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ude\Desktop\Portfolio\vacation-rental-dashboard\"/>
    </mc:Choice>
  </mc:AlternateContent>
  <xr:revisionPtr revIDLastSave="0" documentId="13_ncr:1_{B899B97F-504F-4727-96D9-97DE3872E5F9}" xr6:coauthVersionLast="47" xr6:coauthVersionMax="47" xr10:uidLastSave="{00000000-0000-0000-0000-000000000000}"/>
  <bookViews>
    <workbookView xWindow="-120" yWindow="-120" windowWidth="29040" windowHeight="15720" tabRatio="695" xr2:uid="{00000000-000D-0000-FFFF-FFFF00000000}"/>
  </bookViews>
  <sheets>
    <sheet name="Dashboard" sheetId="7" r:id="rId1"/>
    <sheet name="Properties" sheetId="2" r:id="rId2"/>
    <sheet name="Revenue" sheetId="3" r:id="rId3"/>
    <sheet name="Expenses" sheetId="4" r:id="rId4"/>
    <sheet name="Ratings" sheetId="5" r:id="rId5"/>
    <sheet name="Calc" sheetId="6" r:id="rId6"/>
  </sheets>
  <calcPr calcId="191029" iterateDelta="1E-4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5" i="7" l="1"/>
  <c r="H35" i="7"/>
  <c r="E35" i="7" s="1"/>
  <c r="AK9" i="6"/>
  <c r="AK8" i="6"/>
  <c r="AK7" i="6"/>
  <c r="AK6" i="6"/>
  <c r="AK5" i="6"/>
  <c r="AK4" i="6"/>
  <c r="K5" i="3"/>
  <c r="G4" i="6"/>
  <c r="U4" i="6"/>
  <c r="U303" i="6"/>
  <c r="L4" i="6"/>
  <c r="K4" i="6"/>
  <c r="J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D4" i="7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J3094" i="3"/>
  <c r="D3093" i="6" s="1"/>
  <c r="J1604" i="3"/>
  <c r="G3021" i="3"/>
  <c r="G3033" i="3"/>
  <c r="G3596" i="3"/>
  <c r="G1966" i="3"/>
  <c r="G960" i="3"/>
  <c r="G1067" i="3"/>
  <c r="G119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G3019" i="3" s="1"/>
  <c r="E3020" i="3"/>
  <c r="G3020" i="3" s="1"/>
  <c r="E3021" i="3"/>
  <c r="E3022" i="3"/>
  <c r="G3022" i="3" s="1"/>
  <c r="E3023" i="3"/>
  <c r="G3023" i="3" s="1"/>
  <c r="E3024" i="3"/>
  <c r="E3025" i="3"/>
  <c r="E3026" i="3"/>
  <c r="E3027" i="3"/>
  <c r="E3028" i="3"/>
  <c r="G3028" i="3" s="1"/>
  <c r="E3029" i="3"/>
  <c r="E3030" i="3"/>
  <c r="E3031" i="3"/>
  <c r="G3031" i="3" s="1"/>
  <c r="E3032" i="3"/>
  <c r="G3032" i="3" s="1"/>
  <c r="E3033" i="3"/>
  <c r="E3034" i="3"/>
  <c r="E3035" i="3"/>
  <c r="E3036" i="3"/>
  <c r="E3037" i="3"/>
  <c r="E3038" i="3"/>
  <c r="E3039" i="3"/>
  <c r="G3039" i="3" s="1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G3074" i="3" s="1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G3087" i="3" s="1"/>
  <c r="E3088" i="3"/>
  <c r="G3088" i="3" s="1"/>
  <c r="E3089" i="3"/>
  <c r="E3090" i="3"/>
  <c r="E3091" i="3"/>
  <c r="E3092" i="3"/>
  <c r="E3093" i="3"/>
  <c r="E3094" i="3"/>
  <c r="G3094" i="3" s="1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G3117" i="3" s="1"/>
  <c r="E3118" i="3"/>
  <c r="G3118" i="3" s="1"/>
  <c r="E3119" i="3"/>
  <c r="G3119" i="3" s="1"/>
  <c r="E3120" i="3"/>
  <c r="G3120" i="3" s="1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G3157" i="3" s="1"/>
  <c r="E3158" i="3"/>
  <c r="G3158" i="3" s="1"/>
  <c r="E3159" i="3"/>
  <c r="G3159" i="3" s="1"/>
  <c r="E3160" i="3"/>
  <c r="E3161" i="3"/>
  <c r="E3162" i="3"/>
  <c r="E3163" i="3"/>
  <c r="G3163" i="3" s="1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G3181" i="3" s="1"/>
  <c r="E3182" i="3"/>
  <c r="E3183" i="3"/>
  <c r="E3184" i="3"/>
  <c r="G3184" i="3" s="1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G3226" i="3" s="1"/>
  <c r="E3227" i="3"/>
  <c r="E3228" i="3"/>
  <c r="E3229" i="3"/>
  <c r="E3230" i="3"/>
  <c r="E3231" i="3"/>
  <c r="E3232" i="3"/>
  <c r="E3233" i="3"/>
  <c r="E3234" i="3"/>
  <c r="G3234" i="3" s="1"/>
  <c r="E3235" i="3"/>
  <c r="E3236" i="3"/>
  <c r="E3237" i="3"/>
  <c r="E3238" i="3"/>
  <c r="E3239" i="3"/>
  <c r="E3240" i="3"/>
  <c r="E3241" i="3"/>
  <c r="E3242" i="3"/>
  <c r="E3243" i="3"/>
  <c r="E3244" i="3"/>
  <c r="E3245" i="3"/>
  <c r="G3245" i="3" s="1"/>
  <c r="E3246" i="3"/>
  <c r="E3247" i="3"/>
  <c r="E3248" i="3"/>
  <c r="G3248" i="3" s="1"/>
  <c r="E3249" i="3"/>
  <c r="G3249" i="3" s="1"/>
  <c r="E3250" i="3"/>
  <c r="G3250" i="3" s="1"/>
  <c r="E3251" i="3"/>
  <c r="G3251" i="3" s="1"/>
  <c r="E3252" i="3"/>
  <c r="G3252" i="3" s="1"/>
  <c r="E3253" i="3"/>
  <c r="G3253" i="3" s="1"/>
  <c r="E3254" i="3"/>
  <c r="G3254" i="3" s="1"/>
  <c r="E3255" i="3"/>
  <c r="G3255" i="3" s="1"/>
  <c r="E3256" i="3"/>
  <c r="E3257" i="3"/>
  <c r="E3258" i="3"/>
  <c r="E3259" i="3"/>
  <c r="G3259" i="3" s="1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G3330" i="3" s="1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G3345" i="3" s="1"/>
  <c r="E3346" i="3"/>
  <c r="G3346" i="3" s="1"/>
  <c r="E3347" i="3"/>
  <c r="E3348" i="3"/>
  <c r="E3349" i="3"/>
  <c r="E3350" i="3"/>
  <c r="E3351" i="3"/>
  <c r="E3352" i="3"/>
  <c r="G3352" i="3" s="1"/>
  <c r="E3353" i="3"/>
  <c r="G3353" i="3" s="1"/>
  <c r="E3354" i="3"/>
  <c r="G3354" i="3" s="1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G3382" i="3" s="1"/>
  <c r="E3383" i="3"/>
  <c r="E3384" i="3"/>
  <c r="G3384" i="3" s="1"/>
  <c r="E3385" i="3"/>
  <c r="E3386" i="3"/>
  <c r="G3386" i="3" s="1"/>
  <c r="E3387" i="3"/>
  <c r="G3387" i="3" s="1"/>
  <c r="E3388" i="3"/>
  <c r="E3389" i="3"/>
  <c r="G3389" i="3" s="1"/>
  <c r="E3390" i="3"/>
  <c r="E3391" i="3"/>
  <c r="E3392" i="3"/>
  <c r="E3393" i="3"/>
  <c r="E3394" i="3"/>
  <c r="G3394" i="3" s="1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G3407" i="3" s="1"/>
  <c r="E3408" i="3"/>
  <c r="E3409" i="3"/>
  <c r="G3409" i="3" s="1"/>
  <c r="E3410" i="3"/>
  <c r="E3411" i="3"/>
  <c r="E3412" i="3"/>
  <c r="E3413" i="3"/>
  <c r="G3413" i="3" s="1"/>
  <c r="E3414" i="3"/>
  <c r="G3414" i="3" s="1"/>
  <c r="E3415" i="3"/>
  <c r="G3415" i="3" s="1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G3446" i="3" s="1"/>
  <c r="E3447" i="3"/>
  <c r="E3448" i="3"/>
  <c r="E3449" i="3"/>
  <c r="E3450" i="3"/>
  <c r="E3451" i="3"/>
  <c r="G3451" i="3" s="1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G3472" i="3" s="1"/>
  <c r="E3473" i="3"/>
  <c r="G3473" i="3" s="1"/>
  <c r="E3474" i="3"/>
  <c r="G3474" i="3" s="1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G3539" i="3" s="1"/>
  <c r="E3540" i="3"/>
  <c r="E3541" i="3"/>
  <c r="G3541" i="3" s="1"/>
  <c r="E3542" i="3"/>
  <c r="G3542" i="3" s="1"/>
  <c r="E3543" i="3"/>
  <c r="E3544" i="3"/>
  <c r="G3544" i="3" s="1"/>
  <c r="E3545" i="3"/>
  <c r="G3545" i="3" s="1"/>
  <c r="E3546" i="3"/>
  <c r="E3547" i="3"/>
  <c r="E3548" i="3"/>
  <c r="E3549" i="3"/>
  <c r="E3550" i="3"/>
  <c r="E3551" i="3"/>
  <c r="E3552" i="3"/>
  <c r="E3553" i="3"/>
  <c r="E3554" i="3"/>
  <c r="G3554" i="3" s="1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G3567" i="3" s="1"/>
  <c r="E3568" i="3"/>
  <c r="G3568" i="3" s="1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G3586" i="3" s="1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G3600" i="3" s="1"/>
  <c r="E3601" i="3"/>
  <c r="E3602" i="3"/>
  <c r="E3603" i="3"/>
  <c r="E3604" i="3"/>
  <c r="G3604" i="3" s="1"/>
  <c r="E1505" i="3"/>
  <c r="G1505" i="3" s="1"/>
  <c r="E1506" i="3"/>
  <c r="G1506" i="3" s="1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G1560" i="3" s="1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G1582" i="3" s="1"/>
  <c r="E1583" i="3"/>
  <c r="E1584" i="3"/>
  <c r="E1585" i="3"/>
  <c r="E1586" i="3"/>
  <c r="E1587" i="3"/>
  <c r="E1588" i="3"/>
  <c r="E1589" i="3"/>
  <c r="E1590" i="3"/>
  <c r="E1591" i="3"/>
  <c r="E1592" i="3"/>
  <c r="G1592" i="3" s="1"/>
  <c r="E1593" i="3"/>
  <c r="G1593" i="3" s="1"/>
  <c r="E1594" i="3"/>
  <c r="E1595" i="3"/>
  <c r="E1596" i="3"/>
  <c r="E1597" i="3"/>
  <c r="E1598" i="3"/>
  <c r="E1599" i="3"/>
  <c r="E1600" i="3"/>
  <c r="E1601" i="3"/>
  <c r="G1601" i="3" s="1"/>
  <c r="E1602" i="3"/>
  <c r="E1603" i="3"/>
  <c r="E1604" i="3"/>
  <c r="G1604" i="3" s="1"/>
  <c r="E1605" i="3"/>
  <c r="E1606" i="3"/>
  <c r="G1606" i="3" s="1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G1637" i="3" s="1"/>
  <c r="E1638" i="3"/>
  <c r="G1638" i="3" s="1"/>
  <c r="E1639" i="3"/>
  <c r="E1640" i="3"/>
  <c r="E1641" i="3"/>
  <c r="E1642" i="3"/>
  <c r="E1643" i="3"/>
  <c r="G1643" i="3" s="1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G1657" i="3" s="1"/>
  <c r="E1658" i="3"/>
  <c r="E1659" i="3"/>
  <c r="G1659" i="3" s="1"/>
  <c r="E1660" i="3"/>
  <c r="G1660" i="3" s="1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G1683" i="3" s="1"/>
  <c r="E1684" i="3"/>
  <c r="G1684" i="3" s="1"/>
  <c r="E1685" i="3"/>
  <c r="E1686" i="3"/>
  <c r="E1687" i="3"/>
  <c r="E1688" i="3"/>
  <c r="E1689" i="3"/>
  <c r="E1690" i="3"/>
  <c r="E1691" i="3"/>
  <c r="E1692" i="3"/>
  <c r="G1692" i="3" s="1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G1742" i="3" s="1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G1779" i="3" s="1"/>
  <c r="E1780" i="3"/>
  <c r="E1781" i="3"/>
  <c r="E1782" i="3"/>
  <c r="E1783" i="3"/>
  <c r="E1784" i="3"/>
  <c r="G1784" i="3" s="1"/>
  <c r="E1785" i="3"/>
  <c r="E1786" i="3"/>
  <c r="E1787" i="3"/>
  <c r="E1788" i="3"/>
  <c r="E1789" i="3"/>
  <c r="G1789" i="3" s="1"/>
  <c r="E1790" i="3"/>
  <c r="E1791" i="3"/>
  <c r="G1791" i="3" s="1"/>
  <c r="E1792" i="3"/>
  <c r="G1792" i="3" s="1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G1808" i="3" s="1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G1880" i="3" s="1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G1919" i="3" s="1"/>
  <c r="E1920" i="3"/>
  <c r="G1920" i="3" s="1"/>
  <c r="E1921" i="3"/>
  <c r="E1922" i="3"/>
  <c r="G1922" i="3" s="1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G1963" i="3" s="1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G1976" i="3" s="1"/>
  <c r="E1977" i="3"/>
  <c r="G1977" i="3" s="1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G1998" i="3" s="1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G2012" i="3" s="1"/>
  <c r="E2013" i="3"/>
  <c r="G2013" i="3" s="1"/>
  <c r="E2014" i="3"/>
  <c r="G2014" i="3" s="1"/>
  <c r="E2015" i="3"/>
  <c r="E2016" i="3"/>
  <c r="E2017" i="3"/>
  <c r="E2018" i="3"/>
  <c r="G2018" i="3" s="1"/>
  <c r="E2019" i="3"/>
  <c r="G2019" i="3" s="1"/>
  <c r="E2020" i="3"/>
  <c r="E2021" i="3"/>
  <c r="E2022" i="3"/>
  <c r="E2023" i="3"/>
  <c r="G2023" i="3" s="1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G2043" i="3" s="1"/>
  <c r="E2044" i="3"/>
  <c r="E2045" i="3"/>
  <c r="E2046" i="3"/>
  <c r="G2046" i="3" s="1"/>
  <c r="E2047" i="3"/>
  <c r="G2047" i="3" s="1"/>
  <c r="E2048" i="3"/>
  <c r="E2049" i="3"/>
  <c r="G2049" i="3" s="1"/>
  <c r="E2050" i="3"/>
  <c r="G2050" i="3" s="1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G2072" i="3" s="1"/>
  <c r="E2073" i="3"/>
  <c r="G2073" i="3" s="1"/>
  <c r="E2074" i="3"/>
  <c r="E2075" i="3"/>
  <c r="E2076" i="3"/>
  <c r="G2076" i="3" s="1"/>
  <c r="E2077" i="3"/>
  <c r="G2077" i="3" s="1"/>
  <c r="E2078" i="3"/>
  <c r="E2079" i="3"/>
  <c r="E2080" i="3"/>
  <c r="E2081" i="3"/>
  <c r="E2082" i="3"/>
  <c r="G2082" i="3" s="1"/>
  <c r="E2083" i="3"/>
  <c r="E2084" i="3"/>
  <c r="E2085" i="3"/>
  <c r="G2085" i="3" s="1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G2108" i="3" s="1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G2139" i="3" s="1"/>
  <c r="E2140" i="3"/>
  <c r="G2140" i="3" s="1"/>
  <c r="E2141" i="3"/>
  <c r="G2141" i="3" s="1"/>
  <c r="E2142" i="3"/>
  <c r="G2142" i="3" s="1"/>
  <c r="E2143" i="3"/>
  <c r="E2144" i="3"/>
  <c r="E2145" i="3"/>
  <c r="E2146" i="3"/>
  <c r="G2146" i="3" s="1"/>
  <c r="E2147" i="3"/>
  <c r="E2148" i="3"/>
  <c r="E2149" i="3"/>
  <c r="G2149" i="3" s="1"/>
  <c r="E2150" i="3"/>
  <c r="G2150" i="3" s="1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G2171" i="3" s="1"/>
  <c r="E2172" i="3"/>
  <c r="G2172" i="3" s="1"/>
  <c r="J2172" i="3" s="1"/>
  <c r="D2171" i="6" s="1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G2210" i="3" s="1"/>
  <c r="E2211" i="3"/>
  <c r="G2211" i="3" s="1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G2237" i="3" s="1"/>
  <c r="E2238" i="3"/>
  <c r="E2239" i="3"/>
  <c r="G2239" i="3" s="1"/>
  <c r="E2240" i="3"/>
  <c r="G2240" i="3" s="1"/>
  <c r="E2241" i="3"/>
  <c r="G2241" i="3" s="1"/>
  <c r="E2242" i="3"/>
  <c r="G2242" i="3" s="1"/>
  <c r="E2243" i="3"/>
  <c r="G2243" i="3" s="1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G2296" i="3" s="1"/>
  <c r="E2297" i="3"/>
  <c r="E2298" i="3"/>
  <c r="E2299" i="3"/>
  <c r="E2300" i="3"/>
  <c r="G2300" i="3" s="1"/>
  <c r="E2301" i="3"/>
  <c r="G2301" i="3" s="1"/>
  <c r="E2302" i="3"/>
  <c r="E2303" i="3"/>
  <c r="E2304" i="3"/>
  <c r="E2305" i="3"/>
  <c r="G2305" i="3" s="1"/>
  <c r="E2306" i="3"/>
  <c r="G2306" i="3" s="1"/>
  <c r="E2307" i="3"/>
  <c r="G2307" i="3" s="1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G2323" i="3" s="1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G2338" i="3" s="1"/>
  <c r="E2339" i="3"/>
  <c r="E2340" i="3"/>
  <c r="E2341" i="3"/>
  <c r="E2342" i="3"/>
  <c r="E2343" i="3"/>
  <c r="E2344" i="3"/>
  <c r="G2344" i="3" s="1"/>
  <c r="E2345" i="3"/>
  <c r="G2345" i="3" s="1"/>
  <c r="E2346" i="3"/>
  <c r="E2347" i="3"/>
  <c r="G2347" i="3" s="1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G2365" i="3" s="1"/>
  <c r="E2366" i="3"/>
  <c r="E2367" i="3"/>
  <c r="E2368" i="3"/>
  <c r="E2369" i="3"/>
  <c r="G2369" i="3" s="1"/>
  <c r="E2370" i="3"/>
  <c r="E2371" i="3"/>
  <c r="E2372" i="3"/>
  <c r="G2372" i="3" s="1"/>
  <c r="E2373" i="3"/>
  <c r="E2374" i="3"/>
  <c r="G2374" i="3" s="1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G2392" i="3" s="1"/>
  <c r="E2393" i="3"/>
  <c r="E2394" i="3"/>
  <c r="E2395" i="3"/>
  <c r="E2396" i="3"/>
  <c r="E2397" i="3"/>
  <c r="E2398" i="3"/>
  <c r="E2399" i="3"/>
  <c r="G2399" i="3" s="1"/>
  <c r="E2400" i="3"/>
  <c r="G2400" i="3" s="1"/>
  <c r="E2401" i="3"/>
  <c r="G2401" i="3" s="1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G2443" i="3" s="1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G2456" i="3" s="1"/>
  <c r="J2456" i="3" s="1"/>
  <c r="D2455" i="6" s="1"/>
  <c r="E2457" i="3"/>
  <c r="G2457" i="3" s="1"/>
  <c r="E2458" i="3"/>
  <c r="E2459" i="3"/>
  <c r="G2459" i="3" s="1"/>
  <c r="E2460" i="3"/>
  <c r="E2461" i="3"/>
  <c r="E2462" i="3"/>
  <c r="E2463" i="3"/>
  <c r="E2464" i="3"/>
  <c r="E2465" i="3"/>
  <c r="G2465" i="3" s="1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G2481" i="3" s="1"/>
  <c r="E2482" i="3"/>
  <c r="E2483" i="3"/>
  <c r="G2483" i="3" s="1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G2495" i="3" s="1"/>
  <c r="E2496" i="3"/>
  <c r="E2497" i="3"/>
  <c r="E2498" i="3"/>
  <c r="E2499" i="3"/>
  <c r="E2500" i="3"/>
  <c r="E2501" i="3"/>
  <c r="E2502" i="3"/>
  <c r="E2503" i="3"/>
  <c r="E2504" i="3"/>
  <c r="G2504" i="3" s="1"/>
  <c r="E2505" i="3"/>
  <c r="G2505" i="3" s="1"/>
  <c r="E2506" i="3"/>
  <c r="E2507" i="3"/>
  <c r="E2508" i="3"/>
  <c r="E2509" i="3"/>
  <c r="E2510" i="3"/>
  <c r="E2511" i="3"/>
  <c r="E2512" i="3"/>
  <c r="E2513" i="3"/>
  <c r="G2513" i="3" s="1"/>
  <c r="E2514" i="3"/>
  <c r="E2515" i="3"/>
  <c r="E2516" i="3"/>
  <c r="E2517" i="3"/>
  <c r="E2518" i="3"/>
  <c r="E2519" i="3"/>
  <c r="E2520" i="3"/>
  <c r="E2521" i="3"/>
  <c r="E2522" i="3"/>
  <c r="E2523" i="3"/>
  <c r="G2523" i="3" s="1"/>
  <c r="E2524" i="3"/>
  <c r="G2524" i="3" s="1"/>
  <c r="E2525" i="3"/>
  <c r="G2525" i="3" s="1"/>
  <c r="E2526" i="3"/>
  <c r="E2527" i="3"/>
  <c r="G2527" i="3" s="1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G2560" i="3" s="1"/>
  <c r="E2561" i="3"/>
  <c r="G2561" i="3" s="1"/>
  <c r="J2561" i="3" s="1"/>
  <c r="D2560" i="6" s="1"/>
  <c r="E2562" i="3"/>
  <c r="G2562" i="3" s="1"/>
  <c r="E2563" i="3"/>
  <c r="G2563" i="3" s="1"/>
  <c r="E2564" i="3"/>
  <c r="G2564" i="3" s="1"/>
  <c r="E2565" i="3"/>
  <c r="E2566" i="3"/>
  <c r="G2566" i="3" s="1"/>
  <c r="E2567" i="3"/>
  <c r="E2568" i="3"/>
  <c r="E2569" i="3"/>
  <c r="E2570" i="3"/>
  <c r="E2571" i="3"/>
  <c r="G2571" i="3" s="1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G2619" i="3" s="1"/>
  <c r="E2620" i="3"/>
  <c r="G2620" i="3" s="1"/>
  <c r="E2621" i="3"/>
  <c r="E2622" i="3"/>
  <c r="G2622" i="3" s="1"/>
  <c r="E2623" i="3"/>
  <c r="E2624" i="3"/>
  <c r="E2625" i="3"/>
  <c r="E2626" i="3"/>
  <c r="E2627" i="3"/>
  <c r="E2628" i="3"/>
  <c r="E2629" i="3"/>
  <c r="G2629" i="3" s="1"/>
  <c r="E2630" i="3"/>
  <c r="E2631" i="3"/>
  <c r="E2632" i="3"/>
  <c r="E2633" i="3"/>
  <c r="E2634" i="3"/>
  <c r="G2634" i="3" s="1"/>
  <c r="E2635" i="3"/>
  <c r="G2635" i="3" s="1"/>
  <c r="E2636" i="3"/>
  <c r="G2636" i="3" s="1"/>
  <c r="E2637" i="3"/>
  <c r="E2638" i="3"/>
  <c r="E2639" i="3"/>
  <c r="E2640" i="3"/>
  <c r="G2640" i="3" s="1"/>
  <c r="E2641" i="3"/>
  <c r="E2642" i="3"/>
  <c r="E2643" i="3"/>
  <c r="E2644" i="3"/>
  <c r="E2645" i="3"/>
  <c r="E2646" i="3"/>
  <c r="E2647" i="3"/>
  <c r="E2648" i="3"/>
  <c r="G2648" i="3" s="1"/>
  <c r="E2649" i="3"/>
  <c r="G2649" i="3" s="1"/>
  <c r="E2650" i="3"/>
  <c r="E2651" i="3"/>
  <c r="G2651" i="3" s="1"/>
  <c r="E2652" i="3"/>
  <c r="E2653" i="3"/>
  <c r="E2654" i="3"/>
  <c r="E2655" i="3"/>
  <c r="E2656" i="3"/>
  <c r="E2657" i="3"/>
  <c r="E2658" i="3"/>
  <c r="E2659" i="3"/>
  <c r="E2660" i="3"/>
  <c r="G2660" i="3" s="1"/>
  <c r="E2661" i="3"/>
  <c r="E2662" i="3"/>
  <c r="E2663" i="3"/>
  <c r="E2664" i="3"/>
  <c r="E2665" i="3"/>
  <c r="E2666" i="3"/>
  <c r="E2667" i="3"/>
  <c r="G2667" i="3" s="1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G2683" i="3" s="1"/>
  <c r="E2684" i="3"/>
  <c r="G2684" i="3" s="1"/>
  <c r="E2685" i="3"/>
  <c r="E2686" i="3"/>
  <c r="G2686" i="3" s="1"/>
  <c r="E2687" i="3"/>
  <c r="E2688" i="3"/>
  <c r="E2689" i="3"/>
  <c r="E2690" i="3"/>
  <c r="E2691" i="3"/>
  <c r="G2691" i="3" s="1"/>
  <c r="E2692" i="3"/>
  <c r="G2692" i="3" s="1"/>
  <c r="E2693" i="3"/>
  <c r="E2694" i="3"/>
  <c r="E2695" i="3"/>
  <c r="E2696" i="3"/>
  <c r="E2697" i="3"/>
  <c r="G2697" i="3" s="1"/>
  <c r="E2698" i="3"/>
  <c r="E2699" i="3"/>
  <c r="G2699" i="3" s="1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G2722" i="3" s="1"/>
  <c r="E2723" i="3"/>
  <c r="G2723" i="3" s="1"/>
  <c r="E2724" i="3"/>
  <c r="E2725" i="3"/>
  <c r="E2726" i="3"/>
  <c r="E2727" i="3"/>
  <c r="E2728" i="3"/>
  <c r="E2729" i="3"/>
  <c r="E2730" i="3"/>
  <c r="E2731" i="3"/>
  <c r="G2731" i="3" s="1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G2744" i="3" s="1"/>
  <c r="E2745" i="3"/>
  <c r="E2746" i="3"/>
  <c r="E2747" i="3"/>
  <c r="E2748" i="3"/>
  <c r="E2749" i="3"/>
  <c r="G2749" i="3" s="1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G2771" i="3" s="1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G2790" i="3" s="1"/>
  <c r="E2791" i="3"/>
  <c r="E2792" i="3"/>
  <c r="E2793" i="3"/>
  <c r="E2794" i="3"/>
  <c r="G2794" i="3" s="1"/>
  <c r="E2795" i="3"/>
  <c r="G2795" i="3" s="1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G2816" i="3" s="1"/>
  <c r="E2817" i="3"/>
  <c r="G2817" i="3" s="1"/>
  <c r="E2818" i="3"/>
  <c r="E2819" i="3"/>
  <c r="E2820" i="3"/>
  <c r="E2821" i="3"/>
  <c r="E2822" i="3"/>
  <c r="E2823" i="3"/>
  <c r="G2823" i="3" s="1"/>
  <c r="E2824" i="3"/>
  <c r="G2824" i="3" s="1"/>
  <c r="E2825" i="3"/>
  <c r="G2825" i="3" s="1"/>
  <c r="E2826" i="3"/>
  <c r="E2827" i="3"/>
  <c r="E2828" i="3"/>
  <c r="E2829" i="3"/>
  <c r="E2830" i="3"/>
  <c r="G2830" i="3" s="1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G2872" i="3" s="1"/>
  <c r="E2873" i="3"/>
  <c r="E2874" i="3"/>
  <c r="G2874" i="3" s="1"/>
  <c r="E2875" i="3"/>
  <c r="G2875" i="3" s="1"/>
  <c r="E2876" i="3"/>
  <c r="G2876" i="3" s="1"/>
  <c r="E2877" i="3"/>
  <c r="G2877" i="3" s="1"/>
  <c r="E2878" i="3"/>
  <c r="E2879" i="3"/>
  <c r="G2879" i="3" s="1"/>
  <c r="E2880" i="3"/>
  <c r="G2880" i="3" s="1"/>
  <c r="E2881" i="3"/>
  <c r="G2881" i="3" s="1"/>
  <c r="E2882" i="3"/>
  <c r="E2883" i="3"/>
  <c r="E2884" i="3"/>
  <c r="E2885" i="3"/>
  <c r="E2886" i="3"/>
  <c r="E2887" i="3"/>
  <c r="E2888" i="3"/>
  <c r="E2889" i="3"/>
  <c r="E2890" i="3"/>
  <c r="E2891" i="3"/>
  <c r="E2892" i="3"/>
  <c r="G2892" i="3" s="1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G2904" i="3" s="1"/>
  <c r="E2905" i="3"/>
  <c r="E2906" i="3"/>
  <c r="E2907" i="3"/>
  <c r="E2908" i="3"/>
  <c r="G2908" i="3" s="1"/>
  <c r="E2909" i="3"/>
  <c r="G2909" i="3" s="1"/>
  <c r="E2910" i="3"/>
  <c r="E2911" i="3"/>
  <c r="G2911" i="3" s="1"/>
  <c r="E2912" i="3"/>
  <c r="E2913" i="3"/>
  <c r="E2914" i="3"/>
  <c r="G2914" i="3" s="1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G2926" i="3" s="1"/>
  <c r="J2926" i="3" s="1"/>
  <c r="D2925" i="6" s="1"/>
  <c r="E2927" i="3"/>
  <c r="E2928" i="3"/>
  <c r="E2929" i="3"/>
  <c r="E2930" i="3"/>
  <c r="E2931" i="3"/>
  <c r="E2932" i="3"/>
  <c r="G2932" i="3" s="1"/>
  <c r="E2933" i="3"/>
  <c r="E2934" i="3"/>
  <c r="E2935" i="3"/>
  <c r="E2936" i="3"/>
  <c r="G2936" i="3" s="1"/>
  <c r="E2937" i="3"/>
  <c r="E2938" i="3"/>
  <c r="E2939" i="3"/>
  <c r="E2940" i="3"/>
  <c r="E2941" i="3"/>
  <c r="E2942" i="3"/>
  <c r="E2943" i="3"/>
  <c r="E2944" i="3"/>
  <c r="E2945" i="3"/>
  <c r="E2946" i="3"/>
  <c r="G2946" i="3" s="1"/>
  <c r="E2947" i="3"/>
  <c r="G2947" i="3" s="1"/>
  <c r="E2948" i="3"/>
  <c r="E2949" i="3"/>
  <c r="E2950" i="3"/>
  <c r="E2951" i="3"/>
  <c r="E2952" i="3"/>
  <c r="E2953" i="3"/>
  <c r="E2954" i="3"/>
  <c r="E2955" i="3"/>
  <c r="E2956" i="3"/>
  <c r="E2957" i="3"/>
  <c r="E2958" i="3"/>
  <c r="G2958" i="3" s="1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G2971" i="3" s="1"/>
  <c r="E2972" i="3"/>
  <c r="G2972" i="3" s="1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G2990" i="3" s="1"/>
  <c r="E2991" i="3"/>
  <c r="E2992" i="3"/>
  <c r="E2993" i="3"/>
  <c r="E2994" i="3"/>
  <c r="E2995" i="3"/>
  <c r="G2995" i="3" s="1"/>
  <c r="E2996" i="3"/>
  <c r="G2996" i="3" s="1"/>
  <c r="E2997" i="3"/>
  <c r="E2998" i="3"/>
  <c r="E2999" i="3"/>
  <c r="E3000" i="3"/>
  <c r="G3000" i="3" s="1"/>
  <c r="E3001" i="3"/>
  <c r="E3002" i="3"/>
  <c r="E3003" i="3"/>
  <c r="E3004" i="3"/>
  <c r="G3004" i="3" s="1"/>
  <c r="E5" i="3"/>
  <c r="G5" i="3" s="1"/>
  <c r="E6" i="3"/>
  <c r="E7" i="3"/>
  <c r="E8" i="3"/>
  <c r="E9" i="3"/>
  <c r="E10" i="3"/>
  <c r="G10" i="3" s="1"/>
  <c r="E11" i="3"/>
  <c r="G11" i="3" s="1"/>
  <c r="E12" i="3"/>
  <c r="E13" i="3"/>
  <c r="E14" i="3"/>
  <c r="G14" i="3" s="1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G28" i="3" s="1"/>
  <c r="E29" i="3"/>
  <c r="E30" i="3"/>
  <c r="E31" i="3"/>
  <c r="E32" i="3"/>
  <c r="G32" i="3" s="1"/>
  <c r="E33" i="3"/>
  <c r="E34" i="3"/>
  <c r="E35" i="3"/>
  <c r="E36" i="3"/>
  <c r="G36" i="3" s="1"/>
  <c r="E37" i="3"/>
  <c r="G37" i="3" s="1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G54" i="3" s="1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G68" i="3" s="1"/>
  <c r="E69" i="3"/>
  <c r="G69" i="3" s="1"/>
  <c r="E70" i="3"/>
  <c r="E71" i="3"/>
  <c r="G71" i="3" s="1"/>
  <c r="E72" i="3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G80" i="3" s="1"/>
  <c r="E81" i="3"/>
  <c r="E82" i="3"/>
  <c r="G82" i="3" s="1"/>
  <c r="E83" i="3"/>
  <c r="G83" i="3" s="1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G106" i="3" s="1"/>
  <c r="E107" i="3"/>
  <c r="G107" i="3" s="1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G123" i="3" s="1"/>
  <c r="E124" i="3"/>
  <c r="G124" i="3" s="1"/>
  <c r="E125" i="3"/>
  <c r="E126" i="3"/>
  <c r="E127" i="3"/>
  <c r="E128" i="3"/>
  <c r="E129" i="3"/>
  <c r="E130" i="3"/>
  <c r="E131" i="3"/>
  <c r="E132" i="3"/>
  <c r="E133" i="3"/>
  <c r="E134" i="3"/>
  <c r="E135" i="3"/>
  <c r="E136" i="3"/>
  <c r="G136" i="3" s="1"/>
  <c r="E137" i="3"/>
  <c r="E138" i="3"/>
  <c r="E139" i="3"/>
  <c r="E140" i="3"/>
  <c r="E141" i="3"/>
  <c r="E142" i="3"/>
  <c r="E143" i="3"/>
  <c r="E144" i="3"/>
  <c r="E145" i="3"/>
  <c r="E146" i="3"/>
  <c r="E147" i="3"/>
  <c r="G147" i="3" s="1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G160" i="3" s="1"/>
  <c r="E161" i="3"/>
  <c r="G161" i="3" s="1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G182" i="3" s="1"/>
  <c r="E183" i="3"/>
  <c r="E184" i="3"/>
  <c r="G184" i="3" s="1"/>
  <c r="E185" i="3"/>
  <c r="G185" i="3" s="1"/>
  <c r="E186" i="3"/>
  <c r="E187" i="3"/>
  <c r="G187" i="3" s="1"/>
  <c r="E188" i="3"/>
  <c r="E189" i="3"/>
  <c r="E190" i="3"/>
  <c r="E191" i="3"/>
  <c r="E192" i="3"/>
  <c r="G192" i="3" s="1"/>
  <c r="E193" i="3"/>
  <c r="G193" i="3" s="1"/>
  <c r="E194" i="3"/>
  <c r="G194" i="3" s="1"/>
  <c r="E195" i="3"/>
  <c r="G195" i="3" s="1"/>
  <c r="E196" i="3"/>
  <c r="G196" i="3" s="1"/>
  <c r="E197" i="3"/>
  <c r="G197" i="3" s="1"/>
  <c r="E198" i="3"/>
  <c r="E199" i="3"/>
  <c r="G199" i="3" s="1"/>
  <c r="E200" i="3"/>
  <c r="E201" i="3"/>
  <c r="E202" i="3"/>
  <c r="E203" i="3"/>
  <c r="E204" i="3"/>
  <c r="G204" i="3" s="1"/>
  <c r="E205" i="3"/>
  <c r="G205" i="3" s="1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G256" i="3" s="1"/>
  <c r="E257" i="3"/>
  <c r="G257" i="3" s="1"/>
  <c r="E258" i="3"/>
  <c r="G258" i="3" s="1"/>
  <c r="E259" i="3"/>
  <c r="G259" i="3" s="1"/>
  <c r="E260" i="3"/>
  <c r="G260" i="3" s="1"/>
  <c r="E261" i="3"/>
  <c r="G261" i="3" s="1"/>
  <c r="E262" i="3"/>
  <c r="E263" i="3"/>
  <c r="E264" i="3"/>
  <c r="G264" i="3" s="1"/>
  <c r="E265" i="3"/>
  <c r="G265" i="3" s="1"/>
  <c r="E266" i="3"/>
  <c r="E267" i="3"/>
  <c r="E268" i="3"/>
  <c r="E269" i="3"/>
  <c r="E270" i="3"/>
  <c r="E271" i="3"/>
  <c r="E272" i="3"/>
  <c r="E273" i="3"/>
  <c r="E274" i="3"/>
  <c r="E275" i="3"/>
  <c r="G275" i="3" s="1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G288" i="3" s="1"/>
  <c r="E289" i="3"/>
  <c r="E290" i="3"/>
  <c r="E291" i="3"/>
  <c r="E292" i="3"/>
  <c r="E293" i="3"/>
  <c r="G293" i="3" s="1"/>
  <c r="E294" i="3"/>
  <c r="E295" i="3"/>
  <c r="G295" i="3" s="1"/>
  <c r="E296" i="3"/>
  <c r="G296" i="3" s="1"/>
  <c r="E297" i="3"/>
  <c r="G297" i="3" s="1"/>
  <c r="E298" i="3"/>
  <c r="G298" i="3" s="1"/>
  <c r="E299" i="3"/>
  <c r="G299" i="3" s="1"/>
  <c r="E300" i="3"/>
  <c r="E301" i="3"/>
  <c r="G301" i="3" s="1"/>
  <c r="E302" i="3"/>
  <c r="G302" i="3" s="1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G324" i="3" s="1"/>
  <c r="E325" i="3"/>
  <c r="G325" i="3" s="1"/>
  <c r="E326" i="3"/>
  <c r="E327" i="3"/>
  <c r="G327" i="3" s="1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G345" i="3" s="1"/>
  <c r="E346" i="3"/>
  <c r="E347" i="3"/>
  <c r="G347" i="3" s="1"/>
  <c r="E348" i="3"/>
  <c r="E349" i="3"/>
  <c r="E350" i="3"/>
  <c r="E351" i="3"/>
  <c r="E352" i="3"/>
  <c r="E353" i="3"/>
  <c r="E354" i="3"/>
  <c r="E355" i="3"/>
  <c r="E356" i="3"/>
  <c r="E357" i="3"/>
  <c r="G357" i="3" s="1"/>
  <c r="E358" i="3"/>
  <c r="E359" i="3"/>
  <c r="G359" i="3" s="1"/>
  <c r="E360" i="3"/>
  <c r="G360" i="3" s="1"/>
  <c r="E361" i="3"/>
  <c r="E362" i="3"/>
  <c r="E363" i="3"/>
  <c r="G363" i="3" s="1"/>
  <c r="E364" i="3"/>
  <c r="E365" i="3"/>
  <c r="E366" i="3"/>
  <c r="G366" i="3" s="1"/>
  <c r="E367" i="3"/>
  <c r="G367" i="3" s="1"/>
  <c r="E368" i="3"/>
  <c r="G368" i="3" s="1"/>
  <c r="E369" i="3"/>
  <c r="E370" i="3"/>
  <c r="E371" i="3"/>
  <c r="G371" i="3" s="1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G394" i="3" s="1"/>
  <c r="E395" i="3"/>
  <c r="E396" i="3"/>
  <c r="E397" i="3"/>
  <c r="G397" i="3" s="1"/>
  <c r="E398" i="3"/>
  <c r="E399" i="3"/>
  <c r="G399" i="3" s="1"/>
  <c r="E400" i="3"/>
  <c r="E401" i="3"/>
  <c r="E402" i="3"/>
  <c r="E403" i="3"/>
  <c r="G403" i="3" s="1"/>
  <c r="E404" i="3"/>
  <c r="E405" i="3"/>
  <c r="E406" i="3"/>
  <c r="G406" i="3" s="1"/>
  <c r="E407" i="3"/>
  <c r="G407" i="3" s="1"/>
  <c r="E408" i="3"/>
  <c r="E409" i="3"/>
  <c r="E410" i="3"/>
  <c r="E411" i="3"/>
  <c r="E412" i="3"/>
  <c r="E413" i="3"/>
  <c r="E414" i="3"/>
  <c r="E415" i="3"/>
  <c r="E416" i="3"/>
  <c r="G416" i="3" s="1"/>
  <c r="E417" i="3"/>
  <c r="E418" i="3"/>
  <c r="E419" i="3"/>
  <c r="E420" i="3"/>
  <c r="G420" i="3" s="1"/>
  <c r="E421" i="3"/>
  <c r="E422" i="3"/>
  <c r="E423" i="3"/>
  <c r="E424" i="3"/>
  <c r="E425" i="3"/>
  <c r="E426" i="3"/>
  <c r="E427" i="3"/>
  <c r="E428" i="3"/>
  <c r="G428" i="3" s="1"/>
  <c r="E429" i="3"/>
  <c r="G429" i="3" s="1"/>
  <c r="E430" i="3"/>
  <c r="G430" i="3" s="1"/>
  <c r="E431" i="3"/>
  <c r="G431" i="3" s="1"/>
  <c r="E432" i="3"/>
  <c r="G432" i="3" s="1"/>
  <c r="E433" i="3"/>
  <c r="E434" i="3"/>
  <c r="G434" i="3" s="1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G453" i="3" s="1"/>
  <c r="E454" i="3"/>
  <c r="E455" i="3"/>
  <c r="E456" i="3"/>
  <c r="E457" i="3"/>
  <c r="E458" i="3"/>
  <c r="G458" i="3" s="1"/>
  <c r="E459" i="3"/>
  <c r="E460" i="3"/>
  <c r="E461" i="3"/>
  <c r="E462" i="3"/>
  <c r="G462" i="3" s="1"/>
  <c r="E463" i="3"/>
  <c r="E464" i="3"/>
  <c r="E465" i="3"/>
  <c r="G465" i="3" s="1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G508" i="3" s="1"/>
  <c r="E509" i="3"/>
  <c r="E510" i="3"/>
  <c r="E511" i="3"/>
  <c r="E512" i="3"/>
  <c r="E513" i="3"/>
  <c r="E514" i="3"/>
  <c r="E515" i="3"/>
  <c r="E516" i="3"/>
  <c r="E517" i="3"/>
  <c r="E518" i="3"/>
  <c r="E519" i="3"/>
  <c r="G519" i="3" s="1"/>
  <c r="E520" i="3"/>
  <c r="G520" i="3" s="1"/>
  <c r="E521" i="3"/>
  <c r="E522" i="3"/>
  <c r="G522" i="3" s="1"/>
  <c r="E523" i="3"/>
  <c r="E524" i="3"/>
  <c r="E525" i="3"/>
  <c r="E526" i="3"/>
  <c r="E527" i="3"/>
  <c r="E528" i="3"/>
  <c r="E529" i="3"/>
  <c r="E530" i="3"/>
  <c r="E531" i="3"/>
  <c r="G531" i="3" s="1"/>
  <c r="E532" i="3"/>
  <c r="E533" i="3"/>
  <c r="E534" i="3"/>
  <c r="E535" i="3"/>
  <c r="G535" i="3" s="1"/>
  <c r="E536" i="3"/>
  <c r="G536" i="3" s="1"/>
  <c r="E537" i="3"/>
  <c r="G537" i="3" s="1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G565" i="3" s="1"/>
  <c r="E566" i="3"/>
  <c r="E567" i="3"/>
  <c r="E568" i="3"/>
  <c r="E569" i="3"/>
  <c r="E570" i="3"/>
  <c r="E571" i="3"/>
  <c r="E572" i="3"/>
  <c r="E573" i="3"/>
  <c r="E574" i="3"/>
  <c r="E575" i="3"/>
  <c r="E576" i="3"/>
  <c r="G576" i="3" s="1"/>
  <c r="E577" i="3"/>
  <c r="G577" i="3" s="1"/>
  <c r="E578" i="3"/>
  <c r="G578" i="3" s="1"/>
  <c r="E579" i="3"/>
  <c r="E580" i="3"/>
  <c r="G580" i="3" s="1"/>
  <c r="E581" i="3"/>
  <c r="G581" i="3" s="1"/>
  <c r="E582" i="3"/>
  <c r="E583" i="3"/>
  <c r="G583" i="3" s="1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G598" i="3" s="1"/>
  <c r="E599" i="3"/>
  <c r="E600" i="3"/>
  <c r="E601" i="3"/>
  <c r="E602" i="3"/>
  <c r="E603" i="3"/>
  <c r="E604" i="3"/>
  <c r="E605" i="3"/>
  <c r="E606" i="3"/>
  <c r="E607" i="3"/>
  <c r="E608" i="3"/>
  <c r="G608" i="3" s="1"/>
  <c r="E609" i="3"/>
  <c r="G609" i="3" s="1"/>
  <c r="E610" i="3"/>
  <c r="E611" i="3"/>
  <c r="E612" i="3"/>
  <c r="E613" i="3"/>
  <c r="G613" i="3" s="1"/>
  <c r="E614" i="3"/>
  <c r="E615" i="3"/>
  <c r="G615" i="3" s="1"/>
  <c r="E616" i="3"/>
  <c r="E617" i="3"/>
  <c r="G617" i="3" s="1"/>
  <c r="E618" i="3"/>
  <c r="E619" i="3"/>
  <c r="E620" i="3"/>
  <c r="E621" i="3"/>
  <c r="E622" i="3"/>
  <c r="G622" i="3" s="1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G644" i="3" s="1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G662" i="3" s="1"/>
  <c r="E663" i="3"/>
  <c r="E664" i="3"/>
  <c r="E665" i="3"/>
  <c r="E666" i="3"/>
  <c r="E667" i="3"/>
  <c r="G667" i="3" s="1"/>
  <c r="E668" i="3"/>
  <c r="G668" i="3" s="1"/>
  <c r="E669" i="3"/>
  <c r="E670" i="3"/>
  <c r="E671" i="3"/>
  <c r="E672" i="3"/>
  <c r="E673" i="3"/>
  <c r="G673" i="3" s="1"/>
  <c r="E674" i="3"/>
  <c r="E675" i="3"/>
  <c r="G675" i="3" s="1"/>
  <c r="E676" i="3"/>
  <c r="G676" i="3" s="1"/>
  <c r="E677" i="3"/>
  <c r="G677" i="3" s="1"/>
  <c r="E678" i="3"/>
  <c r="E679" i="3"/>
  <c r="G679" i="3" s="1"/>
  <c r="E680" i="3"/>
  <c r="G680" i="3" s="1"/>
  <c r="E681" i="3"/>
  <c r="G681" i="3" s="1"/>
  <c r="E682" i="3"/>
  <c r="G682" i="3" s="1"/>
  <c r="E683" i="3"/>
  <c r="G683" i="3" s="1"/>
  <c r="E684" i="3"/>
  <c r="G684" i="3" s="1"/>
  <c r="E685" i="3"/>
  <c r="E686" i="3"/>
  <c r="E687" i="3"/>
  <c r="E688" i="3"/>
  <c r="E689" i="3"/>
  <c r="E690" i="3"/>
  <c r="E691" i="3"/>
  <c r="E692" i="3"/>
  <c r="G692" i="3" s="1"/>
  <c r="E693" i="3"/>
  <c r="E694" i="3"/>
  <c r="E695" i="3"/>
  <c r="E696" i="3"/>
  <c r="E697" i="3"/>
  <c r="E698" i="3"/>
  <c r="E699" i="3"/>
  <c r="G699" i="3" s="1"/>
  <c r="E700" i="3"/>
  <c r="E701" i="3"/>
  <c r="E702" i="3"/>
  <c r="E703" i="3"/>
  <c r="E704" i="3"/>
  <c r="E705" i="3"/>
  <c r="E706" i="3"/>
  <c r="E707" i="3"/>
  <c r="E708" i="3"/>
  <c r="E709" i="3"/>
  <c r="G709" i="3" s="1"/>
  <c r="E710" i="3"/>
  <c r="E711" i="3"/>
  <c r="G711" i="3" s="1"/>
  <c r="E712" i="3"/>
  <c r="E713" i="3"/>
  <c r="E714" i="3"/>
  <c r="E715" i="3"/>
  <c r="E716" i="3"/>
  <c r="E717" i="3"/>
  <c r="E718" i="3"/>
  <c r="E719" i="3"/>
  <c r="E720" i="3"/>
  <c r="E721" i="3"/>
  <c r="E722" i="3"/>
  <c r="E723" i="3"/>
  <c r="G723" i="3" s="1"/>
  <c r="E724" i="3"/>
  <c r="E725" i="3"/>
  <c r="E726" i="3"/>
  <c r="G726" i="3" s="1"/>
  <c r="E727" i="3"/>
  <c r="E728" i="3"/>
  <c r="E729" i="3"/>
  <c r="E730" i="3"/>
  <c r="E731" i="3"/>
  <c r="E732" i="3"/>
  <c r="E733" i="3"/>
  <c r="G733" i="3" s="1"/>
  <c r="E734" i="3"/>
  <c r="G734" i="3" s="1"/>
  <c r="E735" i="3"/>
  <c r="E736" i="3"/>
  <c r="G736" i="3" s="1"/>
  <c r="E737" i="3"/>
  <c r="G737" i="3" s="1"/>
  <c r="E738" i="3"/>
  <c r="G738" i="3" s="1"/>
  <c r="E739" i="3"/>
  <c r="E740" i="3"/>
  <c r="E741" i="3"/>
  <c r="E742" i="3"/>
  <c r="E743" i="3"/>
  <c r="E744" i="3"/>
  <c r="G744" i="3" s="1"/>
  <c r="E745" i="3"/>
  <c r="E746" i="3"/>
  <c r="G746" i="3" s="1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G768" i="3" s="1"/>
  <c r="E769" i="3"/>
  <c r="G769" i="3" s="1"/>
  <c r="E770" i="3"/>
  <c r="E771" i="3"/>
  <c r="G771" i="3" s="1"/>
  <c r="E772" i="3"/>
  <c r="G772" i="3" s="1"/>
  <c r="E773" i="3"/>
  <c r="G773" i="3" s="1"/>
  <c r="E774" i="3"/>
  <c r="G774" i="3" s="1"/>
  <c r="E775" i="3"/>
  <c r="G775" i="3" s="1"/>
  <c r="E776" i="3"/>
  <c r="E777" i="3"/>
  <c r="E778" i="3"/>
  <c r="E779" i="3"/>
  <c r="G779" i="3" s="1"/>
  <c r="E780" i="3"/>
  <c r="G780" i="3" s="1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G807" i="3" s="1"/>
  <c r="E808" i="3"/>
  <c r="E809" i="3"/>
  <c r="G809" i="3" s="1"/>
  <c r="E810" i="3"/>
  <c r="G810" i="3" s="1"/>
  <c r="E811" i="3"/>
  <c r="E812" i="3"/>
  <c r="G812" i="3" s="1"/>
  <c r="E813" i="3"/>
  <c r="G813" i="3" s="1"/>
  <c r="E814" i="3"/>
  <c r="G814" i="3" s="1"/>
  <c r="E815" i="3"/>
  <c r="G815" i="3" s="1"/>
  <c r="E816" i="3"/>
  <c r="E817" i="3"/>
  <c r="G817" i="3" s="1"/>
  <c r="E818" i="3"/>
  <c r="G818" i="3" s="1"/>
  <c r="E819" i="3"/>
  <c r="E820" i="3"/>
  <c r="G820" i="3" s="1"/>
  <c r="E821" i="3"/>
  <c r="E822" i="3"/>
  <c r="E823" i="3"/>
  <c r="E824" i="3"/>
  <c r="E825" i="3"/>
  <c r="E826" i="3"/>
  <c r="E827" i="3"/>
  <c r="E828" i="3"/>
  <c r="G828" i="3" s="1"/>
  <c r="E829" i="3"/>
  <c r="E830" i="3"/>
  <c r="E831" i="3"/>
  <c r="E832" i="3"/>
  <c r="E833" i="3"/>
  <c r="E834" i="3"/>
  <c r="G834" i="3" s="1"/>
  <c r="E835" i="3"/>
  <c r="G835" i="3" s="1"/>
  <c r="E836" i="3"/>
  <c r="G836" i="3" s="1"/>
  <c r="E837" i="3"/>
  <c r="G837" i="3" s="1"/>
  <c r="E838" i="3"/>
  <c r="E839" i="3"/>
  <c r="G839" i="3" s="1"/>
  <c r="E840" i="3"/>
  <c r="E841" i="3"/>
  <c r="E842" i="3"/>
  <c r="E843" i="3"/>
  <c r="G843" i="3" s="1"/>
  <c r="E844" i="3"/>
  <c r="E845" i="3"/>
  <c r="E846" i="3"/>
  <c r="G846" i="3" s="1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G879" i="3" s="1"/>
  <c r="E880" i="3"/>
  <c r="E881" i="3"/>
  <c r="G881" i="3" s="1"/>
  <c r="E882" i="3"/>
  <c r="E883" i="3"/>
  <c r="G883" i="3" s="1"/>
  <c r="E884" i="3"/>
  <c r="E885" i="3"/>
  <c r="E886" i="3"/>
  <c r="E887" i="3"/>
  <c r="E888" i="3"/>
  <c r="E889" i="3"/>
  <c r="E890" i="3"/>
  <c r="E891" i="3"/>
  <c r="G891" i="3" s="1"/>
  <c r="E892" i="3"/>
  <c r="G892" i="3" s="1"/>
  <c r="E893" i="3"/>
  <c r="G893" i="3" s="1"/>
  <c r="E894" i="3"/>
  <c r="G894" i="3" s="1"/>
  <c r="E895" i="3"/>
  <c r="E896" i="3"/>
  <c r="E897" i="3"/>
  <c r="E898" i="3"/>
  <c r="G898" i="3" s="1"/>
  <c r="E899" i="3"/>
  <c r="E900" i="3"/>
  <c r="E901" i="3"/>
  <c r="E902" i="3"/>
  <c r="E903" i="3"/>
  <c r="E904" i="3"/>
  <c r="E905" i="3"/>
  <c r="E906" i="3"/>
  <c r="E907" i="3"/>
  <c r="E908" i="3"/>
  <c r="E909" i="3"/>
  <c r="E910" i="3"/>
  <c r="G910" i="3" s="1"/>
  <c r="E911" i="3"/>
  <c r="E912" i="3"/>
  <c r="G912" i="3" s="1"/>
  <c r="E913" i="3"/>
  <c r="E914" i="3"/>
  <c r="E915" i="3"/>
  <c r="E916" i="3"/>
  <c r="E917" i="3"/>
  <c r="E918" i="3"/>
  <c r="E919" i="3"/>
  <c r="E920" i="3"/>
  <c r="G920" i="3" s="1"/>
  <c r="E921" i="3"/>
  <c r="E922" i="3"/>
  <c r="E923" i="3"/>
  <c r="E924" i="3"/>
  <c r="E925" i="3"/>
  <c r="E926" i="3"/>
  <c r="E927" i="3"/>
  <c r="E928" i="3"/>
  <c r="E929" i="3"/>
  <c r="G929" i="3" s="1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G970" i="3" s="1"/>
  <c r="J970" i="3" s="1"/>
  <c r="D969" i="6" s="1"/>
  <c r="E971" i="3"/>
  <c r="G971" i="3" s="1"/>
  <c r="E972" i="3"/>
  <c r="G972" i="3" s="1"/>
  <c r="E973" i="3"/>
  <c r="E974" i="3"/>
  <c r="G974" i="3" s="1"/>
  <c r="E975" i="3"/>
  <c r="E976" i="3"/>
  <c r="G976" i="3" s="1"/>
  <c r="E977" i="3"/>
  <c r="E978" i="3"/>
  <c r="G978" i="3" s="1"/>
  <c r="E979" i="3"/>
  <c r="G979" i="3" s="1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G1009" i="3" s="1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G1025" i="3" s="1"/>
  <c r="E1026" i="3"/>
  <c r="G1026" i="3" s="1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G1052" i="3" s="1"/>
  <c r="E1053" i="3"/>
  <c r="G1053" i="3" s="1"/>
  <c r="E1054" i="3"/>
  <c r="E1055" i="3"/>
  <c r="E1056" i="3"/>
  <c r="E1057" i="3"/>
  <c r="E1058" i="3"/>
  <c r="G1058" i="3" s="1"/>
  <c r="E1059" i="3"/>
  <c r="G1059" i="3" s="1"/>
  <c r="E1060" i="3"/>
  <c r="E1061" i="3"/>
  <c r="G1061" i="3" s="1"/>
  <c r="E1062" i="3"/>
  <c r="E1063" i="3"/>
  <c r="E1064" i="3"/>
  <c r="E1065" i="3"/>
  <c r="E1066" i="3"/>
  <c r="E1067" i="3"/>
  <c r="E1068" i="3"/>
  <c r="G1068" i="3" s="1"/>
  <c r="E1069" i="3"/>
  <c r="E1070" i="3"/>
  <c r="E1071" i="3"/>
  <c r="G1071" i="3" s="1"/>
  <c r="E1072" i="3"/>
  <c r="G1072" i="3" s="1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G1092" i="3" s="1"/>
  <c r="E1093" i="3"/>
  <c r="E1094" i="3"/>
  <c r="E1095" i="3"/>
  <c r="G1095" i="3" s="1"/>
  <c r="E1096" i="3"/>
  <c r="E1097" i="3"/>
  <c r="E1098" i="3"/>
  <c r="E1099" i="3"/>
  <c r="E1100" i="3"/>
  <c r="G1100" i="3" s="1"/>
  <c r="E1101" i="3"/>
  <c r="G1101" i="3" s="1"/>
  <c r="E1102" i="3"/>
  <c r="G1102" i="3" s="1"/>
  <c r="E1103" i="3"/>
  <c r="E1104" i="3"/>
  <c r="G1104" i="3" s="1"/>
  <c r="E1105" i="3"/>
  <c r="E1106" i="3"/>
  <c r="E1107" i="3"/>
  <c r="G1107" i="3" s="1"/>
  <c r="E1108" i="3"/>
  <c r="E1109" i="3"/>
  <c r="E1110" i="3"/>
  <c r="E1111" i="3"/>
  <c r="G1111" i="3" s="1"/>
  <c r="E1112" i="3"/>
  <c r="E1113" i="3"/>
  <c r="E1114" i="3"/>
  <c r="E1115" i="3"/>
  <c r="E1116" i="3"/>
  <c r="E1117" i="3"/>
  <c r="E1118" i="3"/>
  <c r="E1119" i="3"/>
  <c r="E1120" i="3"/>
  <c r="G1120" i="3" s="1"/>
  <c r="E1121" i="3"/>
  <c r="E1122" i="3"/>
  <c r="E1123" i="3"/>
  <c r="E1124" i="3"/>
  <c r="G1124" i="3" s="1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G1139" i="3" s="1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G1152" i="3" s="1"/>
  <c r="E1153" i="3"/>
  <c r="G1153" i="3" s="1"/>
  <c r="E1154" i="3"/>
  <c r="E1155" i="3"/>
  <c r="E1156" i="3"/>
  <c r="E1157" i="3"/>
  <c r="G1157" i="3" s="1"/>
  <c r="E1158" i="3"/>
  <c r="G1158" i="3" s="1"/>
  <c r="E1159" i="3"/>
  <c r="G1159" i="3" s="1"/>
  <c r="E1160" i="3"/>
  <c r="G1160" i="3" s="1"/>
  <c r="E1161" i="3"/>
  <c r="G1161" i="3" s="1"/>
  <c r="E1162" i="3"/>
  <c r="E1163" i="3"/>
  <c r="E1164" i="3"/>
  <c r="E1165" i="3"/>
  <c r="E1166" i="3"/>
  <c r="E1167" i="3"/>
  <c r="E1168" i="3"/>
  <c r="G1168" i="3" s="1"/>
  <c r="E1169" i="3"/>
  <c r="G1169" i="3" s="1"/>
  <c r="E1170" i="3"/>
  <c r="G1170" i="3" s="1"/>
  <c r="E1171" i="3"/>
  <c r="E1172" i="3"/>
  <c r="G1172" i="3" s="1"/>
  <c r="E1173" i="3"/>
  <c r="G1173" i="3" s="1"/>
  <c r="E1174" i="3"/>
  <c r="G1174" i="3" s="1"/>
  <c r="E1175" i="3"/>
  <c r="E1176" i="3"/>
  <c r="E1177" i="3"/>
  <c r="E1178" i="3"/>
  <c r="E1179" i="3"/>
  <c r="E1180" i="3"/>
  <c r="E1181" i="3"/>
  <c r="E1182" i="3"/>
  <c r="E1183" i="3"/>
  <c r="E1184" i="3"/>
  <c r="E1185" i="3"/>
  <c r="G1185" i="3" s="1"/>
  <c r="E1186" i="3"/>
  <c r="G1186" i="3" s="1"/>
  <c r="E1187" i="3"/>
  <c r="E1188" i="3"/>
  <c r="E1189" i="3"/>
  <c r="E1190" i="3"/>
  <c r="E1191" i="3"/>
  <c r="G1191" i="3" s="1"/>
  <c r="E1192" i="3"/>
  <c r="G1192" i="3" s="1"/>
  <c r="E1193" i="3"/>
  <c r="G1193" i="3" s="1"/>
  <c r="E1194" i="3"/>
  <c r="E1195" i="3"/>
  <c r="G1195" i="3" s="1"/>
  <c r="E1196" i="3"/>
  <c r="E1197" i="3"/>
  <c r="E1198" i="3"/>
  <c r="E1199" i="3"/>
  <c r="G1199" i="3" s="1"/>
  <c r="E1200" i="3"/>
  <c r="G1200" i="3" s="1"/>
  <c r="E1201" i="3"/>
  <c r="G1201" i="3" s="1"/>
  <c r="E1202" i="3"/>
  <c r="G1202" i="3" s="1"/>
  <c r="E1203" i="3"/>
  <c r="E1204" i="3"/>
  <c r="G1204" i="3" s="1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G1216" i="3" s="1"/>
  <c r="E1217" i="3"/>
  <c r="G1217" i="3" s="1"/>
  <c r="E1218" i="3"/>
  <c r="E1219" i="3"/>
  <c r="G1219" i="3" s="1"/>
  <c r="E1220" i="3"/>
  <c r="E1221" i="3"/>
  <c r="E1222" i="3"/>
  <c r="E1223" i="3"/>
  <c r="E1224" i="3"/>
  <c r="G1224" i="3" s="1"/>
  <c r="E1225" i="3"/>
  <c r="E1226" i="3"/>
  <c r="G1226" i="3" s="1"/>
  <c r="E1227" i="3"/>
  <c r="G1227" i="3" s="1"/>
  <c r="E1228" i="3"/>
  <c r="E1229" i="3"/>
  <c r="E1230" i="3"/>
  <c r="G1230" i="3" s="1"/>
  <c r="E1231" i="3"/>
  <c r="G1231" i="3" s="1"/>
  <c r="E1232" i="3"/>
  <c r="E1233" i="3"/>
  <c r="G1233" i="3" s="1"/>
  <c r="E1234" i="3"/>
  <c r="E1235" i="3"/>
  <c r="G1235" i="3" s="1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G1252" i="3" s="1"/>
  <c r="E1253" i="3"/>
  <c r="E1254" i="3"/>
  <c r="E1255" i="3"/>
  <c r="E1256" i="3"/>
  <c r="G1256" i="3" s="1"/>
  <c r="E1257" i="3"/>
  <c r="G1257" i="3" s="1"/>
  <c r="J1257" i="3" s="1"/>
  <c r="D1256" i="6" s="1"/>
  <c r="E1258" i="3"/>
  <c r="G1258" i="3" s="1"/>
  <c r="E1259" i="3"/>
  <c r="E1260" i="3"/>
  <c r="E1261" i="3"/>
  <c r="G1261" i="3" s="1"/>
  <c r="E1262" i="3"/>
  <c r="E1263" i="3"/>
  <c r="E1264" i="3"/>
  <c r="G1264" i="3" s="1"/>
  <c r="E1265" i="3"/>
  <c r="E1266" i="3"/>
  <c r="E1267" i="3"/>
  <c r="G1267" i="3" s="1"/>
  <c r="E1268" i="3"/>
  <c r="E1269" i="3"/>
  <c r="E1270" i="3"/>
  <c r="E1271" i="3"/>
  <c r="E1272" i="3"/>
  <c r="E1273" i="3"/>
  <c r="E1274" i="3"/>
  <c r="E1275" i="3"/>
  <c r="G1275" i="3" s="1"/>
  <c r="E1276" i="3"/>
  <c r="E1277" i="3"/>
  <c r="E1278" i="3"/>
  <c r="E1279" i="3"/>
  <c r="E1280" i="3"/>
  <c r="G1280" i="3" s="1"/>
  <c r="E1281" i="3"/>
  <c r="G1281" i="3" s="1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G1293" i="3" s="1"/>
  <c r="E1294" i="3"/>
  <c r="E1295" i="3"/>
  <c r="E1296" i="3"/>
  <c r="G1296" i="3" s="1"/>
  <c r="E1297" i="3"/>
  <c r="E1298" i="3"/>
  <c r="E1299" i="3"/>
  <c r="G1299" i="3" s="1"/>
  <c r="E1300" i="3"/>
  <c r="E1301" i="3"/>
  <c r="E1302" i="3"/>
  <c r="G1302" i="3" s="1"/>
  <c r="E1303" i="3"/>
  <c r="G1303" i="3" s="1"/>
  <c r="E1304" i="3"/>
  <c r="E1305" i="3"/>
  <c r="E1306" i="3"/>
  <c r="E1307" i="3"/>
  <c r="E1308" i="3"/>
  <c r="E1309" i="3"/>
  <c r="E1310" i="3"/>
  <c r="E1311" i="3"/>
  <c r="E1312" i="3"/>
  <c r="G1312" i="3" s="1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G1331" i="3" s="1"/>
  <c r="E1332" i="3"/>
  <c r="E1333" i="3"/>
  <c r="E1334" i="3"/>
  <c r="E1335" i="3"/>
  <c r="G1335" i="3" s="1"/>
  <c r="E1336" i="3"/>
  <c r="E1337" i="3"/>
  <c r="E1338" i="3"/>
  <c r="E1339" i="3"/>
  <c r="E1340" i="3"/>
  <c r="E1341" i="3"/>
  <c r="E1342" i="3"/>
  <c r="E1343" i="3"/>
  <c r="E1344" i="3"/>
  <c r="G1344" i="3" s="1"/>
  <c r="E1345" i="3"/>
  <c r="G1345" i="3" s="1"/>
  <c r="E1346" i="3"/>
  <c r="G1346" i="3" s="1"/>
  <c r="E1347" i="3"/>
  <c r="G1347" i="3" s="1"/>
  <c r="E1348" i="3"/>
  <c r="G1348" i="3" s="1"/>
  <c r="E1349" i="3"/>
  <c r="E1350" i="3"/>
  <c r="E1351" i="3"/>
  <c r="G1351" i="3" s="1"/>
  <c r="E1352" i="3"/>
  <c r="E1353" i="3"/>
  <c r="E1354" i="3"/>
  <c r="E1355" i="3"/>
  <c r="G1355" i="3" s="1"/>
  <c r="E1356" i="3"/>
  <c r="G1356" i="3" s="1"/>
  <c r="E1357" i="3"/>
  <c r="G1357" i="3" s="1"/>
  <c r="E1358" i="3"/>
  <c r="E1359" i="3"/>
  <c r="E1360" i="3"/>
  <c r="E1361" i="3"/>
  <c r="E1362" i="3"/>
  <c r="E1363" i="3"/>
  <c r="E1364" i="3"/>
  <c r="E1365" i="3"/>
  <c r="E1366" i="3"/>
  <c r="G1366" i="3" s="1"/>
  <c r="E1367" i="3"/>
  <c r="G1367" i="3" s="1"/>
  <c r="E1368" i="3"/>
  <c r="G1368" i="3" s="1"/>
  <c r="E1369" i="3"/>
  <c r="G1369" i="3" s="1"/>
  <c r="E1370" i="3"/>
  <c r="E1371" i="3"/>
  <c r="E1372" i="3"/>
  <c r="E1373" i="3"/>
  <c r="E1374" i="3"/>
  <c r="E1375" i="3"/>
  <c r="E1376" i="3"/>
  <c r="G1376" i="3" s="1"/>
  <c r="E1377" i="3"/>
  <c r="G1377" i="3" s="1"/>
  <c r="E1378" i="3"/>
  <c r="E1379" i="3"/>
  <c r="E1380" i="3"/>
  <c r="G1380" i="3" s="1"/>
  <c r="E1381" i="3"/>
  <c r="G1381" i="3" s="1"/>
  <c r="E1382" i="3"/>
  <c r="G1382" i="3" s="1"/>
  <c r="E1383" i="3"/>
  <c r="E1384" i="3"/>
  <c r="G1384" i="3" s="1"/>
  <c r="E1385" i="3"/>
  <c r="G1385" i="3" s="1"/>
  <c r="E1386" i="3"/>
  <c r="G1386" i="3" s="1"/>
  <c r="E1387" i="3"/>
  <c r="G1387" i="3" s="1"/>
  <c r="E1388" i="3"/>
  <c r="E1389" i="3"/>
  <c r="E1390" i="3"/>
  <c r="G1390" i="3" s="1"/>
  <c r="E1391" i="3"/>
  <c r="E1392" i="3"/>
  <c r="E1393" i="3"/>
  <c r="G1393" i="3" s="1"/>
  <c r="E1394" i="3"/>
  <c r="E1395" i="3"/>
  <c r="G1395" i="3" s="1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G1408" i="3" s="1"/>
  <c r="E1409" i="3"/>
  <c r="G1409" i="3" s="1"/>
  <c r="E1410" i="3"/>
  <c r="G1410" i="3" s="1"/>
  <c r="E1411" i="3"/>
  <c r="G1411" i="3" s="1"/>
  <c r="E1412" i="3"/>
  <c r="G1412" i="3" s="1"/>
  <c r="E1413" i="3"/>
  <c r="G1413" i="3" s="1"/>
  <c r="E1414" i="3"/>
  <c r="G1414" i="3" s="1"/>
  <c r="E1415" i="3"/>
  <c r="G1415" i="3" s="1"/>
  <c r="E1416" i="3"/>
  <c r="E1417" i="3"/>
  <c r="E1418" i="3"/>
  <c r="G1418" i="3" s="1"/>
  <c r="E1419" i="3"/>
  <c r="E1420" i="3"/>
  <c r="E1421" i="3"/>
  <c r="G1421" i="3" s="1"/>
  <c r="E1422" i="3"/>
  <c r="E1423" i="3"/>
  <c r="E1424" i="3"/>
  <c r="E1425" i="3"/>
  <c r="E1426" i="3"/>
  <c r="G1426" i="3" s="1"/>
  <c r="E1427" i="3"/>
  <c r="G1427" i="3" s="1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G1443" i="3" s="1"/>
  <c r="E1444" i="3"/>
  <c r="G1444" i="3" s="1"/>
  <c r="E1445" i="3"/>
  <c r="G1445" i="3" s="1"/>
  <c r="E1446" i="3"/>
  <c r="G1446" i="3" s="1"/>
  <c r="E1447" i="3"/>
  <c r="G1447" i="3" s="1"/>
  <c r="E1448" i="3"/>
  <c r="E1449" i="3"/>
  <c r="E1450" i="3"/>
  <c r="G1450" i="3" s="1"/>
  <c r="E1451" i="3"/>
  <c r="G1451" i="3" s="1"/>
  <c r="E1452" i="3"/>
  <c r="E1453" i="3"/>
  <c r="G1453" i="3" s="1"/>
  <c r="E1454" i="3"/>
  <c r="G1454" i="3" s="1"/>
  <c r="E1455" i="3"/>
  <c r="E1456" i="3"/>
  <c r="E1457" i="3"/>
  <c r="G1457" i="3" s="1"/>
  <c r="E1458" i="3"/>
  <c r="E1459" i="3"/>
  <c r="E1460" i="3"/>
  <c r="E1461" i="3"/>
  <c r="E1462" i="3"/>
  <c r="G1462" i="3" s="1"/>
  <c r="E1463" i="3"/>
  <c r="G1463" i="3" s="1"/>
  <c r="E1464" i="3"/>
  <c r="E1465" i="3"/>
  <c r="E1466" i="3"/>
  <c r="E1467" i="3"/>
  <c r="E1468" i="3"/>
  <c r="E1469" i="3"/>
  <c r="E1470" i="3"/>
  <c r="E1471" i="3"/>
  <c r="E1472" i="3"/>
  <c r="G1472" i="3" s="1"/>
  <c r="E1473" i="3"/>
  <c r="G1473" i="3" s="1"/>
  <c r="E1474" i="3"/>
  <c r="G1474" i="3" s="1"/>
  <c r="E1475" i="3"/>
  <c r="G1475" i="3" s="1"/>
  <c r="E1476" i="3"/>
  <c r="E1477" i="3"/>
  <c r="E1478" i="3"/>
  <c r="E1479" i="3"/>
  <c r="G1479" i="3" s="1"/>
  <c r="E1480" i="3"/>
  <c r="G1480" i="3" s="1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G1494" i="3" s="1"/>
  <c r="E1495" i="3"/>
  <c r="E1496" i="3"/>
  <c r="E1497" i="3"/>
  <c r="E1498" i="3"/>
  <c r="E1499" i="3"/>
  <c r="E1500" i="3"/>
  <c r="E1501" i="3"/>
  <c r="E1502" i="3"/>
  <c r="E1503" i="3"/>
  <c r="E1504" i="3"/>
  <c r="G1504" i="3" s="1"/>
  <c r="N31" i="7"/>
  <c r="N30" i="7"/>
  <c r="N29" i="7"/>
  <c r="N28" i="7"/>
  <c r="N27" i="7"/>
  <c r="N26" i="7"/>
  <c r="N25" i="7"/>
  <c r="N24" i="7"/>
  <c r="N23" i="7"/>
  <c r="F31" i="7"/>
  <c r="F30" i="7"/>
  <c r="F29" i="7"/>
  <c r="F28" i="7"/>
  <c r="F27" i="7"/>
  <c r="F26" i="7"/>
  <c r="F25" i="7"/>
  <c r="F24" i="7"/>
  <c r="F23" i="7"/>
  <c r="N22" i="7"/>
  <c r="F22" i="7"/>
  <c r="J31" i="7"/>
  <c r="J30" i="7"/>
  <c r="J29" i="7"/>
  <c r="J28" i="7"/>
  <c r="J27" i="7"/>
  <c r="J26" i="7"/>
  <c r="J25" i="7"/>
  <c r="J24" i="7"/>
  <c r="J23" i="7"/>
  <c r="B31" i="7"/>
  <c r="B30" i="7"/>
  <c r="B29" i="7"/>
  <c r="B28" i="7"/>
  <c r="B27" i="7"/>
  <c r="B26" i="7"/>
  <c r="B25" i="7"/>
  <c r="B24" i="7"/>
  <c r="B23" i="7"/>
  <c r="J22" i="7"/>
  <c r="B22" i="7"/>
  <c r="W13" i="6"/>
  <c r="W12" i="6"/>
  <c r="W11" i="6"/>
  <c r="W10" i="6"/>
  <c r="W9" i="6"/>
  <c r="W8" i="6"/>
  <c r="W7" i="6"/>
  <c r="W6" i="6"/>
  <c r="W5" i="6"/>
  <c r="W4" i="6"/>
  <c r="N303" i="6"/>
  <c r="N302" i="6"/>
  <c r="N301" i="6"/>
  <c r="N300" i="6"/>
  <c r="N299" i="6"/>
  <c r="N298" i="6"/>
  <c r="N297" i="6"/>
  <c r="N296" i="6"/>
  <c r="N295" i="6"/>
  <c r="N294" i="6"/>
  <c r="N293" i="6"/>
  <c r="O293" i="6" s="1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O277" i="6" s="1"/>
  <c r="N276" i="6"/>
  <c r="N275" i="6"/>
  <c r="O275" i="6" s="1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O261" i="6" s="1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O245" i="6" s="1"/>
  <c r="N244" i="6"/>
  <c r="N243" i="6"/>
  <c r="O243" i="6" s="1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O229" i="6" s="1"/>
  <c r="N228" i="6"/>
  <c r="N227" i="6"/>
  <c r="N226" i="6"/>
  <c r="N225" i="6"/>
  <c r="N224" i="6"/>
  <c r="O224" i="6" s="1"/>
  <c r="N223" i="6"/>
  <c r="N222" i="6"/>
  <c r="N221" i="6"/>
  <c r="N220" i="6"/>
  <c r="N219" i="6"/>
  <c r="N218" i="6"/>
  <c r="N217" i="6"/>
  <c r="N216" i="6"/>
  <c r="N215" i="6"/>
  <c r="N214" i="6"/>
  <c r="N213" i="6"/>
  <c r="O213" i="6" s="1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O197" i="6" s="1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O181" i="6" s="1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O165" i="6" s="1"/>
  <c r="N164" i="6"/>
  <c r="N163" i="6"/>
  <c r="N162" i="6"/>
  <c r="N161" i="6"/>
  <c r="N160" i="6"/>
  <c r="O160" i="6" s="1"/>
  <c r="N159" i="6"/>
  <c r="N158" i="6"/>
  <c r="N157" i="6"/>
  <c r="N156" i="6"/>
  <c r="N155" i="6"/>
  <c r="N154" i="6"/>
  <c r="N153" i="6"/>
  <c r="N152" i="6"/>
  <c r="N151" i="6"/>
  <c r="N150" i="6"/>
  <c r="N149" i="6"/>
  <c r="O149" i="6" s="1"/>
  <c r="N148" i="6"/>
  <c r="N147" i="6"/>
  <c r="N146" i="6"/>
  <c r="N145" i="6"/>
  <c r="N144" i="6"/>
  <c r="O144" i="6" s="1"/>
  <c r="N143" i="6"/>
  <c r="N142" i="6"/>
  <c r="N141" i="6"/>
  <c r="N140" i="6"/>
  <c r="N139" i="6"/>
  <c r="N138" i="6"/>
  <c r="N137" i="6"/>
  <c r="O137" i="6" s="1"/>
  <c r="N136" i="6"/>
  <c r="N135" i="6"/>
  <c r="N134" i="6"/>
  <c r="N133" i="6"/>
  <c r="O133" i="6" s="1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O117" i="6" s="1"/>
  <c r="N116" i="6"/>
  <c r="N115" i="6"/>
  <c r="N114" i="6"/>
  <c r="N113" i="6"/>
  <c r="N112" i="6"/>
  <c r="O112" i="6" s="1"/>
  <c r="N111" i="6"/>
  <c r="N110" i="6"/>
  <c r="N109" i="6"/>
  <c r="N108" i="6"/>
  <c r="N107" i="6"/>
  <c r="N106" i="6"/>
  <c r="N105" i="6"/>
  <c r="N104" i="6"/>
  <c r="N103" i="6"/>
  <c r="N102" i="6"/>
  <c r="N101" i="6"/>
  <c r="O101" i="6" s="1"/>
  <c r="N100" i="6"/>
  <c r="N99" i="6"/>
  <c r="N98" i="6"/>
  <c r="N97" i="6"/>
  <c r="N96" i="6"/>
  <c r="O96" i="6" s="1"/>
  <c r="N95" i="6"/>
  <c r="N94" i="6"/>
  <c r="N93" i="6"/>
  <c r="N92" i="6"/>
  <c r="N91" i="6"/>
  <c r="N90" i="6"/>
  <c r="N89" i="6"/>
  <c r="O89" i="6" s="1"/>
  <c r="N88" i="6"/>
  <c r="N87" i="6"/>
  <c r="N86" i="6"/>
  <c r="N85" i="6"/>
  <c r="O85" i="6" s="1"/>
  <c r="N84" i="6"/>
  <c r="N83" i="6"/>
  <c r="N82" i="6"/>
  <c r="N81" i="6"/>
  <c r="N80" i="6"/>
  <c r="O80" i="6" s="1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O64" i="6" s="1"/>
  <c r="N63" i="6"/>
  <c r="N62" i="6"/>
  <c r="N61" i="6"/>
  <c r="N60" i="6"/>
  <c r="N59" i="6"/>
  <c r="N58" i="6"/>
  <c r="N57" i="6"/>
  <c r="O57" i="6" s="1"/>
  <c r="N56" i="6"/>
  <c r="N55" i="6"/>
  <c r="N54" i="6"/>
  <c r="N53" i="6"/>
  <c r="O53" i="6" s="1"/>
  <c r="N52" i="6"/>
  <c r="N51" i="6"/>
  <c r="O51" i="6" s="1"/>
  <c r="N50" i="6"/>
  <c r="N49" i="6"/>
  <c r="N48" i="6"/>
  <c r="O48" i="6" s="1"/>
  <c r="N47" i="6"/>
  <c r="N46" i="6"/>
  <c r="N45" i="6"/>
  <c r="N44" i="6"/>
  <c r="N43" i="6"/>
  <c r="N42" i="6"/>
  <c r="N41" i="6"/>
  <c r="N40" i="6"/>
  <c r="N39" i="6"/>
  <c r="N38" i="6"/>
  <c r="N37" i="6"/>
  <c r="O37" i="6" s="1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O21" i="6" s="1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O5" i="6" s="1"/>
  <c r="N4" i="6"/>
  <c r="B3603" i="6"/>
  <c r="A3603" i="6"/>
  <c r="G3603" i="6" s="1"/>
  <c r="B3602" i="6"/>
  <c r="A3602" i="6"/>
  <c r="G3602" i="6" s="1"/>
  <c r="B3601" i="6"/>
  <c r="A3601" i="6"/>
  <c r="G3601" i="6" s="1"/>
  <c r="B3600" i="6"/>
  <c r="A3600" i="6"/>
  <c r="G3600" i="6" s="1"/>
  <c r="B3599" i="6"/>
  <c r="A3599" i="6"/>
  <c r="B3598" i="6"/>
  <c r="A3598" i="6"/>
  <c r="G3598" i="6" s="1"/>
  <c r="B3597" i="6"/>
  <c r="A3597" i="6"/>
  <c r="G3597" i="6" s="1"/>
  <c r="B3596" i="6"/>
  <c r="A3596" i="6"/>
  <c r="G3596" i="6" s="1"/>
  <c r="B3595" i="6"/>
  <c r="A3595" i="6"/>
  <c r="G3595" i="6" s="1"/>
  <c r="B3594" i="6"/>
  <c r="A3594" i="6"/>
  <c r="B3593" i="6"/>
  <c r="A3593" i="6"/>
  <c r="G3593" i="6" s="1"/>
  <c r="B3592" i="6"/>
  <c r="A3592" i="6"/>
  <c r="G3592" i="6" s="1"/>
  <c r="B3591" i="6"/>
  <c r="A3591" i="6"/>
  <c r="G3591" i="6" s="1"/>
  <c r="B3590" i="6"/>
  <c r="A3590" i="6"/>
  <c r="G3590" i="6" s="1"/>
  <c r="B3589" i="6"/>
  <c r="A3589" i="6"/>
  <c r="G3589" i="6" s="1"/>
  <c r="B3588" i="6"/>
  <c r="A3588" i="6"/>
  <c r="G3588" i="6" s="1"/>
  <c r="B3587" i="6"/>
  <c r="A3587" i="6"/>
  <c r="G3587" i="6" s="1"/>
  <c r="B3586" i="6"/>
  <c r="A3586" i="6"/>
  <c r="B3585" i="6"/>
  <c r="A3585" i="6"/>
  <c r="B3584" i="6"/>
  <c r="A3584" i="6"/>
  <c r="G3584" i="6" s="1"/>
  <c r="B3583" i="6"/>
  <c r="A3583" i="6"/>
  <c r="G3583" i="6" s="1"/>
  <c r="B3582" i="6"/>
  <c r="A3582" i="6"/>
  <c r="G3582" i="6" s="1"/>
  <c r="B3581" i="6"/>
  <c r="A3581" i="6"/>
  <c r="G3581" i="6" s="1"/>
  <c r="B3580" i="6"/>
  <c r="A3580" i="6"/>
  <c r="G3580" i="6" s="1"/>
  <c r="B3579" i="6"/>
  <c r="A3579" i="6"/>
  <c r="G3579" i="6" s="1"/>
  <c r="B3578" i="6"/>
  <c r="A3578" i="6"/>
  <c r="G3578" i="6" s="1"/>
  <c r="B3577" i="6"/>
  <c r="A3577" i="6"/>
  <c r="B3576" i="6"/>
  <c r="A3576" i="6"/>
  <c r="G3576" i="6" s="1"/>
  <c r="B3575" i="6"/>
  <c r="A3575" i="6"/>
  <c r="G3575" i="6" s="1"/>
  <c r="B3574" i="6"/>
  <c r="A3574" i="6"/>
  <c r="G3574" i="6" s="1"/>
  <c r="B3573" i="6"/>
  <c r="A3573" i="6"/>
  <c r="B3572" i="6"/>
  <c r="A3572" i="6"/>
  <c r="B3571" i="6"/>
  <c r="A3571" i="6"/>
  <c r="B3570" i="6"/>
  <c r="A3570" i="6"/>
  <c r="G3570" i="6" s="1"/>
  <c r="B3569" i="6"/>
  <c r="A3569" i="6"/>
  <c r="G3569" i="6" s="1"/>
  <c r="B3568" i="6"/>
  <c r="A3568" i="6"/>
  <c r="G3568" i="6" s="1"/>
  <c r="B3567" i="6"/>
  <c r="A3567" i="6"/>
  <c r="B3566" i="6"/>
  <c r="A3566" i="6"/>
  <c r="G3566" i="6" s="1"/>
  <c r="B3565" i="6"/>
  <c r="A3565" i="6"/>
  <c r="G3565" i="6" s="1"/>
  <c r="B3564" i="6"/>
  <c r="A3564" i="6"/>
  <c r="G3564" i="6" s="1"/>
  <c r="B3563" i="6"/>
  <c r="A3563" i="6"/>
  <c r="G3563" i="6" s="1"/>
  <c r="B3562" i="6"/>
  <c r="A3562" i="6"/>
  <c r="B3561" i="6"/>
  <c r="A3561" i="6"/>
  <c r="B3560" i="6"/>
  <c r="A3560" i="6"/>
  <c r="G3560" i="6" s="1"/>
  <c r="B3559" i="6"/>
  <c r="A3559" i="6"/>
  <c r="G3559" i="6" s="1"/>
  <c r="B3558" i="6"/>
  <c r="A3558" i="6"/>
  <c r="G3558" i="6" s="1"/>
  <c r="B3557" i="6"/>
  <c r="A3557" i="6"/>
  <c r="G3557" i="6" s="1"/>
  <c r="B3556" i="6"/>
  <c r="A3556" i="6"/>
  <c r="G3556" i="6" s="1"/>
  <c r="B3555" i="6"/>
  <c r="A3555" i="6"/>
  <c r="B3554" i="6"/>
  <c r="A3554" i="6"/>
  <c r="B3553" i="6"/>
  <c r="A3553" i="6"/>
  <c r="B3552" i="6"/>
  <c r="A3552" i="6"/>
  <c r="B3551" i="6"/>
  <c r="A3551" i="6"/>
  <c r="G3551" i="6" s="1"/>
  <c r="B3550" i="6"/>
  <c r="A3550" i="6"/>
  <c r="G3550" i="6" s="1"/>
  <c r="B3549" i="6"/>
  <c r="A3549" i="6"/>
  <c r="G3549" i="6" s="1"/>
  <c r="B3548" i="6"/>
  <c r="A3548" i="6"/>
  <c r="B3547" i="6"/>
  <c r="A3547" i="6"/>
  <c r="B3546" i="6"/>
  <c r="A3546" i="6"/>
  <c r="G3546" i="6" s="1"/>
  <c r="B3545" i="6"/>
  <c r="A3545" i="6"/>
  <c r="B3544" i="6"/>
  <c r="A3544" i="6"/>
  <c r="G3544" i="6" s="1"/>
  <c r="B3543" i="6"/>
  <c r="A3543" i="6"/>
  <c r="G3543" i="6" s="1"/>
  <c r="B3542" i="6"/>
  <c r="A3542" i="6"/>
  <c r="G3542" i="6" s="1"/>
  <c r="B3541" i="6"/>
  <c r="A3541" i="6"/>
  <c r="B3540" i="6"/>
  <c r="A3540" i="6"/>
  <c r="G3540" i="6" s="1"/>
  <c r="B3539" i="6"/>
  <c r="A3539" i="6"/>
  <c r="G3539" i="6" s="1"/>
  <c r="B3538" i="6"/>
  <c r="A3538" i="6"/>
  <c r="B3537" i="6"/>
  <c r="A3537" i="6"/>
  <c r="G3537" i="6" s="1"/>
  <c r="B3536" i="6"/>
  <c r="A3536" i="6"/>
  <c r="G3536" i="6" s="1"/>
  <c r="B3535" i="6"/>
  <c r="A3535" i="6"/>
  <c r="G3535" i="6" s="1"/>
  <c r="B3534" i="6"/>
  <c r="A3534" i="6"/>
  <c r="G3534" i="6" s="1"/>
  <c r="B3533" i="6"/>
  <c r="A3533" i="6"/>
  <c r="G3533" i="6" s="1"/>
  <c r="B3532" i="6"/>
  <c r="A3532" i="6"/>
  <c r="B3531" i="6"/>
  <c r="A3531" i="6"/>
  <c r="G3531" i="6" s="1"/>
  <c r="B3530" i="6"/>
  <c r="A3530" i="6"/>
  <c r="G3530" i="6" s="1"/>
  <c r="B3529" i="6"/>
  <c r="A3529" i="6"/>
  <c r="G3529" i="6" s="1"/>
  <c r="B3528" i="6"/>
  <c r="A3528" i="6"/>
  <c r="G3528" i="6" s="1"/>
  <c r="B3527" i="6"/>
  <c r="A3527" i="6"/>
  <c r="G3527" i="6" s="1"/>
  <c r="B3526" i="6"/>
  <c r="A3526" i="6"/>
  <c r="B3525" i="6"/>
  <c r="A3525" i="6"/>
  <c r="G3525" i="6" s="1"/>
  <c r="B3524" i="6"/>
  <c r="A3524" i="6"/>
  <c r="G3524" i="6" s="1"/>
  <c r="B3523" i="6"/>
  <c r="A3523" i="6"/>
  <c r="B3522" i="6"/>
  <c r="A3522" i="6"/>
  <c r="G3522" i="6" s="1"/>
  <c r="B3521" i="6"/>
  <c r="A3521" i="6"/>
  <c r="B3520" i="6"/>
  <c r="A3520" i="6"/>
  <c r="G3520" i="6" s="1"/>
  <c r="B3519" i="6"/>
  <c r="A3519" i="6"/>
  <c r="G3519" i="6" s="1"/>
  <c r="B3518" i="6"/>
  <c r="A3518" i="6"/>
  <c r="G3518" i="6" s="1"/>
  <c r="B3517" i="6"/>
  <c r="A3517" i="6"/>
  <c r="G3517" i="6" s="1"/>
  <c r="B3516" i="6"/>
  <c r="A3516" i="6"/>
  <c r="G3516" i="6" s="1"/>
  <c r="B3515" i="6"/>
  <c r="A3515" i="6"/>
  <c r="G3515" i="6" s="1"/>
  <c r="B3514" i="6"/>
  <c r="A3514" i="6"/>
  <c r="G3514" i="6" s="1"/>
  <c r="B3513" i="6"/>
  <c r="A3513" i="6"/>
  <c r="B3512" i="6"/>
  <c r="A3512" i="6"/>
  <c r="G3512" i="6" s="1"/>
  <c r="B3511" i="6"/>
  <c r="A3511" i="6"/>
  <c r="G3511" i="6" s="1"/>
  <c r="C3510" i="6"/>
  <c r="B3510" i="6"/>
  <c r="A3510" i="6"/>
  <c r="G3510" i="6" s="1"/>
  <c r="B3509" i="6"/>
  <c r="A3509" i="6"/>
  <c r="B3508" i="6"/>
  <c r="A3508" i="6"/>
  <c r="B3507" i="6"/>
  <c r="A3507" i="6"/>
  <c r="G3507" i="6" s="1"/>
  <c r="B3506" i="6"/>
  <c r="A3506" i="6"/>
  <c r="B3505" i="6"/>
  <c r="A3505" i="6"/>
  <c r="G3505" i="6" s="1"/>
  <c r="B3504" i="6"/>
  <c r="A3504" i="6"/>
  <c r="B3503" i="6"/>
  <c r="A3503" i="6"/>
  <c r="C3503" i="6" s="1"/>
  <c r="B3502" i="6"/>
  <c r="A3502" i="6"/>
  <c r="G3502" i="6" s="1"/>
  <c r="B3501" i="6"/>
  <c r="A3501" i="6"/>
  <c r="G3501" i="6" s="1"/>
  <c r="B3500" i="6"/>
  <c r="A3500" i="6"/>
  <c r="B3499" i="6"/>
  <c r="A3499" i="6"/>
  <c r="G3499" i="6" s="1"/>
  <c r="B3498" i="6"/>
  <c r="A3498" i="6"/>
  <c r="G3498" i="6" s="1"/>
  <c r="B3497" i="6"/>
  <c r="A3497" i="6"/>
  <c r="B3496" i="6"/>
  <c r="A3496" i="6"/>
  <c r="G3496" i="6" s="1"/>
  <c r="B3495" i="6"/>
  <c r="A3495" i="6"/>
  <c r="G3495" i="6" s="1"/>
  <c r="B3494" i="6"/>
  <c r="A3494" i="6"/>
  <c r="G3494" i="6" s="1"/>
  <c r="B3493" i="6"/>
  <c r="A3493" i="6"/>
  <c r="G3493" i="6" s="1"/>
  <c r="B3492" i="6"/>
  <c r="A3492" i="6"/>
  <c r="B3491" i="6"/>
  <c r="A3491" i="6"/>
  <c r="B3490" i="6"/>
  <c r="A3490" i="6"/>
  <c r="G3490" i="6" s="1"/>
  <c r="B3489" i="6"/>
  <c r="A3489" i="6"/>
  <c r="B3488" i="6"/>
  <c r="A3488" i="6"/>
  <c r="G3488" i="6" s="1"/>
  <c r="B3487" i="6"/>
  <c r="A3487" i="6"/>
  <c r="G3487" i="6" s="1"/>
  <c r="B3486" i="6"/>
  <c r="A3486" i="6"/>
  <c r="G3486" i="6" s="1"/>
  <c r="G3485" i="6"/>
  <c r="B3485" i="6"/>
  <c r="A3485" i="6"/>
  <c r="B3484" i="6"/>
  <c r="A3484" i="6"/>
  <c r="B3483" i="6"/>
  <c r="A3483" i="6"/>
  <c r="G3483" i="6" s="1"/>
  <c r="B3482" i="6"/>
  <c r="A3482" i="6"/>
  <c r="G3482" i="6" s="1"/>
  <c r="B3481" i="6"/>
  <c r="A3481" i="6"/>
  <c r="B3480" i="6"/>
  <c r="A3480" i="6"/>
  <c r="G3480" i="6" s="1"/>
  <c r="B3479" i="6"/>
  <c r="A3479" i="6"/>
  <c r="B3478" i="6"/>
  <c r="A3478" i="6"/>
  <c r="B3477" i="6"/>
  <c r="A3477" i="6"/>
  <c r="B3476" i="6"/>
  <c r="A3476" i="6"/>
  <c r="G3476" i="6" s="1"/>
  <c r="B3475" i="6"/>
  <c r="A3475" i="6"/>
  <c r="G3475" i="6" s="1"/>
  <c r="B3474" i="6"/>
  <c r="A3474" i="6"/>
  <c r="B3473" i="6"/>
  <c r="A3473" i="6"/>
  <c r="G3473" i="6" s="1"/>
  <c r="B3472" i="6"/>
  <c r="A3472" i="6"/>
  <c r="B3471" i="6"/>
  <c r="A3471" i="6"/>
  <c r="G3471" i="6" s="1"/>
  <c r="B3470" i="6"/>
  <c r="A3470" i="6"/>
  <c r="G3470" i="6" s="1"/>
  <c r="B3469" i="6"/>
  <c r="A3469" i="6"/>
  <c r="B3468" i="6"/>
  <c r="A3468" i="6"/>
  <c r="B3467" i="6"/>
  <c r="A3467" i="6"/>
  <c r="G3467" i="6" s="1"/>
  <c r="B3466" i="6"/>
  <c r="A3466" i="6"/>
  <c r="G3466" i="6" s="1"/>
  <c r="B3465" i="6"/>
  <c r="A3465" i="6"/>
  <c r="G3465" i="6" s="1"/>
  <c r="B3464" i="6"/>
  <c r="A3464" i="6"/>
  <c r="G3464" i="6" s="1"/>
  <c r="B3463" i="6"/>
  <c r="A3463" i="6"/>
  <c r="G3463" i="6" s="1"/>
  <c r="B3462" i="6"/>
  <c r="A3462" i="6"/>
  <c r="G3462" i="6" s="1"/>
  <c r="B3461" i="6"/>
  <c r="A3461" i="6"/>
  <c r="B3460" i="6"/>
  <c r="A3460" i="6"/>
  <c r="B3459" i="6"/>
  <c r="A3459" i="6"/>
  <c r="G3459" i="6" s="1"/>
  <c r="B3458" i="6"/>
  <c r="A3458" i="6"/>
  <c r="G3458" i="6" s="1"/>
  <c r="B3457" i="6"/>
  <c r="A3457" i="6"/>
  <c r="B3456" i="6"/>
  <c r="A3456" i="6"/>
  <c r="G3456" i="6" s="1"/>
  <c r="B3455" i="6"/>
  <c r="A3455" i="6"/>
  <c r="B3454" i="6"/>
  <c r="A3454" i="6"/>
  <c r="G3454" i="6" s="1"/>
  <c r="B3453" i="6"/>
  <c r="A3453" i="6"/>
  <c r="G3453" i="6" s="1"/>
  <c r="B3452" i="6"/>
  <c r="A3452" i="6"/>
  <c r="G3452" i="6" s="1"/>
  <c r="B3451" i="6"/>
  <c r="A3451" i="6"/>
  <c r="G3451" i="6" s="1"/>
  <c r="B3450" i="6"/>
  <c r="A3450" i="6"/>
  <c r="G3450" i="6" s="1"/>
  <c r="B3449" i="6"/>
  <c r="A3449" i="6"/>
  <c r="G3449" i="6" s="1"/>
  <c r="B3448" i="6"/>
  <c r="A3448" i="6"/>
  <c r="G3448" i="6" s="1"/>
  <c r="B3447" i="6"/>
  <c r="A3447" i="6"/>
  <c r="G3447" i="6" s="1"/>
  <c r="B3446" i="6"/>
  <c r="A3446" i="6"/>
  <c r="G3446" i="6" s="1"/>
  <c r="B3445" i="6"/>
  <c r="A3445" i="6"/>
  <c r="B3444" i="6"/>
  <c r="A3444" i="6"/>
  <c r="B3443" i="6"/>
  <c r="A3443" i="6"/>
  <c r="G3443" i="6" s="1"/>
  <c r="B3442" i="6"/>
  <c r="A3442" i="6"/>
  <c r="G3442" i="6" s="1"/>
  <c r="B3441" i="6"/>
  <c r="A3441" i="6"/>
  <c r="G3441" i="6" s="1"/>
  <c r="B3440" i="6"/>
  <c r="A3440" i="6"/>
  <c r="B3439" i="6"/>
  <c r="A3439" i="6"/>
  <c r="G3439" i="6" s="1"/>
  <c r="B3438" i="6"/>
  <c r="A3438" i="6"/>
  <c r="G3438" i="6" s="1"/>
  <c r="B3437" i="6"/>
  <c r="A3437" i="6"/>
  <c r="B3436" i="6"/>
  <c r="A3436" i="6"/>
  <c r="B3435" i="6"/>
  <c r="A3435" i="6"/>
  <c r="G3435" i="6" s="1"/>
  <c r="B3434" i="6"/>
  <c r="A3434" i="6"/>
  <c r="B3433" i="6"/>
  <c r="A3433" i="6"/>
  <c r="B3432" i="6"/>
  <c r="A3432" i="6"/>
  <c r="G3432" i="6" s="1"/>
  <c r="B3431" i="6"/>
  <c r="A3431" i="6"/>
  <c r="B3430" i="6"/>
  <c r="A3430" i="6"/>
  <c r="G3430" i="6" s="1"/>
  <c r="B3429" i="6"/>
  <c r="A3429" i="6"/>
  <c r="G3429" i="6" s="1"/>
  <c r="B3428" i="6"/>
  <c r="A3428" i="6"/>
  <c r="B3427" i="6"/>
  <c r="A3427" i="6"/>
  <c r="G3427" i="6" s="1"/>
  <c r="B3426" i="6"/>
  <c r="A3426" i="6"/>
  <c r="G3426" i="6" s="1"/>
  <c r="B3425" i="6"/>
  <c r="A3425" i="6"/>
  <c r="B3424" i="6"/>
  <c r="A3424" i="6"/>
  <c r="G3424" i="6" s="1"/>
  <c r="B3423" i="6"/>
  <c r="A3423" i="6"/>
  <c r="G3423" i="6" s="1"/>
  <c r="B3422" i="6"/>
  <c r="A3422" i="6"/>
  <c r="G3422" i="6" s="1"/>
  <c r="B3421" i="6"/>
  <c r="A3421" i="6"/>
  <c r="G3421" i="6" s="1"/>
  <c r="B3420" i="6"/>
  <c r="A3420" i="6"/>
  <c r="B3419" i="6"/>
  <c r="A3419" i="6"/>
  <c r="G3419" i="6" s="1"/>
  <c r="B3418" i="6"/>
  <c r="A3418" i="6"/>
  <c r="G3418" i="6" s="1"/>
  <c r="B3417" i="6"/>
  <c r="A3417" i="6"/>
  <c r="G3417" i="6" s="1"/>
  <c r="B3416" i="6"/>
  <c r="A3416" i="6"/>
  <c r="G3416" i="6" s="1"/>
  <c r="B3415" i="6"/>
  <c r="A3415" i="6"/>
  <c r="G3415" i="6" s="1"/>
  <c r="B3414" i="6"/>
  <c r="A3414" i="6"/>
  <c r="G3414" i="6" s="1"/>
  <c r="B3413" i="6"/>
  <c r="A3413" i="6"/>
  <c r="B3412" i="6"/>
  <c r="A3412" i="6"/>
  <c r="G3412" i="6" s="1"/>
  <c r="B3411" i="6"/>
  <c r="A3411" i="6"/>
  <c r="G3411" i="6" s="1"/>
  <c r="B3410" i="6"/>
  <c r="A3410" i="6"/>
  <c r="G3410" i="6" s="1"/>
  <c r="B3409" i="6"/>
  <c r="A3409" i="6"/>
  <c r="G3409" i="6" s="1"/>
  <c r="B3408" i="6"/>
  <c r="A3408" i="6"/>
  <c r="B3407" i="6"/>
  <c r="A3407" i="6"/>
  <c r="G3407" i="6" s="1"/>
  <c r="B3406" i="6"/>
  <c r="A3406" i="6"/>
  <c r="G3406" i="6" s="1"/>
  <c r="B3405" i="6"/>
  <c r="A3405" i="6"/>
  <c r="B3404" i="6"/>
  <c r="A3404" i="6"/>
  <c r="G3404" i="6" s="1"/>
  <c r="B3403" i="6"/>
  <c r="A3403" i="6"/>
  <c r="B3402" i="6"/>
  <c r="A3402" i="6"/>
  <c r="G3402" i="6" s="1"/>
  <c r="B3401" i="6"/>
  <c r="A3401" i="6"/>
  <c r="B3400" i="6"/>
  <c r="A3400" i="6"/>
  <c r="G3400" i="6" s="1"/>
  <c r="B3399" i="6"/>
  <c r="A3399" i="6"/>
  <c r="B3398" i="6"/>
  <c r="A3398" i="6"/>
  <c r="B3397" i="6"/>
  <c r="A3397" i="6"/>
  <c r="B3396" i="6"/>
  <c r="A3396" i="6"/>
  <c r="G3395" i="6"/>
  <c r="B3395" i="6"/>
  <c r="A3395" i="6"/>
  <c r="B3394" i="6"/>
  <c r="A3394" i="6"/>
  <c r="G3394" i="6" s="1"/>
  <c r="B3393" i="6"/>
  <c r="A3393" i="6"/>
  <c r="B3392" i="6"/>
  <c r="A3392" i="6"/>
  <c r="G3392" i="6" s="1"/>
  <c r="B3391" i="6"/>
  <c r="A3391" i="6"/>
  <c r="G3391" i="6" s="1"/>
  <c r="B3390" i="6"/>
  <c r="A3390" i="6"/>
  <c r="G3390" i="6" s="1"/>
  <c r="B3389" i="6"/>
  <c r="A3389" i="6"/>
  <c r="G3389" i="6" s="1"/>
  <c r="B3388" i="6"/>
  <c r="A3388" i="6"/>
  <c r="B3387" i="6"/>
  <c r="A3387" i="6"/>
  <c r="G3387" i="6" s="1"/>
  <c r="B3386" i="6"/>
  <c r="A3386" i="6"/>
  <c r="B3385" i="6"/>
  <c r="A3385" i="6"/>
  <c r="G3385" i="6" s="1"/>
  <c r="B3384" i="6"/>
  <c r="A3384" i="6"/>
  <c r="G3384" i="6" s="1"/>
  <c r="B3383" i="6"/>
  <c r="A3383" i="6"/>
  <c r="G3383" i="6" s="1"/>
  <c r="B3382" i="6"/>
  <c r="A3382" i="6"/>
  <c r="B3381" i="6"/>
  <c r="A3381" i="6"/>
  <c r="B3380" i="6"/>
  <c r="A3380" i="6"/>
  <c r="G3380" i="6" s="1"/>
  <c r="B3379" i="6"/>
  <c r="A3379" i="6"/>
  <c r="G3379" i="6" s="1"/>
  <c r="B3378" i="6"/>
  <c r="A3378" i="6"/>
  <c r="B3377" i="6"/>
  <c r="A3377" i="6"/>
  <c r="G3377" i="6" s="1"/>
  <c r="B3376" i="6"/>
  <c r="A3376" i="6"/>
  <c r="B3375" i="6"/>
  <c r="A3375" i="6"/>
  <c r="G3375" i="6" s="1"/>
  <c r="B3374" i="6"/>
  <c r="A3374" i="6"/>
  <c r="G3374" i="6" s="1"/>
  <c r="B3373" i="6"/>
  <c r="A3373" i="6"/>
  <c r="B3372" i="6"/>
  <c r="A3372" i="6"/>
  <c r="G3372" i="6" s="1"/>
  <c r="B3371" i="6"/>
  <c r="A3371" i="6"/>
  <c r="B3370" i="6"/>
  <c r="A3370" i="6"/>
  <c r="G3370" i="6" s="1"/>
  <c r="B3369" i="6"/>
  <c r="A3369" i="6"/>
  <c r="G3369" i="6" s="1"/>
  <c r="B3368" i="6"/>
  <c r="A3368" i="6"/>
  <c r="G3368" i="6" s="1"/>
  <c r="B3367" i="6"/>
  <c r="A3367" i="6"/>
  <c r="B3366" i="6"/>
  <c r="A3366" i="6"/>
  <c r="B3365" i="6"/>
  <c r="A3365" i="6"/>
  <c r="B3364" i="6"/>
  <c r="A3364" i="6"/>
  <c r="B3363" i="6"/>
  <c r="A3363" i="6"/>
  <c r="B3362" i="6"/>
  <c r="A3362" i="6"/>
  <c r="G3362" i="6" s="1"/>
  <c r="B3361" i="6"/>
  <c r="A3361" i="6"/>
  <c r="B3360" i="6"/>
  <c r="A3360" i="6"/>
  <c r="G3360" i="6" s="1"/>
  <c r="B3359" i="6"/>
  <c r="A3359" i="6"/>
  <c r="B3358" i="6"/>
  <c r="A3358" i="6"/>
  <c r="G3358" i="6" s="1"/>
  <c r="B3357" i="6"/>
  <c r="A3357" i="6"/>
  <c r="G3357" i="6" s="1"/>
  <c r="B3356" i="6"/>
  <c r="A3356" i="6"/>
  <c r="B3355" i="6"/>
  <c r="A3355" i="6"/>
  <c r="B3354" i="6"/>
  <c r="A3354" i="6"/>
  <c r="B3353" i="6"/>
  <c r="A3353" i="6"/>
  <c r="G3353" i="6" s="1"/>
  <c r="B3352" i="6"/>
  <c r="A3352" i="6"/>
  <c r="G3352" i="6" s="1"/>
  <c r="B3351" i="6"/>
  <c r="C3351" i="6" s="1"/>
  <c r="A3351" i="6"/>
  <c r="G3351" i="6" s="1"/>
  <c r="B3350" i="6"/>
  <c r="A3350" i="6"/>
  <c r="B3349" i="6"/>
  <c r="A3349" i="6"/>
  <c r="G3349" i="6" s="1"/>
  <c r="B3348" i="6"/>
  <c r="A3348" i="6"/>
  <c r="G3348" i="6" s="1"/>
  <c r="B3347" i="6"/>
  <c r="A3347" i="6"/>
  <c r="G3347" i="6" s="1"/>
  <c r="B3346" i="6"/>
  <c r="A3346" i="6"/>
  <c r="B3345" i="6"/>
  <c r="A3345" i="6"/>
  <c r="G3345" i="6" s="1"/>
  <c r="B3344" i="6"/>
  <c r="A3344" i="6"/>
  <c r="B3343" i="6"/>
  <c r="A3343" i="6"/>
  <c r="G3343" i="6" s="1"/>
  <c r="B3342" i="6"/>
  <c r="A3342" i="6"/>
  <c r="G3342" i="6" s="1"/>
  <c r="B3341" i="6"/>
  <c r="A3341" i="6"/>
  <c r="B3340" i="6"/>
  <c r="A3340" i="6"/>
  <c r="G3340" i="6" s="1"/>
  <c r="B3339" i="6"/>
  <c r="A3339" i="6"/>
  <c r="G3339" i="6" s="1"/>
  <c r="B3338" i="6"/>
  <c r="A3338" i="6"/>
  <c r="G3338" i="6" s="1"/>
  <c r="B3337" i="6"/>
  <c r="A3337" i="6"/>
  <c r="G3337" i="6" s="1"/>
  <c r="B3336" i="6"/>
  <c r="A3336" i="6"/>
  <c r="G3336" i="6" s="1"/>
  <c r="B3335" i="6"/>
  <c r="A3335" i="6"/>
  <c r="B3334" i="6"/>
  <c r="A3334" i="6"/>
  <c r="G3334" i="6" s="1"/>
  <c r="B3333" i="6"/>
  <c r="A3333" i="6"/>
  <c r="B3332" i="6"/>
  <c r="A3332" i="6"/>
  <c r="B3331" i="6"/>
  <c r="A3331" i="6"/>
  <c r="G3331" i="6" s="1"/>
  <c r="B3330" i="6"/>
  <c r="A3330" i="6"/>
  <c r="G3330" i="6" s="1"/>
  <c r="B3329" i="6"/>
  <c r="A3329" i="6"/>
  <c r="B3328" i="6"/>
  <c r="A3328" i="6"/>
  <c r="G3328" i="6" s="1"/>
  <c r="B3327" i="6"/>
  <c r="A3327" i="6"/>
  <c r="G3327" i="6" s="1"/>
  <c r="B3326" i="6"/>
  <c r="A3326" i="6"/>
  <c r="G3326" i="6" s="1"/>
  <c r="B3325" i="6"/>
  <c r="A3325" i="6"/>
  <c r="G3325" i="6" s="1"/>
  <c r="B3324" i="6"/>
  <c r="A3324" i="6"/>
  <c r="G3324" i="6" s="1"/>
  <c r="B3323" i="6"/>
  <c r="A3323" i="6"/>
  <c r="G3323" i="6" s="1"/>
  <c r="B3322" i="6"/>
  <c r="A3322" i="6"/>
  <c r="G3322" i="6" s="1"/>
  <c r="B3321" i="6"/>
  <c r="A3321" i="6"/>
  <c r="G3321" i="6" s="1"/>
  <c r="B3320" i="6"/>
  <c r="A3320" i="6"/>
  <c r="G3320" i="6" s="1"/>
  <c r="B3319" i="6"/>
  <c r="A3319" i="6"/>
  <c r="G3319" i="6" s="1"/>
  <c r="B3318" i="6"/>
  <c r="A3318" i="6"/>
  <c r="G3318" i="6" s="1"/>
  <c r="B3317" i="6"/>
  <c r="A3317" i="6"/>
  <c r="G3317" i="6" s="1"/>
  <c r="B3316" i="6"/>
  <c r="A3316" i="6"/>
  <c r="G3316" i="6" s="1"/>
  <c r="B3315" i="6"/>
  <c r="A3315" i="6"/>
  <c r="B3314" i="6"/>
  <c r="A3314" i="6"/>
  <c r="B3313" i="6"/>
  <c r="A3313" i="6"/>
  <c r="G3313" i="6" s="1"/>
  <c r="B3312" i="6"/>
  <c r="A3312" i="6"/>
  <c r="B3311" i="6"/>
  <c r="A3311" i="6"/>
  <c r="G3311" i="6" s="1"/>
  <c r="B3310" i="6"/>
  <c r="A3310" i="6"/>
  <c r="G3310" i="6" s="1"/>
  <c r="B3309" i="6"/>
  <c r="A3309" i="6"/>
  <c r="B3308" i="6"/>
  <c r="A3308" i="6"/>
  <c r="B3307" i="6"/>
  <c r="A3307" i="6"/>
  <c r="G3307" i="6" s="1"/>
  <c r="B3306" i="6"/>
  <c r="A3306" i="6"/>
  <c r="G3306" i="6" s="1"/>
  <c r="B3305" i="6"/>
  <c r="A3305" i="6"/>
  <c r="G3305" i="6" s="1"/>
  <c r="B3304" i="6"/>
  <c r="A3304" i="6"/>
  <c r="G3304" i="6" s="1"/>
  <c r="B3303" i="6"/>
  <c r="A3303" i="6"/>
  <c r="B3302" i="6"/>
  <c r="A3302" i="6"/>
  <c r="G3302" i="6" s="1"/>
  <c r="B3301" i="6"/>
  <c r="A3301" i="6"/>
  <c r="B3300" i="6"/>
  <c r="A3300" i="6"/>
  <c r="B3299" i="6"/>
  <c r="A3299" i="6"/>
  <c r="G3299" i="6" s="1"/>
  <c r="B3298" i="6"/>
  <c r="A3298" i="6"/>
  <c r="B3297" i="6"/>
  <c r="A3297" i="6"/>
  <c r="B3296" i="6"/>
  <c r="A3296" i="6"/>
  <c r="G3296" i="6" s="1"/>
  <c r="B3295" i="6"/>
  <c r="A3295" i="6"/>
  <c r="B3294" i="6"/>
  <c r="A3294" i="6"/>
  <c r="B3293" i="6"/>
  <c r="A3293" i="6"/>
  <c r="G3293" i="6" s="1"/>
  <c r="B3292" i="6"/>
  <c r="A3292" i="6"/>
  <c r="B3291" i="6"/>
  <c r="A3291" i="6"/>
  <c r="G3290" i="6"/>
  <c r="B3290" i="6"/>
  <c r="A3290" i="6"/>
  <c r="B3289" i="6"/>
  <c r="A3289" i="6"/>
  <c r="G3289" i="6" s="1"/>
  <c r="B3288" i="6"/>
  <c r="A3288" i="6"/>
  <c r="G3288" i="6" s="1"/>
  <c r="B3287" i="6"/>
  <c r="A3287" i="6"/>
  <c r="G3287" i="6" s="1"/>
  <c r="B3286" i="6"/>
  <c r="A3286" i="6"/>
  <c r="B3285" i="6"/>
  <c r="A3285" i="6"/>
  <c r="B3284" i="6"/>
  <c r="A3284" i="6"/>
  <c r="G3284" i="6" s="1"/>
  <c r="B3283" i="6"/>
  <c r="A3283" i="6"/>
  <c r="B3282" i="6"/>
  <c r="A3282" i="6"/>
  <c r="B3281" i="6"/>
  <c r="A3281" i="6"/>
  <c r="G3281" i="6" s="1"/>
  <c r="B3280" i="6"/>
  <c r="A3280" i="6"/>
  <c r="B3279" i="6"/>
  <c r="A3279" i="6"/>
  <c r="G3279" i="6" s="1"/>
  <c r="B3278" i="6"/>
  <c r="A3278" i="6"/>
  <c r="G3278" i="6" s="1"/>
  <c r="B3277" i="6"/>
  <c r="A3277" i="6"/>
  <c r="B3276" i="6"/>
  <c r="A3276" i="6"/>
  <c r="B3275" i="6"/>
  <c r="A3275" i="6"/>
  <c r="G3275" i="6" s="1"/>
  <c r="B3274" i="6"/>
  <c r="A3274" i="6"/>
  <c r="B3273" i="6"/>
  <c r="A3273" i="6"/>
  <c r="B3272" i="6"/>
  <c r="A3272" i="6"/>
  <c r="G3272" i="6" s="1"/>
  <c r="B3271" i="6"/>
  <c r="A3271" i="6"/>
  <c r="B3270" i="6"/>
  <c r="A3270" i="6"/>
  <c r="G3270" i="6" s="1"/>
  <c r="B3269" i="6"/>
  <c r="A3269" i="6"/>
  <c r="G3269" i="6" s="1"/>
  <c r="B3268" i="6"/>
  <c r="A3268" i="6"/>
  <c r="B3267" i="6"/>
  <c r="A3267" i="6"/>
  <c r="B3266" i="6"/>
  <c r="A3266" i="6"/>
  <c r="G3266" i="6" s="1"/>
  <c r="B3265" i="6"/>
  <c r="A3265" i="6"/>
  <c r="B3264" i="6"/>
  <c r="A3264" i="6"/>
  <c r="G3264" i="6" s="1"/>
  <c r="B3263" i="6"/>
  <c r="A3263" i="6"/>
  <c r="G3263" i="6" s="1"/>
  <c r="B3262" i="6"/>
  <c r="A3262" i="6"/>
  <c r="B3261" i="6"/>
  <c r="A3261" i="6"/>
  <c r="G3261" i="6" s="1"/>
  <c r="B3260" i="6"/>
  <c r="A3260" i="6"/>
  <c r="G3260" i="6" s="1"/>
  <c r="B3259" i="6"/>
  <c r="A3259" i="6"/>
  <c r="B3258" i="6"/>
  <c r="A3258" i="6"/>
  <c r="G3258" i="6" s="1"/>
  <c r="B3257" i="6"/>
  <c r="A3257" i="6"/>
  <c r="G3257" i="6" s="1"/>
  <c r="B3256" i="6"/>
  <c r="A3256" i="6"/>
  <c r="G3256" i="6" s="1"/>
  <c r="B3255" i="6"/>
  <c r="A3255" i="6"/>
  <c r="G3255" i="6" s="1"/>
  <c r="B3254" i="6"/>
  <c r="A3254" i="6"/>
  <c r="G3254" i="6" s="1"/>
  <c r="B3253" i="6"/>
  <c r="A3253" i="6"/>
  <c r="B3252" i="6"/>
  <c r="A3252" i="6"/>
  <c r="G3252" i="6" s="1"/>
  <c r="B3251" i="6"/>
  <c r="A3251" i="6"/>
  <c r="G3251" i="6" s="1"/>
  <c r="B3250" i="6"/>
  <c r="A3250" i="6"/>
  <c r="G3250" i="6" s="1"/>
  <c r="B3249" i="6"/>
  <c r="A3249" i="6"/>
  <c r="G3249" i="6" s="1"/>
  <c r="B3248" i="6"/>
  <c r="A3248" i="6"/>
  <c r="G3248" i="6" s="1"/>
  <c r="B3247" i="6"/>
  <c r="A3247" i="6"/>
  <c r="G3247" i="6" s="1"/>
  <c r="B3246" i="6"/>
  <c r="A3246" i="6"/>
  <c r="G3246" i="6" s="1"/>
  <c r="B3245" i="6"/>
  <c r="A3245" i="6"/>
  <c r="B3244" i="6"/>
  <c r="A3244" i="6"/>
  <c r="B3243" i="6"/>
  <c r="A3243" i="6"/>
  <c r="G3242" i="6"/>
  <c r="B3242" i="6"/>
  <c r="A3242" i="6"/>
  <c r="B3241" i="6"/>
  <c r="A3241" i="6"/>
  <c r="G3241" i="6" s="1"/>
  <c r="B3240" i="6"/>
  <c r="A3240" i="6"/>
  <c r="G3240" i="6" s="1"/>
  <c r="B3239" i="6"/>
  <c r="A3239" i="6"/>
  <c r="B3238" i="6"/>
  <c r="A3238" i="6"/>
  <c r="G3238" i="6" s="1"/>
  <c r="B3237" i="6"/>
  <c r="A3237" i="6"/>
  <c r="G3237" i="6" s="1"/>
  <c r="B3236" i="6"/>
  <c r="A3236" i="6"/>
  <c r="B3235" i="6"/>
  <c r="A3235" i="6"/>
  <c r="G3235" i="6" s="1"/>
  <c r="B3234" i="6"/>
  <c r="A3234" i="6"/>
  <c r="B3233" i="6"/>
  <c r="A3233" i="6"/>
  <c r="B3232" i="6"/>
  <c r="A3232" i="6"/>
  <c r="G3232" i="6" s="1"/>
  <c r="B3231" i="6"/>
  <c r="A3231" i="6"/>
  <c r="G3231" i="6" s="1"/>
  <c r="B3230" i="6"/>
  <c r="A3230" i="6"/>
  <c r="B3229" i="6"/>
  <c r="A3229" i="6"/>
  <c r="G3229" i="6" s="1"/>
  <c r="B3228" i="6"/>
  <c r="A3228" i="6"/>
  <c r="G3228" i="6" s="1"/>
  <c r="B3227" i="6"/>
  <c r="A3227" i="6"/>
  <c r="B3226" i="6"/>
  <c r="A3226" i="6"/>
  <c r="G3226" i="6" s="1"/>
  <c r="B3225" i="6"/>
  <c r="A3225" i="6"/>
  <c r="B3224" i="6"/>
  <c r="A3224" i="6"/>
  <c r="G3224" i="6" s="1"/>
  <c r="B3223" i="6"/>
  <c r="A3223" i="6"/>
  <c r="G3223" i="6" s="1"/>
  <c r="B3222" i="6"/>
  <c r="A3222" i="6"/>
  <c r="B3221" i="6"/>
  <c r="A3221" i="6"/>
  <c r="B3220" i="6"/>
  <c r="A3220" i="6"/>
  <c r="G3220" i="6" s="1"/>
  <c r="B3219" i="6"/>
  <c r="A3219" i="6"/>
  <c r="B3218" i="6"/>
  <c r="A3218" i="6"/>
  <c r="B3217" i="6"/>
  <c r="A3217" i="6"/>
  <c r="G3217" i="6" s="1"/>
  <c r="B3216" i="6"/>
  <c r="A3216" i="6"/>
  <c r="B3215" i="6"/>
  <c r="A3215" i="6"/>
  <c r="G3215" i="6" s="1"/>
  <c r="B3214" i="6"/>
  <c r="A3214" i="6"/>
  <c r="G3214" i="6" s="1"/>
  <c r="B3213" i="6"/>
  <c r="A3213" i="6"/>
  <c r="B3212" i="6"/>
  <c r="A3212" i="6"/>
  <c r="B3211" i="6"/>
  <c r="A3211" i="6"/>
  <c r="B3210" i="6"/>
  <c r="A3210" i="6"/>
  <c r="G3210" i="6" s="1"/>
  <c r="B3209" i="6"/>
  <c r="A3209" i="6"/>
  <c r="G3209" i="6" s="1"/>
  <c r="B3208" i="6"/>
  <c r="A3208" i="6"/>
  <c r="G3208" i="6" s="1"/>
  <c r="B3207" i="6"/>
  <c r="A3207" i="6"/>
  <c r="B3206" i="6"/>
  <c r="A3206" i="6"/>
  <c r="B3205" i="6"/>
  <c r="A3205" i="6"/>
  <c r="G3205" i="6" s="1"/>
  <c r="B3204" i="6"/>
  <c r="A3204" i="6"/>
  <c r="B3203" i="6"/>
  <c r="A3203" i="6"/>
  <c r="B3202" i="6"/>
  <c r="A3202" i="6"/>
  <c r="G3202" i="6" s="1"/>
  <c r="B3201" i="6"/>
  <c r="A3201" i="6"/>
  <c r="B3200" i="6"/>
  <c r="A3200" i="6"/>
  <c r="G3200" i="6" s="1"/>
  <c r="B3199" i="6"/>
  <c r="A3199" i="6"/>
  <c r="B3198" i="6"/>
  <c r="A3198" i="6"/>
  <c r="B3197" i="6"/>
  <c r="A3197" i="6"/>
  <c r="G3197" i="6" s="1"/>
  <c r="B3196" i="6"/>
  <c r="A3196" i="6"/>
  <c r="B3195" i="6"/>
  <c r="A3195" i="6"/>
  <c r="B3194" i="6"/>
  <c r="A3194" i="6"/>
  <c r="G3194" i="6" s="1"/>
  <c r="B3193" i="6"/>
  <c r="A3193" i="6"/>
  <c r="B3192" i="6"/>
  <c r="A3192" i="6"/>
  <c r="G3192" i="6" s="1"/>
  <c r="B3191" i="6"/>
  <c r="A3191" i="6"/>
  <c r="G3191" i="6" s="1"/>
  <c r="B3190" i="6"/>
  <c r="A3190" i="6"/>
  <c r="B3189" i="6"/>
  <c r="A3189" i="6"/>
  <c r="B3188" i="6"/>
  <c r="A3188" i="6"/>
  <c r="G3188" i="6" s="1"/>
  <c r="B3187" i="6"/>
  <c r="A3187" i="6"/>
  <c r="G3187" i="6" s="1"/>
  <c r="B3186" i="6"/>
  <c r="A3186" i="6"/>
  <c r="B3185" i="6"/>
  <c r="A3185" i="6"/>
  <c r="G3185" i="6" s="1"/>
  <c r="B3184" i="6"/>
  <c r="A3184" i="6"/>
  <c r="B3183" i="6"/>
  <c r="A3183" i="6"/>
  <c r="G3183" i="6" s="1"/>
  <c r="B3182" i="6"/>
  <c r="A3182" i="6"/>
  <c r="G3182" i="6" s="1"/>
  <c r="B3181" i="6"/>
  <c r="A3181" i="6"/>
  <c r="B3180" i="6"/>
  <c r="A3180" i="6"/>
  <c r="B3179" i="6"/>
  <c r="A3179" i="6"/>
  <c r="B3178" i="6"/>
  <c r="A3178" i="6"/>
  <c r="B3177" i="6"/>
  <c r="A3177" i="6"/>
  <c r="B3176" i="6"/>
  <c r="A3176" i="6"/>
  <c r="G3176" i="6" s="1"/>
  <c r="B3175" i="6"/>
  <c r="A3175" i="6"/>
  <c r="B3174" i="6"/>
  <c r="A3174" i="6"/>
  <c r="B3173" i="6"/>
  <c r="A3173" i="6"/>
  <c r="G3173" i="6" s="1"/>
  <c r="B3172" i="6"/>
  <c r="A3172" i="6"/>
  <c r="B3171" i="6"/>
  <c r="A3171" i="6"/>
  <c r="G3171" i="6" s="1"/>
  <c r="B3170" i="6"/>
  <c r="A3170" i="6"/>
  <c r="B3169" i="6"/>
  <c r="A3169" i="6"/>
  <c r="B3168" i="6"/>
  <c r="A3168" i="6"/>
  <c r="G3168" i="6" s="1"/>
  <c r="B3167" i="6"/>
  <c r="A3167" i="6"/>
  <c r="B3166" i="6"/>
  <c r="A3166" i="6"/>
  <c r="B3165" i="6"/>
  <c r="A3165" i="6"/>
  <c r="G3165" i="6" s="1"/>
  <c r="B3164" i="6"/>
  <c r="A3164" i="6"/>
  <c r="B3163" i="6"/>
  <c r="A3163" i="6"/>
  <c r="B3162" i="6"/>
  <c r="A3162" i="6"/>
  <c r="G3162" i="6" s="1"/>
  <c r="B3161" i="6"/>
  <c r="A3161" i="6"/>
  <c r="G3161" i="6" s="1"/>
  <c r="B3160" i="6"/>
  <c r="A3160" i="6"/>
  <c r="G3160" i="6" s="1"/>
  <c r="B3159" i="6"/>
  <c r="A3159" i="6"/>
  <c r="G3159" i="6" s="1"/>
  <c r="B3158" i="6"/>
  <c r="A3158" i="6"/>
  <c r="G3158" i="6" s="1"/>
  <c r="B3157" i="6"/>
  <c r="A3157" i="6"/>
  <c r="G3157" i="6" s="1"/>
  <c r="B3156" i="6"/>
  <c r="A3156" i="6"/>
  <c r="G3156" i="6" s="1"/>
  <c r="B3155" i="6"/>
  <c r="A3155" i="6"/>
  <c r="B3154" i="6"/>
  <c r="A3154" i="6"/>
  <c r="G3154" i="6" s="1"/>
  <c r="B3153" i="6"/>
  <c r="A3153" i="6"/>
  <c r="G3153" i="6" s="1"/>
  <c r="B3152" i="6"/>
  <c r="A3152" i="6"/>
  <c r="G3152" i="6" s="1"/>
  <c r="B3151" i="6"/>
  <c r="A3151" i="6"/>
  <c r="G3151" i="6" s="1"/>
  <c r="B3150" i="6"/>
  <c r="A3150" i="6"/>
  <c r="B3149" i="6"/>
  <c r="A3149" i="6"/>
  <c r="B3148" i="6"/>
  <c r="A3148" i="6"/>
  <c r="B3147" i="6"/>
  <c r="A3147" i="6"/>
  <c r="G3147" i="6" s="1"/>
  <c r="B3146" i="6"/>
  <c r="A3146" i="6"/>
  <c r="B3145" i="6"/>
  <c r="A3145" i="6"/>
  <c r="G3145" i="6" s="1"/>
  <c r="B3144" i="6"/>
  <c r="A3144" i="6"/>
  <c r="G3144" i="6" s="1"/>
  <c r="B3143" i="6"/>
  <c r="A3143" i="6"/>
  <c r="B3142" i="6"/>
  <c r="A3142" i="6"/>
  <c r="G3142" i="6" s="1"/>
  <c r="B3141" i="6"/>
  <c r="A3141" i="6"/>
  <c r="G3141" i="6" s="1"/>
  <c r="B3140" i="6"/>
  <c r="A3140" i="6"/>
  <c r="B3139" i="6"/>
  <c r="A3139" i="6"/>
  <c r="G3139" i="6" s="1"/>
  <c r="B3138" i="6"/>
  <c r="A3138" i="6"/>
  <c r="G3138" i="6" s="1"/>
  <c r="B3137" i="6"/>
  <c r="A3137" i="6"/>
  <c r="B3136" i="6"/>
  <c r="A3136" i="6"/>
  <c r="G3136" i="6" s="1"/>
  <c r="B3135" i="6"/>
  <c r="A3135" i="6"/>
  <c r="G3135" i="6" s="1"/>
  <c r="B3134" i="6"/>
  <c r="A3134" i="6"/>
  <c r="B3133" i="6"/>
  <c r="A3133" i="6"/>
  <c r="B3132" i="6"/>
  <c r="A3132" i="6"/>
  <c r="B3131" i="6"/>
  <c r="A3131" i="6"/>
  <c r="B3130" i="6"/>
  <c r="A3130" i="6"/>
  <c r="G3130" i="6" s="1"/>
  <c r="B3129" i="6"/>
  <c r="A3129" i="6"/>
  <c r="G3129" i="6" s="1"/>
  <c r="B3128" i="6"/>
  <c r="A3128" i="6"/>
  <c r="G3128" i="6" s="1"/>
  <c r="B3127" i="6"/>
  <c r="A3127" i="6"/>
  <c r="G3127" i="6" s="1"/>
  <c r="B3126" i="6"/>
  <c r="A3126" i="6"/>
  <c r="B3125" i="6"/>
  <c r="A3125" i="6"/>
  <c r="G3125" i="6" s="1"/>
  <c r="B3124" i="6"/>
  <c r="C3124" i="6" s="1"/>
  <c r="A3124" i="6"/>
  <c r="G3124" i="6" s="1"/>
  <c r="B3123" i="6"/>
  <c r="A3123" i="6"/>
  <c r="G3123" i="6" s="1"/>
  <c r="B3122" i="6"/>
  <c r="A3122" i="6"/>
  <c r="G3122" i="6" s="1"/>
  <c r="B3121" i="6"/>
  <c r="C3121" i="6" s="1"/>
  <c r="A3121" i="6"/>
  <c r="G3121" i="6" s="1"/>
  <c r="B3120" i="6"/>
  <c r="A3120" i="6"/>
  <c r="G3120" i="6" s="1"/>
  <c r="B3119" i="6"/>
  <c r="A3119" i="6"/>
  <c r="G3119" i="6" s="1"/>
  <c r="B3118" i="6"/>
  <c r="A3118" i="6"/>
  <c r="B3117" i="6"/>
  <c r="A3117" i="6"/>
  <c r="B3116" i="6"/>
  <c r="A3116" i="6"/>
  <c r="B3115" i="6"/>
  <c r="A3115" i="6"/>
  <c r="G3115" i="6" s="1"/>
  <c r="B3114" i="6"/>
  <c r="A3114" i="6"/>
  <c r="G3114" i="6" s="1"/>
  <c r="B3113" i="6"/>
  <c r="A3113" i="6"/>
  <c r="B3112" i="6"/>
  <c r="A3112" i="6"/>
  <c r="G3112" i="6" s="1"/>
  <c r="B3111" i="6"/>
  <c r="A3111" i="6"/>
  <c r="B3110" i="6"/>
  <c r="A3110" i="6"/>
  <c r="B3109" i="6"/>
  <c r="A3109" i="6"/>
  <c r="G3109" i="6" s="1"/>
  <c r="B3108" i="6"/>
  <c r="A3108" i="6"/>
  <c r="G3108" i="6" s="1"/>
  <c r="B3107" i="6"/>
  <c r="A3107" i="6"/>
  <c r="G3107" i="6" s="1"/>
  <c r="B3106" i="6"/>
  <c r="A3106" i="6"/>
  <c r="G3106" i="6" s="1"/>
  <c r="B3105" i="6"/>
  <c r="A3105" i="6"/>
  <c r="B3104" i="6"/>
  <c r="A3104" i="6"/>
  <c r="G3104" i="6" s="1"/>
  <c r="B3103" i="6"/>
  <c r="A3103" i="6"/>
  <c r="B3102" i="6"/>
  <c r="A3102" i="6"/>
  <c r="B3101" i="6"/>
  <c r="A3101" i="6"/>
  <c r="G3101" i="6" s="1"/>
  <c r="B3100" i="6"/>
  <c r="A3100" i="6"/>
  <c r="B3099" i="6"/>
  <c r="A3099" i="6"/>
  <c r="G3099" i="6" s="1"/>
  <c r="B3098" i="6"/>
  <c r="A3098" i="6"/>
  <c r="G3098" i="6" s="1"/>
  <c r="B3097" i="6"/>
  <c r="A3097" i="6"/>
  <c r="G3097" i="6" s="1"/>
  <c r="B3096" i="6"/>
  <c r="A3096" i="6"/>
  <c r="G3096" i="6" s="1"/>
  <c r="B3095" i="6"/>
  <c r="A3095" i="6"/>
  <c r="B3094" i="6"/>
  <c r="A3094" i="6"/>
  <c r="G3094" i="6" s="1"/>
  <c r="B3093" i="6"/>
  <c r="A3093" i="6"/>
  <c r="G3093" i="6" s="1"/>
  <c r="B3092" i="6"/>
  <c r="A3092" i="6"/>
  <c r="G3092" i="6" s="1"/>
  <c r="B3091" i="6"/>
  <c r="A3091" i="6"/>
  <c r="B3090" i="6"/>
  <c r="A3090" i="6"/>
  <c r="B3089" i="6"/>
  <c r="A3089" i="6"/>
  <c r="G3089" i="6" s="1"/>
  <c r="B3088" i="6"/>
  <c r="A3088" i="6"/>
  <c r="B3087" i="6"/>
  <c r="A3087" i="6"/>
  <c r="G3087" i="6" s="1"/>
  <c r="B3086" i="6"/>
  <c r="A3086" i="6"/>
  <c r="B3085" i="6"/>
  <c r="A3085" i="6"/>
  <c r="B3084" i="6"/>
  <c r="A3084" i="6"/>
  <c r="G3084" i="6" s="1"/>
  <c r="B3083" i="6"/>
  <c r="A3083" i="6"/>
  <c r="B3082" i="6"/>
  <c r="A3082" i="6"/>
  <c r="G3082" i="6" s="1"/>
  <c r="B3081" i="6"/>
  <c r="A3081" i="6"/>
  <c r="B3080" i="6"/>
  <c r="A3080" i="6"/>
  <c r="G3080" i="6" s="1"/>
  <c r="B3079" i="6"/>
  <c r="A3079" i="6"/>
  <c r="B3078" i="6"/>
  <c r="A3078" i="6"/>
  <c r="G3078" i="6" s="1"/>
  <c r="B3077" i="6"/>
  <c r="A3077" i="6"/>
  <c r="B3076" i="6"/>
  <c r="A3076" i="6"/>
  <c r="B3075" i="6"/>
  <c r="A3075" i="6"/>
  <c r="G3075" i="6" s="1"/>
  <c r="B3074" i="6"/>
  <c r="A3074" i="6"/>
  <c r="B3073" i="6"/>
  <c r="A3073" i="6"/>
  <c r="G3073" i="6" s="1"/>
  <c r="B3072" i="6"/>
  <c r="A3072" i="6"/>
  <c r="B3071" i="6"/>
  <c r="A3071" i="6"/>
  <c r="B3070" i="6"/>
  <c r="A3070" i="6"/>
  <c r="B3069" i="6"/>
  <c r="A3069" i="6"/>
  <c r="G3069" i="6" s="1"/>
  <c r="B3068" i="6"/>
  <c r="A3068" i="6"/>
  <c r="B3067" i="6"/>
  <c r="A3067" i="6"/>
  <c r="B3066" i="6"/>
  <c r="A3066" i="6"/>
  <c r="G3066" i="6" s="1"/>
  <c r="B3065" i="6"/>
  <c r="A3065" i="6"/>
  <c r="B3064" i="6"/>
  <c r="A3064" i="6"/>
  <c r="B3063" i="6"/>
  <c r="A3063" i="6"/>
  <c r="G3063" i="6" s="1"/>
  <c r="B3062" i="6"/>
  <c r="A3062" i="6"/>
  <c r="G3062" i="6" s="1"/>
  <c r="B3061" i="6"/>
  <c r="A3061" i="6"/>
  <c r="G3061" i="6" s="1"/>
  <c r="B3060" i="6"/>
  <c r="A3060" i="6"/>
  <c r="G3060" i="6" s="1"/>
  <c r="B3059" i="6"/>
  <c r="A3059" i="6"/>
  <c r="G3059" i="6" s="1"/>
  <c r="B3058" i="6"/>
  <c r="A3058" i="6"/>
  <c r="B3057" i="6"/>
  <c r="A3057" i="6"/>
  <c r="G3057" i="6" s="1"/>
  <c r="B3056" i="6"/>
  <c r="A3056" i="6"/>
  <c r="B3055" i="6"/>
  <c r="A3055" i="6"/>
  <c r="G3055" i="6" s="1"/>
  <c r="B3054" i="6"/>
  <c r="A3054" i="6"/>
  <c r="G3054" i="6" s="1"/>
  <c r="B3053" i="6"/>
  <c r="A3053" i="6"/>
  <c r="B3052" i="6"/>
  <c r="A3052" i="6"/>
  <c r="G3052" i="6" s="1"/>
  <c r="B3051" i="6"/>
  <c r="A3051" i="6"/>
  <c r="G3051" i="6" s="1"/>
  <c r="B3050" i="6"/>
  <c r="A3050" i="6"/>
  <c r="G3050" i="6" s="1"/>
  <c r="B3049" i="6"/>
  <c r="A3049" i="6"/>
  <c r="G3049" i="6" s="1"/>
  <c r="B3048" i="6"/>
  <c r="A3048" i="6"/>
  <c r="G3048" i="6" s="1"/>
  <c r="B3047" i="6"/>
  <c r="A3047" i="6"/>
  <c r="B3046" i="6"/>
  <c r="A3046" i="6"/>
  <c r="G3046" i="6" s="1"/>
  <c r="B3045" i="6"/>
  <c r="A3045" i="6"/>
  <c r="B3044" i="6"/>
  <c r="A3044" i="6"/>
  <c r="B3043" i="6"/>
  <c r="A3043" i="6"/>
  <c r="G3043" i="6" s="1"/>
  <c r="B3042" i="6"/>
  <c r="A3042" i="6"/>
  <c r="B3041" i="6"/>
  <c r="A3041" i="6"/>
  <c r="B3040" i="6"/>
  <c r="A3040" i="6"/>
  <c r="G3040" i="6" s="1"/>
  <c r="B3039" i="6"/>
  <c r="A3039" i="6"/>
  <c r="G3039" i="6" s="1"/>
  <c r="B3038" i="6"/>
  <c r="A3038" i="6"/>
  <c r="B3037" i="6"/>
  <c r="A3037" i="6"/>
  <c r="G3037" i="6" s="1"/>
  <c r="B3036" i="6"/>
  <c r="A3036" i="6"/>
  <c r="G3036" i="6" s="1"/>
  <c r="B3035" i="6"/>
  <c r="A3035" i="6"/>
  <c r="B3034" i="6"/>
  <c r="A3034" i="6"/>
  <c r="B3033" i="6"/>
  <c r="A3033" i="6"/>
  <c r="G3033" i="6" s="1"/>
  <c r="B3032" i="6"/>
  <c r="A3032" i="6"/>
  <c r="G3032" i="6" s="1"/>
  <c r="B3031" i="6"/>
  <c r="A3031" i="6"/>
  <c r="G3031" i="6" s="1"/>
  <c r="B3030" i="6"/>
  <c r="A3030" i="6"/>
  <c r="G3030" i="6" s="1"/>
  <c r="B3029" i="6"/>
  <c r="A3029" i="6"/>
  <c r="B3028" i="6"/>
  <c r="A3028" i="6"/>
  <c r="G3028" i="6" s="1"/>
  <c r="B3027" i="6"/>
  <c r="A3027" i="6"/>
  <c r="G3027" i="6" s="1"/>
  <c r="B3026" i="6"/>
  <c r="A3026" i="6"/>
  <c r="B3025" i="6"/>
  <c r="A3025" i="6"/>
  <c r="G3025" i="6" s="1"/>
  <c r="B3024" i="6"/>
  <c r="A3024" i="6"/>
  <c r="G3024" i="6" s="1"/>
  <c r="B3023" i="6"/>
  <c r="A3023" i="6"/>
  <c r="G3023" i="6" s="1"/>
  <c r="B3022" i="6"/>
  <c r="A3022" i="6"/>
  <c r="B3021" i="6"/>
  <c r="A3021" i="6"/>
  <c r="B3020" i="6"/>
  <c r="A3020" i="6"/>
  <c r="B3019" i="6"/>
  <c r="A3019" i="6"/>
  <c r="G3019" i="6" s="1"/>
  <c r="B3018" i="6"/>
  <c r="A3018" i="6"/>
  <c r="G3018" i="6" s="1"/>
  <c r="B3017" i="6"/>
  <c r="A3017" i="6"/>
  <c r="G3017" i="6" s="1"/>
  <c r="B3016" i="6"/>
  <c r="A3016" i="6"/>
  <c r="B3015" i="6"/>
  <c r="A3015" i="6"/>
  <c r="B3014" i="6"/>
  <c r="A3014" i="6"/>
  <c r="G3014" i="6" s="1"/>
  <c r="B3013" i="6"/>
  <c r="A3013" i="6"/>
  <c r="G3013" i="6" s="1"/>
  <c r="B3012" i="6"/>
  <c r="A3012" i="6"/>
  <c r="B3011" i="6"/>
  <c r="A3011" i="6"/>
  <c r="G3011" i="6" s="1"/>
  <c r="B3010" i="6"/>
  <c r="A3010" i="6"/>
  <c r="G3010" i="6" s="1"/>
  <c r="B3009" i="6"/>
  <c r="A3009" i="6"/>
  <c r="G3009" i="6" s="1"/>
  <c r="B3008" i="6"/>
  <c r="A3008" i="6"/>
  <c r="G3008" i="6" s="1"/>
  <c r="B3007" i="6"/>
  <c r="A3007" i="6"/>
  <c r="G3007" i="6" s="1"/>
  <c r="B3006" i="6"/>
  <c r="A3006" i="6"/>
  <c r="B3005" i="6"/>
  <c r="A3005" i="6"/>
  <c r="G3005" i="6" s="1"/>
  <c r="B3004" i="6"/>
  <c r="A3004" i="6"/>
  <c r="B3003" i="6"/>
  <c r="A3003" i="6"/>
  <c r="G3003" i="6" s="1"/>
  <c r="B3002" i="6"/>
  <c r="A3002" i="6"/>
  <c r="G3002" i="6" s="1"/>
  <c r="B3001" i="6"/>
  <c r="A3001" i="6"/>
  <c r="G3001" i="6" s="1"/>
  <c r="B3000" i="6"/>
  <c r="A3000" i="6"/>
  <c r="G3000" i="6" s="1"/>
  <c r="B2999" i="6"/>
  <c r="A2999" i="6"/>
  <c r="G2999" i="6" s="1"/>
  <c r="B2998" i="6"/>
  <c r="A2998" i="6"/>
  <c r="B2997" i="6"/>
  <c r="A2997" i="6"/>
  <c r="B2996" i="6"/>
  <c r="A2996" i="6"/>
  <c r="G2996" i="6" s="1"/>
  <c r="B2995" i="6"/>
  <c r="A2995" i="6"/>
  <c r="G2995" i="6" s="1"/>
  <c r="B2994" i="6"/>
  <c r="A2994" i="6"/>
  <c r="B2993" i="6"/>
  <c r="A2993" i="6"/>
  <c r="B2992" i="6"/>
  <c r="A2992" i="6"/>
  <c r="B2991" i="6"/>
  <c r="A2991" i="6"/>
  <c r="G2991" i="6" s="1"/>
  <c r="B2990" i="6"/>
  <c r="A2990" i="6"/>
  <c r="B2989" i="6"/>
  <c r="A2989" i="6"/>
  <c r="B2988" i="6"/>
  <c r="A2988" i="6"/>
  <c r="B2987" i="6"/>
  <c r="A2987" i="6"/>
  <c r="G2987" i="6" s="1"/>
  <c r="B2986" i="6"/>
  <c r="A2986" i="6"/>
  <c r="G2986" i="6" s="1"/>
  <c r="B2985" i="6"/>
  <c r="A2985" i="6"/>
  <c r="B2984" i="6"/>
  <c r="A2984" i="6"/>
  <c r="B2983" i="6"/>
  <c r="A2983" i="6"/>
  <c r="B2982" i="6"/>
  <c r="A2982" i="6"/>
  <c r="G2982" i="6" s="1"/>
  <c r="B2981" i="6"/>
  <c r="A2981" i="6"/>
  <c r="G2981" i="6" s="1"/>
  <c r="B2980" i="6"/>
  <c r="A2980" i="6"/>
  <c r="B2979" i="6"/>
  <c r="A2979" i="6"/>
  <c r="G2979" i="6" s="1"/>
  <c r="B2978" i="6"/>
  <c r="A2978" i="6"/>
  <c r="G2978" i="6" s="1"/>
  <c r="B2977" i="6"/>
  <c r="A2977" i="6"/>
  <c r="G2977" i="6" s="1"/>
  <c r="B2976" i="6"/>
  <c r="A2976" i="6"/>
  <c r="G2976" i="6" s="1"/>
  <c r="B2975" i="6"/>
  <c r="A2975" i="6"/>
  <c r="G2975" i="6" s="1"/>
  <c r="B2974" i="6"/>
  <c r="A2974" i="6"/>
  <c r="B2973" i="6"/>
  <c r="A2973" i="6"/>
  <c r="B2972" i="6"/>
  <c r="A2972" i="6"/>
  <c r="G2972" i="6" s="1"/>
  <c r="B2971" i="6"/>
  <c r="A2971" i="6"/>
  <c r="B2970" i="6"/>
  <c r="A2970" i="6"/>
  <c r="G2970" i="6" s="1"/>
  <c r="B2969" i="6"/>
  <c r="A2969" i="6"/>
  <c r="G2969" i="6" s="1"/>
  <c r="B2968" i="6"/>
  <c r="A2968" i="6"/>
  <c r="B2967" i="6"/>
  <c r="A2967" i="6"/>
  <c r="G2967" i="6" s="1"/>
  <c r="B2966" i="6"/>
  <c r="A2966" i="6"/>
  <c r="G2966" i="6" s="1"/>
  <c r="B2965" i="6"/>
  <c r="A2965" i="6"/>
  <c r="B2964" i="6"/>
  <c r="A2964" i="6"/>
  <c r="G2964" i="6" s="1"/>
  <c r="B2963" i="6"/>
  <c r="A2963" i="6"/>
  <c r="G2963" i="6" s="1"/>
  <c r="B2962" i="6"/>
  <c r="A2962" i="6"/>
  <c r="G2962" i="6" s="1"/>
  <c r="B2961" i="6"/>
  <c r="A2961" i="6"/>
  <c r="G2961" i="6" s="1"/>
  <c r="B2960" i="6"/>
  <c r="A2960" i="6"/>
  <c r="G2960" i="6" s="1"/>
  <c r="B2959" i="6"/>
  <c r="A2959" i="6"/>
  <c r="B2958" i="6"/>
  <c r="A2958" i="6"/>
  <c r="G2958" i="6" s="1"/>
  <c r="B2957" i="6"/>
  <c r="A2957" i="6"/>
  <c r="B2956" i="6"/>
  <c r="A2956" i="6"/>
  <c r="G2956" i="6" s="1"/>
  <c r="B2955" i="6"/>
  <c r="A2955" i="6"/>
  <c r="G2955" i="6" s="1"/>
  <c r="B2954" i="6"/>
  <c r="A2954" i="6"/>
  <c r="B2953" i="6"/>
  <c r="A2953" i="6"/>
  <c r="G2953" i="6" s="1"/>
  <c r="B2952" i="6"/>
  <c r="A2952" i="6"/>
  <c r="G2952" i="6" s="1"/>
  <c r="B2951" i="6"/>
  <c r="A2951" i="6"/>
  <c r="B2950" i="6"/>
  <c r="A2950" i="6"/>
  <c r="G2950" i="6" s="1"/>
  <c r="G2949" i="6"/>
  <c r="B2949" i="6"/>
  <c r="A2949" i="6"/>
  <c r="B2948" i="6"/>
  <c r="A2948" i="6"/>
  <c r="B2947" i="6"/>
  <c r="A2947" i="6"/>
  <c r="B2946" i="6"/>
  <c r="A2946" i="6"/>
  <c r="G2946" i="6" s="1"/>
  <c r="B2945" i="6"/>
  <c r="A2945" i="6"/>
  <c r="G2945" i="6" s="1"/>
  <c r="B2944" i="6"/>
  <c r="A2944" i="6"/>
  <c r="G2944" i="6" s="1"/>
  <c r="B2943" i="6"/>
  <c r="A2943" i="6"/>
  <c r="G2943" i="6" s="1"/>
  <c r="B2942" i="6"/>
  <c r="A2942" i="6"/>
  <c r="G2942" i="6" s="1"/>
  <c r="B2941" i="6"/>
  <c r="A2941" i="6"/>
  <c r="B2940" i="6"/>
  <c r="A2940" i="6"/>
  <c r="B2939" i="6"/>
  <c r="A2939" i="6"/>
  <c r="B2938" i="6"/>
  <c r="A2938" i="6"/>
  <c r="G2938" i="6" s="1"/>
  <c r="B2937" i="6"/>
  <c r="A2937" i="6"/>
  <c r="B2936" i="6"/>
  <c r="A2936" i="6"/>
  <c r="G2936" i="6" s="1"/>
  <c r="B2935" i="6"/>
  <c r="A2935" i="6"/>
  <c r="G2935" i="6" s="1"/>
  <c r="B2934" i="6"/>
  <c r="A2934" i="6"/>
  <c r="B2933" i="6"/>
  <c r="A2933" i="6"/>
  <c r="G2933" i="6" s="1"/>
  <c r="B2932" i="6"/>
  <c r="A2932" i="6"/>
  <c r="G2932" i="6" s="1"/>
  <c r="B2931" i="6"/>
  <c r="A2931" i="6"/>
  <c r="B2930" i="6"/>
  <c r="A2930" i="6"/>
  <c r="G2930" i="6" s="1"/>
  <c r="B2929" i="6"/>
  <c r="A2929" i="6"/>
  <c r="B2928" i="6"/>
  <c r="A2928" i="6"/>
  <c r="G2928" i="6" s="1"/>
  <c r="B2927" i="6"/>
  <c r="A2927" i="6"/>
  <c r="B2926" i="6"/>
  <c r="A2926" i="6"/>
  <c r="G2926" i="6" s="1"/>
  <c r="B2925" i="6"/>
  <c r="A2925" i="6"/>
  <c r="B2924" i="6"/>
  <c r="A2924" i="6"/>
  <c r="B2923" i="6"/>
  <c r="A2923" i="6"/>
  <c r="G2923" i="6" s="1"/>
  <c r="B2922" i="6"/>
  <c r="A2922" i="6"/>
  <c r="B2921" i="6"/>
  <c r="A2921" i="6"/>
  <c r="B2920" i="6"/>
  <c r="A2920" i="6"/>
  <c r="G2920" i="6" s="1"/>
  <c r="B2919" i="6"/>
  <c r="A2919" i="6"/>
  <c r="G2919" i="6" s="1"/>
  <c r="B2918" i="6"/>
  <c r="A2918" i="6"/>
  <c r="G2918" i="6" s="1"/>
  <c r="B2917" i="6"/>
  <c r="A2917" i="6"/>
  <c r="B2916" i="6"/>
  <c r="A2916" i="6"/>
  <c r="G2916" i="6" s="1"/>
  <c r="B2915" i="6"/>
  <c r="A2915" i="6"/>
  <c r="B2914" i="6"/>
  <c r="A2914" i="6"/>
  <c r="B2913" i="6"/>
  <c r="A2913" i="6"/>
  <c r="B2912" i="6"/>
  <c r="A2912" i="6"/>
  <c r="G2912" i="6" s="1"/>
  <c r="B2911" i="6"/>
  <c r="A2911" i="6"/>
  <c r="G2911" i="6" s="1"/>
  <c r="B2910" i="6"/>
  <c r="A2910" i="6"/>
  <c r="G2910" i="6" s="1"/>
  <c r="B2909" i="6"/>
  <c r="A2909" i="6"/>
  <c r="G2909" i="6" s="1"/>
  <c r="B2908" i="6"/>
  <c r="A2908" i="6"/>
  <c r="G2908" i="6" s="1"/>
  <c r="B2907" i="6"/>
  <c r="A2907" i="6"/>
  <c r="G2907" i="6" s="1"/>
  <c r="G2906" i="6"/>
  <c r="B2906" i="6"/>
  <c r="A2906" i="6"/>
  <c r="B2905" i="6"/>
  <c r="A2905" i="6"/>
  <c r="G2905" i="6" s="1"/>
  <c r="B2904" i="6"/>
  <c r="A2904" i="6"/>
  <c r="B2903" i="6"/>
  <c r="A2903" i="6"/>
  <c r="G2903" i="6" s="1"/>
  <c r="B2902" i="6"/>
  <c r="A2902" i="6"/>
  <c r="G2902" i="6" s="1"/>
  <c r="B2901" i="6"/>
  <c r="A2901" i="6"/>
  <c r="B2900" i="6"/>
  <c r="A2900" i="6"/>
  <c r="B2899" i="6"/>
  <c r="A2899" i="6"/>
  <c r="G2899" i="6" s="1"/>
  <c r="B2898" i="6"/>
  <c r="A2898" i="6"/>
  <c r="G2898" i="6" s="1"/>
  <c r="B2897" i="6"/>
  <c r="A2897" i="6"/>
  <c r="B2896" i="6"/>
  <c r="A2896" i="6"/>
  <c r="G2896" i="6" s="1"/>
  <c r="B2895" i="6"/>
  <c r="A2895" i="6"/>
  <c r="B2894" i="6"/>
  <c r="A2894" i="6"/>
  <c r="B2893" i="6"/>
  <c r="A2893" i="6"/>
  <c r="G2893" i="6" s="1"/>
  <c r="B2892" i="6"/>
  <c r="A2892" i="6"/>
  <c r="B2891" i="6"/>
  <c r="A2891" i="6"/>
  <c r="G2891" i="6" s="1"/>
  <c r="B2890" i="6"/>
  <c r="A2890" i="6"/>
  <c r="G2890" i="6" s="1"/>
  <c r="B2889" i="6"/>
  <c r="A2889" i="6"/>
  <c r="G2889" i="6" s="1"/>
  <c r="B2888" i="6"/>
  <c r="A2888" i="6"/>
  <c r="B2887" i="6"/>
  <c r="A2887" i="6"/>
  <c r="G2887" i="6" s="1"/>
  <c r="B2886" i="6"/>
  <c r="A2886" i="6"/>
  <c r="B2885" i="6"/>
  <c r="A2885" i="6"/>
  <c r="G2885" i="6" s="1"/>
  <c r="B2884" i="6"/>
  <c r="A2884" i="6"/>
  <c r="G2884" i="6" s="1"/>
  <c r="B2883" i="6"/>
  <c r="A2883" i="6"/>
  <c r="G2883" i="6" s="1"/>
  <c r="B2882" i="6"/>
  <c r="A2882" i="6"/>
  <c r="G2882" i="6" s="1"/>
  <c r="B2881" i="6"/>
  <c r="A2881" i="6"/>
  <c r="G2881" i="6" s="1"/>
  <c r="B2880" i="6"/>
  <c r="A2880" i="6"/>
  <c r="B2879" i="6"/>
  <c r="A2879" i="6"/>
  <c r="G2879" i="6" s="1"/>
  <c r="B2878" i="6"/>
  <c r="A2878" i="6"/>
  <c r="B2877" i="6"/>
  <c r="A2877" i="6"/>
  <c r="B2876" i="6"/>
  <c r="A2876" i="6"/>
  <c r="B2875" i="6"/>
  <c r="A2875" i="6"/>
  <c r="B2874" i="6"/>
  <c r="A2874" i="6"/>
  <c r="G2874" i="6" s="1"/>
  <c r="B2873" i="6"/>
  <c r="A2873" i="6"/>
  <c r="G2873" i="6" s="1"/>
  <c r="B2872" i="6"/>
  <c r="A2872" i="6"/>
  <c r="B2871" i="6"/>
  <c r="A2871" i="6"/>
  <c r="G2871" i="6" s="1"/>
  <c r="B2870" i="6"/>
  <c r="A2870" i="6"/>
  <c r="G2870" i="6" s="1"/>
  <c r="B2869" i="6"/>
  <c r="A2869" i="6"/>
  <c r="B2868" i="6"/>
  <c r="A2868" i="6"/>
  <c r="B2867" i="6"/>
  <c r="A2867" i="6"/>
  <c r="G2867" i="6" s="1"/>
  <c r="B2866" i="6"/>
  <c r="A2866" i="6"/>
  <c r="B2865" i="6"/>
  <c r="A2865" i="6"/>
  <c r="G2865" i="6" s="1"/>
  <c r="B2864" i="6"/>
  <c r="A2864" i="6"/>
  <c r="B2863" i="6"/>
  <c r="A2863" i="6"/>
  <c r="G2863" i="6" s="1"/>
  <c r="B2862" i="6"/>
  <c r="A2862" i="6"/>
  <c r="B2861" i="6"/>
  <c r="A2861" i="6"/>
  <c r="G2861" i="6" s="1"/>
  <c r="B2860" i="6"/>
  <c r="A2860" i="6"/>
  <c r="G2860" i="6" s="1"/>
  <c r="B2859" i="6"/>
  <c r="A2859" i="6"/>
  <c r="B2858" i="6"/>
  <c r="A2858" i="6"/>
  <c r="G2858" i="6" s="1"/>
  <c r="B2857" i="6"/>
  <c r="A2857" i="6"/>
  <c r="G2857" i="6" s="1"/>
  <c r="B2856" i="6"/>
  <c r="A2856" i="6"/>
  <c r="B2855" i="6"/>
  <c r="A2855" i="6"/>
  <c r="B2854" i="6"/>
  <c r="A2854" i="6"/>
  <c r="G2854" i="6" s="1"/>
  <c r="B2853" i="6"/>
  <c r="A2853" i="6"/>
  <c r="B2852" i="6"/>
  <c r="A2852" i="6"/>
  <c r="G2852" i="6" s="1"/>
  <c r="B2851" i="6"/>
  <c r="A2851" i="6"/>
  <c r="G2851" i="6" s="1"/>
  <c r="B2850" i="6"/>
  <c r="A2850" i="6"/>
  <c r="B2849" i="6"/>
  <c r="A2849" i="6"/>
  <c r="G2849" i="6" s="1"/>
  <c r="B2848" i="6"/>
  <c r="A2848" i="6"/>
  <c r="B2847" i="6"/>
  <c r="A2847" i="6"/>
  <c r="G2847" i="6" s="1"/>
  <c r="B2846" i="6"/>
  <c r="A2846" i="6"/>
  <c r="B2845" i="6"/>
  <c r="A2845" i="6"/>
  <c r="G2845" i="6" s="1"/>
  <c r="B2844" i="6"/>
  <c r="A2844" i="6"/>
  <c r="G2844" i="6" s="1"/>
  <c r="B2843" i="6"/>
  <c r="A2843" i="6"/>
  <c r="G2843" i="6" s="1"/>
  <c r="B2842" i="6"/>
  <c r="A2842" i="6"/>
  <c r="G2842" i="6" s="1"/>
  <c r="B2841" i="6"/>
  <c r="A2841" i="6"/>
  <c r="G2841" i="6" s="1"/>
  <c r="B2840" i="6"/>
  <c r="A2840" i="6"/>
  <c r="B2839" i="6"/>
  <c r="A2839" i="6"/>
  <c r="B2838" i="6"/>
  <c r="A2838" i="6"/>
  <c r="G2838" i="6" s="1"/>
  <c r="B2837" i="6"/>
  <c r="A2837" i="6"/>
  <c r="G2837" i="6" s="1"/>
  <c r="B2836" i="6"/>
  <c r="A2836" i="6"/>
  <c r="G2836" i="6" s="1"/>
  <c r="B2835" i="6"/>
  <c r="A2835" i="6"/>
  <c r="B2834" i="6"/>
  <c r="A2834" i="6"/>
  <c r="G2834" i="6" s="1"/>
  <c r="B2833" i="6"/>
  <c r="A2833" i="6"/>
  <c r="G2833" i="6" s="1"/>
  <c r="B2832" i="6"/>
  <c r="A2832" i="6"/>
  <c r="B2831" i="6"/>
  <c r="A2831" i="6"/>
  <c r="B2830" i="6"/>
  <c r="A2830" i="6"/>
  <c r="G2830" i="6" s="1"/>
  <c r="B2829" i="6"/>
  <c r="A2829" i="6"/>
  <c r="G2829" i="6" s="1"/>
  <c r="B2828" i="6"/>
  <c r="A2828" i="6"/>
  <c r="G2828" i="6" s="1"/>
  <c r="B2827" i="6"/>
  <c r="A2827" i="6"/>
  <c r="G2827" i="6" s="1"/>
  <c r="B2826" i="6"/>
  <c r="A2826" i="6"/>
  <c r="G2826" i="6" s="1"/>
  <c r="B2825" i="6"/>
  <c r="A2825" i="6"/>
  <c r="G2825" i="6" s="1"/>
  <c r="B2824" i="6"/>
  <c r="A2824" i="6"/>
  <c r="B2823" i="6"/>
  <c r="A2823" i="6"/>
  <c r="G2823" i="6" s="1"/>
  <c r="B2822" i="6"/>
  <c r="A2822" i="6"/>
  <c r="B2821" i="6"/>
  <c r="A2821" i="6"/>
  <c r="G2821" i="6" s="1"/>
  <c r="B2820" i="6"/>
  <c r="A2820" i="6"/>
  <c r="B2819" i="6"/>
  <c r="A2819" i="6"/>
  <c r="B2818" i="6"/>
  <c r="A2818" i="6"/>
  <c r="G2818" i="6" s="1"/>
  <c r="B2817" i="6"/>
  <c r="A2817" i="6"/>
  <c r="B2816" i="6"/>
  <c r="A2816" i="6"/>
  <c r="B2815" i="6"/>
  <c r="A2815" i="6"/>
  <c r="G2815" i="6" s="1"/>
  <c r="B2814" i="6"/>
  <c r="A2814" i="6"/>
  <c r="B2813" i="6"/>
  <c r="A2813" i="6"/>
  <c r="B2812" i="6"/>
  <c r="A2812" i="6"/>
  <c r="B2811" i="6"/>
  <c r="A2811" i="6"/>
  <c r="B2810" i="6"/>
  <c r="A2810" i="6"/>
  <c r="B2809" i="6"/>
  <c r="A2809" i="6"/>
  <c r="G2809" i="6" s="1"/>
  <c r="B2808" i="6"/>
  <c r="A2808" i="6"/>
  <c r="B2807" i="6"/>
  <c r="A2807" i="6"/>
  <c r="B2806" i="6"/>
  <c r="A2806" i="6"/>
  <c r="G2806" i="6" s="1"/>
  <c r="B2805" i="6"/>
  <c r="A2805" i="6"/>
  <c r="G2805" i="6" s="1"/>
  <c r="B2804" i="6"/>
  <c r="A2804" i="6"/>
  <c r="B2803" i="6"/>
  <c r="A2803" i="6"/>
  <c r="G2803" i="6" s="1"/>
  <c r="B2802" i="6"/>
  <c r="A2802" i="6"/>
  <c r="G2802" i="6" s="1"/>
  <c r="B2801" i="6"/>
  <c r="A2801" i="6"/>
  <c r="G2801" i="6" s="1"/>
  <c r="B2800" i="6"/>
  <c r="A2800" i="6"/>
  <c r="G2800" i="6" s="1"/>
  <c r="B2799" i="6"/>
  <c r="A2799" i="6"/>
  <c r="G2799" i="6" s="1"/>
  <c r="B2798" i="6"/>
  <c r="A2798" i="6"/>
  <c r="B2797" i="6"/>
  <c r="A2797" i="6"/>
  <c r="G2797" i="6" s="1"/>
  <c r="B2796" i="6"/>
  <c r="A2796" i="6"/>
  <c r="B2795" i="6"/>
  <c r="A2795" i="6"/>
  <c r="G2795" i="6" s="1"/>
  <c r="B2794" i="6"/>
  <c r="A2794" i="6"/>
  <c r="G2794" i="6" s="1"/>
  <c r="B2793" i="6"/>
  <c r="A2793" i="6"/>
  <c r="G2793" i="6" s="1"/>
  <c r="B2792" i="6"/>
  <c r="A2792" i="6"/>
  <c r="B2791" i="6"/>
  <c r="A2791" i="6"/>
  <c r="G2791" i="6" s="1"/>
  <c r="B2790" i="6"/>
  <c r="C2790" i="6" s="1"/>
  <c r="A2790" i="6"/>
  <c r="G2790" i="6" s="1"/>
  <c r="B2789" i="6"/>
  <c r="A2789" i="6"/>
  <c r="G2789" i="6" s="1"/>
  <c r="B2788" i="6"/>
  <c r="A2788" i="6"/>
  <c r="G2788" i="6" s="1"/>
  <c r="B2787" i="6"/>
  <c r="A2787" i="6"/>
  <c r="G2787" i="6" s="1"/>
  <c r="B2786" i="6"/>
  <c r="A2786" i="6"/>
  <c r="G2786" i="6" s="1"/>
  <c r="B2785" i="6"/>
  <c r="A2785" i="6"/>
  <c r="G2785" i="6" s="1"/>
  <c r="B2784" i="6"/>
  <c r="A2784" i="6"/>
  <c r="B2783" i="6"/>
  <c r="A2783" i="6"/>
  <c r="G2783" i="6" s="1"/>
  <c r="B2782" i="6"/>
  <c r="A2782" i="6"/>
  <c r="G2782" i="6" s="1"/>
  <c r="B2781" i="6"/>
  <c r="A2781" i="6"/>
  <c r="G2781" i="6" s="1"/>
  <c r="B2780" i="6"/>
  <c r="A2780" i="6"/>
  <c r="G2780" i="6" s="1"/>
  <c r="B2779" i="6"/>
  <c r="A2779" i="6"/>
  <c r="G2779" i="6" s="1"/>
  <c r="B2778" i="6"/>
  <c r="A2778" i="6"/>
  <c r="G2778" i="6" s="1"/>
  <c r="B2777" i="6"/>
  <c r="A2777" i="6"/>
  <c r="B2776" i="6"/>
  <c r="A2776" i="6"/>
  <c r="B2775" i="6"/>
  <c r="A2775" i="6"/>
  <c r="B2774" i="6"/>
  <c r="A2774" i="6"/>
  <c r="G2774" i="6" s="1"/>
  <c r="B2773" i="6"/>
  <c r="A2773" i="6"/>
  <c r="G2773" i="6" s="1"/>
  <c r="B2772" i="6"/>
  <c r="A2772" i="6"/>
  <c r="B2771" i="6"/>
  <c r="A2771" i="6"/>
  <c r="G2771" i="6" s="1"/>
  <c r="B2770" i="6"/>
  <c r="A2770" i="6"/>
  <c r="G2770" i="6" s="1"/>
  <c r="B2769" i="6"/>
  <c r="A2769" i="6"/>
  <c r="G2769" i="6" s="1"/>
  <c r="B2768" i="6"/>
  <c r="A2768" i="6"/>
  <c r="B2767" i="6"/>
  <c r="A2767" i="6"/>
  <c r="B2766" i="6"/>
  <c r="A2766" i="6"/>
  <c r="B2765" i="6"/>
  <c r="A2765" i="6"/>
  <c r="B2764" i="6"/>
  <c r="A2764" i="6"/>
  <c r="B2763" i="6"/>
  <c r="A2763" i="6"/>
  <c r="G2763" i="6" s="1"/>
  <c r="B2762" i="6"/>
  <c r="A2762" i="6"/>
  <c r="G2762" i="6" s="1"/>
  <c r="B2761" i="6"/>
  <c r="A2761" i="6"/>
  <c r="G2761" i="6" s="1"/>
  <c r="B2760" i="6"/>
  <c r="A2760" i="6"/>
  <c r="G2760" i="6" s="1"/>
  <c r="B2759" i="6"/>
  <c r="A2759" i="6"/>
  <c r="G2759" i="6" s="1"/>
  <c r="B2758" i="6"/>
  <c r="A2758" i="6"/>
  <c r="G2758" i="6" s="1"/>
  <c r="B2757" i="6"/>
  <c r="A2757" i="6"/>
  <c r="B2756" i="6"/>
  <c r="A2756" i="6"/>
  <c r="B2755" i="6"/>
  <c r="A2755" i="6"/>
  <c r="G2755" i="6" s="1"/>
  <c r="B2754" i="6"/>
  <c r="A2754" i="6"/>
  <c r="B2753" i="6"/>
  <c r="A2753" i="6"/>
  <c r="G2753" i="6" s="1"/>
  <c r="B2752" i="6"/>
  <c r="A2752" i="6"/>
  <c r="B2751" i="6"/>
  <c r="A2751" i="6"/>
  <c r="B2750" i="6"/>
  <c r="A2750" i="6"/>
  <c r="G2750" i="6" s="1"/>
  <c r="B2749" i="6"/>
  <c r="A2749" i="6"/>
  <c r="G2749" i="6" s="1"/>
  <c r="B2748" i="6"/>
  <c r="A2748" i="6"/>
  <c r="B2747" i="6"/>
  <c r="A2747" i="6"/>
  <c r="G2747" i="6" s="1"/>
  <c r="B2746" i="6"/>
  <c r="A2746" i="6"/>
  <c r="G2746" i="6" s="1"/>
  <c r="B2745" i="6"/>
  <c r="A2745" i="6"/>
  <c r="G2745" i="6" s="1"/>
  <c r="B2744" i="6"/>
  <c r="A2744" i="6"/>
  <c r="G2744" i="6" s="1"/>
  <c r="B2743" i="6"/>
  <c r="A2743" i="6"/>
  <c r="G2743" i="6" s="1"/>
  <c r="B2742" i="6"/>
  <c r="A2742" i="6"/>
  <c r="G2742" i="6" s="1"/>
  <c r="B2741" i="6"/>
  <c r="A2741" i="6"/>
  <c r="B2740" i="6"/>
  <c r="A2740" i="6"/>
  <c r="B2739" i="6"/>
  <c r="A2739" i="6"/>
  <c r="G2739" i="6" s="1"/>
  <c r="B2738" i="6"/>
  <c r="A2738" i="6"/>
  <c r="G2738" i="6" s="1"/>
  <c r="B2737" i="6"/>
  <c r="A2737" i="6"/>
  <c r="G2737" i="6" s="1"/>
  <c r="B2736" i="6"/>
  <c r="A2736" i="6"/>
  <c r="B2735" i="6"/>
  <c r="A2735" i="6"/>
  <c r="G2735" i="6" s="1"/>
  <c r="B2734" i="6"/>
  <c r="A2734" i="6"/>
  <c r="B2733" i="6"/>
  <c r="A2733" i="6"/>
  <c r="G2733" i="6" s="1"/>
  <c r="B2732" i="6"/>
  <c r="A2732" i="6"/>
  <c r="B2731" i="6"/>
  <c r="A2731" i="6"/>
  <c r="G2731" i="6" s="1"/>
  <c r="B2730" i="6"/>
  <c r="A2730" i="6"/>
  <c r="G2730" i="6" s="1"/>
  <c r="B2729" i="6"/>
  <c r="A2729" i="6"/>
  <c r="B2728" i="6"/>
  <c r="A2728" i="6"/>
  <c r="B2727" i="6"/>
  <c r="A2727" i="6"/>
  <c r="B2726" i="6"/>
  <c r="A2726" i="6"/>
  <c r="G2726" i="6" s="1"/>
  <c r="B2725" i="6"/>
  <c r="A2725" i="6"/>
  <c r="B2724" i="6"/>
  <c r="A2724" i="6"/>
  <c r="G2724" i="6" s="1"/>
  <c r="B2723" i="6"/>
  <c r="A2723" i="6"/>
  <c r="B2722" i="6"/>
  <c r="A2722" i="6"/>
  <c r="G2722" i="6" s="1"/>
  <c r="B2721" i="6"/>
  <c r="A2721" i="6"/>
  <c r="G2721" i="6" s="1"/>
  <c r="B2720" i="6"/>
  <c r="A2720" i="6"/>
  <c r="G2720" i="6" s="1"/>
  <c r="B2719" i="6"/>
  <c r="A2719" i="6"/>
  <c r="B2718" i="6"/>
  <c r="A2718" i="6"/>
  <c r="G2718" i="6" s="1"/>
  <c r="B2717" i="6"/>
  <c r="A2717" i="6"/>
  <c r="B2716" i="6"/>
  <c r="A2716" i="6"/>
  <c r="G2716" i="6" s="1"/>
  <c r="B2715" i="6"/>
  <c r="A2715" i="6"/>
  <c r="B2714" i="6"/>
  <c r="A2714" i="6"/>
  <c r="B2713" i="6"/>
  <c r="A2713" i="6"/>
  <c r="G2713" i="6" s="1"/>
  <c r="B2712" i="6"/>
  <c r="A2712" i="6"/>
  <c r="B2711" i="6"/>
  <c r="A2711" i="6"/>
  <c r="B2710" i="6"/>
  <c r="A2710" i="6"/>
  <c r="G2710" i="6" s="1"/>
  <c r="B2709" i="6"/>
  <c r="A2709" i="6"/>
  <c r="G2709" i="6" s="1"/>
  <c r="B2708" i="6"/>
  <c r="A2708" i="6"/>
  <c r="B2707" i="6"/>
  <c r="A2707" i="6"/>
  <c r="G2707" i="6" s="1"/>
  <c r="B2706" i="6"/>
  <c r="A2706" i="6"/>
  <c r="B2705" i="6"/>
  <c r="A2705" i="6"/>
  <c r="G2705" i="6" s="1"/>
  <c r="B2704" i="6"/>
  <c r="A2704" i="6"/>
  <c r="G2704" i="6" s="1"/>
  <c r="B2703" i="6"/>
  <c r="A2703" i="6"/>
  <c r="B2702" i="6"/>
  <c r="A2702" i="6"/>
  <c r="G2702" i="6" s="1"/>
  <c r="B2701" i="6"/>
  <c r="A2701" i="6"/>
  <c r="B2700" i="6"/>
  <c r="A2700" i="6"/>
  <c r="B2699" i="6"/>
  <c r="A2699" i="6"/>
  <c r="B2698" i="6"/>
  <c r="A2698" i="6"/>
  <c r="B2697" i="6"/>
  <c r="A2697" i="6"/>
  <c r="G2697" i="6" s="1"/>
  <c r="B2696" i="6"/>
  <c r="A2696" i="6"/>
  <c r="G2696" i="6" s="1"/>
  <c r="B2695" i="6"/>
  <c r="A2695" i="6"/>
  <c r="G2695" i="6" s="1"/>
  <c r="B2694" i="6"/>
  <c r="A2694" i="6"/>
  <c r="B2693" i="6"/>
  <c r="A2693" i="6"/>
  <c r="G2693" i="6" s="1"/>
  <c r="B2692" i="6"/>
  <c r="A2692" i="6"/>
  <c r="G2692" i="6" s="1"/>
  <c r="B2691" i="6"/>
  <c r="A2691" i="6"/>
  <c r="G2691" i="6" s="1"/>
  <c r="B2690" i="6"/>
  <c r="A2690" i="6"/>
  <c r="B2689" i="6"/>
  <c r="A2689" i="6"/>
  <c r="B2688" i="6"/>
  <c r="A2688" i="6"/>
  <c r="G2688" i="6" s="1"/>
  <c r="B2687" i="6"/>
  <c r="A2687" i="6"/>
  <c r="G2687" i="6" s="1"/>
  <c r="B2686" i="6"/>
  <c r="A2686" i="6"/>
  <c r="B2685" i="6"/>
  <c r="A2685" i="6"/>
  <c r="G2685" i="6" s="1"/>
  <c r="B2684" i="6"/>
  <c r="A2684" i="6"/>
  <c r="G2684" i="6" s="1"/>
  <c r="B2683" i="6"/>
  <c r="A2683" i="6"/>
  <c r="G2683" i="6" s="1"/>
  <c r="B2682" i="6"/>
  <c r="A2682" i="6"/>
  <c r="B2681" i="6"/>
  <c r="A2681" i="6"/>
  <c r="G2681" i="6" s="1"/>
  <c r="B2680" i="6"/>
  <c r="A2680" i="6"/>
  <c r="G2680" i="6" s="1"/>
  <c r="B2679" i="6"/>
  <c r="A2679" i="6"/>
  <c r="G2679" i="6" s="1"/>
  <c r="B2678" i="6"/>
  <c r="A2678" i="6"/>
  <c r="G2678" i="6" s="1"/>
  <c r="B2677" i="6"/>
  <c r="C2677" i="6" s="1"/>
  <c r="A2677" i="6"/>
  <c r="G2677" i="6" s="1"/>
  <c r="B2676" i="6"/>
  <c r="A2676" i="6"/>
  <c r="G2676" i="6" s="1"/>
  <c r="B2675" i="6"/>
  <c r="A2675" i="6"/>
  <c r="G2675" i="6" s="1"/>
  <c r="B2674" i="6"/>
  <c r="A2674" i="6"/>
  <c r="B2673" i="6"/>
  <c r="A2673" i="6"/>
  <c r="G2673" i="6" s="1"/>
  <c r="B2672" i="6"/>
  <c r="A2672" i="6"/>
  <c r="B2671" i="6"/>
  <c r="A2671" i="6"/>
  <c r="B2670" i="6"/>
  <c r="A2670" i="6"/>
  <c r="B2669" i="6"/>
  <c r="A2669" i="6"/>
  <c r="G2669" i="6" s="1"/>
  <c r="B2668" i="6"/>
  <c r="A2668" i="6"/>
  <c r="B2667" i="6"/>
  <c r="A2667" i="6"/>
  <c r="G2667" i="6" s="1"/>
  <c r="B2666" i="6"/>
  <c r="A2666" i="6"/>
  <c r="B2665" i="6"/>
  <c r="A2665" i="6"/>
  <c r="B2664" i="6"/>
  <c r="A2664" i="6"/>
  <c r="B2663" i="6"/>
  <c r="A2663" i="6"/>
  <c r="B2662" i="6"/>
  <c r="A2662" i="6"/>
  <c r="B2661" i="6"/>
  <c r="A2661" i="6"/>
  <c r="B2660" i="6"/>
  <c r="A2660" i="6"/>
  <c r="B2659" i="6"/>
  <c r="A2659" i="6"/>
  <c r="G2659" i="6" s="1"/>
  <c r="B2658" i="6"/>
  <c r="A2658" i="6"/>
  <c r="G2658" i="6" s="1"/>
  <c r="B2657" i="6"/>
  <c r="A2657" i="6"/>
  <c r="B2656" i="6"/>
  <c r="A2656" i="6"/>
  <c r="G2656" i="6" s="1"/>
  <c r="B2655" i="6"/>
  <c r="A2655" i="6"/>
  <c r="G2655" i="6" s="1"/>
  <c r="B2654" i="6"/>
  <c r="A2654" i="6"/>
  <c r="G2653" i="6"/>
  <c r="B2653" i="6"/>
  <c r="A2653" i="6"/>
  <c r="B2652" i="6"/>
  <c r="A2652" i="6"/>
  <c r="B2651" i="6"/>
  <c r="A2651" i="6"/>
  <c r="G2651" i="6" s="1"/>
  <c r="B2650" i="6"/>
  <c r="A2650" i="6"/>
  <c r="G2650" i="6" s="1"/>
  <c r="B2649" i="6"/>
  <c r="A2649" i="6"/>
  <c r="G2649" i="6" s="1"/>
  <c r="B2648" i="6"/>
  <c r="A2648" i="6"/>
  <c r="G2648" i="6" s="1"/>
  <c r="B2647" i="6"/>
  <c r="A2647" i="6"/>
  <c r="G2647" i="6" s="1"/>
  <c r="B2646" i="6"/>
  <c r="A2646" i="6"/>
  <c r="G2646" i="6" s="1"/>
  <c r="B2645" i="6"/>
  <c r="A2645" i="6"/>
  <c r="G2645" i="6" s="1"/>
  <c r="B2644" i="6"/>
  <c r="A2644" i="6"/>
  <c r="B2643" i="6"/>
  <c r="A2643" i="6"/>
  <c r="G2643" i="6" s="1"/>
  <c r="B2642" i="6"/>
  <c r="A2642" i="6"/>
  <c r="B2641" i="6"/>
  <c r="A2641" i="6"/>
  <c r="G2641" i="6" s="1"/>
  <c r="B2640" i="6"/>
  <c r="A2640" i="6"/>
  <c r="B2639" i="6"/>
  <c r="A2639" i="6"/>
  <c r="B2638" i="6"/>
  <c r="A2638" i="6"/>
  <c r="B2637" i="6"/>
  <c r="A2637" i="6"/>
  <c r="G2637" i="6" s="1"/>
  <c r="B2636" i="6"/>
  <c r="A2636" i="6"/>
  <c r="B2635" i="6"/>
  <c r="A2635" i="6"/>
  <c r="G2635" i="6" s="1"/>
  <c r="B2634" i="6"/>
  <c r="A2634" i="6"/>
  <c r="B2633" i="6"/>
  <c r="A2633" i="6"/>
  <c r="B2632" i="6"/>
  <c r="A2632" i="6"/>
  <c r="B2631" i="6"/>
  <c r="A2631" i="6"/>
  <c r="G2631" i="6" s="1"/>
  <c r="B2630" i="6"/>
  <c r="A2630" i="6"/>
  <c r="B2629" i="6"/>
  <c r="A2629" i="6"/>
  <c r="G2629" i="6" s="1"/>
  <c r="B2628" i="6"/>
  <c r="A2628" i="6"/>
  <c r="G2628" i="6" s="1"/>
  <c r="B2627" i="6"/>
  <c r="A2627" i="6"/>
  <c r="G2627" i="6" s="1"/>
  <c r="B2626" i="6"/>
  <c r="A2626" i="6"/>
  <c r="G2626" i="6" s="1"/>
  <c r="B2625" i="6"/>
  <c r="A2625" i="6"/>
  <c r="G2625" i="6" s="1"/>
  <c r="B2624" i="6"/>
  <c r="A2624" i="6"/>
  <c r="G2624" i="6" s="1"/>
  <c r="B2623" i="6"/>
  <c r="A2623" i="6"/>
  <c r="B2622" i="6"/>
  <c r="A2622" i="6"/>
  <c r="G2622" i="6" s="1"/>
  <c r="B2621" i="6"/>
  <c r="A2621" i="6"/>
  <c r="B2620" i="6"/>
  <c r="A2620" i="6"/>
  <c r="G2620" i="6" s="1"/>
  <c r="B2619" i="6"/>
  <c r="A2619" i="6"/>
  <c r="B2618" i="6"/>
  <c r="A2618" i="6"/>
  <c r="B2617" i="6"/>
  <c r="A2617" i="6"/>
  <c r="G2617" i="6" s="1"/>
  <c r="B2616" i="6"/>
  <c r="A2616" i="6"/>
  <c r="G2616" i="6" s="1"/>
  <c r="B2615" i="6"/>
  <c r="A2615" i="6"/>
  <c r="G2615" i="6" s="1"/>
  <c r="B2614" i="6"/>
  <c r="A2614" i="6"/>
  <c r="G2614" i="6" s="1"/>
  <c r="B2613" i="6"/>
  <c r="A2613" i="6"/>
  <c r="G2613" i="6" s="1"/>
  <c r="B2612" i="6"/>
  <c r="A2612" i="6"/>
  <c r="B2611" i="6"/>
  <c r="A2611" i="6"/>
  <c r="G2611" i="6" s="1"/>
  <c r="B2610" i="6"/>
  <c r="A2610" i="6"/>
  <c r="G2610" i="6" s="1"/>
  <c r="B2609" i="6"/>
  <c r="A2609" i="6"/>
  <c r="B2608" i="6"/>
  <c r="A2608" i="6"/>
  <c r="B2607" i="6"/>
  <c r="A2607" i="6"/>
  <c r="G2607" i="6" s="1"/>
  <c r="B2606" i="6"/>
  <c r="A2606" i="6"/>
  <c r="G2606" i="6" s="1"/>
  <c r="B2605" i="6"/>
  <c r="A2605" i="6"/>
  <c r="G2605" i="6" s="1"/>
  <c r="B2604" i="6"/>
  <c r="A2604" i="6"/>
  <c r="B2603" i="6"/>
  <c r="A2603" i="6"/>
  <c r="G2603" i="6" s="1"/>
  <c r="B2602" i="6"/>
  <c r="A2602" i="6"/>
  <c r="B2601" i="6"/>
  <c r="A2601" i="6"/>
  <c r="B2600" i="6"/>
  <c r="A2600" i="6"/>
  <c r="B2599" i="6"/>
  <c r="A2599" i="6"/>
  <c r="B2598" i="6"/>
  <c r="A2598" i="6"/>
  <c r="G2598" i="6" s="1"/>
  <c r="B2597" i="6"/>
  <c r="A2597" i="6"/>
  <c r="B2596" i="6"/>
  <c r="A2596" i="6"/>
  <c r="B2595" i="6"/>
  <c r="A2595" i="6"/>
  <c r="B2594" i="6"/>
  <c r="A2594" i="6"/>
  <c r="B2593" i="6"/>
  <c r="A2593" i="6"/>
  <c r="G2593" i="6" s="1"/>
  <c r="B2592" i="6"/>
  <c r="A2592" i="6"/>
  <c r="B2591" i="6"/>
  <c r="A2591" i="6"/>
  <c r="G2591" i="6" s="1"/>
  <c r="B2590" i="6"/>
  <c r="A2590" i="6"/>
  <c r="G2590" i="6" s="1"/>
  <c r="B2589" i="6"/>
  <c r="A2589" i="6"/>
  <c r="B2588" i="6"/>
  <c r="A2588" i="6"/>
  <c r="G2588" i="6" s="1"/>
  <c r="B2587" i="6"/>
  <c r="A2587" i="6"/>
  <c r="G2587" i="6" s="1"/>
  <c r="B2586" i="6"/>
  <c r="A2586" i="6"/>
  <c r="G2586" i="6" s="1"/>
  <c r="B2585" i="6"/>
  <c r="A2585" i="6"/>
  <c r="G2585" i="6" s="1"/>
  <c r="B2584" i="6"/>
  <c r="A2584" i="6"/>
  <c r="B2583" i="6"/>
  <c r="A2583" i="6"/>
  <c r="B2582" i="6"/>
  <c r="A2582" i="6"/>
  <c r="G2582" i="6" s="1"/>
  <c r="B2581" i="6"/>
  <c r="A2581" i="6"/>
  <c r="B2580" i="6"/>
  <c r="A2580" i="6"/>
  <c r="G2580" i="6" s="1"/>
  <c r="B2579" i="6"/>
  <c r="A2579" i="6"/>
  <c r="B2578" i="6"/>
  <c r="A2578" i="6"/>
  <c r="G2578" i="6" s="1"/>
  <c r="B2577" i="6"/>
  <c r="A2577" i="6"/>
  <c r="G2577" i="6" s="1"/>
  <c r="B2576" i="6"/>
  <c r="A2576" i="6"/>
  <c r="B2575" i="6"/>
  <c r="A2575" i="6"/>
  <c r="G2575" i="6" s="1"/>
  <c r="B2574" i="6"/>
  <c r="A2574" i="6"/>
  <c r="G2574" i="6" s="1"/>
  <c r="B2573" i="6"/>
  <c r="A2573" i="6"/>
  <c r="G2573" i="6" s="1"/>
  <c r="B2572" i="6"/>
  <c r="A2572" i="6"/>
  <c r="G2572" i="6" s="1"/>
  <c r="B2571" i="6"/>
  <c r="A2571" i="6"/>
  <c r="G2571" i="6" s="1"/>
  <c r="B2570" i="6"/>
  <c r="A2570" i="6"/>
  <c r="G2570" i="6" s="1"/>
  <c r="B2569" i="6"/>
  <c r="A2569" i="6"/>
  <c r="B2568" i="6"/>
  <c r="A2568" i="6"/>
  <c r="B2567" i="6"/>
  <c r="A2567" i="6"/>
  <c r="G2567" i="6" s="1"/>
  <c r="B2566" i="6"/>
  <c r="A2566" i="6"/>
  <c r="G2566" i="6" s="1"/>
  <c r="B2565" i="6"/>
  <c r="A2565" i="6"/>
  <c r="G2565" i="6" s="1"/>
  <c r="B2564" i="6"/>
  <c r="A2564" i="6"/>
  <c r="G2564" i="6" s="1"/>
  <c r="B2563" i="6"/>
  <c r="A2563" i="6"/>
  <c r="B2562" i="6"/>
  <c r="A2562" i="6"/>
  <c r="G2562" i="6" s="1"/>
  <c r="B2561" i="6"/>
  <c r="A2561" i="6"/>
  <c r="B2560" i="6"/>
  <c r="A2560" i="6"/>
  <c r="G2560" i="6" s="1"/>
  <c r="B2559" i="6"/>
  <c r="A2559" i="6"/>
  <c r="B2558" i="6"/>
  <c r="A2558" i="6"/>
  <c r="G2558" i="6" s="1"/>
  <c r="B2557" i="6"/>
  <c r="A2557" i="6"/>
  <c r="G2557" i="6" s="1"/>
  <c r="B2556" i="6"/>
  <c r="A2556" i="6"/>
  <c r="B2555" i="6"/>
  <c r="A2555" i="6"/>
  <c r="G2555" i="6" s="1"/>
  <c r="B2554" i="6"/>
  <c r="A2554" i="6"/>
  <c r="G2554" i="6" s="1"/>
  <c r="B2553" i="6"/>
  <c r="A2553" i="6"/>
  <c r="G2553" i="6" s="1"/>
  <c r="B2552" i="6"/>
  <c r="A2552" i="6"/>
  <c r="B2551" i="6"/>
  <c r="A2551" i="6"/>
  <c r="G2551" i="6" s="1"/>
  <c r="B2550" i="6"/>
  <c r="A2550" i="6"/>
  <c r="G2550" i="6" s="1"/>
  <c r="B2549" i="6"/>
  <c r="A2549" i="6"/>
  <c r="G2549" i="6" s="1"/>
  <c r="B2548" i="6"/>
  <c r="A2548" i="6"/>
  <c r="G2548" i="6" s="1"/>
  <c r="B2547" i="6"/>
  <c r="A2547" i="6"/>
  <c r="G2547" i="6" s="1"/>
  <c r="B2546" i="6"/>
  <c r="A2546" i="6"/>
  <c r="G2546" i="6" s="1"/>
  <c r="B2545" i="6"/>
  <c r="A2545" i="6"/>
  <c r="B2544" i="6"/>
  <c r="A2544" i="6"/>
  <c r="B2543" i="6"/>
  <c r="A2543" i="6"/>
  <c r="B2542" i="6"/>
  <c r="A2542" i="6"/>
  <c r="G2542" i="6" s="1"/>
  <c r="B2541" i="6"/>
  <c r="A2541" i="6"/>
  <c r="B2540" i="6"/>
  <c r="A2540" i="6"/>
  <c r="B2539" i="6"/>
  <c r="A2539" i="6"/>
  <c r="B2538" i="6"/>
  <c r="A2538" i="6"/>
  <c r="B2537" i="6"/>
  <c r="A2537" i="6"/>
  <c r="G2537" i="6" s="1"/>
  <c r="B2536" i="6"/>
  <c r="A2536" i="6"/>
  <c r="G2536" i="6" s="1"/>
  <c r="B2535" i="6"/>
  <c r="A2535" i="6"/>
  <c r="B2534" i="6"/>
  <c r="A2534" i="6"/>
  <c r="B2533" i="6"/>
  <c r="A2533" i="6"/>
  <c r="B2532" i="6"/>
  <c r="A2532" i="6"/>
  <c r="G2532" i="6" s="1"/>
  <c r="B2531" i="6"/>
  <c r="A2531" i="6"/>
  <c r="B2530" i="6"/>
  <c r="A2530" i="6"/>
  <c r="B2529" i="6"/>
  <c r="A2529" i="6"/>
  <c r="B2528" i="6"/>
  <c r="A2528" i="6"/>
  <c r="G2528" i="6" s="1"/>
  <c r="B2527" i="6"/>
  <c r="A2527" i="6"/>
  <c r="G2527" i="6" s="1"/>
  <c r="B2526" i="6"/>
  <c r="A2526" i="6"/>
  <c r="G2526" i="6" s="1"/>
  <c r="B2525" i="6"/>
  <c r="A2525" i="6"/>
  <c r="B2524" i="6"/>
  <c r="A2524" i="6"/>
  <c r="G2524" i="6" s="1"/>
  <c r="B2523" i="6"/>
  <c r="A2523" i="6"/>
  <c r="B2522" i="6"/>
  <c r="A2522" i="6"/>
  <c r="B2521" i="6"/>
  <c r="A2521" i="6"/>
  <c r="B2520" i="6"/>
  <c r="A2520" i="6"/>
  <c r="G2520" i="6" s="1"/>
  <c r="B2519" i="6"/>
  <c r="A2519" i="6"/>
  <c r="G2519" i="6" s="1"/>
  <c r="B2518" i="6"/>
  <c r="A2518" i="6"/>
  <c r="B2517" i="6"/>
  <c r="A2517" i="6"/>
  <c r="B2516" i="6"/>
  <c r="A2516" i="6"/>
  <c r="G2516" i="6" s="1"/>
  <c r="B2515" i="6"/>
  <c r="A2515" i="6"/>
  <c r="G2515" i="6" s="1"/>
  <c r="B2514" i="6"/>
  <c r="A2514" i="6"/>
  <c r="B2513" i="6"/>
  <c r="A2513" i="6"/>
  <c r="G2513" i="6" s="1"/>
  <c r="B2512" i="6"/>
  <c r="A2512" i="6"/>
  <c r="G2512" i="6" s="1"/>
  <c r="B2511" i="6"/>
  <c r="A2511" i="6"/>
  <c r="B2510" i="6"/>
  <c r="A2510" i="6"/>
  <c r="G2510" i="6" s="1"/>
  <c r="B2509" i="6"/>
  <c r="A2509" i="6"/>
  <c r="G2509" i="6" s="1"/>
  <c r="B2508" i="6"/>
  <c r="A2508" i="6"/>
  <c r="G2508" i="6" s="1"/>
  <c r="B2507" i="6"/>
  <c r="A2507" i="6"/>
  <c r="G2507" i="6" s="1"/>
  <c r="B2506" i="6"/>
  <c r="A2506" i="6"/>
  <c r="G2506" i="6" s="1"/>
  <c r="B2505" i="6"/>
  <c r="A2505" i="6"/>
  <c r="G2505" i="6" s="1"/>
  <c r="B2504" i="6"/>
  <c r="A2504" i="6"/>
  <c r="B2503" i="6"/>
  <c r="A2503" i="6"/>
  <c r="B2502" i="6"/>
  <c r="A2502" i="6"/>
  <c r="G2502" i="6" s="1"/>
  <c r="B2501" i="6"/>
  <c r="A2501" i="6"/>
  <c r="G2501" i="6" s="1"/>
  <c r="B2500" i="6"/>
  <c r="A2500" i="6"/>
  <c r="B2499" i="6"/>
  <c r="A2499" i="6"/>
  <c r="G2499" i="6" s="1"/>
  <c r="G2498" i="6"/>
  <c r="B2498" i="6"/>
  <c r="A2498" i="6"/>
  <c r="B2497" i="6"/>
  <c r="A2497" i="6"/>
  <c r="B2496" i="6"/>
  <c r="A2496" i="6"/>
  <c r="G2496" i="6" s="1"/>
  <c r="B2495" i="6"/>
  <c r="A2495" i="6"/>
  <c r="G2495" i="6" s="1"/>
  <c r="B2494" i="6"/>
  <c r="A2494" i="6"/>
  <c r="B2493" i="6"/>
  <c r="A2493" i="6"/>
  <c r="B2492" i="6"/>
  <c r="A2492" i="6"/>
  <c r="G2492" i="6" s="1"/>
  <c r="B2491" i="6"/>
  <c r="A2491" i="6"/>
  <c r="B2490" i="6"/>
  <c r="A2490" i="6"/>
  <c r="G2490" i="6" s="1"/>
  <c r="B2489" i="6"/>
  <c r="A2489" i="6"/>
  <c r="B2488" i="6"/>
  <c r="A2488" i="6"/>
  <c r="G2488" i="6" s="1"/>
  <c r="B2487" i="6"/>
  <c r="A2487" i="6"/>
  <c r="B2486" i="6"/>
  <c r="A2486" i="6"/>
  <c r="G2486" i="6" s="1"/>
  <c r="B2485" i="6"/>
  <c r="A2485" i="6"/>
  <c r="B2484" i="6"/>
  <c r="A2484" i="6"/>
  <c r="G2483" i="6"/>
  <c r="B2483" i="6"/>
  <c r="A2483" i="6"/>
  <c r="B2482" i="6"/>
  <c r="A2482" i="6"/>
  <c r="G2482" i="6" s="1"/>
  <c r="B2481" i="6"/>
  <c r="A2481" i="6"/>
  <c r="B2480" i="6"/>
  <c r="A2480" i="6"/>
  <c r="G2480" i="6" s="1"/>
  <c r="B2479" i="6"/>
  <c r="A2479" i="6"/>
  <c r="B2478" i="6"/>
  <c r="A2478" i="6"/>
  <c r="B2477" i="6"/>
  <c r="A2477" i="6"/>
  <c r="G2477" i="6" s="1"/>
  <c r="B2476" i="6"/>
  <c r="A2476" i="6"/>
  <c r="B2475" i="6"/>
  <c r="A2475" i="6"/>
  <c r="G2475" i="6" s="1"/>
  <c r="B2474" i="6"/>
  <c r="A2474" i="6"/>
  <c r="G2474" i="6" s="1"/>
  <c r="B2473" i="6"/>
  <c r="A2473" i="6"/>
  <c r="G2473" i="6" s="1"/>
  <c r="B2472" i="6"/>
  <c r="A2472" i="6"/>
  <c r="G2472" i="6" s="1"/>
  <c r="B2471" i="6"/>
  <c r="A2471" i="6"/>
  <c r="G2471" i="6" s="1"/>
  <c r="B2470" i="6"/>
  <c r="A2470" i="6"/>
  <c r="G2470" i="6" s="1"/>
  <c r="B2469" i="6"/>
  <c r="A2469" i="6"/>
  <c r="G2469" i="6" s="1"/>
  <c r="B2468" i="6"/>
  <c r="A2468" i="6"/>
  <c r="G2468" i="6" s="1"/>
  <c r="B2467" i="6"/>
  <c r="A2467" i="6"/>
  <c r="B2466" i="6"/>
  <c r="A2466" i="6"/>
  <c r="G2466" i="6" s="1"/>
  <c r="B2465" i="6"/>
  <c r="A2465" i="6"/>
  <c r="G2465" i="6" s="1"/>
  <c r="B2464" i="6"/>
  <c r="A2464" i="6"/>
  <c r="G2464" i="6" s="1"/>
  <c r="B2463" i="6"/>
  <c r="A2463" i="6"/>
  <c r="B2462" i="6"/>
  <c r="A2462" i="6"/>
  <c r="B2461" i="6"/>
  <c r="A2461" i="6"/>
  <c r="G2461" i="6" s="1"/>
  <c r="B2460" i="6"/>
  <c r="A2460" i="6"/>
  <c r="G2460" i="6" s="1"/>
  <c r="B2459" i="6"/>
  <c r="A2459" i="6"/>
  <c r="B2458" i="6"/>
  <c r="A2458" i="6"/>
  <c r="B2457" i="6"/>
  <c r="A2457" i="6"/>
  <c r="G2457" i="6" s="1"/>
  <c r="B2456" i="6"/>
  <c r="A2456" i="6"/>
  <c r="G2456" i="6" s="1"/>
  <c r="B2455" i="6"/>
  <c r="A2455" i="6"/>
  <c r="G2455" i="6" s="1"/>
  <c r="B2454" i="6"/>
  <c r="A2454" i="6"/>
  <c r="G2454" i="6" s="1"/>
  <c r="B2453" i="6"/>
  <c r="A2453" i="6"/>
  <c r="B2452" i="6"/>
  <c r="A2452" i="6"/>
  <c r="B2451" i="6"/>
  <c r="A2451" i="6"/>
  <c r="B2450" i="6"/>
  <c r="C2450" i="6" s="1"/>
  <c r="A2450" i="6"/>
  <c r="G2450" i="6" s="1"/>
  <c r="B2449" i="6"/>
  <c r="A2449" i="6"/>
  <c r="B2448" i="6"/>
  <c r="A2448" i="6"/>
  <c r="B2447" i="6"/>
  <c r="A2447" i="6"/>
  <c r="B2446" i="6"/>
  <c r="A2446" i="6"/>
  <c r="G2446" i="6" s="1"/>
  <c r="B2445" i="6"/>
  <c r="A2445" i="6"/>
  <c r="G2445" i="6" s="1"/>
  <c r="B2444" i="6"/>
  <c r="A2444" i="6"/>
  <c r="B2443" i="6"/>
  <c r="A2443" i="6"/>
  <c r="B2442" i="6"/>
  <c r="A2442" i="6"/>
  <c r="G2442" i="6" s="1"/>
  <c r="B2441" i="6"/>
  <c r="A2441" i="6"/>
  <c r="B2440" i="6"/>
  <c r="A2440" i="6"/>
  <c r="G2440" i="6" s="1"/>
  <c r="B2439" i="6"/>
  <c r="A2439" i="6"/>
  <c r="G2439" i="6" s="1"/>
  <c r="B2438" i="6"/>
  <c r="A2438" i="6"/>
  <c r="B2437" i="6"/>
  <c r="A2437" i="6"/>
  <c r="B2436" i="6"/>
  <c r="A2436" i="6"/>
  <c r="B2435" i="6"/>
  <c r="A2435" i="6"/>
  <c r="G2435" i="6" s="1"/>
  <c r="B2434" i="6"/>
  <c r="A2434" i="6"/>
  <c r="G2434" i="6" s="1"/>
  <c r="B2433" i="6"/>
  <c r="A2433" i="6"/>
  <c r="G2433" i="6" s="1"/>
  <c r="B2432" i="6"/>
  <c r="A2432" i="6"/>
  <c r="G2432" i="6" s="1"/>
  <c r="B2431" i="6"/>
  <c r="A2431" i="6"/>
  <c r="B2430" i="6"/>
  <c r="A2430" i="6"/>
  <c r="B2429" i="6"/>
  <c r="A2429" i="6"/>
  <c r="B2428" i="6"/>
  <c r="A2428" i="6"/>
  <c r="G2428" i="6" s="1"/>
  <c r="B2427" i="6"/>
  <c r="A2427" i="6"/>
  <c r="G2427" i="6" s="1"/>
  <c r="B2426" i="6"/>
  <c r="A2426" i="6"/>
  <c r="B2425" i="6"/>
  <c r="A2425" i="6"/>
  <c r="B2424" i="6"/>
  <c r="A2424" i="6"/>
  <c r="G2424" i="6" s="1"/>
  <c r="B2423" i="6"/>
  <c r="A2423" i="6"/>
  <c r="G2423" i="6" s="1"/>
  <c r="B2422" i="6"/>
  <c r="A2422" i="6"/>
  <c r="G2422" i="6" s="1"/>
  <c r="B2421" i="6"/>
  <c r="A2421" i="6"/>
  <c r="G2421" i="6" s="1"/>
  <c r="B2420" i="6"/>
  <c r="A2420" i="6"/>
  <c r="B2419" i="6"/>
  <c r="A2419" i="6"/>
  <c r="B2418" i="6"/>
  <c r="A2418" i="6"/>
  <c r="B2417" i="6"/>
  <c r="A2417" i="6"/>
  <c r="G2417" i="6" s="1"/>
  <c r="B2416" i="6"/>
  <c r="A2416" i="6"/>
  <c r="G2416" i="6" s="1"/>
  <c r="B2415" i="6"/>
  <c r="A2415" i="6"/>
  <c r="B2414" i="6"/>
  <c r="A2414" i="6"/>
  <c r="B2413" i="6"/>
  <c r="A2413" i="6"/>
  <c r="B2412" i="6"/>
  <c r="A2412" i="6"/>
  <c r="B2411" i="6"/>
  <c r="A2411" i="6"/>
  <c r="B2410" i="6"/>
  <c r="A2410" i="6"/>
  <c r="G2410" i="6" s="1"/>
  <c r="B2409" i="6"/>
  <c r="A2409" i="6"/>
  <c r="B2408" i="6"/>
  <c r="A2408" i="6"/>
  <c r="G2408" i="6" s="1"/>
  <c r="B2407" i="6"/>
  <c r="A2407" i="6"/>
  <c r="G2407" i="6" s="1"/>
  <c r="B2406" i="6"/>
  <c r="A2406" i="6"/>
  <c r="G2406" i="6" s="1"/>
  <c r="B2405" i="6"/>
  <c r="A2405" i="6"/>
  <c r="G2405" i="6" s="1"/>
  <c r="B2404" i="6"/>
  <c r="A2404" i="6"/>
  <c r="G2404" i="6" s="1"/>
  <c r="B2403" i="6"/>
  <c r="A2403" i="6"/>
  <c r="G2403" i="6" s="1"/>
  <c r="B2402" i="6"/>
  <c r="A2402" i="6"/>
  <c r="G2402" i="6" s="1"/>
  <c r="B2401" i="6"/>
  <c r="A2401" i="6"/>
  <c r="B2400" i="6"/>
  <c r="A2400" i="6"/>
  <c r="B2399" i="6"/>
  <c r="A2399" i="6"/>
  <c r="B2398" i="6"/>
  <c r="A2398" i="6"/>
  <c r="G2398" i="6" s="1"/>
  <c r="B2397" i="6"/>
  <c r="A2397" i="6"/>
  <c r="B2396" i="6"/>
  <c r="A2396" i="6"/>
  <c r="B2395" i="6"/>
  <c r="A2395" i="6"/>
  <c r="G2395" i="6" s="1"/>
  <c r="B2394" i="6"/>
  <c r="A2394" i="6"/>
  <c r="B2393" i="6"/>
  <c r="A2393" i="6"/>
  <c r="B2392" i="6"/>
  <c r="A2392" i="6"/>
  <c r="G2392" i="6" s="1"/>
  <c r="B2391" i="6"/>
  <c r="A2391" i="6"/>
  <c r="G2391" i="6" s="1"/>
  <c r="B2390" i="6"/>
  <c r="A2390" i="6"/>
  <c r="B2389" i="6"/>
  <c r="A2389" i="6"/>
  <c r="B2388" i="6"/>
  <c r="A2388" i="6"/>
  <c r="G2388" i="6" s="1"/>
  <c r="B2387" i="6"/>
  <c r="A2387" i="6"/>
  <c r="B2386" i="6"/>
  <c r="A2386" i="6"/>
  <c r="B2385" i="6"/>
  <c r="A2385" i="6"/>
  <c r="G2385" i="6" s="1"/>
  <c r="B2384" i="6"/>
  <c r="A2384" i="6"/>
  <c r="G2384" i="6" s="1"/>
  <c r="B2383" i="6"/>
  <c r="A2383" i="6"/>
  <c r="G2383" i="6" s="1"/>
  <c r="B2382" i="6"/>
  <c r="A2382" i="6"/>
  <c r="G2382" i="6" s="1"/>
  <c r="B2381" i="6"/>
  <c r="A2381" i="6"/>
  <c r="B2380" i="6"/>
  <c r="A2380" i="6"/>
  <c r="G2380" i="6" s="1"/>
  <c r="B2379" i="6"/>
  <c r="A2379" i="6"/>
  <c r="B2378" i="6"/>
  <c r="A2378" i="6"/>
  <c r="B2377" i="6"/>
  <c r="A2377" i="6"/>
  <c r="B2376" i="6"/>
  <c r="A2376" i="6"/>
  <c r="G2376" i="6" s="1"/>
  <c r="B2375" i="6"/>
  <c r="A2375" i="6"/>
  <c r="B2374" i="6"/>
  <c r="A2374" i="6"/>
  <c r="B2373" i="6"/>
  <c r="A2373" i="6"/>
  <c r="G2373" i="6" s="1"/>
  <c r="B2372" i="6"/>
  <c r="A2372" i="6"/>
  <c r="G2372" i="6" s="1"/>
  <c r="B2371" i="6"/>
  <c r="A2371" i="6"/>
  <c r="G2371" i="6" s="1"/>
  <c r="B2370" i="6"/>
  <c r="A2370" i="6"/>
  <c r="G2370" i="6" s="1"/>
  <c r="B2369" i="6"/>
  <c r="A2369" i="6"/>
  <c r="G2369" i="6" s="1"/>
  <c r="B2368" i="6"/>
  <c r="A2368" i="6"/>
  <c r="G2368" i="6" s="1"/>
  <c r="B2367" i="6"/>
  <c r="A2367" i="6"/>
  <c r="G2367" i="6" s="1"/>
  <c r="B2366" i="6"/>
  <c r="A2366" i="6"/>
  <c r="G2366" i="6" s="1"/>
  <c r="B2365" i="6"/>
  <c r="A2365" i="6"/>
  <c r="G2365" i="6" s="1"/>
  <c r="B2364" i="6"/>
  <c r="A2364" i="6"/>
  <c r="B2363" i="6"/>
  <c r="A2363" i="6"/>
  <c r="G2363" i="6" s="1"/>
  <c r="B2362" i="6"/>
  <c r="A2362" i="6"/>
  <c r="G2362" i="6" s="1"/>
  <c r="B2361" i="6"/>
  <c r="A2361" i="6"/>
  <c r="B2360" i="6"/>
  <c r="A2360" i="6"/>
  <c r="G2360" i="6" s="1"/>
  <c r="B2359" i="6"/>
  <c r="A2359" i="6"/>
  <c r="B2358" i="6"/>
  <c r="A2358" i="6"/>
  <c r="G2358" i="6" s="1"/>
  <c r="B2357" i="6"/>
  <c r="A2357" i="6"/>
  <c r="G2357" i="6" s="1"/>
  <c r="B2356" i="6"/>
  <c r="A2356" i="6"/>
  <c r="B2355" i="6"/>
  <c r="A2355" i="6"/>
  <c r="G2355" i="6" s="1"/>
  <c r="B2354" i="6"/>
  <c r="A2354" i="6"/>
  <c r="B2353" i="6"/>
  <c r="A2353" i="6"/>
  <c r="G2353" i="6" s="1"/>
  <c r="B2352" i="6"/>
  <c r="A2352" i="6"/>
  <c r="G2352" i="6" s="1"/>
  <c r="B2351" i="6"/>
  <c r="A2351" i="6"/>
  <c r="G2351" i="6" s="1"/>
  <c r="B2350" i="6"/>
  <c r="A2350" i="6"/>
  <c r="B2349" i="6"/>
  <c r="A2349" i="6"/>
  <c r="G2349" i="6" s="1"/>
  <c r="B2348" i="6"/>
  <c r="A2348" i="6"/>
  <c r="G2348" i="6" s="1"/>
  <c r="B2347" i="6"/>
  <c r="A2347" i="6"/>
  <c r="G2347" i="6" s="1"/>
  <c r="B2346" i="6"/>
  <c r="A2346" i="6"/>
  <c r="G2346" i="6" s="1"/>
  <c r="B2345" i="6"/>
  <c r="A2345" i="6"/>
  <c r="G2345" i="6" s="1"/>
  <c r="B2344" i="6"/>
  <c r="A2344" i="6"/>
  <c r="G2344" i="6" s="1"/>
  <c r="B2343" i="6"/>
  <c r="A2343" i="6"/>
  <c r="B2342" i="6"/>
  <c r="A2342" i="6"/>
  <c r="B2341" i="6"/>
  <c r="A2341" i="6"/>
  <c r="B2340" i="6"/>
  <c r="A2340" i="6"/>
  <c r="B2339" i="6"/>
  <c r="A2339" i="6"/>
  <c r="B2338" i="6"/>
  <c r="A2338" i="6"/>
  <c r="G2338" i="6" s="1"/>
  <c r="B2337" i="6"/>
  <c r="A2337" i="6"/>
  <c r="G2337" i="6" s="1"/>
  <c r="B2336" i="6"/>
  <c r="A2336" i="6"/>
  <c r="B2335" i="6"/>
  <c r="A2335" i="6"/>
  <c r="B2334" i="6"/>
  <c r="A2334" i="6"/>
  <c r="B2333" i="6"/>
  <c r="A2333" i="6"/>
  <c r="G2333" i="6" s="1"/>
  <c r="B2332" i="6"/>
  <c r="A2332" i="6"/>
  <c r="G2332" i="6" s="1"/>
  <c r="B2331" i="6"/>
  <c r="A2331" i="6"/>
  <c r="G2331" i="6" s="1"/>
  <c r="B2330" i="6"/>
  <c r="A2330" i="6"/>
  <c r="G2330" i="6" s="1"/>
  <c r="B2329" i="6"/>
  <c r="A2329" i="6"/>
  <c r="G2329" i="6" s="1"/>
  <c r="B2328" i="6"/>
  <c r="A2328" i="6"/>
  <c r="G2328" i="6" s="1"/>
  <c r="B2327" i="6"/>
  <c r="A2327" i="6"/>
  <c r="B2326" i="6"/>
  <c r="A2326" i="6"/>
  <c r="G2326" i="6" s="1"/>
  <c r="B2325" i="6"/>
  <c r="A2325" i="6"/>
  <c r="B2324" i="6"/>
  <c r="A2324" i="6"/>
  <c r="G2324" i="6" s="1"/>
  <c r="B2323" i="6"/>
  <c r="A2323" i="6"/>
  <c r="B2322" i="6"/>
  <c r="A2322" i="6"/>
  <c r="B2321" i="6"/>
  <c r="A2321" i="6"/>
  <c r="G2321" i="6" s="1"/>
  <c r="G2320" i="6"/>
  <c r="B2320" i="6"/>
  <c r="A2320" i="6"/>
  <c r="B2319" i="6"/>
  <c r="A2319" i="6"/>
  <c r="G2319" i="6" s="1"/>
  <c r="B2318" i="6"/>
  <c r="A2318" i="6"/>
  <c r="G2318" i="6" s="1"/>
  <c r="B2317" i="6"/>
  <c r="A2317" i="6"/>
  <c r="G2317" i="6" s="1"/>
  <c r="B2316" i="6"/>
  <c r="A2316" i="6"/>
  <c r="G2316" i="6" s="1"/>
  <c r="B2315" i="6"/>
  <c r="A2315" i="6"/>
  <c r="B2314" i="6"/>
  <c r="A2314" i="6"/>
  <c r="B2313" i="6"/>
  <c r="A2313" i="6"/>
  <c r="B2312" i="6"/>
  <c r="A2312" i="6"/>
  <c r="G2312" i="6" s="1"/>
  <c r="B2311" i="6"/>
  <c r="A2311" i="6"/>
  <c r="G2311" i="6" s="1"/>
  <c r="B2310" i="6"/>
  <c r="A2310" i="6"/>
  <c r="B2309" i="6"/>
  <c r="A2309" i="6"/>
  <c r="G2309" i="6" s="1"/>
  <c r="B2308" i="6"/>
  <c r="A2308" i="6"/>
  <c r="G2308" i="6" s="1"/>
  <c r="B2307" i="6"/>
  <c r="A2307" i="6"/>
  <c r="G2307" i="6" s="1"/>
  <c r="B2306" i="6"/>
  <c r="A2306" i="6"/>
  <c r="B2305" i="6"/>
  <c r="A2305" i="6"/>
  <c r="G2305" i="6" s="1"/>
  <c r="B2304" i="6"/>
  <c r="A2304" i="6"/>
  <c r="G2304" i="6" s="1"/>
  <c r="B2303" i="6"/>
  <c r="A2303" i="6"/>
  <c r="B2302" i="6"/>
  <c r="A2302" i="6"/>
  <c r="G2302" i="6" s="1"/>
  <c r="B2301" i="6"/>
  <c r="A2301" i="6"/>
  <c r="B2300" i="6"/>
  <c r="A2300" i="6"/>
  <c r="B2299" i="6"/>
  <c r="A2299" i="6"/>
  <c r="G2299" i="6" s="1"/>
  <c r="B2298" i="6"/>
  <c r="A2298" i="6"/>
  <c r="G2298" i="6" s="1"/>
  <c r="B2297" i="6"/>
  <c r="A2297" i="6"/>
  <c r="G2297" i="6" s="1"/>
  <c r="B2296" i="6"/>
  <c r="A2296" i="6"/>
  <c r="G2296" i="6" s="1"/>
  <c r="B2295" i="6"/>
  <c r="A2295" i="6"/>
  <c r="B2294" i="6"/>
  <c r="A2294" i="6"/>
  <c r="G2294" i="6" s="1"/>
  <c r="B2293" i="6"/>
  <c r="A2293" i="6"/>
  <c r="B2292" i="6"/>
  <c r="A2292" i="6"/>
  <c r="G2292" i="6" s="1"/>
  <c r="B2291" i="6"/>
  <c r="A2291" i="6"/>
  <c r="G2291" i="6" s="1"/>
  <c r="B2290" i="6"/>
  <c r="A2290" i="6"/>
  <c r="B2289" i="6"/>
  <c r="A2289" i="6"/>
  <c r="G2289" i="6" s="1"/>
  <c r="B2288" i="6"/>
  <c r="A2288" i="6"/>
  <c r="B2287" i="6"/>
  <c r="A2287" i="6"/>
  <c r="G2287" i="6" s="1"/>
  <c r="B2286" i="6"/>
  <c r="A2286" i="6"/>
  <c r="B2285" i="6"/>
  <c r="A2285" i="6"/>
  <c r="B2284" i="6"/>
  <c r="A2284" i="6"/>
  <c r="G2284" i="6" s="1"/>
  <c r="B2283" i="6"/>
  <c r="A2283" i="6"/>
  <c r="G2283" i="6" s="1"/>
  <c r="B2282" i="6"/>
  <c r="A2282" i="6"/>
  <c r="G2282" i="6" s="1"/>
  <c r="B2281" i="6"/>
  <c r="A2281" i="6"/>
  <c r="B2280" i="6"/>
  <c r="A2280" i="6"/>
  <c r="B2279" i="6"/>
  <c r="A2279" i="6"/>
  <c r="G2279" i="6" s="1"/>
  <c r="B2278" i="6"/>
  <c r="A2278" i="6"/>
  <c r="B2277" i="6"/>
  <c r="A2277" i="6"/>
  <c r="B2276" i="6"/>
  <c r="A2276" i="6"/>
  <c r="B2275" i="6"/>
  <c r="A2275" i="6"/>
  <c r="B2274" i="6"/>
  <c r="A2274" i="6"/>
  <c r="G2274" i="6" s="1"/>
  <c r="B2273" i="6"/>
  <c r="A2273" i="6"/>
  <c r="G2273" i="6" s="1"/>
  <c r="B2272" i="6"/>
  <c r="A2272" i="6"/>
  <c r="G2272" i="6" s="1"/>
  <c r="B2271" i="6"/>
  <c r="A2271" i="6"/>
  <c r="B2270" i="6"/>
  <c r="A2270" i="6"/>
  <c r="B2269" i="6"/>
  <c r="A2269" i="6"/>
  <c r="G2269" i="6" s="1"/>
  <c r="B2268" i="6"/>
  <c r="A2268" i="6"/>
  <c r="B2267" i="6"/>
  <c r="A2267" i="6"/>
  <c r="G2267" i="6" s="1"/>
  <c r="B2266" i="6"/>
  <c r="A2266" i="6"/>
  <c r="B2265" i="6"/>
  <c r="A2265" i="6"/>
  <c r="G2265" i="6" s="1"/>
  <c r="B2264" i="6"/>
  <c r="A2264" i="6"/>
  <c r="B2263" i="6"/>
  <c r="A2263" i="6"/>
  <c r="G2263" i="6" s="1"/>
  <c r="B2262" i="6"/>
  <c r="A2262" i="6"/>
  <c r="G2262" i="6" s="1"/>
  <c r="B2261" i="6"/>
  <c r="A2261" i="6"/>
  <c r="G2261" i="6" s="1"/>
  <c r="B2260" i="6"/>
  <c r="A2260" i="6"/>
  <c r="B2259" i="6"/>
  <c r="A2259" i="6"/>
  <c r="G2259" i="6" s="1"/>
  <c r="B2258" i="6"/>
  <c r="A2258" i="6"/>
  <c r="G2258" i="6" s="1"/>
  <c r="G2257" i="6"/>
  <c r="B2257" i="6"/>
  <c r="A2257" i="6"/>
  <c r="B2256" i="6"/>
  <c r="A2256" i="6"/>
  <c r="G2256" i="6" s="1"/>
  <c r="B2255" i="6"/>
  <c r="A2255" i="6"/>
  <c r="B2254" i="6"/>
  <c r="A2254" i="6"/>
  <c r="G2254" i="6" s="1"/>
  <c r="B2253" i="6"/>
  <c r="A2253" i="6"/>
  <c r="G2253" i="6" s="1"/>
  <c r="B2252" i="6"/>
  <c r="A2252" i="6"/>
  <c r="B2251" i="6"/>
  <c r="C2251" i="6" s="1"/>
  <c r="A2251" i="6"/>
  <c r="G2251" i="6" s="1"/>
  <c r="B2250" i="6"/>
  <c r="A2250" i="6"/>
  <c r="B2249" i="6"/>
  <c r="A2249" i="6"/>
  <c r="B2248" i="6"/>
  <c r="A2248" i="6"/>
  <c r="G2248" i="6" s="1"/>
  <c r="B2247" i="6"/>
  <c r="A2247" i="6"/>
  <c r="G2247" i="6" s="1"/>
  <c r="B2246" i="6"/>
  <c r="A2246" i="6"/>
  <c r="B2245" i="6"/>
  <c r="A2245" i="6"/>
  <c r="G2245" i="6" s="1"/>
  <c r="B2244" i="6"/>
  <c r="A2244" i="6"/>
  <c r="B2243" i="6"/>
  <c r="A2243" i="6"/>
  <c r="B2242" i="6"/>
  <c r="A2242" i="6"/>
  <c r="B2241" i="6"/>
  <c r="A2241" i="6"/>
  <c r="B2240" i="6"/>
  <c r="A2240" i="6"/>
  <c r="B2239" i="6"/>
  <c r="A2239" i="6"/>
  <c r="G2239" i="6" s="1"/>
  <c r="B2238" i="6"/>
  <c r="A2238" i="6"/>
  <c r="G2238" i="6" s="1"/>
  <c r="B2237" i="6"/>
  <c r="A2237" i="6"/>
  <c r="B2236" i="6"/>
  <c r="A2236" i="6"/>
  <c r="B2235" i="6"/>
  <c r="A2235" i="6"/>
  <c r="G2235" i="6" s="1"/>
  <c r="B2234" i="6"/>
  <c r="A2234" i="6"/>
  <c r="G2234" i="6" s="1"/>
  <c r="B2233" i="6"/>
  <c r="A2233" i="6"/>
  <c r="G2233" i="6" s="1"/>
  <c r="B2232" i="6"/>
  <c r="A2232" i="6"/>
  <c r="B2231" i="6"/>
  <c r="A2231" i="6"/>
  <c r="G2231" i="6" s="1"/>
  <c r="B2230" i="6"/>
  <c r="A2230" i="6"/>
  <c r="B2229" i="6"/>
  <c r="A2229" i="6"/>
  <c r="G2229" i="6" s="1"/>
  <c r="B2228" i="6"/>
  <c r="A2228" i="6"/>
  <c r="G2228" i="6" s="1"/>
  <c r="B2227" i="6"/>
  <c r="A2227" i="6"/>
  <c r="G2227" i="6" s="1"/>
  <c r="B2226" i="6"/>
  <c r="A2226" i="6"/>
  <c r="G2226" i="6" s="1"/>
  <c r="B2225" i="6"/>
  <c r="A2225" i="6"/>
  <c r="G2225" i="6" s="1"/>
  <c r="B2224" i="6"/>
  <c r="A2224" i="6"/>
  <c r="B2223" i="6"/>
  <c r="A2223" i="6"/>
  <c r="G2223" i="6" s="1"/>
  <c r="B2222" i="6"/>
  <c r="A2222" i="6"/>
  <c r="G2222" i="6" s="1"/>
  <c r="B2221" i="6"/>
  <c r="A2221" i="6"/>
  <c r="G2221" i="6" s="1"/>
  <c r="B2220" i="6"/>
  <c r="A2220" i="6"/>
  <c r="B2219" i="6"/>
  <c r="A2219" i="6"/>
  <c r="G2219" i="6" s="1"/>
  <c r="B2218" i="6"/>
  <c r="A2218" i="6"/>
  <c r="G2218" i="6" s="1"/>
  <c r="B2217" i="6"/>
  <c r="A2217" i="6"/>
  <c r="B2216" i="6"/>
  <c r="A2216" i="6"/>
  <c r="G2216" i="6" s="1"/>
  <c r="B2215" i="6"/>
  <c r="A2215" i="6"/>
  <c r="G2215" i="6" s="1"/>
  <c r="B2214" i="6"/>
  <c r="A2214" i="6"/>
  <c r="G2214" i="6" s="1"/>
  <c r="B2213" i="6"/>
  <c r="A2213" i="6"/>
  <c r="G2213" i="6" s="1"/>
  <c r="B2212" i="6"/>
  <c r="A2212" i="6"/>
  <c r="B2211" i="6"/>
  <c r="A2211" i="6"/>
  <c r="G2211" i="6" s="1"/>
  <c r="B2210" i="6"/>
  <c r="A2210" i="6"/>
  <c r="B2209" i="6"/>
  <c r="A2209" i="6"/>
  <c r="G2209" i="6" s="1"/>
  <c r="B2208" i="6"/>
  <c r="A2208" i="6"/>
  <c r="G2208" i="6" s="1"/>
  <c r="B2207" i="6"/>
  <c r="A2207" i="6"/>
  <c r="G2207" i="6" s="1"/>
  <c r="B2206" i="6"/>
  <c r="A2206" i="6"/>
  <c r="B2205" i="6"/>
  <c r="A2205" i="6"/>
  <c r="B2204" i="6"/>
  <c r="A2204" i="6"/>
  <c r="B2203" i="6"/>
  <c r="A2203" i="6"/>
  <c r="G2203" i="6" s="1"/>
  <c r="B2202" i="6"/>
  <c r="A2202" i="6"/>
  <c r="G2202" i="6" s="1"/>
  <c r="B2201" i="6"/>
  <c r="A2201" i="6"/>
  <c r="B2200" i="6"/>
  <c r="A2200" i="6"/>
  <c r="G2200" i="6" s="1"/>
  <c r="B2199" i="6"/>
  <c r="A2199" i="6"/>
  <c r="G2199" i="6" s="1"/>
  <c r="B2198" i="6"/>
  <c r="A2198" i="6"/>
  <c r="G2198" i="6" s="1"/>
  <c r="B2197" i="6"/>
  <c r="A2197" i="6"/>
  <c r="G2197" i="6" s="1"/>
  <c r="B2196" i="6"/>
  <c r="A2196" i="6"/>
  <c r="B2195" i="6"/>
  <c r="A2195" i="6"/>
  <c r="G2195" i="6" s="1"/>
  <c r="B2194" i="6"/>
  <c r="A2194" i="6"/>
  <c r="G2194" i="6" s="1"/>
  <c r="B2193" i="6"/>
  <c r="A2193" i="6"/>
  <c r="G2193" i="6" s="1"/>
  <c r="B2192" i="6"/>
  <c r="A2192" i="6"/>
  <c r="G2192" i="6" s="1"/>
  <c r="B2191" i="6"/>
  <c r="A2191" i="6"/>
  <c r="G2191" i="6" s="1"/>
  <c r="B2190" i="6"/>
  <c r="A2190" i="6"/>
  <c r="G2190" i="6" s="1"/>
  <c r="B2189" i="6"/>
  <c r="A2189" i="6"/>
  <c r="G2189" i="6" s="1"/>
  <c r="B2188" i="6"/>
  <c r="A2188" i="6"/>
  <c r="B2187" i="6"/>
  <c r="A2187" i="6"/>
  <c r="G2187" i="6" s="1"/>
  <c r="B2186" i="6"/>
  <c r="A2186" i="6"/>
  <c r="G2186" i="6" s="1"/>
  <c r="B2185" i="6"/>
  <c r="A2185" i="6"/>
  <c r="G2185" i="6" s="1"/>
  <c r="B2184" i="6"/>
  <c r="A2184" i="6"/>
  <c r="G2184" i="6" s="1"/>
  <c r="B2183" i="6"/>
  <c r="A2183" i="6"/>
  <c r="G2183" i="6" s="1"/>
  <c r="B2182" i="6"/>
  <c r="A2182" i="6"/>
  <c r="G2182" i="6" s="1"/>
  <c r="B2181" i="6"/>
  <c r="A2181" i="6"/>
  <c r="G2181" i="6" s="1"/>
  <c r="B2180" i="6"/>
  <c r="A2180" i="6"/>
  <c r="B2179" i="6"/>
  <c r="A2179" i="6"/>
  <c r="C2179" i="6" s="1"/>
  <c r="B2178" i="6"/>
  <c r="A2178" i="6"/>
  <c r="G2178" i="6" s="1"/>
  <c r="B2177" i="6"/>
  <c r="A2177" i="6"/>
  <c r="B2176" i="6"/>
  <c r="A2176" i="6"/>
  <c r="B2175" i="6"/>
  <c r="A2175" i="6"/>
  <c r="G2175" i="6" s="1"/>
  <c r="B2174" i="6"/>
  <c r="A2174" i="6"/>
  <c r="G2174" i="6" s="1"/>
  <c r="B2173" i="6"/>
  <c r="A2173" i="6"/>
  <c r="B2172" i="6"/>
  <c r="A2172" i="6"/>
  <c r="G2172" i="6" s="1"/>
  <c r="B2171" i="6"/>
  <c r="A2171" i="6"/>
  <c r="B2170" i="6"/>
  <c r="A2170" i="6"/>
  <c r="G2170" i="6" s="1"/>
  <c r="B2169" i="6"/>
  <c r="A2169" i="6"/>
  <c r="G2169" i="6" s="1"/>
  <c r="B2168" i="6"/>
  <c r="A2168" i="6"/>
  <c r="G2168" i="6" s="1"/>
  <c r="B2167" i="6"/>
  <c r="A2167" i="6"/>
  <c r="B2166" i="6"/>
  <c r="A2166" i="6"/>
  <c r="G2166" i="6" s="1"/>
  <c r="B2165" i="6"/>
  <c r="A2165" i="6"/>
  <c r="B2164" i="6"/>
  <c r="A2164" i="6"/>
  <c r="B2163" i="6"/>
  <c r="A2163" i="6"/>
  <c r="B2162" i="6"/>
  <c r="A2162" i="6"/>
  <c r="G2162" i="6" s="1"/>
  <c r="B2161" i="6"/>
  <c r="A2161" i="6"/>
  <c r="G2161" i="6" s="1"/>
  <c r="B2160" i="6"/>
  <c r="A2160" i="6"/>
  <c r="B2159" i="6"/>
  <c r="A2159" i="6"/>
  <c r="B2158" i="6"/>
  <c r="A2158" i="6"/>
  <c r="B2157" i="6"/>
  <c r="A2157" i="6"/>
  <c r="G2157" i="6" s="1"/>
  <c r="B2156" i="6"/>
  <c r="A2156" i="6"/>
  <c r="B2155" i="6"/>
  <c r="A2155" i="6"/>
  <c r="G2155" i="6" s="1"/>
  <c r="B2154" i="6"/>
  <c r="A2154" i="6"/>
  <c r="G2154" i="6" s="1"/>
  <c r="B2153" i="6"/>
  <c r="A2153" i="6"/>
  <c r="B2152" i="6"/>
  <c r="A2152" i="6"/>
  <c r="G2152" i="6" s="1"/>
  <c r="B2151" i="6"/>
  <c r="A2151" i="6"/>
  <c r="B2150" i="6"/>
  <c r="A2150" i="6"/>
  <c r="G2150" i="6" s="1"/>
  <c r="B2149" i="6"/>
  <c r="A2149" i="6"/>
  <c r="G2149" i="6" s="1"/>
  <c r="B2148" i="6"/>
  <c r="A2148" i="6"/>
  <c r="G2148" i="6" s="1"/>
  <c r="B2147" i="6"/>
  <c r="A2147" i="6"/>
  <c r="B2146" i="6"/>
  <c r="A2146" i="6"/>
  <c r="B2145" i="6"/>
  <c r="A2145" i="6"/>
  <c r="B2144" i="6"/>
  <c r="A2144" i="6"/>
  <c r="B2143" i="6"/>
  <c r="A2143" i="6"/>
  <c r="G2143" i="6" s="1"/>
  <c r="B2142" i="6"/>
  <c r="A2142" i="6"/>
  <c r="G2142" i="6" s="1"/>
  <c r="B2141" i="6"/>
  <c r="A2141" i="6"/>
  <c r="G2141" i="6" s="1"/>
  <c r="B2140" i="6"/>
  <c r="A2140" i="6"/>
  <c r="B2139" i="6"/>
  <c r="A2139" i="6"/>
  <c r="G2139" i="6" s="1"/>
  <c r="B2138" i="6"/>
  <c r="A2138" i="6"/>
  <c r="B2137" i="6"/>
  <c r="A2137" i="6"/>
  <c r="B2136" i="6"/>
  <c r="A2136" i="6"/>
  <c r="G2136" i="6" s="1"/>
  <c r="B2135" i="6"/>
  <c r="A2135" i="6"/>
  <c r="G2135" i="6" s="1"/>
  <c r="B2134" i="6"/>
  <c r="A2134" i="6"/>
  <c r="G2134" i="6" s="1"/>
  <c r="B2133" i="6"/>
  <c r="A2133" i="6"/>
  <c r="G2133" i="6" s="1"/>
  <c r="B2132" i="6"/>
  <c r="A2132" i="6"/>
  <c r="B2131" i="6"/>
  <c r="A2131" i="6"/>
  <c r="G2131" i="6" s="1"/>
  <c r="B2130" i="6"/>
  <c r="A2130" i="6"/>
  <c r="B2129" i="6"/>
  <c r="A2129" i="6"/>
  <c r="G2129" i="6" s="1"/>
  <c r="B2128" i="6"/>
  <c r="A2128" i="6"/>
  <c r="B2127" i="6"/>
  <c r="A2127" i="6"/>
  <c r="B2126" i="6"/>
  <c r="A2126" i="6"/>
  <c r="B2125" i="6"/>
  <c r="A2125" i="6"/>
  <c r="B2124" i="6"/>
  <c r="A2124" i="6"/>
  <c r="G2124" i="6" s="1"/>
  <c r="B2123" i="6"/>
  <c r="A2123" i="6"/>
  <c r="B2122" i="6"/>
  <c r="A2122" i="6"/>
  <c r="B2121" i="6"/>
  <c r="A2121" i="6"/>
  <c r="B2120" i="6"/>
  <c r="A2120" i="6"/>
  <c r="B2119" i="6"/>
  <c r="A2119" i="6"/>
  <c r="G2119" i="6" s="1"/>
  <c r="B2118" i="6"/>
  <c r="A2118" i="6"/>
  <c r="G2118" i="6" s="1"/>
  <c r="B2117" i="6"/>
  <c r="A2117" i="6"/>
  <c r="C2117" i="6" s="1"/>
  <c r="B2116" i="6"/>
  <c r="A2116" i="6"/>
  <c r="G2116" i="6" s="1"/>
  <c r="B2115" i="6"/>
  <c r="A2115" i="6"/>
  <c r="G2115" i="6" s="1"/>
  <c r="B2114" i="6"/>
  <c r="A2114" i="6"/>
  <c r="B2113" i="6"/>
  <c r="A2113" i="6"/>
  <c r="G2113" i="6" s="1"/>
  <c r="B2112" i="6"/>
  <c r="A2112" i="6"/>
  <c r="G2112" i="6" s="1"/>
  <c r="B2111" i="6"/>
  <c r="A2111" i="6"/>
  <c r="B2110" i="6"/>
  <c r="A2110" i="6"/>
  <c r="B2109" i="6"/>
  <c r="A2109" i="6"/>
  <c r="B2108" i="6"/>
  <c r="A2108" i="6"/>
  <c r="G2108" i="6" s="1"/>
  <c r="B2107" i="6"/>
  <c r="A2107" i="6"/>
  <c r="G2107" i="6" s="1"/>
  <c r="B2106" i="6"/>
  <c r="A2106" i="6"/>
  <c r="G2106" i="6" s="1"/>
  <c r="B2105" i="6"/>
  <c r="A2105" i="6"/>
  <c r="B2104" i="6"/>
  <c r="A2104" i="6"/>
  <c r="G2104" i="6" s="1"/>
  <c r="B2103" i="6"/>
  <c r="A2103" i="6"/>
  <c r="G2103" i="6" s="1"/>
  <c r="B2102" i="6"/>
  <c r="A2102" i="6"/>
  <c r="B2101" i="6"/>
  <c r="A2101" i="6"/>
  <c r="B2100" i="6"/>
  <c r="A2100" i="6"/>
  <c r="G2100" i="6" s="1"/>
  <c r="B2099" i="6"/>
  <c r="A2099" i="6"/>
  <c r="G2099" i="6" s="1"/>
  <c r="B2098" i="6"/>
  <c r="A2098" i="6"/>
  <c r="B2097" i="6"/>
  <c r="A2097" i="6"/>
  <c r="G2097" i="6" s="1"/>
  <c r="B2096" i="6"/>
  <c r="A2096" i="6"/>
  <c r="G2096" i="6" s="1"/>
  <c r="B2095" i="6"/>
  <c r="A2095" i="6"/>
  <c r="G2095" i="6" s="1"/>
  <c r="B2094" i="6"/>
  <c r="A2094" i="6"/>
  <c r="G2094" i="6" s="1"/>
  <c r="B2093" i="6"/>
  <c r="A2093" i="6"/>
  <c r="G2093" i="6" s="1"/>
  <c r="B2092" i="6"/>
  <c r="A2092" i="6"/>
  <c r="B2091" i="6"/>
  <c r="A2091" i="6"/>
  <c r="G2091" i="6" s="1"/>
  <c r="B2090" i="6"/>
  <c r="A2090" i="6"/>
  <c r="G2090" i="6" s="1"/>
  <c r="B2089" i="6"/>
  <c r="A2089" i="6"/>
  <c r="G2089" i="6" s="1"/>
  <c r="B2088" i="6"/>
  <c r="A2088" i="6"/>
  <c r="B2087" i="6"/>
  <c r="A2087" i="6"/>
  <c r="B2086" i="6"/>
  <c r="A2086" i="6"/>
  <c r="G2086" i="6" s="1"/>
  <c r="B2085" i="6"/>
  <c r="A2085" i="6"/>
  <c r="G2085" i="6" s="1"/>
  <c r="B2084" i="6"/>
  <c r="A2084" i="6"/>
  <c r="B2083" i="6"/>
  <c r="A2083" i="6"/>
  <c r="G2083" i="6" s="1"/>
  <c r="B2082" i="6"/>
  <c r="A2082" i="6"/>
  <c r="B2081" i="6"/>
  <c r="A2081" i="6"/>
  <c r="B2080" i="6"/>
  <c r="A2080" i="6"/>
  <c r="B2079" i="6"/>
  <c r="A2079" i="6"/>
  <c r="G2079" i="6" s="1"/>
  <c r="B2078" i="6"/>
  <c r="A2078" i="6"/>
  <c r="G2078" i="6" s="1"/>
  <c r="B2077" i="6"/>
  <c r="A2077" i="6"/>
  <c r="B2076" i="6"/>
  <c r="A2076" i="6"/>
  <c r="G2076" i="6" s="1"/>
  <c r="B2075" i="6"/>
  <c r="A2075" i="6"/>
  <c r="B2074" i="6"/>
  <c r="A2074" i="6"/>
  <c r="G2074" i="6" s="1"/>
  <c r="B2073" i="6"/>
  <c r="A2073" i="6"/>
  <c r="G2073" i="6" s="1"/>
  <c r="B2072" i="6"/>
  <c r="A2072" i="6"/>
  <c r="B2071" i="6"/>
  <c r="A2071" i="6"/>
  <c r="G2071" i="6" s="1"/>
  <c r="B2070" i="6"/>
  <c r="A2070" i="6"/>
  <c r="B2069" i="6"/>
  <c r="A2069" i="6"/>
  <c r="B2068" i="6"/>
  <c r="A2068" i="6"/>
  <c r="B2067" i="6"/>
  <c r="A2067" i="6"/>
  <c r="G2067" i="6" s="1"/>
  <c r="B2066" i="6"/>
  <c r="A2066" i="6"/>
  <c r="G2066" i="6" s="1"/>
  <c r="B2065" i="6"/>
  <c r="A2065" i="6"/>
  <c r="G2065" i="6" s="1"/>
  <c r="B2064" i="6"/>
  <c r="A2064" i="6"/>
  <c r="B2063" i="6"/>
  <c r="A2063" i="6"/>
  <c r="G2063" i="6" s="1"/>
  <c r="B2062" i="6"/>
  <c r="A2062" i="6"/>
  <c r="C2062" i="6" s="1"/>
  <c r="B2061" i="6"/>
  <c r="A2061" i="6"/>
  <c r="B2060" i="6"/>
  <c r="A2060" i="6"/>
  <c r="B2059" i="6"/>
  <c r="A2059" i="6"/>
  <c r="G2059" i="6" s="1"/>
  <c r="B2058" i="6"/>
  <c r="A2058" i="6"/>
  <c r="B2057" i="6"/>
  <c r="A2057" i="6"/>
  <c r="B2056" i="6"/>
  <c r="A2056" i="6"/>
  <c r="G2056" i="6" s="1"/>
  <c r="B2055" i="6"/>
  <c r="A2055" i="6"/>
  <c r="G2055" i="6" s="1"/>
  <c r="B2054" i="6"/>
  <c r="A2054" i="6"/>
  <c r="G2054" i="6" s="1"/>
  <c r="B2053" i="6"/>
  <c r="A2053" i="6"/>
  <c r="G2053" i="6" s="1"/>
  <c r="B2052" i="6"/>
  <c r="A2052" i="6"/>
  <c r="B2051" i="6"/>
  <c r="A2051" i="6"/>
  <c r="G2051" i="6" s="1"/>
  <c r="B2050" i="6"/>
  <c r="A2050" i="6"/>
  <c r="G2050" i="6" s="1"/>
  <c r="B2049" i="6"/>
  <c r="A2049" i="6"/>
  <c r="G2049" i="6" s="1"/>
  <c r="B2048" i="6"/>
  <c r="A2048" i="6"/>
  <c r="G2048" i="6" s="1"/>
  <c r="B2047" i="6"/>
  <c r="A2047" i="6"/>
  <c r="G2047" i="6" s="1"/>
  <c r="B2046" i="6"/>
  <c r="A2046" i="6"/>
  <c r="G2046" i="6" s="1"/>
  <c r="B2045" i="6"/>
  <c r="A2045" i="6"/>
  <c r="G2045" i="6" s="1"/>
  <c r="B2044" i="6"/>
  <c r="A2044" i="6"/>
  <c r="G2044" i="6" s="1"/>
  <c r="B2043" i="6"/>
  <c r="A2043" i="6"/>
  <c r="B2042" i="6"/>
  <c r="A2042" i="6"/>
  <c r="B2041" i="6"/>
  <c r="A2041" i="6"/>
  <c r="G2041" i="6" s="1"/>
  <c r="B2040" i="6"/>
  <c r="A2040" i="6"/>
  <c r="G2040" i="6" s="1"/>
  <c r="B2039" i="6"/>
  <c r="A2039" i="6"/>
  <c r="B2038" i="6"/>
  <c r="A2038" i="6"/>
  <c r="B2037" i="6"/>
  <c r="A2037" i="6"/>
  <c r="B2036" i="6"/>
  <c r="A2036" i="6"/>
  <c r="G2036" i="6" s="1"/>
  <c r="B2035" i="6"/>
  <c r="A2035" i="6"/>
  <c r="B2034" i="6"/>
  <c r="A2034" i="6"/>
  <c r="B2033" i="6"/>
  <c r="A2033" i="6"/>
  <c r="G2033" i="6" s="1"/>
  <c r="B2032" i="6"/>
  <c r="A2032" i="6"/>
  <c r="G2032" i="6" s="1"/>
  <c r="B2031" i="6"/>
  <c r="A2031" i="6"/>
  <c r="G2031" i="6" s="1"/>
  <c r="B2030" i="6"/>
  <c r="A2030" i="6"/>
  <c r="G2030" i="6" s="1"/>
  <c r="B2029" i="6"/>
  <c r="A2029" i="6"/>
  <c r="G2029" i="6" s="1"/>
  <c r="B2028" i="6"/>
  <c r="A2028" i="6"/>
  <c r="G2028" i="6" s="1"/>
  <c r="B2027" i="6"/>
  <c r="A2027" i="6"/>
  <c r="G2027" i="6" s="1"/>
  <c r="B2026" i="6"/>
  <c r="A2026" i="6"/>
  <c r="G2026" i="6" s="1"/>
  <c r="B2025" i="6"/>
  <c r="A2025" i="6"/>
  <c r="B2024" i="6"/>
  <c r="A2024" i="6"/>
  <c r="G2024" i="6" s="1"/>
  <c r="B2023" i="6"/>
  <c r="A2023" i="6"/>
  <c r="B2022" i="6"/>
  <c r="A2022" i="6"/>
  <c r="G2022" i="6" s="1"/>
  <c r="B2021" i="6"/>
  <c r="A2021" i="6"/>
  <c r="G2021" i="6" s="1"/>
  <c r="B2020" i="6"/>
  <c r="A2020" i="6"/>
  <c r="B2019" i="6"/>
  <c r="A2019" i="6"/>
  <c r="B2018" i="6"/>
  <c r="A2018" i="6"/>
  <c r="G2018" i="6" s="1"/>
  <c r="B2017" i="6"/>
  <c r="A2017" i="6"/>
  <c r="B2016" i="6"/>
  <c r="A2016" i="6"/>
  <c r="G2016" i="6" s="1"/>
  <c r="G2015" i="6"/>
  <c r="B2015" i="6"/>
  <c r="A2015" i="6"/>
  <c r="B2014" i="6"/>
  <c r="A2014" i="6"/>
  <c r="G2014" i="6" s="1"/>
  <c r="B2013" i="6"/>
  <c r="A2013" i="6"/>
  <c r="B2012" i="6"/>
  <c r="A2012" i="6"/>
  <c r="G2012" i="6" s="1"/>
  <c r="B2011" i="6"/>
  <c r="A2011" i="6"/>
  <c r="B2010" i="6"/>
  <c r="A2010" i="6"/>
  <c r="B2009" i="6"/>
  <c r="A2009" i="6"/>
  <c r="B2008" i="6"/>
  <c r="A2008" i="6"/>
  <c r="B2007" i="6"/>
  <c r="A2007" i="6"/>
  <c r="B2006" i="6"/>
  <c r="A2006" i="6"/>
  <c r="G2006" i="6" s="1"/>
  <c r="B2005" i="6"/>
  <c r="A2005" i="6"/>
  <c r="G2005" i="6" s="1"/>
  <c r="B2004" i="6"/>
  <c r="A2004" i="6"/>
  <c r="B2003" i="6"/>
  <c r="A2003" i="6"/>
  <c r="G2003" i="6" s="1"/>
  <c r="B2002" i="6"/>
  <c r="A2002" i="6"/>
  <c r="G2002" i="6" s="1"/>
  <c r="B2001" i="6"/>
  <c r="A2001" i="6"/>
  <c r="G2001" i="6" s="1"/>
  <c r="B2000" i="6"/>
  <c r="A2000" i="6"/>
  <c r="B1999" i="6"/>
  <c r="A1999" i="6"/>
  <c r="G1999" i="6" s="1"/>
  <c r="B1998" i="6"/>
  <c r="A1998" i="6"/>
  <c r="B1997" i="6"/>
  <c r="A1997" i="6"/>
  <c r="B1996" i="6"/>
  <c r="A1996" i="6"/>
  <c r="B1995" i="6"/>
  <c r="A1995" i="6"/>
  <c r="G1995" i="6" s="1"/>
  <c r="B1994" i="6"/>
  <c r="A1994" i="6"/>
  <c r="B1993" i="6"/>
  <c r="A1993" i="6"/>
  <c r="G1993" i="6" s="1"/>
  <c r="B1992" i="6"/>
  <c r="A1992" i="6"/>
  <c r="G1992" i="6" s="1"/>
  <c r="B1991" i="6"/>
  <c r="A1991" i="6"/>
  <c r="G1991" i="6" s="1"/>
  <c r="B1990" i="6"/>
  <c r="A1990" i="6"/>
  <c r="B1989" i="6"/>
  <c r="A1989" i="6"/>
  <c r="G1989" i="6" s="1"/>
  <c r="B1988" i="6"/>
  <c r="A1988" i="6"/>
  <c r="G1988" i="6" s="1"/>
  <c r="B1987" i="6"/>
  <c r="A1987" i="6"/>
  <c r="B1986" i="6"/>
  <c r="A1986" i="6"/>
  <c r="G1986" i="6" s="1"/>
  <c r="B1985" i="6"/>
  <c r="A1985" i="6"/>
  <c r="B1984" i="6"/>
  <c r="A1984" i="6"/>
  <c r="G1984" i="6" s="1"/>
  <c r="B1983" i="6"/>
  <c r="A1983" i="6"/>
  <c r="G1983" i="6" s="1"/>
  <c r="B1982" i="6"/>
  <c r="A1982" i="6"/>
  <c r="G1982" i="6" s="1"/>
  <c r="B1981" i="6"/>
  <c r="A1981" i="6"/>
  <c r="G1981" i="6" s="1"/>
  <c r="B1980" i="6"/>
  <c r="A1980" i="6"/>
  <c r="G1980" i="6" s="1"/>
  <c r="B1979" i="6"/>
  <c r="A1979" i="6"/>
  <c r="B1978" i="6"/>
  <c r="A1978" i="6"/>
  <c r="G1978" i="6" s="1"/>
  <c r="B1977" i="6"/>
  <c r="A1977" i="6"/>
  <c r="G1977" i="6" s="1"/>
  <c r="B1976" i="6"/>
  <c r="A1976" i="6"/>
  <c r="B1975" i="6"/>
  <c r="A1975" i="6"/>
  <c r="G1975" i="6" s="1"/>
  <c r="B1974" i="6"/>
  <c r="A1974" i="6"/>
  <c r="G1974" i="6" s="1"/>
  <c r="B1973" i="6"/>
  <c r="A1973" i="6"/>
  <c r="B1972" i="6"/>
  <c r="A1972" i="6"/>
  <c r="G1972" i="6" s="1"/>
  <c r="B1971" i="6"/>
  <c r="A1971" i="6"/>
  <c r="B1970" i="6"/>
  <c r="A1970" i="6"/>
  <c r="B1969" i="6"/>
  <c r="A1969" i="6"/>
  <c r="B1968" i="6"/>
  <c r="A1968" i="6"/>
  <c r="G1968" i="6" s="1"/>
  <c r="B1967" i="6"/>
  <c r="A1967" i="6"/>
  <c r="G1967" i="6" s="1"/>
  <c r="B1966" i="6"/>
  <c r="A1966" i="6"/>
  <c r="G1966" i="6" s="1"/>
  <c r="B1965" i="6"/>
  <c r="A1965" i="6"/>
  <c r="B1964" i="6"/>
  <c r="A1964" i="6"/>
  <c r="G1964" i="6" s="1"/>
  <c r="B1963" i="6"/>
  <c r="A1963" i="6"/>
  <c r="G1963" i="6" s="1"/>
  <c r="B1962" i="6"/>
  <c r="A1962" i="6"/>
  <c r="G1962" i="6" s="1"/>
  <c r="B1961" i="6"/>
  <c r="A1961" i="6"/>
  <c r="G1961" i="6" s="1"/>
  <c r="B1960" i="6"/>
  <c r="A1960" i="6"/>
  <c r="G1960" i="6" s="1"/>
  <c r="B1959" i="6"/>
  <c r="A1959" i="6"/>
  <c r="G1959" i="6" s="1"/>
  <c r="B1958" i="6"/>
  <c r="A1958" i="6"/>
  <c r="B1957" i="6"/>
  <c r="A1957" i="6"/>
  <c r="G1957" i="6" s="1"/>
  <c r="B1956" i="6"/>
  <c r="A1956" i="6"/>
  <c r="G1956" i="6" s="1"/>
  <c r="B1955" i="6"/>
  <c r="A1955" i="6"/>
  <c r="G1955" i="6" s="1"/>
  <c r="B1954" i="6"/>
  <c r="A1954" i="6"/>
  <c r="G1954" i="6" s="1"/>
  <c r="B1953" i="6"/>
  <c r="A1953" i="6"/>
  <c r="G1953" i="6" s="1"/>
  <c r="B1952" i="6"/>
  <c r="A1952" i="6"/>
  <c r="G1952" i="6" s="1"/>
  <c r="B1951" i="6"/>
  <c r="A1951" i="6"/>
  <c r="G1951" i="6" s="1"/>
  <c r="B1950" i="6"/>
  <c r="A1950" i="6"/>
  <c r="G1950" i="6" s="1"/>
  <c r="B1949" i="6"/>
  <c r="A1949" i="6"/>
  <c r="B1948" i="6"/>
  <c r="A1948" i="6"/>
  <c r="B1947" i="6"/>
  <c r="A1947" i="6"/>
  <c r="G1947" i="6" s="1"/>
  <c r="B1946" i="6"/>
  <c r="A1946" i="6"/>
  <c r="B1945" i="6"/>
  <c r="A1945" i="6"/>
  <c r="G1945" i="6" s="1"/>
  <c r="B1944" i="6"/>
  <c r="A1944" i="6"/>
  <c r="G1944" i="6" s="1"/>
  <c r="B1943" i="6"/>
  <c r="A1943" i="6"/>
  <c r="B1942" i="6"/>
  <c r="A1942" i="6"/>
  <c r="G1942" i="6" s="1"/>
  <c r="B1941" i="6"/>
  <c r="A1941" i="6"/>
  <c r="B1940" i="6"/>
  <c r="A1940" i="6"/>
  <c r="G1940" i="6" s="1"/>
  <c r="B1939" i="6"/>
  <c r="A1939" i="6"/>
  <c r="C1939" i="6" s="1"/>
  <c r="B1938" i="6"/>
  <c r="A1938" i="6"/>
  <c r="B1937" i="6"/>
  <c r="A1937" i="6"/>
  <c r="G1937" i="6" s="1"/>
  <c r="B1936" i="6"/>
  <c r="A1936" i="6"/>
  <c r="B1935" i="6"/>
  <c r="A1935" i="6"/>
  <c r="B1934" i="6"/>
  <c r="A1934" i="6"/>
  <c r="B1933" i="6"/>
  <c r="A1933" i="6"/>
  <c r="B1932" i="6"/>
  <c r="A1932" i="6"/>
  <c r="B1931" i="6"/>
  <c r="A1931" i="6"/>
  <c r="B1930" i="6"/>
  <c r="A1930" i="6"/>
  <c r="B1929" i="6"/>
  <c r="A1929" i="6"/>
  <c r="B1928" i="6"/>
  <c r="A1928" i="6"/>
  <c r="B1927" i="6"/>
  <c r="A1927" i="6"/>
  <c r="B1926" i="6"/>
  <c r="A1926" i="6"/>
  <c r="G1926" i="6" s="1"/>
  <c r="B1925" i="6"/>
  <c r="A1925" i="6"/>
  <c r="G1925" i="6" s="1"/>
  <c r="B1924" i="6"/>
  <c r="A1924" i="6"/>
  <c r="B1923" i="6"/>
  <c r="A1923" i="6"/>
  <c r="B1922" i="6"/>
  <c r="A1922" i="6"/>
  <c r="G1922" i="6" s="1"/>
  <c r="B1921" i="6"/>
  <c r="A1921" i="6"/>
  <c r="G1921" i="6" s="1"/>
  <c r="B1920" i="6"/>
  <c r="A1920" i="6"/>
  <c r="G1920" i="6" s="1"/>
  <c r="B1919" i="6"/>
  <c r="A1919" i="6"/>
  <c r="G1919" i="6" s="1"/>
  <c r="B1918" i="6"/>
  <c r="A1918" i="6"/>
  <c r="G1918" i="6" s="1"/>
  <c r="B1917" i="6"/>
  <c r="A1917" i="6"/>
  <c r="G1917" i="6" s="1"/>
  <c r="B1916" i="6"/>
  <c r="A1916" i="6"/>
  <c r="G1916" i="6" s="1"/>
  <c r="B1915" i="6"/>
  <c r="A1915" i="6"/>
  <c r="G1915" i="6" s="1"/>
  <c r="B1914" i="6"/>
  <c r="A1914" i="6"/>
  <c r="B1913" i="6"/>
  <c r="A1913" i="6"/>
  <c r="G1913" i="6" s="1"/>
  <c r="B1912" i="6"/>
  <c r="A1912" i="6"/>
  <c r="B1911" i="6"/>
  <c r="A1911" i="6"/>
  <c r="G1911" i="6" s="1"/>
  <c r="B1910" i="6"/>
  <c r="A1910" i="6"/>
  <c r="G1910" i="6" s="1"/>
  <c r="B1909" i="6"/>
  <c r="A1909" i="6"/>
  <c r="B1908" i="6"/>
  <c r="A1908" i="6"/>
  <c r="B1907" i="6"/>
  <c r="A1907" i="6"/>
  <c r="B1906" i="6"/>
  <c r="A1906" i="6"/>
  <c r="G1906" i="6" s="1"/>
  <c r="B1905" i="6"/>
  <c r="A1905" i="6"/>
  <c r="G1905" i="6" s="1"/>
  <c r="B1904" i="6"/>
  <c r="A1904" i="6"/>
  <c r="B1903" i="6"/>
  <c r="A1903" i="6"/>
  <c r="G1903" i="6" s="1"/>
  <c r="B1902" i="6"/>
  <c r="A1902" i="6"/>
  <c r="B1901" i="6"/>
  <c r="A1901" i="6"/>
  <c r="B1900" i="6"/>
  <c r="A1900" i="6"/>
  <c r="B1899" i="6"/>
  <c r="A1899" i="6"/>
  <c r="G1899" i="6" s="1"/>
  <c r="B1898" i="6"/>
  <c r="A1898" i="6"/>
  <c r="B1897" i="6"/>
  <c r="A1897" i="6"/>
  <c r="B1896" i="6"/>
  <c r="A1896" i="6"/>
  <c r="G1896" i="6" s="1"/>
  <c r="B1895" i="6"/>
  <c r="A1895" i="6"/>
  <c r="G1895" i="6" s="1"/>
  <c r="B1894" i="6"/>
  <c r="A1894" i="6"/>
  <c r="B1893" i="6"/>
  <c r="A1893" i="6"/>
  <c r="G1893" i="6" s="1"/>
  <c r="B1892" i="6"/>
  <c r="A1892" i="6"/>
  <c r="B1891" i="6"/>
  <c r="A1891" i="6"/>
  <c r="G1890" i="6"/>
  <c r="B1890" i="6"/>
  <c r="A1890" i="6"/>
  <c r="B1889" i="6"/>
  <c r="A1889" i="6"/>
  <c r="G1889" i="6" s="1"/>
  <c r="B1888" i="6"/>
  <c r="A1888" i="6"/>
  <c r="G1888" i="6" s="1"/>
  <c r="B1887" i="6"/>
  <c r="A1887" i="6"/>
  <c r="G1887" i="6" s="1"/>
  <c r="B1886" i="6"/>
  <c r="A1886" i="6"/>
  <c r="G1886" i="6" s="1"/>
  <c r="B1885" i="6"/>
  <c r="A1885" i="6"/>
  <c r="B1884" i="6"/>
  <c r="A1884" i="6"/>
  <c r="B1883" i="6"/>
  <c r="A1883" i="6"/>
  <c r="B1882" i="6"/>
  <c r="A1882" i="6"/>
  <c r="G1882" i="6" s="1"/>
  <c r="B1881" i="6"/>
  <c r="A1881" i="6"/>
  <c r="G1881" i="6" s="1"/>
  <c r="B1880" i="6"/>
  <c r="A1880" i="6"/>
  <c r="G1880" i="6" s="1"/>
  <c r="B1879" i="6"/>
  <c r="A1879" i="6"/>
  <c r="G1879" i="6" s="1"/>
  <c r="B1878" i="6"/>
  <c r="A1878" i="6"/>
  <c r="B1877" i="6"/>
  <c r="A1877" i="6"/>
  <c r="G1877" i="6" s="1"/>
  <c r="B1876" i="6"/>
  <c r="A1876" i="6"/>
  <c r="G1876" i="6" s="1"/>
  <c r="B1875" i="6"/>
  <c r="A1875" i="6"/>
  <c r="G1875" i="6" s="1"/>
  <c r="B1874" i="6"/>
  <c r="A1874" i="6"/>
  <c r="G1874" i="6" s="1"/>
  <c r="B1873" i="6"/>
  <c r="A1873" i="6"/>
  <c r="C1873" i="6" s="1"/>
  <c r="B1872" i="6"/>
  <c r="A1872" i="6"/>
  <c r="G1872" i="6" s="1"/>
  <c r="B1871" i="6"/>
  <c r="A1871" i="6"/>
  <c r="G1871" i="6" s="1"/>
  <c r="B1870" i="6"/>
  <c r="A1870" i="6"/>
  <c r="G1870" i="6" s="1"/>
  <c r="B1869" i="6"/>
  <c r="A1869" i="6"/>
  <c r="B1868" i="6"/>
  <c r="A1868" i="6"/>
  <c r="G1868" i="6" s="1"/>
  <c r="B1867" i="6"/>
  <c r="A1867" i="6"/>
  <c r="G1867" i="6" s="1"/>
  <c r="B1866" i="6"/>
  <c r="A1866" i="6"/>
  <c r="G1866" i="6" s="1"/>
  <c r="B1865" i="6"/>
  <c r="A1865" i="6"/>
  <c r="G1865" i="6" s="1"/>
  <c r="B1864" i="6"/>
  <c r="A1864" i="6"/>
  <c r="B1863" i="6"/>
  <c r="A1863" i="6"/>
  <c r="G1863" i="6" s="1"/>
  <c r="B1862" i="6"/>
  <c r="A1862" i="6"/>
  <c r="G1862" i="6" s="1"/>
  <c r="B1861" i="6"/>
  <c r="A1861" i="6"/>
  <c r="G1861" i="6" s="1"/>
  <c r="B1860" i="6"/>
  <c r="A1860" i="6"/>
  <c r="G1860" i="6" s="1"/>
  <c r="B1859" i="6"/>
  <c r="A1859" i="6"/>
  <c r="B1858" i="6"/>
  <c r="A1858" i="6"/>
  <c r="G1858" i="6" s="1"/>
  <c r="B1857" i="6"/>
  <c r="A1857" i="6"/>
  <c r="G1857" i="6" s="1"/>
  <c r="B1856" i="6"/>
  <c r="A1856" i="6"/>
  <c r="B1855" i="6"/>
  <c r="A1855" i="6"/>
  <c r="B1854" i="6"/>
  <c r="A1854" i="6"/>
  <c r="G1854" i="6" s="1"/>
  <c r="B1853" i="6"/>
  <c r="A1853" i="6"/>
  <c r="B1852" i="6"/>
  <c r="A1852" i="6"/>
  <c r="G1852" i="6" s="1"/>
  <c r="B1851" i="6"/>
  <c r="A1851" i="6"/>
  <c r="B1850" i="6"/>
  <c r="A1850" i="6"/>
  <c r="G1850" i="6" s="1"/>
  <c r="B1849" i="6"/>
  <c r="A1849" i="6"/>
  <c r="G1849" i="6" s="1"/>
  <c r="B1848" i="6"/>
  <c r="A1848" i="6"/>
  <c r="G1848" i="6" s="1"/>
  <c r="B1847" i="6"/>
  <c r="A1847" i="6"/>
  <c r="B1846" i="6"/>
  <c r="A1846" i="6"/>
  <c r="G1846" i="6" s="1"/>
  <c r="B1845" i="6"/>
  <c r="A1845" i="6"/>
  <c r="B1844" i="6"/>
  <c r="A1844" i="6"/>
  <c r="G1844" i="6" s="1"/>
  <c r="B1843" i="6"/>
  <c r="A1843" i="6"/>
  <c r="B1842" i="6"/>
  <c r="A1842" i="6"/>
  <c r="G1842" i="6" s="1"/>
  <c r="B1841" i="6"/>
  <c r="A1841" i="6"/>
  <c r="G1841" i="6" s="1"/>
  <c r="B1840" i="6"/>
  <c r="A1840" i="6"/>
  <c r="G1840" i="6" s="1"/>
  <c r="B1839" i="6"/>
  <c r="A1839" i="6"/>
  <c r="B1838" i="6"/>
  <c r="A1838" i="6"/>
  <c r="G1838" i="6" s="1"/>
  <c r="B1837" i="6"/>
  <c r="A1837" i="6"/>
  <c r="G1837" i="6" s="1"/>
  <c r="B1836" i="6"/>
  <c r="A1836" i="6"/>
  <c r="B1835" i="6"/>
  <c r="A1835" i="6"/>
  <c r="B1834" i="6"/>
  <c r="A1834" i="6"/>
  <c r="G1834" i="6" s="1"/>
  <c r="B1833" i="6"/>
  <c r="A1833" i="6"/>
  <c r="B1832" i="6"/>
  <c r="A1832" i="6"/>
  <c r="G1832" i="6" s="1"/>
  <c r="B1831" i="6"/>
  <c r="A1831" i="6"/>
  <c r="G1831" i="6" s="1"/>
  <c r="B1830" i="6"/>
  <c r="A1830" i="6"/>
  <c r="B1829" i="6"/>
  <c r="A1829" i="6"/>
  <c r="B1828" i="6"/>
  <c r="A1828" i="6"/>
  <c r="G1828" i="6" s="1"/>
  <c r="B1827" i="6"/>
  <c r="A1827" i="6"/>
  <c r="B1826" i="6"/>
  <c r="A1826" i="6"/>
  <c r="G1826" i="6" s="1"/>
  <c r="B1825" i="6"/>
  <c r="A1825" i="6"/>
  <c r="G1825" i="6" s="1"/>
  <c r="B1824" i="6"/>
  <c r="A1824" i="6"/>
  <c r="B1823" i="6"/>
  <c r="A1823" i="6"/>
  <c r="G1823" i="6" s="1"/>
  <c r="B1822" i="6"/>
  <c r="A1822" i="6"/>
  <c r="B1821" i="6"/>
  <c r="A1821" i="6"/>
  <c r="G1821" i="6" s="1"/>
  <c r="B1820" i="6"/>
  <c r="A1820" i="6"/>
  <c r="B1819" i="6"/>
  <c r="A1819" i="6"/>
  <c r="G1819" i="6" s="1"/>
  <c r="B1818" i="6"/>
  <c r="A1818" i="6"/>
  <c r="G1818" i="6" s="1"/>
  <c r="B1817" i="6"/>
  <c r="A1817" i="6"/>
  <c r="G1817" i="6" s="1"/>
  <c r="B1816" i="6"/>
  <c r="A1816" i="6"/>
  <c r="G1816" i="6" s="1"/>
  <c r="B1815" i="6"/>
  <c r="A1815" i="6"/>
  <c r="B1814" i="6"/>
  <c r="A1814" i="6"/>
  <c r="G1814" i="6" s="1"/>
  <c r="B1813" i="6"/>
  <c r="A1813" i="6"/>
  <c r="G1813" i="6" s="1"/>
  <c r="B1812" i="6"/>
  <c r="A1812" i="6"/>
  <c r="B1811" i="6"/>
  <c r="A1811" i="6"/>
  <c r="B1810" i="6"/>
  <c r="A1810" i="6"/>
  <c r="B1809" i="6"/>
  <c r="A1809" i="6"/>
  <c r="G1809" i="6" s="1"/>
  <c r="B1808" i="6"/>
  <c r="A1808" i="6"/>
  <c r="B1807" i="6"/>
  <c r="A1807" i="6"/>
  <c r="G1807" i="6" s="1"/>
  <c r="B1806" i="6"/>
  <c r="A1806" i="6"/>
  <c r="B1805" i="6"/>
  <c r="A1805" i="6"/>
  <c r="G1805" i="6" s="1"/>
  <c r="B1804" i="6"/>
  <c r="A1804" i="6"/>
  <c r="B1803" i="6"/>
  <c r="A1803" i="6"/>
  <c r="B1802" i="6"/>
  <c r="A1802" i="6"/>
  <c r="B1801" i="6"/>
  <c r="A1801" i="6"/>
  <c r="B1800" i="6"/>
  <c r="A1800" i="6"/>
  <c r="G1800" i="6" s="1"/>
  <c r="B1799" i="6"/>
  <c r="A1799" i="6"/>
  <c r="G1799" i="6" s="1"/>
  <c r="B1798" i="6"/>
  <c r="A1798" i="6"/>
  <c r="B1797" i="6"/>
  <c r="A1797" i="6"/>
  <c r="G1797" i="6" s="1"/>
  <c r="B1796" i="6"/>
  <c r="A1796" i="6"/>
  <c r="G1796" i="6" s="1"/>
  <c r="B1795" i="6"/>
  <c r="A1795" i="6"/>
  <c r="B1794" i="6"/>
  <c r="A1794" i="6"/>
  <c r="G1794" i="6" s="1"/>
  <c r="B1793" i="6"/>
  <c r="A1793" i="6"/>
  <c r="G1793" i="6" s="1"/>
  <c r="B1792" i="6"/>
  <c r="A1792" i="6"/>
  <c r="B1791" i="6"/>
  <c r="A1791" i="6"/>
  <c r="G1791" i="6" s="1"/>
  <c r="B1790" i="6"/>
  <c r="A1790" i="6"/>
  <c r="G1790" i="6" s="1"/>
  <c r="B1789" i="6"/>
  <c r="A1789" i="6"/>
  <c r="G1789" i="6" s="1"/>
  <c r="B1788" i="6"/>
  <c r="A1788" i="6"/>
  <c r="G1788" i="6" s="1"/>
  <c r="B1787" i="6"/>
  <c r="A1787" i="6"/>
  <c r="B1786" i="6"/>
  <c r="A1786" i="6"/>
  <c r="G1786" i="6" s="1"/>
  <c r="B1785" i="6"/>
  <c r="A1785" i="6"/>
  <c r="G1785" i="6" s="1"/>
  <c r="B1784" i="6"/>
  <c r="A1784" i="6"/>
  <c r="G1784" i="6" s="1"/>
  <c r="B1783" i="6"/>
  <c r="A1783" i="6"/>
  <c r="G1783" i="6" s="1"/>
  <c r="B1782" i="6"/>
  <c r="A1782" i="6"/>
  <c r="G1782" i="6" s="1"/>
  <c r="B1781" i="6"/>
  <c r="A1781" i="6"/>
  <c r="G1781" i="6" s="1"/>
  <c r="B1780" i="6"/>
  <c r="A1780" i="6"/>
  <c r="G1780" i="6" s="1"/>
  <c r="B1779" i="6"/>
  <c r="A1779" i="6"/>
  <c r="B1778" i="6"/>
  <c r="A1778" i="6"/>
  <c r="B1777" i="6"/>
  <c r="A1777" i="6"/>
  <c r="G1777" i="6" s="1"/>
  <c r="B1776" i="6"/>
  <c r="A1776" i="6"/>
  <c r="G1776" i="6" s="1"/>
  <c r="B1775" i="6"/>
  <c r="A1775" i="6"/>
  <c r="G1775" i="6" s="1"/>
  <c r="B1774" i="6"/>
  <c r="A1774" i="6"/>
  <c r="B1773" i="6"/>
  <c r="A1773" i="6"/>
  <c r="G1773" i="6" s="1"/>
  <c r="B1772" i="6"/>
  <c r="A1772" i="6"/>
  <c r="G1772" i="6" s="1"/>
  <c r="B1771" i="6"/>
  <c r="A1771" i="6"/>
  <c r="B1770" i="6"/>
  <c r="A1770" i="6"/>
  <c r="G1770" i="6" s="1"/>
  <c r="B1769" i="6"/>
  <c r="A1769" i="6"/>
  <c r="G1769" i="6" s="1"/>
  <c r="B1768" i="6"/>
  <c r="A1768" i="6"/>
  <c r="G1768" i="6" s="1"/>
  <c r="B1767" i="6"/>
  <c r="A1767" i="6"/>
  <c r="G1767" i="6" s="1"/>
  <c r="B1766" i="6"/>
  <c r="A1766" i="6"/>
  <c r="B1765" i="6"/>
  <c r="A1765" i="6"/>
  <c r="B1764" i="6"/>
  <c r="A1764" i="6"/>
  <c r="G1764" i="6" s="1"/>
  <c r="B1763" i="6"/>
  <c r="A1763" i="6"/>
  <c r="G1763" i="6" s="1"/>
  <c r="B1762" i="6"/>
  <c r="A1762" i="6"/>
  <c r="G1762" i="6" s="1"/>
  <c r="B1761" i="6"/>
  <c r="A1761" i="6"/>
  <c r="G1761" i="6" s="1"/>
  <c r="B1760" i="6"/>
  <c r="A1760" i="6"/>
  <c r="B1759" i="6"/>
  <c r="A1759" i="6"/>
  <c r="G1759" i="6" s="1"/>
  <c r="B1758" i="6"/>
  <c r="A1758" i="6"/>
  <c r="B1757" i="6"/>
  <c r="A1757" i="6"/>
  <c r="B1756" i="6"/>
  <c r="A1756" i="6"/>
  <c r="G1756" i="6" s="1"/>
  <c r="B1755" i="6"/>
  <c r="A1755" i="6"/>
  <c r="B1754" i="6"/>
  <c r="A1754" i="6"/>
  <c r="B1753" i="6"/>
  <c r="A1753" i="6"/>
  <c r="B1752" i="6"/>
  <c r="A1752" i="6"/>
  <c r="G1752" i="6" s="1"/>
  <c r="B1751" i="6"/>
  <c r="A1751" i="6"/>
  <c r="G1751" i="6" s="1"/>
  <c r="B1750" i="6"/>
  <c r="A1750" i="6"/>
  <c r="G1750" i="6" s="1"/>
  <c r="B1749" i="6"/>
  <c r="A1749" i="6"/>
  <c r="G1749" i="6" s="1"/>
  <c r="B1748" i="6"/>
  <c r="A1748" i="6"/>
  <c r="G1748" i="6" s="1"/>
  <c r="B1747" i="6"/>
  <c r="A1747" i="6"/>
  <c r="G1747" i="6" s="1"/>
  <c r="B1746" i="6"/>
  <c r="A1746" i="6"/>
  <c r="G1746" i="6" s="1"/>
  <c r="B1745" i="6"/>
  <c r="A1745" i="6"/>
  <c r="G1745" i="6" s="1"/>
  <c r="B1744" i="6"/>
  <c r="A1744" i="6"/>
  <c r="B1743" i="6"/>
  <c r="A1743" i="6"/>
  <c r="G1743" i="6" s="1"/>
  <c r="B1742" i="6"/>
  <c r="A1742" i="6"/>
  <c r="G1742" i="6" s="1"/>
  <c r="B1741" i="6"/>
  <c r="A1741" i="6"/>
  <c r="B1740" i="6"/>
  <c r="A1740" i="6"/>
  <c r="G1740" i="6" s="1"/>
  <c r="B1739" i="6"/>
  <c r="A1739" i="6"/>
  <c r="G1739" i="6" s="1"/>
  <c r="B1738" i="6"/>
  <c r="A1738" i="6"/>
  <c r="B1737" i="6"/>
  <c r="A1737" i="6"/>
  <c r="G1737" i="6" s="1"/>
  <c r="B1736" i="6"/>
  <c r="A1736" i="6"/>
  <c r="G1736" i="6" s="1"/>
  <c r="B1735" i="6"/>
  <c r="A1735" i="6"/>
  <c r="G1735" i="6" s="1"/>
  <c r="B1734" i="6"/>
  <c r="A1734" i="6"/>
  <c r="C1734" i="6" s="1"/>
  <c r="B1733" i="6"/>
  <c r="A1733" i="6"/>
  <c r="B1732" i="6"/>
  <c r="A1732" i="6"/>
  <c r="G1732" i="6" s="1"/>
  <c r="B1731" i="6"/>
  <c r="A1731" i="6"/>
  <c r="B1730" i="6"/>
  <c r="A1730" i="6"/>
  <c r="G1730" i="6" s="1"/>
  <c r="B1729" i="6"/>
  <c r="A1729" i="6"/>
  <c r="G1729" i="6" s="1"/>
  <c r="B1728" i="6"/>
  <c r="A1728" i="6"/>
  <c r="G1728" i="6" s="1"/>
  <c r="B1727" i="6"/>
  <c r="A1727" i="6"/>
  <c r="G1727" i="6" s="1"/>
  <c r="B1726" i="6"/>
  <c r="A1726" i="6"/>
  <c r="G1726" i="6" s="1"/>
  <c r="B1725" i="6"/>
  <c r="A1725" i="6"/>
  <c r="G1725" i="6" s="1"/>
  <c r="B1724" i="6"/>
  <c r="A1724" i="6"/>
  <c r="G1724" i="6" s="1"/>
  <c r="B1723" i="6"/>
  <c r="A1723" i="6"/>
  <c r="G1723" i="6" s="1"/>
  <c r="B1722" i="6"/>
  <c r="A1722" i="6"/>
  <c r="B1721" i="6"/>
  <c r="A1721" i="6"/>
  <c r="G1721" i="6" s="1"/>
  <c r="B1720" i="6"/>
  <c r="A1720" i="6"/>
  <c r="G1720" i="6" s="1"/>
  <c r="B1719" i="6"/>
  <c r="A1719" i="6"/>
  <c r="B1718" i="6"/>
  <c r="A1718" i="6"/>
  <c r="G1718" i="6" s="1"/>
  <c r="B1717" i="6"/>
  <c r="A1717" i="6"/>
  <c r="B1716" i="6"/>
  <c r="A1716" i="6"/>
  <c r="G1716" i="6" s="1"/>
  <c r="B1715" i="6"/>
  <c r="A1715" i="6"/>
  <c r="G1715" i="6" s="1"/>
  <c r="B1714" i="6"/>
  <c r="A1714" i="6"/>
  <c r="B1713" i="6"/>
  <c r="A1713" i="6"/>
  <c r="G1713" i="6" s="1"/>
  <c r="B1712" i="6"/>
  <c r="A1712" i="6"/>
  <c r="B1711" i="6"/>
  <c r="A1711" i="6"/>
  <c r="G1711" i="6" s="1"/>
  <c r="B1710" i="6"/>
  <c r="A1710" i="6"/>
  <c r="B1709" i="6"/>
  <c r="A1709" i="6"/>
  <c r="G1709" i="6" s="1"/>
  <c r="B1708" i="6"/>
  <c r="A1708" i="6"/>
  <c r="G1708" i="6" s="1"/>
  <c r="B1707" i="6"/>
  <c r="A1707" i="6"/>
  <c r="G1707" i="6" s="1"/>
  <c r="B1706" i="6"/>
  <c r="A1706" i="6"/>
  <c r="G1706" i="6" s="1"/>
  <c r="B1705" i="6"/>
  <c r="A1705" i="6"/>
  <c r="G1705" i="6" s="1"/>
  <c r="B1704" i="6"/>
  <c r="A1704" i="6"/>
  <c r="G1704" i="6" s="1"/>
  <c r="B1703" i="6"/>
  <c r="A1703" i="6"/>
  <c r="B1702" i="6"/>
  <c r="A1702" i="6"/>
  <c r="G1702" i="6" s="1"/>
  <c r="B1701" i="6"/>
  <c r="A1701" i="6"/>
  <c r="G1701" i="6" s="1"/>
  <c r="B1700" i="6"/>
  <c r="A1700" i="6"/>
  <c r="G1700" i="6" s="1"/>
  <c r="B1699" i="6"/>
  <c r="A1699" i="6"/>
  <c r="B1698" i="6"/>
  <c r="A1698" i="6"/>
  <c r="G1698" i="6" s="1"/>
  <c r="B1697" i="6"/>
  <c r="A1697" i="6"/>
  <c r="G1697" i="6" s="1"/>
  <c r="B1696" i="6"/>
  <c r="A1696" i="6"/>
  <c r="G1696" i="6" s="1"/>
  <c r="B1695" i="6"/>
  <c r="A1695" i="6"/>
  <c r="B1694" i="6"/>
  <c r="A1694" i="6"/>
  <c r="G1694" i="6" s="1"/>
  <c r="B1693" i="6"/>
  <c r="A1693" i="6"/>
  <c r="B1692" i="6"/>
  <c r="A1692" i="6"/>
  <c r="B1691" i="6"/>
  <c r="A1691" i="6"/>
  <c r="G1691" i="6" s="1"/>
  <c r="B1690" i="6"/>
  <c r="A1690" i="6"/>
  <c r="G1690" i="6" s="1"/>
  <c r="B1689" i="6"/>
  <c r="A1689" i="6"/>
  <c r="G1689" i="6" s="1"/>
  <c r="B1688" i="6"/>
  <c r="A1688" i="6"/>
  <c r="B1687" i="6"/>
  <c r="A1687" i="6"/>
  <c r="G1687" i="6" s="1"/>
  <c r="B1686" i="6"/>
  <c r="A1686" i="6"/>
  <c r="B1685" i="6"/>
  <c r="A1685" i="6"/>
  <c r="G1685" i="6" s="1"/>
  <c r="B1684" i="6"/>
  <c r="A1684" i="6"/>
  <c r="G1684" i="6" s="1"/>
  <c r="B1683" i="6"/>
  <c r="A1683" i="6"/>
  <c r="G1683" i="6" s="1"/>
  <c r="B1682" i="6"/>
  <c r="A1682" i="6"/>
  <c r="G1682" i="6" s="1"/>
  <c r="B1681" i="6"/>
  <c r="A1681" i="6"/>
  <c r="B1680" i="6"/>
  <c r="A1680" i="6"/>
  <c r="G1680" i="6" s="1"/>
  <c r="B1679" i="6"/>
  <c r="A1679" i="6"/>
  <c r="B1678" i="6"/>
  <c r="A1678" i="6"/>
  <c r="B1677" i="6"/>
  <c r="A1677" i="6"/>
  <c r="G1677" i="6" s="1"/>
  <c r="B1676" i="6"/>
  <c r="A1676" i="6"/>
  <c r="G1676" i="6" s="1"/>
  <c r="B1675" i="6"/>
  <c r="A1675" i="6"/>
  <c r="G1675" i="6" s="1"/>
  <c r="B1674" i="6"/>
  <c r="A1674" i="6"/>
  <c r="B1673" i="6"/>
  <c r="A1673" i="6"/>
  <c r="G1673" i="6" s="1"/>
  <c r="B1672" i="6"/>
  <c r="A1672" i="6"/>
  <c r="B1671" i="6"/>
  <c r="A1671" i="6"/>
  <c r="G1671" i="6" s="1"/>
  <c r="B1670" i="6"/>
  <c r="A1670" i="6"/>
  <c r="G1670" i="6" s="1"/>
  <c r="B1669" i="6"/>
  <c r="A1669" i="6"/>
  <c r="G1669" i="6" s="1"/>
  <c r="B1668" i="6"/>
  <c r="A1668" i="6"/>
  <c r="G1668" i="6" s="1"/>
  <c r="B1667" i="6"/>
  <c r="A1667" i="6"/>
  <c r="G1667" i="6" s="1"/>
  <c r="B1666" i="6"/>
  <c r="A1666" i="6"/>
  <c r="G1666" i="6" s="1"/>
  <c r="B1665" i="6"/>
  <c r="A1665" i="6"/>
  <c r="G1665" i="6" s="1"/>
  <c r="B1664" i="6"/>
  <c r="A1664" i="6"/>
  <c r="G1664" i="6" s="1"/>
  <c r="B1663" i="6"/>
  <c r="A1663" i="6"/>
  <c r="G1663" i="6" s="1"/>
  <c r="B1662" i="6"/>
  <c r="A1662" i="6"/>
  <c r="B1661" i="6"/>
  <c r="A1661" i="6"/>
  <c r="B1660" i="6"/>
  <c r="A1660" i="6"/>
  <c r="G1660" i="6" s="1"/>
  <c r="B1659" i="6"/>
  <c r="A1659" i="6"/>
  <c r="G1659" i="6" s="1"/>
  <c r="B1658" i="6"/>
  <c r="A1658" i="6"/>
  <c r="G1658" i="6" s="1"/>
  <c r="B1657" i="6"/>
  <c r="A1657" i="6"/>
  <c r="G1657" i="6" s="1"/>
  <c r="B1656" i="6"/>
  <c r="A1656" i="6"/>
  <c r="B1655" i="6"/>
  <c r="A1655" i="6"/>
  <c r="B1654" i="6"/>
  <c r="A1654" i="6"/>
  <c r="G1654" i="6" s="1"/>
  <c r="B1653" i="6"/>
  <c r="A1653" i="6"/>
  <c r="G1653" i="6" s="1"/>
  <c r="B1652" i="6"/>
  <c r="A1652" i="6"/>
  <c r="G1652" i="6" s="1"/>
  <c r="B1651" i="6"/>
  <c r="A1651" i="6"/>
  <c r="G1651" i="6" s="1"/>
  <c r="B1650" i="6"/>
  <c r="A1650" i="6"/>
  <c r="G1650" i="6" s="1"/>
  <c r="B1649" i="6"/>
  <c r="A1649" i="6"/>
  <c r="B1648" i="6"/>
  <c r="A1648" i="6"/>
  <c r="B1647" i="6"/>
  <c r="A1647" i="6"/>
  <c r="B1646" i="6"/>
  <c r="A1646" i="6"/>
  <c r="B1645" i="6"/>
  <c r="A1645" i="6"/>
  <c r="G1645" i="6" s="1"/>
  <c r="B1644" i="6"/>
  <c r="A1644" i="6"/>
  <c r="G1644" i="6" s="1"/>
  <c r="B1643" i="6"/>
  <c r="A1643" i="6"/>
  <c r="G1643" i="6" s="1"/>
  <c r="B1642" i="6"/>
  <c r="A1642" i="6"/>
  <c r="G1642" i="6" s="1"/>
  <c r="B1641" i="6"/>
  <c r="A1641" i="6"/>
  <c r="G1641" i="6" s="1"/>
  <c r="B1640" i="6"/>
  <c r="A1640" i="6"/>
  <c r="B1639" i="6"/>
  <c r="A1639" i="6"/>
  <c r="B1638" i="6"/>
  <c r="A1638" i="6"/>
  <c r="G1638" i="6" s="1"/>
  <c r="B1637" i="6"/>
  <c r="A1637" i="6"/>
  <c r="B1636" i="6"/>
  <c r="A1636" i="6"/>
  <c r="G1636" i="6" s="1"/>
  <c r="B1635" i="6"/>
  <c r="A1635" i="6"/>
  <c r="G1635" i="6" s="1"/>
  <c r="B1634" i="6"/>
  <c r="A1634" i="6"/>
  <c r="B1633" i="6"/>
  <c r="A1633" i="6"/>
  <c r="G1633" i="6" s="1"/>
  <c r="B1632" i="6"/>
  <c r="A1632" i="6"/>
  <c r="B1631" i="6"/>
  <c r="A1631" i="6"/>
  <c r="G1631" i="6" s="1"/>
  <c r="B1630" i="6"/>
  <c r="A1630" i="6"/>
  <c r="B1629" i="6"/>
  <c r="A1629" i="6"/>
  <c r="G1629" i="6" s="1"/>
  <c r="B1628" i="6"/>
  <c r="A1628" i="6"/>
  <c r="G1628" i="6" s="1"/>
  <c r="B1627" i="6"/>
  <c r="A1627" i="6"/>
  <c r="B1626" i="6"/>
  <c r="A1626" i="6"/>
  <c r="G1626" i="6" s="1"/>
  <c r="B1625" i="6"/>
  <c r="A1625" i="6"/>
  <c r="B1624" i="6"/>
  <c r="A1624" i="6"/>
  <c r="B1623" i="6"/>
  <c r="A1623" i="6"/>
  <c r="G1623" i="6" s="1"/>
  <c r="B1622" i="6"/>
  <c r="A1622" i="6"/>
  <c r="B1621" i="6"/>
  <c r="A1621" i="6"/>
  <c r="G1621" i="6" s="1"/>
  <c r="B1620" i="6"/>
  <c r="A1620" i="6"/>
  <c r="G1620" i="6" s="1"/>
  <c r="B1619" i="6"/>
  <c r="A1619" i="6"/>
  <c r="B1618" i="6"/>
  <c r="A1618" i="6"/>
  <c r="G1618" i="6" s="1"/>
  <c r="B1617" i="6"/>
  <c r="A1617" i="6"/>
  <c r="G1617" i="6" s="1"/>
  <c r="B1616" i="6"/>
  <c r="A1616" i="6"/>
  <c r="G1616" i="6" s="1"/>
  <c r="B1615" i="6"/>
  <c r="A1615" i="6"/>
  <c r="B1614" i="6"/>
  <c r="A1614" i="6"/>
  <c r="G1614" i="6" s="1"/>
  <c r="B1613" i="6"/>
  <c r="A1613" i="6"/>
  <c r="G1613" i="6" s="1"/>
  <c r="B1612" i="6"/>
  <c r="A1612" i="6"/>
  <c r="B1611" i="6"/>
  <c r="A1611" i="6"/>
  <c r="G1611" i="6" s="1"/>
  <c r="B1610" i="6"/>
  <c r="A1610" i="6"/>
  <c r="G1610" i="6" s="1"/>
  <c r="B1609" i="6"/>
  <c r="A1609" i="6"/>
  <c r="B1608" i="6"/>
  <c r="A1608" i="6"/>
  <c r="B1607" i="6"/>
  <c r="A1607" i="6"/>
  <c r="G1607" i="6" s="1"/>
  <c r="B1606" i="6"/>
  <c r="A1606" i="6"/>
  <c r="G1606" i="6" s="1"/>
  <c r="B1605" i="6"/>
  <c r="A1605" i="6"/>
  <c r="G1605" i="6" s="1"/>
  <c r="B1604" i="6"/>
  <c r="A1604" i="6"/>
  <c r="D1603" i="6"/>
  <c r="B1603" i="6"/>
  <c r="A1603" i="6"/>
  <c r="G1603" i="6" s="1"/>
  <c r="B1602" i="6"/>
  <c r="A1602" i="6"/>
  <c r="B1601" i="6"/>
  <c r="A1601" i="6"/>
  <c r="G1601" i="6" s="1"/>
  <c r="B1600" i="6"/>
  <c r="A1600" i="6"/>
  <c r="B1599" i="6"/>
  <c r="A1599" i="6"/>
  <c r="G1599" i="6" s="1"/>
  <c r="B1598" i="6"/>
  <c r="A1598" i="6"/>
  <c r="G1598" i="6" s="1"/>
  <c r="B1597" i="6"/>
  <c r="A1597" i="6"/>
  <c r="G1597" i="6" s="1"/>
  <c r="B1596" i="6"/>
  <c r="A1596" i="6"/>
  <c r="G1596" i="6" s="1"/>
  <c r="B1595" i="6"/>
  <c r="A1595" i="6"/>
  <c r="G1595" i="6" s="1"/>
  <c r="B1594" i="6"/>
  <c r="A1594" i="6"/>
  <c r="B1593" i="6"/>
  <c r="A1593" i="6"/>
  <c r="G1593" i="6" s="1"/>
  <c r="B1592" i="6"/>
  <c r="A1592" i="6"/>
  <c r="B1591" i="6"/>
  <c r="A1591" i="6"/>
  <c r="B1590" i="6"/>
  <c r="A1590" i="6"/>
  <c r="G1590" i="6" s="1"/>
  <c r="B1589" i="6"/>
  <c r="A1589" i="6"/>
  <c r="G1589" i="6" s="1"/>
  <c r="C1588" i="6"/>
  <c r="B1588" i="6"/>
  <c r="A1588" i="6"/>
  <c r="G1588" i="6" s="1"/>
  <c r="B1587" i="6"/>
  <c r="A1587" i="6"/>
  <c r="G1587" i="6" s="1"/>
  <c r="B1586" i="6"/>
  <c r="A1586" i="6"/>
  <c r="B1585" i="6"/>
  <c r="A1585" i="6"/>
  <c r="G1585" i="6" s="1"/>
  <c r="B1584" i="6"/>
  <c r="A1584" i="6"/>
  <c r="G1584" i="6" s="1"/>
  <c r="B1583" i="6"/>
  <c r="A1583" i="6"/>
  <c r="G1583" i="6" s="1"/>
  <c r="B1582" i="6"/>
  <c r="A1582" i="6"/>
  <c r="G1582" i="6" s="1"/>
  <c r="B1581" i="6"/>
  <c r="A1581" i="6"/>
  <c r="B1580" i="6"/>
  <c r="A1580" i="6"/>
  <c r="G1580" i="6" s="1"/>
  <c r="B1579" i="6"/>
  <c r="A1579" i="6"/>
  <c r="G1579" i="6" s="1"/>
  <c r="B1578" i="6"/>
  <c r="A1578" i="6"/>
  <c r="G1578" i="6" s="1"/>
  <c r="B1577" i="6"/>
  <c r="A1577" i="6"/>
  <c r="B1576" i="6"/>
  <c r="A1576" i="6"/>
  <c r="G1576" i="6" s="1"/>
  <c r="B1575" i="6"/>
  <c r="A1575" i="6"/>
  <c r="G1575" i="6" s="1"/>
  <c r="B1574" i="6"/>
  <c r="A1574" i="6"/>
  <c r="G1574" i="6" s="1"/>
  <c r="B1573" i="6"/>
  <c r="A1573" i="6"/>
  <c r="B1572" i="6"/>
  <c r="A1572" i="6"/>
  <c r="B1571" i="6"/>
  <c r="A1571" i="6"/>
  <c r="B1570" i="6"/>
  <c r="A1570" i="6"/>
  <c r="G1570" i="6" s="1"/>
  <c r="B1569" i="6"/>
  <c r="A1569" i="6"/>
  <c r="B1568" i="6"/>
  <c r="A1568" i="6"/>
  <c r="B1567" i="6"/>
  <c r="A1567" i="6"/>
  <c r="B1566" i="6"/>
  <c r="A1566" i="6"/>
  <c r="G1566" i="6" s="1"/>
  <c r="B1565" i="6"/>
  <c r="A1565" i="6"/>
  <c r="G1565" i="6" s="1"/>
  <c r="B1564" i="6"/>
  <c r="A1564" i="6"/>
  <c r="G1564" i="6" s="1"/>
  <c r="B1563" i="6"/>
  <c r="A1563" i="6"/>
  <c r="B1562" i="6"/>
  <c r="A1562" i="6"/>
  <c r="B1561" i="6"/>
  <c r="A1561" i="6"/>
  <c r="B1560" i="6"/>
  <c r="A1560" i="6"/>
  <c r="G1560" i="6" s="1"/>
  <c r="B1559" i="6"/>
  <c r="A1559" i="6"/>
  <c r="G1559" i="6" s="1"/>
  <c r="B1558" i="6"/>
  <c r="A1558" i="6"/>
  <c r="B1557" i="6"/>
  <c r="A1557" i="6"/>
  <c r="B1556" i="6"/>
  <c r="A1556" i="6"/>
  <c r="B1555" i="6"/>
  <c r="A1555" i="6"/>
  <c r="B1554" i="6"/>
  <c r="A1554" i="6"/>
  <c r="G1554" i="6" s="1"/>
  <c r="B1553" i="6"/>
  <c r="A1553" i="6"/>
  <c r="G1553" i="6" s="1"/>
  <c r="B1552" i="6"/>
  <c r="A1552" i="6"/>
  <c r="G1552" i="6" s="1"/>
  <c r="B1551" i="6"/>
  <c r="A1551" i="6"/>
  <c r="G1551" i="6" s="1"/>
  <c r="B1550" i="6"/>
  <c r="A1550" i="6"/>
  <c r="B1549" i="6"/>
  <c r="A1549" i="6"/>
  <c r="B1548" i="6"/>
  <c r="A1548" i="6"/>
  <c r="G1548" i="6" s="1"/>
  <c r="B1547" i="6"/>
  <c r="A1547" i="6"/>
  <c r="B1546" i="6"/>
  <c r="A1546" i="6"/>
  <c r="G1546" i="6" s="1"/>
  <c r="B1545" i="6"/>
  <c r="A1545" i="6"/>
  <c r="G1545" i="6" s="1"/>
  <c r="B1544" i="6"/>
  <c r="A1544" i="6"/>
  <c r="G1544" i="6" s="1"/>
  <c r="B1543" i="6"/>
  <c r="A1543" i="6"/>
  <c r="B1542" i="6"/>
  <c r="A1542" i="6"/>
  <c r="G1542" i="6" s="1"/>
  <c r="B1541" i="6"/>
  <c r="A1541" i="6"/>
  <c r="G1541" i="6" s="1"/>
  <c r="B1540" i="6"/>
  <c r="A1540" i="6"/>
  <c r="G1540" i="6" s="1"/>
  <c r="B1539" i="6"/>
  <c r="A1539" i="6"/>
  <c r="G1539" i="6" s="1"/>
  <c r="B1538" i="6"/>
  <c r="A1538" i="6"/>
  <c r="G1538" i="6" s="1"/>
  <c r="B1537" i="6"/>
  <c r="A1537" i="6"/>
  <c r="G1537" i="6" s="1"/>
  <c r="B1536" i="6"/>
  <c r="A1536" i="6"/>
  <c r="G1536" i="6" s="1"/>
  <c r="B1535" i="6"/>
  <c r="A1535" i="6"/>
  <c r="G1535" i="6" s="1"/>
  <c r="B1534" i="6"/>
  <c r="A1534" i="6"/>
  <c r="B1533" i="6"/>
  <c r="A1533" i="6"/>
  <c r="G1533" i="6" s="1"/>
  <c r="B1532" i="6"/>
  <c r="A1532" i="6"/>
  <c r="G1532" i="6" s="1"/>
  <c r="B1531" i="6"/>
  <c r="A1531" i="6"/>
  <c r="G1531" i="6" s="1"/>
  <c r="B1530" i="6"/>
  <c r="A1530" i="6"/>
  <c r="B1529" i="6"/>
  <c r="A1529" i="6"/>
  <c r="B1528" i="6"/>
  <c r="A1528" i="6"/>
  <c r="B1527" i="6"/>
  <c r="A1527" i="6"/>
  <c r="G1527" i="6" s="1"/>
  <c r="B1526" i="6"/>
  <c r="A1526" i="6"/>
  <c r="G1526" i="6" s="1"/>
  <c r="B1525" i="6"/>
  <c r="A1525" i="6"/>
  <c r="G1525" i="6" s="1"/>
  <c r="B1524" i="6"/>
  <c r="A1524" i="6"/>
  <c r="G1524" i="6" s="1"/>
  <c r="B1523" i="6"/>
  <c r="A1523" i="6"/>
  <c r="B1522" i="6"/>
  <c r="A1522" i="6"/>
  <c r="G1522" i="6" s="1"/>
  <c r="B1521" i="6"/>
  <c r="A1521" i="6"/>
  <c r="G1521" i="6" s="1"/>
  <c r="B1520" i="6"/>
  <c r="A1520" i="6"/>
  <c r="G1520" i="6" s="1"/>
  <c r="B1519" i="6"/>
  <c r="A1519" i="6"/>
  <c r="G1519" i="6" s="1"/>
  <c r="B1518" i="6"/>
  <c r="A1518" i="6"/>
  <c r="B1517" i="6"/>
  <c r="A1517" i="6"/>
  <c r="G1517" i="6" s="1"/>
  <c r="B1516" i="6"/>
  <c r="A1516" i="6"/>
  <c r="G1516" i="6" s="1"/>
  <c r="B1515" i="6"/>
  <c r="A1515" i="6"/>
  <c r="B1514" i="6"/>
  <c r="A1514" i="6"/>
  <c r="G1514" i="6" s="1"/>
  <c r="B1513" i="6"/>
  <c r="A1513" i="6"/>
  <c r="G1513" i="6" s="1"/>
  <c r="B1512" i="6"/>
  <c r="A1512" i="6"/>
  <c r="B1511" i="6"/>
  <c r="A1511" i="6"/>
  <c r="G1511" i="6" s="1"/>
  <c r="B1510" i="6"/>
  <c r="A1510" i="6"/>
  <c r="G1510" i="6" s="1"/>
  <c r="B1509" i="6"/>
  <c r="A1509" i="6"/>
  <c r="G1509" i="6" s="1"/>
  <c r="B1508" i="6"/>
  <c r="A1508" i="6"/>
  <c r="G1508" i="6" s="1"/>
  <c r="B1507" i="6"/>
  <c r="A1507" i="6"/>
  <c r="B1506" i="6"/>
  <c r="A1506" i="6"/>
  <c r="G1506" i="6" s="1"/>
  <c r="B1505" i="6"/>
  <c r="A1505" i="6"/>
  <c r="G1505" i="6" s="1"/>
  <c r="B1504" i="6"/>
  <c r="A1504" i="6"/>
  <c r="B1503" i="6"/>
  <c r="A1503" i="6"/>
  <c r="B1502" i="6"/>
  <c r="A1502" i="6"/>
  <c r="G1502" i="6" s="1"/>
  <c r="B1501" i="6"/>
  <c r="A1501" i="6"/>
  <c r="G1501" i="6" s="1"/>
  <c r="B1500" i="6"/>
  <c r="A1500" i="6"/>
  <c r="B1499" i="6"/>
  <c r="A1499" i="6"/>
  <c r="G1499" i="6" s="1"/>
  <c r="B1498" i="6"/>
  <c r="A1498" i="6"/>
  <c r="B1497" i="6"/>
  <c r="A1497" i="6"/>
  <c r="G1497" i="6" s="1"/>
  <c r="B1496" i="6"/>
  <c r="A1496" i="6"/>
  <c r="G1496" i="6" s="1"/>
  <c r="B1495" i="6"/>
  <c r="A1495" i="6"/>
  <c r="B1494" i="6"/>
  <c r="A1494" i="6"/>
  <c r="G1494" i="6" s="1"/>
  <c r="B1493" i="6"/>
  <c r="A1493" i="6"/>
  <c r="G1493" i="6" s="1"/>
  <c r="B1492" i="6"/>
  <c r="A1492" i="6"/>
  <c r="G1492" i="6" s="1"/>
  <c r="B1491" i="6"/>
  <c r="A1491" i="6"/>
  <c r="B1490" i="6"/>
  <c r="A1490" i="6"/>
  <c r="G1490" i="6" s="1"/>
  <c r="B1489" i="6"/>
  <c r="A1489" i="6"/>
  <c r="G1489" i="6" s="1"/>
  <c r="B1488" i="6"/>
  <c r="A1488" i="6"/>
  <c r="G1488" i="6" s="1"/>
  <c r="B1487" i="6"/>
  <c r="A1487" i="6"/>
  <c r="B1486" i="6"/>
  <c r="A1486" i="6"/>
  <c r="G1486" i="6" s="1"/>
  <c r="B1485" i="6"/>
  <c r="A1485" i="6"/>
  <c r="G1485" i="6" s="1"/>
  <c r="B1484" i="6"/>
  <c r="A1484" i="6"/>
  <c r="G1484" i="6" s="1"/>
  <c r="B1483" i="6"/>
  <c r="A1483" i="6"/>
  <c r="B1482" i="6"/>
  <c r="A1482" i="6"/>
  <c r="B1481" i="6"/>
  <c r="A1481" i="6"/>
  <c r="G1481" i="6" s="1"/>
  <c r="B1480" i="6"/>
  <c r="A1480" i="6"/>
  <c r="G1480" i="6" s="1"/>
  <c r="B1479" i="6"/>
  <c r="A1479" i="6"/>
  <c r="B1478" i="6"/>
  <c r="A1478" i="6"/>
  <c r="B1477" i="6"/>
  <c r="A1477" i="6"/>
  <c r="G1477" i="6" s="1"/>
  <c r="B1476" i="6"/>
  <c r="A1476" i="6"/>
  <c r="B1475" i="6"/>
  <c r="A1475" i="6"/>
  <c r="G1475" i="6" s="1"/>
  <c r="B1474" i="6"/>
  <c r="A1474" i="6"/>
  <c r="B1473" i="6"/>
  <c r="A1473" i="6"/>
  <c r="G1473" i="6" s="1"/>
  <c r="B1472" i="6"/>
  <c r="A1472" i="6"/>
  <c r="G1472" i="6" s="1"/>
  <c r="B1471" i="6"/>
  <c r="A1471" i="6"/>
  <c r="G1471" i="6" s="1"/>
  <c r="B1470" i="6"/>
  <c r="A1470" i="6"/>
  <c r="G1470" i="6" s="1"/>
  <c r="B1469" i="6"/>
  <c r="A1469" i="6"/>
  <c r="G1469" i="6" s="1"/>
  <c r="B1468" i="6"/>
  <c r="A1468" i="6"/>
  <c r="B1467" i="6"/>
  <c r="A1467" i="6"/>
  <c r="G1467" i="6" s="1"/>
  <c r="B1466" i="6"/>
  <c r="A1466" i="6"/>
  <c r="G1466" i="6" s="1"/>
  <c r="B1465" i="6"/>
  <c r="A1465" i="6"/>
  <c r="G1465" i="6" s="1"/>
  <c r="B1464" i="6"/>
  <c r="A1464" i="6"/>
  <c r="B1463" i="6"/>
  <c r="A1463" i="6"/>
  <c r="G1463" i="6" s="1"/>
  <c r="B1462" i="6"/>
  <c r="A1462" i="6"/>
  <c r="B1461" i="6"/>
  <c r="A1461" i="6"/>
  <c r="G1461" i="6" s="1"/>
  <c r="G1460" i="6"/>
  <c r="B1460" i="6"/>
  <c r="A1460" i="6"/>
  <c r="B1459" i="6"/>
  <c r="A1459" i="6"/>
  <c r="G1459" i="6" s="1"/>
  <c r="B1458" i="6"/>
  <c r="A1458" i="6"/>
  <c r="G1458" i="6" s="1"/>
  <c r="B1457" i="6"/>
  <c r="A1457" i="6"/>
  <c r="B1456" i="6"/>
  <c r="A1456" i="6"/>
  <c r="G1456" i="6" s="1"/>
  <c r="B1455" i="6"/>
  <c r="A1455" i="6"/>
  <c r="G1455" i="6" s="1"/>
  <c r="B1454" i="6"/>
  <c r="A1454" i="6"/>
  <c r="B1453" i="6"/>
  <c r="A1453" i="6"/>
  <c r="G1453" i="6" s="1"/>
  <c r="B1452" i="6"/>
  <c r="A1452" i="6"/>
  <c r="B1451" i="6"/>
  <c r="A1451" i="6"/>
  <c r="G1451" i="6" s="1"/>
  <c r="B1450" i="6"/>
  <c r="A1450" i="6"/>
  <c r="G1450" i="6" s="1"/>
  <c r="B1449" i="6"/>
  <c r="A1449" i="6"/>
  <c r="G1449" i="6" s="1"/>
  <c r="B1448" i="6"/>
  <c r="A1448" i="6"/>
  <c r="G1448" i="6" s="1"/>
  <c r="B1447" i="6"/>
  <c r="A1447" i="6"/>
  <c r="B1446" i="6"/>
  <c r="A1446" i="6"/>
  <c r="G1446" i="6" s="1"/>
  <c r="B1445" i="6"/>
  <c r="A1445" i="6"/>
  <c r="G1445" i="6" s="1"/>
  <c r="B1444" i="6"/>
  <c r="A1444" i="6"/>
  <c r="B1443" i="6"/>
  <c r="A1443" i="6"/>
  <c r="B1442" i="6"/>
  <c r="A1442" i="6"/>
  <c r="B1441" i="6"/>
  <c r="A1441" i="6"/>
  <c r="B1440" i="6"/>
  <c r="A1440" i="6"/>
  <c r="B1439" i="6"/>
  <c r="A1439" i="6"/>
  <c r="G1439" i="6" s="1"/>
  <c r="B1438" i="6"/>
  <c r="A1438" i="6"/>
  <c r="B1437" i="6"/>
  <c r="A1437" i="6"/>
  <c r="B1436" i="6"/>
  <c r="A1436" i="6"/>
  <c r="B1435" i="6"/>
  <c r="A1435" i="6"/>
  <c r="G1435" i="6" s="1"/>
  <c r="B1434" i="6"/>
  <c r="A1434" i="6"/>
  <c r="G1434" i="6" s="1"/>
  <c r="B1433" i="6"/>
  <c r="A1433" i="6"/>
  <c r="G1433" i="6" s="1"/>
  <c r="B1432" i="6"/>
  <c r="A1432" i="6"/>
  <c r="G1432" i="6" s="1"/>
  <c r="B1431" i="6"/>
  <c r="A1431" i="6"/>
  <c r="G1431" i="6" s="1"/>
  <c r="B1430" i="6"/>
  <c r="A1430" i="6"/>
  <c r="C1430" i="6" s="1"/>
  <c r="B1429" i="6"/>
  <c r="A1429" i="6"/>
  <c r="G1429" i="6" s="1"/>
  <c r="B1428" i="6"/>
  <c r="A1428" i="6"/>
  <c r="G1428" i="6" s="1"/>
  <c r="B1427" i="6"/>
  <c r="A1427" i="6"/>
  <c r="G1427" i="6" s="1"/>
  <c r="B1426" i="6"/>
  <c r="A1426" i="6"/>
  <c r="G1426" i="6" s="1"/>
  <c r="B1425" i="6"/>
  <c r="A1425" i="6"/>
  <c r="B1424" i="6"/>
  <c r="A1424" i="6"/>
  <c r="G1424" i="6" s="1"/>
  <c r="B1423" i="6"/>
  <c r="A1423" i="6"/>
  <c r="G1423" i="6" s="1"/>
  <c r="B1422" i="6"/>
  <c r="A1422" i="6"/>
  <c r="B1421" i="6"/>
  <c r="A1421" i="6"/>
  <c r="B1420" i="6"/>
  <c r="A1420" i="6"/>
  <c r="B1419" i="6"/>
  <c r="A1419" i="6"/>
  <c r="G1419" i="6" s="1"/>
  <c r="B1418" i="6"/>
  <c r="A1418" i="6"/>
  <c r="G1418" i="6" s="1"/>
  <c r="B1417" i="6"/>
  <c r="A1417" i="6"/>
  <c r="G1416" i="6"/>
  <c r="B1416" i="6"/>
  <c r="A1416" i="6"/>
  <c r="B1415" i="6"/>
  <c r="A1415" i="6"/>
  <c r="B1414" i="6"/>
  <c r="A1414" i="6"/>
  <c r="G1414" i="6" s="1"/>
  <c r="B1413" i="6"/>
  <c r="A1413" i="6"/>
  <c r="G1413" i="6" s="1"/>
  <c r="B1412" i="6"/>
  <c r="A1412" i="6"/>
  <c r="G1412" i="6" s="1"/>
  <c r="B1411" i="6"/>
  <c r="A1411" i="6"/>
  <c r="G1411" i="6" s="1"/>
  <c r="B1410" i="6"/>
  <c r="A1410" i="6"/>
  <c r="G1410" i="6" s="1"/>
  <c r="B1409" i="6"/>
  <c r="A1409" i="6"/>
  <c r="G1409" i="6" s="1"/>
  <c r="B1408" i="6"/>
  <c r="A1408" i="6"/>
  <c r="B1407" i="6"/>
  <c r="A1407" i="6"/>
  <c r="G1407" i="6" s="1"/>
  <c r="B1406" i="6"/>
  <c r="A1406" i="6"/>
  <c r="B1405" i="6"/>
  <c r="A1405" i="6"/>
  <c r="G1405" i="6" s="1"/>
  <c r="B1404" i="6"/>
  <c r="A1404" i="6"/>
  <c r="B1403" i="6"/>
  <c r="A1403" i="6"/>
  <c r="G1403" i="6" s="1"/>
  <c r="B1402" i="6"/>
  <c r="A1402" i="6"/>
  <c r="G1402" i="6" s="1"/>
  <c r="B1401" i="6"/>
  <c r="A1401" i="6"/>
  <c r="G1401" i="6" s="1"/>
  <c r="B1400" i="6"/>
  <c r="A1400" i="6"/>
  <c r="B1399" i="6"/>
  <c r="A1399" i="6"/>
  <c r="G1399" i="6" s="1"/>
  <c r="B1398" i="6"/>
  <c r="A1398" i="6"/>
  <c r="G1398" i="6" s="1"/>
  <c r="B1397" i="6"/>
  <c r="A1397" i="6"/>
  <c r="G1397" i="6" s="1"/>
  <c r="B1396" i="6"/>
  <c r="A1396" i="6"/>
  <c r="G1396" i="6" s="1"/>
  <c r="B1395" i="6"/>
  <c r="A1395" i="6"/>
  <c r="G1395" i="6" s="1"/>
  <c r="B1394" i="6"/>
  <c r="A1394" i="6"/>
  <c r="G1394" i="6" s="1"/>
  <c r="B1393" i="6"/>
  <c r="A1393" i="6"/>
  <c r="B1392" i="6"/>
  <c r="A1392" i="6"/>
  <c r="G1392" i="6" s="1"/>
  <c r="B1391" i="6"/>
  <c r="A1391" i="6"/>
  <c r="G1391" i="6" s="1"/>
  <c r="B1390" i="6"/>
  <c r="A1390" i="6"/>
  <c r="B1389" i="6"/>
  <c r="A1389" i="6"/>
  <c r="G1389" i="6" s="1"/>
  <c r="B1388" i="6"/>
  <c r="A1388" i="6"/>
  <c r="B1387" i="6"/>
  <c r="A1387" i="6"/>
  <c r="G1387" i="6" s="1"/>
  <c r="B1386" i="6"/>
  <c r="A1386" i="6"/>
  <c r="G1386" i="6" s="1"/>
  <c r="B1385" i="6"/>
  <c r="A1385" i="6"/>
  <c r="G1385" i="6" s="1"/>
  <c r="B1384" i="6"/>
  <c r="A1384" i="6"/>
  <c r="C1384" i="6" s="1"/>
  <c r="B1383" i="6"/>
  <c r="A1383" i="6"/>
  <c r="G1383" i="6" s="1"/>
  <c r="B1382" i="6"/>
  <c r="A1382" i="6"/>
  <c r="G1382" i="6" s="1"/>
  <c r="B1381" i="6"/>
  <c r="A1381" i="6"/>
  <c r="G1381" i="6" s="1"/>
  <c r="B1380" i="6"/>
  <c r="A1380" i="6"/>
  <c r="B1379" i="6"/>
  <c r="A1379" i="6"/>
  <c r="G1379" i="6" s="1"/>
  <c r="B1378" i="6"/>
  <c r="A1378" i="6"/>
  <c r="B1377" i="6"/>
  <c r="A1377" i="6"/>
  <c r="G1377" i="6" s="1"/>
  <c r="B1376" i="6"/>
  <c r="A1376" i="6"/>
  <c r="G1376" i="6" s="1"/>
  <c r="B1375" i="6"/>
  <c r="A1375" i="6"/>
  <c r="G1375" i="6" s="1"/>
  <c r="B1374" i="6"/>
  <c r="A1374" i="6"/>
  <c r="G1374" i="6" s="1"/>
  <c r="B1373" i="6"/>
  <c r="A1373" i="6"/>
  <c r="B1372" i="6"/>
  <c r="A1372" i="6"/>
  <c r="C1372" i="6" s="1"/>
  <c r="B1371" i="6"/>
  <c r="A1371" i="6"/>
  <c r="G1371" i="6" s="1"/>
  <c r="B1370" i="6"/>
  <c r="A1370" i="6"/>
  <c r="G1370" i="6" s="1"/>
  <c r="B1369" i="6"/>
  <c r="A1369" i="6"/>
  <c r="G1369" i="6" s="1"/>
  <c r="B1368" i="6"/>
  <c r="A1368" i="6"/>
  <c r="G1368" i="6" s="1"/>
  <c r="B1367" i="6"/>
  <c r="A1367" i="6"/>
  <c r="B1366" i="6"/>
  <c r="A1366" i="6"/>
  <c r="B1365" i="6"/>
  <c r="A1365" i="6"/>
  <c r="G1365" i="6" s="1"/>
  <c r="B1364" i="6"/>
  <c r="A1364" i="6"/>
  <c r="G1364" i="6" s="1"/>
  <c r="B1363" i="6"/>
  <c r="A1363" i="6"/>
  <c r="G1363" i="6" s="1"/>
  <c r="B1362" i="6"/>
  <c r="A1362" i="6"/>
  <c r="G1362" i="6" s="1"/>
  <c r="B1361" i="6"/>
  <c r="A1361" i="6"/>
  <c r="B1360" i="6"/>
  <c r="A1360" i="6"/>
  <c r="B1359" i="6"/>
  <c r="A1359" i="6"/>
  <c r="G1359" i="6" s="1"/>
  <c r="B1358" i="6"/>
  <c r="A1358" i="6"/>
  <c r="G1358" i="6" s="1"/>
  <c r="B1357" i="6"/>
  <c r="A1357" i="6"/>
  <c r="B1356" i="6"/>
  <c r="A1356" i="6"/>
  <c r="G1356" i="6" s="1"/>
  <c r="B1355" i="6"/>
  <c r="A1355" i="6"/>
  <c r="G1355" i="6" s="1"/>
  <c r="B1354" i="6"/>
  <c r="A1354" i="6"/>
  <c r="G1354" i="6" s="1"/>
  <c r="B1353" i="6"/>
  <c r="A1353" i="6"/>
  <c r="B1352" i="6"/>
  <c r="A1352" i="6"/>
  <c r="G1352" i="6" s="1"/>
  <c r="B1351" i="6"/>
  <c r="A1351" i="6"/>
  <c r="G1351" i="6" s="1"/>
  <c r="B1350" i="6"/>
  <c r="A1350" i="6"/>
  <c r="B1349" i="6"/>
  <c r="A1349" i="6"/>
  <c r="B1348" i="6"/>
  <c r="A1348" i="6"/>
  <c r="G1348" i="6" s="1"/>
  <c r="B1347" i="6"/>
  <c r="A1347" i="6"/>
  <c r="B1346" i="6"/>
  <c r="A1346" i="6"/>
  <c r="B1345" i="6"/>
  <c r="A1345" i="6"/>
  <c r="B1344" i="6"/>
  <c r="A1344" i="6"/>
  <c r="B1343" i="6"/>
  <c r="A1343" i="6"/>
  <c r="G1343" i="6" s="1"/>
  <c r="B1342" i="6"/>
  <c r="A1342" i="6"/>
  <c r="G1342" i="6" s="1"/>
  <c r="B1341" i="6"/>
  <c r="A1341" i="6"/>
  <c r="B1340" i="6"/>
  <c r="A1340" i="6"/>
  <c r="G1340" i="6" s="1"/>
  <c r="B1339" i="6"/>
  <c r="A1339" i="6"/>
  <c r="G1339" i="6" s="1"/>
  <c r="B1338" i="6"/>
  <c r="A1338" i="6"/>
  <c r="G1338" i="6" s="1"/>
  <c r="B1337" i="6"/>
  <c r="A1337" i="6"/>
  <c r="B1336" i="6"/>
  <c r="A1336" i="6"/>
  <c r="G1336" i="6" s="1"/>
  <c r="G1335" i="6"/>
  <c r="B1335" i="6"/>
  <c r="A1335" i="6"/>
  <c r="B1334" i="6"/>
  <c r="A1334" i="6"/>
  <c r="G1334" i="6" s="1"/>
  <c r="B1333" i="6"/>
  <c r="A1333" i="6"/>
  <c r="G1333" i="6" s="1"/>
  <c r="B1332" i="6"/>
  <c r="A1332" i="6"/>
  <c r="G1332" i="6" s="1"/>
  <c r="B1331" i="6"/>
  <c r="A1331" i="6"/>
  <c r="G1331" i="6" s="1"/>
  <c r="B1330" i="6"/>
  <c r="A1330" i="6"/>
  <c r="G1330" i="6" s="1"/>
  <c r="B1329" i="6"/>
  <c r="A1329" i="6"/>
  <c r="G1329" i="6" s="1"/>
  <c r="B1328" i="6"/>
  <c r="A1328" i="6"/>
  <c r="G1328" i="6" s="1"/>
  <c r="B1327" i="6"/>
  <c r="A1327" i="6"/>
  <c r="G1327" i="6" s="1"/>
  <c r="B1326" i="6"/>
  <c r="A1326" i="6"/>
  <c r="G1326" i="6" s="1"/>
  <c r="B1325" i="6"/>
  <c r="A1325" i="6"/>
  <c r="G1325" i="6" s="1"/>
  <c r="B1324" i="6"/>
  <c r="A1324" i="6"/>
  <c r="G1324" i="6" s="1"/>
  <c r="B1323" i="6"/>
  <c r="A1323" i="6"/>
  <c r="G1323" i="6" s="1"/>
  <c r="B1322" i="6"/>
  <c r="A1322" i="6"/>
  <c r="G1322" i="6" s="1"/>
  <c r="B1321" i="6"/>
  <c r="A1321" i="6"/>
  <c r="B1320" i="6"/>
  <c r="A1320" i="6"/>
  <c r="G1320" i="6" s="1"/>
  <c r="B1319" i="6"/>
  <c r="A1319" i="6"/>
  <c r="G1319" i="6" s="1"/>
  <c r="B1318" i="6"/>
  <c r="A1318" i="6"/>
  <c r="B1317" i="6"/>
  <c r="A1317" i="6"/>
  <c r="B1316" i="6"/>
  <c r="A1316" i="6"/>
  <c r="B1315" i="6"/>
  <c r="A1315" i="6"/>
  <c r="B1314" i="6"/>
  <c r="A1314" i="6"/>
  <c r="B1313" i="6"/>
  <c r="A1313" i="6"/>
  <c r="B1312" i="6"/>
  <c r="A1312" i="6"/>
  <c r="B1311" i="6"/>
  <c r="A1311" i="6"/>
  <c r="G1311" i="6" s="1"/>
  <c r="B1310" i="6"/>
  <c r="A1310" i="6"/>
  <c r="G1310" i="6" s="1"/>
  <c r="B1309" i="6"/>
  <c r="A1309" i="6"/>
  <c r="B1308" i="6"/>
  <c r="A1308" i="6"/>
  <c r="G1308" i="6" s="1"/>
  <c r="B1307" i="6"/>
  <c r="A1307" i="6"/>
  <c r="G1307" i="6" s="1"/>
  <c r="B1306" i="6"/>
  <c r="A1306" i="6"/>
  <c r="B1305" i="6"/>
  <c r="A1305" i="6"/>
  <c r="G1305" i="6" s="1"/>
  <c r="B1304" i="6"/>
  <c r="A1304" i="6"/>
  <c r="B1303" i="6"/>
  <c r="A1303" i="6"/>
  <c r="G1303" i="6" s="1"/>
  <c r="B1302" i="6"/>
  <c r="A1302" i="6"/>
  <c r="G1302" i="6" s="1"/>
  <c r="B1301" i="6"/>
  <c r="A1301" i="6"/>
  <c r="G1301" i="6" s="1"/>
  <c r="B1300" i="6"/>
  <c r="A1300" i="6"/>
  <c r="B1299" i="6"/>
  <c r="A1299" i="6"/>
  <c r="G1299" i="6" s="1"/>
  <c r="B1298" i="6"/>
  <c r="A1298" i="6"/>
  <c r="B1297" i="6"/>
  <c r="A1297" i="6"/>
  <c r="G1297" i="6" s="1"/>
  <c r="B1296" i="6"/>
  <c r="A1296" i="6"/>
  <c r="G1296" i="6" s="1"/>
  <c r="B1295" i="6"/>
  <c r="A1295" i="6"/>
  <c r="B1294" i="6"/>
  <c r="A1294" i="6"/>
  <c r="B1293" i="6"/>
  <c r="A1293" i="6"/>
  <c r="B1292" i="6"/>
  <c r="A1292" i="6"/>
  <c r="G1292" i="6" s="1"/>
  <c r="B1291" i="6"/>
  <c r="A1291" i="6"/>
  <c r="B1290" i="6"/>
  <c r="A1290" i="6"/>
  <c r="G1290" i="6" s="1"/>
  <c r="B1289" i="6"/>
  <c r="A1289" i="6"/>
  <c r="G1289" i="6" s="1"/>
  <c r="B1288" i="6"/>
  <c r="A1288" i="6"/>
  <c r="B1287" i="6"/>
  <c r="A1287" i="6"/>
  <c r="G1287" i="6" s="1"/>
  <c r="B1286" i="6"/>
  <c r="A1286" i="6"/>
  <c r="B1285" i="6"/>
  <c r="A1285" i="6"/>
  <c r="B1284" i="6"/>
  <c r="A1284" i="6"/>
  <c r="G1284" i="6" s="1"/>
  <c r="B1283" i="6"/>
  <c r="A1283" i="6"/>
  <c r="G1283" i="6" s="1"/>
  <c r="B1282" i="6"/>
  <c r="A1282" i="6"/>
  <c r="G1282" i="6" s="1"/>
  <c r="B1281" i="6"/>
  <c r="A1281" i="6"/>
  <c r="G1281" i="6" s="1"/>
  <c r="B1280" i="6"/>
  <c r="A1280" i="6"/>
  <c r="B1279" i="6"/>
  <c r="A1279" i="6"/>
  <c r="G1279" i="6" s="1"/>
  <c r="B1278" i="6"/>
  <c r="A1278" i="6"/>
  <c r="B1277" i="6"/>
  <c r="A1277" i="6"/>
  <c r="B1276" i="6"/>
  <c r="A1276" i="6"/>
  <c r="G1276" i="6" s="1"/>
  <c r="B1275" i="6"/>
  <c r="A1275" i="6"/>
  <c r="G1275" i="6" s="1"/>
  <c r="B1274" i="6"/>
  <c r="A1274" i="6"/>
  <c r="G1274" i="6" s="1"/>
  <c r="B1273" i="6"/>
  <c r="A1273" i="6"/>
  <c r="G1273" i="6" s="1"/>
  <c r="B1272" i="6"/>
  <c r="A1272" i="6"/>
  <c r="B1271" i="6"/>
  <c r="A1271" i="6"/>
  <c r="G1271" i="6" s="1"/>
  <c r="B1270" i="6"/>
  <c r="A1270" i="6"/>
  <c r="B1269" i="6"/>
  <c r="A1269" i="6"/>
  <c r="B1268" i="6"/>
  <c r="A1268" i="6"/>
  <c r="G1268" i="6" s="1"/>
  <c r="B1267" i="6"/>
  <c r="A1267" i="6"/>
  <c r="G1267" i="6" s="1"/>
  <c r="B1266" i="6"/>
  <c r="A1266" i="6"/>
  <c r="B1265" i="6"/>
  <c r="A1265" i="6"/>
  <c r="G1265" i="6" s="1"/>
  <c r="B1264" i="6"/>
  <c r="A1264" i="6"/>
  <c r="G1264" i="6" s="1"/>
  <c r="B1263" i="6"/>
  <c r="A1263" i="6"/>
  <c r="G1263" i="6" s="1"/>
  <c r="B1262" i="6"/>
  <c r="A1262" i="6"/>
  <c r="G1262" i="6" s="1"/>
  <c r="B1261" i="6"/>
  <c r="A1261" i="6"/>
  <c r="B1260" i="6"/>
  <c r="A1260" i="6"/>
  <c r="B1259" i="6"/>
  <c r="A1259" i="6"/>
  <c r="B1258" i="6"/>
  <c r="A1258" i="6"/>
  <c r="G1258" i="6" s="1"/>
  <c r="B1257" i="6"/>
  <c r="A1257" i="6"/>
  <c r="G1257" i="6" s="1"/>
  <c r="B1256" i="6"/>
  <c r="A1256" i="6"/>
  <c r="B1255" i="6"/>
  <c r="A1255" i="6"/>
  <c r="G1255" i="6" s="1"/>
  <c r="B1254" i="6"/>
  <c r="A1254" i="6"/>
  <c r="B1253" i="6"/>
  <c r="A1253" i="6"/>
  <c r="B1252" i="6"/>
  <c r="A1252" i="6"/>
  <c r="G1252" i="6" s="1"/>
  <c r="B1251" i="6"/>
  <c r="A1251" i="6"/>
  <c r="B1250" i="6"/>
  <c r="A1250" i="6"/>
  <c r="G1250" i="6" s="1"/>
  <c r="B1249" i="6"/>
  <c r="A1249" i="6"/>
  <c r="G1249" i="6" s="1"/>
  <c r="B1248" i="6"/>
  <c r="A1248" i="6"/>
  <c r="B1247" i="6"/>
  <c r="A1247" i="6"/>
  <c r="G1247" i="6" s="1"/>
  <c r="B1246" i="6"/>
  <c r="A1246" i="6"/>
  <c r="G1246" i="6" s="1"/>
  <c r="B1245" i="6"/>
  <c r="A1245" i="6"/>
  <c r="B1244" i="6"/>
  <c r="A1244" i="6"/>
  <c r="G1244" i="6" s="1"/>
  <c r="B1243" i="6"/>
  <c r="A1243" i="6"/>
  <c r="G1243" i="6" s="1"/>
  <c r="B1242" i="6"/>
  <c r="A1242" i="6"/>
  <c r="G1242" i="6" s="1"/>
  <c r="B1241" i="6"/>
  <c r="A1241" i="6"/>
  <c r="G1241" i="6" s="1"/>
  <c r="B1240" i="6"/>
  <c r="A1240" i="6"/>
  <c r="G1240" i="6" s="1"/>
  <c r="B1239" i="6"/>
  <c r="A1239" i="6"/>
  <c r="B1238" i="6"/>
  <c r="A1238" i="6"/>
  <c r="G1238" i="6" s="1"/>
  <c r="B1237" i="6"/>
  <c r="A1237" i="6"/>
  <c r="G1237" i="6" s="1"/>
  <c r="B1236" i="6"/>
  <c r="A1236" i="6"/>
  <c r="G1236" i="6" s="1"/>
  <c r="B1235" i="6"/>
  <c r="A1235" i="6"/>
  <c r="G1235" i="6" s="1"/>
  <c r="B1234" i="6"/>
  <c r="A1234" i="6"/>
  <c r="G1234" i="6" s="1"/>
  <c r="B1233" i="6"/>
  <c r="A1233" i="6"/>
  <c r="B1232" i="6"/>
  <c r="A1232" i="6"/>
  <c r="B1231" i="6"/>
  <c r="A1231" i="6"/>
  <c r="G1231" i="6" s="1"/>
  <c r="B1230" i="6"/>
  <c r="A1230" i="6"/>
  <c r="G1230" i="6" s="1"/>
  <c r="B1229" i="6"/>
  <c r="A1229" i="6"/>
  <c r="G1229" i="6" s="1"/>
  <c r="B1228" i="6"/>
  <c r="A1228" i="6"/>
  <c r="B1227" i="6"/>
  <c r="A1227" i="6"/>
  <c r="B1226" i="6"/>
  <c r="A1226" i="6"/>
  <c r="G1226" i="6" s="1"/>
  <c r="B1225" i="6"/>
  <c r="A1225" i="6"/>
  <c r="G1225" i="6" s="1"/>
  <c r="B1224" i="6"/>
  <c r="A1224" i="6"/>
  <c r="G1224" i="6" s="1"/>
  <c r="B1223" i="6"/>
  <c r="A1223" i="6"/>
  <c r="B1222" i="6"/>
  <c r="A1222" i="6"/>
  <c r="G1222" i="6" s="1"/>
  <c r="B1221" i="6"/>
  <c r="A1221" i="6"/>
  <c r="B1220" i="6"/>
  <c r="A1220" i="6"/>
  <c r="G1220" i="6" s="1"/>
  <c r="B1219" i="6"/>
  <c r="A1219" i="6"/>
  <c r="G1219" i="6" s="1"/>
  <c r="B1218" i="6"/>
  <c r="A1218" i="6"/>
  <c r="B1217" i="6"/>
  <c r="A1217" i="6"/>
  <c r="B1216" i="6"/>
  <c r="A1216" i="6"/>
  <c r="B1215" i="6"/>
  <c r="A1215" i="6"/>
  <c r="B1214" i="6"/>
  <c r="A1214" i="6"/>
  <c r="G1214" i="6" s="1"/>
  <c r="B1213" i="6"/>
  <c r="A1213" i="6"/>
  <c r="G1213" i="6" s="1"/>
  <c r="B1212" i="6"/>
  <c r="A1212" i="6"/>
  <c r="G1212" i="6" s="1"/>
  <c r="B1211" i="6"/>
  <c r="A1211" i="6"/>
  <c r="B1210" i="6"/>
  <c r="A1210" i="6"/>
  <c r="B1209" i="6"/>
  <c r="A1209" i="6"/>
  <c r="G1209" i="6" s="1"/>
  <c r="B1208" i="6"/>
  <c r="A1208" i="6"/>
  <c r="G1208" i="6" s="1"/>
  <c r="B1207" i="6"/>
  <c r="C1207" i="6" s="1"/>
  <c r="A1207" i="6"/>
  <c r="G1207" i="6" s="1"/>
  <c r="B1206" i="6"/>
  <c r="A1206" i="6"/>
  <c r="G1206" i="6" s="1"/>
  <c r="B1205" i="6"/>
  <c r="A1205" i="6"/>
  <c r="G1205" i="6" s="1"/>
  <c r="B1204" i="6"/>
  <c r="A1204" i="6"/>
  <c r="G1204" i="6" s="1"/>
  <c r="B1203" i="6"/>
  <c r="A1203" i="6"/>
  <c r="B1202" i="6"/>
  <c r="A1202" i="6"/>
  <c r="G1202" i="6" s="1"/>
  <c r="B1201" i="6"/>
  <c r="A1201" i="6"/>
  <c r="G1201" i="6" s="1"/>
  <c r="B1200" i="6"/>
  <c r="A1200" i="6"/>
  <c r="G1200" i="6" s="1"/>
  <c r="B1199" i="6"/>
  <c r="A1199" i="6"/>
  <c r="B1198" i="6"/>
  <c r="A1198" i="6"/>
  <c r="G1198" i="6" s="1"/>
  <c r="B1197" i="6"/>
  <c r="A1197" i="6"/>
  <c r="G1197" i="6" s="1"/>
  <c r="B1196" i="6"/>
  <c r="A1196" i="6"/>
  <c r="G1196" i="6" s="1"/>
  <c r="B1195" i="6"/>
  <c r="A1195" i="6"/>
  <c r="B1194" i="6"/>
  <c r="A1194" i="6"/>
  <c r="G1194" i="6" s="1"/>
  <c r="B1193" i="6"/>
  <c r="A1193" i="6"/>
  <c r="G1193" i="6" s="1"/>
  <c r="B1192" i="6"/>
  <c r="A1192" i="6"/>
  <c r="G1192" i="6" s="1"/>
  <c r="B1191" i="6"/>
  <c r="A1191" i="6"/>
  <c r="G1191" i="6" s="1"/>
  <c r="B1190" i="6"/>
  <c r="A1190" i="6"/>
  <c r="B1189" i="6"/>
  <c r="A1189" i="6"/>
  <c r="B1188" i="6"/>
  <c r="A1188" i="6"/>
  <c r="G1188" i="6" s="1"/>
  <c r="B1187" i="6"/>
  <c r="A1187" i="6"/>
  <c r="G1187" i="6" s="1"/>
  <c r="B1186" i="6"/>
  <c r="A1186" i="6"/>
  <c r="G1186" i="6" s="1"/>
  <c r="B1185" i="6"/>
  <c r="A1185" i="6"/>
  <c r="G1185" i="6" s="1"/>
  <c r="B1184" i="6"/>
  <c r="A1184" i="6"/>
  <c r="B1183" i="6"/>
  <c r="A1183" i="6"/>
  <c r="B1182" i="6"/>
  <c r="A1182" i="6"/>
  <c r="G1182" i="6" s="1"/>
  <c r="B1181" i="6"/>
  <c r="A1181" i="6"/>
  <c r="G1181" i="6" s="1"/>
  <c r="B1180" i="6"/>
  <c r="A1180" i="6"/>
  <c r="G1180" i="6" s="1"/>
  <c r="B1179" i="6"/>
  <c r="A1179" i="6"/>
  <c r="G1179" i="6" s="1"/>
  <c r="B1178" i="6"/>
  <c r="A1178" i="6"/>
  <c r="G1178" i="6" s="1"/>
  <c r="B1177" i="6"/>
  <c r="A1177" i="6"/>
  <c r="G1177" i="6" s="1"/>
  <c r="B1176" i="6"/>
  <c r="A1176" i="6"/>
  <c r="G1176" i="6" s="1"/>
  <c r="B1175" i="6"/>
  <c r="A1175" i="6"/>
  <c r="B1174" i="6"/>
  <c r="A1174" i="6"/>
  <c r="B1173" i="6"/>
  <c r="A1173" i="6"/>
  <c r="G1173" i="6" s="1"/>
  <c r="B1172" i="6"/>
  <c r="A1172" i="6"/>
  <c r="G1172" i="6" s="1"/>
  <c r="B1171" i="6"/>
  <c r="A1171" i="6"/>
  <c r="G1171" i="6" s="1"/>
  <c r="B1170" i="6"/>
  <c r="A1170" i="6"/>
  <c r="B1169" i="6"/>
  <c r="A1169" i="6"/>
  <c r="B1168" i="6"/>
  <c r="A1168" i="6"/>
  <c r="G1168" i="6" s="1"/>
  <c r="B1167" i="6"/>
  <c r="A1167" i="6"/>
  <c r="G1167" i="6" s="1"/>
  <c r="B1166" i="6"/>
  <c r="A1166" i="6"/>
  <c r="G1166" i="6" s="1"/>
  <c r="B1165" i="6"/>
  <c r="A1165" i="6"/>
  <c r="B1164" i="6"/>
  <c r="A1164" i="6"/>
  <c r="G1164" i="6" s="1"/>
  <c r="B1163" i="6"/>
  <c r="A1163" i="6"/>
  <c r="B1162" i="6"/>
  <c r="A1162" i="6"/>
  <c r="G1162" i="6" s="1"/>
  <c r="B1161" i="6"/>
  <c r="A1161" i="6"/>
  <c r="G1161" i="6" s="1"/>
  <c r="B1160" i="6"/>
  <c r="A1160" i="6"/>
  <c r="G1160" i="6" s="1"/>
  <c r="B1159" i="6"/>
  <c r="A1159" i="6"/>
  <c r="G1159" i="6" s="1"/>
  <c r="B1158" i="6"/>
  <c r="A1158" i="6"/>
  <c r="G1158" i="6" s="1"/>
  <c r="B1157" i="6"/>
  <c r="A1157" i="6"/>
  <c r="B1156" i="6"/>
  <c r="A1156" i="6"/>
  <c r="G1156" i="6" s="1"/>
  <c r="B1155" i="6"/>
  <c r="A1155" i="6"/>
  <c r="B1154" i="6"/>
  <c r="A1154" i="6"/>
  <c r="B1153" i="6"/>
  <c r="A1153" i="6"/>
  <c r="B1152" i="6"/>
  <c r="A1152" i="6"/>
  <c r="B1151" i="6"/>
  <c r="A1151" i="6"/>
  <c r="G1151" i="6" s="1"/>
  <c r="B1150" i="6"/>
  <c r="A1150" i="6"/>
  <c r="G1150" i="6" s="1"/>
  <c r="B1149" i="6"/>
  <c r="A1149" i="6"/>
  <c r="G1149" i="6" s="1"/>
  <c r="B1148" i="6"/>
  <c r="A1148" i="6"/>
  <c r="G1148" i="6" s="1"/>
  <c r="B1147" i="6"/>
  <c r="A1147" i="6"/>
  <c r="B1146" i="6"/>
  <c r="A1146" i="6"/>
  <c r="G1146" i="6" s="1"/>
  <c r="B1145" i="6"/>
  <c r="A1145" i="6"/>
  <c r="G1145" i="6" s="1"/>
  <c r="B1144" i="6"/>
  <c r="A1144" i="6"/>
  <c r="G1144" i="6" s="1"/>
  <c r="B1143" i="6"/>
  <c r="A1143" i="6"/>
  <c r="B1142" i="6"/>
  <c r="A1142" i="6"/>
  <c r="B1141" i="6"/>
  <c r="A1141" i="6"/>
  <c r="G1141" i="6" s="1"/>
  <c r="B1140" i="6"/>
  <c r="A1140" i="6"/>
  <c r="B1139" i="6"/>
  <c r="A1139" i="6"/>
  <c r="G1139" i="6" s="1"/>
  <c r="B1138" i="6"/>
  <c r="A1138" i="6"/>
  <c r="G1138" i="6" s="1"/>
  <c r="B1137" i="6"/>
  <c r="A1137" i="6"/>
  <c r="B1136" i="6"/>
  <c r="A1136" i="6"/>
  <c r="B1135" i="6"/>
  <c r="A1135" i="6"/>
  <c r="B1134" i="6"/>
  <c r="A1134" i="6"/>
  <c r="G1134" i="6" s="1"/>
  <c r="B1133" i="6"/>
  <c r="A1133" i="6"/>
  <c r="G1133" i="6" s="1"/>
  <c r="B1132" i="6"/>
  <c r="A1132" i="6"/>
  <c r="G1132" i="6" s="1"/>
  <c r="B1131" i="6"/>
  <c r="A1131" i="6"/>
  <c r="B1130" i="6"/>
  <c r="A1130" i="6"/>
  <c r="G1130" i="6" s="1"/>
  <c r="B1129" i="6"/>
  <c r="A1129" i="6"/>
  <c r="G1129" i="6" s="1"/>
  <c r="B1128" i="6"/>
  <c r="A1128" i="6"/>
  <c r="G1128" i="6" s="1"/>
  <c r="B1127" i="6"/>
  <c r="A1127" i="6"/>
  <c r="G1127" i="6" s="1"/>
  <c r="B1126" i="6"/>
  <c r="A1126" i="6"/>
  <c r="G1126" i="6" s="1"/>
  <c r="B1125" i="6"/>
  <c r="A1125" i="6"/>
  <c r="B1124" i="6"/>
  <c r="A1124" i="6"/>
  <c r="G1124" i="6" s="1"/>
  <c r="B1123" i="6"/>
  <c r="A1123" i="6"/>
  <c r="B1122" i="6"/>
  <c r="A1122" i="6"/>
  <c r="G1122" i="6" s="1"/>
  <c r="B1121" i="6"/>
  <c r="A1121" i="6"/>
  <c r="B1120" i="6"/>
  <c r="A1120" i="6"/>
  <c r="B1119" i="6"/>
  <c r="A1119" i="6"/>
  <c r="G1119" i="6" s="1"/>
  <c r="B1118" i="6"/>
  <c r="A1118" i="6"/>
  <c r="G1118" i="6" s="1"/>
  <c r="B1117" i="6"/>
  <c r="A1117" i="6"/>
  <c r="G1117" i="6" s="1"/>
  <c r="B1116" i="6"/>
  <c r="A1116" i="6"/>
  <c r="G1116" i="6" s="1"/>
  <c r="B1115" i="6"/>
  <c r="A1115" i="6"/>
  <c r="G1115" i="6" s="1"/>
  <c r="B1114" i="6"/>
  <c r="A1114" i="6"/>
  <c r="G1114" i="6" s="1"/>
  <c r="B1113" i="6"/>
  <c r="A1113" i="6"/>
  <c r="G1113" i="6" s="1"/>
  <c r="B1112" i="6"/>
  <c r="A1112" i="6"/>
  <c r="G1112" i="6" s="1"/>
  <c r="B1111" i="6"/>
  <c r="A1111" i="6"/>
  <c r="B1110" i="6"/>
  <c r="A1110" i="6"/>
  <c r="B1109" i="6"/>
  <c r="A1109" i="6"/>
  <c r="B1108" i="6"/>
  <c r="A1108" i="6"/>
  <c r="B1107" i="6"/>
  <c r="A1107" i="6"/>
  <c r="B1106" i="6"/>
  <c r="A1106" i="6"/>
  <c r="G1106" i="6" s="1"/>
  <c r="B1105" i="6"/>
  <c r="A1105" i="6"/>
  <c r="G1105" i="6" s="1"/>
  <c r="B1104" i="6"/>
  <c r="A1104" i="6"/>
  <c r="G1104" i="6" s="1"/>
  <c r="B1103" i="6"/>
  <c r="A1103" i="6"/>
  <c r="G1103" i="6" s="1"/>
  <c r="B1102" i="6"/>
  <c r="A1102" i="6"/>
  <c r="G1102" i="6" s="1"/>
  <c r="G1101" i="6"/>
  <c r="B1101" i="6"/>
  <c r="A1101" i="6"/>
  <c r="B1100" i="6"/>
  <c r="A1100" i="6"/>
  <c r="B1099" i="6"/>
  <c r="A1099" i="6"/>
  <c r="G1099" i="6" s="1"/>
  <c r="B1098" i="6"/>
  <c r="A1098" i="6"/>
  <c r="G1098" i="6" s="1"/>
  <c r="B1097" i="6"/>
  <c r="A1097" i="6"/>
  <c r="G1097" i="6" s="1"/>
  <c r="B1096" i="6"/>
  <c r="A1096" i="6"/>
  <c r="G1096" i="6" s="1"/>
  <c r="B1095" i="6"/>
  <c r="A1095" i="6"/>
  <c r="B1094" i="6"/>
  <c r="A1094" i="6"/>
  <c r="G1094" i="6" s="1"/>
  <c r="B1093" i="6"/>
  <c r="A1093" i="6"/>
  <c r="B1092" i="6"/>
  <c r="A1092" i="6"/>
  <c r="B1091" i="6"/>
  <c r="A1091" i="6"/>
  <c r="G1091" i="6" s="1"/>
  <c r="B1090" i="6"/>
  <c r="A1090" i="6"/>
  <c r="B1089" i="6"/>
  <c r="A1089" i="6"/>
  <c r="B1088" i="6"/>
  <c r="A1088" i="6"/>
  <c r="B1087" i="6"/>
  <c r="A1087" i="6"/>
  <c r="G1087" i="6" s="1"/>
  <c r="B1086" i="6"/>
  <c r="A1086" i="6"/>
  <c r="B1085" i="6"/>
  <c r="A1085" i="6"/>
  <c r="G1085" i="6" s="1"/>
  <c r="B1084" i="6"/>
  <c r="A1084" i="6"/>
  <c r="G1084" i="6" s="1"/>
  <c r="B1083" i="6"/>
  <c r="A1083" i="6"/>
  <c r="B1082" i="6"/>
  <c r="A1082" i="6"/>
  <c r="G1082" i="6" s="1"/>
  <c r="B1081" i="6"/>
  <c r="A1081" i="6"/>
  <c r="G1081" i="6" s="1"/>
  <c r="B1080" i="6"/>
  <c r="A1080" i="6"/>
  <c r="B1079" i="6"/>
  <c r="A1079" i="6"/>
  <c r="G1079" i="6" s="1"/>
  <c r="B1078" i="6"/>
  <c r="A1078" i="6"/>
  <c r="G1078" i="6" s="1"/>
  <c r="B1077" i="6"/>
  <c r="A1077" i="6"/>
  <c r="G1077" i="6" s="1"/>
  <c r="B1076" i="6"/>
  <c r="A1076" i="6"/>
  <c r="G1076" i="6" s="1"/>
  <c r="B1075" i="6"/>
  <c r="A1075" i="6"/>
  <c r="G1075" i="6" s="1"/>
  <c r="B1074" i="6"/>
  <c r="A1074" i="6"/>
  <c r="G1074" i="6" s="1"/>
  <c r="B1073" i="6"/>
  <c r="A1073" i="6"/>
  <c r="G1073" i="6" s="1"/>
  <c r="B1072" i="6"/>
  <c r="A1072" i="6"/>
  <c r="G1072" i="6" s="1"/>
  <c r="B1071" i="6"/>
  <c r="A1071" i="6"/>
  <c r="B1070" i="6"/>
  <c r="A1070" i="6"/>
  <c r="G1070" i="6" s="1"/>
  <c r="B1069" i="6"/>
  <c r="A1069" i="6"/>
  <c r="B1068" i="6"/>
  <c r="A1068" i="6"/>
  <c r="G1068" i="6" s="1"/>
  <c r="B1067" i="6"/>
  <c r="A1067" i="6"/>
  <c r="G1067" i="6" s="1"/>
  <c r="B1066" i="6"/>
  <c r="A1066" i="6"/>
  <c r="G1066" i="6" s="1"/>
  <c r="B1065" i="6"/>
  <c r="A1065" i="6"/>
  <c r="G1065" i="6" s="1"/>
  <c r="B1064" i="6"/>
  <c r="A1064" i="6"/>
  <c r="B1063" i="6"/>
  <c r="A1063" i="6"/>
  <c r="G1063" i="6" s="1"/>
  <c r="B1062" i="6"/>
  <c r="A1062" i="6"/>
  <c r="B1061" i="6"/>
  <c r="A1061" i="6"/>
  <c r="B1060" i="6"/>
  <c r="A1060" i="6"/>
  <c r="B1059" i="6"/>
  <c r="A1059" i="6"/>
  <c r="G1059" i="6" s="1"/>
  <c r="B1058" i="6"/>
  <c r="A1058" i="6"/>
  <c r="G1058" i="6" s="1"/>
  <c r="B1057" i="6"/>
  <c r="A1057" i="6"/>
  <c r="B1056" i="6"/>
  <c r="A1056" i="6"/>
  <c r="B1055" i="6"/>
  <c r="A1055" i="6"/>
  <c r="G1055" i="6" s="1"/>
  <c r="B1054" i="6"/>
  <c r="A1054" i="6"/>
  <c r="B1053" i="6"/>
  <c r="A1053" i="6"/>
  <c r="G1053" i="6" s="1"/>
  <c r="B1052" i="6"/>
  <c r="A1052" i="6"/>
  <c r="G1052" i="6" s="1"/>
  <c r="B1051" i="6"/>
  <c r="A1051" i="6"/>
  <c r="B1050" i="6"/>
  <c r="A1050" i="6"/>
  <c r="B1049" i="6"/>
  <c r="A1049" i="6"/>
  <c r="G1049" i="6" s="1"/>
  <c r="B1048" i="6"/>
  <c r="A1048" i="6"/>
  <c r="G1048" i="6" s="1"/>
  <c r="B1047" i="6"/>
  <c r="A1047" i="6"/>
  <c r="G1047" i="6" s="1"/>
  <c r="B1046" i="6"/>
  <c r="A1046" i="6"/>
  <c r="B1045" i="6"/>
  <c r="A1045" i="6"/>
  <c r="G1045" i="6" s="1"/>
  <c r="B1044" i="6"/>
  <c r="A1044" i="6"/>
  <c r="B1043" i="6"/>
  <c r="A1043" i="6"/>
  <c r="G1043" i="6" s="1"/>
  <c r="B1042" i="6"/>
  <c r="A1042" i="6"/>
  <c r="G1042" i="6" s="1"/>
  <c r="B1041" i="6"/>
  <c r="A1041" i="6"/>
  <c r="G1041" i="6" s="1"/>
  <c r="B1040" i="6"/>
  <c r="A1040" i="6"/>
  <c r="B1039" i="6"/>
  <c r="A1039" i="6"/>
  <c r="G1038" i="6"/>
  <c r="B1038" i="6"/>
  <c r="A1038" i="6"/>
  <c r="B1037" i="6"/>
  <c r="A1037" i="6"/>
  <c r="G1037" i="6" s="1"/>
  <c r="B1036" i="6"/>
  <c r="A1036" i="6"/>
  <c r="G1036" i="6" s="1"/>
  <c r="B1035" i="6"/>
  <c r="A1035" i="6"/>
  <c r="B1034" i="6"/>
  <c r="A1034" i="6"/>
  <c r="G1034" i="6" s="1"/>
  <c r="B1033" i="6"/>
  <c r="A1033" i="6"/>
  <c r="G1033" i="6" s="1"/>
  <c r="B1032" i="6"/>
  <c r="A1032" i="6"/>
  <c r="G1032" i="6" s="1"/>
  <c r="B1031" i="6"/>
  <c r="A1031" i="6"/>
  <c r="G1031" i="6" s="1"/>
  <c r="B1030" i="6"/>
  <c r="A1030" i="6"/>
  <c r="B1029" i="6"/>
  <c r="A1029" i="6"/>
  <c r="B1028" i="6"/>
  <c r="A1028" i="6"/>
  <c r="B1027" i="6"/>
  <c r="A1027" i="6"/>
  <c r="B1026" i="6"/>
  <c r="A1026" i="6"/>
  <c r="B1025" i="6"/>
  <c r="A1025" i="6"/>
  <c r="B1024" i="6"/>
  <c r="A1024" i="6"/>
  <c r="B1023" i="6"/>
  <c r="A1023" i="6"/>
  <c r="B1022" i="6"/>
  <c r="A1022" i="6"/>
  <c r="B1021" i="6"/>
  <c r="A1021" i="6"/>
  <c r="B1020" i="6"/>
  <c r="A1020" i="6"/>
  <c r="G1020" i="6" s="1"/>
  <c r="B1019" i="6"/>
  <c r="A1019" i="6"/>
  <c r="G1019" i="6" s="1"/>
  <c r="B1018" i="6"/>
  <c r="A1018" i="6"/>
  <c r="G1018" i="6" s="1"/>
  <c r="B1017" i="6"/>
  <c r="A1017" i="6"/>
  <c r="G1017" i="6" s="1"/>
  <c r="B1016" i="6"/>
  <c r="A1016" i="6"/>
  <c r="B1015" i="6"/>
  <c r="A1015" i="6"/>
  <c r="G1015" i="6" s="1"/>
  <c r="B1014" i="6"/>
  <c r="A1014" i="6"/>
  <c r="B1013" i="6"/>
  <c r="A1013" i="6"/>
  <c r="G1013" i="6" s="1"/>
  <c r="B1012" i="6"/>
  <c r="A1012" i="6"/>
  <c r="G1012" i="6" s="1"/>
  <c r="B1011" i="6"/>
  <c r="A1011" i="6"/>
  <c r="B1010" i="6"/>
  <c r="A1010" i="6"/>
  <c r="G1010" i="6" s="1"/>
  <c r="B1009" i="6"/>
  <c r="A1009" i="6"/>
  <c r="G1009" i="6" s="1"/>
  <c r="B1008" i="6"/>
  <c r="A1008" i="6"/>
  <c r="G1008" i="6" s="1"/>
  <c r="B1007" i="6"/>
  <c r="A1007" i="6"/>
  <c r="B1006" i="6"/>
  <c r="A1006" i="6"/>
  <c r="G1006" i="6" s="1"/>
  <c r="B1005" i="6"/>
  <c r="A1005" i="6"/>
  <c r="B1004" i="6"/>
  <c r="A1004" i="6"/>
  <c r="B1003" i="6"/>
  <c r="A1003" i="6"/>
  <c r="G1003" i="6" s="1"/>
  <c r="B1002" i="6"/>
  <c r="A1002" i="6"/>
  <c r="B1001" i="6"/>
  <c r="A1001" i="6"/>
  <c r="G1001" i="6" s="1"/>
  <c r="B1000" i="6"/>
  <c r="A1000" i="6"/>
  <c r="B999" i="6"/>
  <c r="A999" i="6"/>
  <c r="G999" i="6" s="1"/>
  <c r="B998" i="6"/>
  <c r="A998" i="6"/>
  <c r="G998" i="6" s="1"/>
  <c r="B997" i="6"/>
  <c r="A997" i="6"/>
  <c r="B996" i="6"/>
  <c r="A996" i="6"/>
  <c r="G996" i="6" s="1"/>
  <c r="B995" i="6"/>
  <c r="A995" i="6"/>
  <c r="G995" i="6" s="1"/>
  <c r="B994" i="6"/>
  <c r="A994" i="6"/>
  <c r="G994" i="6" s="1"/>
  <c r="B993" i="6"/>
  <c r="A993" i="6"/>
  <c r="B992" i="6"/>
  <c r="A992" i="6"/>
  <c r="B991" i="6"/>
  <c r="A991" i="6"/>
  <c r="G991" i="6" s="1"/>
  <c r="B990" i="6"/>
  <c r="A990" i="6"/>
  <c r="G990" i="6" s="1"/>
  <c r="B989" i="6"/>
  <c r="A989" i="6"/>
  <c r="G989" i="6" s="1"/>
  <c r="B988" i="6"/>
  <c r="A988" i="6"/>
  <c r="G988" i="6" s="1"/>
  <c r="B987" i="6"/>
  <c r="A987" i="6"/>
  <c r="B986" i="6"/>
  <c r="A986" i="6"/>
  <c r="B985" i="6"/>
  <c r="A985" i="6"/>
  <c r="G985" i="6" s="1"/>
  <c r="B984" i="6"/>
  <c r="A984" i="6"/>
  <c r="G984" i="6" s="1"/>
  <c r="B983" i="6"/>
  <c r="A983" i="6"/>
  <c r="G983" i="6" s="1"/>
  <c r="B982" i="6"/>
  <c r="A982" i="6"/>
  <c r="G982" i="6" s="1"/>
  <c r="B981" i="6"/>
  <c r="A981" i="6"/>
  <c r="B980" i="6"/>
  <c r="A980" i="6"/>
  <c r="B979" i="6"/>
  <c r="A979" i="6"/>
  <c r="G979" i="6" s="1"/>
  <c r="B978" i="6"/>
  <c r="A978" i="6"/>
  <c r="B977" i="6"/>
  <c r="A977" i="6"/>
  <c r="G977" i="6" s="1"/>
  <c r="B976" i="6"/>
  <c r="A976" i="6"/>
  <c r="G976" i="6" s="1"/>
  <c r="B975" i="6"/>
  <c r="A975" i="6"/>
  <c r="G975" i="6" s="1"/>
  <c r="B974" i="6"/>
  <c r="A974" i="6"/>
  <c r="G974" i="6" s="1"/>
  <c r="B973" i="6"/>
  <c r="A973" i="6"/>
  <c r="B972" i="6"/>
  <c r="A972" i="6"/>
  <c r="B971" i="6"/>
  <c r="A971" i="6"/>
  <c r="G971" i="6" s="1"/>
  <c r="B970" i="6"/>
  <c r="A970" i="6"/>
  <c r="G970" i="6" s="1"/>
  <c r="B969" i="6"/>
  <c r="A969" i="6"/>
  <c r="G969" i="6" s="1"/>
  <c r="B968" i="6"/>
  <c r="A968" i="6"/>
  <c r="G968" i="6" s="1"/>
  <c r="B967" i="6"/>
  <c r="A967" i="6"/>
  <c r="G967" i="6" s="1"/>
  <c r="B966" i="6"/>
  <c r="A966" i="6"/>
  <c r="B965" i="6"/>
  <c r="A965" i="6"/>
  <c r="B964" i="6"/>
  <c r="A964" i="6"/>
  <c r="G964" i="6" s="1"/>
  <c r="B963" i="6"/>
  <c r="A963" i="6"/>
  <c r="G963" i="6" s="1"/>
  <c r="B962" i="6"/>
  <c r="A962" i="6"/>
  <c r="G962" i="6" s="1"/>
  <c r="B961" i="6"/>
  <c r="A961" i="6"/>
  <c r="B960" i="6"/>
  <c r="A960" i="6"/>
  <c r="G960" i="6" s="1"/>
  <c r="B959" i="6"/>
  <c r="A959" i="6"/>
  <c r="B958" i="6"/>
  <c r="A958" i="6"/>
  <c r="G958" i="6" s="1"/>
  <c r="B957" i="6"/>
  <c r="A957" i="6"/>
  <c r="B956" i="6"/>
  <c r="A956" i="6"/>
  <c r="G956" i="6" s="1"/>
  <c r="B955" i="6"/>
  <c r="A955" i="6"/>
  <c r="G955" i="6" s="1"/>
  <c r="B954" i="6"/>
  <c r="A954" i="6"/>
  <c r="B953" i="6"/>
  <c r="A953" i="6"/>
  <c r="G953" i="6" s="1"/>
  <c r="B952" i="6"/>
  <c r="A952" i="6"/>
  <c r="G952" i="6" s="1"/>
  <c r="B951" i="6"/>
  <c r="A951" i="6"/>
  <c r="G951" i="6" s="1"/>
  <c r="B950" i="6"/>
  <c r="A950" i="6"/>
  <c r="B949" i="6"/>
  <c r="A949" i="6"/>
  <c r="B948" i="6"/>
  <c r="A948" i="6"/>
  <c r="G948" i="6" s="1"/>
  <c r="B947" i="6"/>
  <c r="A947" i="6"/>
  <c r="G947" i="6" s="1"/>
  <c r="B946" i="6"/>
  <c r="A946" i="6"/>
  <c r="G946" i="6" s="1"/>
  <c r="B945" i="6"/>
  <c r="A945" i="6"/>
  <c r="G945" i="6" s="1"/>
  <c r="B944" i="6"/>
  <c r="A944" i="6"/>
  <c r="B943" i="6"/>
  <c r="A943" i="6"/>
  <c r="G943" i="6" s="1"/>
  <c r="B942" i="6"/>
  <c r="A942" i="6"/>
  <c r="G942" i="6" s="1"/>
  <c r="B941" i="6"/>
  <c r="A941" i="6"/>
  <c r="G941" i="6" s="1"/>
  <c r="B940" i="6"/>
  <c r="A940" i="6"/>
  <c r="G940" i="6" s="1"/>
  <c r="B939" i="6"/>
  <c r="A939" i="6"/>
  <c r="G939" i="6" s="1"/>
  <c r="B938" i="6"/>
  <c r="A938" i="6"/>
  <c r="G938" i="6" s="1"/>
  <c r="B937" i="6"/>
  <c r="A937" i="6"/>
  <c r="G937" i="6" s="1"/>
  <c r="B936" i="6"/>
  <c r="A936" i="6"/>
  <c r="B935" i="6"/>
  <c r="A935" i="6"/>
  <c r="G935" i="6" s="1"/>
  <c r="B934" i="6"/>
  <c r="A934" i="6"/>
  <c r="G934" i="6" s="1"/>
  <c r="B933" i="6"/>
  <c r="A933" i="6"/>
  <c r="B932" i="6"/>
  <c r="A932" i="6"/>
  <c r="G932" i="6" s="1"/>
  <c r="B931" i="6"/>
  <c r="A931" i="6"/>
  <c r="G931" i="6" s="1"/>
  <c r="B930" i="6"/>
  <c r="A930" i="6"/>
  <c r="B929" i="6"/>
  <c r="A929" i="6"/>
  <c r="B928" i="6"/>
  <c r="A928" i="6"/>
  <c r="G928" i="6" s="1"/>
  <c r="B927" i="6"/>
  <c r="A927" i="6"/>
  <c r="G927" i="6" s="1"/>
  <c r="B926" i="6"/>
  <c r="A926" i="6"/>
  <c r="G926" i="6" s="1"/>
  <c r="B925" i="6"/>
  <c r="A925" i="6"/>
  <c r="B924" i="6"/>
  <c r="A924" i="6"/>
  <c r="B923" i="6"/>
  <c r="A923" i="6"/>
  <c r="B922" i="6"/>
  <c r="A922" i="6"/>
  <c r="G922" i="6" s="1"/>
  <c r="B921" i="6"/>
  <c r="A921" i="6"/>
  <c r="G921" i="6" s="1"/>
  <c r="B920" i="6"/>
  <c r="A920" i="6"/>
  <c r="G920" i="6" s="1"/>
  <c r="B919" i="6"/>
  <c r="A919" i="6"/>
  <c r="B918" i="6"/>
  <c r="A918" i="6"/>
  <c r="G918" i="6" s="1"/>
  <c r="B917" i="6"/>
  <c r="A917" i="6"/>
  <c r="G917" i="6" s="1"/>
  <c r="B916" i="6"/>
  <c r="A916" i="6"/>
  <c r="B915" i="6"/>
  <c r="A915" i="6"/>
  <c r="G915" i="6" s="1"/>
  <c r="B914" i="6"/>
  <c r="A914" i="6"/>
  <c r="G914" i="6" s="1"/>
  <c r="B913" i="6"/>
  <c r="A913" i="6"/>
  <c r="G913" i="6" s="1"/>
  <c r="B912" i="6"/>
  <c r="A912" i="6"/>
  <c r="G912" i="6" s="1"/>
  <c r="B911" i="6"/>
  <c r="A911" i="6"/>
  <c r="G911" i="6" s="1"/>
  <c r="B910" i="6"/>
  <c r="A910" i="6"/>
  <c r="G910" i="6" s="1"/>
  <c r="B909" i="6"/>
  <c r="A909" i="6"/>
  <c r="G909" i="6" s="1"/>
  <c r="B908" i="6"/>
  <c r="A908" i="6"/>
  <c r="G908" i="6" s="1"/>
  <c r="B907" i="6"/>
  <c r="A907" i="6"/>
  <c r="G907" i="6" s="1"/>
  <c r="B906" i="6"/>
  <c r="A906" i="6"/>
  <c r="G906" i="6" s="1"/>
  <c r="B905" i="6"/>
  <c r="A905" i="6"/>
  <c r="G905" i="6" s="1"/>
  <c r="B904" i="6"/>
  <c r="A904" i="6"/>
  <c r="B903" i="6"/>
  <c r="A903" i="6"/>
  <c r="G903" i="6" s="1"/>
  <c r="B902" i="6"/>
  <c r="A902" i="6"/>
  <c r="G902" i="6" s="1"/>
  <c r="B901" i="6"/>
  <c r="A901" i="6"/>
  <c r="B900" i="6"/>
  <c r="A900" i="6"/>
  <c r="G900" i="6" s="1"/>
  <c r="B899" i="6"/>
  <c r="A899" i="6"/>
  <c r="G899" i="6" s="1"/>
  <c r="B898" i="6"/>
  <c r="A898" i="6"/>
  <c r="G898" i="6" s="1"/>
  <c r="B897" i="6"/>
  <c r="A897" i="6"/>
  <c r="G897" i="6" s="1"/>
  <c r="B896" i="6"/>
  <c r="A896" i="6"/>
  <c r="G896" i="6" s="1"/>
  <c r="B895" i="6"/>
  <c r="A895" i="6"/>
  <c r="G895" i="6" s="1"/>
  <c r="B894" i="6"/>
  <c r="A894" i="6"/>
  <c r="G894" i="6" s="1"/>
  <c r="B893" i="6"/>
  <c r="A893" i="6"/>
  <c r="B892" i="6"/>
  <c r="A892" i="6"/>
  <c r="B891" i="6"/>
  <c r="A891" i="6"/>
  <c r="G891" i="6" s="1"/>
  <c r="B890" i="6"/>
  <c r="A890" i="6"/>
  <c r="G890" i="6" s="1"/>
  <c r="B889" i="6"/>
  <c r="A889" i="6"/>
  <c r="B888" i="6"/>
  <c r="A888" i="6"/>
  <c r="B887" i="6"/>
  <c r="A887" i="6"/>
  <c r="B886" i="6"/>
  <c r="A886" i="6"/>
  <c r="B885" i="6"/>
  <c r="A885" i="6"/>
  <c r="B884" i="6"/>
  <c r="A884" i="6"/>
  <c r="G884" i="6" s="1"/>
  <c r="B883" i="6"/>
  <c r="A883" i="6"/>
  <c r="G883" i="6" s="1"/>
  <c r="B882" i="6"/>
  <c r="A882" i="6"/>
  <c r="G882" i="6" s="1"/>
  <c r="B881" i="6"/>
  <c r="A881" i="6"/>
  <c r="G881" i="6" s="1"/>
  <c r="B880" i="6"/>
  <c r="A880" i="6"/>
  <c r="G880" i="6" s="1"/>
  <c r="B879" i="6"/>
  <c r="A879" i="6"/>
  <c r="G879" i="6" s="1"/>
  <c r="B878" i="6"/>
  <c r="A878" i="6"/>
  <c r="G878" i="6" s="1"/>
  <c r="B877" i="6"/>
  <c r="A877" i="6"/>
  <c r="B876" i="6"/>
  <c r="A876" i="6"/>
  <c r="B875" i="6"/>
  <c r="A875" i="6"/>
  <c r="B874" i="6"/>
  <c r="A874" i="6"/>
  <c r="G874" i="6" s="1"/>
  <c r="B873" i="6"/>
  <c r="A873" i="6"/>
  <c r="B872" i="6"/>
  <c r="A872" i="6"/>
  <c r="B871" i="6"/>
  <c r="A871" i="6"/>
  <c r="G871" i="6" s="1"/>
  <c r="B870" i="6"/>
  <c r="A870" i="6"/>
  <c r="G870" i="6" s="1"/>
  <c r="B869" i="6"/>
  <c r="A869" i="6"/>
  <c r="G869" i="6" s="1"/>
  <c r="B868" i="6"/>
  <c r="A868" i="6"/>
  <c r="G868" i="6" s="1"/>
  <c r="B867" i="6"/>
  <c r="A867" i="6"/>
  <c r="G867" i="6" s="1"/>
  <c r="B866" i="6"/>
  <c r="A866" i="6"/>
  <c r="B865" i="6"/>
  <c r="A865" i="6"/>
  <c r="G865" i="6" s="1"/>
  <c r="B864" i="6"/>
  <c r="A864" i="6"/>
  <c r="B863" i="6"/>
  <c r="A863" i="6"/>
  <c r="G863" i="6" s="1"/>
  <c r="B862" i="6"/>
  <c r="A862" i="6"/>
  <c r="G862" i="6" s="1"/>
  <c r="B861" i="6"/>
  <c r="A861" i="6"/>
  <c r="B860" i="6"/>
  <c r="A860" i="6"/>
  <c r="B859" i="6"/>
  <c r="A859" i="6"/>
  <c r="B858" i="6"/>
  <c r="A858" i="6"/>
  <c r="G858" i="6" s="1"/>
  <c r="B857" i="6"/>
  <c r="A857" i="6"/>
  <c r="G857" i="6" s="1"/>
  <c r="B856" i="6"/>
  <c r="A856" i="6"/>
  <c r="B855" i="6"/>
  <c r="A855" i="6"/>
  <c r="B854" i="6"/>
  <c r="A854" i="6"/>
  <c r="B853" i="6"/>
  <c r="A853" i="6"/>
  <c r="B852" i="6"/>
  <c r="A852" i="6"/>
  <c r="G852" i="6" s="1"/>
  <c r="B851" i="6"/>
  <c r="A851" i="6"/>
  <c r="G851" i="6" s="1"/>
  <c r="B850" i="6"/>
  <c r="A850" i="6"/>
  <c r="G850" i="6" s="1"/>
  <c r="B849" i="6"/>
  <c r="A849" i="6"/>
  <c r="G849" i="6" s="1"/>
  <c r="B848" i="6"/>
  <c r="A848" i="6"/>
  <c r="G848" i="6" s="1"/>
  <c r="B847" i="6"/>
  <c r="A847" i="6"/>
  <c r="G847" i="6" s="1"/>
  <c r="B846" i="6"/>
  <c r="A846" i="6"/>
  <c r="G846" i="6" s="1"/>
  <c r="B845" i="6"/>
  <c r="A845" i="6"/>
  <c r="B844" i="6"/>
  <c r="A844" i="6"/>
  <c r="G844" i="6" s="1"/>
  <c r="B843" i="6"/>
  <c r="A843" i="6"/>
  <c r="B842" i="6"/>
  <c r="A842" i="6"/>
  <c r="G842" i="6" s="1"/>
  <c r="B841" i="6"/>
  <c r="A841" i="6"/>
  <c r="B840" i="6"/>
  <c r="A840" i="6"/>
  <c r="G840" i="6" s="1"/>
  <c r="B839" i="6"/>
  <c r="A839" i="6"/>
  <c r="B838" i="6"/>
  <c r="A838" i="6"/>
  <c r="B837" i="6"/>
  <c r="A837" i="6"/>
  <c r="G837" i="6" s="1"/>
  <c r="B836" i="6"/>
  <c r="A836" i="6"/>
  <c r="G836" i="6" s="1"/>
  <c r="B835" i="6"/>
  <c r="A835" i="6"/>
  <c r="B834" i="6"/>
  <c r="A834" i="6"/>
  <c r="G834" i="6" s="1"/>
  <c r="B833" i="6"/>
  <c r="A833" i="6"/>
  <c r="B832" i="6"/>
  <c r="A832" i="6"/>
  <c r="B831" i="6"/>
  <c r="A831" i="6"/>
  <c r="B830" i="6"/>
  <c r="A830" i="6"/>
  <c r="B829" i="6"/>
  <c r="A829" i="6"/>
  <c r="G829" i="6" s="1"/>
  <c r="B828" i="6"/>
  <c r="A828" i="6"/>
  <c r="G828" i="6" s="1"/>
  <c r="B827" i="6"/>
  <c r="A827" i="6"/>
  <c r="B826" i="6"/>
  <c r="A826" i="6"/>
  <c r="G826" i="6" s="1"/>
  <c r="B825" i="6"/>
  <c r="A825" i="6"/>
  <c r="B824" i="6"/>
  <c r="A824" i="6"/>
  <c r="G824" i="6" s="1"/>
  <c r="B823" i="6"/>
  <c r="A823" i="6"/>
  <c r="G823" i="6" s="1"/>
  <c r="G822" i="6"/>
  <c r="B822" i="6"/>
  <c r="A822" i="6"/>
  <c r="B821" i="6"/>
  <c r="A821" i="6"/>
  <c r="G821" i="6" s="1"/>
  <c r="B820" i="6"/>
  <c r="A820" i="6"/>
  <c r="B819" i="6"/>
  <c r="A819" i="6"/>
  <c r="G819" i="6" s="1"/>
  <c r="B818" i="6"/>
  <c r="A818" i="6"/>
  <c r="G818" i="6" s="1"/>
  <c r="B817" i="6"/>
  <c r="A817" i="6"/>
  <c r="B816" i="6"/>
  <c r="A816" i="6"/>
  <c r="G816" i="6" s="1"/>
  <c r="B815" i="6"/>
  <c r="A815" i="6"/>
  <c r="B814" i="6"/>
  <c r="A814" i="6"/>
  <c r="C814" i="6" s="1"/>
  <c r="B813" i="6"/>
  <c r="A813" i="6"/>
  <c r="B812" i="6"/>
  <c r="A812" i="6"/>
  <c r="G812" i="6" s="1"/>
  <c r="B811" i="6"/>
  <c r="A811" i="6"/>
  <c r="B810" i="6"/>
  <c r="A810" i="6"/>
  <c r="G810" i="6" s="1"/>
  <c r="B809" i="6"/>
  <c r="A809" i="6"/>
  <c r="G809" i="6" s="1"/>
  <c r="B808" i="6"/>
  <c r="A808" i="6"/>
  <c r="B807" i="6"/>
  <c r="A807" i="6"/>
  <c r="B806" i="6"/>
  <c r="A806" i="6"/>
  <c r="G806" i="6" s="1"/>
  <c r="B805" i="6"/>
  <c r="A805" i="6"/>
  <c r="B804" i="6"/>
  <c r="A804" i="6"/>
  <c r="G804" i="6" s="1"/>
  <c r="B803" i="6"/>
  <c r="A803" i="6"/>
  <c r="G803" i="6" s="1"/>
  <c r="B802" i="6"/>
  <c r="A802" i="6"/>
  <c r="G802" i="6" s="1"/>
  <c r="B801" i="6"/>
  <c r="A801" i="6"/>
  <c r="G801" i="6" s="1"/>
  <c r="B800" i="6"/>
  <c r="A800" i="6"/>
  <c r="G800" i="6" s="1"/>
  <c r="B799" i="6"/>
  <c r="A799" i="6"/>
  <c r="G799" i="6" s="1"/>
  <c r="B798" i="6"/>
  <c r="A798" i="6"/>
  <c r="G798" i="6" s="1"/>
  <c r="B797" i="6"/>
  <c r="A797" i="6"/>
  <c r="B796" i="6"/>
  <c r="A796" i="6"/>
  <c r="G796" i="6" s="1"/>
  <c r="B795" i="6"/>
  <c r="A795" i="6"/>
  <c r="G795" i="6" s="1"/>
  <c r="B794" i="6"/>
  <c r="A794" i="6"/>
  <c r="G794" i="6" s="1"/>
  <c r="B793" i="6"/>
  <c r="A793" i="6"/>
  <c r="G793" i="6" s="1"/>
  <c r="B792" i="6"/>
  <c r="A792" i="6"/>
  <c r="B791" i="6"/>
  <c r="A791" i="6"/>
  <c r="B790" i="6"/>
  <c r="A790" i="6"/>
  <c r="G790" i="6" s="1"/>
  <c r="B789" i="6"/>
  <c r="A789" i="6"/>
  <c r="G789" i="6" s="1"/>
  <c r="B788" i="6"/>
  <c r="A788" i="6"/>
  <c r="G788" i="6" s="1"/>
  <c r="B787" i="6"/>
  <c r="A787" i="6"/>
  <c r="B786" i="6"/>
  <c r="A786" i="6"/>
  <c r="G786" i="6" s="1"/>
  <c r="B785" i="6"/>
  <c r="A785" i="6"/>
  <c r="B784" i="6"/>
  <c r="A784" i="6"/>
  <c r="G784" i="6" s="1"/>
  <c r="B783" i="6"/>
  <c r="A783" i="6"/>
  <c r="G783" i="6" s="1"/>
  <c r="B782" i="6"/>
  <c r="A782" i="6"/>
  <c r="G782" i="6" s="1"/>
  <c r="B781" i="6"/>
  <c r="A781" i="6"/>
  <c r="B780" i="6"/>
  <c r="A780" i="6"/>
  <c r="B779" i="6"/>
  <c r="A779" i="6"/>
  <c r="G779" i="6" s="1"/>
  <c r="B778" i="6"/>
  <c r="A778" i="6"/>
  <c r="B777" i="6"/>
  <c r="A777" i="6"/>
  <c r="G777" i="6" s="1"/>
  <c r="B776" i="6"/>
  <c r="A776" i="6"/>
  <c r="B775" i="6"/>
  <c r="A775" i="6"/>
  <c r="G775" i="6" s="1"/>
  <c r="B774" i="6"/>
  <c r="A774" i="6"/>
  <c r="G774" i="6" s="1"/>
  <c r="B773" i="6"/>
  <c r="A773" i="6"/>
  <c r="B772" i="6"/>
  <c r="A772" i="6"/>
  <c r="G772" i="6" s="1"/>
  <c r="B771" i="6"/>
  <c r="A771" i="6"/>
  <c r="B770" i="6"/>
  <c r="A770" i="6"/>
  <c r="G770" i="6" s="1"/>
  <c r="B769" i="6"/>
  <c r="A769" i="6"/>
  <c r="G769" i="6" s="1"/>
  <c r="B768" i="6"/>
  <c r="A768" i="6"/>
  <c r="G768" i="6" s="1"/>
  <c r="B767" i="6"/>
  <c r="A767" i="6"/>
  <c r="G767" i="6" s="1"/>
  <c r="B766" i="6"/>
  <c r="A766" i="6"/>
  <c r="G765" i="6"/>
  <c r="B765" i="6"/>
  <c r="A765" i="6"/>
  <c r="B764" i="6"/>
  <c r="A764" i="6"/>
  <c r="G764" i="6" s="1"/>
  <c r="B763" i="6"/>
  <c r="A763" i="6"/>
  <c r="G763" i="6" s="1"/>
  <c r="B762" i="6"/>
  <c r="A762" i="6"/>
  <c r="B761" i="6"/>
  <c r="A761" i="6"/>
  <c r="G761" i="6" s="1"/>
  <c r="B760" i="6"/>
  <c r="A760" i="6"/>
  <c r="G760" i="6" s="1"/>
  <c r="B759" i="6"/>
  <c r="A759" i="6"/>
  <c r="G759" i="6" s="1"/>
  <c r="B758" i="6"/>
  <c r="A758" i="6"/>
  <c r="G758" i="6" s="1"/>
  <c r="B757" i="6"/>
  <c r="A757" i="6"/>
  <c r="G757" i="6" s="1"/>
  <c r="B756" i="6"/>
  <c r="A756" i="6"/>
  <c r="G756" i="6" s="1"/>
  <c r="B755" i="6"/>
  <c r="A755" i="6"/>
  <c r="B754" i="6"/>
  <c r="A754" i="6"/>
  <c r="B753" i="6"/>
  <c r="A753" i="6"/>
  <c r="B752" i="6"/>
  <c r="A752" i="6"/>
  <c r="B751" i="6"/>
  <c r="A751" i="6"/>
  <c r="G751" i="6" s="1"/>
  <c r="B750" i="6"/>
  <c r="A750" i="6"/>
  <c r="G750" i="6" s="1"/>
  <c r="B749" i="6"/>
  <c r="A749" i="6"/>
  <c r="B748" i="6"/>
  <c r="A748" i="6"/>
  <c r="B747" i="6"/>
  <c r="A747" i="6"/>
  <c r="B746" i="6"/>
  <c r="A746" i="6"/>
  <c r="G746" i="6" s="1"/>
  <c r="B745" i="6"/>
  <c r="A745" i="6"/>
  <c r="G745" i="6" s="1"/>
  <c r="B744" i="6"/>
  <c r="A744" i="6"/>
  <c r="B743" i="6"/>
  <c r="A743" i="6"/>
  <c r="G743" i="6" s="1"/>
  <c r="B742" i="6"/>
  <c r="A742" i="6"/>
  <c r="B741" i="6"/>
  <c r="A741" i="6"/>
  <c r="G741" i="6" s="1"/>
  <c r="B740" i="6"/>
  <c r="A740" i="6"/>
  <c r="G740" i="6" s="1"/>
  <c r="B739" i="6"/>
  <c r="A739" i="6"/>
  <c r="B738" i="6"/>
  <c r="A738" i="6"/>
  <c r="G738" i="6" s="1"/>
  <c r="B737" i="6"/>
  <c r="A737" i="6"/>
  <c r="G737" i="6" s="1"/>
  <c r="B736" i="6"/>
  <c r="A736" i="6"/>
  <c r="B735" i="6"/>
  <c r="A735" i="6"/>
  <c r="G735" i="6" s="1"/>
  <c r="B734" i="6"/>
  <c r="A734" i="6"/>
  <c r="G734" i="6" s="1"/>
  <c r="B733" i="6"/>
  <c r="A733" i="6"/>
  <c r="G733" i="6" s="1"/>
  <c r="B732" i="6"/>
  <c r="A732" i="6"/>
  <c r="B731" i="6"/>
  <c r="A731" i="6"/>
  <c r="G731" i="6" s="1"/>
  <c r="B730" i="6"/>
  <c r="A730" i="6"/>
  <c r="G730" i="6" s="1"/>
  <c r="B729" i="6"/>
  <c r="A729" i="6"/>
  <c r="G729" i="6" s="1"/>
  <c r="B728" i="6"/>
  <c r="A728" i="6"/>
  <c r="G728" i="6" s="1"/>
  <c r="B727" i="6"/>
  <c r="A727" i="6"/>
  <c r="G727" i="6" s="1"/>
  <c r="B726" i="6"/>
  <c r="A726" i="6"/>
  <c r="G726" i="6" s="1"/>
  <c r="B725" i="6"/>
  <c r="A725" i="6"/>
  <c r="B724" i="6"/>
  <c r="A724" i="6"/>
  <c r="B723" i="6"/>
  <c r="A723" i="6"/>
  <c r="B722" i="6"/>
  <c r="A722" i="6"/>
  <c r="G722" i="6" s="1"/>
  <c r="B721" i="6"/>
  <c r="A721" i="6"/>
  <c r="G721" i="6" s="1"/>
  <c r="B720" i="6"/>
  <c r="A720" i="6"/>
  <c r="B719" i="6"/>
  <c r="A719" i="6"/>
  <c r="G719" i="6" s="1"/>
  <c r="B718" i="6"/>
  <c r="A718" i="6"/>
  <c r="G718" i="6" s="1"/>
  <c r="B717" i="6"/>
  <c r="A717" i="6"/>
  <c r="B716" i="6"/>
  <c r="A716" i="6"/>
  <c r="B715" i="6"/>
  <c r="A715" i="6"/>
  <c r="B714" i="6"/>
  <c r="A714" i="6"/>
  <c r="G714" i="6" s="1"/>
  <c r="B713" i="6"/>
  <c r="A713" i="6"/>
  <c r="B712" i="6"/>
  <c r="A712" i="6"/>
  <c r="G712" i="6" s="1"/>
  <c r="B711" i="6"/>
  <c r="A711" i="6"/>
  <c r="G711" i="6" s="1"/>
  <c r="B710" i="6"/>
  <c r="A710" i="6"/>
  <c r="B709" i="6"/>
  <c r="A709" i="6"/>
  <c r="G709" i="6" s="1"/>
  <c r="B708" i="6"/>
  <c r="A708" i="6"/>
  <c r="G708" i="6" s="1"/>
  <c r="B707" i="6"/>
  <c r="A707" i="6"/>
  <c r="G707" i="6" s="1"/>
  <c r="B706" i="6"/>
  <c r="A706" i="6"/>
  <c r="G706" i="6" s="1"/>
  <c r="B705" i="6"/>
  <c r="A705" i="6"/>
  <c r="B704" i="6"/>
  <c r="A704" i="6"/>
  <c r="B703" i="6"/>
  <c r="A703" i="6"/>
  <c r="G703" i="6" s="1"/>
  <c r="B702" i="6"/>
  <c r="A702" i="6"/>
  <c r="G702" i="6" s="1"/>
  <c r="B701" i="6"/>
  <c r="A701" i="6"/>
  <c r="B700" i="6"/>
  <c r="A700" i="6"/>
  <c r="G700" i="6" s="1"/>
  <c r="B699" i="6"/>
  <c r="A699" i="6"/>
  <c r="G699" i="6" s="1"/>
  <c r="B698" i="6"/>
  <c r="A698" i="6"/>
  <c r="G698" i="6" s="1"/>
  <c r="B697" i="6"/>
  <c r="A697" i="6"/>
  <c r="G697" i="6" s="1"/>
  <c r="B696" i="6"/>
  <c r="A696" i="6"/>
  <c r="G696" i="6" s="1"/>
  <c r="B695" i="6"/>
  <c r="A695" i="6"/>
  <c r="G695" i="6" s="1"/>
  <c r="B694" i="6"/>
  <c r="A694" i="6"/>
  <c r="C694" i="6" s="1"/>
  <c r="B693" i="6"/>
  <c r="A693" i="6"/>
  <c r="G693" i="6" s="1"/>
  <c r="B692" i="6"/>
  <c r="A692" i="6"/>
  <c r="G692" i="6" s="1"/>
  <c r="B691" i="6"/>
  <c r="A691" i="6"/>
  <c r="G691" i="6" s="1"/>
  <c r="B690" i="6"/>
  <c r="A690" i="6"/>
  <c r="G690" i="6" s="1"/>
  <c r="B689" i="6"/>
  <c r="A689" i="6"/>
  <c r="G689" i="6" s="1"/>
  <c r="B688" i="6"/>
  <c r="A688" i="6"/>
  <c r="G688" i="6" s="1"/>
  <c r="B687" i="6"/>
  <c r="A687" i="6"/>
  <c r="C687" i="6" s="1"/>
  <c r="E687" i="6" s="1"/>
  <c r="B686" i="6"/>
  <c r="A686" i="6"/>
  <c r="G686" i="6" s="1"/>
  <c r="B685" i="6"/>
  <c r="A685" i="6"/>
  <c r="B684" i="6"/>
  <c r="A684" i="6"/>
  <c r="B683" i="6"/>
  <c r="A683" i="6"/>
  <c r="G683" i="6" s="1"/>
  <c r="B682" i="6"/>
  <c r="A682" i="6"/>
  <c r="G682" i="6" s="1"/>
  <c r="B681" i="6"/>
  <c r="A681" i="6"/>
  <c r="B680" i="6"/>
  <c r="A680" i="6"/>
  <c r="G680" i="6" s="1"/>
  <c r="B679" i="6"/>
  <c r="A679" i="6"/>
  <c r="B678" i="6"/>
  <c r="A678" i="6"/>
  <c r="B677" i="6"/>
  <c r="A677" i="6"/>
  <c r="G677" i="6" s="1"/>
  <c r="B676" i="6"/>
  <c r="A676" i="6"/>
  <c r="G676" i="6" s="1"/>
  <c r="B675" i="6"/>
  <c r="A675" i="6"/>
  <c r="G675" i="6" s="1"/>
  <c r="B674" i="6"/>
  <c r="A674" i="6"/>
  <c r="G674" i="6" s="1"/>
  <c r="B673" i="6"/>
  <c r="A673" i="6"/>
  <c r="G673" i="6" s="1"/>
  <c r="B672" i="6"/>
  <c r="A672" i="6"/>
  <c r="C672" i="6" s="1"/>
  <c r="B671" i="6"/>
  <c r="A671" i="6"/>
  <c r="G671" i="6" s="1"/>
  <c r="B670" i="6"/>
  <c r="A670" i="6"/>
  <c r="B669" i="6"/>
  <c r="A669" i="6"/>
  <c r="G669" i="6" s="1"/>
  <c r="B668" i="6"/>
  <c r="A668" i="6"/>
  <c r="B667" i="6"/>
  <c r="A667" i="6"/>
  <c r="G667" i="6" s="1"/>
  <c r="B666" i="6"/>
  <c r="A666" i="6"/>
  <c r="G666" i="6" s="1"/>
  <c r="B665" i="6"/>
  <c r="A665" i="6"/>
  <c r="B664" i="6"/>
  <c r="A664" i="6"/>
  <c r="G664" i="6" s="1"/>
  <c r="B663" i="6"/>
  <c r="A663" i="6"/>
  <c r="G663" i="6" s="1"/>
  <c r="B662" i="6"/>
  <c r="A662" i="6"/>
  <c r="G662" i="6" s="1"/>
  <c r="B661" i="6"/>
  <c r="A661" i="6"/>
  <c r="G661" i="6" s="1"/>
  <c r="B660" i="6"/>
  <c r="A660" i="6"/>
  <c r="G660" i="6" s="1"/>
  <c r="B659" i="6"/>
  <c r="A659" i="6"/>
  <c r="B658" i="6"/>
  <c r="A658" i="6"/>
  <c r="G658" i="6" s="1"/>
  <c r="B657" i="6"/>
  <c r="A657" i="6"/>
  <c r="G657" i="6" s="1"/>
  <c r="B656" i="6"/>
  <c r="A656" i="6"/>
  <c r="G656" i="6" s="1"/>
  <c r="B655" i="6"/>
  <c r="A655" i="6"/>
  <c r="G655" i="6" s="1"/>
  <c r="B654" i="6"/>
  <c r="A654" i="6"/>
  <c r="G654" i="6" s="1"/>
  <c r="B653" i="6"/>
  <c r="A653" i="6"/>
  <c r="B652" i="6"/>
  <c r="A652" i="6"/>
  <c r="B651" i="6"/>
  <c r="A651" i="6"/>
  <c r="G651" i="6" s="1"/>
  <c r="B650" i="6"/>
  <c r="A650" i="6"/>
  <c r="G650" i="6" s="1"/>
  <c r="B649" i="6"/>
  <c r="A649" i="6"/>
  <c r="G649" i="6" s="1"/>
  <c r="B648" i="6"/>
  <c r="A648" i="6"/>
  <c r="B647" i="6"/>
  <c r="A647" i="6"/>
  <c r="G647" i="6" s="1"/>
  <c r="B646" i="6"/>
  <c r="A646" i="6"/>
  <c r="G646" i="6" s="1"/>
  <c r="B645" i="6"/>
  <c r="A645" i="6"/>
  <c r="G645" i="6" s="1"/>
  <c r="B644" i="6"/>
  <c r="A644" i="6"/>
  <c r="G644" i="6" s="1"/>
  <c r="B643" i="6"/>
  <c r="A643" i="6"/>
  <c r="B642" i="6"/>
  <c r="A642" i="6"/>
  <c r="G642" i="6" s="1"/>
  <c r="B641" i="6"/>
  <c r="A641" i="6"/>
  <c r="G641" i="6" s="1"/>
  <c r="B640" i="6"/>
  <c r="A640" i="6"/>
  <c r="G640" i="6" s="1"/>
  <c r="B639" i="6"/>
  <c r="A639" i="6"/>
  <c r="G639" i="6" s="1"/>
  <c r="B638" i="6"/>
  <c r="A638" i="6"/>
  <c r="B637" i="6"/>
  <c r="A637" i="6"/>
  <c r="G637" i="6" s="1"/>
  <c r="B636" i="6"/>
  <c r="A636" i="6"/>
  <c r="B635" i="6"/>
  <c r="A635" i="6"/>
  <c r="B634" i="6"/>
  <c r="A634" i="6"/>
  <c r="G634" i="6" s="1"/>
  <c r="B633" i="6"/>
  <c r="A633" i="6"/>
  <c r="G633" i="6" s="1"/>
  <c r="B632" i="6"/>
  <c r="A632" i="6"/>
  <c r="G632" i="6" s="1"/>
  <c r="B631" i="6"/>
  <c r="A631" i="6"/>
  <c r="G631" i="6" s="1"/>
  <c r="B630" i="6"/>
  <c r="A630" i="6"/>
  <c r="B629" i="6"/>
  <c r="A629" i="6"/>
  <c r="G629" i="6" s="1"/>
  <c r="B628" i="6"/>
  <c r="A628" i="6"/>
  <c r="G628" i="6" s="1"/>
  <c r="B627" i="6"/>
  <c r="A627" i="6"/>
  <c r="G627" i="6" s="1"/>
  <c r="B626" i="6"/>
  <c r="A626" i="6"/>
  <c r="G626" i="6" s="1"/>
  <c r="B625" i="6"/>
  <c r="A625" i="6"/>
  <c r="B624" i="6"/>
  <c r="A624" i="6"/>
  <c r="G624" i="6" s="1"/>
  <c r="B623" i="6"/>
  <c r="A623" i="6"/>
  <c r="B622" i="6"/>
  <c r="A622" i="6"/>
  <c r="B621" i="6"/>
  <c r="A621" i="6"/>
  <c r="G621" i="6" s="1"/>
  <c r="B620" i="6"/>
  <c r="A620" i="6"/>
  <c r="G620" i="6" s="1"/>
  <c r="B619" i="6"/>
  <c r="A619" i="6"/>
  <c r="G619" i="6" s="1"/>
  <c r="B618" i="6"/>
  <c r="A618" i="6"/>
  <c r="B617" i="6"/>
  <c r="A617" i="6"/>
  <c r="G617" i="6" s="1"/>
  <c r="B616" i="6"/>
  <c r="A616" i="6"/>
  <c r="G616" i="6" s="1"/>
  <c r="B615" i="6"/>
  <c r="A615" i="6"/>
  <c r="B614" i="6"/>
  <c r="A614" i="6"/>
  <c r="G614" i="6" s="1"/>
  <c r="B613" i="6"/>
  <c r="A613" i="6"/>
  <c r="G613" i="6" s="1"/>
  <c r="B612" i="6"/>
  <c r="A612" i="6"/>
  <c r="G612" i="6" s="1"/>
  <c r="B611" i="6"/>
  <c r="A611" i="6"/>
  <c r="G611" i="6" s="1"/>
  <c r="B610" i="6"/>
  <c r="A610" i="6"/>
  <c r="G610" i="6" s="1"/>
  <c r="B609" i="6"/>
  <c r="A609" i="6"/>
  <c r="B608" i="6"/>
  <c r="A608" i="6"/>
  <c r="B607" i="6"/>
  <c r="A607" i="6"/>
  <c r="B606" i="6"/>
  <c r="A606" i="6"/>
  <c r="B605" i="6"/>
  <c r="A605" i="6"/>
  <c r="B604" i="6"/>
  <c r="A604" i="6"/>
  <c r="G604" i="6" s="1"/>
  <c r="B603" i="6"/>
  <c r="A603" i="6"/>
  <c r="B602" i="6"/>
  <c r="A602" i="6"/>
  <c r="G602" i="6" s="1"/>
  <c r="B601" i="6"/>
  <c r="A601" i="6"/>
  <c r="G601" i="6" s="1"/>
  <c r="B600" i="6"/>
  <c r="A600" i="6"/>
  <c r="G600" i="6" s="1"/>
  <c r="B599" i="6"/>
  <c r="A599" i="6"/>
  <c r="G599" i="6" s="1"/>
  <c r="B598" i="6"/>
  <c r="A598" i="6"/>
  <c r="C598" i="6" s="1"/>
  <c r="B597" i="6"/>
  <c r="A597" i="6"/>
  <c r="B596" i="6"/>
  <c r="A596" i="6"/>
  <c r="G596" i="6" s="1"/>
  <c r="B595" i="6"/>
  <c r="A595" i="6"/>
  <c r="G595" i="6" s="1"/>
  <c r="B594" i="6"/>
  <c r="A594" i="6"/>
  <c r="G594" i="6" s="1"/>
  <c r="B593" i="6"/>
  <c r="A593" i="6"/>
  <c r="G593" i="6" s="1"/>
  <c r="B592" i="6"/>
  <c r="A592" i="6"/>
  <c r="B591" i="6"/>
  <c r="A591" i="6"/>
  <c r="B590" i="6"/>
  <c r="A590" i="6"/>
  <c r="B589" i="6"/>
  <c r="A589" i="6"/>
  <c r="G589" i="6" s="1"/>
  <c r="B588" i="6"/>
  <c r="A588" i="6"/>
  <c r="G588" i="6" s="1"/>
  <c r="B587" i="6"/>
  <c r="A587" i="6"/>
  <c r="G587" i="6" s="1"/>
  <c r="B586" i="6"/>
  <c r="A586" i="6"/>
  <c r="B585" i="6"/>
  <c r="A585" i="6"/>
  <c r="G585" i="6" s="1"/>
  <c r="B584" i="6"/>
  <c r="A584" i="6"/>
  <c r="B583" i="6"/>
  <c r="A583" i="6"/>
  <c r="B582" i="6"/>
  <c r="A582" i="6"/>
  <c r="C582" i="6" s="1"/>
  <c r="B581" i="6"/>
  <c r="A581" i="6"/>
  <c r="B580" i="6"/>
  <c r="A580" i="6"/>
  <c r="G580" i="6" s="1"/>
  <c r="B579" i="6"/>
  <c r="A579" i="6"/>
  <c r="G579" i="6" s="1"/>
  <c r="B578" i="6"/>
  <c r="A578" i="6"/>
  <c r="G578" i="6" s="1"/>
  <c r="B577" i="6"/>
  <c r="A577" i="6"/>
  <c r="B576" i="6"/>
  <c r="A576" i="6"/>
  <c r="G576" i="6" s="1"/>
  <c r="B575" i="6"/>
  <c r="A575" i="6"/>
  <c r="G575" i="6" s="1"/>
  <c r="B574" i="6"/>
  <c r="A574" i="6"/>
  <c r="B573" i="6"/>
  <c r="A573" i="6"/>
  <c r="G573" i="6" s="1"/>
  <c r="B572" i="6"/>
  <c r="A572" i="6"/>
  <c r="G572" i="6" s="1"/>
  <c r="B571" i="6"/>
  <c r="A571" i="6"/>
  <c r="G571" i="6" s="1"/>
  <c r="B570" i="6"/>
  <c r="A570" i="6"/>
  <c r="G570" i="6" s="1"/>
  <c r="B569" i="6"/>
  <c r="A569" i="6"/>
  <c r="G569" i="6" s="1"/>
  <c r="B568" i="6"/>
  <c r="A568" i="6"/>
  <c r="G568" i="6" s="1"/>
  <c r="B567" i="6"/>
  <c r="A567" i="6"/>
  <c r="B566" i="6"/>
  <c r="A566" i="6"/>
  <c r="G566" i="6" s="1"/>
  <c r="B565" i="6"/>
  <c r="A565" i="6"/>
  <c r="G565" i="6" s="1"/>
  <c r="B564" i="6"/>
  <c r="A564" i="6"/>
  <c r="G564" i="6" s="1"/>
  <c r="B563" i="6"/>
  <c r="A563" i="6"/>
  <c r="G563" i="6" s="1"/>
  <c r="B562" i="6"/>
  <c r="A562" i="6"/>
  <c r="G562" i="6" s="1"/>
  <c r="B561" i="6"/>
  <c r="A561" i="6"/>
  <c r="B560" i="6"/>
  <c r="A560" i="6"/>
  <c r="B559" i="6"/>
  <c r="A559" i="6"/>
  <c r="G559" i="6" s="1"/>
  <c r="B558" i="6"/>
  <c r="A558" i="6"/>
  <c r="B557" i="6"/>
  <c r="A557" i="6"/>
  <c r="B556" i="6"/>
  <c r="A556" i="6"/>
  <c r="G556" i="6" s="1"/>
  <c r="B555" i="6"/>
  <c r="A555" i="6"/>
  <c r="G555" i="6" s="1"/>
  <c r="B554" i="6"/>
  <c r="A554" i="6"/>
  <c r="B553" i="6"/>
  <c r="A553" i="6"/>
  <c r="G553" i="6" s="1"/>
  <c r="B552" i="6"/>
  <c r="A552" i="6"/>
  <c r="G552" i="6" s="1"/>
  <c r="B551" i="6"/>
  <c r="A551" i="6"/>
  <c r="B550" i="6"/>
  <c r="A550" i="6"/>
  <c r="G550" i="6" s="1"/>
  <c r="B549" i="6"/>
  <c r="A549" i="6"/>
  <c r="B548" i="6"/>
  <c r="A548" i="6"/>
  <c r="G548" i="6" s="1"/>
  <c r="B547" i="6"/>
  <c r="A547" i="6"/>
  <c r="G547" i="6" s="1"/>
  <c r="B546" i="6"/>
  <c r="A546" i="6"/>
  <c r="G546" i="6" s="1"/>
  <c r="B545" i="6"/>
  <c r="A545" i="6"/>
  <c r="G545" i="6" s="1"/>
  <c r="B544" i="6"/>
  <c r="A544" i="6"/>
  <c r="G544" i="6" s="1"/>
  <c r="B543" i="6"/>
  <c r="A543" i="6"/>
  <c r="B542" i="6"/>
  <c r="A542" i="6"/>
  <c r="B541" i="6"/>
  <c r="A541" i="6"/>
  <c r="G541" i="6" s="1"/>
  <c r="B540" i="6"/>
  <c r="A540" i="6"/>
  <c r="G540" i="6" s="1"/>
  <c r="B539" i="6"/>
  <c r="A539" i="6"/>
  <c r="G539" i="6" s="1"/>
  <c r="B538" i="6"/>
  <c r="A538" i="6"/>
  <c r="G538" i="6" s="1"/>
  <c r="B537" i="6"/>
  <c r="A537" i="6"/>
  <c r="G537" i="6" s="1"/>
  <c r="B536" i="6"/>
  <c r="A536" i="6"/>
  <c r="G536" i="6" s="1"/>
  <c r="B535" i="6"/>
  <c r="A535" i="6"/>
  <c r="G535" i="6" s="1"/>
  <c r="B534" i="6"/>
  <c r="A534" i="6"/>
  <c r="G534" i="6" s="1"/>
  <c r="B533" i="6"/>
  <c r="A533" i="6"/>
  <c r="B532" i="6"/>
  <c r="A532" i="6"/>
  <c r="G532" i="6" s="1"/>
  <c r="B531" i="6"/>
  <c r="A531" i="6"/>
  <c r="G531" i="6" s="1"/>
  <c r="B530" i="6"/>
  <c r="A530" i="6"/>
  <c r="B529" i="6"/>
  <c r="A529" i="6"/>
  <c r="G529" i="6" s="1"/>
  <c r="B528" i="6"/>
  <c r="A528" i="6"/>
  <c r="B527" i="6"/>
  <c r="A527" i="6"/>
  <c r="G527" i="6" s="1"/>
  <c r="B526" i="6"/>
  <c r="A526" i="6"/>
  <c r="B525" i="6"/>
  <c r="A525" i="6"/>
  <c r="G525" i="6" s="1"/>
  <c r="B524" i="6"/>
  <c r="A524" i="6"/>
  <c r="C524" i="6" s="1"/>
  <c r="B523" i="6"/>
  <c r="A523" i="6"/>
  <c r="B522" i="6"/>
  <c r="A522" i="6"/>
  <c r="B521" i="6"/>
  <c r="A521" i="6"/>
  <c r="G521" i="6" s="1"/>
  <c r="B520" i="6"/>
  <c r="A520" i="6"/>
  <c r="G520" i="6" s="1"/>
  <c r="B519" i="6"/>
  <c r="A519" i="6"/>
  <c r="B518" i="6"/>
  <c r="A518" i="6"/>
  <c r="G518" i="6" s="1"/>
  <c r="B517" i="6"/>
  <c r="A517" i="6"/>
  <c r="B516" i="6"/>
  <c r="A516" i="6"/>
  <c r="G516" i="6" s="1"/>
  <c r="B515" i="6"/>
  <c r="A515" i="6"/>
  <c r="G515" i="6" s="1"/>
  <c r="B514" i="6"/>
  <c r="A514" i="6"/>
  <c r="B513" i="6"/>
  <c r="A513" i="6"/>
  <c r="G513" i="6" s="1"/>
  <c r="B512" i="6"/>
  <c r="A512" i="6"/>
  <c r="G512" i="6" s="1"/>
  <c r="B511" i="6"/>
  <c r="A511" i="6"/>
  <c r="B510" i="6"/>
  <c r="A510" i="6"/>
  <c r="G510" i="6" s="1"/>
  <c r="B509" i="6"/>
  <c r="A509" i="6"/>
  <c r="G509" i="6" s="1"/>
  <c r="B508" i="6"/>
  <c r="A508" i="6"/>
  <c r="B507" i="6"/>
  <c r="A507" i="6"/>
  <c r="G507" i="6" s="1"/>
  <c r="B506" i="6"/>
  <c r="A506" i="6"/>
  <c r="B505" i="6"/>
  <c r="A505" i="6"/>
  <c r="G505" i="6" s="1"/>
  <c r="B504" i="6"/>
  <c r="A504" i="6"/>
  <c r="G504" i="6" s="1"/>
  <c r="B503" i="6"/>
  <c r="A503" i="6"/>
  <c r="G503" i="6" s="1"/>
  <c r="B502" i="6"/>
  <c r="A502" i="6"/>
  <c r="G502" i="6" s="1"/>
  <c r="B501" i="6"/>
  <c r="A501" i="6"/>
  <c r="G501" i="6" s="1"/>
  <c r="B500" i="6"/>
  <c r="A500" i="6"/>
  <c r="G500" i="6" s="1"/>
  <c r="B499" i="6"/>
  <c r="A499" i="6"/>
  <c r="G499" i="6" s="1"/>
  <c r="B498" i="6"/>
  <c r="A498" i="6"/>
  <c r="G498" i="6" s="1"/>
  <c r="B497" i="6"/>
  <c r="A497" i="6"/>
  <c r="G497" i="6" s="1"/>
  <c r="B496" i="6"/>
  <c r="A496" i="6"/>
  <c r="G496" i="6" s="1"/>
  <c r="B495" i="6"/>
  <c r="A495" i="6"/>
  <c r="G495" i="6" s="1"/>
  <c r="B494" i="6"/>
  <c r="A494" i="6"/>
  <c r="B493" i="6"/>
  <c r="A493" i="6"/>
  <c r="B492" i="6"/>
  <c r="A492" i="6"/>
  <c r="G492" i="6" s="1"/>
  <c r="B491" i="6"/>
  <c r="A491" i="6"/>
  <c r="C491" i="6" s="1"/>
  <c r="B490" i="6"/>
  <c r="A490" i="6"/>
  <c r="B489" i="6"/>
  <c r="A489" i="6"/>
  <c r="G489" i="6" s="1"/>
  <c r="B488" i="6"/>
  <c r="A488" i="6"/>
  <c r="G488" i="6" s="1"/>
  <c r="B487" i="6"/>
  <c r="A487" i="6"/>
  <c r="G487" i="6" s="1"/>
  <c r="B486" i="6"/>
  <c r="A486" i="6"/>
  <c r="G486" i="6" s="1"/>
  <c r="B485" i="6"/>
  <c r="A485" i="6"/>
  <c r="B484" i="6"/>
  <c r="A484" i="6"/>
  <c r="G484" i="6" s="1"/>
  <c r="B483" i="6"/>
  <c r="A483" i="6"/>
  <c r="G483" i="6" s="1"/>
  <c r="B482" i="6"/>
  <c r="A482" i="6"/>
  <c r="G482" i="6" s="1"/>
  <c r="B481" i="6"/>
  <c r="A481" i="6"/>
  <c r="B480" i="6"/>
  <c r="A480" i="6"/>
  <c r="G480" i="6" s="1"/>
  <c r="B479" i="6"/>
  <c r="A479" i="6"/>
  <c r="B478" i="6"/>
  <c r="A478" i="6"/>
  <c r="B477" i="6"/>
  <c r="A477" i="6"/>
  <c r="G477" i="6" s="1"/>
  <c r="B476" i="6"/>
  <c r="A476" i="6"/>
  <c r="G476" i="6" s="1"/>
  <c r="B475" i="6"/>
  <c r="A475" i="6"/>
  <c r="B474" i="6"/>
  <c r="A474" i="6"/>
  <c r="G474" i="6" s="1"/>
  <c r="B473" i="6"/>
  <c r="A473" i="6"/>
  <c r="B472" i="6"/>
  <c r="A472" i="6"/>
  <c r="G472" i="6" s="1"/>
  <c r="B471" i="6"/>
  <c r="A471" i="6"/>
  <c r="G471" i="6" s="1"/>
  <c r="B470" i="6"/>
  <c r="A470" i="6"/>
  <c r="G470" i="6" s="1"/>
  <c r="B469" i="6"/>
  <c r="A469" i="6"/>
  <c r="G469" i="6" s="1"/>
  <c r="B468" i="6"/>
  <c r="A468" i="6"/>
  <c r="G468" i="6" s="1"/>
  <c r="B467" i="6"/>
  <c r="A467" i="6"/>
  <c r="G467" i="6" s="1"/>
  <c r="B466" i="6"/>
  <c r="A466" i="6"/>
  <c r="B465" i="6"/>
  <c r="A465" i="6"/>
  <c r="B464" i="6"/>
  <c r="A464" i="6"/>
  <c r="G464" i="6" s="1"/>
  <c r="B463" i="6"/>
  <c r="A463" i="6"/>
  <c r="G463" i="6" s="1"/>
  <c r="B462" i="6"/>
  <c r="A462" i="6"/>
  <c r="B461" i="6"/>
  <c r="A461" i="6"/>
  <c r="B460" i="6"/>
  <c r="A460" i="6"/>
  <c r="G460" i="6" s="1"/>
  <c r="B459" i="6"/>
  <c r="A459" i="6"/>
  <c r="G459" i="6" s="1"/>
  <c r="B458" i="6"/>
  <c r="A458" i="6"/>
  <c r="B457" i="6"/>
  <c r="A457" i="6"/>
  <c r="B456" i="6"/>
  <c r="A456" i="6"/>
  <c r="B455" i="6"/>
  <c r="A455" i="6"/>
  <c r="B454" i="6"/>
  <c r="A454" i="6"/>
  <c r="G454" i="6" s="1"/>
  <c r="B453" i="6"/>
  <c r="A453" i="6"/>
  <c r="B452" i="6"/>
  <c r="A452" i="6"/>
  <c r="B451" i="6"/>
  <c r="A451" i="6"/>
  <c r="B450" i="6"/>
  <c r="A450" i="6"/>
  <c r="G450" i="6" s="1"/>
  <c r="G449" i="6"/>
  <c r="B449" i="6"/>
  <c r="C449" i="6" s="1"/>
  <c r="E449" i="6" s="1"/>
  <c r="A449" i="6"/>
  <c r="B448" i="6"/>
  <c r="A448" i="6"/>
  <c r="B447" i="6"/>
  <c r="A447" i="6"/>
  <c r="G447" i="6" s="1"/>
  <c r="B446" i="6"/>
  <c r="A446" i="6"/>
  <c r="B445" i="6"/>
  <c r="A445" i="6"/>
  <c r="B444" i="6"/>
  <c r="A444" i="6"/>
  <c r="G444" i="6" s="1"/>
  <c r="B443" i="6"/>
  <c r="A443" i="6"/>
  <c r="G443" i="6" s="1"/>
  <c r="B442" i="6"/>
  <c r="A442" i="6"/>
  <c r="G442" i="6" s="1"/>
  <c r="B441" i="6"/>
  <c r="A441" i="6"/>
  <c r="G441" i="6" s="1"/>
  <c r="B440" i="6"/>
  <c r="A440" i="6"/>
  <c r="G440" i="6" s="1"/>
  <c r="B439" i="6"/>
  <c r="A439" i="6"/>
  <c r="G439" i="6" s="1"/>
  <c r="B438" i="6"/>
  <c r="A438" i="6"/>
  <c r="G438" i="6" s="1"/>
  <c r="B437" i="6"/>
  <c r="A437" i="6"/>
  <c r="G437" i="6" s="1"/>
  <c r="B436" i="6"/>
  <c r="A436" i="6"/>
  <c r="G436" i="6" s="1"/>
  <c r="B435" i="6"/>
  <c r="A435" i="6"/>
  <c r="G435" i="6" s="1"/>
  <c r="B434" i="6"/>
  <c r="A434" i="6"/>
  <c r="G434" i="6" s="1"/>
  <c r="B433" i="6"/>
  <c r="A433" i="6"/>
  <c r="G433" i="6" s="1"/>
  <c r="B432" i="6"/>
  <c r="A432" i="6"/>
  <c r="G432" i="6" s="1"/>
  <c r="B431" i="6"/>
  <c r="A431" i="6"/>
  <c r="G431" i="6" s="1"/>
  <c r="B430" i="6"/>
  <c r="A430" i="6"/>
  <c r="B429" i="6"/>
  <c r="A429" i="6"/>
  <c r="B428" i="6"/>
  <c r="A428" i="6"/>
  <c r="G428" i="6" s="1"/>
  <c r="B427" i="6"/>
  <c r="A427" i="6"/>
  <c r="G427" i="6" s="1"/>
  <c r="B426" i="6"/>
  <c r="A426" i="6"/>
  <c r="B425" i="6"/>
  <c r="A425" i="6"/>
  <c r="G425" i="6" s="1"/>
  <c r="B424" i="6"/>
  <c r="A424" i="6"/>
  <c r="G424" i="6" s="1"/>
  <c r="B423" i="6"/>
  <c r="A423" i="6"/>
  <c r="G423" i="6" s="1"/>
  <c r="B422" i="6"/>
  <c r="A422" i="6"/>
  <c r="G422" i="6" s="1"/>
  <c r="B421" i="6"/>
  <c r="A421" i="6"/>
  <c r="B420" i="6"/>
  <c r="A420" i="6"/>
  <c r="G420" i="6" s="1"/>
  <c r="B419" i="6"/>
  <c r="A419" i="6"/>
  <c r="B418" i="6"/>
  <c r="A418" i="6"/>
  <c r="G418" i="6" s="1"/>
  <c r="B417" i="6"/>
  <c r="A417" i="6"/>
  <c r="B416" i="6"/>
  <c r="A416" i="6"/>
  <c r="G416" i="6" s="1"/>
  <c r="B415" i="6"/>
  <c r="A415" i="6"/>
  <c r="B414" i="6"/>
  <c r="A414" i="6"/>
  <c r="B413" i="6"/>
  <c r="A413" i="6"/>
  <c r="G413" i="6" s="1"/>
  <c r="B412" i="6"/>
  <c r="A412" i="6"/>
  <c r="G412" i="6" s="1"/>
  <c r="B411" i="6"/>
  <c r="A411" i="6"/>
  <c r="B410" i="6"/>
  <c r="A410" i="6"/>
  <c r="G410" i="6" s="1"/>
  <c r="B409" i="6"/>
  <c r="A409" i="6"/>
  <c r="B408" i="6"/>
  <c r="A408" i="6"/>
  <c r="G408" i="6" s="1"/>
  <c r="B407" i="6"/>
  <c r="A407" i="6"/>
  <c r="G407" i="6" s="1"/>
  <c r="B406" i="6"/>
  <c r="A406" i="6"/>
  <c r="G406" i="6" s="1"/>
  <c r="B405" i="6"/>
  <c r="A405" i="6"/>
  <c r="G405" i="6" s="1"/>
  <c r="B404" i="6"/>
  <c r="A404" i="6"/>
  <c r="G404" i="6" s="1"/>
  <c r="B403" i="6"/>
  <c r="A403" i="6"/>
  <c r="G403" i="6" s="1"/>
  <c r="B402" i="6"/>
  <c r="A402" i="6"/>
  <c r="B401" i="6"/>
  <c r="A401" i="6"/>
  <c r="G401" i="6" s="1"/>
  <c r="B400" i="6"/>
  <c r="A400" i="6"/>
  <c r="G400" i="6" s="1"/>
  <c r="B399" i="6"/>
  <c r="A399" i="6"/>
  <c r="G399" i="6" s="1"/>
  <c r="B398" i="6"/>
  <c r="A398" i="6"/>
  <c r="B397" i="6"/>
  <c r="A397" i="6"/>
  <c r="B396" i="6"/>
  <c r="A396" i="6"/>
  <c r="G396" i="6" s="1"/>
  <c r="B395" i="6"/>
  <c r="A395" i="6"/>
  <c r="G395" i="6" s="1"/>
  <c r="B394" i="6"/>
  <c r="A394" i="6"/>
  <c r="B393" i="6"/>
  <c r="A393" i="6"/>
  <c r="B392" i="6"/>
  <c r="A392" i="6"/>
  <c r="B391" i="6"/>
  <c r="A391" i="6"/>
  <c r="G391" i="6" s="1"/>
  <c r="B390" i="6"/>
  <c r="A390" i="6"/>
  <c r="G390" i="6" s="1"/>
  <c r="B389" i="6"/>
  <c r="A389" i="6"/>
  <c r="B388" i="6"/>
  <c r="A388" i="6"/>
  <c r="B387" i="6"/>
  <c r="A387" i="6"/>
  <c r="B386" i="6"/>
  <c r="A386" i="6"/>
  <c r="B385" i="6"/>
  <c r="A385" i="6"/>
  <c r="B384" i="6"/>
  <c r="A384" i="6"/>
  <c r="B383" i="6"/>
  <c r="A383" i="6"/>
  <c r="G383" i="6" s="1"/>
  <c r="B382" i="6"/>
  <c r="A382" i="6"/>
  <c r="B381" i="6"/>
  <c r="A381" i="6"/>
  <c r="G381" i="6" s="1"/>
  <c r="B380" i="6"/>
  <c r="A380" i="6"/>
  <c r="G380" i="6" s="1"/>
  <c r="B379" i="6"/>
  <c r="A379" i="6"/>
  <c r="G379" i="6" s="1"/>
  <c r="B378" i="6"/>
  <c r="A378" i="6"/>
  <c r="G378" i="6" s="1"/>
  <c r="B377" i="6"/>
  <c r="A377" i="6"/>
  <c r="G377" i="6" s="1"/>
  <c r="B376" i="6"/>
  <c r="A376" i="6"/>
  <c r="G376" i="6" s="1"/>
  <c r="B375" i="6"/>
  <c r="A375" i="6"/>
  <c r="B374" i="6"/>
  <c r="A374" i="6"/>
  <c r="G374" i="6" s="1"/>
  <c r="B373" i="6"/>
  <c r="A373" i="6"/>
  <c r="G373" i="6" s="1"/>
  <c r="B372" i="6"/>
  <c r="A372" i="6"/>
  <c r="G372" i="6" s="1"/>
  <c r="B371" i="6"/>
  <c r="A371" i="6"/>
  <c r="G371" i="6" s="1"/>
  <c r="B370" i="6"/>
  <c r="A370" i="6"/>
  <c r="B369" i="6"/>
  <c r="A369" i="6"/>
  <c r="B368" i="6"/>
  <c r="A368" i="6"/>
  <c r="B367" i="6"/>
  <c r="A367" i="6"/>
  <c r="B366" i="6"/>
  <c r="A366" i="6"/>
  <c r="B365" i="6"/>
  <c r="A365" i="6"/>
  <c r="B364" i="6"/>
  <c r="A364" i="6"/>
  <c r="G364" i="6" s="1"/>
  <c r="B363" i="6"/>
  <c r="A363" i="6"/>
  <c r="B362" i="6"/>
  <c r="A362" i="6"/>
  <c r="B361" i="6"/>
  <c r="A361" i="6"/>
  <c r="G361" i="6" s="1"/>
  <c r="B360" i="6"/>
  <c r="A360" i="6"/>
  <c r="B359" i="6"/>
  <c r="A359" i="6"/>
  <c r="G359" i="6" s="1"/>
  <c r="B358" i="6"/>
  <c r="A358" i="6"/>
  <c r="B357" i="6"/>
  <c r="A357" i="6"/>
  <c r="G357" i="6" s="1"/>
  <c r="B356" i="6"/>
  <c r="A356" i="6"/>
  <c r="G356" i="6" s="1"/>
  <c r="B355" i="6"/>
  <c r="A355" i="6"/>
  <c r="G355" i="6" s="1"/>
  <c r="B354" i="6"/>
  <c r="A354" i="6"/>
  <c r="G354" i="6" s="1"/>
  <c r="B353" i="6"/>
  <c r="A353" i="6"/>
  <c r="B352" i="6"/>
  <c r="A352" i="6"/>
  <c r="B351" i="6"/>
  <c r="A351" i="6"/>
  <c r="G351" i="6" s="1"/>
  <c r="B350" i="6"/>
  <c r="A350" i="6"/>
  <c r="G350" i="6" s="1"/>
  <c r="B349" i="6"/>
  <c r="A349" i="6"/>
  <c r="B348" i="6"/>
  <c r="A348" i="6"/>
  <c r="G348" i="6" s="1"/>
  <c r="B347" i="6"/>
  <c r="A347" i="6"/>
  <c r="G347" i="6" s="1"/>
  <c r="B346" i="6"/>
  <c r="A346" i="6"/>
  <c r="G346" i="6" s="1"/>
  <c r="B345" i="6"/>
  <c r="A345" i="6"/>
  <c r="G345" i="6" s="1"/>
  <c r="B344" i="6"/>
  <c r="A344" i="6"/>
  <c r="G344" i="6" s="1"/>
  <c r="B343" i="6"/>
  <c r="A343" i="6"/>
  <c r="B342" i="6"/>
  <c r="A342" i="6"/>
  <c r="G342" i="6" s="1"/>
  <c r="B341" i="6"/>
  <c r="A341" i="6"/>
  <c r="B340" i="6"/>
  <c r="A340" i="6"/>
  <c r="G340" i="6" s="1"/>
  <c r="B339" i="6"/>
  <c r="A339" i="6"/>
  <c r="B338" i="6"/>
  <c r="A338" i="6"/>
  <c r="G338" i="6" s="1"/>
  <c r="B337" i="6"/>
  <c r="A337" i="6"/>
  <c r="B336" i="6"/>
  <c r="A336" i="6"/>
  <c r="G336" i="6" s="1"/>
  <c r="B335" i="6"/>
  <c r="A335" i="6"/>
  <c r="G335" i="6" s="1"/>
  <c r="B334" i="6"/>
  <c r="A334" i="6"/>
  <c r="B333" i="6"/>
  <c r="A333" i="6"/>
  <c r="G333" i="6" s="1"/>
  <c r="B332" i="6"/>
  <c r="A332" i="6"/>
  <c r="G332" i="6" s="1"/>
  <c r="B331" i="6"/>
  <c r="A331" i="6"/>
  <c r="G331" i="6" s="1"/>
  <c r="B330" i="6"/>
  <c r="A330" i="6"/>
  <c r="B329" i="6"/>
  <c r="A329" i="6"/>
  <c r="B328" i="6"/>
  <c r="A328" i="6"/>
  <c r="G328" i="6" s="1"/>
  <c r="B327" i="6"/>
  <c r="A327" i="6"/>
  <c r="G327" i="6" s="1"/>
  <c r="B326" i="6"/>
  <c r="A326" i="6"/>
  <c r="B325" i="6"/>
  <c r="A325" i="6"/>
  <c r="G325" i="6" s="1"/>
  <c r="B324" i="6"/>
  <c r="A324" i="6"/>
  <c r="B323" i="6"/>
  <c r="A323" i="6"/>
  <c r="G323" i="6" s="1"/>
  <c r="B322" i="6"/>
  <c r="A322" i="6"/>
  <c r="G322" i="6" s="1"/>
  <c r="B321" i="6"/>
  <c r="A321" i="6"/>
  <c r="G321" i="6" s="1"/>
  <c r="B320" i="6"/>
  <c r="A320" i="6"/>
  <c r="G320" i="6" s="1"/>
  <c r="B319" i="6"/>
  <c r="A319" i="6"/>
  <c r="G319" i="6" s="1"/>
  <c r="B318" i="6"/>
  <c r="A318" i="6"/>
  <c r="G318" i="6" s="1"/>
  <c r="G317" i="6"/>
  <c r="B317" i="6"/>
  <c r="A317" i="6"/>
  <c r="B316" i="6"/>
  <c r="A316" i="6"/>
  <c r="G316" i="6" s="1"/>
  <c r="B315" i="6"/>
  <c r="A315" i="6"/>
  <c r="B314" i="6"/>
  <c r="A314" i="6"/>
  <c r="B313" i="6"/>
  <c r="A313" i="6"/>
  <c r="G313" i="6" s="1"/>
  <c r="B312" i="6"/>
  <c r="A312" i="6"/>
  <c r="G312" i="6" s="1"/>
  <c r="B311" i="6"/>
  <c r="A311" i="6"/>
  <c r="C311" i="6" s="1"/>
  <c r="E311" i="6" s="1"/>
  <c r="B310" i="6"/>
  <c r="A310" i="6"/>
  <c r="B309" i="6"/>
  <c r="A309" i="6"/>
  <c r="C309" i="6" s="1"/>
  <c r="B308" i="6"/>
  <c r="A308" i="6"/>
  <c r="G308" i="6" s="1"/>
  <c r="B307" i="6"/>
  <c r="A307" i="6"/>
  <c r="G307" i="6" s="1"/>
  <c r="B306" i="6"/>
  <c r="A306" i="6"/>
  <c r="G306" i="6" s="1"/>
  <c r="B305" i="6"/>
  <c r="A305" i="6"/>
  <c r="B304" i="6"/>
  <c r="A304" i="6"/>
  <c r="G304" i="6" s="1"/>
  <c r="B303" i="6"/>
  <c r="A303" i="6"/>
  <c r="G303" i="6" s="1"/>
  <c r="B302" i="6"/>
  <c r="A302" i="6"/>
  <c r="B301" i="6"/>
  <c r="A301" i="6"/>
  <c r="G301" i="6" s="1"/>
  <c r="B300" i="6"/>
  <c r="A300" i="6"/>
  <c r="G300" i="6" s="1"/>
  <c r="B299" i="6"/>
  <c r="A299" i="6"/>
  <c r="B298" i="6"/>
  <c r="A298" i="6"/>
  <c r="B297" i="6"/>
  <c r="A297" i="6"/>
  <c r="G297" i="6" s="1"/>
  <c r="B296" i="6"/>
  <c r="A296" i="6"/>
  <c r="B295" i="6"/>
  <c r="A295" i="6"/>
  <c r="G295" i="6" s="1"/>
  <c r="B294" i="6"/>
  <c r="A294" i="6"/>
  <c r="C294" i="6" s="1"/>
  <c r="B293" i="6"/>
  <c r="A293" i="6"/>
  <c r="G293" i="6" s="1"/>
  <c r="B292" i="6"/>
  <c r="A292" i="6"/>
  <c r="G292" i="6" s="1"/>
  <c r="B291" i="6"/>
  <c r="A291" i="6"/>
  <c r="G291" i="6" s="1"/>
  <c r="B290" i="6"/>
  <c r="A290" i="6"/>
  <c r="G290" i="6" s="1"/>
  <c r="B289" i="6"/>
  <c r="A289" i="6"/>
  <c r="G289" i="6" s="1"/>
  <c r="B288" i="6"/>
  <c r="A288" i="6"/>
  <c r="G288" i="6" s="1"/>
  <c r="B287" i="6"/>
  <c r="A287" i="6"/>
  <c r="G287" i="6" s="1"/>
  <c r="B286" i="6"/>
  <c r="A286" i="6"/>
  <c r="G286" i="6" s="1"/>
  <c r="B285" i="6"/>
  <c r="A285" i="6"/>
  <c r="G285" i="6" s="1"/>
  <c r="B284" i="6"/>
  <c r="A284" i="6"/>
  <c r="G284" i="6" s="1"/>
  <c r="B283" i="6"/>
  <c r="A283" i="6"/>
  <c r="B282" i="6"/>
  <c r="A282" i="6"/>
  <c r="B281" i="6"/>
  <c r="A281" i="6"/>
  <c r="B280" i="6"/>
  <c r="A280" i="6"/>
  <c r="G280" i="6" s="1"/>
  <c r="B279" i="6"/>
  <c r="A279" i="6"/>
  <c r="G279" i="6" s="1"/>
  <c r="B278" i="6"/>
  <c r="A278" i="6"/>
  <c r="G278" i="6" s="1"/>
  <c r="B277" i="6"/>
  <c r="A277" i="6"/>
  <c r="G277" i="6" s="1"/>
  <c r="B276" i="6"/>
  <c r="A276" i="6"/>
  <c r="G276" i="6" s="1"/>
  <c r="B275" i="6"/>
  <c r="A275" i="6"/>
  <c r="G275" i="6" s="1"/>
  <c r="B274" i="6"/>
  <c r="A274" i="6"/>
  <c r="B273" i="6"/>
  <c r="A273" i="6"/>
  <c r="G273" i="6" s="1"/>
  <c r="B272" i="6"/>
  <c r="A272" i="6"/>
  <c r="G272" i="6" s="1"/>
  <c r="B271" i="6"/>
  <c r="A271" i="6"/>
  <c r="G271" i="6" s="1"/>
  <c r="B270" i="6"/>
  <c r="A270" i="6"/>
  <c r="G270" i="6" s="1"/>
  <c r="B269" i="6"/>
  <c r="A269" i="6"/>
  <c r="B268" i="6"/>
  <c r="A268" i="6"/>
  <c r="B267" i="6"/>
  <c r="A267" i="6"/>
  <c r="B266" i="6"/>
  <c r="A266" i="6"/>
  <c r="G266" i="6" s="1"/>
  <c r="B265" i="6"/>
  <c r="A265" i="6"/>
  <c r="G265" i="6" s="1"/>
  <c r="B264" i="6"/>
  <c r="A264" i="6"/>
  <c r="G264" i="6" s="1"/>
  <c r="B263" i="6"/>
  <c r="A263" i="6"/>
  <c r="B262" i="6"/>
  <c r="A262" i="6"/>
  <c r="G262" i="6" s="1"/>
  <c r="B261" i="6"/>
  <c r="A261" i="6"/>
  <c r="G261" i="6" s="1"/>
  <c r="B260" i="6"/>
  <c r="A260" i="6"/>
  <c r="G260" i="6" s="1"/>
  <c r="B259" i="6"/>
  <c r="A259" i="6"/>
  <c r="G259" i="6" s="1"/>
  <c r="B258" i="6"/>
  <c r="A258" i="6"/>
  <c r="B257" i="6"/>
  <c r="A257" i="6"/>
  <c r="G257" i="6" s="1"/>
  <c r="B256" i="6"/>
  <c r="A256" i="6"/>
  <c r="G256" i="6" s="1"/>
  <c r="B255" i="6"/>
  <c r="A255" i="6"/>
  <c r="G255" i="6" s="1"/>
  <c r="B254" i="6"/>
  <c r="A254" i="6"/>
  <c r="G254" i="6" s="1"/>
  <c r="B253" i="6"/>
  <c r="A253" i="6"/>
  <c r="G253" i="6" s="1"/>
  <c r="B252" i="6"/>
  <c r="A252" i="6"/>
  <c r="G252" i="6" s="1"/>
  <c r="B251" i="6"/>
  <c r="A251" i="6"/>
  <c r="B250" i="6"/>
  <c r="A250" i="6"/>
  <c r="G250" i="6" s="1"/>
  <c r="B249" i="6"/>
  <c r="A249" i="6"/>
  <c r="G249" i="6" s="1"/>
  <c r="B248" i="6"/>
  <c r="A248" i="6"/>
  <c r="G248" i="6" s="1"/>
  <c r="B247" i="6"/>
  <c r="A247" i="6"/>
  <c r="G247" i="6" s="1"/>
  <c r="B246" i="6"/>
  <c r="A246" i="6"/>
  <c r="B245" i="6"/>
  <c r="A245" i="6"/>
  <c r="G245" i="6" s="1"/>
  <c r="B244" i="6"/>
  <c r="A244" i="6"/>
  <c r="B243" i="6"/>
  <c r="A243" i="6"/>
  <c r="G243" i="6" s="1"/>
  <c r="B242" i="6"/>
  <c r="A242" i="6"/>
  <c r="G242" i="6" s="1"/>
  <c r="B241" i="6"/>
  <c r="A241" i="6"/>
  <c r="G241" i="6" s="1"/>
  <c r="B240" i="6"/>
  <c r="A240" i="6"/>
  <c r="B239" i="6"/>
  <c r="A239" i="6"/>
  <c r="B238" i="6"/>
  <c r="A238" i="6"/>
  <c r="G238" i="6" s="1"/>
  <c r="B237" i="6"/>
  <c r="A237" i="6"/>
  <c r="B236" i="6"/>
  <c r="A236" i="6"/>
  <c r="B235" i="6"/>
  <c r="A235" i="6"/>
  <c r="B234" i="6"/>
  <c r="A234" i="6"/>
  <c r="G234" i="6" s="1"/>
  <c r="B233" i="6"/>
  <c r="A233" i="6"/>
  <c r="G233" i="6" s="1"/>
  <c r="B232" i="6"/>
  <c r="A232" i="6"/>
  <c r="G232" i="6" s="1"/>
  <c r="B231" i="6"/>
  <c r="A231" i="6"/>
  <c r="C231" i="6" s="1"/>
  <c r="E231" i="6" s="1"/>
  <c r="B230" i="6"/>
  <c r="A230" i="6"/>
  <c r="G230" i="6" s="1"/>
  <c r="B229" i="6"/>
  <c r="A229" i="6"/>
  <c r="B228" i="6"/>
  <c r="A228" i="6"/>
  <c r="G228" i="6" s="1"/>
  <c r="B227" i="6"/>
  <c r="A227" i="6"/>
  <c r="B226" i="6"/>
  <c r="A226" i="6"/>
  <c r="G226" i="6" s="1"/>
  <c r="B225" i="6"/>
  <c r="A225" i="6"/>
  <c r="B224" i="6"/>
  <c r="A224" i="6"/>
  <c r="G224" i="6" s="1"/>
  <c r="B223" i="6"/>
  <c r="A223" i="6"/>
  <c r="G223" i="6" s="1"/>
  <c r="B222" i="6"/>
  <c r="A222" i="6"/>
  <c r="G222" i="6" s="1"/>
  <c r="B221" i="6"/>
  <c r="A221" i="6"/>
  <c r="G221" i="6" s="1"/>
  <c r="B220" i="6"/>
  <c r="A220" i="6"/>
  <c r="G220" i="6" s="1"/>
  <c r="B219" i="6"/>
  <c r="A219" i="6"/>
  <c r="B218" i="6"/>
  <c r="A218" i="6"/>
  <c r="B217" i="6"/>
  <c r="A217" i="6"/>
  <c r="G217" i="6" s="1"/>
  <c r="B216" i="6"/>
  <c r="A216" i="6"/>
  <c r="G216" i="6" s="1"/>
  <c r="B215" i="6"/>
  <c r="A215" i="6"/>
  <c r="G215" i="6" s="1"/>
  <c r="B214" i="6"/>
  <c r="A214" i="6"/>
  <c r="B213" i="6"/>
  <c r="A213" i="6"/>
  <c r="G213" i="6" s="1"/>
  <c r="B212" i="6"/>
  <c r="A212" i="6"/>
  <c r="B211" i="6"/>
  <c r="A211" i="6"/>
  <c r="G211" i="6" s="1"/>
  <c r="B210" i="6"/>
  <c r="A210" i="6"/>
  <c r="G210" i="6" s="1"/>
  <c r="B209" i="6"/>
  <c r="A209" i="6"/>
  <c r="G209" i="6" s="1"/>
  <c r="B208" i="6"/>
  <c r="A208" i="6"/>
  <c r="B207" i="6"/>
  <c r="A207" i="6"/>
  <c r="B206" i="6"/>
  <c r="A206" i="6"/>
  <c r="G206" i="6" s="1"/>
  <c r="B205" i="6"/>
  <c r="A205" i="6"/>
  <c r="B204" i="6"/>
  <c r="A204" i="6"/>
  <c r="G204" i="6" s="1"/>
  <c r="B203" i="6"/>
  <c r="A203" i="6"/>
  <c r="B202" i="6"/>
  <c r="A202" i="6"/>
  <c r="G202" i="6" s="1"/>
  <c r="B201" i="6"/>
  <c r="A201" i="6"/>
  <c r="B200" i="6"/>
  <c r="A200" i="6"/>
  <c r="G200" i="6" s="1"/>
  <c r="B199" i="6"/>
  <c r="A199" i="6"/>
  <c r="B198" i="6"/>
  <c r="A198" i="6"/>
  <c r="G198" i="6" s="1"/>
  <c r="B197" i="6"/>
  <c r="A197" i="6"/>
  <c r="G197" i="6" s="1"/>
  <c r="B196" i="6"/>
  <c r="A196" i="6"/>
  <c r="G196" i="6" s="1"/>
  <c r="B195" i="6"/>
  <c r="A195" i="6"/>
  <c r="B194" i="6"/>
  <c r="A194" i="6"/>
  <c r="G194" i="6" s="1"/>
  <c r="B193" i="6"/>
  <c r="A193" i="6"/>
  <c r="B192" i="6"/>
  <c r="A192" i="6"/>
  <c r="G192" i="6" s="1"/>
  <c r="B191" i="6"/>
  <c r="A191" i="6"/>
  <c r="G191" i="6" s="1"/>
  <c r="B190" i="6"/>
  <c r="A190" i="6"/>
  <c r="G190" i="6" s="1"/>
  <c r="B189" i="6"/>
  <c r="A189" i="6"/>
  <c r="G189" i="6" s="1"/>
  <c r="B188" i="6"/>
  <c r="A188" i="6"/>
  <c r="G188" i="6" s="1"/>
  <c r="B187" i="6"/>
  <c r="A187" i="6"/>
  <c r="G186" i="6"/>
  <c r="B186" i="6"/>
  <c r="A186" i="6"/>
  <c r="B185" i="6"/>
  <c r="A185" i="6"/>
  <c r="G185" i="6" s="1"/>
  <c r="B184" i="6"/>
  <c r="A184" i="6"/>
  <c r="G184" i="6" s="1"/>
  <c r="B183" i="6"/>
  <c r="A183" i="6"/>
  <c r="G183" i="6" s="1"/>
  <c r="B182" i="6"/>
  <c r="A182" i="6"/>
  <c r="B181" i="6"/>
  <c r="A181" i="6"/>
  <c r="G181" i="6" s="1"/>
  <c r="B180" i="6"/>
  <c r="A180" i="6"/>
  <c r="B179" i="6"/>
  <c r="A179" i="6"/>
  <c r="G179" i="6" s="1"/>
  <c r="B178" i="6"/>
  <c r="A178" i="6"/>
  <c r="G178" i="6" s="1"/>
  <c r="B177" i="6"/>
  <c r="A177" i="6"/>
  <c r="G177" i="6" s="1"/>
  <c r="B176" i="6"/>
  <c r="A176" i="6"/>
  <c r="B175" i="6"/>
  <c r="A175" i="6"/>
  <c r="G175" i="6" s="1"/>
  <c r="B174" i="6"/>
  <c r="A174" i="6"/>
  <c r="G174" i="6" s="1"/>
  <c r="B173" i="6"/>
  <c r="A173" i="6"/>
  <c r="G173" i="6" s="1"/>
  <c r="B172" i="6"/>
  <c r="A172" i="6"/>
  <c r="B171" i="6"/>
  <c r="A171" i="6"/>
  <c r="B170" i="6"/>
  <c r="A170" i="6"/>
  <c r="B169" i="6"/>
  <c r="A169" i="6"/>
  <c r="G169" i="6" s="1"/>
  <c r="B168" i="6"/>
  <c r="A168" i="6"/>
  <c r="G168" i="6" s="1"/>
  <c r="B167" i="6"/>
  <c r="A167" i="6"/>
  <c r="G167" i="6" s="1"/>
  <c r="B166" i="6"/>
  <c r="A166" i="6"/>
  <c r="G166" i="6" s="1"/>
  <c r="B165" i="6"/>
  <c r="A165" i="6"/>
  <c r="G165" i="6" s="1"/>
  <c r="B164" i="6"/>
  <c r="A164" i="6"/>
  <c r="B163" i="6"/>
  <c r="A163" i="6"/>
  <c r="G163" i="6" s="1"/>
  <c r="B162" i="6"/>
  <c r="A162" i="6"/>
  <c r="B161" i="6"/>
  <c r="A161" i="6"/>
  <c r="G161" i="6" s="1"/>
  <c r="B160" i="6"/>
  <c r="A160" i="6"/>
  <c r="G160" i="6" s="1"/>
  <c r="B159" i="6"/>
  <c r="C159" i="6" s="1"/>
  <c r="A159" i="6"/>
  <c r="G159" i="6" s="1"/>
  <c r="B158" i="6"/>
  <c r="A158" i="6"/>
  <c r="G158" i="6" s="1"/>
  <c r="B157" i="6"/>
  <c r="A157" i="6"/>
  <c r="G157" i="6" s="1"/>
  <c r="B156" i="6"/>
  <c r="A156" i="6"/>
  <c r="G156" i="6" s="1"/>
  <c r="B155" i="6"/>
  <c r="A155" i="6"/>
  <c r="B154" i="6"/>
  <c r="A154" i="6"/>
  <c r="G154" i="6" s="1"/>
  <c r="B153" i="6"/>
  <c r="A153" i="6"/>
  <c r="G153" i="6" s="1"/>
  <c r="B152" i="6"/>
  <c r="A152" i="6"/>
  <c r="G152" i="6" s="1"/>
  <c r="B151" i="6"/>
  <c r="A151" i="6"/>
  <c r="G151" i="6" s="1"/>
  <c r="B150" i="6"/>
  <c r="A150" i="6"/>
  <c r="B149" i="6"/>
  <c r="A149" i="6"/>
  <c r="G149" i="6" s="1"/>
  <c r="B148" i="6"/>
  <c r="A148" i="6"/>
  <c r="B147" i="6"/>
  <c r="A147" i="6"/>
  <c r="G147" i="6" s="1"/>
  <c r="B146" i="6"/>
  <c r="A146" i="6"/>
  <c r="G146" i="6" s="1"/>
  <c r="B145" i="6"/>
  <c r="A145" i="6"/>
  <c r="G145" i="6" s="1"/>
  <c r="B144" i="6"/>
  <c r="A144" i="6"/>
  <c r="B143" i="6"/>
  <c r="A143" i="6"/>
  <c r="B142" i="6"/>
  <c r="A142" i="6"/>
  <c r="G142" i="6" s="1"/>
  <c r="B141" i="6"/>
  <c r="A141" i="6"/>
  <c r="G141" i="6" s="1"/>
  <c r="B140" i="6"/>
  <c r="A140" i="6"/>
  <c r="B139" i="6"/>
  <c r="A139" i="6"/>
  <c r="B138" i="6"/>
  <c r="A138" i="6"/>
  <c r="G138" i="6" s="1"/>
  <c r="B137" i="6"/>
  <c r="A137" i="6"/>
  <c r="G137" i="6" s="1"/>
  <c r="B136" i="6"/>
  <c r="A136" i="6"/>
  <c r="G136" i="6" s="1"/>
  <c r="B135" i="6"/>
  <c r="A135" i="6"/>
  <c r="G135" i="6" s="1"/>
  <c r="B134" i="6"/>
  <c r="A134" i="6"/>
  <c r="G134" i="6" s="1"/>
  <c r="B133" i="6"/>
  <c r="A133" i="6"/>
  <c r="G133" i="6" s="1"/>
  <c r="B132" i="6"/>
  <c r="A132" i="6"/>
  <c r="B131" i="6"/>
  <c r="A131" i="6"/>
  <c r="B130" i="6"/>
  <c r="A130" i="6"/>
  <c r="G130" i="6" s="1"/>
  <c r="B129" i="6"/>
  <c r="A129" i="6"/>
  <c r="G129" i="6" s="1"/>
  <c r="B128" i="6"/>
  <c r="A128" i="6"/>
  <c r="G128" i="6" s="1"/>
  <c r="B127" i="6"/>
  <c r="A127" i="6"/>
  <c r="G127" i="6" s="1"/>
  <c r="B126" i="6"/>
  <c r="A126" i="6"/>
  <c r="G126" i="6" s="1"/>
  <c r="B125" i="6"/>
  <c r="A125" i="6"/>
  <c r="G125" i="6" s="1"/>
  <c r="B124" i="6"/>
  <c r="A124" i="6"/>
  <c r="G124" i="6" s="1"/>
  <c r="B123" i="6"/>
  <c r="A123" i="6"/>
  <c r="B122" i="6"/>
  <c r="A122" i="6"/>
  <c r="G122" i="6" s="1"/>
  <c r="B121" i="6"/>
  <c r="A121" i="6"/>
  <c r="G121" i="6" s="1"/>
  <c r="B120" i="6"/>
  <c r="A120" i="6"/>
  <c r="G120" i="6" s="1"/>
  <c r="B119" i="6"/>
  <c r="A119" i="6"/>
  <c r="G119" i="6" s="1"/>
  <c r="B118" i="6"/>
  <c r="A118" i="6"/>
  <c r="B117" i="6"/>
  <c r="A117" i="6"/>
  <c r="G117" i="6" s="1"/>
  <c r="B116" i="6"/>
  <c r="A116" i="6"/>
  <c r="B115" i="6"/>
  <c r="A115" i="6"/>
  <c r="G115" i="6" s="1"/>
  <c r="B114" i="6"/>
  <c r="A114" i="6"/>
  <c r="G114" i="6" s="1"/>
  <c r="B113" i="6"/>
  <c r="A113" i="6"/>
  <c r="G113" i="6" s="1"/>
  <c r="B112" i="6"/>
  <c r="A112" i="6"/>
  <c r="B111" i="6"/>
  <c r="A111" i="6"/>
  <c r="G111" i="6" s="1"/>
  <c r="B110" i="6"/>
  <c r="A110" i="6"/>
  <c r="B109" i="6"/>
  <c r="A109" i="6"/>
  <c r="B108" i="6"/>
  <c r="A108" i="6"/>
  <c r="B107" i="6"/>
  <c r="A107" i="6"/>
  <c r="B106" i="6"/>
  <c r="A106" i="6"/>
  <c r="G106" i="6" s="1"/>
  <c r="B105" i="6"/>
  <c r="A105" i="6"/>
  <c r="B104" i="6"/>
  <c r="A104" i="6"/>
  <c r="G104" i="6" s="1"/>
  <c r="B103" i="6"/>
  <c r="A103" i="6"/>
  <c r="G103" i="6" s="1"/>
  <c r="B102" i="6"/>
  <c r="A102" i="6"/>
  <c r="G102" i="6" s="1"/>
  <c r="B101" i="6"/>
  <c r="A101" i="6"/>
  <c r="G101" i="6" s="1"/>
  <c r="B100" i="6"/>
  <c r="A100" i="6"/>
  <c r="G100" i="6" s="1"/>
  <c r="B99" i="6"/>
  <c r="A99" i="6"/>
  <c r="G99" i="6" s="1"/>
  <c r="B98" i="6"/>
  <c r="A98" i="6"/>
  <c r="G98" i="6" s="1"/>
  <c r="B97" i="6"/>
  <c r="A97" i="6"/>
  <c r="G97" i="6" s="1"/>
  <c r="B96" i="6"/>
  <c r="A96" i="6"/>
  <c r="G96" i="6" s="1"/>
  <c r="B95" i="6"/>
  <c r="A95" i="6"/>
  <c r="G95" i="6" s="1"/>
  <c r="B94" i="6"/>
  <c r="A94" i="6"/>
  <c r="B93" i="6"/>
  <c r="A93" i="6"/>
  <c r="G93" i="6" s="1"/>
  <c r="B92" i="6"/>
  <c r="A92" i="6"/>
  <c r="G92" i="6" s="1"/>
  <c r="B91" i="6"/>
  <c r="A91" i="6"/>
  <c r="G91" i="6" s="1"/>
  <c r="B90" i="6"/>
  <c r="A90" i="6"/>
  <c r="G90" i="6" s="1"/>
  <c r="B89" i="6"/>
  <c r="A89" i="6"/>
  <c r="G89" i="6" s="1"/>
  <c r="B88" i="6"/>
  <c r="A88" i="6"/>
  <c r="G88" i="6" s="1"/>
  <c r="B87" i="6"/>
  <c r="A87" i="6"/>
  <c r="B86" i="6"/>
  <c r="A86" i="6"/>
  <c r="B85" i="6"/>
  <c r="A85" i="6"/>
  <c r="G85" i="6" s="1"/>
  <c r="B84" i="6"/>
  <c r="A84" i="6"/>
  <c r="B83" i="6"/>
  <c r="A83" i="6"/>
  <c r="G83" i="6" s="1"/>
  <c r="B82" i="6"/>
  <c r="A82" i="6"/>
  <c r="G82" i="6" s="1"/>
  <c r="B81" i="6"/>
  <c r="A81" i="6"/>
  <c r="G81" i="6" s="1"/>
  <c r="B80" i="6"/>
  <c r="A80" i="6"/>
  <c r="B79" i="6"/>
  <c r="A79" i="6"/>
  <c r="G79" i="6" s="1"/>
  <c r="B78" i="6"/>
  <c r="A78" i="6"/>
  <c r="G78" i="6" s="1"/>
  <c r="B77" i="6"/>
  <c r="A77" i="6"/>
  <c r="G77" i="6" s="1"/>
  <c r="B76" i="6"/>
  <c r="A76" i="6"/>
  <c r="G76" i="6" s="1"/>
  <c r="B75" i="6"/>
  <c r="A75" i="6"/>
  <c r="B74" i="6"/>
  <c r="A74" i="6"/>
  <c r="G74" i="6" s="1"/>
  <c r="B73" i="6"/>
  <c r="A73" i="6"/>
  <c r="G73" i="6" s="1"/>
  <c r="B72" i="6"/>
  <c r="A72" i="6"/>
  <c r="G72" i="6" s="1"/>
  <c r="B71" i="6"/>
  <c r="A71" i="6"/>
  <c r="G71" i="6" s="1"/>
  <c r="B70" i="6"/>
  <c r="A70" i="6"/>
  <c r="G70" i="6" s="1"/>
  <c r="B69" i="6"/>
  <c r="A69" i="6"/>
  <c r="G69" i="6" s="1"/>
  <c r="B68" i="6"/>
  <c r="A68" i="6"/>
  <c r="G68" i="6" s="1"/>
  <c r="B67" i="6"/>
  <c r="A67" i="6"/>
  <c r="B66" i="6"/>
  <c r="A66" i="6"/>
  <c r="G66" i="6" s="1"/>
  <c r="B65" i="6"/>
  <c r="A65" i="6"/>
  <c r="G65" i="6" s="1"/>
  <c r="B64" i="6"/>
  <c r="A64" i="6"/>
  <c r="B63" i="6"/>
  <c r="A63" i="6"/>
  <c r="G63" i="6" s="1"/>
  <c r="B62" i="6"/>
  <c r="A62" i="6"/>
  <c r="G62" i="6" s="1"/>
  <c r="B61" i="6"/>
  <c r="A61" i="6"/>
  <c r="G61" i="6" s="1"/>
  <c r="B60" i="6"/>
  <c r="A60" i="6"/>
  <c r="G60" i="6" s="1"/>
  <c r="B59" i="6"/>
  <c r="A59" i="6"/>
  <c r="B58" i="6"/>
  <c r="A58" i="6"/>
  <c r="G58" i="6" s="1"/>
  <c r="B57" i="6"/>
  <c r="A57" i="6"/>
  <c r="G57" i="6" s="1"/>
  <c r="B56" i="6"/>
  <c r="A56" i="6"/>
  <c r="B55" i="6"/>
  <c r="A55" i="6"/>
  <c r="G55" i="6" s="1"/>
  <c r="B54" i="6"/>
  <c r="A54" i="6"/>
  <c r="B53" i="6"/>
  <c r="A53" i="6"/>
  <c r="G53" i="6" s="1"/>
  <c r="B52" i="6"/>
  <c r="A52" i="6"/>
  <c r="G52" i="6" s="1"/>
  <c r="B51" i="6"/>
  <c r="A51" i="6"/>
  <c r="G51" i="6" s="1"/>
  <c r="B50" i="6"/>
  <c r="A50" i="6"/>
  <c r="B49" i="6"/>
  <c r="A49" i="6"/>
  <c r="G49" i="6" s="1"/>
  <c r="B48" i="6"/>
  <c r="A48" i="6"/>
  <c r="B47" i="6"/>
  <c r="A47" i="6"/>
  <c r="G47" i="6" s="1"/>
  <c r="G46" i="6"/>
  <c r="B46" i="6"/>
  <c r="A46" i="6"/>
  <c r="B45" i="6"/>
  <c r="A45" i="6"/>
  <c r="B44" i="6"/>
  <c r="A44" i="6"/>
  <c r="B43" i="6"/>
  <c r="A43" i="6"/>
  <c r="B42" i="6"/>
  <c r="A42" i="6"/>
  <c r="G42" i="6" s="1"/>
  <c r="B41" i="6"/>
  <c r="A41" i="6"/>
  <c r="G41" i="6" s="1"/>
  <c r="B40" i="6"/>
  <c r="A40" i="6"/>
  <c r="G40" i="6" s="1"/>
  <c r="B39" i="6"/>
  <c r="A39" i="6"/>
  <c r="G39" i="6" s="1"/>
  <c r="B38" i="6"/>
  <c r="A38" i="6"/>
  <c r="G38" i="6" s="1"/>
  <c r="B37" i="6"/>
  <c r="A37" i="6"/>
  <c r="G37" i="6" s="1"/>
  <c r="B36" i="6"/>
  <c r="A36" i="6"/>
  <c r="G36" i="6" s="1"/>
  <c r="B35" i="6"/>
  <c r="A35" i="6"/>
  <c r="G35" i="6" s="1"/>
  <c r="B34" i="6"/>
  <c r="A34" i="6"/>
  <c r="B33" i="6"/>
  <c r="A33" i="6"/>
  <c r="G33" i="6" s="1"/>
  <c r="B32" i="6"/>
  <c r="A32" i="6"/>
  <c r="G32" i="6" s="1"/>
  <c r="B31" i="6"/>
  <c r="A31" i="6"/>
  <c r="G31" i="6" s="1"/>
  <c r="B30" i="6"/>
  <c r="A30" i="6"/>
  <c r="G30" i="6" s="1"/>
  <c r="B29" i="6"/>
  <c r="A29" i="6"/>
  <c r="G29" i="6" s="1"/>
  <c r="B28" i="6"/>
  <c r="A28" i="6"/>
  <c r="G28" i="6" s="1"/>
  <c r="B27" i="6"/>
  <c r="A27" i="6"/>
  <c r="G27" i="6" s="1"/>
  <c r="B26" i="6"/>
  <c r="A26" i="6"/>
  <c r="G26" i="6" s="1"/>
  <c r="B25" i="6"/>
  <c r="A25" i="6"/>
  <c r="G25" i="6" s="1"/>
  <c r="B24" i="6"/>
  <c r="A24" i="6"/>
  <c r="G24" i="6" s="1"/>
  <c r="B23" i="6"/>
  <c r="A23" i="6"/>
  <c r="G23" i="6" s="1"/>
  <c r="B22" i="6"/>
  <c r="A22" i="6"/>
  <c r="B21" i="6"/>
  <c r="A21" i="6"/>
  <c r="G21" i="6" s="1"/>
  <c r="B20" i="6"/>
  <c r="A20" i="6"/>
  <c r="G20" i="6" s="1"/>
  <c r="B19" i="6"/>
  <c r="A19" i="6"/>
  <c r="G19" i="6" s="1"/>
  <c r="B18" i="6"/>
  <c r="A18" i="6"/>
  <c r="C18" i="6" s="1"/>
  <c r="B17" i="6"/>
  <c r="A17" i="6"/>
  <c r="G17" i="6" s="1"/>
  <c r="B16" i="6"/>
  <c r="A16" i="6"/>
  <c r="B15" i="6"/>
  <c r="A15" i="6"/>
  <c r="G15" i="6" s="1"/>
  <c r="B14" i="6"/>
  <c r="A14" i="6"/>
  <c r="G14" i="6" s="1"/>
  <c r="B13" i="6"/>
  <c r="A13" i="6"/>
  <c r="B12" i="6"/>
  <c r="A12" i="6"/>
  <c r="B11" i="6"/>
  <c r="A11" i="6"/>
  <c r="B10" i="6"/>
  <c r="A10" i="6"/>
  <c r="G10" i="6" s="1"/>
  <c r="B9" i="6"/>
  <c r="A9" i="6"/>
  <c r="B8" i="6"/>
  <c r="A8" i="6"/>
  <c r="G8" i="6" s="1"/>
  <c r="B7" i="6"/>
  <c r="A7" i="6"/>
  <c r="G7" i="6" s="1"/>
  <c r="B6" i="6"/>
  <c r="A6" i="6"/>
  <c r="G6" i="6" s="1"/>
  <c r="B5" i="6"/>
  <c r="A5" i="6"/>
  <c r="B4" i="6"/>
  <c r="A4" i="6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S269" i="6" s="1"/>
  <c r="AH269" i="6" s="1"/>
  <c r="I269" i="5"/>
  <c r="I268" i="5"/>
  <c r="I267" i="5"/>
  <c r="S266" i="6" s="1"/>
  <c r="AH266" i="6" s="1"/>
  <c r="I266" i="5"/>
  <c r="I265" i="5"/>
  <c r="I264" i="5"/>
  <c r="I263" i="5"/>
  <c r="I262" i="5"/>
  <c r="S261" i="6" s="1"/>
  <c r="AH261" i="6" s="1"/>
  <c r="I261" i="5"/>
  <c r="I260" i="5"/>
  <c r="I259" i="5"/>
  <c r="I258" i="5"/>
  <c r="I257" i="5"/>
  <c r="I256" i="5"/>
  <c r="I255" i="5"/>
  <c r="I254" i="5"/>
  <c r="I253" i="5"/>
  <c r="I252" i="5"/>
  <c r="I251" i="5"/>
  <c r="S250" i="6" s="1"/>
  <c r="AH250" i="6" s="1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S234" i="6" s="1"/>
  <c r="AH234" i="6" s="1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S221" i="6" s="1"/>
  <c r="AH221" i="6" s="1"/>
  <c r="I221" i="5"/>
  <c r="I220" i="5"/>
  <c r="I219" i="5"/>
  <c r="S218" i="6" s="1"/>
  <c r="AH218" i="6" s="1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S205" i="6" s="1"/>
  <c r="AH205" i="6" s="1"/>
  <c r="I205" i="5"/>
  <c r="I204" i="5"/>
  <c r="I203" i="5"/>
  <c r="S202" i="6" s="1"/>
  <c r="AH202" i="6" s="1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S189" i="6" s="1"/>
  <c r="AH189" i="6" s="1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S173" i="6" s="1"/>
  <c r="AH173" i="6" s="1"/>
  <c r="I173" i="5"/>
  <c r="I172" i="5"/>
  <c r="I171" i="5"/>
  <c r="S170" i="6" s="1"/>
  <c r="AH170" i="6" s="1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S157" i="6" s="1"/>
  <c r="AH157" i="6" s="1"/>
  <c r="I157" i="5"/>
  <c r="I156" i="5"/>
  <c r="I155" i="5"/>
  <c r="S154" i="6" s="1"/>
  <c r="AH154" i="6" s="1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S141" i="6" s="1"/>
  <c r="AH141" i="6" s="1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S125" i="6" s="1"/>
  <c r="AH125" i="6" s="1"/>
  <c r="I125" i="5"/>
  <c r="I124" i="5"/>
  <c r="I123" i="5"/>
  <c r="S122" i="6" s="1"/>
  <c r="AH122" i="6" s="1"/>
  <c r="I122" i="5"/>
  <c r="I121" i="5"/>
  <c r="S120" i="6" s="1"/>
  <c r="AH120" i="6" s="1"/>
  <c r="I120" i="5"/>
  <c r="I119" i="5"/>
  <c r="I118" i="5"/>
  <c r="S117" i="6" s="1"/>
  <c r="AH117" i="6" s="1"/>
  <c r="I117" i="5"/>
  <c r="I116" i="5"/>
  <c r="I115" i="5"/>
  <c r="I114" i="5"/>
  <c r="I113" i="5"/>
  <c r="I112" i="5"/>
  <c r="I111" i="5"/>
  <c r="I110" i="5"/>
  <c r="S109" i="6" s="1"/>
  <c r="AH109" i="6" s="1"/>
  <c r="I109" i="5"/>
  <c r="I108" i="5"/>
  <c r="I107" i="5"/>
  <c r="S106" i="6" s="1"/>
  <c r="AH106" i="6" s="1"/>
  <c r="I106" i="5"/>
  <c r="I105" i="5"/>
  <c r="S104" i="6" s="1"/>
  <c r="AH104" i="6" s="1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S90" i="6" s="1"/>
  <c r="AH90" i="6" s="1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S74" i="6" s="1"/>
  <c r="AH74" i="6" s="1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S61" i="6" s="1"/>
  <c r="AH61" i="6" s="1"/>
  <c r="I61" i="5"/>
  <c r="I60" i="5"/>
  <c r="I59" i="5"/>
  <c r="S58" i="6" s="1"/>
  <c r="AH58" i="6" s="1"/>
  <c r="I58" i="5"/>
  <c r="I57" i="5"/>
  <c r="S56" i="6" s="1"/>
  <c r="AH56" i="6" s="1"/>
  <c r="I56" i="5"/>
  <c r="I55" i="5"/>
  <c r="I54" i="5"/>
  <c r="S53" i="6" s="1"/>
  <c r="AH53" i="6" s="1"/>
  <c r="I53" i="5"/>
  <c r="I52" i="5"/>
  <c r="S51" i="6" s="1"/>
  <c r="AH51" i="6" s="1"/>
  <c r="I51" i="5"/>
  <c r="I50" i="5"/>
  <c r="I49" i="5"/>
  <c r="I48" i="5"/>
  <c r="I47" i="5"/>
  <c r="I46" i="5"/>
  <c r="S45" i="6" s="1"/>
  <c r="AH45" i="6" s="1"/>
  <c r="I45" i="5"/>
  <c r="I44" i="5"/>
  <c r="I43" i="5"/>
  <c r="S42" i="6" s="1"/>
  <c r="AH42" i="6" s="1"/>
  <c r="I42" i="5"/>
  <c r="I41" i="5"/>
  <c r="S40" i="6" s="1"/>
  <c r="AH40" i="6" s="1"/>
  <c r="I40" i="5"/>
  <c r="I39" i="5"/>
  <c r="I38" i="5"/>
  <c r="S37" i="6" s="1"/>
  <c r="AH37" i="6" s="1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S24" i="6" s="1"/>
  <c r="AH24" i="6" s="1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S8" i="6" s="1"/>
  <c r="AH8" i="6" s="1"/>
  <c r="I8" i="5"/>
  <c r="I7" i="5"/>
  <c r="I6" i="5"/>
  <c r="I5" i="5"/>
  <c r="E1384" i="6" l="1"/>
  <c r="E1939" i="6"/>
  <c r="E2179" i="6"/>
  <c r="E1430" i="6"/>
  <c r="E814" i="6"/>
  <c r="E18" i="6"/>
  <c r="E672" i="6"/>
  <c r="E309" i="6"/>
  <c r="E294" i="6"/>
  <c r="C745" i="6"/>
  <c r="E745" i="6" s="1"/>
  <c r="C1269" i="6"/>
  <c r="E1269" i="6" s="1"/>
  <c r="C2221" i="6"/>
  <c r="C1448" i="6"/>
  <c r="C548" i="6"/>
  <c r="C635" i="6"/>
  <c r="E635" i="6" s="1"/>
  <c r="C1778" i="6"/>
  <c r="C2073" i="6"/>
  <c r="C190" i="6"/>
  <c r="C3273" i="6"/>
  <c r="C3414" i="6"/>
  <c r="C303" i="6"/>
  <c r="E303" i="6" s="1"/>
  <c r="C638" i="6"/>
  <c r="E638" i="6" s="1"/>
  <c r="C972" i="6"/>
  <c r="C3163" i="6"/>
  <c r="C3194" i="6"/>
  <c r="C3274" i="6"/>
  <c r="C3415" i="6"/>
  <c r="C1194" i="6"/>
  <c r="C1037" i="6"/>
  <c r="E1037" i="6" s="1"/>
  <c r="C2718" i="6"/>
  <c r="C3417" i="6"/>
  <c r="C1545" i="6"/>
  <c r="E1545" i="6" s="1"/>
  <c r="C3544" i="6"/>
  <c r="C737" i="6"/>
  <c r="C1133" i="6"/>
  <c r="E1133" i="6" s="1"/>
  <c r="F1133" i="6" s="1"/>
  <c r="C1912" i="6"/>
  <c r="C2991" i="6"/>
  <c r="C1294" i="6"/>
  <c r="E1294" i="6" s="1"/>
  <c r="C3040" i="6"/>
  <c r="C2058" i="6"/>
  <c r="C741" i="6"/>
  <c r="E741" i="6" s="1"/>
  <c r="C949" i="6"/>
  <c r="E949" i="6" s="1"/>
  <c r="C907" i="6"/>
  <c r="E907" i="6" s="1"/>
  <c r="C472" i="6"/>
  <c r="E472" i="6" s="1"/>
  <c r="C536" i="6"/>
  <c r="E536" i="6" s="1"/>
  <c r="C1273" i="6"/>
  <c r="E1273" i="6" s="1"/>
  <c r="C1601" i="6"/>
  <c r="C3066" i="6"/>
  <c r="C3272" i="6"/>
  <c r="C3553" i="6"/>
  <c r="E694" i="6"/>
  <c r="E1194" i="6"/>
  <c r="C2170" i="6"/>
  <c r="C117" i="6"/>
  <c r="E117" i="6" s="1"/>
  <c r="C127" i="6"/>
  <c r="E127" i="6" s="1"/>
  <c r="C820" i="6"/>
  <c r="E820" i="6" s="1"/>
  <c r="C1023" i="6"/>
  <c r="E1023" i="6" s="1"/>
  <c r="C1242" i="6"/>
  <c r="C2656" i="6"/>
  <c r="C3413" i="6"/>
  <c r="E159" i="6"/>
  <c r="C379" i="6"/>
  <c r="E379" i="6" s="1"/>
  <c r="E190" i="6"/>
  <c r="C554" i="6"/>
  <c r="E554" i="6" s="1"/>
  <c r="E1588" i="6"/>
  <c r="C2973" i="6"/>
  <c r="E491" i="6"/>
  <c r="E1873" i="6"/>
  <c r="C891" i="6"/>
  <c r="E891" i="6" s="1"/>
  <c r="C1250" i="6"/>
  <c r="E1250" i="6" s="1"/>
  <c r="C1501" i="6"/>
  <c r="E1501" i="6" s="1"/>
  <c r="E1448" i="6"/>
  <c r="C176" i="6"/>
  <c r="E176" i="6" s="1"/>
  <c r="C191" i="6"/>
  <c r="E191" i="6" s="1"/>
  <c r="C665" i="6"/>
  <c r="E665" i="6" s="1"/>
  <c r="C1292" i="6"/>
  <c r="E1292" i="6" s="1"/>
  <c r="C1433" i="6"/>
  <c r="E1433" i="6" s="1"/>
  <c r="C1919" i="6"/>
  <c r="E524" i="6"/>
  <c r="E1372" i="6"/>
  <c r="C3322" i="6"/>
  <c r="C2205" i="6"/>
  <c r="C2502" i="6"/>
  <c r="C2659" i="6"/>
  <c r="C3086" i="6"/>
  <c r="C3118" i="6"/>
  <c r="C3401" i="6"/>
  <c r="C3526" i="6"/>
  <c r="C2881" i="6"/>
  <c r="C3355" i="6"/>
  <c r="J1174" i="3"/>
  <c r="D1173" i="6" s="1"/>
  <c r="C274" i="6"/>
  <c r="E274" i="6" s="1"/>
  <c r="C574" i="6"/>
  <c r="E574" i="6" s="1"/>
  <c r="C699" i="6"/>
  <c r="E699" i="6" s="1"/>
  <c r="C731" i="6"/>
  <c r="E731" i="6" s="1"/>
  <c r="C966" i="6"/>
  <c r="E966" i="6" s="1"/>
  <c r="C2191" i="6"/>
  <c r="C3215" i="6"/>
  <c r="J1601" i="3"/>
  <c r="D1600" i="6" s="1"/>
  <c r="C3325" i="6"/>
  <c r="C2208" i="6"/>
  <c r="C386" i="6"/>
  <c r="E386" i="6" s="1"/>
  <c r="C1107" i="6"/>
  <c r="E1107" i="6" s="1"/>
  <c r="C1218" i="6"/>
  <c r="E1218" i="6" s="1"/>
  <c r="C1407" i="6"/>
  <c r="E1407" i="6" s="1"/>
  <c r="C1484" i="6"/>
  <c r="C2460" i="6"/>
  <c r="C3185" i="6"/>
  <c r="C1784" i="6"/>
  <c r="E1784" i="6" s="1"/>
  <c r="C1910" i="6"/>
  <c r="E1910" i="6" s="1"/>
  <c r="C2290" i="6"/>
  <c r="C2320" i="6"/>
  <c r="C2949" i="6"/>
  <c r="C1173" i="6"/>
  <c r="E1173" i="6" s="1"/>
  <c r="C2352" i="6"/>
  <c r="C2745" i="6"/>
  <c r="C3360" i="6"/>
  <c r="C595" i="6"/>
  <c r="E595" i="6" s="1"/>
  <c r="C1174" i="6"/>
  <c r="E1174" i="6" s="1"/>
  <c r="C3221" i="6"/>
  <c r="E972" i="6"/>
  <c r="C2417" i="6"/>
  <c r="C373" i="6"/>
  <c r="E373" i="6" s="1"/>
  <c r="E737" i="6"/>
  <c r="C549" i="6"/>
  <c r="E549" i="6" s="1"/>
  <c r="C581" i="6"/>
  <c r="E581" i="6" s="1"/>
  <c r="C690" i="6"/>
  <c r="E690" i="6" s="1"/>
  <c r="C2637" i="6"/>
  <c r="E2637" i="6" s="1"/>
  <c r="C3095" i="6"/>
  <c r="C3424" i="6"/>
  <c r="C3581" i="6"/>
  <c r="C673" i="6"/>
  <c r="E673" i="6" s="1"/>
  <c r="E548" i="6"/>
  <c r="C13" i="6"/>
  <c r="E13" i="6" s="1"/>
  <c r="C597" i="6"/>
  <c r="E597" i="6" s="1"/>
  <c r="E1207" i="6"/>
  <c r="C1474" i="6"/>
  <c r="E1474" i="6" s="1"/>
  <c r="C1693" i="6"/>
  <c r="E1693" i="6" s="1"/>
  <c r="C1757" i="6"/>
  <c r="E1757" i="6" s="1"/>
  <c r="C3488" i="6"/>
  <c r="C211" i="6"/>
  <c r="E211" i="6" s="1"/>
  <c r="C1519" i="6"/>
  <c r="E1519" i="6" s="1"/>
  <c r="E582" i="6"/>
  <c r="C2497" i="6"/>
  <c r="C477" i="6"/>
  <c r="E477" i="6" s="1"/>
  <c r="C809" i="6"/>
  <c r="E809" i="6" s="1"/>
  <c r="E598" i="6"/>
  <c r="C1789" i="6"/>
  <c r="E2058" i="6"/>
  <c r="C94" i="6"/>
  <c r="E94" i="6" s="1"/>
  <c r="C251" i="6"/>
  <c r="E251" i="6" s="1"/>
  <c r="C567" i="6"/>
  <c r="E567" i="6" s="1"/>
  <c r="C944" i="6"/>
  <c r="E944" i="6" s="1"/>
  <c r="C1694" i="6"/>
  <c r="C2607" i="6"/>
  <c r="J3542" i="3"/>
  <c r="D3541" i="6" s="1"/>
  <c r="J3541" i="3"/>
  <c r="D3540" i="6" s="1"/>
  <c r="J3234" i="3"/>
  <c r="D3233" i="6" s="1"/>
  <c r="J3088" i="3"/>
  <c r="D3087" i="6" s="1"/>
  <c r="J2459" i="3"/>
  <c r="D2458" i="6" s="1"/>
  <c r="J2046" i="3"/>
  <c r="D2045" i="6" s="1"/>
  <c r="J2043" i="3"/>
  <c r="D2042" i="6" s="1"/>
  <c r="J2019" i="3"/>
  <c r="D2018" i="6" s="1"/>
  <c r="J2018" i="3"/>
  <c r="D2017" i="6" s="1"/>
  <c r="J2149" i="3"/>
  <c r="D2148" i="6" s="1"/>
  <c r="J2085" i="3"/>
  <c r="D2084" i="6" s="1"/>
  <c r="J2012" i="3"/>
  <c r="D2011" i="6" s="1"/>
  <c r="J1784" i="3"/>
  <c r="D1783" i="6" s="1"/>
  <c r="J1742" i="3"/>
  <c r="D1741" i="6" s="1"/>
  <c r="J1606" i="3"/>
  <c r="D1605" i="6" s="1"/>
  <c r="J2914" i="3"/>
  <c r="D2913" i="6" s="1"/>
  <c r="J2691" i="3"/>
  <c r="D2690" i="6" s="1"/>
  <c r="J2686" i="3"/>
  <c r="D2685" i="6" s="1"/>
  <c r="J2622" i="3"/>
  <c r="D2621" i="6" s="1"/>
  <c r="J416" i="3"/>
  <c r="D415" i="6" s="1"/>
  <c r="J1299" i="3"/>
  <c r="D1298" i="6" s="1"/>
  <c r="J779" i="3"/>
  <c r="D778" i="6" s="1"/>
  <c r="J11" i="3"/>
  <c r="D10" i="6" s="1"/>
  <c r="J807" i="3"/>
  <c r="D806" i="6" s="1"/>
  <c r="J1386" i="3"/>
  <c r="D1385" i="6" s="1"/>
  <c r="J406" i="3"/>
  <c r="D405" i="6" s="1"/>
  <c r="J1409" i="3"/>
  <c r="D1408" i="6" s="1"/>
  <c r="J1161" i="3"/>
  <c r="J399" i="3"/>
  <c r="D398" i="6" s="1"/>
  <c r="J680" i="3"/>
  <c r="D679" i="6" s="1"/>
  <c r="J366" i="3"/>
  <c r="D365" i="6" s="1"/>
  <c r="J1159" i="3"/>
  <c r="J302" i="3"/>
  <c r="D301" i="6" s="1"/>
  <c r="J1157" i="3"/>
  <c r="J773" i="3"/>
  <c r="D772" i="6" s="1"/>
  <c r="C132" i="6"/>
  <c r="E132" i="6" s="1"/>
  <c r="C721" i="6"/>
  <c r="E721" i="6" s="1"/>
  <c r="C959" i="6"/>
  <c r="E959" i="6" s="1"/>
  <c r="C367" i="6"/>
  <c r="E367" i="6" s="1"/>
  <c r="C1354" i="6"/>
  <c r="E1354" i="6" s="1"/>
  <c r="C1290" i="6"/>
  <c r="E1290" i="6" s="1"/>
  <c r="C1010" i="6"/>
  <c r="E1010" i="6" s="1"/>
  <c r="G263" i="6"/>
  <c r="C263" i="6"/>
  <c r="E263" i="6" s="1"/>
  <c r="C551" i="6"/>
  <c r="E551" i="6" s="1"/>
  <c r="C677" i="6"/>
  <c r="E677" i="6" s="1"/>
  <c r="G1994" i="6"/>
  <c r="C1994" i="6"/>
  <c r="E1994" i="6" s="1"/>
  <c r="G787" i="6"/>
  <c r="C787" i="6"/>
  <c r="E787" i="6" s="1"/>
  <c r="C467" i="6"/>
  <c r="E467" i="6" s="1"/>
  <c r="C916" i="6"/>
  <c r="E916" i="6" s="1"/>
  <c r="C607" i="6"/>
  <c r="E607" i="6" s="1"/>
  <c r="C740" i="6"/>
  <c r="E740" i="6" s="1"/>
  <c r="C954" i="6"/>
  <c r="E954" i="6" s="1"/>
  <c r="C361" i="6"/>
  <c r="E361" i="6" s="1"/>
  <c r="C682" i="6"/>
  <c r="E682" i="6" s="1"/>
  <c r="C969" i="6"/>
  <c r="E969" i="6" s="1"/>
  <c r="C155" i="6"/>
  <c r="E155" i="6" s="1"/>
  <c r="G143" i="6"/>
  <c r="C143" i="6"/>
  <c r="E143" i="6" s="1"/>
  <c r="C82" i="6"/>
  <c r="E82" i="6" s="1"/>
  <c r="C229" i="6"/>
  <c r="E229" i="6" s="1"/>
  <c r="C648" i="6"/>
  <c r="E648" i="6" s="1"/>
  <c r="G1586" i="6"/>
  <c r="C1586" i="6"/>
  <c r="E1586" i="6" s="1"/>
  <c r="C1077" i="6"/>
  <c r="E1077" i="6" s="1"/>
  <c r="E2205" i="6"/>
  <c r="E2290" i="6"/>
  <c r="C788" i="6"/>
  <c r="E788" i="6" s="1"/>
  <c r="C385" i="6"/>
  <c r="E385" i="6" s="1"/>
  <c r="C543" i="6"/>
  <c r="E543" i="6" s="1"/>
  <c r="E2450" i="6"/>
  <c r="C33" i="6"/>
  <c r="E33" i="6" s="1"/>
  <c r="C87" i="6"/>
  <c r="E87" i="6" s="1"/>
  <c r="C140" i="6"/>
  <c r="E140" i="6" s="1"/>
  <c r="C1057" i="6"/>
  <c r="E1057" i="6" s="1"/>
  <c r="C1451" i="6"/>
  <c r="E1451" i="6" s="1"/>
  <c r="E3185" i="6"/>
  <c r="C1110" i="6"/>
  <c r="E1110" i="6" s="1"/>
  <c r="E1242" i="6"/>
  <c r="E1912" i="6"/>
  <c r="E2352" i="6"/>
  <c r="C45" i="6"/>
  <c r="E45" i="6" s="1"/>
  <c r="C354" i="6"/>
  <c r="E354" i="6" s="1"/>
  <c r="C580" i="6"/>
  <c r="E580" i="6" s="1"/>
  <c r="C822" i="6"/>
  <c r="E822" i="6" s="1"/>
  <c r="C1089" i="6"/>
  <c r="E1089" i="6" s="1"/>
  <c r="C1100" i="6"/>
  <c r="E1100" i="6" s="1"/>
  <c r="C1390" i="6"/>
  <c r="E1390" i="6" s="1"/>
  <c r="E1694" i="6"/>
  <c r="E1484" i="6"/>
  <c r="E2502" i="6"/>
  <c r="C2602" i="6"/>
  <c r="E2602" i="6" s="1"/>
  <c r="C67" i="6"/>
  <c r="E67" i="6" s="1"/>
  <c r="C686" i="6"/>
  <c r="E686" i="6" s="1"/>
  <c r="C855" i="6"/>
  <c r="E855" i="6" s="1"/>
  <c r="C388" i="6"/>
  <c r="E388" i="6" s="1"/>
  <c r="C2184" i="6"/>
  <c r="E2184" i="6" s="1"/>
  <c r="C1464" i="6"/>
  <c r="E1464" i="6" s="1"/>
  <c r="E2677" i="6"/>
  <c r="C2330" i="6"/>
  <c r="E2330" i="6" s="1"/>
  <c r="C2758" i="6"/>
  <c r="E2758" i="6" s="1"/>
  <c r="C547" i="6"/>
  <c r="E547" i="6" s="1"/>
  <c r="C762" i="6"/>
  <c r="E762" i="6" s="1"/>
  <c r="C955" i="6"/>
  <c r="E955" i="6" s="1"/>
  <c r="C1607" i="6"/>
  <c r="E1607" i="6" s="1"/>
  <c r="C2186" i="6"/>
  <c r="E2186" i="6" s="1"/>
  <c r="C2308" i="6"/>
  <c r="E2308" i="6" s="1"/>
  <c r="C2554" i="6"/>
  <c r="E2554" i="6" s="1"/>
  <c r="E2718" i="6"/>
  <c r="E2745" i="6"/>
  <c r="G1710" i="6"/>
  <c r="C1710" i="6"/>
  <c r="E1710" i="6" s="1"/>
  <c r="C2015" i="6"/>
  <c r="E2015" i="6" s="1"/>
  <c r="E2320" i="6"/>
  <c r="C2102" i="6"/>
  <c r="E2102" i="6" s="1"/>
  <c r="C2152" i="6"/>
  <c r="E2152" i="6" s="1"/>
  <c r="C1761" i="6"/>
  <c r="E1761" i="6" s="1"/>
  <c r="E2656" i="6"/>
  <c r="C1643" i="6"/>
  <c r="E1643" i="6" s="1"/>
  <c r="C1724" i="6"/>
  <c r="E1724" i="6" s="1"/>
  <c r="C2446" i="6"/>
  <c r="E2446" i="6" s="1"/>
  <c r="E2790" i="6"/>
  <c r="C2521" i="6"/>
  <c r="E2521" i="6" s="1"/>
  <c r="C1667" i="6"/>
  <c r="E1667" i="6" s="1"/>
  <c r="E2251" i="6"/>
  <c r="E2991" i="6"/>
  <c r="C640" i="6"/>
  <c r="E640" i="6" s="1"/>
  <c r="C829" i="6"/>
  <c r="E829" i="6" s="1"/>
  <c r="C1703" i="6"/>
  <c r="E1703" i="6" s="1"/>
  <c r="C1970" i="6"/>
  <c r="E1970" i="6" s="1"/>
  <c r="C2069" i="6"/>
  <c r="E2069" i="6" s="1"/>
  <c r="E1601" i="6"/>
  <c r="E1778" i="6"/>
  <c r="E1789" i="6"/>
  <c r="C767" i="6"/>
  <c r="E767" i="6" s="1"/>
  <c r="C877" i="6"/>
  <c r="E877" i="6" s="1"/>
  <c r="C1559" i="6"/>
  <c r="E1559" i="6" s="1"/>
  <c r="C1669" i="6"/>
  <c r="E1669" i="6" s="1"/>
  <c r="G1873" i="6"/>
  <c r="E3401" i="6"/>
  <c r="F3401" i="6" s="1"/>
  <c r="C2395" i="6"/>
  <c r="E2395" i="6" s="1"/>
  <c r="C3159" i="6"/>
  <c r="E3159" i="6" s="1"/>
  <c r="E2607" i="6"/>
  <c r="E3040" i="6"/>
  <c r="E3272" i="6"/>
  <c r="G1503" i="3"/>
  <c r="J1503" i="3" s="1"/>
  <c r="D1502" i="6" s="1"/>
  <c r="G1471" i="3"/>
  <c r="J1471" i="3" s="1"/>
  <c r="D1470" i="6" s="1"/>
  <c r="G1439" i="3"/>
  <c r="J1439" i="3" s="1"/>
  <c r="D1438" i="6" s="1"/>
  <c r="G1407" i="3"/>
  <c r="J1407" i="3" s="1"/>
  <c r="D1406" i="6" s="1"/>
  <c r="G1375" i="3"/>
  <c r="J1375" i="3" s="1"/>
  <c r="D1374" i="6" s="1"/>
  <c r="G1343" i="3"/>
  <c r="J1343" i="3" s="1"/>
  <c r="D1342" i="6" s="1"/>
  <c r="G1311" i="3"/>
  <c r="J1311" i="3" s="1"/>
  <c r="D1310" i="6" s="1"/>
  <c r="G1279" i="3"/>
  <c r="J1279" i="3" s="1"/>
  <c r="D1278" i="6" s="1"/>
  <c r="G1247" i="3"/>
  <c r="J1247" i="3" s="1"/>
  <c r="D1246" i="6" s="1"/>
  <c r="G1215" i="3"/>
  <c r="J1215" i="3" s="1"/>
  <c r="D1214" i="6" s="1"/>
  <c r="G1151" i="3"/>
  <c r="J1151" i="3" s="1"/>
  <c r="D1150" i="6" s="1"/>
  <c r="G1119" i="3"/>
  <c r="J1119" i="3" s="1"/>
  <c r="D1118" i="6" s="1"/>
  <c r="G1087" i="3"/>
  <c r="J1087" i="3" s="1"/>
  <c r="D1086" i="6" s="1"/>
  <c r="G1055" i="3"/>
  <c r="J1055" i="3" s="1"/>
  <c r="D1054" i="6" s="1"/>
  <c r="G1023" i="3"/>
  <c r="J1023" i="3" s="1"/>
  <c r="D1022" i="6" s="1"/>
  <c r="G991" i="3"/>
  <c r="J991" i="3" s="1"/>
  <c r="D990" i="6" s="1"/>
  <c r="G959" i="3"/>
  <c r="J959" i="3" s="1"/>
  <c r="D958" i="6" s="1"/>
  <c r="G927" i="3"/>
  <c r="J927" i="3" s="1"/>
  <c r="D926" i="6" s="1"/>
  <c r="G895" i="3"/>
  <c r="J895" i="3" s="1"/>
  <c r="D894" i="6" s="1"/>
  <c r="G863" i="3"/>
  <c r="J863" i="3" s="1"/>
  <c r="G831" i="3"/>
  <c r="J831" i="3" s="1"/>
  <c r="D830" i="6" s="1"/>
  <c r="J799" i="3"/>
  <c r="D798" i="6" s="1"/>
  <c r="G799" i="3"/>
  <c r="G767" i="3"/>
  <c r="J767" i="3" s="1"/>
  <c r="D766" i="6" s="1"/>
  <c r="G735" i="3"/>
  <c r="J735" i="3" s="1"/>
  <c r="D734" i="6" s="1"/>
  <c r="G703" i="3"/>
  <c r="J703" i="3" s="1"/>
  <c r="D702" i="6" s="1"/>
  <c r="G671" i="3"/>
  <c r="J671" i="3" s="1"/>
  <c r="D670" i="6" s="1"/>
  <c r="G639" i="3"/>
  <c r="J639" i="3" s="1"/>
  <c r="D638" i="6" s="1"/>
  <c r="F638" i="6" s="1"/>
  <c r="G607" i="3"/>
  <c r="J607" i="3" s="1"/>
  <c r="D606" i="6" s="1"/>
  <c r="G575" i="3"/>
  <c r="J575" i="3" s="1"/>
  <c r="D574" i="6" s="1"/>
  <c r="G543" i="3"/>
  <c r="J543" i="3" s="1"/>
  <c r="D542" i="6" s="1"/>
  <c r="G511" i="3"/>
  <c r="J511" i="3" s="1"/>
  <c r="D510" i="6" s="1"/>
  <c r="G479" i="3"/>
  <c r="J479" i="3" s="1"/>
  <c r="D478" i="6" s="1"/>
  <c r="G447" i="3"/>
  <c r="J447" i="3" s="1"/>
  <c r="D446" i="6" s="1"/>
  <c r="G415" i="3"/>
  <c r="J415" i="3" s="1"/>
  <c r="D414" i="6" s="1"/>
  <c r="G383" i="3"/>
  <c r="J383" i="3" s="1"/>
  <c r="D382" i="6" s="1"/>
  <c r="G351" i="3"/>
  <c r="J351" i="3" s="1"/>
  <c r="D350" i="6" s="1"/>
  <c r="G319" i="3"/>
  <c r="J319" i="3" s="1"/>
  <c r="G287" i="3"/>
  <c r="J287" i="3" s="1"/>
  <c r="D286" i="6" s="1"/>
  <c r="G255" i="3"/>
  <c r="J255" i="3" s="1"/>
  <c r="D254" i="6" s="1"/>
  <c r="G223" i="3"/>
  <c r="J223" i="3" s="1"/>
  <c r="D222" i="6" s="1"/>
  <c r="G191" i="3"/>
  <c r="J191" i="3" s="1"/>
  <c r="D190" i="6" s="1"/>
  <c r="F190" i="6" s="1"/>
  <c r="G159" i="3"/>
  <c r="J159" i="3" s="1"/>
  <c r="D158" i="6" s="1"/>
  <c r="G127" i="3"/>
  <c r="J127" i="3" s="1"/>
  <c r="D126" i="6" s="1"/>
  <c r="G95" i="3"/>
  <c r="J95" i="3" s="1"/>
  <c r="D94" i="6" s="1"/>
  <c r="F94" i="6" s="1"/>
  <c r="G63" i="3"/>
  <c r="J63" i="3" s="1"/>
  <c r="D62" i="6" s="1"/>
  <c r="J31" i="3"/>
  <c r="D30" i="6" s="1"/>
  <c r="G31" i="3"/>
  <c r="G2999" i="3"/>
  <c r="J2999" i="3" s="1"/>
  <c r="D2998" i="6" s="1"/>
  <c r="G2967" i="3"/>
  <c r="J2967" i="3" s="1"/>
  <c r="D2966" i="6" s="1"/>
  <c r="G2935" i="3"/>
  <c r="J2935" i="3" s="1"/>
  <c r="D2934" i="6" s="1"/>
  <c r="G2903" i="3"/>
  <c r="J2903" i="3" s="1"/>
  <c r="D2902" i="6" s="1"/>
  <c r="G2871" i="3"/>
  <c r="J2871" i="3" s="1"/>
  <c r="D2870" i="6" s="1"/>
  <c r="G2839" i="3"/>
  <c r="J2839" i="3" s="1"/>
  <c r="D2838" i="6" s="1"/>
  <c r="G2807" i="3"/>
  <c r="J2807" i="3" s="1"/>
  <c r="D2806" i="6" s="1"/>
  <c r="G2775" i="3"/>
  <c r="J2775" i="3" s="1"/>
  <c r="D2774" i="6" s="1"/>
  <c r="G2743" i="3"/>
  <c r="J2743" i="3" s="1"/>
  <c r="D2742" i="6" s="1"/>
  <c r="G2711" i="3"/>
  <c r="J2711" i="3" s="1"/>
  <c r="D2710" i="6" s="1"/>
  <c r="G2679" i="3"/>
  <c r="J2679" i="3" s="1"/>
  <c r="D2678" i="6" s="1"/>
  <c r="G2647" i="3"/>
  <c r="J2647" i="3" s="1"/>
  <c r="D2646" i="6" s="1"/>
  <c r="G2615" i="3"/>
  <c r="J2615" i="3" s="1"/>
  <c r="D2614" i="6" s="1"/>
  <c r="G2583" i="3"/>
  <c r="J2583" i="3" s="1"/>
  <c r="D2582" i="6" s="1"/>
  <c r="G2551" i="3"/>
  <c r="J2551" i="3" s="1"/>
  <c r="D2550" i="6" s="1"/>
  <c r="G2519" i="3"/>
  <c r="J2519" i="3" s="1"/>
  <c r="D2518" i="6" s="1"/>
  <c r="G2487" i="3"/>
  <c r="J2487" i="3" s="1"/>
  <c r="D2486" i="6" s="1"/>
  <c r="G2455" i="3"/>
  <c r="J2455" i="3" s="1"/>
  <c r="D2454" i="6" s="1"/>
  <c r="G2423" i="3"/>
  <c r="J2423" i="3" s="1"/>
  <c r="D2422" i="6" s="1"/>
  <c r="G2391" i="3"/>
  <c r="J2391" i="3" s="1"/>
  <c r="D2390" i="6" s="1"/>
  <c r="G2359" i="3"/>
  <c r="J2359" i="3" s="1"/>
  <c r="D2358" i="6" s="1"/>
  <c r="G2327" i="3"/>
  <c r="J2327" i="3" s="1"/>
  <c r="D2326" i="6" s="1"/>
  <c r="G2295" i="3"/>
  <c r="J2295" i="3" s="1"/>
  <c r="D2294" i="6" s="1"/>
  <c r="G2263" i="3"/>
  <c r="J2263" i="3" s="1"/>
  <c r="D2262" i="6" s="1"/>
  <c r="G2231" i="3"/>
  <c r="J2231" i="3" s="1"/>
  <c r="D2230" i="6" s="1"/>
  <c r="G2199" i="3"/>
  <c r="J2199" i="3" s="1"/>
  <c r="D2198" i="6" s="1"/>
  <c r="G2167" i="3"/>
  <c r="J2167" i="3" s="1"/>
  <c r="D2166" i="6" s="1"/>
  <c r="G2135" i="3"/>
  <c r="J2135" i="3" s="1"/>
  <c r="D2134" i="6" s="1"/>
  <c r="G2103" i="3"/>
  <c r="J2103" i="3" s="1"/>
  <c r="D2102" i="6" s="1"/>
  <c r="G2071" i="3"/>
  <c r="J2071" i="3" s="1"/>
  <c r="D2070" i="6" s="1"/>
  <c r="G2039" i="3"/>
  <c r="J2039" i="3" s="1"/>
  <c r="D2038" i="6" s="1"/>
  <c r="G2007" i="3"/>
  <c r="J2007" i="3" s="1"/>
  <c r="D2006" i="6" s="1"/>
  <c r="G1975" i="3"/>
  <c r="J1975" i="3" s="1"/>
  <c r="D1974" i="6" s="1"/>
  <c r="G1943" i="3"/>
  <c r="J1943" i="3" s="1"/>
  <c r="D1942" i="6" s="1"/>
  <c r="G1911" i="3"/>
  <c r="J1911" i="3" s="1"/>
  <c r="D1910" i="6" s="1"/>
  <c r="F1910" i="6" s="1"/>
  <c r="G1879" i="3"/>
  <c r="J1879" i="3" s="1"/>
  <c r="D1878" i="6" s="1"/>
  <c r="G1847" i="3"/>
  <c r="J1847" i="3" s="1"/>
  <c r="D1846" i="6" s="1"/>
  <c r="G1815" i="3"/>
  <c r="J1815" i="3" s="1"/>
  <c r="D1814" i="6" s="1"/>
  <c r="G1783" i="3"/>
  <c r="J1783" i="3" s="1"/>
  <c r="D1782" i="6" s="1"/>
  <c r="G1751" i="3"/>
  <c r="J1751" i="3" s="1"/>
  <c r="D1750" i="6" s="1"/>
  <c r="G1719" i="3"/>
  <c r="J1719" i="3" s="1"/>
  <c r="D1718" i="6" s="1"/>
  <c r="G1687" i="3"/>
  <c r="J1687" i="3" s="1"/>
  <c r="D1686" i="6" s="1"/>
  <c r="G1655" i="3"/>
  <c r="J1655" i="3" s="1"/>
  <c r="D1654" i="6" s="1"/>
  <c r="G1623" i="3"/>
  <c r="J1623" i="3" s="1"/>
  <c r="D1622" i="6" s="1"/>
  <c r="G1591" i="3"/>
  <c r="J1591" i="3" s="1"/>
  <c r="D1590" i="6" s="1"/>
  <c r="G1559" i="3"/>
  <c r="J1559" i="3" s="1"/>
  <c r="D1558" i="6" s="1"/>
  <c r="G1527" i="3"/>
  <c r="J1527" i="3" s="1"/>
  <c r="G3595" i="3"/>
  <c r="J3595" i="3" s="1"/>
  <c r="D3594" i="6" s="1"/>
  <c r="G3563" i="3"/>
  <c r="J3563" i="3" s="1"/>
  <c r="D3562" i="6" s="1"/>
  <c r="G3531" i="3"/>
  <c r="J3531" i="3" s="1"/>
  <c r="D3530" i="6" s="1"/>
  <c r="G3499" i="3"/>
  <c r="J3499" i="3" s="1"/>
  <c r="D3498" i="6" s="1"/>
  <c r="G3467" i="3"/>
  <c r="J3467" i="3" s="1"/>
  <c r="D3466" i="6" s="1"/>
  <c r="G3435" i="3"/>
  <c r="J3435" i="3" s="1"/>
  <c r="D3434" i="6" s="1"/>
  <c r="G3403" i="3"/>
  <c r="J3403" i="3" s="1"/>
  <c r="D3402" i="6" s="1"/>
  <c r="G3371" i="3"/>
  <c r="J3371" i="3" s="1"/>
  <c r="D3370" i="6" s="1"/>
  <c r="G3339" i="3"/>
  <c r="J3339" i="3" s="1"/>
  <c r="D3338" i="6" s="1"/>
  <c r="G3307" i="3"/>
  <c r="J3307" i="3" s="1"/>
  <c r="D3306" i="6" s="1"/>
  <c r="G3275" i="3"/>
  <c r="J3275" i="3" s="1"/>
  <c r="D3274" i="6" s="1"/>
  <c r="G3243" i="3"/>
  <c r="J3243" i="3" s="1"/>
  <c r="D3242" i="6" s="1"/>
  <c r="G3211" i="3"/>
  <c r="J3211" i="3" s="1"/>
  <c r="D3210" i="6" s="1"/>
  <c r="G3179" i="3"/>
  <c r="J3179" i="3" s="1"/>
  <c r="D3178" i="6" s="1"/>
  <c r="G3147" i="3"/>
  <c r="J3147" i="3" s="1"/>
  <c r="D3146" i="6" s="1"/>
  <c r="G3115" i="3"/>
  <c r="J3115" i="3" s="1"/>
  <c r="D3114" i="6" s="1"/>
  <c r="G3083" i="3"/>
  <c r="J3083" i="3" s="1"/>
  <c r="D3082" i="6" s="1"/>
  <c r="G3051" i="3"/>
  <c r="J3051" i="3" s="1"/>
  <c r="D3050" i="6" s="1"/>
  <c r="C2114" i="6"/>
  <c r="E2114" i="6" s="1"/>
  <c r="C2124" i="6"/>
  <c r="E2124" i="6" s="1"/>
  <c r="C2218" i="6"/>
  <c r="E2218" i="6" s="1"/>
  <c r="C2837" i="6"/>
  <c r="E2837" i="6" s="1"/>
  <c r="C3259" i="6"/>
  <c r="E3259" i="6" s="1"/>
  <c r="F3259" i="6" s="1"/>
  <c r="E2062" i="6"/>
  <c r="E2208" i="6"/>
  <c r="E2417" i="6"/>
  <c r="E2659" i="6"/>
  <c r="E3273" i="6"/>
  <c r="E1734" i="6"/>
  <c r="C2302" i="6"/>
  <c r="E2302" i="6" s="1"/>
  <c r="C2806" i="6"/>
  <c r="E2806" i="6" s="1"/>
  <c r="C2923" i="6"/>
  <c r="E2923" i="6" s="1"/>
  <c r="C3377" i="6"/>
  <c r="E3415" i="6"/>
  <c r="C1969" i="6"/>
  <c r="E1969" i="6" s="1"/>
  <c r="C2546" i="6"/>
  <c r="E2546" i="6" s="1"/>
  <c r="G1183" i="3"/>
  <c r="J1183" i="3" s="1"/>
  <c r="D1182" i="6" s="1"/>
  <c r="C2042" i="6"/>
  <c r="E2042" i="6" s="1"/>
  <c r="E2073" i="6"/>
  <c r="E2460" i="6"/>
  <c r="C2640" i="6"/>
  <c r="E2640" i="6" s="1"/>
  <c r="E2881" i="6"/>
  <c r="C2994" i="6"/>
  <c r="E2994" i="6" s="1"/>
  <c r="E3274" i="6"/>
  <c r="E3325" i="6"/>
  <c r="G1498" i="3"/>
  <c r="J1498" i="3" s="1"/>
  <c r="D1497" i="6" s="1"/>
  <c r="G1466" i="3"/>
  <c r="J1466" i="3" s="1"/>
  <c r="D1465" i="6" s="1"/>
  <c r="G1434" i="3"/>
  <c r="J1434" i="3" s="1"/>
  <c r="D1433" i="6" s="1"/>
  <c r="G1402" i="3"/>
  <c r="J1402" i="3" s="1"/>
  <c r="D1401" i="6" s="1"/>
  <c r="G1370" i="3"/>
  <c r="J1370" i="3" s="1"/>
  <c r="D1369" i="6" s="1"/>
  <c r="G1338" i="3"/>
  <c r="J1338" i="3" s="1"/>
  <c r="D1337" i="6" s="1"/>
  <c r="G1306" i="3"/>
  <c r="J1306" i="3" s="1"/>
  <c r="D1305" i="6" s="1"/>
  <c r="G1274" i="3"/>
  <c r="J1274" i="3" s="1"/>
  <c r="D1273" i="6" s="1"/>
  <c r="G1242" i="3"/>
  <c r="J1242" i="3" s="1"/>
  <c r="D1241" i="6" s="1"/>
  <c r="G1210" i="3"/>
  <c r="J1210" i="3" s="1"/>
  <c r="D1209" i="6" s="1"/>
  <c r="G1178" i="3"/>
  <c r="J1178" i="3" s="1"/>
  <c r="D1177" i="6" s="1"/>
  <c r="G1146" i="3"/>
  <c r="J1146" i="3" s="1"/>
  <c r="D1145" i="6" s="1"/>
  <c r="G1114" i="3"/>
  <c r="J1114" i="3" s="1"/>
  <c r="D1113" i="6" s="1"/>
  <c r="J1082" i="3"/>
  <c r="D1081" i="6" s="1"/>
  <c r="G1082" i="3"/>
  <c r="G1050" i="3"/>
  <c r="J1050" i="3" s="1"/>
  <c r="D1049" i="6" s="1"/>
  <c r="J1018" i="3"/>
  <c r="D1017" i="6" s="1"/>
  <c r="G1018" i="3"/>
  <c r="G986" i="3"/>
  <c r="J986" i="3" s="1"/>
  <c r="D985" i="6" s="1"/>
  <c r="G954" i="3"/>
  <c r="J954" i="3" s="1"/>
  <c r="D953" i="6" s="1"/>
  <c r="G922" i="3"/>
  <c r="J922" i="3" s="1"/>
  <c r="D921" i="6" s="1"/>
  <c r="G890" i="3"/>
  <c r="J890" i="3" s="1"/>
  <c r="D889" i="6" s="1"/>
  <c r="G858" i="3"/>
  <c r="J858" i="3"/>
  <c r="G826" i="3"/>
  <c r="J826" i="3" s="1"/>
  <c r="D825" i="6" s="1"/>
  <c r="G794" i="3"/>
  <c r="J794" i="3" s="1"/>
  <c r="D793" i="6" s="1"/>
  <c r="G762" i="3"/>
  <c r="J762" i="3" s="1"/>
  <c r="D761" i="6" s="1"/>
  <c r="G730" i="3"/>
  <c r="J730" i="3" s="1"/>
  <c r="D729" i="6" s="1"/>
  <c r="G698" i="3"/>
  <c r="J698" i="3" s="1"/>
  <c r="D697" i="6" s="1"/>
  <c r="G666" i="3"/>
  <c r="J666" i="3" s="1"/>
  <c r="D665" i="6" s="1"/>
  <c r="F665" i="6" s="1"/>
  <c r="G634" i="3"/>
  <c r="J634" i="3" s="1"/>
  <c r="D633" i="6" s="1"/>
  <c r="G602" i="3"/>
  <c r="J602" i="3" s="1"/>
  <c r="D601" i="6" s="1"/>
  <c r="G570" i="3"/>
  <c r="J570" i="3" s="1"/>
  <c r="D569" i="6" s="1"/>
  <c r="G538" i="3"/>
  <c r="J538" i="3" s="1"/>
  <c r="D537" i="6" s="1"/>
  <c r="G506" i="3"/>
  <c r="J506" i="3" s="1"/>
  <c r="D505" i="6" s="1"/>
  <c r="G474" i="3"/>
  <c r="J474" i="3" s="1"/>
  <c r="D473" i="6" s="1"/>
  <c r="G442" i="3"/>
  <c r="J442" i="3" s="1"/>
  <c r="D441" i="6" s="1"/>
  <c r="G410" i="3"/>
  <c r="J410" i="3" s="1"/>
  <c r="D409" i="6" s="1"/>
  <c r="G378" i="3"/>
  <c r="J378" i="3" s="1"/>
  <c r="D377" i="6" s="1"/>
  <c r="G346" i="3"/>
  <c r="J346" i="3" s="1"/>
  <c r="D345" i="6" s="1"/>
  <c r="J314" i="3"/>
  <c r="D313" i="6" s="1"/>
  <c r="G314" i="3"/>
  <c r="G282" i="3"/>
  <c r="J282" i="3" s="1"/>
  <c r="D281" i="6" s="1"/>
  <c r="G250" i="3"/>
  <c r="J250" i="3" s="1"/>
  <c r="D249" i="6" s="1"/>
  <c r="G218" i="3"/>
  <c r="J218" i="3" s="1"/>
  <c r="D217" i="6" s="1"/>
  <c r="G186" i="3"/>
  <c r="J186" i="3" s="1"/>
  <c r="D185" i="6" s="1"/>
  <c r="G154" i="3"/>
  <c r="J154" i="3" s="1"/>
  <c r="D153" i="6" s="1"/>
  <c r="G122" i="3"/>
  <c r="J122" i="3" s="1"/>
  <c r="D121" i="6" s="1"/>
  <c r="G90" i="3"/>
  <c r="J90" i="3" s="1"/>
  <c r="D89" i="6" s="1"/>
  <c r="G58" i="3"/>
  <c r="J58" i="3" s="1"/>
  <c r="D57" i="6" s="1"/>
  <c r="G26" i="3"/>
  <c r="J26" i="3" s="1"/>
  <c r="D25" i="6" s="1"/>
  <c r="G2994" i="3"/>
  <c r="J2994" i="3" s="1"/>
  <c r="D2993" i="6" s="1"/>
  <c r="G2962" i="3"/>
  <c r="J2962" i="3" s="1"/>
  <c r="G2930" i="3"/>
  <c r="J2930" i="3" s="1"/>
  <c r="D2929" i="6" s="1"/>
  <c r="G2898" i="3"/>
  <c r="J2898" i="3" s="1"/>
  <c r="D2897" i="6" s="1"/>
  <c r="G2866" i="3"/>
  <c r="J2866" i="3" s="1"/>
  <c r="D2865" i="6" s="1"/>
  <c r="G2834" i="3"/>
  <c r="J2834" i="3" s="1"/>
  <c r="D2833" i="6" s="1"/>
  <c r="J2802" i="3"/>
  <c r="D2801" i="6" s="1"/>
  <c r="G2802" i="3"/>
  <c r="G2770" i="3"/>
  <c r="J2770" i="3" s="1"/>
  <c r="D2769" i="6" s="1"/>
  <c r="G2738" i="3"/>
  <c r="J2738" i="3" s="1"/>
  <c r="D2737" i="6" s="1"/>
  <c r="G2706" i="3"/>
  <c r="J2706" i="3" s="1"/>
  <c r="D2705" i="6" s="1"/>
  <c r="G2674" i="3"/>
  <c r="J2674" i="3" s="1"/>
  <c r="D2673" i="6" s="1"/>
  <c r="G2642" i="3"/>
  <c r="J2642" i="3" s="1"/>
  <c r="D2641" i="6" s="1"/>
  <c r="G2610" i="3"/>
  <c r="J2610" i="3" s="1"/>
  <c r="D2609" i="6" s="1"/>
  <c r="G2578" i="3"/>
  <c r="J2578" i="3" s="1"/>
  <c r="D2577" i="6" s="1"/>
  <c r="G2546" i="3"/>
  <c r="J2546" i="3" s="1"/>
  <c r="D2545" i="6" s="1"/>
  <c r="G2514" i="3"/>
  <c r="J2514" i="3" s="1"/>
  <c r="D2513" i="6" s="1"/>
  <c r="G2482" i="3"/>
  <c r="J2482" i="3" s="1"/>
  <c r="D2481" i="6" s="1"/>
  <c r="G2450" i="3"/>
  <c r="J2450" i="3" s="1"/>
  <c r="D2449" i="6" s="1"/>
  <c r="G2418" i="3"/>
  <c r="J2418" i="3" s="1"/>
  <c r="D2417" i="6" s="1"/>
  <c r="G2386" i="3"/>
  <c r="J2386" i="3" s="1"/>
  <c r="D2385" i="6" s="1"/>
  <c r="G2354" i="3"/>
  <c r="J2354" i="3" s="1"/>
  <c r="D2353" i="6" s="1"/>
  <c r="G2322" i="3"/>
  <c r="J2322" i="3" s="1"/>
  <c r="D2321" i="6" s="1"/>
  <c r="G2290" i="3"/>
  <c r="J2290" i="3" s="1"/>
  <c r="D2289" i="6" s="1"/>
  <c r="G2258" i="3"/>
  <c r="J2258" i="3" s="1"/>
  <c r="D2257" i="6" s="1"/>
  <c r="G2226" i="3"/>
  <c r="J2226" i="3" s="1"/>
  <c r="D2225" i="6" s="1"/>
  <c r="G2194" i="3"/>
  <c r="J2194" i="3" s="1"/>
  <c r="D2193" i="6" s="1"/>
  <c r="J2162" i="3"/>
  <c r="D2161" i="6" s="1"/>
  <c r="G2162" i="3"/>
  <c r="J2130" i="3"/>
  <c r="D2129" i="6" s="1"/>
  <c r="G2130" i="3"/>
  <c r="G2098" i="3"/>
  <c r="J2098" i="3" s="1"/>
  <c r="D2097" i="6" s="1"/>
  <c r="G2066" i="3"/>
  <c r="J2066" i="3" s="1"/>
  <c r="D2065" i="6" s="1"/>
  <c r="G2034" i="3"/>
  <c r="J2034" i="3" s="1"/>
  <c r="D2033" i="6" s="1"/>
  <c r="G2002" i="3"/>
  <c r="J2002" i="3" s="1"/>
  <c r="D2001" i="6" s="1"/>
  <c r="G1970" i="3"/>
  <c r="J1970" i="3" s="1"/>
  <c r="D1969" i="6" s="1"/>
  <c r="G1938" i="3"/>
  <c r="J1938" i="3" s="1"/>
  <c r="D1937" i="6" s="1"/>
  <c r="G1906" i="3"/>
  <c r="J1906" i="3" s="1"/>
  <c r="D1905" i="6" s="1"/>
  <c r="G1874" i="3"/>
  <c r="J1874" i="3" s="1"/>
  <c r="D1873" i="6" s="1"/>
  <c r="G1842" i="3"/>
  <c r="J1842" i="3" s="1"/>
  <c r="D1841" i="6" s="1"/>
  <c r="G1810" i="3"/>
  <c r="J1810" i="3" s="1"/>
  <c r="D1809" i="6" s="1"/>
  <c r="G1778" i="3"/>
  <c r="J1778" i="3" s="1"/>
  <c r="D1777" i="6" s="1"/>
  <c r="G1746" i="3"/>
  <c r="J1746" i="3" s="1"/>
  <c r="D1745" i="6" s="1"/>
  <c r="G1714" i="3"/>
  <c r="J1714" i="3" s="1"/>
  <c r="D1713" i="6" s="1"/>
  <c r="G1682" i="3"/>
  <c r="J1682" i="3" s="1"/>
  <c r="D1681" i="6" s="1"/>
  <c r="G1650" i="3"/>
  <c r="J1650" i="3" s="1"/>
  <c r="D1649" i="6" s="1"/>
  <c r="G1618" i="3"/>
  <c r="J1618" i="3" s="1"/>
  <c r="D1617" i="6" s="1"/>
  <c r="G1586" i="3"/>
  <c r="J1586" i="3" s="1"/>
  <c r="D1585" i="6" s="1"/>
  <c r="G1554" i="3"/>
  <c r="J1554" i="3" s="1"/>
  <c r="D1553" i="6" s="1"/>
  <c r="G1522" i="3"/>
  <c r="J1522" i="3" s="1"/>
  <c r="D1521" i="6" s="1"/>
  <c r="G3590" i="3"/>
  <c r="J3590" i="3" s="1"/>
  <c r="D3589" i="6" s="1"/>
  <c r="J3558" i="3"/>
  <c r="G3558" i="3"/>
  <c r="G3526" i="3"/>
  <c r="J3526" i="3" s="1"/>
  <c r="D3525" i="6" s="1"/>
  <c r="G3494" i="3"/>
  <c r="J3494" i="3" s="1"/>
  <c r="D3493" i="6" s="1"/>
  <c r="G3462" i="3"/>
  <c r="J3462" i="3" s="1"/>
  <c r="D3461" i="6" s="1"/>
  <c r="G3430" i="3"/>
  <c r="J3430" i="3" s="1"/>
  <c r="D3429" i="6" s="1"/>
  <c r="G3398" i="3"/>
  <c r="J3398" i="3" s="1"/>
  <c r="D3397" i="6" s="1"/>
  <c r="G3366" i="3"/>
  <c r="J3366" i="3" s="1"/>
  <c r="D3365" i="6" s="1"/>
  <c r="G3334" i="3"/>
  <c r="J3334" i="3" s="1"/>
  <c r="D3333" i="6" s="1"/>
  <c r="G3302" i="3"/>
  <c r="J3302" i="3" s="1"/>
  <c r="D3301" i="6" s="1"/>
  <c r="G3270" i="3"/>
  <c r="J3270" i="3" s="1"/>
  <c r="D3269" i="6" s="1"/>
  <c r="G3238" i="3"/>
  <c r="J3238" i="3" s="1"/>
  <c r="D3237" i="6" s="1"/>
  <c r="G3206" i="3"/>
  <c r="J3206" i="3" s="1"/>
  <c r="D3205" i="6" s="1"/>
  <c r="G3174" i="3"/>
  <c r="J3174" i="3" s="1"/>
  <c r="D3173" i="6" s="1"/>
  <c r="G3142" i="3"/>
  <c r="J3142" i="3" s="1"/>
  <c r="D3141" i="6" s="1"/>
  <c r="G3110" i="3"/>
  <c r="J3110" i="3" s="1"/>
  <c r="D3109" i="6" s="1"/>
  <c r="G3078" i="3"/>
  <c r="J3078" i="3" s="1"/>
  <c r="D3077" i="6" s="1"/>
  <c r="G3046" i="3"/>
  <c r="J3046" i="3" s="1"/>
  <c r="D3045" i="6" s="1"/>
  <c r="G3014" i="3"/>
  <c r="J3014" i="3" s="1"/>
  <c r="D3013" i="6" s="1"/>
  <c r="E3066" i="6"/>
  <c r="E3351" i="6"/>
  <c r="E3163" i="6"/>
  <c r="C2641" i="6"/>
  <c r="E2641" i="6" s="1"/>
  <c r="C2819" i="6"/>
  <c r="E2819" i="6" s="1"/>
  <c r="C3201" i="6"/>
  <c r="C2002" i="6"/>
  <c r="E2002" i="6" s="1"/>
  <c r="C2315" i="6"/>
  <c r="E2315" i="6" s="1"/>
  <c r="E2973" i="6"/>
  <c r="E2117" i="6"/>
  <c r="E2221" i="6"/>
  <c r="C2830" i="6"/>
  <c r="E2830" i="6" s="1"/>
  <c r="C1857" i="6"/>
  <c r="E1857" i="6" s="1"/>
  <c r="C2149" i="6"/>
  <c r="E2149" i="6" s="1"/>
  <c r="C2253" i="6"/>
  <c r="E2253" i="6" s="1"/>
  <c r="C2295" i="6"/>
  <c r="E2295" i="6" s="1"/>
  <c r="E2497" i="6"/>
  <c r="E2170" i="6"/>
  <c r="F2170" i="6" s="1"/>
  <c r="C2926" i="6"/>
  <c r="E2926" i="6" s="1"/>
  <c r="C3394" i="6"/>
  <c r="E3394" i="6" s="1"/>
  <c r="E2191" i="6"/>
  <c r="C2306" i="6"/>
  <c r="E2306" i="6" s="1"/>
  <c r="E2949" i="6"/>
  <c r="E3215" i="6"/>
  <c r="C2749" i="6"/>
  <c r="E2749" i="6" s="1"/>
  <c r="C2999" i="6"/>
  <c r="E2999" i="6" s="1"/>
  <c r="E3095" i="6"/>
  <c r="C2988" i="6"/>
  <c r="E2988" i="6" s="1"/>
  <c r="G3095" i="6"/>
  <c r="E3526" i="6"/>
  <c r="E3424" i="6"/>
  <c r="C2626" i="6"/>
  <c r="E2626" i="6" s="1"/>
  <c r="C2667" i="6"/>
  <c r="E2667" i="6" s="1"/>
  <c r="E3194" i="6"/>
  <c r="E3086" i="6"/>
  <c r="E3121" i="6"/>
  <c r="C1820" i="6"/>
  <c r="E1820" i="6" s="1"/>
  <c r="C2720" i="6"/>
  <c r="E2720" i="6" s="1"/>
  <c r="C2968" i="6"/>
  <c r="E2968" i="6" s="1"/>
  <c r="C3098" i="6"/>
  <c r="E3098" i="6" s="1"/>
  <c r="E3360" i="6"/>
  <c r="E3413" i="6"/>
  <c r="C3493" i="6"/>
  <c r="E3493" i="6" s="1"/>
  <c r="G1502" i="3"/>
  <c r="J1502" i="3" s="1"/>
  <c r="D1501" i="6" s="1"/>
  <c r="G1470" i="3"/>
  <c r="J1470" i="3" s="1"/>
  <c r="D1469" i="6" s="1"/>
  <c r="G1438" i="3"/>
  <c r="J1438" i="3" s="1"/>
  <c r="D1437" i="6" s="1"/>
  <c r="G1310" i="3"/>
  <c r="J1310" i="3" s="1"/>
  <c r="D1309" i="6" s="1"/>
  <c r="G1278" i="3"/>
  <c r="J1278" i="3" s="1"/>
  <c r="D1277" i="6" s="1"/>
  <c r="G1246" i="3"/>
  <c r="J1246" i="3" s="1"/>
  <c r="D1245" i="6" s="1"/>
  <c r="G1214" i="3"/>
  <c r="J1214" i="3" s="1"/>
  <c r="D1213" i="6" s="1"/>
  <c r="G1150" i="3"/>
  <c r="J1150" i="3" s="1"/>
  <c r="D1149" i="6" s="1"/>
  <c r="G1118" i="3"/>
  <c r="J1118" i="3" s="1"/>
  <c r="D1117" i="6" s="1"/>
  <c r="G1086" i="3"/>
  <c r="J1086" i="3" s="1"/>
  <c r="D1085" i="6" s="1"/>
  <c r="G1022" i="3"/>
  <c r="J1022" i="3" s="1"/>
  <c r="D1021" i="6" s="1"/>
  <c r="G990" i="3"/>
  <c r="J990" i="3" s="1"/>
  <c r="D989" i="6" s="1"/>
  <c r="G958" i="3"/>
  <c r="J958" i="3" s="1"/>
  <c r="D957" i="6" s="1"/>
  <c r="G862" i="3"/>
  <c r="J862" i="3" s="1"/>
  <c r="D861" i="6" s="1"/>
  <c r="G830" i="3"/>
  <c r="J830" i="3" s="1"/>
  <c r="D829" i="6" s="1"/>
  <c r="G798" i="3"/>
  <c r="J798" i="3" s="1"/>
  <c r="D797" i="6" s="1"/>
  <c r="G766" i="3"/>
  <c r="J766" i="3" s="1"/>
  <c r="D765" i="6" s="1"/>
  <c r="J734" i="3"/>
  <c r="D733" i="6" s="1"/>
  <c r="G702" i="3"/>
  <c r="J702" i="3" s="1"/>
  <c r="D701" i="6" s="1"/>
  <c r="G670" i="3"/>
  <c r="J670" i="3" s="1"/>
  <c r="D669" i="6" s="1"/>
  <c r="G638" i="3"/>
  <c r="J638" i="3" s="1"/>
  <c r="D637" i="6" s="1"/>
  <c r="G606" i="3"/>
  <c r="J606" i="3" s="1"/>
  <c r="D605" i="6" s="1"/>
  <c r="G574" i="3"/>
  <c r="J574" i="3" s="1"/>
  <c r="D573" i="6" s="1"/>
  <c r="G542" i="3"/>
  <c r="J542" i="3" s="1"/>
  <c r="D541" i="6" s="1"/>
  <c r="G478" i="3"/>
  <c r="J478" i="3" s="1"/>
  <c r="D477" i="6" s="1"/>
  <c r="J446" i="3"/>
  <c r="D445" i="6" s="1"/>
  <c r="G446" i="3"/>
  <c r="G414" i="3"/>
  <c r="J414" i="3" s="1"/>
  <c r="D413" i="6" s="1"/>
  <c r="G382" i="3"/>
  <c r="J382" i="3" s="1"/>
  <c r="D381" i="6" s="1"/>
  <c r="G350" i="3"/>
  <c r="J350" i="3" s="1"/>
  <c r="D349" i="6" s="1"/>
  <c r="G318" i="3"/>
  <c r="J318" i="3" s="1"/>
  <c r="D317" i="6" s="1"/>
  <c r="G286" i="3"/>
  <c r="J286" i="3" s="1"/>
  <c r="D285" i="6" s="1"/>
  <c r="G254" i="3"/>
  <c r="J254" i="3" s="1"/>
  <c r="D253" i="6" s="1"/>
  <c r="G222" i="3"/>
  <c r="J222" i="3" s="1"/>
  <c r="D221" i="6" s="1"/>
  <c r="G190" i="3"/>
  <c r="J190" i="3" s="1"/>
  <c r="D189" i="6" s="1"/>
  <c r="G158" i="3"/>
  <c r="J158" i="3" s="1"/>
  <c r="D157" i="6" s="1"/>
  <c r="G126" i="3"/>
  <c r="J126" i="3" s="1"/>
  <c r="D125" i="6" s="1"/>
  <c r="G94" i="3"/>
  <c r="J94" i="3" s="1"/>
  <c r="D93" i="6" s="1"/>
  <c r="G62" i="3"/>
  <c r="J62" i="3" s="1"/>
  <c r="D61" i="6" s="1"/>
  <c r="G30" i="3"/>
  <c r="J30" i="3" s="1"/>
  <c r="D29" i="6" s="1"/>
  <c r="G2998" i="3"/>
  <c r="J2998" i="3" s="1"/>
  <c r="D2997" i="6" s="1"/>
  <c r="G2934" i="3"/>
  <c r="J2934" i="3" s="1"/>
  <c r="D2933" i="6" s="1"/>
  <c r="G2902" i="3"/>
  <c r="J2902" i="3" s="1"/>
  <c r="D2901" i="6" s="1"/>
  <c r="G2870" i="3"/>
  <c r="J2870" i="3" s="1"/>
  <c r="D2869" i="6" s="1"/>
  <c r="G2838" i="3"/>
  <c r="J2838" i="3" s="1"/>
  <c r="D2837" i="6" s="1"/>
  <c r="G2806" i="3"/>
  <c r="J2806" i="3" s="1"/>
  <c r="D2805" i="6" s="1"/>
  <c r="J2710" i="3"/>
  <c r="D2709" i="6" s="1"/>
  <c r="G2710" i="3"/>
  <c r="G2678" i="3"/>
  <c r="J2678" i="3" s="1"/>
  <c r="D2677" i="6" s="1"/>
  <c r="G2646" i="3"/>
  <c r="J2646" i="3" s="1"/>
  <c r="D2645" i="6" s="1"/>
  <c r="G2614" i="3"/>
  <c r="J2614" i="3" s="1"/>
  <c r="D2613" i="6" s="1"/>
  <c r="G2582" i="3"/>
  <c r="J2582" i="3" s="1"/>
  <c r="D2581" i="6" s="1"/>
  <c r="G2550" i="3"/>
  <c r="J2550" i="3" s="1"/>
  <c r="D2549" i="6" s="1"/>
  <c r="G2518" i="3"/>
  <c r="J2518" i="3" s="1"/>
  <c r="D2517" i="6" s="1"/>
  <c r="G2486" i="3"/>
  <c r="J2486" i="3" s="1"/>
  <c r="G2454" i="3"/>
  <c r="J2454" i="3" s="1"/>
  <c r="D2453" i="6" s="1"/>
  <c r="G2422" i="3"/>
  <c r="J2422" i="3" s="1"/>
  <c r="D2421" i="6" s="1"/>
  <c r="G2390" i="3"/>
  <c r="J2390" i="3" s="1"/>
  <c r="D2389" i="6" s="1"/>
  <c r="G2358" i="3"/>
  <c r="J2358" i="3" s="1"/>
  <c r="D2357" i="6" s="1"/>
  <c r="G2326" i="3"/>
  <c r="J2326" i="3" s="1"/>
  <c r="D2325" i="6" s="1"/>
  <c r="J2294" i="3"/>
  <c r="D2293" i="6" s="1"/>
  <c r="G2294" i="3"/>
  <c r="G2262" i="3"/>
  <c r="J2262" i="3" s="1"/>
  <c r="D2261" i="6" s="1"/>
  <c r="G2230" i="3"/>
  <c r="J2230" i="3" s="1"/>
  <c r="D2229" i="6" s="1"/>
  <c r="G2198" i="3"/>
  <c r="J2198" i="3" s="1"/>
  <c r="D2197" i="6" s="1"/>
  <c r="G2166" i="3"/>
  <c r="J2166" i="3" s="1"/>
  <c r="D2165" i="6" s="1"/>
  <c r="G2134" i="3"/>
  <c r="J2134" i="3" s="1"/>
  <c r="D2133" i="6" s="1"/>
  <c r="G2102" i="3"/>
  <c r="J2102" i="3" s="1"/>
  <c r="D2101" i="6" s="1"/>
  <c r="G2070" i="3"/>
  <c r="J2070" i="3" s="1"/>
  <c r="D2069" i="6" s="1"/>
  <c r="J2038" i="3"/>
  <c r="D2037" i="6" s="1"/>
  <c r="G2038" i="3"/>
  <c r="G2006" i="3"/>
  <c r="J2006" i="3" s="1"/>
  <c r="D2005" i="6" s="1"/>
  <c r="G1974" i="3"/>
  <c r="J1974" i="3" s="1"/>
  <c r="D1973" i="6" s="1"/>
  <c r="G1942" i="3"/>
  <c r="J1942" i="3" s="1"/>
  <c r="D1941" i="6" s="1"/>
  <c r="G1910" i="3"/>
  <c r="J1910" i="3" s="1"/>
  <c r="D1909" i="6" s="1"/>
  <c r="G1878" i="3"/>
  <c r="J1878" i="3" s="1"/>
  <c r="D1877" i="6" s="1"/>
  <c r="G1846" i="3"/>
  <c r="J1846" i="3" s="1"/>
  <c r="D1845" i="6" s="1"/>
  <c r="G1814" i="3"/>
  <c r="J1814" i="3" s="1"/>
  <c r="D1813" i="6" s="1"/>
  <c r="G1782" i="3"/>
  <c r="J1782" i="3" s="1"/>
  <c r="D1781" i="6" s="1"/>
  <c r="G1750" i="3"/>
  <c r="J1750" i="3" s="1"/>
  <c r="D1749" i="6" s="1"/>
  <c r="G1718" i="3"/>
  <c r="J1718" i="3" s="1"/>
  <c r="D1717" i="6" s="1"/>
  <c r="G1686" i="3"/>
  <c r="J1686" i="3" s="1"/>
  <c r="D1685" i="6" s="1"/>
  <c r="G1654" i="3"/>
  <c r="J1654" i="3" s="1"/>
  <c r="D1653" i="6" s="1"/>
  <c r="G1622" i="3"/>
  <c r="J1622" i="3" s="1"/>
  <c r="D1621" i="6" s="1"/>
  <c r="G1590" i="3"/>
  <c r="J1590" i="3" s="1"/>
  <c r="D1589" i="6" s="1"/>
  <c r="G1558" i="3"/>
  <c r="J1558" i="3" s="1"/>
  <c r="D1557" i="6" s="1"/>
  <c r="G1526" i="3"/>
  <c r="J1526" i="3" s="1"/>
  <c r="D1525" i="6" s="1"/>
  <c r="G3594" i="3"/>
  <c r="J3594" i="3" s="1"/>
  <c r="D3593" i="6" s="1"/>
  <c r="G3562" i="3"/>
  <c r="J3562" i="3" s="1"/>
  <c r="G3530" i="3"/>
  <c r="J3530" i="3" s="1"/>
  <c r="D3529" i="6" s="1"/>
  <c r="G3498" i="3"/>
  <c r="J3498" i="3" s="1"/>
  <c r="D3497" i="6" s="1"/>
  <c r="G3466" i="3"/>
  <c r="J3466" i="3" s="1"/>
  <c r="D3465" i="6" s="1"/>
  <c r="G3434" i="3"/>
  <c r="J3434" i="3" s="1"/>
  <c r="D3433" i="6" s="1"/>
  <c r="G3402" i="3"/>
  <c r="J3402" i="3" s="1"/>
  <c r="D3401" i="6" s="1"/>
  <c r="G3370" i="3"/>
  <c r="J3370" i="3" s="1"/>
  <c r="D3369" i="6" s="1"/>
  <c r="G3338" i="3"/>
  <c r="J3338" i="3" s="1"/>
  <c r="D3337" i="6" s="1"/>
  <c r="G3306" i="3"/>
  <c r="J3306" i="3" s="1"/>
  <c r="D3305" i="6" s="1"/>
  <c r="G3274" i="3"/>
  <c r="J3274" i="3" s="1"/>
  <c r="D3273" i="6" s="1"/>
  <c r="G3242" i="3"/>
  <c r="J3242" i="3" s="1"/>
  <c r="D3241" i="6" s="1"/>
  <c r="G3210" i="3"/>
  <c r="J3210" i="3" s="1"/>
  <c r="D3209" i="6" s="1"/>
  <c r="J3178" i="3"/>
  <c r="D3177" i="6" s="1"/>
  <c r="G3178" i="3"/>
  <c r="G3146" i="3"/>
  <c r="J3146" i="3" s="1"/>
  <c r="D3145" i="6" s="1"/>
  <c r="G3114" i="3"/>
  <c r="J3114" i="3" s="1"/>
  <c r="D3113" i="6" s="1"/>
  <c r="J3082" i="3"/>
  <c r="D3081" i="6" s="1"/>
  <c r="G3082" i="3"/>
  <c r="G3050" i="3"/>
  <c r="J3050" i="3" s="1"/>
  <c r="D3049" i="6" s="1"/>
  <c r="G3018" i="3"/>
  <c r="J3018" i="3" s="1"/>
  <c r="D3017" i="6" s="1"/>
  <c r="J1204" i="3"/>
  <c r="D1203" i="6" s="1"/>
  <c r="C3263" i="6"/>
  <c r="E3263" i="6" s="1"/>
  <c r="C3374" i="6"/>
  <c r="E3374" i="6" s="1"/>
  <c r="C3584" i="6"/>
  <c r="E3584" i="6" s="1"/>
  <c r="G1501" i="3"/>
  <c r="J1501" i="3" s="1"/>
  <c r="D1500" i="6" s="1"/>
  <c r="G1469" i="3"/>
  <c r="J1469" i="3" s="1"/>
  <c r="D1468" i="6" s="1"/>
  <c r="G1437" i="3"/>
  <c r="J1437" i="3" s="1"/>
  <c r="D1436" i="6" s="1"/>
  <c r="G1309" i="3"/>
  <c r="J1309" i="3" s="1"/>
  <c r="D1308" i="6" s="1"/>
  <c r="G1277" i="3"/>
  <c r="J1277" i="3" s="1"/>
  <c r="D1276" i="6" s="1"/>
  <c r="G1245" i="3"/>
  <c r="J1245" i="3" s="1"/>
  <c r="D1244" i="6" s="1"/>
  <c r="G1213" i="3"/>
  <c r="J1213" i="3" s="1"/>
  <c r="D1212" i="6" s="1"/>
  <c r="G1149" i="3"/>
  <c r="J1149" i="3" s="1"/>
  <c r="D1148" i="6" s="1"/>
  <c r="G1117" i="3"/>
  <c r="J1117" i="3" s="1"/>
  <c r="D1116" i="6" s="1"/>
  <c r="G1085" i="3"/>
  <c r="J1085" i="3" s="1"/>
  <c r="D1084" i="6" s="1"/>
  <c r="G989" i="3"/>
  <c r="J989" i="3" s="1"/>
  <c r="D988" i="6" s="1"/>
  <c r="G957" i="3"/>
  <c r="J957" i="3" s="1"/>
  <c r="D956" i="6" s="1"/>
  <c r="G925" i="3"/>
  <c r="J925" i="3" s="1"/>
  <c r="D924" i="6" s="1"/>
  <c r="G861" i="3"/>
  <c r="J861" i="3" s="1"/>
  <c r="D860" i="6" s="1"/>
  <c r="G829" i="3"/>
  <c r="J829" i="3" s="1"/>
  <c r="D828" i="6" s="1"/>
  <c r="G797" i="3"/>
  <c r="J797" i="3" s="1"/>
  <c r="D796" i="6" s="1"/>
  <c r="G765" i="3"/>
  <c r="J765" i="3" s="1"/>
  <c r="D764" i="6" s="1"/>
  <c r="J733" i="3"/>
  <c r="D732" i="6" s="1"/>
  <c r="G701" i="3"/>
  <c r="J701" i="3" s="1"/>
  <c r="D700" i="6" s="1"/>
  <c r="G637" i="3"/>
  <c r="J637" i="3" s="1"/>
  <c r="D636" i="6" s="1"/>
  <c r="G605" i="3"/>
  <c r="J605" i="3" s="1"/>
  <c r="D604" i="6" s="1"/>
  <c r="G573" i="3"/>
  <c r="J573" i="3" s="1"/>
  <c r="D572" i="6" s="1"/>
  <c r="G477" i="3"/>
  <c r="J477" i="3" s="1"/>
  <c r="D476" i="6" s="1"/>
  <c r="G445" i="3"/>
  <c r="J445" i="3" s="1"/>
  <c r="D444" i="6" s="1"/>
  <c r="G413" i="3"/>
  <c r="J413" i="3" s="1"/>
  <c r="D412" i="6" s="1"/>
  <c r="G381" i="3"/>
  <c r="J381" i="3" s="1"/>
  <c r="D380" i="6" s="1"/>
  <c r="G349" i="3"/>
  <c r="J349" i="3" s="1"/>
  <c r="D348" i="6" s="1"/>
  <c r="G317" i="3"/>
  <c r="J317" i="3" s="1"/>
  <c r="G285" i="3"/>
  <c r="J285" i="3" s="1"/>
  <c r="D284" i="6" s="1"/>
  <c r="G253" i="3"/>
  <c r="J253" i="3" s="1"/>
  <c r="D252" i="6" s="1"/>
  <c r="G221" i="3"/>
  <c r="J221" i="3" s="1"/>
  <c r="D220" i="6" s="1"/>
  <c r="G157" i="3"/>
  <c r="J157" i="3" s="1"/>
  <c r="D156" i="6" s="1"/>
  <c r="J93" i="3"/>
  <c r="D92" i="6" s="1"/>
  <c r="G93" i="3"/>
  <c r="G61" i="3"/>
  <c r="J61" i="3" s="1"/>
  <c r="D60" i="6" s="1"/>
  <c r="G2965" i="3"/>
  <c r="J2965" i="3" s="1"/>
  <c r="D2964" i="6" s="1"/>
  <c r="G2933" i="3"/>
  <c r="J2933" i="3" s="1"/>
  <c r="D2932" i="6" s="1"/>
  <c r="J2901" i="3"/>
  <c r="D2900" i="6" s="1"/>
  <c r="G2901" i="3"/>
  <c r="G2869" i="3"/>
  <c r="J2869" i="3" s="1"/>
  <c r="D2868" i="6" s="1"/>
  <c r="G2837" i="3"/>
  <c r="J2837" i="3" s="1"/>
  <c r="D2836" i="6" s="1"/>
  <c r="G2805" i="3"/>
  <c r="J2805" i="3" s="1"/>
  <c r="D2804" i="6" s="1"/>
  <c r="J2773" i="3"/>
  <c r="D2772" i="6" s="1"/>
  <c r="G2773" i="3"/>
  <c r="G2741" i="3"/>
  <c r="J2741" i="3" s="1"/>
  <c r="D2740" i="6" s="1"/>
  <c r="J2709" i="3"/>
  <c r="D2708" i="6" s="1"/>
  <c r="G2709" i="3"/>
  <c r="G2677" i="3"/>
  <c r="J2677" i="3" s="1"/>
  <c r="D2676" i="6" s="1"/>
  <c r="G2645" i="3"/>
  <c r="J2645" i="3" s="1"/>
  <c r="D2644" i="6" s="1"/>
  <c r="G2613" i="3"/>
  <c r="J2613" i="3" s="1"/>
  <c r="D2612" i="6" s="1"/>
  <c r="G2581" i="3"/>
  <c r="J2581" i="3" s="1"/>
  <c r="D2580" i="6" s="1"/>
  <c r="G2549" i="3"/>
  <c r="J2549" i="3" s="1"/>
  <c r="D2548" i="6" s="1"/>
  <c r="G2517" i="3"/>
  <c r="J2517" i="3" s="1"/>
  <c r="D2516" i="6" s="1"/>
  <c r="G2485" i="3"/>
  <c r="J2485" i="3" s="1"/>
  <c r="D2484" i="6" s="1"/>
  <c r="J2453" i="3"/>
  <c r="D2452" i="6" s="1"/>
  <c r="G2453" i="3"/>
  <c r="G2421" i="3"/>
  <c r="J2421" i="3" s="1"/>
  <c r="D2420" i="6" s="1"/>
  <c r="G2389" i="3"/>
  <c r="J2389" i="3" s="1"/>
  <c r="D2388" i="6" s="1"/>
  <c r="G2357" i="3"/>
  <c r="J2357" i="3" s="1"/>
  <c r="D2356" i="6" s="1"/>
  <c r="G2325" i="3"/>
  <c r="J2325" i="3" s="1"/>
  <c r="D2324" i="6" s="1"/>
  <c r="G2293" i="3"/>
  <c r="J2293" i="3" s="1"/>
  <c r="D2292" i="6" s="1"/>
  <c r="G2261" i="3"/>
  <c r="J2261" i="3" s="1"/>
  <c r="D2260" i="6" s="1"/>
  <c r="G2229" i="3"/>
  <c r="J2229" i="3" s="1"/>
  <c r="D2228" i="6" s="1"/>
  <c r="G2197" i="3"/>
  <c r="J2197" i="3" s="1"/>
  <c r="D2196" i="6" s="1"/>
  <c r="G2165" i="3"/>
  <c r="J2165" i="3" s="1"/>
  <c r="D2164" i="6" s="1"/>
  <c r="G2133" i="3"/>
  <c r="J2133" i="3" s="1"/>
  <c r="D2132" i="6" s="1"/>
  <c r="G2101" i="3"/>
  <c r="J2101" i="3" s="1"/>
  <c r="D2100" i="6" s="1"/>
  <c r="G2037" i="3"/>
  <c r="J2037" i="3" s="1"/>
  <c r="D2036" i="6" s="1"/>
  <c r="G2005" i="3"/>
  <c r="J2005" i="3" s="1"/>
  <c r="D2004" i="6" s="1"/>
  <c r="G1973" i="3"/>
  <c r="J1973" i="3" s="1"/>
  <c r="D1972" i="6" s="1"/>
  <c r="G1941" i="3"/>
  <c r="J1941" i="3" s="1"/>
  <c r="D1940" i="6" s="1"/>
  <c r="G1909" i="3"/>
  <c r="J1909" i="3" s="1"/>
  <c r="D1908" i="6" s="1"/>
  <c r="G1877" i="3"/>
  <c r="J1877" i="3" s="1"/>
  <c r="D1876" i="6" s="1"/>
  <c r="G1845" i="3"/>
  <c r="J1845" i="3" s="1"/>
  <c r="D1844" i="6" s="1"/>
  <c r="G1813" i="3"/>
  <c r="J1813" i="3" s="1"/>
  <c r="D1812" i="6" s="1"/>
  <c r="G1781" i="3"/>
  <c r="J1781" i="3" s="1"/>
  <c r="D1780" i="6" s="1"/>
  <c r="G1749" i="3"/>
  <c r="J1749" i="3" s="1"/>
  <c r="D1748" i="6" s="1"/>
  <c r="G1717" i="3"/>
  <c r="J1717" i="3" s="1"/>
  <c r="D1716" i="6" s="1"/>
  <c r="G1685" i="3"/>
  <c r="J1685" i="3" s="1"/>
  <c r="D1684" i="6" s="1"/>
  <c r="G1653" i="3"/>
  <c r="J1653" i="3" s="1"/>
  <c r="D1652" i="6" s="1"/>
  <c r="G1621" i="3"/>
  <c r="J1621" i="3" s="1"/>
  <c r="D1620" i="6" s="1"/>
  <c r="G1589" i="3"/>
  <c r="J1589" i="3" s="1"/>
  <c r="D1588" i="6" s="1"/>
  <c r="F1588" i="6" s="1"/>
  <c r="G1557" i="3"/>
  <c r="J1557" i="3" s="1"/>
  <c r="D1556" i="6" s="1"/>
  <c r="G1525" i="3"/>
  <c r="J1525" i="3" s="1"/>
  <c r="J3593" i="3"/>
  <c r="D3592" i="6" s="1"/>
  <c r="G3593" i="3"/>
  <c r="G3561" i="3"/>
  <c r="J3561" i="3" s="1"/>
  <c r="G3529" i="3"/>
  <c r="J3529" i="3" s="1"/>
  <c r="D3528" i="6" s="1"/>
  <c r="G3497" i="3"/>
  <c r="J3497" i="3" s="1"/>
  <c r="D3496" i="6" s="1"/>
  <c r="G3465" i="3"/>
  <c r="J3465" i="3" s="1"/>
  <c r="D3464" i="6" s="1"/>
  <c r="G3433" i="3"/>
  <c r="J3433" i="3" s="1"/>
  <c r="D3432" i="6" s="1"/>
  <c r="G3401" i="3"/>
  <c r="J3401" i="3" s="1"/>
  <c r="D3400" i="6" s="1"/>
  <c r="G3369" i="3"/>
  <c r="J3369" i="3" s="1"/>
  <c r="D3368" i="6" s="1"/>
  <c r="G3337" i="3"/>
  <c r="J3337" i="3" s="1"/>
  <c r="D3336" i="6" s="1"/>
  <c r="G3273" i="3"/>
  <c r="J3273" i="3" s="1"/>
  <c r="D3272" i="6" s="1"/>
  <c r="G3241" i="3"/>
  <c r="J3241" i="3" s="1"/>
  <c r="D3240" i="6" s="1"/>
  <c r="G3209" i="3"/>
  <c r="J3209" i="3" s="1"/>
  <c r="D3208" i="6" s="1"/>
  <c r="G3177" i="3"/>
  <c r="J3177" i="3" s="1"/>
  <c r="D3176" i="6" s="1"/>
  <c r="G3145" i="3"/>
  <c r="J3145" i="3" s="1"/>
  <c r="D3144" i="6" s="1"/>
  <c r="G3113" i="3"/>
  <c r="J3113" i="3" s="1"/>
  <c r="D3112" i="6" s="1"/>
  <c r="G3081" i="3"/>
  <c r="J3081" i="3" s="1"/>
  <c r="D3080" i="6" s="1"/>
  <c r="G3049" i="3"/>
  <c r="J3049" i="3" s="1"/>
  <c r="D3048" i="6" s="1"/>
  <c r="G3017" i="3"/>
  <c r="J3017" i="3" s="1"/>
  <c r="D3016" i="6" s="1"/>
  <c r="G3305" i="3"/>
  <c r="J3305" i="3" s="1"/>
  <c r="D3304" i="6" s="1"/>
  <c r="J1202" i="3"/>
  <c r="D1201" i="6" s="1"/>
  <c r="J2023" i="3"/>
  <c r="D2022" i="6" s="1"/>
  <c r="C2906" i="6"/>
  <c r="E2906" i="6" s="1"/>
  <c r="C3057" i="6"/>
  <c r="G1500" i="3"/>
  <c r="J1500" i="3" s="1"/>
  <c r="D1499" i="6" s="1"/>
  <c r="G1468" i="3"/>
  <c r="J1468" i="3" s="1"/>
  <c r="D1467" i="6" s="1"/>
  <c r="G1436" i="3"/>
  <c r="J1436" i="3" s="1"/>
  <c r="D1435" i="6" s="1"/>
  <c r="G1372" i="3"/>
  <c r="J1372" i="3" s="1"/>
  <c r="D1371" i="6" s="1"/>
  <c r="J1276" i="3"/>
  <c r="D1275" i="6" s="1"/>
  <c r="G1276" i="3"/>
  <c r="G1212" i="3"/>
  <c r="J1212" i="3" s="1"/>
  <c r="D1211" i="6" s="1"/>
  <c r="G1180" i="3"/>
  <c r="J1180" i="3" s="1"/>
  <c r="D1179" i="6" s="1"/>
  <c r="G1148" i="3"/>
  <c r="J1148" i="3" s="1"/>
  <c r="D1147" i="6" s="1"/>
  <c r="G1116" i="3"/>
  <c r="J1116" i="3" s="1"/>
  <c r="D1115" i="6" s="1"/>
  <c r="G1084" i="3"/>
  <c r="J1084" i="3" s="1"/>
  <c r="D1083" i="6" s="1"/>
  <c r="J1052" i="3"/>
  <c r="D1051" i="6" s="1"/>
  <c r="G988" i="3"/>
  <c r="J988" i="3" s="1"/>
  <c r="D987" i="6" s="1"/>
  <c r="G956" i="3"/>
  <c r="J956" i="3" s="1"/>
  <c r="D955" i="6" s="1"/>
  <c r="G924" i="3"/>
  <c r="J924" i="3" s="1"/>
  <c r="D923" i="6" s="1"/>
  <c r="J828" i="3"/>
  <c r="D827" i="6" s="1"/>
  <c r="G796" i="3"/>
  <c r="J796" i="3" s="1"/>
  <c r="D795" i="6" s="1"/>
  <c r="G764" i="3"/>
  <c r="J764" i="3" s="1"/>
  <c r="D763" i="6" s="1"/>
  <c r="G732" i="3"/>
  <c r="J732" i="3" s="1"/>
  <c r="D731" i="6" s="1"/>
  <c r="F731" i="6" s="1"/>
  <c r="G700" i="3"/>
  <c r="J700" i="3" s="1"/>
  <c r="D699" i="6" s="1"/>
  <c r="J668" i="3"/>
  <c r="D667" i="6" s="1"/>
  <c r="G636" i="3"/>
  <c r="J636" i="3" s="1"/>
  <c r="D635" i="6" s="1"/>
  <c r="F635" i="6" s="1"/>
  <c r="G604" i="3"/>
  <c r="J604" i="3" s="1"/>
  <c r="D603" i="6" s="1"/>
  <c r="J572" i="3"/>
  <c r="D571" i="6" s="1"/>
  <c r="G572" i="3"/>
  <c r="G540" i="3"/>
  <c r="J540" i="3" s="1"/>
  <c r="D539" i="6" s="1"/>
  <c r="J508" i="3"/>
  <c r="D507" i="6" s="1"/>
  <c r="G476" i="3"/>
  <c r="J476" i="3" s="1"/>
  <c r="D475" i="6" s="1"/>
  <c r="G444" i="3"/>
  <c r="J444" i="3" s="1"/>
  <c r="D443" i="6" s="1"/>
  <c r="G412" i="3"/>
  <c r="J412" i="3" s="1"/>
  <c r="D411" i="6" s="1"/>
  <c r="G380" i="3"/>
  <c r="J380" i="3" s="1"/>
  <c r="D379" i="6" s="1"/>
  <c r="G348" i="3"/>
  <c r="J348" i="3" s="1"/>
  <c r="D347" i="6" s="1"/>
  <c r="G316" i="3"/>
  <c r="J316" i="3" s="1"/>
  <c r="D315" i="6" s="1"/>
  <c r="G284" i="3"/>
  <c r="J284" i="3" s="1"/>
  <c r="D283" i="6" s="1"/>
  <c r="G252" i="3"/>
  <c r="J252" i="3" s="1"/>
  <c r="D251" i="6" s="1"/>
  <c r="F251" i="6" s="1"/>
  <c r="G220" i="3"/>
  <c r="J220" i="3" s="1"/>
  <c r="D219" i="6" s="1"/>
  <c r="G188" i="3"/>
  <c r="J188" i="3" s="1"/>
  <c r="D187" i="6" s="1"/>
  <c r="G156" i="3"/>
  <c r="J156" i="3" s="1"/>
  <c r="D155" i="6" s="1"/>
  <c r="J124" i="3"/>
  <c r="D123" i="6" s="1"/>
  <c r="G92" i="3"/>
  <c r="J92" i="3" s="1"/>
  <c r="D91" i="6" s="1"/>
  <c r="G60" i="3"/>
  <c r="J60" i="3" s="1"/>
  <c r="D59" i="6" s="1"/>
  <c r="J28" i="3"/>
  <c r="D27" i="6" s="1"/>
  <c r="J2996" i="3"/>
  <c r="D2995" i="6" s="1"/>
  <c r="G2964" i="3"/>
  <c r="J2964" i="3" s="1"/>
  <c r="D2963" i="6" s="1"/>
  <c r="J2932" i="3"/>
  <c r="D2931" i="6" s="1"/>
  <c r="G2900" i="3"/>
  <c r="J2900" i="3" s="1"/>
  <c r="D2899" i="6" s="1"/>
  <c r="G2868" i="3"/>
  <c r="J2868" i="3" s="1"/>
  <c r="D2867" i="6" s="1"/>
  <c r="G2836" i="3"/>
  <c r="J2836" i="3" s="1"/>
  <c r="D2835" i="6" s="1"/>
  <c r="G2804" i="3"/>
  <c r="J2804" i="3" s="1"/>
  <c r="D2803" i="6" s="1"/>
  <c r="G2772" i="3"/>
  <c r="J2772" i="3" s="1"/>
  <c r="D2771" i="6" s="1"/>
  <c r="G2740" i="3"/>
  <c r="J2740" i="3" s="1"/>
  <c r="D2739" i="6" s="1"/>
  <c r="G2708" i="3"/>
  <c r="J2708" i="3" s="1"/>
  <c r="D2707" i="6" s="1"/>
  <c r="J2676" i="3"/>
  <c r="D2675" i="6" s="1"/>
  <c r="G2676" i="3"/>
  <c r="G2644" i="3"/>
  <c r="J2644" i="3" s="1"/>
  <c r="D2643" i="6" s="1"/>
  <c r="J2612" i="3"/>
  <c r="D2611" i="6" s="1"/>
  <c r="G2612" i="3"/>
  <c r="G2580" i="3"/>
  <c r="J2580" i="3" s="1"/>
  <c r="D2579" i="6" s="1"/>
  <c r="G2548" i="3"/>
  <c r="J2548" i="3" s="1"/>
  <c r="D2547" i="6" s="1"/>
  <c r="G2516" i="3"/>
  <c r="J2516" i="3" s="1"/>
  <c r="D2515" i="6" s="1"/>
  <c r="G2484" i="3"/>
  <c r="J2484" i="3" s="1"/>
  <c r="G2452" i="3"/>
  <c r="J2452" i="3" s="1"/>
  <c r="D2451" i="6" s="1"/>
  <c r="G2420" i="3"/>
  <c r="J2420" i="3" s="1"/>
  <c r="D2419" i="6" s="1"/>
  <c r="G2388" i="3"/>
  <c r="J2388" i="3" s="1"/>
  <c r="D2387" i="6" s="1"/>
  <c r="G2356" i="3"/>
  <c r="J2356" i="3" s="1"/>
  <c r="D2355" i="6" s="1"/>
  <c r="G2324" i="3"/>
  <c r="J2324" i="3" s="1"/>
  <c r="D2323" i="6" s="1"/>
  <c r="G2292" i="3"/>
  <c r="J2292" i="3" s="1"/>
  <c r="D2291" i="6" s="1"/>
  <c r="G2260" i="3"/>
  <c r="J2260" i="3" s="1"/>
  <c r="D2259" i="6" s="1"/>
  <c r="G2228" i="3"/>
  <c r="J2228" i="3" s="1"/>
  <c r="D2227" i="6" s="1"/>
  <c r="J2196" i="3"/>
  <c r="D2195" i="6" s="1"/>
  <c r="G2196" i="3"/>
  <c r="G2164" i="3"/>
  <c r="J2164" i="3" s="1"/>
  <c r="D2163" i="6" s="1"/>
  <c r="G2132" i="3"/>
  <c r="J2132" i="3" s="1"/>
  <c r="D2131" i="6" s="1"/>
  <c r="G2100" i="3"/>
  <c r="J2100" i="3" s="1"/>
  <c r="D2099" i="6" s="1"/>
  <c r="G2068" i="3"/>
  <c r="J2068" i="3" s="1"/>
  <c r="D2067" i="6" s="1"/>
  <c r="G2036" i="3"/>
  <c r="J2036" i="3" s="1"/>
  <c r="D2035" i="6" s="1"/>
  <c r="G2004" i="3"/>
  <c r="J2004" i="3" s="1"/>
  <c r="D2003" i="6" s="1"/>
  <c r="G1972" i="3"/>
  <c r="J1972" i="3" s="1"/>
  <c r="D1971" i="6" s="1"/>
  <c r="G1940" i="3"/>
  <c r="J1940" i="3" s="1"/>
  <c r="D1939" i="6" s="1"/>
  <c r="G1908" i="3"/>
  <c r="J1908" i="3" s="1"/>
  <c r="D1907" i="6" s="1"/>
  <c r="J1876" i="3"/>
  <c r="D1875" i="6" s="1"/>
  <c r="G1876" i="3"/>
  <c r="G1844" i="3"/>
  <c r="J1844" i="3" s="1"/>
  <c r="D1843" i="6" s="1"/>
  <c r="G1812" i="3"/>
  <c r="J1812" i="3" s="1"/>
  <c r="D1811" i="6" s="1"/>
  <c r="G1780" i="3"/>
  <c r="J1780" i="3" s="1"/>
  <c r="D1779" i="6" s="1"/>
  <c r="G1748" i="3"/>
  <c r="J1748" i="3" s="1"/>
  <c r="D1747" i="6" s="1"/>
  <c r="G1716" i="3"/>
  <c r="J1716" i="3" s="1"/>
  <c r="D1715" i="6" s="1"/>
  <c r="J1684" i="3"/>
  <c r="D1683" i="6" s="1"/>
  <c r="G1652" i="3"/>
  <c r="J1652" i="3" s="1"/>
  <c r="D1651" i="6" s="1"/>
  <c r="G1620" i="3"/>
  <c r="J1620" i="3" s="1"/>
  <c r="D1619" i="6" s="1"/>
  <c r="G1588" i="3"/>
  <c r="J1588" i="3" s="1"/>
  <c r="D1587" i="6" s="1"/>
  <c r="J1556" i="3"/>
  <c r="D1555" i="6" s="1"/>
  <c r="G1556" i="3"/>
  <c r="G1524" i="3"/>
  <c r="J1524" i="3" s="1"/>
  <c r="D1523" i="6" s="1"/>
  <c r="J3592" i="3"/>
  <c r="D3591" i="6" s="1"/>
  <c r="G3592" i="3"/>
  <c r="G3560" i="3"/>
  <c r="J3560" i="3" s="1"/>
  <c r="D3559" i="6" s="1"/>
  <c r="G3528" i="3"/>
  <c r="J3528" i="3" s="1"/>
  <c r="D3527" i="6" s="1"/>
  <c r="G3496" i="3"/>
  <c r="J3496" i="3" s="1"/>
  <c r="D3495" i="6" s="1"/>
  <c r="G3464" i="3"/>
  <c r="J3464" i="3" s="1"/>
  <c r="D3463" i="6" s="1"/>
  <c r="G3432" i="3"/>
  <c r="J3432" i="3" s="1"/>
  <c r="D3431" i="6" s="1"/>
  <c r="G3400" i="3"/>
  <c r="J3400" i="3" s="1"/>
  <c r="D3399" i="6" s="1"/>
  <c r="G3368" i="3"/>
  <c r="J3368" i="3" s="1"/>
  <c r="D3367" i="6" s="1"/>
  <c r="G3336" i="3"/>
  <c r="J3336" i="3" s="1"/>
  <c r="D3335" i="6" s="1"/>
  <c r="G3304" i="3"/>
  <c r="J3304" i="3" s="1"/>
  <c r="D3303" i="6" s="1"/>
  <c r="G3272" i="3"/>
  <c r="J3272" i="3" s="1"/>
  <c r="D3271" i="6" s="1"/>
  <c r="G3240" i="3"/>
  <c r="J3240" i="3" s="1"/>
  <c r="D3239" i="6" s="1"/>
  <c r="G3208" i="3"/>
  <c r="J3208" i="3" s="1"/>
  <c r="D3207" i="6" s="1"/>
  <c r="G3176" i="3"/>
  <c r="J3176" i="3" s="1"/>
  <c r="D3175" i="6" s="1"/>
  <c r="G3144" i="3"/>
  <c r="J3144" i="3" s="1"/>
  <c r="D3143" i="6" s="1"/>
  <c r="G3112" i="3"/>
  <c r="J3112" i="3" s="1"/>
  <c r="D3111" i="6" s="1"/>
  <c r="G3080" i="3"/>
  <c r="J3080" i="3" s="1"/>
  <c r="D3079" i="6" s="1"/>
  <c r="G3048" i="3"/>
  <c r="J3048" i="3" s="1"/>
  <c r="D3047" i="6" s="1"/>
  <c r="G3016" i="3"/>
  <c r="J3016" i="3" s="1"/>
  <c r="D3015" i="6" s="1"/>
  <c r="G2069" i="3"/>
  <c r="J2069" i="3" s="1"/>
  <c r="D2068" i="6" s="1"/>
  <c r="J1201" i="3"/>
  <c r="D1200" i="6" s="1"/>
  <c r="G1499" i="3"/>
  <c r="J1499" i="3" s="1"/>
  <c r="D1498" i="6" s="1"/>
  <c r="G1467" i="3"/>
  <c r="J1467" i="3" s="1"/>
  <c r="D1466" i="6" s="1"/>
  <c r="J1435" i="3"/>
  <c r="D1434" i="6" s="1"/>
  <c r="G1435" i="3"/>
  <c r="G1403" i="3"/>
  <c r="J1403" i="3" s="1"/>
  <c r="D1402" i="6" s="1"/>
  <c r="G1371" i="3"/>
  <c r="J1371" i="3" s="1"/>
  <c r="D1370" i="6" s="1"/>
  <c r="J1275" i="3"/>
  <c r="D1274" i="6" s="1"/>
  <c r="G1211" i="3"/>
  <c r="J1211" i="3" s="1"/>
  <c r="D1210" i="6" s="1"/>
  <c r="G1147" i="3"/>
  <c r="J1147" i="3" s="1"/>
  <c r="D1146" i="6" s="1"/>
  <c r="G1083" i="3"/>
  <c r="J1083" i="3" s="1"/>
  <c r="D1082" i="6" s="1"/>
  <c r="G923" i="3"/>
  <c r="J923" i="3" s="1"/>
  <c r="D922" i="6" s="1"/>
  <c r="G827" i="3"/>
  <c r="J827" i="3" s="1"/>
  <c r="D826" i="6" s="1"/>
  <c r="G795" i="3"/>
  <c r="J795" i="3" s="1"/>
  <c r="D794" i="6" s="1"/>
  <c r="G763" i="3"/>
  <c r="J763" i="3" s="1"/>
  <c r="D762" i="6" s="1"/>
  <c r="G731" i="3"/>
  <c r="J731" i="3" s="1"/>
  <c r="D730" i="6" s="1"/>
  <c r="J699" i="3"/>
  <c r="D698" i="6" s="1"/>
  <c r="J667" i="3"/>
  <c r="D666" i="6" s="1"/>
  <c r="G635" i="3"/>
  <c r="J635" i="3" s="1"/>
  <c r="D634" i="6" s="1"/>
  <c r="G603" i="3"/>
  <c r="J603" i="3" s="1"/>
  <c r="D602" i="6" s="1"/>
  <c r="J571" i="3"/>
  <c r="D570" i="6" s="1"/>
  <c r="G571" i="3"/>
  <c r="G539" i="3"/>
  <c r="J539" i="3" s="1"/>
  <c r="D538" i="6" s="1"/>
  <c r="G475" i="3"/>
  <c r="J475" i="3" s="1"/>
  <c r="D474" i="6" s="1"/>
  <c r="G443" i="3"/>
  <c r="J443" i="3" s="1"/>
  <c r="D442" i="6" s="1"/>
  <c r="G411" i="3"/>
  <c r="J411" i="3" s="1"/>
  <c r="D410" i="6" s="1"/>
  <c r="G379" i="3"/>
  <c r="J379" i="3" s="1"/>
  <c r="D378" i="6" s="1"/>
  <c r="J347" i="3"/>
  <c r="D346" i="6" s="1"/>
  <c r="G315" i="3"/>
  <c r="J315" i="3" s="1"/>
  <c r="D314" i="6" s="1"/>
  <c r="G283" i="3"/>
  <c r="J283" i="3" s="1"/>
  <c r="D282" i="6" s="1"/>
  <c r="G251" i="3"/>
  <c r="J251" i="3" s="1"/>
  <c r="D250" i="6" s="1"/>
  <c r="G219" i="3"/>
  <c r="J219" i="3" s="1"/>
  <c r="D218" i="6" s="1"/>
  <c r="J187" i="3"/>
  <c r="D186" i="6" s="1"/>
  <c r="J155" i="3"/>
  <c r="D154" i="6" s="1"/>
  <c r="G155" i="3"/>
  <c r="J123" i="3"/>
  <c r="D122" i="6" s="1"/>
  <c r="G91" i="3"/>
  <c r="J91" i="3" s="1"/>
  <c r="D90" i="6" s="1"/>
  <c r="G59" i="3"/>
  <c r="J59" i="3" s="1"/>
  <c r="D58" i="6" s="1"/>
  <c r="J27" i="3"/>
  <c r="D26" i="6" s="1"/>
  <c r="G27" i="3"/>
  <c r="J2995" i="3"/>
  <c r="D2994" i="6" s="1"/>
  <c r="J2963" i="3"/>
  <c r="G2963" i="3"/>
  <c r="G2931" i="3"/>
  <c r="J2931" i="3" s="1"/>
  <c r="D2930" i="6" s="1"/>
  <c r="G2899" i="3"/>
  <c r="J2899" i="3" s="1"/>
  <c r="D2898" i="6" s="1"/>
  <c r="G2867" i="3"/>
  <c r="J2867" i="3" s="1"/>
  <c r="D2866" i="6" s="1"/>
  <c r="G2835" i="3"/>
  <c r="J2835" i="3" s="1"/>
  <c r="D2834" i="6" s="1"/>
  <c r="G2803" i="3"/>
  <c r="J2803" i="3" s="1"/>
  <c r="D2802" i="6" s="1"/>
  <c r="J2771" i="3"/>
  <c r="D2770" i="6" s="1"/>
  <c r="G2739" i="3"/>
  <c r="J2739" i="3" s="1"/>
  <c r="D2738" i="6" s="1"/>
  <c r="G2707" i="3"/>
  <c r="J2707" i="3" s="1"/>
  <c r="D2706" i="6" s="1"/>
  <c r="J2675" i="3"/>
  <c r="D2674" i="6" s="1"/>
  <c r="G2675" i="3"/>
  <c r="G2643" i="3"/>
  <c r="J2643" i="3" s="1"/>
  <c r="D2642" i="6" s="1"/>
  <c r="G2611" i="3"/>
  <c r="J2611" i="3" s="1"/>
  <c r="D2610" i="6" s="1"/>
  <c r="G2579" i="3"/>
  <c r="J2579" i="3" s="1"/>
  <c r="D2578" i="6" s="1"/>
  <c r="G2547" i="3"/>
  <c r="J2547" i="3" s="1"/>
  <c r="D2546" i="6" s="1"/>
  <c r="G2515" i="3"/>
  <c r="J2515" i="3" s="1"/>
  <c r="D2514" i="6" s="1"/>
  <c r="J2483" i="3"/>
  <c r="G2451" i="3"/>
  <c r="J2451" i="3" s="1"/>
  <c r="D2450" i="6" s="1"/>
  <c r="F2450" i="6" s="1"/>
  <c r="G2419" i="3"/>
  <c r="J2419" i="3" s="1"/>
  <c r="D2418" i="6" s="1"/>
  <c r="G2387" i="3"/>
  <c r="J2387" i="3" s="1"/>
  <c r="D2386" i="6" s="1"/>
  <c r="G2355" i="3"/>
  <c r="J2355" i="3" s="1"/>
  <c r="D2354" i="6" s="1"/>
  <c r="J2323" i="3"/>
  <c r="D2322" i="6" s="1"/>
  <c r="G2291" i="3"/>
  <c r="J2291" i="3" s="1"/>
  <c r="D2290" i="6" s="1"/>
  <c r="G2259" i="3"/>
  <c r="J2259" i="3" s="1"/>
  <c r="D2258" i="6" s="1"/>
  <c r="G2227" i="3"/>
  <c r="J2227" i="3" s="1"/>
  <c r="D2226" i="6" s="1"/>
  <c r="G2195" i="3"/>
  <c r="J2195" i="3" s="1"/>
  <c r="D2194" i="6" s="1"/>
  <c r="G2163" i="3"/>
  <c r="J2163" i="3" s="1"/>
  <c r="D2162" i="6" s="1"/>
  <c r="G2131" i="3"/>
  <c r="J2131" i="3" s="1"/>
  <c r="D2130" i="6" s="1"/>
  <c r="G2099" i="3"/>
  <c r="J2099" i="3" s="1"/>
  <c r="D2098" i="6" s="1"/>
  <c r="G2067" i="3"/>
  <c r="J2067" i="3" s="1"/>
  <c r="D2066" i="6" s="1"/>
  <c r="G2035" i="3"/>
  <c r="J2035" i="3" s="1"/>
  <c r="D2034" i="6" s="1"/>
  <c r="G2003" i="3"/>
  <c r="J2003" i="3" s="1"/>
  <c r="D2002" i="6" s="1"/>
  <c r="G1971" i="3"/>
  <c r="J1971" i="3" s="1"/>
  <c r="D1970" i="6" s="1"/>
  <c r="G1939" i="3"/>
  <c r="J1939" i="3" s="1"/>
  <c r="D1938" i="6" s="1"/>
  <c r="G1907" i="3"/>
  <c r="J1907" i="3" s="1"/>
  <c r="D1906" i="6" s="1"/>
  <c r="G1875" i="3"/>
  <c r="J1875" i="3" s="1"/>
  <c r="D1874" i="6" s="1"/>
  <c r="G1843" i="3"/>
  <c r="J1843" i="3" s="1"/>
  <c r="D1842" i="6" s="1"/>
  <c r="G1811" i="3"/>
  <c r="J1811" i="3" s="1"/>
  <c r="D1810" i="6" s="1"/>
  <c r="J1779" i="3"/>
  <c r="D1778" i="6" s="1"/>
  <c r="G1747" i="3"/>
  <c r="J1747" i="3" s="1"/>
  <c r="D1746" i="6" s="1"/>
  <c r="G1715" i="3"/>
  <c r="J1715" i="3" s="1"/>
  <c r="D1714" i="6" s="1"/>
  <c r="J1683" i="3"/>
  <c r="D1682" i="6" s="1"/>
  <c r="G1651" i="3"/>
  <c r="J1651" i="3" s="1"/>
  <c r="D1650" i="6" s="1"/>
  <c r="G1619" i="3"/>
  <c r="J1619" i="3" s="1"/>
  <c r="D1618" i="6" s="1"/>
  <c r="G1587" i="3"/>
  <c r="J1587" i="3" s="1"/>
  <c r="D1586" i="6" s="1"/>
  <c r="G1555" i="3"/>
  <c r="J1555" i="3" s="1"/>
  <c r="D1554" i="6" s="1"/>
  <c r="G1523" i="3"/>
  <c r="J1523" i="3" s="1"/>
  <c r="D1522" i="6" s="1"/>
  <c r="G3591" i="3"/>
  <c r="J3591" i="3" s="1"/>
  <c r="D3590" i="6" s="1"/>
  <c r="G3559" i="3"/>
  <c r="J3559" i="3" s="1"/>
  <c r="G3527" i="3"/>
  <c r="J3527" i="3" s="1"/>
  <c r="D3526" i="6" s="1"/>
  <c r="G3495" i="3"/>
  <c r="J3495" i="3" s="1"/>
  <c r="D3494" i="6" s="1"/>
  <c r="G3463" i="3"/>
  <c r="J3463" i="3" s="1"/>
  <c r="D3462" i="6" s="1"/>
  <c r="G3431" i="3"/>
  <c r="J3431" i="3" s="1"/>
  <c r="D3430" i="6" s="1"/>
  <c r="J3399" i="3"/>
  <c r="D3398" i="6" s="1"/>
  <c r="G3399" i="3"/>
  <c r="G3367" i="3"/>
  <c r="J3367" i="3" s="1"/>
  <c r="D3366" i="6" s="1"/>
  <c r="G3335" i="3"/>
  <c r="J3335" i="3" s="1"/>
  <c r="D3334" i="6" s="1"/>
  <c r="G3303" i="3"/>
  <c r="J3303" i="3" s="1"/>
  <c r="D3302" i="6" s="1"/>
  <c r="G3271" i="3"/>
  <c r="J3271" i="3" s="1"/>
  <c r="D3270" i="6" s="1"/>
  <c r="G3239" i="3"/>
  <c r="J3239" i="3" s="1"/>
  <c r="D3238" i="6" s="1"/>
  <c r="G3207" i="3"/>
  <c r="J3207" i="3" s="1"/>
  <c r="D3206" i="6" s="1"/>
  <c r="G3175" i="3"/>
  <c r="J3175" i="3" s="1"/>
  <c r="D3174" i="6" s="1"/>
  <c r="G3143" i="3"/>
  <c r="J3143" i="3" s="1"/>
  <c r="D3142" i="6" s="1"/>
  <c r="G3111" i="3"/>
  <c r="J3111" i="3" s="1"/>
  <c r="D3110" i="6" s="1"/>
  <c r="G3079" i="3"/>
  <c r="J3079" i="3" s="1"/>
  <c r="D3078" i="6" s="1"/>
  <c r="G3047" i="3"/>
  <c r="J3047" i="3" s="1"/>
  <c r="D3046" i="6" s="1"/>
  <c r="G3015" i="3"/>
  <c r="J3015" i="3" s="1"/>
  <c r="D3014" i="6" s="1"/>
  <c r="J1200" i="3"/>
  <c r="D1199" i="6" s="1"/>
  <c r="G1497" i="3"/>
  <c r="J1497" i="3" s="1"/>
  <c r="D1496" i="6" s="1"/>
  <c r="J1465" i="3"/>
  <c r="D1464" i="6" s="1"/>
  <c r="G1465" i="3"/>
  <c r="G1433" i="3"/>
  <c r="J1433" i="3" s="1"/>
  <c r="D1432" i="6" s="1"/>
  <c r="J1369" i="3"/>
  <c r="D1368" i="6" s="1"/>
  <c r="G1241" i="3"/>
  <c r="J1241" i="3" s="1"/>
  <c r="D1240" i="6" s="1"/>
  <c r="G1209" i="3"/>
  <c r="J1209" i="3" s="1"/>
  <c r="D1208" i="6" s="1"/>
  <c r="G1177" i="3"/>
  <c r="J1177" i="3" s="1"/>
  <c r="D1176" i="6" s="1"/>
  <c r="G1145" i="3"/>
  <c r="J1145" i="3" s="1"/>
  <c r="D1144" i="6" s="1"/>
  <c r="G1081" i="3"/>
  <c r="J1081" i="3" s="1"/>
  <c r="D1080" i="6" s="1"/>
  <c r="J1017" i="3"/>
  <c r="D1016" i="6" s="1"/>
  <c r="G1017" i="3"/>
  <c r="G953" i="3"/>
  <c r="J953" i="3" s="1"/>
  <c r="D952" i="6" s="1"/>
  <c r="G921" i="3"/>
  <c r="J921" i="3" s="1"/>
  <c r="D920" i="6" s="1"/>
  <c r="G889" i="3"/>
  <c r="J889" i="3" s="1"/>
  <c r="D888" i="6" s="1"/>
  <c r="G857" i="3"/>
  <c r="J857" i="3" s="1"/>
  <c r="G793" i="3"/>
  <c r="J793" i="3" s="1"/>
  <c r="D792" i="6" s="1"/>
  <c r="G761" i="3"/>
  <c r="J761" i="3" s="1"/>
  <c r="D760" i="6" s="1"/>
  <c r="G729" i="3"/>
  <c r="J729" i="3" s="1"/>
  <c r="D728" i="6" s="1"/>
  <c r="G697" i="3"/>
  <c r="J697" i="3" s="1"/>
  <c r="D696" i="6" s="1"/>
  <c r="G601" i="3"/>
  <c r="J601" i="3" s="1"/>
  <c r="D600" i="6" s="1"/>
  <c r="G569" i="3"/>
  <c r="J569" i="3" s="1"/>
  <c r="D568" i="6" s="1"/>
  <c r="J537" i="3"/>
  <c r="D536" i="6" s="1"/>
  <c r="G505" i="3"/>
  <c r="J505" i="3" s="1"/>
  <c r="D504" i="6" s="1"/>
  <c r="G441" i="3"/>
  <c r="J441" i="3" s="1"/>
  <c r="D440" i="6" s="1"/>
  <c r="G409" i="3"/>
  <c r="J409" i="3" s="1"/>
  <c r="D408" i="6" s="1"/>
  <c r="G377" i="3"/>
  <c r="J377" i="3" s="1"/>
  <c r="D376" i="6" s="1"/>
  <c r="J345" i="3"/>
  <c r="D344" i="6" s="1"/>
  <c r="G313" i="3"/>
  <c r="J313" i="3" s="1"/>
  <c r="D312" i="6" s="1"/>
  <c r="G281" i="3"/>
  <c r="J281" i="3" s="1"/>
  <c r="D280" i="6" s="1"/>
  <c r="G249" i="3"/>
  <c r="J249" i="3" s="1"/>
  <c r="D248" i="6" s="1"/>
  <c r="G217" i="3"/>
  <c r="J217" i="3" s="1"/>
  <c r="D216" i="6" s="1"/>
  <c r="J185" i="3"/>
  <c r="D184" i="6" s="1"/>
  <c r="G153" i="3"/>
  <c r="J153" i="3" s="1"/>
  <c r="D152" i="6" s="1"/>
  <c r="G121" i="3"/>
  <c r="J121" i="3" s="1"/>
  <c r="D120" i="6" s="1"/>
  <c r="G89" i="3"/>
  <c r="J89" i="3" s="1"/>
  <c r="D88" i="6" s="1"/>
  <c r="G57" i="3"/>
  <c r="J57" i="3" s="1"/>
  <c r="D56" i="6" s="1"/>
  <c r="G25" i="3"/>
  <c r="J25" i="3" s="1"/>
  <c r="D24" i="6" s="1"/>
  <c r="G2993" i="3"/>
  <c r="J2993" i="3" s="1"/>
  <c r="D2992" i="6" s="1"/>
  <c r="G2961" i="3"/>
  <c r="J2961" i="3" s="1"/>
  <c r="G2929" i="3"/>
  <c r="J2929" i="3" s="1"/>
  <c r="D2928" i="6" s="1"/>
  <c r="G2897" i="3"/>
  <c r="J2897" i="3" s="1"/>
  <c r="D2896" i="6" s="1"/>
  <c r="G2865" i="3"/>
  <c r="J2865" i="3" s="1"/>
  <c r="D2864" i="6" s="1"/>
  <c r="G2833" i="3"/>
  <c r="J2833" i="3" s="1"/>
  <c r="D2832" i="6" s="1"/>
  <c r="J2801" i="3"/>
  <c r="D2800" i="6" s="1"/>
  <c r="G2801" i="3"/>
  <c r="G2769" i="3"/>
  <c r="J2769" i="3" s="1"/>
  <c r="D2768" i="6" s="1"/>
  <c r="G2737" i="3"/>
  <c r="J2737" i="3" s="1"/>
  <c r="D2736" i="6" s="1"/>
  <c r="G2705" i="3"/>
  <c r="J2705" i="3" s="1"/>
  <c r="D2704" i="6" s="1"/>
  <c r="G2673" i="3"/>
  <c r="J2673" i="3" s="1"/>
  <c r="D2672" i="6" s="1"/>
  <c r="G2641" i="3"/>
  <c r="J2641" i="3" s="1"/>
  <c r="D2640" i="6" s="1"/>
  <c r="G2609" i="3"/>
  <c r="J2609" i="3" s="1"/>
  <c r="D2608" i="6" s="1"/>
  <c r="G2577" i="3"/>
  <c r="J2577" i="3" s="1"/>
  <c r="D2576" i="6" s="1"/>
  <c r="G2545" i="3"/>
  <c r="J2545" i="3" s="1"/>
  <c r="D2544" i="6" s="1"/>
  <c r="J2513" i="3"/>
  <c r="D2512" i="6" s="1"/>
  <c r="J2481" i="3"/>
  <c r="G2449" i="3"/>
  <c r="J2449" i="3" s="1"/>
  <c r="D2448" i="6" s="1"/>
  <c r="G2417" i="3"/>
  <c r="J2417" i="3" s="1"/>
  <c r="D2416" i="6" s="1"/>
  <c r="G2385" i="3"/>
  <c r="J2385" i="3" s="1"/>
  <c r="D2384" i="6" s="1"/>
  <c r="G2353" i="3"/>
  <c r="J2353" i="3" s="1"/>
  <c r="D2352" i="6" s="1"/>
  <c r="G2321" i="3"/>
  <c r="J2321" i="3" s="1"/>
  <c r="D2320" i="6" s="1"/>
  <c r="F2320" i="6" s="1"/>
  <c r="G2289" i="3"/>
  <c r="J2289" i="3" s="1"/>
  <c r="D2288" i="6" s="1"/>
  <c r="G2257" i="3"/>
  <c r="J2257" i="3" s="1"/>
  <c r="D2256" i="6" s="1"/>
  <c r="G2225" i="3"/>
  <c r="J2225" i="3" s="1"/>
  <c r="D2224" i="6" s="1"/>
  <c r="G2193" i="3"/>
  <c r="J2193" i="3" s="1"/>
  <c r="D2192" i="6" s="1"/>
  <c r="G2161" i="3"/>
  <c r="J2161" i="3" s="1"/>
  <c r="D2160" i="6" s="1"/>
  <c r="G2129" i="3"/>
  <c r="J2129" i="3" s="1"/>
  <c r="D2128" i="6" s="1"/>
  <c r="G2097" i="3"/>
  <c r="J2097" i="3" s="1"/>
  <c r="D2096" i="6" s="1"/>
  <c r="G2065" i="3"/>
  <c r="J2065" i="3" s="1"/>
  <c r="D2064" i="6" s="1"/>
  <c r="J2033" i="3"/>
  <c r="D2032" i="6" s="1"/>
  <c r="G2033" i="3"/>
  <c r="G2001" i="3"/>
  <c r="J2001" i="3" s="1"/>
  <c r="D2000" i="6" s="1"/>
  <c r="G1969" i="3"/>
  <c r="J1969" i="3" s="1"/>
  <c r="D1968" i="6" s="1"/>
  <c r="G1937" i="3"/>
  <c r="J1937" i="3" s="1"/>
  <c r="D1936" i="6" s="1"/>
  <c r="G1905" i="3"/>
  <c r="J1905" i="3" s="1"/>
  <c r="D1904" i="6" s="1"/>
  <c r="G1873" i="3"/>
  <c r="J1873" i="3" s="1"/>
  <c r="D1872" i="6" s="1"/>
  <c r="G1841" i="3"/>
  <c r="J1841" i="3" s="1"/>
  <c r="D1840" i="6" s="1"/>
  <c r="G1809" i="3"/>
  <c r="J1809" i="3" s="1"/>
  <c r="D1808" i="6" s="1"/>
  <c r="J1777" i="3"/>
  <c r="D1776" i="6" s="1"/>
  <c r="G1777" i="3"/>
  <c r="G1745" i="3"/>
  <c r="J1745" i="3" s="1"/>
  <c r="D1744" i="6" s="1"/>
  <c r="G1713" i="3"/>
  <c r="J1713" i="3" s="1"/>
  <c r="D1712" i="6" s="1"/>
  <c r="G1681" i="3"/>
  <c r="J1681" i="3" s="1"/>
  <c r="D1680" i="6" s="1"/>
  <c r="J1649" i="3"/>
  <c r="D1648" i="6" s="1"/>
  <c r="G1649" i="3"/>
  <c r="G1617" i="3"/>
  <c r="J1617" i="3" s="1"/>
  <c r="D1616" i="6" s="1"/>
  <c r="G1585" i="3"/>
  <c r="J1585" i="3" s="1"/>
  <c r="D1584" i="6" s="1"/>
  <c r="G1553" i="3"/>
  <c r="J1553" i="3" s="1"/>
  <c r="D1552" i="6" s="1"/>
  <c r="G1521" i="3"/>
  <c r="J1521" i="3" s="1"/>
  <c r="D1520" i="6" s="1"/>
  <c r="G3589" i="3"/>
  <c r="J3589" i="3" s="1"/>
  <c r="D3588" i="6" s="1"/>
  <c r="G3525" i="3"/>
  <c r="J3525" i="3" s="1"/>
  <c r="D3524" i="6" s="1"/>
  <c r="G3493" i="3"/>
  <c r="J3493" i="3" s="1"/>
  <c r="D3492" i="6" s="1"/>
  <c r="G3461" i="3"/>
  <c r="J3461" i="3" s="1"/>
  <c r="D3460" i="6" s="1"/>
  <c r="G3429" i="3"/>
  <c r="J3429" i="3" s="1"/>
  <c r="D3428" i="6" s="1"/>
  <c r="G3397" i="3"/>
  <c r="J3397" i="3" s="1"/>
  <c r="D3396" i="6" s="1"/>
  <c r="G3365" i="3"/>
  <c r="J3365" i="3" s="1"/>
  <c r="D3364" i="6" s="1"/>
  <c r="G3333" i="3"/>
  <c r="J3333" i="3" s="1"/>
  <c r="D3332" i="6" s="1"/>
  <c r="G3301" i="3"/>
  <c r="J3301" i="3" s="1"/>
  <c r="D3300" i="6" s="1"/>
  <c r="G3269" i="3"/>
  <c r="J3269" i="3" s="1"/>
  <c r="D3268" i="6" s="1"/>
  <c r="G3237" i="3"/>
  <c r="J3237" i="3" s="1"/>
  <c r="D3236" i="6" s="1"/>
  <c r="G3205" i="3"/>
  <c r="J3205" i="3" s="1"/>
  <c r="D3204" i="6" s="1"/>
  <c r="G3173" i="3"/>
  <c r="J3173" i="3" s="1"/>
  <c r="D3172" i="6" s="1"/>
  <c r="G3141" i="3"/>
  <c r="J3141" i="3" s="1"/>
  <c r="D3140" i="6" s="1"/>
  <c r="G3109" i="3"/>
  <c r="J3109" i="3" s="1"/>
  <c r="D3108" i="6" s="1"/>
  <c r="G3077" i="3"/>
  <c r="J3077" i="3" s="1"/>
  <c r="D3076" i="6" s="1"/>
  <c r="G3045" i="3"/>
  <c r="J3045" i="3" s="1"/>
  <c r="D3044" i="6" s="1"/>
  <c r="G3013" i="3"/>
  <c r="J3013" i="3" s="1"/>
  <c r="D3012" i="6" s="1"/>
  <c r="G1182" i="3"/>
  <c r="J1182" i="3" s="1"/>
  <c r="D1181" i="6" s="1"/>
  <c r="G825" i="3"/>
  <c r="J825" i="3" s="1"/>
  <c r="D824" i="6" s="1"/>
  <c r="J1173" i="3"/>
  <c r="D1172" i="6" s="1"/>
  <c r="C3320" i="6"/>
  <c r="G1464" i="3"/>
  <c r="J1464" i="3" s="1"/>
  <c r="D1463" i="6" s="1"/>
  <c r="G1432" i="3"/>
  <c r="J1432" i="3" s="1"/>
  <c r="D1431" i="6" s="1"/>
  <c r="G1400" i="3"/>
  <c r="J1400" i="3" s="1"/>
  <c r="D1399" i="6" s="1"/>
  <c r="J1368" i="3"/>
  <c r="D1367" i="6" s="1"/>
  <c r="G1336" i="3"/>
  <c r="J1336" i="3" s="1"/>
  <c r="D1335" i="6" s="1"/>
  <c r="G1272" i="3"/>
  <c r="J1272" i="3" s="1"/>
  <c r="D1271" i="6" s="1"/>
  <c r="G1240" i="3"/>
  <c r="J1240" i="3" s="1"/>
  <c r="D1239" i="6" s="1"/>
  <c r="G1208" i="3"/>
  <c r="J1208" i="3" s="1"/>
  <c r="D1207" i="6" s="1"/>
  <c r="F1207" i="6" s="1"/>
  <c r="J1176" i="3"/>
  <c r="D1175" i="6" s="1"/>
  <c r="G1176" i="3"/>
  <c r="G1144" i="3"/>
  <c r="J1144" i="3" s="1"/>
  <c r="D1143" i="6" s="1"/>
  <c r="J1080" i="3"/>
  <c r="D1079" i="6" s="1"/>
  <c r="G1080" i="3"/>
  <c r="G1048" i="3"/>
  <c r="J1048" i="3" s="1"/>
  <c r="D1047" i="6" s="1"/>
  <c r="G1016" i="3"/>
  <c r="J1016" i="3" s="1"/>
  <c r="D1015" i="6" s="1"/>
  <c r="G984" i="3"/>
  <c r="J984" i="3" s="1"/>
  <c r="D983" i="6" s="1"/>
  <c r="G952" i="3"/>
  <c r="J952" i="3" s="1"/>
  <c r="D951" i="6" s="1"/>
  <c r="J920" i="3"/>
  <c r="D919" i="6" s="1"/>
  <c r="G856" i="3"/>
  <c r="J856" i="3" s="1"/>
  <c r="D855" i="6" s="1"/>
  <c r="F855" i="6" s="1"/>
  <c r="G824" i="3"/>
  <c r="J824" i="3" s="1"/>
  <c r="D823" i="6" s="1"/>
  <c r="G792" i="3"/>
  <c r="J792" i="3" s="1"/>
  <c r="D791" i="6" s="1"/>
  <c r="G728" i="3"/>
  <c r="J728" i="3" s="1"/>
  <c r="D727" i="6" s="1"/>
  <c r="G696" i="3"/>
  <c r="J696" i="3" s="1"/>
  <c r="D695" i="6" s="1"/>
  <c r="G664" i="3"/>
  <c r="J664" i="3" s="1"/>
  <c r="D663" i="6" s="1"/>
  <c r="G632" i="3"/>
  <c r="J632" i="3" s="1"/>
  <c r="D631" i="6" s="1"/>
  <c r="G600" i="3"/>
  <c r="J600" i="3" s="1"/>
  <c r="D599" i="6" s="1"/>
  <c r="G568" i="3"/>
  <c r="J568" i="3" s="1"/>
  <c r="J536" i="3"/>
  <c r="D535" i="6" s="1"/>
  <c r="G504" i="3"/>
  <c r="J504" i="3" s="1"/>
  <c r="D503" i="6" s="1"/>
  <c r="G472" i="3"/>
  <c r="J472" i="3" s="1"/>
  <c r="D471" i="6" s="1"/>
  <c r="G440" i="3"/>
  <c r="J440" i="3" s="1"/>
  <c r="D439" i="6" s="1"/>
  <c r="G408" i="3"/>
  <c r="J408" i="3" s="1"/>
  <c r="D407" i="6" s="1"/>
  <c r="G376" i="3"/>
  <c r="J376" i="3" s="1"/>
  <c r="D375" i="6" s="1"/>
  <c r="G344" i="3"/>
  <c r="J344" i="3" s="1"/>
  <c r="D343" i="6" s="1"/>
  <c r="G312" i="3"/>
  <c r="J312" i="3" s="1"/>
  <c r="D311" i="6" s="1"/>
  <c r="G280" i="3"/>
  <c r="J280" i="3" s="1"/>
  <c r="D279" i="6" s="1"/>
  <c r="J248" i="3"/>
  <c r="D247" i="6" s="1"/>
  <c r="G248" i="3"/>
  <c r="G216" i="3"/>
  <c r="J216" i="3" s="1"/>
  <c r="D215" i="6" s="1"/>
  <c r="J184" i="3"/>
  <c r="D183" i="6" s="1"/>
  <c r="G152" i="3"/>
  <c r="J152" i="3" s="1"/>
  <c r="D151" i="6" s="1"/>
  <c r="G120" i="3"/>
  <c r="J120" i="3" s="1"/>
  <c r="D119" i="6" s="1"/>
  <c r="J88" i="3"/>
  <c r="D87" i="6" s="1"/>
  <c r="G88" i="3"/>
  <c r="J56" i="3"/>
  <c r="D55" i="6" s="1"/>
  <c r="G56" i="3"/>
  <c r="G24" i="3"/>
  <c r="J24" i="3" s="1"/>
  <c r="D23" i="6" s="1"/>
  <c r="G2992" i="3"/>
  <c r="J2992" i="3" s="1"/>
  <c r="D2991" i="6" s="1"/>
  <c r="G2960" i="3"/>
  <c r="J2960" i="3" s="1"/>
  <c r="G2928" i="3"/>
  <c r="J2928" i="3" s="1"/>
  <c r="D2927" i="6" s="1"/>
  <c r="G2896" i="3"/>
  <c r="J2896" i="3" s="1"/>
  <c r="D2895" i="6" s="1"/>
  <c r="G2864" i="3"/>
  <c r="J2864" i="3" s="1"/>
  <c r="D2863" i="6" s="1"/>
  <c r="G2832" i="3"/>
  <c r="J2832" i="3" s="1"/>
  <c r="D2831" i="6" s="1"/>
  <c r="G2800" i="3"/>
  <c r="J2800" i="3" s="1"/>
  <c r="D2799" i="6" s="1"/>
  <c r="G2768" i="3"/>
  <c r="J2768" i="3" s="1"/>
  <c r="D2767" i="6" s="1"/>
  <c r="G2736" i="3"/>
  <c r="J2736" i="3" s="1"/>
  <c r="D2735" i="6" s="1"/>
  <c r="G2704" i="3"/>
  <c r="J2704" i="3" s="1"/>
  <c r="D2703" i="6" s="1"/>
  <c r="G2672" i="3"/>
  <c r="J2672" i="3" s="1"/>
  <c r="D2671" i="6" s="1"/>
  <c r="J2640" i="3"/>
  <c r="D2639" i="6" s="1"/>
  <c r="G2608" i="3"/>
  <c r="J2608" i="3" s="1"/>
  <c r="D2607" i="6" s="1"/>
  <c r="G2576" i="3"/>
  <c r="J2576" i="3" s="1"/>
  <c r="D2575" i="6" s="1"/>
  <c r="G2544" i="3"/>
  <c r="J2544" i="3" s="1"/>
  <c r="D2543" i="6" s="1"/>
  <c r="G2512" i="3"/>
  <c r="J2512" i="3" s="1"/>
  <c r="D2511" i="6" s="1"/>
  <c r="G2480" i="3"/>
  <c r="J2480" i="3" s="1"/>
  <c r="G2448" i="3"/>
  <c r="J2448" i="3" s="1"/>
  <c r="D2447" i="6" s="1"/>
  <c r="G2416" i="3"/>
  <c r="J2416" i="3" s="1"/>
  <c r="D2415" i="6" s="1"/>
  <c r="G2384" i="3"/>
  <c r="J2384" i="3" s="1"/>
  <c r="D2383" i="6" s="1"/>
  <c r="G2352" i="3"/>
  <c r="J2352" i="3" s="1"/>
  <c r="D2351" i="6" s="1"/>
  <c r="G2320" i="3"/>
  <c r="J2320" i="3" s="1"/>
  <c r="D2319" i="6" s="1"/>
  <c r="G2288" i="3"/>
  <c r="J2288" i="3" s="1"/>
  <c r="D2287" i="6" s="1"/>
  <c r="G2256" i="3"/>
  <c r="J2256" i="3" s="1"/>
  <c r="D2255" i="6" s="1"/>
  <c r="J2224" i="3"/>
  <c r="D2223" i="6" s="1"/>
  <c r="G2224" i="3"/>
  <c r="G2192" i="3"/>
  <c r="J2192" i="3" s="1"/>
  <c r="D2191" i="6" s="1"/>
  <c r="J2160" i="3"/>
  <c r="D2159" i="6" s="1"/>
  <c r="G2160" i="3"/>
  <c r="G2128" i="3"/>
  <c r="J2128" i="3" s="1"/>
  <c r="D2127" i="6" s="1"/>
  <c r="G2096" i="3"/>
  <c r="J2096" i="3" s="1"/>
  <c r="D2095" i="6" s="1"/>
  <c r="J2064" i="3"/>
  <c r="D2063" i="6" s="1"/>
  <c r="G2064" i="3"/>
  <c r="G2032" i="3"/>
  <c r="J2032" i="3" s="1"/>
  <c r="D2031" i="6" s="1"/>
  <c r="G2000" i="3"/>
  <c r="J2000" i="3" s="1"/>
  <c r="D1999" i="6" s="1"/>
  <c r="G1968" i="3"/>
  <c r="J1968" i="3" s="1"/>
  <c r="D1967" i="6" s="1"/>
  <c r="J1936" i="3"/>
  <c r="D1935" i="6" s="1"/>
  <c r="G1936" i="3"/>
  <c r="G1904" i="3"/>
  <c r="J1904" i="3" s="1"/>
  <c r="D1903" i="6" s="1"/>
  <c r="G1872" i="3"/>
  <c r="J1872" i="3" s="1"/>
  <c r="D1871" i="6" s="1"/>
  <c r="G1840" i="3"/>
  <c r="J1840" i="3" s="1"/>
  <c r="D1839" i="6" s="1"/>
  <c r="J1808" i="3"/>
  <c r="D1807" i="6" s="1"/>
  <c r="J1776" i="3"/>
  <c r="D1775" i="6" s="1"/>
  <c r="G1776" i="3"/>
  <c r="G1744" i="3"/>
  <c r="J1744" i="3" s="1"/>
  <c r="D1743" i="6" s="1"/>
  <c r="J1712" i="3"/>
  <c r="D1711" i="6" s="1"/>
  <c r="G1712" i="3"/>
  <c r="G1680" i="3"/>
  <c r="J1680" i="3" s="1"/>
  <c r="D1679" i="6" s="1"/>
  <c r="J1648" i="3"/>
  <c r="D1647" i="6" s="1"/>
  <c r="G1648" i="3"/>
  <c r="J1616" i="3"/>
  <c r="D1615" i="6" s="1"/>
  <c r="G1616" i="3"/>
  <c r="G1584" i="3"/>
  <c r="J1584" i="3" s="1"/>
  <c r="D1583" i="6" s="1"/>
  <c r="G1552" i="3"/>
  <c r="J1552" i="3" s="1"/>
  <c r="D1551" i="6" s="1"/>
  <c r="G1520" i="3"/>
  <c r="J1520" i="3" s="1"/>
  <c r="D1519" i="6" s="1"/>
  <c r="F1519" i="6" s="1"/>
  <c r="G3588" i="3"/>
  <c r="J3588" i="3" s="1"/>
  <c r="D3587" i="6" s="1"/>
  <c r="G3556" i="3"/>
  <c r="J3556" i="3" s="1"/>
  <c r="D3555" i="6" s="1"/>
  <c r="G3524" i="3"/>
  <c r="J3524" i="3" s="1"/>
  <c r="D3523" i="6" s="1"/>
  <c r="G3492" i="3"/>
  <c r="J3492" i="3" s="1"/>
  <c r="D3491" i="6" s="1"/>
  <c r="G3460" i="3"/>
  <c r="J3460" i="3" s="1"/>
  <c r="D3459" i="6" s="1"/>
  <c r="G3428" i="3"/>
  <c r="J3428" i="3" s="1"/>
  <c r="D3427" i="6" s="1"/>
  <c r="G3396" i="3"/>
  <c r="J3396" i="3" s="1"/>
  <c r="D3395" i="6" s="1"/>
  <c r="G3364" i="3"/>
  <c r="J3364" i="3" s="1"/>
  <c r="D3363" i="6" s="1"/>
  <c r="G3332" i="3"/>
  <c r="J3332" i="3" s="1"/>
  <c r="D3331" i="6" s="1"/>
  <c r="G3300" i="3"/>
  <c r="J3300" i="3" s="1"/>
  <c r="D3299" i="6" s="1"/>
  <c r="G3268" i="3"/>
  <c r="J3268" i="3" s="1"/>
  <c r="D3267" i="6" s="1"/>
  <c r="G3236" i="3"/>
  <c r="J3236" i="3" s="1"/>
  <c r="D3235" i="6" s="1"/>
  <c r="J3204" i="3"/>
  <c r="D3203" i="6" s="1"/>
  <c r="G3204" i="3"/>
  <c r="G3172" i="3"/>
  <c r="J3172" i="3" s="1"/>
  <c r="D3171" i="6" s="1"/>
  <c r="G3140" i="3"/>
  <c r="J3140" i="3" s="1"/>
  <c r="D3139" i="6" s="1"/>
  <c r="J3108" i="3"/>
  <c r="D3107" i="6" s="1"/>
  <c r="G3108" i="3"/>
  <c r="G3076" i="3"/>
  <c r="J3076" i="3" s="1"/>
  <c r="D3075" i="6" s="1"/>
  <c r="G3044" i="3"/>
  <c r="J3044" i="3" s="1"/>
  <c r="D3043" i="6" s="1"/>
  <c r="G3012" i="3"/>
  <c r="J3012" i="3" s="1"/>
  <c r="D3011" i="6" s="1"/>
  <c r="G1273" i="3"/>
  <c r="J1273" i="3" s="1"/>
  <c r="D1272" i="6" s="1"/>
  <c r="G1181" i="3"/>
  <c r="J1181" i="3" s="1"/>
  <c r="D1180" i="6" s="1"/>
  <c r="J1172" i="3"/>
  <c r="D1171" i="6" s="1"/>
  <c r="C3473" i="6"/>
  <c r="J1463" i="3"/>
  <c r="D1462" i="6" s="1"/>
  <c r="G1431" i="3"/>
  <c r="J1431" i="3" s="1"/>
  <c r="D1430" i="6" s="1"/>
  <c r="F1430" i="6" s="1"/>
  <c r="G1399" i="3"/>
  <c r="J1399" i="3" s="1"/>
  <c r="D1398" i="6" s="1"/>
  <c r="J1367" i="3"/>
  <c r="D1366" i="6" s="1"/>
  <c r="J1335" i="3"/>
  <c r="D1334" i="6" s="1"/>
  <c r="J1303" i="3"/>
  <c r="D1302" i="6" s="1"/>
  <c r="G1271" i="3"/>
  <c r="J1271" i="3" s="1"/>
  <c r="D1270" i="6" s="1"/>
  <c r="G1239" i="3"/>
  <c r="J1239" i="3" s="1"/>
  <c r="D1238" i="6" s="1"/>
  <c r="G1207" i="3"/>
  <c r="J1207" i="3" s="1"/>
  <c r="D1206" i="6" s="1"/>
  <c r="G1175" i="3"/>
  <c r="J1175" i="3" s="1"/>
  <c r="D1174" i="6" s="1"/>
  <c r="F1174" i="6" s="1"/>
  <c r="J1111" i="3"/>
  <c r="D1110" i="6" s="1"/>
  <c r="G1079" i="3"/>
  <c r="J1079" i="3" s="1"/>
  <c r="D1078" i="6" s="1"/>
  <c r="G1015" i="3"/>
  <c r="J1015" i="3" s="1"/>
  <c r="D1014" i="6" s="1"/>
  <c r="G983" i="3"/>
  <c r="J983" i="3" s="1"/>
  <c r="D982" i="6" s="1"/>
  <c r="G951" i="3"/>
  <c r="J951" i="3" s="1"/>
  <c r="D950" i="6" s="1"/>
  <c r="G887" i="3"/>
  <c r="J887" i="3" s="1"/>
  <c r="D886" i="6" s="1"/>
  <c r="G855" i="3"/>
  <c r="J855" i="3" s="1"/>
  <c r="D854" i="6" s="1"/>
  <c r="G823" i="3"/>
  <c r="J823" i="3" s="1"/>
  <c r="D822" i="6" s="1"/>
  <c r="F822" i="6" s="1"/>
  <c r="G791" i="3"/>
  <c r="J791" i="3" s="1"/>
  <c r="D790" i="6" s="1"/>
  <c r="G759" i="3"/>
  <c r="J759" i="3" s="1"/>
  <c r="D758" i="6" s="1"/>
  <c r="G727" i="3"/>
  <c r="J727" i="3" s="1"/>
  <c r="D726" i="6" s="1"/>
  <c r="G695" i="3"/>
  <c r="J695" i="3" s="1"/>
  <c r="D694" i="6" s="1"/>
  <c r="F694" i="6" s="1"/>
  <c r="G663" i="3"/>
  <c r="J663" i="3" s="1"/>
  <c r="D662" i="6" s="1"/>
  <c r="J631" i="3"/>
  <c r="D630" i="6" s="1"/>
  <c r="G631" i="3"/>
  <c r="G599" i="3"/>
  <c r="J599" i="3" s="1"/>
  <c r="D598" i="6" s="1"/>
  <c r="F598" i="6" s="1"/>
  <c r="G567" i="3"/>
  <c r="J567" i="3" s="1"/>
  <c r="J535" i="3"/>
  <c r="D534" i="6" s="1"/>
  <c r="G503" i="3"/>
  <c r="J503" i="3" s="1"/>
  <c r="D502" i="6" s="1"/>
  <c r="G471" i="3"/>
  <c r="J471" i="3" s="1"/>
  <c r="D470" i="6" s="1"/>
  <c r="G439" i="3"/>
  <c r="J439" i="3" s="1"/>
  <c r="D438" i="6" s="1"/>
  <c r="J375" i="3"/>
  <c r="D374" i="6" s="1"/>
  <c r="G375" i="3"/>
  <c r="G343" i="3"/>
  <c r="J343" i="3" s="1"/>
  <c r="D342" i="6" s="1"/>
  <c r="G311" i="3"/>
  <c r="J311" i="3" s="1"/>
  <c r="D310" i="6" s="1"/>
  <c r="G279" i="3"/>
  <c r="J279" i="3" s="1"/>
  <c r="D278" i="6" s="1"/>
  <c r="G247" i="3"/>
  <c r="J247" i="3" s="1"/>
  <c r="D246" i="6" s="1"/>
  <c r="G215" i="3"/>
  <c r="J215" i="3" s="1"/>
  <c r="D214" i="6" s="1"/>
  <c r="G183" i="3"/>
  <c r="J183" i="3" s="1"/>
  <c r="D182" i="6" s="1"/>
  <c r="G151" i="3"/>
  <c r="J151" i="3" s="1"/>
  <c r="D150" i="6" s="1"/>
  <c r="G119" i="3"/>
  <c r="J119" i="3" s="1"/>
  <c r="D118" i="6" s="1"/>
  <c r="G87" i="3"/>
  <c r="J87" i="3" s="1"/>
  <c r="D86" i="6" s="1"/>
  <c r="G55" i="3"/>
  <c r="J55" i="3" s="1"/>
  <c r="D54" i="6" s="1"/>
  <c r="G23" i="3"/>
  <c r="J23" i="3" s="1"/>
  <c r="D22" i="6" s="1"/>
  <c r="G2991" i="3"/>
  <c r="J2991" i="3" s="1"/>
  <c r="D2990" i="6" s="1"/>
  <c r="J2959" i="3"/>
  <c r="D2958" i="6" s="1"/>
  <c r="G2959" i="3"/>
  <c r="G2927" i="3"/>
  <c r="J2927" i="3" s="1"/>
  <c r="D2926" i="6" s="1"/>
  <c r="G2895" i="3"/>
  <c r="J2895" i="3" s="1"/>
  <c r="D2894" i="6" s="1"/>
  <c r="J2863" i="3"/>
  <c r="D2862" i="6" s="1"/>
  <c r="G2863" i="3"/>
  <c r="G2831" i="3"/>
  <c r="J2831" i="3" s="1"/>
  <c r="D2830" i="6" s="1"/>
  <c r="G2799" i="3"/>
  <c r="J2799" i="3" s="1"/>
  <c r="D2798" i="6" s="1"/>
  <c r="G2767" i="3"/>
  <c r="J2767" i="3" s="1"/>
  <c r="D2766" i="6" s="1"/>
  <c r="G2735" i="3"/>
  <c r="J2735" i="3" s="1"/>
  <c r="D2734" i="6" s="1"/>
  <c r="G2703" i="3"/>
  <c r="J2703" i="3" s="1"/>
  <c r="D2702" i="6" s="1"/>
  <c r="G2671" i="3"/>
  <c r="J2671" i="3" s="1"/>
  <c r="D2670" i="6" s="1"/>
  <c r="G2639" i="3"/>
  <c r="J2639" i="3" s="1"/>
  <c r="D2638" i="6" s="1"/>
  <c r="G2607" i="3"/>
  <c r="J2607" i="3" s="1"/>
  <c r="D2606" i="6" s="1"/>
  <c r="G2575" i="3"/>
  <c r="J2575" i="3" s="1"/>
  <c r="D2574" i="6" s="1"/>
  <c r="G2543" i="3"/>
  <c r="J2543" i="3" s="1"/>
  <c r="D2542" i="6" s="1"/>
  <c r="G2511" i="3"/>
  <c r="J2511" i="3" s="1"/>
  <c r="D2510" i="6" s="1"/>
  <c r="G2479" i="3"/>
  <c r="J2479" i="3" s="1"/>
  <c r="D2478" i="6" s="1"/>
  <c r="G2447" i="3"/>
  <c r="J2447" i="3" s="1"/>
  <c r="D2446" i="6" s="1"/>
  <c r="F2446" i="6" s="1"/>
  <c r="G2415" i="3"/>
  <c r="J2415" i="3" s="1"/>
  <c r="D2414" i="6" s="1"/>
  <c r="G2383" i="3"/>
  <c r="J2383" i="3" s="1"/>
  <c r="D2382" i="6" s="1"/>
  <c r="G2351" i="3"/>
  <c r="J2351" i="3" s="1"/>
  <c r="D2350" i="6" s="1"/>
  <c r="G2319" i="3"/>
  <c r="J2319" i="3" s="1"/>
  <c r="D2318" i="6" s="1"/>
  <c r="G2287" i="3"/>
  <c r="J2287" i="3" s="1"/>
  <c r="D2286" i="6" s="1"/>
  <c r="G2255" i="3"/>
  <c r="J2255" i="3" s="1"/>
  <c r="D2254" i="6" s="1"/>
  <c r="G2223" i="3"/>
  <c r="J2223" i="3" s="1"/>
  <c r="D2222" i="6" s="1"/>
  <c r="G2191" i="3"/>
  <c r="J2191" i="3" s="1"/>
  <c r="D2190" i="6" s="1"/>
  <c r="G2159" i="3"/>
  <c r="J2159" i="3" s="1"/>
  <c r="D2158" i="6" s="1"/>
  <c r="G2127" i="3"/>
  <c r="J2127" i="3" s="1"/>
  <c r="D2126" i="6" s="1"/>
  <c r="G2095" i="3"/>
  <c r="J2095" i="3" s="1"/>
  <c r="D2094" i="6" s="1"/>
  <c r="G2063" i="3"/>
  <c r="J2063" i="3" s="1"/>
  <c r="D2062" i="6" s="1"/>
  <c r="G2031" i="3"/>
  <c r="J2031" i="3" s="1"/>
  <c r="D2030" i="6" s="1"/>
  <c r="G1999" i="3"/>
  <c r="J1999" i="3" s="1"/>
  <c r="D1998" i="6" s="1"/>
  <c r="G1935" i="3"/>
  <c r="J1935" i="3" s="1"/>
  <c r="D1934" i="6" s="1"/>
  <c r="G1903" i="3"/>
  <c r="J1903" i="3" s="1"/>
  <c r="D1902" i="6" s="1"/>
  <c r="G1871" i="3"/>
  <c r="J1871" i="3" s="1"/>
  <c r="D1870" i="6" s="1"/>
  <c r="G1839" i="3"/>
  <c r="J1839" i="3" s="1"/>
  <c r="D1838" i="6" s="1"/>
  <c r="G1807" i="3"/>
  <c r="J1807" i="3" s="1"/>
  <c r="D1806" i="6" s="1"/>
  <c r="G1775" i="3"/>
  <c r="J1775" i="3" s="1"/>
  <c r="D1774" i="6" s="1"/>
  <c r="G1743" i="3"/>
  <c r="J1743" i="3" s="1"/>
  <c r="D1742" i="6" s="1"/>
  <c r="G1711" i="3"/>
  <c r="J1711" i="3" s="1"/>
  <c r="D1710" i="6" s="1"/>
  <c r="G1679" i="3"/>
  <c r="J1679" i="3" s="1"/>
  <c r="D1678" i="6" s="1"/>
  <c r="G1647" i="3"/>
  <c r="J1647" i="3" s="1"/>
  <c r="D1646" i="6" s="1"/>
  <c r="G1615" i="3"/>
  <c r="J1615" i="3" s="1"/>
  <c r="D1614" i="6" s="1"/>
  <c r="G1583" i="3"/>
  <c r="J1583" i="3"/>
  <c r="D1582" i="6" s="1"/>
  <c r="G1551" i="3"/>
  <c r="J1551" i="3" s="1"/>
  <c r="D1550" i="6" s="1"/>
  <c r="G1519" i="3"/>
  <c r="J1519" i="3" s="1"/>
  <c r="D1518" i="6" s="1"/>
  <c r="G3587" i="3"/>
  <c r="J3587" i="3" s="1"/>
  <c r="D3586" i="6" s="1"/>
  <c r="G3555" i="3"/>
  <c r="J3555" i="3" s="1"/>
  <c r="D3554" i="6" s="1"/>
  <c r="G3523" i="3"/>
  <c r="J3523" i="3" s="1"/>
  <c r="D3522" i="6" s="1"/>
  <c r="G3491" i="3"/>
  <c r="J3491" i="3" s="1"/>
  <c r="D3490" i="6" s="1"/>
  <c r="G3459" i="3"/>
  <c r="J3459" i="3" s="1"/>
  <c r="D3458" i="6" s="1"/>
  <c r="G3427" i="3"/>
  <c r="J3427" i="3" s="1"/>
  <c r="D3426" i="6" s="1"/>
  <c r="G3395" i="3"/>
  <c r="J3395" i="3" s="1"/>
  <c r="D3394" i="6" s="1"/>
  <c r="F3394" i="6" s="1"/>
  <c r="G3363" i="3"/>
  <c r="J3363" i="3" s="1"/>
  <c r="D3362" i="6" s="1"/>
  <c r="G3331" i="3"/>
  <c r="J3331" i="3" s="1"/>
  <c r="D3330" i="6" s="1"/>
  <c r="G3299" i="3"/>
  <c r="J3299" i="3" s="1"/>
  <c r="D3298" i="6" s="1"/>
  <c r="G3267" i="3"/>
  <c r="J3267" i="3" s="1"/>
  <c r="D3266" i="6" s="1"/>
  <c r="G3235" i="3"/>
  <c r="J3235" i="3" s="1"/>
  <c r="D3234" i="6" s="1"/>
  <c r="G3203" i="3"/>
  <c r="J3203" i="3" s="1"/>
  <c r="D3202" i="6" s="1"/>
  <c r="G3171" i="3"/>
  <c r="J3171" i="3" s="1"/>
  <c r="D3170" i="6" s="1"/>
  <c r="G3139" i="3"/>
  <c r="J3139" i="3" s="1"/>
  <c r="D3138" i="6" s="1"/>
  <c r="G3107" i="3"/>
  <c r="J3107" i="3" s="1"/>
  <c r="D3106" i="6" s="1"/>
  <c r="G3075" i="3"/>
  <c r="J3075" i="3" s="1"/>
  <c r="D3074" i="6" s="1"/>
  <c r="G3043" i="3"/>
  <c r="J3043" i="3" s="1"/>
  <c r="D3042" i="6" s="1"/>
  <c r="G3011" i="3"/>
  <c r="J3011" i="3" s="1"/>
  <c r="D3010" i="6" s="1"/>
  <c r="G1179" i="3"/>
  <c r="J1179" i="3" s="1"/>
  <c r="D1178" i="6" s="1"/>
  <c r="G955" i="3"/>
  <c r="J955" i="3" s="1"/>
  <c r="D954" i="6" s="1"/>
  <c r="G419" i="3"/>
  <c r="J419" i="3" s="1"/>
  <c r="D418" i="6" s="1"/>
  <c r="J1053" i="3"/>
  <c r="D1052" i="6" s="1"/>
  <c r="C3366" i="6"/>
  <c r="E3366" i="6" s="1"/>
  <c r="J1494" i="3"/>
  <c r="D1493" i="6" s="1"/>
  <c r="J1462" i="3"/>
  <c r="D1461" i="6" s="1"/>
  <c r="G1430" i="3"/>
  <c r="J1430" i="3" s="1"/>
  <c r="D1429" i="6" s="1"/>
  <c r="G1398" i="3"/>
  <c r="J1398" i="3" s="1"/>
  <c r="D1397" i="6" s="1"/>
  <c r="J1366" i="3"/>
  <c r="D1365" i="6" s="1"/>
  <c r="J1334" i="3"/>
  <c r="D1333" i="6" s="1"/>
  <c r="G1334" i="3"/>
  <c r="J1302" i="3"/>
  <c r="D1301" i="6" s="1"/>
  <c r="G1270" i="3"/>
  <c r="J1270" i="3" s="1"/>
  <c r="D1269" i="6" s="1"/>
  <c r="F1269" i="6" s="1"/>
  <c r="G1206" i="3"/>
  <c r="J1206" i="3" s="1"/>
  <c r="D1205" i="6" s="1"/>
  <c r="G1110" i="3"/>
  <c r="J1110" i="3" s="1"/>
  <c r="D1109" i="6" s="1"/>
  <c r="G1078" i="3"/>
  <c r="J1078" i="3" s="1"/>
  <c r="D1077" i="6" s="1"/>
  <c r="G1046" i="3"/>
  <c r="J1046" i="3" s="1"/>
  <c r="D1045" i="6" s="1"/>
  <c r="G1014" i="3"/>
  <c r="J1014" i="3" s="1"/>
  <c r="D1013" i="6" s="1"/>
  <c r="G982" i="3"/>
  <c r="J982" i="3" s="1"/>
  <c r="D981" i="6" s="1"/>
  <c r="G950" i="3"/>
  <c r="J950" i="3" s="1"/>
  <c r="D949" i="6" s="1"/>
  <c r="F949" i="6" s="1"/>
  <c r="G886" i="3"/>
  <c r="J886" i="3" s="1"/>
  <c r="D885" i="6" s="1"/>
  <c r="G854" i="3"/>
  <c r="J854" i="3" s="1"/>
  <c r="D853" i="6" s="1"/>
  <c r="G822" i="3"/>
  <c r="J822" i="3" s="1"/>
  <c r="D821" i="6" s="1"/>
  <c r="J790" i="3"/>
  <c r="D789" i="6" s="1"/>
  <c r="G790" i="3"/>
  <c r="G758" i="3"/>
  <c r="J758" i="3" s="1"/>
  <c r="D757" i="6" s="1"/>
  <c r="J726" i="3"/>
  <c r="D725" i="6" s="1"/>
  <c r="G694" i="3"/>
  <c r="J694" i="3" s="1"/>
  <c r="D693" i="6" s="1"/>
  <c r="G630" i="3"/>
  <c r="J630" i="3" s="1"/>
  <c r="D629" i="6" s="1"/>
  <c r="J598" i="3"/>
  <c r="D597" i="6" s="1"/>
  <c r="F597" i="6" s="1"/>
  <c r="G566" i="3"/>
  <c r="J566" i="3" s="1"/>
  <c r="G502" i="3"/>
  <c r="J502" i="3" s="1"/>
  <c r="D501" i="6" s="1"/>
  <c r="G470" i="3"/>
  <c r="J470" i="3" s="1"/>
  <c r="D469" i="6" s="1"/>
  <c r="G438" i="3"/>
  <c r="J438" i="3" s="1"/>
  <c r="D437" i="6" s="1"/>
  <c r="G374" i="3"/>
  <c r="J374" i="3" s="1"/>
  <c r="D373" i="6" s="1"/>
  <c r="F373" i="6" s="1"/>
  <c r="G342" i="3"/>
  <c r="J342" i="3" s="1"/>
  <c r="D341" i="6" s="1"/>
  <c r="G310" i="3"/>
  <c r="J310" i="3" s="1"/>
  <c r="D309" i="6" s="1"/>
  <c r="F309" i="6" s="1"/>
  <c r="G278" i="3"/>
  <c r="J278" i="3" s="1"/>
  <c r="D277" i="6" s="1"/>
  <c r="G246" i="3"/>
  <c r="J246" i="3" s="1"/>
  <c r="D245" i="6" s="1"/>
  <c r="G214" i="3"/>
  <c r="J214" i="3" s="1"/>
  <c r="D213" i="6" s="1"/>
  <c r="J182" i="3"/>
  <c r="D181" i="6" s="1"/>
  <c r="G541" i="3"/>
  <c r="J541" i="3" s="1"/>
  <c r="D540" i="6" s="1"/>
  <c r="G1967" i="3"/>
  <c r="J1967" i="3" s="1"/>
  <c r="D1966" i="6" s="1"/>
  <c r="G1493" i="3"/>
  <c r="J1493" i="3" s="1"/>
  <c r="D1492" i="6" s="1"/>
  <c r="G1429" i="3"/>
  <c r="J1429" i="3" s="1"/>
  <c r="D1428" i="6" s="1"/>
  <c r="G1397" i="3"/>
  <c r="J1397" i="3" s="1"/>
  <c r="D1396" i="6" s="1"/>
  <c r="G1365" i="3"/>
  <c r="J1365" i="3" s="1"/>
  <c r="D1364" i="6" s="1"/>
  <c r="G1333" i="3"/>
  <c r="J1333" i="3" s="1"/>
  <c r="D1332" i="6" s="1"/>
  <c r="G1269" i="3"/>
  <c r="J1269" i="3" s="1"/>
  <c r="D1268" i="6" s="1"/>
  <c r="G1205" i="3"/>
  <c r="J1205" i="3" s="1"/>
  <c r="D1204" i="6" s="1"/>
  <c r="G1141" i="3"/>
  <c r="J1141" i="3" s="1"/>
  <c r="D1140" i="6" s="1"/>
  <c r="G1077" i="3"/>
  <c r="J1077" i="3" s="1"/>
  <c r="D1076" i="6" s="1"/>
  <c r="G1045" i="3"/>
  <c r="J1045" i="3" s="1"/>
  <c r="D1044" i="6" s="1"/>
  <c r="G1013" i="3"/>
  <c r="J1013" i="3" s="1"/>
  <c r="D1012" i="6" s="1"/>
  <c r="G949" i="3"/>
  <c r="J949" i="3" s="1"/>
  <c r="D948" i="6" s="1"/>
  <c r="G885" i="3"/>
  <c r="J885" i="3"/>
  <c r="D884" i="6" s="1"/>
  <c r="G853" i="3"/>
  <c r="J853" i="3" s="1"/>
  <c r="D852" i="6" s="1"/>
  <c r="J821" i="3"/>
  <c r="D820" i="6" s="1"/>
  <c r="G821" i="3"/>
  <c r="G789" i="3"/>
  <c r="J789" i="3"/>
  <c r="D788" i="6" s="1"/>
  <c r="G725" i="3"/>
  <c r="J725" i="3" s="1"/>
  <c r="D724" i="6" s="1"/>
  <c r="G693" i="3"/>
  <c r="J693" i="3" s="1"/>
  <c r="D692" i="6" s="1"/>
  <c r="G661" i="3"/>
  <c r="J661" i="3" s="1"/>
  <c r="D660" i="6" s="1"/>
  <c r="G629" i="3"/>
  <c r="J629" i="3" s="1"/>
  <c r="D628" i="6" s="1"/>
  <c r="G597" i="3"/>
  <c r="J597" i="3" s="1"/>
  <c r="D596" i="6" s="1"/>
  <c r="J565" i="3"/>
  <c r="D564" i="6" s="1"/>
  <c r="G533" i="3"/>
  <c r="J533" i="3" s="1"/>
  <c r="D532" i="6" s="1"/>
  <c r="G501" i="3"/>
  <c r="J501" i="3" s="1"/>
  <c r="D500" i="6" s="1"/>
  <c r="G437" i="3"/>
  <c r="J437" i="3" s="1"/>
  <c r="D436" i="6" s="1"/>
  <c r="G405" i="3"/>
  <c r="J405" i="3" s="1"/>
  <c r="D404" i="6" s="1"/>
  <c r="G341" i="3"/>
  <c r="J341" i="3" s="1"/>
  <c r="D340" i="6" s="1"/>
  <c r="G309" i="3"/>
  <c r="J309" i="3" s="1"/>
  <c r="D308" i="6" s="1"/>
  <c r="G277" i="3"/>
  <c r="J277" i="3" s="1"/>
  <c r="D276" i="6" s="1"/>
  <c r="G245" i="3"/>
  <c r="J245" i="3" s="1"/>
  <c r="D244" i="6" s="1"/>
  <c r="G213" i="3"/>
  <c r="J213" i="3" s="1"/>
  <c r="D212" i="6" s="1"/>
  <c r="G181" i="3"/>
  <c r="J181" i="3" s="1"/>
  <c r="D180" i="6" s="1"/>
  <c r="G149" i="3"/>
  <c r="J149" i="3" s="1"/>
  <c r="D148" i="6" s="1"/>
  <c r="G117" i="3"/>
  <c r="J117" i="3" s="1"/>
  <c r="D116" i="6" s="1"/>
  <c r="G85" i="3"/>
  <c r="J85" i="3" s="1"/>
  <c r="D84" i="6" s="1"/>
  <c r="G53" i="3"/>
  <c r="J53" i="3" s="1"/>
  <c r="D52" i="6" s="1"/>
  <c r="G21" i="3"/>
  <c r="J21" i="3" s="1"/>
  <c r="D20" i="6" s="1"/>
  <c r="G2989" i="3"/>
  <c r="J2989" i="3" s="1"/>
  <c r="D2988" i="6" s="1"/>
  <c r="G2957" i="3"/>
  <c r="J2957" i="3" s="1"/>
  <c r="D2956" i="6" s="1"/>
  <c r="G2893" i="3"/>
  <c r="J2893" i="3" s="1"/>
  <c r="D2892" i="6" s="1"/>
  <c r="G2861" i="3"/>
  <c r="J2861" i="3" s="1"/>
  <c r="D2860" i="6" s="1"/>
  <c r="J2829" i="3"/>
  <c r="D2828" i="6" s="1"/>
  <c r="G2829" i="3"/>
  <c r="G2797" i="3"/>
  <c r="J2797" i="3" s="1"/>
  <c r="D2796" i="6" s="1"/>
  <c r="G2765" i="3"/>
  <c r="J2765" i="3" s="1"/>
  <c r="D2764" i="6" s="1"/>
  <c r="G2733" i="3"/>
  <c r="J2733" i="3" s="1"/>
  <c r="D2732" i="6" s="1"/>
  <c r="G2701" i="3"/>
  <c r="J2701" i="3" s="1"/>
  <c r="D2700" i="6" s="1"/>
  <c r="G2669" i="3"/>
  <c r="J2669" i="3" s="1"/>
  <c r="D2668" i="6" s="1"/>
  <c r="G2637" i="3"/>
  <c r="J2637" i="3" s="1"/>
  <c r="D2636" i="6" s="1"/>
  <c r="G2605" i="3"/>
  <c r="J2605" i="3" s="1"/>
  <c r="D2604" i="6" s="1"/>
  <c r="J2573" i="3"/>
  <c r="D2572" i="6" s="1"/>
  <c r="G2573" i="3"/>
  <c r="G2541" i="3"/>
  <c r="J2541" i="3" s="1"/>
  <c r="D2540" i="6" s="1"/>
  <c r="G2509" i="3"/>
  <c r="J2509" i="3" s="1"/>
  <c r="D2508" i="6" s="1"/>
  <c r="G2477" i="3"/>
  <c r="J2477" i="3" s="1"/>
  <c r="G2445" i="3"/>
  <c r="J2445" i="3" s="1"/>
  <c r="D2444" i="6" s="1"/>
  <c r="G2413" i="3"/>
  <c r="J2413" i="3" s="1"/>
  <c r="D2412" i="6" s="1"/>
  <c r="G2381" i="3"/>
  <c r="J2381" i="3" s="1"/>
  <c r="D2380" i="6" s="1"/>
  <c r="G2349" i="3"/>
  <c r="J2349" i="3" s="1"/>
  <c r="D2348" i="6" s="1"/>
  <c r="G2317" i="3"/>
  <c r="J2317" i="3" s="1"/>
  <c r="D2316" i="6" s="1"/>
  <c r="G2285" i="3"/>
  <c r="J2285" i="3" s="1"/>
  <c r="D2284" i="6" s="1"/>
  <c r="G2253" i="3"/>
  <c r="J2253" i="3" s="1"/>
  <c r="D2252" i="6" s="1"/>
  <c r="G2221" i="3"/>
  <c r="J2221" i="3" s="1"/>
  <c r="D2220" i="6" s="1"/>
  <c r="G2189" i="3"/>
  <c r="J2189" i="3" s="1"/>
  <c r="D2188" i="6" s="1"/>
  <c r="G2157" i="3"/>
  <c r="J2157" i="3" s="1"/>
  <c r="D2156" i="6" s="1"/>
  <c r="G2125" i="3"/>
  <c r="J2125" i="3" s="1"/>
  <c r="D2124" i="6" s="1"/>
  <c r="G2093" i="3"/>
  <c r="J2093" i="3" s="1"/>
  <c r="D2092" i="6" s="1"/>
  <c r="G2061" i="3"/>
  <c r="J2061" i="3" s="1"/>
  <c r="D2060" i="6" s="1"/>
  <c r="G2029" i="3"/>
  <c r="J2029" i="3" s="1"/>
  <c r="D2028" i="6" s="1"/>
  <c r="G1997" i="3"/>
  <c r="J1997" i="3" s="1"/>
  <c r="D1996" i="6" s="1"/>
  <c r="G1933" i="3"/>
  <c r="J1933" i="3" s="1"/>
  <c r="D1932" i="6" s="1"/>
  <c r="G1901" i="3"/>
  <c r="J1901" i="3" s="1"/>
  <c r="D1900" i="6" s="1"/>
  <c r="G1869" i="3"/>
  <c r="J1869" i="3" s="1"/>
  <c r="D1868" i="6" s="1"/>
  <c r="G1837" i="3"/>
  <c r="J1837" i="3" s="1"/>
  <c r="D1836" i="6" s="1"/>
  <c r="G1805" i="3"/>
  <c r="J1805" i="3" s="1"/>
  <c r="D1804" i="6" s="1"/>
  <c r="G1773" i="3"/>
  <c r="J1773" i="3" s="1"/>
  <c r="D1772" i="6" s="1"/>
  <c r="G1741" i="3"/>
  <c r="J1741" i="3" s="1"/>
  <c r="D1740" i="6" s="1"/>
  <c r="G1677" i="3"/>
  <c r="J1677" i="3" s="1"/>
  <c r="D1676" i="6" s="1"/>
  <c r="G1645" i="3"/>
  <c r="J1645" i="3" s="1"/>
  <c r="D1644" i="6" s="1"/>
  <c r="G1613" i="3"/>
  <c r="J1613" i="3" s="1"/>
  <c r="D1612" i="6" s="1"/>
  <c r="G1581" i="3"/>
  <c r="J1581" i="3" s="1"/>
  <c r="D1580" i="6" s="1"/>
  <c r="G1549" i="3"/>
  <c r="J1549" i="3" s="1"/>
  <c r="D1548" i="6" s="1"/>
  <c r="J1517" i="3"/>
  <c r="D1516" i="6" s="1"/>
  <c r="G1517" i="3"/>
  <c r="G3553" i="3"/>
  <c r="J3553" i="3" s="1"/>
  <c r="D3552" i="6" s="1"/>
  <c r="J3521" i="3"/>
  <c r="D3520" i="6" s="1"/>
  <c r="G3521" i="3"/>
  <c r="G3489" i="3"/>
  <c r="J3489" i="3" s="1"/>
  <c r="D3488" i="6" s="1"/>
  <c r="G3457" i="3"/>
  <c r="J3457" i="3" s="1"/>
  <c r="D3456" i="6" s="1"/>
  <c r="G3425" i="3"/>
  <c r="J3425" i="3" s="1"/>
  <c r="D3424" i="6" s="1"/>
  <c r="G3393" i="3"/>
  <c r="J3393" i="3" s="1"/>
  <c r="D3392" i="6" s="1"/>
  <c r="G3361" i="3"/>
  <c r="J3361" i="3" s="1"/>
  <c r="D3360" i="6" s="1"/>
  <c r="G3329" i="3"/>
  <c r="J3329" i="3" s="1"/>
  <c r="D3328" i="6" s="1"/>
  <c r="G3297" i="3"/>
  <c r="J3297" i="3" s="1"/>
  <c r="D3296" i="6" s="1"/>
  <c r="G3265" i="3"/>
  <c r="J3265" i="3" s="1"/>
  <c r="D3264" i="6" s="1"/>
  <c r="G3233" i="3"/>
  <c r="J3233" i="3" s="1"/>
  <c r="D3232" i="6" s="1"/>
  <c r="G3201" i="3"/>
  <c r="J3201" i="3" s="1"/>
  <c r="D3200" i="6" s="1"/>
  <c r="G3169" i="3"/>
  <c r="J3169" i="3" s="1"/>
  <c r="D3168" i="6" s="1"/>
  <c r="G3137" i="3"/>
  <c r="J3137" i="3" s="1"/>
  <c r="D3136" i="6" s="1"/>
  <c r="G3105" i="3"/>
  <c r="J3105" i="3" s="1"/>
  <c r="D3104" i="6" s="1"/>
  <c r="G3073" i="3"/>
  <c r="J3073" i="3" s="1"/>
  <c r="D3072" i="6" s="1"/>
  <c r="G3041" i="3"/>
  <c r="J3041" i="3" s="1"/>
  <c r="D3040" i="6" s="1"/>
  <c r="G3009" i="3"/>
  <c r="J3009" i="3" s="1"/>
  <c r="D3008" i="6" s="1"/>
  <c r="J898" i="3"/>
  <c r="D897" i="6" s="1"/>
  <c r="J1492" i="3"/>
  <c r="D1491" i="6" s="1"/>
  <c r="G1492" i="3"/>
  <c r="J1460" i="3"/>
  <c r="D1459" i="6" s="1"/>
  <c r="G1460" i="3"/>
  <c r="G1428" i="3"/>
  <c r="J1428" i="3" s="1"/>
  <c r="D1427" i="6" s="1"/>
  <c r="G1396" i="3"/>
  <c r="J1396" i="3" s="1"/>
  <c r="D1395" i="6" s="1"/>
  <c r="G1364" i="3"/>
  <c r="J1364" i="3" s="1"/>
  <c r="D1363" i="6" s="1"/>
  <c r="G1332" i="3"/>
  <c r="J1332" i="3" s="1"/>
  <c r="D1331" i="6" s="1"/>
  <c r="G1300" i="3"/>
  <c r="J1300" i="3" s="1"/>
  <c r="D1299" i="6" s="1"/>
  <c r="G1268" i="3"/>
  <c r="J1268" i="3" s="1"/>
  <c r="D1267" i="6" s="1"/>
  <c r="G1140" i="3"/>
  <c r="J1140" i="3" s="1"/>
  <c r="D1139" i="6" s="1"/>
  <c r="G1108" i="3"/>
  <c r="J1108" i="3" s="1"/>
  <c r="D1107" i="6" s="1"/>
  <c r="G1076" i="3"/>
  <c r="J1076" i="3" s="1"/>
  <c r="D1075" i="6" s="1"/>
  <c r="G1044" i="3"/>
  <c r="J1044" i="3" s="1"/>
  <c r="D1043" i="6" s="1"/>
  <c r="G1012" i="3"/>
  <c r="J1012" i="3" s="1"/>
  <c r="D1011" i="6" s="1"/>
  <c r="G980" i="3"/>
  <c r="J980" i="3" s="1"/>
  <c r="D979" i="6" s="1"/>
  <c r="G948" i="3"/>
  <c r="J948" i="3" s="1"/>
  <c r="D947" i="6" s="1"/>
  <c r="G852" i="3"/>
  <c r="J852" i="3" s="1"/>
  <c r="D851" i="6" s="1"/>
  <c r="J820" i="3"/>
  <c r="D819" i="6" s="1"/>
  <c r="G788" i="3"/>
  <c r="J788" i="3" s="1"/>
  <c r="D787" i="6" s="1"/>
  <c r="G756" i="3"/>
  <c r="J756" i="3" s="1"/>
  <c r="D755" i="6" s="1"/>
  <c r="G724" i="3"/>
  <c r="J724" i="3" s="1"/>
  <c r="D723" i="6" s="1"/>
  <c r="J692" i="3"/>
  <c r="D691" i="6" s="1"/>
  <c r="G660" i="3"/>
  <c r="J660" i="3" s="1"/>
  <c r="D659" i="6" s="1"/>
  <c r="G628" i="3"/>
  <c r="J628" i="3" s="1"/>
  <c r="D627" i="6" s="1"/>
  <c r="G596" i="3"/>
  <c r="J596" i="3" s="1"/>
  <c r="D595" i="6" s="1"/>
  <c r="F595" i="6" s="1"/>
  <c r="G564" i="3"/>
  <c r="J564" i="3" s="1"/>
  <c r="D563" i="6" s="1"/>
  <c r="J532" i="3"/>
  <c r="D531" i="6" s="1"/>
  <c r="G500" i="3"/>
  <c r="J500" i="3" s="1"/>
  <c r="D499" i="6" s="1"/>
  <c r="G436" i="3"/>
  <c r="J436" i="3" s="1"/>
  <c r="D435" i="6" s="1"/>
  <c r="G404" i="3"/>
  <c r="J404" i="3" s="1"/>
  <c r="D403" i="6" s="1"/>
  <c r="G340" i="3"/>
  <c r="J340" i="3" s="1"/>
  <c r="D339" i="6" s="1"/>
  <c r="G308" i="3"/>
  <c r="J308" i="3" s="1"/>
  <c r="D307" i="6" s="1"/>
  <c r="G276" i="3"/>
  <c r="J276" i="3" s="1"/>
  <c r="D275" i="6" s="1"/>
  <c r="G244" i="3"/>
  <c r="J244" i="3" s="1"/>
  <c r="D243" i="6" s="1"/>
  <c r="G212" i="3"/>
  <c r="J212" i="3" s="1"/>
  <c r="D211" i="6" s="1"/>
  <c r="G180" i="3"/>
  <c r="J180" i="3" s="1"/>
  <c r="D179" i="6" s="1"/>
  <c r="G148" i="3"/>
  <c r="J148" i="3" s="1"/>
  <c r="D147" i="6" s="1"/>
  <c r="G116" i="3"/>
  <c r="J116" i="3" s="1"/>
  <c r="D115" i="6" s="1"/>
  <c r="G84" i="3"/>
  <c r="J84" i="3" s="1"/>
  <c r="D83" i="6" s="1"/>
  <c r="G52" i="3"/>
  <c r="J52" i="3" s="1"/>
  <c r="D51" i="6" s="1"/>
  <c r="G20" i="3"/>
  <c r="J20" i="3" s="1"/>
  <c r="D19" i="6" s="1"/>
  <c r="G2988" i="3"/>
  <c r="J2988" i="3" s="1"/>
  <c r="D2987" i="6" s="1"/>
  <c r="G2956" i="3"/>
  <c r="J2956" i="3" s="1"/>
  <c r="D2955" i="6" s="1"/>
  <c r="G2924" i="3"/>
  <c r="J2924" i="3" s="1"/>
  <c r="D2923" i="6" s="1"/>
  <c r="J2892" i="3"/>
  <c r="D2891" i="6" s="1"/>
  <c r="G2860" i="3"/>
  <c r="J2860" i="3" s="1"/>
  <c r="D2859" i="6" s="1"/>
  <c r="G2828" i="3"/>
  <c r="J2828" i="3" s="1"/>
  <c r="D2827" i="6" s="1"/>
  <c r="G2796" i="3"/>
  <c r="J2796" i="3" s="1"/>
  <c r="D2795" i="6" s="1"/>
  <c r="G2764" i="3"/>
  <c r="J2764" i="3" s="1"/>
  <c r="D2763" i="6" s="1"/>
  <c r="G2732" i="3"/>
  <c r="J2732" i="3" s="1"/>
  <c r="D2731" i="6" s="1"/>
  <c r="G2700" i="3"/>
  <c r="J2700" i="3" s="1"/>
  <c r="D2699" i="6" s="1"/>
  <c r="G2668" i="3"/>
  <c r="J2668" i="3" s="1"/>
  <c r="D2667" i="6" s="1"/>
  <c r="J2636" i="3"/>
  <c r="D2635" i="6" s="1"/>
  <c r="G2604" i="3"/>
  <c r="J2604" i="3" s="1"/>
  <c r="D2603" i="6" s="1"/>
  <c r="G2572" i="3"/>
  <c r="J2572" i="3" s="1"/>
  <c r="D2571" i="6" s="1"/>
  <c r="G2540" i="3"/>
  <c r="J2540" i="3" s="1"/>
  <c r="D2539" i="6" s="1"/>
  <c r="G2508" i="3"/>
  <c r="J2508" i="3" s="1"/>
  <c r="D2507" i="6" s="1"/>
  <c r="G2476" i="3"/>
  <c r="J2476" i="3" s="1"/>
  <c r="D2475" i="6" s="1"/>
  <c r="G2444" i="3"/>
  <c r="J2444" i="3" s="1"/>
  <c r="D2443" i="6" s="1"/>
  <c r="G2412" i="3"/>
  <c r="J2412" i="3" s="1"/>
  <c r="D2411" i="6" s="1"/>
  <c r="G2380" i="3"/>
  <c r="J2380" i="3" s="1"/>
  <c r="D2379" i="6" s="1"/>
  <c r="G2348" i="3"/>
  <c r="J2348" i="3" s="1"/>
  <c r="D2347" i="6" s="1"/>
  <c r="G2316" i="3"/>
  <c r="J2316" i="3" s="1"/>
  <c r="D2315" i="6" s="1"/>
  <c r="G2284" i="3"/>
  <c r="J2284" i="3" s="1"/>
  <c r="D2283" i="6" s="1"/>
  <c r="G2252" i="3"/>
  <c r="J2252" i="3" s="1"/>
  <c r="D2251" i="6" s="1"/>
  <c r="G2220" i="3"/>
  <c r="J2220" i="3" s="1"/>
  <c r="D2219" i="6" s="1"/>
  <c r="G2188" i="3"/>
  <c r="J2188" i="3" s="1"/>
  <c r="D2187" i="6" s="1"/>
  <c r="J2156" i="3"/>
  <c r="D2155" i="6" s="1"/>
  <c r="G2156" i="3"/>
  <c r="G2124" i="3"/>
  <c r="J2124" i="3" s="1"/>
  <c r="D2123" i="6" s="1"/>
  <c r="G2092" i="3"/>
  <c r="J2092" i="3" s="1"/>
  <c r="D2091" i="6" s="1"/>
  <c r="G2060" i="3"/>
  <c r="J2060" i="3" s="1"/>
  <c r="D2059" i="6" s="1"/>
  <c r="G2028" i="3"/>
  <c r="J2028" i="3" s="1"/>
  <c r="D2027" i="6" s="1"/>
  <c r="G1996" i="3"/>
  <c r="J1996" i="3" s="1"/>
  <c r="D1995" i="6" s="1"/>
  <c r="G1932" i="3"/>
  <c r="J1932" i="3" s="1"/>
  <c r="D1931" i="6" s="1"/>
  <c r="G1900" i="3"/>
  <c r="J1900" i="3" s="1"/>
  <c r="D1899" i="6" s="1"/>
  <c r="G1868" i="3"/>
  <c r="J1868" i="3" s="1"/>
  <c r="D1867" i="6" s="1"/>
  <c r="G1836" i="3"/>
  <c r="J1836" i="3" s="1"/>
  <c r="D1835" i="6" s="1"/>
  <c r="G1804" i="3"/>
  <c r="J1804" i="3" s="1"/>
  <c r="D1803" i="6" s="1"/>
  <c r="G1772" i="3"/>
  <c r="J1772" i="3" s="1"/>
  <c r="D1771" i="6" s="1"/>
  <c r="G1740" i="3"/>
  <c r="J1740" i="3" s="1"/>
  <c r="D1739" i="6" s="1"/>
  <c r="G1676" i="3"/>
  <c r="J1676" i="3" s="1"/>
  <c r="D1675" i="6" s="1"/>
  <c r="G1644" i="3"/>
  <c r="J1644" i="3" s="1"/>
  <c r="D1643" i="6" s="1"/>
  <c r="F1643" i="6" s="1"/>
  <c r="G1612" i="3"/>
  <c r="J1612" i="3" s="1"/>
  <c r="D1611" i="6" s="1"/>
  <c r="G1580" i="3"/>
  <c r="J1580" i="3" s="1"/>
  <c r="D1579" i="6" s="1"/>
  <c r="G1548" i="3"/>
  <c r="J1548" i="3" s="1"/>
  <c r="D1547" i="6" s="1"/>
  <c r="G1516" i="3"/>
  <c r="J1516" i="3" s="1"/>
  <c r="D1515" i="6" s="1"/>
  <c r="G3584" i="3"/>
  <c r="J3584" i="3" s="1"/>
  <c r="D3583" i="6" s="1"/>
  <c r="G3552" i="3"/>
  <c r="J3552" i="3" s="1"/>
  <c r="D3551" i="6" s="1"/>
  <c r="G3520" i="3"/>
  <c r="J3520" i="3" s="1"/>
  <c r="D3519" i="6" s="1"/>
  <c r="G3488" i="3"/>
  <c r="J3488" i="3" s="1"/>
  <c r="D3487" i="6" s="1"/>
  <c r="J3456" i="3"/>
  <c r="D3455" i="6" s="1"/>
  <c r="G3456" i="3"/>
  <c r="J3424" i="3"/>
  <c r="D3423" i="6" s="1"/>
  <c r="G3424" i="3"/>
  <c r="G3392" i="3"/>
  <c r="J3392" i="3" s="1"/>
  <c r="D3391" i="6" s="1"/>
  <c r="G3360" i="3"/>
  <c r="J3360" i="3" s="1"/>
  <c r="D3359" i="6" s="1"/>
  <c r="G3328" i="3"/>
  <c r="J3328" i="3" s="1"/>
  <c r="G3296" i="3"/>
  <c r="J3296" i="3" s="1"/>
  <c r="D3295" i="6" s="1"/>
  <c r="G3264" i="3"/>
  <c r="J3264" i="3" s="1"/>
  <c r="D3263" i="6" s="1"/>
  <c r="G3232" i="3"/>
  <c r="J3232" i="3" s="1"/>
  <c r="D3231" i="6" s="1"/>
  <c r="G3200" i="3"/>
  <c r="J3200" i="3" s="1"/>
  <c r="D3199" i="6" s="1"/>
  <c r="G3168" i="3"/>
  <c r="J3168" i="3" s="1"/>
  <c r="D3167" i="6" s="1"/>
  <c r="G3136" i="3"/>
  <c r="J3136" i="3" s="1"/>
  <c r="D3135" i="6" s="1"/>
  <c r="G3104" i="3"/>
  <c r="J3104" i="3" s="1"/>
  <c r="D3103" i="6" s="1"/>
  <c r="G3072" i="3"/>
  <c r="J3072" i="3" s="1"/>
  <c r="D3071" i="6" s="1"/>
  <c r="G3040" i="3"/>
  <c r="J3040" i="3" s="1"/>
  <c r="D3039" i="6" s="1"/>
  <c r="G3008" i="3"/>
  <c r="J3008" i="3" s="1"/>
  <c r="D3007" i="6" s="1"/>
  <c r="G1054" i="3"/>
  <c r="J1054" i="3" s="1"/>
  <c r="D1053" i="6" s="1"/>
  <c r="G926" i="3"/>
  <c r="J926" i="3" s="1"/>
  <c r="D925" i="6" s="1"/>
  <c r="G373" i="3"/>
  <c r="J373" i="3" s="1"/>
  <c r="D372" i="6" s="1"/>
  <c r="G29" i="3"/>
  <c r="J29" i="3" s="1"/>
  <c r="D28" i="6" s="1"/>
  <c r="G1965" i="3"/>
  <c r="J1965" i="3" s="1"/>
  <c r="D1964" i="6" s="1"/>
  <c r="G3585" i="3"/>
  <c r="J3585" i="3" s="1"/>
  <c r="D3584" i="6" s="1"/>
  <c r="J894" i="3"/>
  <c r="D893" i="6" s="1"/>
  <c r="G1342" i="3"/>
  <c r="J1342" i="3" s="1"/>
  <c r="D1341" i="6" s="1"/>
  <c r="G372" i="3"/>
  <c r="J372" i="3" s="1"/>
  <c r="D371" i="6" s="1"/>
  <c r="G1964" i="3"/>
  <c r="J1964" i="3" s="1"/>
  <c r="D1963" i="6" s="1"/>
  <c r="J893" i="3"/>
  <c r="D892" i="6" s="1"/>
  <c r="C3072" i="6"/>
  <c r="E3072" i="6" s="1"/>
  <c r="C3378" i="6"/>
  <c r="C3552" i="6"/>
  <c r="G1458" i="3"/>
  <c r="J1458" i="3" s="1"/>
  <c r="D1457" i="6" s="1"/>
  <c r="J1426" i="3"/>
  <c r="D1425" i="6" s="1"/>
  <c r="G1394" i="3"/>
  <c r="J1394" i="3" s="1"/>
  <c r="D1393" i="6" s="1"/>
  <c r="G1362" i="3"/>
  <c r="J1362" i="3" s="1"/>
  <c r="D1361" i="6" s="1"/>
  <c r="G1330" i="3"/>
  <c r="J1330" i="3" s="1"/>
  <c r="D1329" i="6" s="1"/>
  <c r="G1266" i="3"/>
  <c r="J1266" i="3" s="1"/>
  <c r="D1265" i="6" s="1"/>
  <c r="G1234" i="3"/>
  <c r="J1234" i="3" s="1"/>
  <c r="D1233" i="6" s="1"/>
  <c r="J1170" i="3"/>
  <c r="D1169" i="6" s="1"/>
  <c r="G1074" i="3"/>
  <c r="J1074" i="3" s="1"/>
  <c r="D1073" i="6" s="1"/>
  <c r="G1042" i="3"/>
  <c r="J1042" i="3" s="1"/>
  <c r="D1041" i="6" s="1"/>
  <c r="G1010" i="3"/>
  <c r="J1010" i="3" s="1"/>
  <c r="D1009" i="6" s="1"/>
  <c r="J978" i="3"/>
  <c r="D977" i="6" s="1"/>
  <c r="G946" i="3"/>
  <c r="J946" i="3" s="1"/>
  <c r="D945" i="6" s="1"/>
  <c r="G914" i="3"/>
  <c r="J914" i="3" s="1"/>
  <c r="D913" i="6" s="1"/>
  <c r="G850" i="3"/>
  <c r="J850" i="3" s="1"/>
  <c r="D849" i="6" s="1"/>
  <c r="J818" i="3"/>
  <c r="D817" i="6" s="1"/>
  <c r="G786" i="3"/>
  <c r="J786" i="3" s="1"/>
  <c r="D785" i="6" s="1"/>
  <c r="G754" i="3"/>
  <c r="J754" i="3" s="1"/>
  <c r="D753" i="6" s="1"/>
  <c r="G722" i="3"/>
  <c r="J722" i="3" s="1"/>
  <c r="D721" i="6" s="1"/>
  <c r="G690" i="3"/>
  <c r="J690" i="3" s="1"/>
  <c r="D689" i="6" s="1"/>
  <c r="G626" i="3"/>
  <c r="J626" i="3" s="1"/>
  <c r="D625" i="6" s="1"/>
  <c r="G594" i="3"/>
  <c r="J594" i="3" s="1"/>
  <c r="D593" i="6" s="1"/>
  <c r="G562" i="3"/>
  <c r="J562" i="3" s="1"/>
  <c r="G530" i="3"/>
  <c r="J530" i="3" s="1"/>
  <c r="D529" i="6" s="1"/>
  <c r="J434" i="3"/>
  <c r="D433" i="6" s="1"/>
  <c r="G402" i="3"/>
  <c r="J402" i="3" s="1"/>
  <c r="D401" i="6" s="1"/>
  <c r="G370" i="3"/>
  <c r="J370" i="3" s="1"/>
  <c r="D369" i="6" s="1"/>
  <c r="G338" i="3"/>
  <c r="J338" i="3" s="1"/>
  <c r="D337" i="6" s="1"/>
  <c r="G306" i="3"/>
  <c r="J306" i="3" s="1"/>
  <c r="D305" i="6" s="1"/>
  <c r="G274" i="3"/>
  <c r="J274" i="3" s="1"/>
  <c r="D273" i="6" s="1"/>
  <c r="G242" i="3"/>
  <c r="J242" i="3" s="1"/>
  <c r="D241" i="6" s="1"/>
  <c r="G210" i="3"/>
  <c r="J210" i="3" s="1"/>
  <c r="D209" i="6" s="1"/>
  <c r="G178" i="3"/>
  <c r="J178" i="3" s="1"/>
  <c r="D177" i="6" s="1"/>
  <c r="G146" i="3"/>
  <c r="J146" i="3" s="1"/>
  <c r="D145" i="6" s="1"/>
  <c r="G114" i="3"/>
  <c r="J114" i="3" s="1"/>
  <c r="D113" i="6" s="1"/>
  <c r="J82" i="3"/>
  <c r="D81" i="6" s="1"/>
  <c r="G50" i="3"/>
  <c r="J50" i="3" s="1"/>
  <c r="D49" i="6" s="1"/>
  <c r="G18" i="3"/>
  <c r="J18" i="3" s="1"/>
  <c r="D17" i="6" s="1"/>
  <c r="G2986" i="3"/>
  <c r="J2986" i="3" s="1"/>
  <c r="D2985" i="6" s="1"/>
  <c r="G2954" i="3"/>
  <c r="J2954" i="3" s="1"/>
  <c r="D2953" i="6" s="1"/>
  <c r="G2922" i="3"/>
  <c r="J2922" i="3" s="1"/>
  <c r="D2921" i="6" s="1"/>
  <c r="G2890" i="3"/>
  <c r="J2890" i="3" s="1"/>
  <c r="D2889" i="6" s="1"/>
  <c r="G2858" i="3"/>
  <c r="J2858" i="3" s="1"/>
  <c r="D2857" i="6" s="1"/>
  <c r="G2826" i="3"/>
  <c r="J2826" i="3" s="1"/>
  <c r="D2825" i="6" s="1"/>
  <c r="J2794" i="3"/>
  <c r="D2793" i="6" s="1"/>
  <c r="G2762" i="3"/>
  <c r="J2762" i="3" s="1"/>
  <c r="D2761" i="6" s="1"/>
  <c r="G2730" i="3"/>
  <c r="J2730" i="3" s="1"/>
  <c r="D2729" i="6" s="1"/>
  <c r="G2698" i="3"/>
  <c r="J2698" i="3" s="1"/>
  <c r="D2697" i="6" s="1"/>
  <c r="G2666" i="3"/>
  <c r="J2666" i="3" s="1"/>
  <c r="D2665" i="6" s="1"/>
  <c r="J2634" i="3"/>
  <c r="D2633" i="6" s="1"/>
  <c r="G2602" i="3"/>
  <c r="J2602" i="3" s="1"/>
  <c r="D2601" i="6" s="1"/>
  <c r="G2570" i="3"/>
  <c r="J2570" i="3" s="1"/>
  <c r="D2569" i="6" s="1"/>
  <c r="G2538" i="3"/>
  <c r="J2538" i="3" s="1"/>
  <c r="D2537" i="6" s="1"/>
  <c r="G2506" i="3"/>
  <c r="J2506" i="3" s="1"/>
  <c r="D2505" i="6" s="1"/>
  <c r="G2474" i="3"/>
  <c r="J2474" i="3" s="1"/>
  <c r="D2473" i="6" s="1"/>
  <c r="G2410" i="3"/>
  <c r="J2410" i="3" s="1"/>
  <c r="D2409" i="6" s="1"/>
  <c r="G2378" i="3"/>
  <c r="J2378" i="3" s="1"/>
  <c r="D2377" i="6" s="1"/>
  <c r="G2346" i="3"/>
  <c r="J2346" i="3" s="1"/>
  <c r="D2345" i="6" s="1"/>
  <c r="G2314" i="3"/>
  <c r="J2314" i="3" s="1"/>
  <c r="D2313" i="6" s="1"/>
  <c r="G2282" i="3"/>
  <c r="J2282" i="3" s="1"/>
  <c r="D2281" i="6" s="1"/>
  <c r="G2250" i="3"/>
  <c r="J2250" i="3" s="1"/>
  <c r="D2249" i="6" s="1"/>
  <c r="G2218" i="3"/>
  <c r="J2218" i="3" s="1"/>
  <c r="D2217" i="6" s="1"/>
  <c r="G2186" i="3"/>
  <c r="J2186" i="3" s="1"/>
  <c r="D2185" i="6" s="1"/>
  <c r="J2154" i="3"/>
  <c r="D2153" i="6" s="1"/>
  <c r="G2154" i="3"/>
  <c r="G2122" i="3"/>
  <c r="J2122" i="3" s="1"/>
  <c r="D2121" i="6" s="1"/>
  <c r="G2090" i="3"/>
  <c r="J2090" i="3" s="1"/>
  <c r="D2089" i="6" s="1"/>
  <c r="G2058" i="3"/>
  <c r="J2058" i="3" s="1"/>
  <c r="D2057" i="6" s="1"/>
  <c r="G2026" i="3"/>
  <c r="J2026" i="3" s="1"/>
  <c r="D2025" i="6" s="1"/>
  <c r="J1994" i="3"/>
  <c r="D1993" i="6" s="1"/>
  <c r="G1994" i="3"/>
  <c r="G1930" i="3"/>
  <c r="J1930" i="3" s="1"/>
  <c r="D1929" i="6" s="1"/>
  <c r="G1898" i="3"/>
  <c r="J1898" i="3" s="1"/>
  <c r="D1897" i="6" s="1"/>
  <c r="G1866" i="3"/>
  <c r="J1866" i="3" s="1"/>
  <c r="D1865" i="6" s="1"/>
  <c r="G1834" i="3"/>
  <c r="J1834" i="3" s="1"/>
  <c r="D1833" i="6" s="1"/>
  <c r="G1802" i="3"/>
  <c r="J1802" i="3" s="1"/>
  <c r="D1801" i="6" s="1"/>
  <c r="G1770" i="3"/>
  <c r="J1770" i="3" s="1"/>
  <c r="D1769" i="6" s="1"/>
  <c r="J1738" i="3"/>
  <c r="D1737" i="6" s="1"/>
  <c r="G1738" i="3"/>
  <c r="G1706" i="3"/>
  <c r="J1706" i="3" s="1"/>
  <c r="D1705" i="6" s="1"/>
  <c r="J1674" i="3"/>
  <c r="D1673" i="6" s="1"/>
  <c r="G1674" i="3"/>
  <c r="G1642" i="3"/>
  <c r="J1642" i="3" s="1"/>
  <c r="D1641" i="6" s="1"/>
  <c r="G1610" i="3"/>
  <c r="J1610" i="3" s="1"/>
  <c r="D1609" i="6" s="1"/>
  <c r="G1578" i="3"/>
  <c r="J1578" i="3" s="1"/>
  <c r="D1577" i="6" s="1"/>
  <c r="G1546" i="3"/>
  <c r="J1546" i="3" s="1"/>
  <c r="D1545" i="6" s="1"/>
  <c r="F1545" i="6" s="1"/>
  <c r="G1514" i="3"/>
  <c r="J1514" i="3" s="1"/>
  <c r="D1513" i="6" s="1"/>
  <c r="G3582" i="3"/>
  <c r="J3582" i="3" s="1"/>
  <c r="D3581" i="6" s="1"/>
  <c r="G3518" i="3"/>
  <c r="J3518" i="3" s="1"/>
  <c r="D3517" i="6" s="1"/>
  <c r="J3486" i="3"/>
  <c r="D3485" i="6" s="1"/>
  <c r="G3486" i="3"/>
  <c r="G3454" i="3"/>
  <c r="J3454" i="3" s="1"/>
  <c r="D3453" i="6" s="1"/>
  <c r="G3422" i="3"/>
  <c r="J3422" i="3" s="1"/>
  <c r="D3421" i="6" s="1"/>
  <c r="G3390" i="3"/>
  <c r="J3390" i="3" s="1"/>
  <c r="D3389" i="6" s="1"/>
  <c r="G3358" i="3"/>
  <c r="J3358" i="3" s="1"/>
  <c r="D3357" i="6" s="1"/>
  <c r="G3326" i="3"/>
  <c r="J3326" i="3" s="1"/>
  <c r="D3325" i="6" s="1"/>
  <c r="F3325" i="6" s="1"/>
  <c r="G3294" i="3"/>
  <c r="J3294" i="3" s="1"/>
  <c r="D3293" i="6" s="1"/>
  <c r="G3262" i="3"/>
  <c r="J3262" i="3" s="1"/>
  <c r="D3261" i="6" s="1"/>
  <c r="G3230" i="3"/>
  <c r="J3230" i="3" s="1"/>
  <c r="D3229" i="6" s="1"/>
  <c r="J3198" i="3"/>
  <c r="D3197" i="6" s="1"/>
  <c r="G3198" i="3"/>
  <c r="G3166" i="3"/>
  <c r="J3166" i="3" s="1"/>
  <c r="D3165" i="6" s="1"/>
  <c r="G3134" i="3"/>
  <c r="J3134" i="3" s="1"/>
  <c r="D3133" i="6" s="1"/>
  <c r="G3102" i="3"/>
  <c r="J3102" i="3" s="1"/>
  <c r="D3101" i="6" s="1"/>
  <c r="G3070" i="3"/>
  <c r="J3070" i="3" s="1"/>
  <c r="D3069" i="6" s="1"/>
  <c r="G3038" i="3"/>
  <c r="J3038" i="3" s="1"/>
  <c r="D3037" i="6" s="1"/>
  <c r="G3006" i="3"/>
  <c r="J3006" i="3" s="1"/>
  <c r="D3005" i="6" s="1"/>
  <c r="G1341" i="3"/>
  <c r="J1341" i="3" s="1"/>
  <c r="D1340" i="6" s="1"/>
  <c r="G1244" i="3"/>
  <c r="J1244" i="3" s="1"/>
  <c r="D1243" i="6" s="1"/>
  <c r="G1051" i="3"/>
  <c r="J1051" i="3" s="1"/>
  <c r="D1050" i="6" s="1"/>
  <c r="G919" i="3"/>
  <c r="J919" i="3" s="1"/>
  <c r="D918" i="6" s="1"/>
  <c r="G534" i="3"/>
  <c r="J534" i="3" s="1"/>
  <c r="D533" i="6" s="1"/>
  <c r="J892" i="3"/>
  <c r="D891" i="6" s="1"/>
  <c r="G1489" i="3"/>
  <c r="J1489" i="3" s="1"/>
  <c r="D1488" i="6" s="1"/>
  <c r="J1457" i="3"/>
  <c r="D1456" i="6" s="1"/>
  <c r="G1425" i="3"/>
  <c r="J1425" i="3" s="1"/>
  <c r="D1424" i="6" s="1"/>
  <c r="J1393" i="3"/>
  <c r="D1392" i="6" s="1"/>
  <c r="G1361" i="3"/>
  <c r="J1361" i="3" s="1"/>
  <c r="D1360" i="6" s="1"/>
  <c r="G1329" i="3"/>
  <c r="J1329" i="3" s="1"/>
  <c r="D1328" i="6" s="1"/>
  <c r="J1265" i="3"/>
  <c r="D1264" i="6" s="1"/>
  <c r="G1265" i="3"/>
  <c r="J1233" i="3"/>
  <c r="D1232" i="6" s="1"/>
  <c r="J1169" i="3"/>
  <c r="D1168" i="6" s="1"/>
  <c r="G1137" i="3"/>
  <c r="J1137" i="3" s="1"/>
  <c r="D1136" i="6" s="1"/>
  <c r="G1073" i="3"/>
  <c r="J1073" i="3" s="1"/>
  <c r="D1072" i="6" s="1"/>
  <c r="G1041" i="3"/>
  <c r="J1041" i="3" s="1"/>
  <c r="D1040" i="6" s="1"/>
  <c r="J1009" i="3"/>
  <c r="D1008" i="6" s="1"/>
  <c r="G977" i="3"/>
  <c r="J977" i="3" s="1"/>
  <c r="D976" i="6" s="1"/>
  <c r="G945" i="3"/>
  <c r="J945" i="3" s="1"/>
  <c r="D944" i="6" s="1"/>
  <c r="J881" i="3"/>
  <c r="D880" i="6" s="1"/>
  <c r="G849" i="3"/>
  <c r="J849" i="3" s="1"/>
  <c r="D848" i="6" s="1"/>
  <c r="J817" i="3"/>
  <c r="D816" i="6" s="1"/>
  <c r="G785" i="3"/>
  <c r="J785" i="3" s="1"/>
  <c r="D784" i="6" s="1"/>
  <c r="G753" i="3"/>
  <c r="J753" i="3" s="1"/>
  <c r="D752" i="6" s="1"/>
  <c r="G721" i="3"/>
  <c r="J721" i="3" s="1"/>
  <c r="D720" i="6" s="1"/>
  <c r="G689" i="3"/>
  <c r="J689" i="3" s="1"/>
  <c r="D688" i="6" s="1"/>
  <c r="G657" i="3"/>
  <c r="J657" i="3" s="1"/>
  <c r="D656" i="6" s="1"/>
  <c r="G625" i="3"/>
  <c r="J625" i="3" s="1"/>
  <c r="D624" i="6" s="1"/>
  <c r="G593" i="3"/>
  <c r="J593" i="3" s="1"/>
  <c r="D592" i="6" s="1"/>
  <c r="G561" i="3"/>
  <c r="J561" i="3" s="1"/>
  <c r="G529" i="3"/>
  <c r="J529" i="3" s="1"/>
  <c r="D528" i="6" s="1"/>
  <c r="G497" i="3"/>
  <c r="J497" i="3" s="1"/>
  <c r="D496" i="6" s="1"/>
  <c r="J465" i="3"/>
  <c r="D464" i="6" s="1"/>
  <c r="G433" i="3"/>
  <c r="J433" i="3" s="1"/>
  <c r="D432" i="6" s="1"/>
  <c r="G401" i="3"/>
  <c r="J401" i="3" s="1"/>
  <c r="D400" i="6" s="1"/>
  <c r="G369" i="3"/>
  <c r="J369" i="3" s="1"/>
  <c r="D368" i="6" s="1"/>
  <c r="G337" i="3"/>
  <c r="J337" i="3" s="1"/>
  <c r="D336" i="6" s="1"/>
  <c r="G305" i="3"/>
  <c r="J305" i="3" s="1"/>
  <c r="D304" i="6" s="1"/>
  <c r="G273" i="3"/>
  <c r="J273" i="3" s="1"/>
  <c r="D272" i="6" s="1"/>
  <c r="G241" i="3"/>
  <c r="J241" i="3" s="1"/>
  <c r="D240" i="6" s="1"/>
  <c r="G209" i="3"/>
  <c r="J209" i="3" s="1"/>
  <c r="D208" i="6" s="1"/>
  <c r="G177" i="3"/>
  <c r="J177" i="3" s="1"/>
  <c r="D176" i="6" s="1"/>
  <c r="J145" i="3"/>
  <c r="D144" i="6" s="1"/>
  <c r="G145" i="3"/>
  <c r="J113" i="3"/>
  <c r="D112" i="6" s="1"/>
  <c r="G113" i="3"/>
  <c r="G81" i="3"/>
  <c r="J81" i="3" s="1"/>
  <c r="D80" i="6" s="1"/>
  <c r="G49" i="3"/>
  <c r="J49" i="3" s="1"/>
  <c r="D48" i="6" s="1"/>
  <c r="G17" i="3"/>
  <c r="J17" i="3" s="1"/>
  <c r="D16" i="6" s="1"/>
  <c r="G2985" i="3"/>
  <c r="J2985" i="3" s="1"/>
  <c r="D2984" i="6" s="1"/>
  <c r="G2953" i="3"/>
  <c r="J2953" i="3" s="1"/>
  <c r="D2952" i="6" s="1"/>
  <c r="G2921" i="3"/>
  <c r="J2921" i="3" s="1"/>
  <c r="D2920" i="6" s="1"/>
  <c r="G2889" i="3"/>
  <c r="J2889" i="3" s="1"/>
  <c r="D2888" i="6" s="1"/>
  <c r="G2857" i="3"/>
  <c r="J2857" i="3" s="1"/>
  <c r="D2856" i="6" s="1"/>
  <c r="J2825" i="3"/>
  <c r="D2824" i="6" s="1"/>
  <c r="G2793" i="3"/>
  <c r="J2793" i="3" s="1"/>
  <c r="D2792" i="6" s="1"/>
  <c r="G2761" i="3"/>
  <c r="J2761" i="3" s="1"/>
  <c r="D2760" i="6" s="1"/>
  <c r="G2729" i="3"/>
  <c r="J2729" i="3" s="1"/>
  <c r="D2728" i="6" s="1"/>
  <c r="J2697" i="3"/>
  <c r="D2696" i="6" s="1"/>
  <c r="G2665" i="3"/>
  <c r="J2665" i="3" s="1"/>
  <c r="D2664" i="6" s="1"/>
  <c r="G2633" i="3"/>
  <c r="J2633" i="3" s="1"/>
  <c r="D2632" i="6" s="1"/>
  <c r="G2601" i="3"/>
  <c r="J2601" i="3" s="1"/>
  <c r="D2600" i="6" s="1"/>
  <c r="G2569" i="3"/>
  <c r="J2569" i="3" s="1"/>
  <c r="D2568" i="6" s="1"/>
  <c r="J2537" i="3"/>
  <c r="D2536" i="6" s="1"/>
  <c r="G2537" i="3"/>
  <c r="J2505" i="3"/>
  <c r="D2504" i="6" s="1"/>
  <c r="G2473" i="3"/>
  <c r="J2473" i="3" s="1"/>
  <c r="D2472" i="6" s="1"/>
  <c r="G2441" i="3"/>
  <c r="J2441" i="3" s="1"/>
  <c r="D2440" i="6" s="1"/>
  <c r="G2409" i="3"/>
  <c r="J2409" i="3" s="1"/>
  <c r="D2408" i="6" s="1"/>
  <c r="G2377" i="3"/>
  <c r="J2377" i="3" s="1"/>
  <c r="D2376" i="6" s="1"/>
  <c r="J2345" i="3"/>
  <c r="D2344" i="6" s="1"/>
  <c r="G2313" i="3"/>
  <c r="J2313" i="3" s="1"/>
  <c r="D2312" i="6" s="1"/>
  <c r="G2281" i="3"/>
  <c r="J2281" i="3" s="1"/>
  <c r="D2280" i="6" s="1"/>
  <c r="G2249" i="3"/>
  <c r="J2249" i="3" s="1"/>
  <c r="D2248" i="6" s="1"/>
  <c r="G2217" i="3"/>
  <c r="J2217" i="3" s="1"/>
  <c r="D2216" i="6" s="1"/>
  <c r="G2185" i="3"/>
  <c r="J2185" i="3" s="1"/>
  <c r="D2184" i="6" s="1"/>
  <c r="J2153" i="3"/>
  <c r="D2152" i="6" s="1"/>
  <c r="F2152" i="6" s="1"/>
  <c r="G2153" i="3"/>
  <c r="G2121" i="3"/>
  <c r="J2121" i="3" s="1"/>
  <c r="D2120" i="6" s="1"/>
  <c r="G2089" i="3"/>
  <c r="J2089" i="3" s="1"/>
  <c r="D2088" i="6" s="1"/>
  <c r="G2057" i="3"/>
  <c r="J2057" i="3" s="1"/>
  <c r="D2056" i="6" s="1"/>
  <c r="G2025" i="3"/>
  <c r="J2025" i="3" s="1"/>
  <c r="D2024" i="6" s="1"/>
  <c r="G1993" i="3"/>
  <c r="J1993" i="3" s="1"/>
  <c r="D1992" i="6" s="1"/>
  <c r="G1961" i="3"/>
  <c r="J1961" i="3" s="1"/>
  <c r="D1960" i="6" s="1"/>
  <c r="G1929" i="3"/>
  <c r="J1929" i="3" s="1"/>
  <c r="D1928" i="6" s="1"/>
  <c r="G1897" i="3"/>
  <c r="J1897" i="3" s="1"/>
  <c r="D1896" i="6" s="1"/>
  <c r="G1865" i="3"/>
  <c r="J1865" i="3" s="1"/>
  <c r="D1864" i="6" s="1"/>
  <c r="G1833" i="3"/>
  <c r="J1833" i="3" s="1"/>
  <c r="D1832" i="6" s="1"/>
  <c r="G1801" i="3"/>
  <c r="J1801" i="3" s="1"/>
  <c r="D1800" i="6" s="1"/>
  <c r="G1769" i="3"/>
  <c r="J1769" i="3" s="1"/>
  <c r="D1768" i="6" s="1"/>
  <c r="G1737" i="3"/>
  <c r="J1737" i="3" s="1"/>
  <c r="D1736" i="6" s="1"/>
  <c r="G1705" i="3"/>
  <c r="J1705" i="3" s="1"/>
  <c r="D1704" i="6" s="1"/>
  <c r="G1673" i="3"/>
  <c r="J1673" i="3" s="1"/>
  <c r="D1672" i="6" s="1"/>
  <c r="G1641" i="3"/>
  <c r="J1641" i="3" s="1"/>
  <c r="D1640" i="6" s="1"/>
  <c r="G1609" i="3"/>
  <c r="J1609" i="3" s="1"/>
  <c r="D1608" i="6" s="1"/>
  <c r="G1577" i="3"/>
  <c r="J1577" i="3" s="1"/>
  <c r="D1576" i="6" s="1"/>
  <c r="G1545" i="3"/>
  <c r="J1545" i="3" s="1"/>
  <c r="D1544" i="6" s="1"/>
  <c r="G1513" i="3"/>
  <c r="J1513" i="3" s="1"/>
  <c r="D1512" i="6" s="1"/>
  <c r="G3581" i="3"/>
  <c r="J3581" i="3" s="1"/>
  <c r="D3580" i="6" s="1"/>
  <c r="G3549" i="3"/>
  <c r="J3549" i="3" s="1"/>
  <c r="D3548" i="6" s="1"/>
  <c r="G3517" i="3"/>
  <c r="J3517" i="3" s="1"/>
  <c r="D3516" i="6" s="1"/>
  <c r="G3485" i="3"/>
  <c r="J3485" i="3" s="1"/>
  <c r="D3484" i="6" s="1"/>
  <c r="G3453" i="3"/>
  <c r="J3453" i="3" s="1"/>
  <c r="D3452" i="6" s="1"/>
  <c r="J3421" i="3"/>
  <c r="D3420" i="6" s="1"/>
  <c r="G3421" i="3"/>
  <c r="J3389" i="3"/>
  <c r="D3388" i="6" s="1"/>
  <c r="G3357" i="3"/>
  <c r="J3357" i="3" s="1"/>
  <c r="D3356" i="6" s="1"/>
  <c r="G3325" i="3"/>
  <c r="J3325" i="3" s="1"/>
  <c r="D3324" i="6" s="1"/>
  <c r="G3293" i="3"/>
  <c r="J3293" i="3" s="1"/>
  <c r="D3292" i="6" s="1"/>
  <c r="G3261" i="3"/>
  <c r="J3261" i="3" s="1"/>
  <c r="D3260" i="6" s="1"/>
  <c r="G3229" i="3"/>
  <c r="J3229" i="3" s="1"/>
  <c r="D3228" i="6" s="1"/>
  <c r="G3197" i="3"/>
  <c r="J3197" i="3" s="1"/>
  <c r="D3196" i="6" s="1"/>
  <c r="G3165" i="3"/>
  <c r="J3165" i="3" s="1"/>
  <c r="D3164" i="6" s="1"/>
  <c r="G3133" i="3"/>
  <c r="J3133" i="3" s="1"/>
  <c r="D3132" i="6" s="1"/>
  <c r="G3101" i="3"/>
  <c r="J3101" i="3" s="1"/>
  <c r="D3100" i="6" s="1"/>
  <c r="G3069" i="3"/>
  <c r="J3069" i="3" s="1"/>
  <c r="D3068" i="6" s="1"/>
  <c r="G3037" i="3"/>
  <c r="J3037" i="3" s="1"/>
  <c r="D3036" i="6" s="1"/>
  <c r="G3005" i="3"/>
  <c r="J3005" i="3" s="1"/>
  <c r="D3004" i="6" s="1"/>
  <c r="G1340" i="3"/>
  <c r="J1340" i="3" s="1"/>
  <c r="D1339" i="6" s="1"/>
  <c r="G1243" i="3"/>
  <c r="J1243" i="3" s="1"/>
  <c r="D1242" i="6" s="1"/>
  <c r="G918" i="3"/>
  <c r="J918" i="3" s="1"/>
  <c r="D917" i="6" s="1"/>
  <c r="G532" i="3"/>
  <c r="G1962" i="3"/>
  <c r="J1962" i="3" s="1"/>
  <c r="D1961" i="6" s="1"/>
  <c r="G3557" i="3"/>
  <c r="J3557" i="3" s="1"/>
  <c r="J891" i="3"/>
  <c r="D890" i="6" s="1"/>
  <c r="G1488" i="3"/>
  <c r="J1488" i="3" s="1"/>
  <c r="D1487" i="6" s="1"/>
  <c r="J1424" i="3"/>
  <c r="D1423" i="6" s="1"/>
  <c r="G1424" i="3"/>
  <c r="G1360" i="3"/>
  <c r="J1360" i="3" s="1"/>
  <c r="D1359" i="6" s="1"/>
  <c r="G1328" i="3"/>
  <c r="J1328" i="3" s="1"/>
  <c r="D1327" i="6" s="1"/>
  <c r="J1296" i="3"/>
  <c r="D1295" i="6" s="1"/>
  <c r="J1264" i="3"/>
  <c r="D1263" i="6" s="1"/>
  <c r="G1232" i="3"/>
  <c r="J1232" i="3" s="1"/>
  <c r="D1231" i="6" s="1"/>
  <c r="J1168" i="3"/>
  <c r="G1136" i="3"/>
  <c r="J1136" i="3" s="1"/>
  <c r="D1135" i="6" s="1"/>
  <c r="J1104" i="3"/>
  <c r="D1103" i="6" s="1"/>
  <c r="J1072" i="3"/>
  <c r="D1071" i="6" s="1"/>
  <c r="G1040" i="3"/>
  <c r="J1040" i="3" s="1"/>
  <c r="D1039" i="6" s="1"/>
  <c r="J976" i="3"/>
  <c r="D975" i="6" s="1"/>
  <c r="J944" i="3"/>
  <c r="D943" i="6" s="1"/>
  <c r="G944" i="3"/>
  <c r="J912" i="3"/>
  <c r="D911" i="6" s="1"/>
  <c r="J880" i="3"/>
  <c r="D879" i="6" s="1"/>
  <c r="G848" i="3"/>
  <c r="J848" i="3" s="1"/>
  <c r="D847" i="6" s="1"/>
  <c r="G816" i="3"/>
  <c r="J816" i="3" s="1"/>
  <c r="D815" i="6" s="1"/>
  <c r="G784" i="3"/>
  <c r="J784" i="3" s="1"/>
  <c r="D783" i="6" s="1"/>
  <c r="G752" i="3"/>
  <c r="J752" i="3" s="1"/>
  <c r="D751" i="6" s="1"/>
  <c r="G720" i="3"/>
  <c r="J720" i="3" s="1"/>
  <c r="D719" i="6" s="1"/>
  <c r="G688" i="3"/>
  <c r="J688" i="3" s="1"/>
  <c r="D687" i="6" s="1"/>
  <c r="G656" i="3"/>
  <c r="J656" i="3" s="1"/>
  <c r="D655" i="6" s="1"/>
  <c r="G624" i="3"/>
  <c r="J624" i="3" s="1"/>
  <c r="D623" i="6" s="1"/>
  <c r="G592" i="3"/>
  <c r="J592" i="3" s="1"/>
  <c r="D591" i="6" s="1"/>
  <c r="G560" i="3"/>
  <c r="J560" i="3" s="1"/>
  <c r="G528" i="3"/>
  <c r="J528" i="3" s="1"/>
  <c r="D527" i="6" s="1"/>
  <c r="G496" i="3"/>
  <c r="J496" i="3" s="1"/>
  <c r="D495" i="6" s="1"/>
  <c r="J432" i="3"/>
  <c r="D431" i="6" s="1"/>
  <c r="G400" i="3"/>
  <c r="J400" i="3" s="1"/>
  <c r="D399" i="6" s="1"/>
  <c r="J368" i="3"/>
  <c r="D367" i="6" s="1"/>
  <c r="G336" i="3"/>
  <c r="J336" i="3" s="1"/>
  <c r="D335" i="6" s="1"/>
  <c r="G304" i="3"/>
  <c r="J304" i="3" s="1"/>
  <c r="D303" i="6" s="1"/>
  <c r="F303" i="6" s="1"/>
  <c r="G272" i="3"/>
  <c r="J272" i="3" s="1"/>
  <c r="D271" i="6" s="1"/>
  <c r="G240" i="3"/>
  <c r="J240" i="3" s="1"/>
  <c r="D239" i="6" s="1"/>
  <c r="G208" i="3"/>
  <c r="J208" i="3" s="1"/>
  <c r="D207" i="6" s="1"/>
  <c r="G176" i="3"/>
  <c r="J176" i="3" s="1"/>
  <c r="D175" i="6" s="1"/>
  <c r="G144" i="3"/>
  <c r="J144" i="3" s="1"/>
  <c r="D143" i="6" s="1"/>
  <c r="G112" i="3"/>
  <c r="J112" i="3" s="1"/>
  <c r="D111" i="6" s="1"/>
  <c r="J80" i="3"/>
  <c r="D79" i="6" s="1"/>
  <c r="G48" i="3"/>
  <c r="J48" i="3" s="1"/>
  <c r="D47" i="6" s="1"/>
  <c r="G16" i="3"/>
  <c r="J16" i="3" s="1"/>
  <c r="D15" i="6" s="1"/>
  <c r="G2984" i="3"/>
  <c r="J2984" i="3" s="1"/>
  <c r="D2983" i="6" s="1"/>
  <c r="G2952" i="3"/>
  <c r="J2952" i="3" s="1"/>
  <c r="D2951" i="6" s="1"/>
  <c r="J2920" i="3"/>
  <c r="D2919" i="6" s="1"/>
  <c r="G2920" i="3"/>
  <c r="G2888" i="3"/>
  <c r="J2888" i="3" s="1"/>
  <c r="D2887" i="6" s="1"/>
  <c r="J2856" i="3"/>
  <c r="D2855" i="6" s="1"/>
  <c r="G2856" i="3"/>
  <c r="J2824" i="3"/>
  <c r="D2823" i="6" s="1"/>
  <c r="G2792" i="3"/>
  <c r="J2792" i="3" s="1"/>
  <c r="D2791" i="6" s="1"/>
  <c r="G2760" i="3"/>
  <c r="J2760" i="3" s="1"/>
  <c r="D2759" i="6" s="1"/>
  <c r="G2728" i="3"/>
  <c r="J2728" i="3" s="1"/>
  <c r="D2727" i="6" s="1"/>
  <c r="G2696" i="3"/>
  <c r="J2696" i="3" s="1"/>
  <c r="D2695" i="6" s="1"/>
  <c r="G2664" i="3"/>
  <c r="J2664" i="3" s="1"/>
  <c r="D2663" i="6" s="1"/>
  <c r="G2632" i="3"/>
  <c r="J2632" i="3" s="1"/>
  <c r="D2631" i="6" s="1"/>
  <c r="G2600" i="3"/>
  <c r="J2600" i="3" s="1"/>
  <c r="D2599" i="6" s="1"/>
  <c r="G2568" i="3"/>
  <c r="J2568" i="3" s="1"/>
  <c r="D2567" i="6" s="1"/>
  <c r="G2536" i="3"/>
  <c r="J2536" i="3" s="1"/>
  <c r="D2535" i="6" s="1"/>
  <c r="J2504" i="3"/>
  <c r="D2503" i="6" s="1"/>
  <c r="G2472" i="3"/>
  <c r="J2472" i="3" s="1"/>
  <c r="D2471" i="6" s="1"/>
  <c r="G2440" i="3"/>
  <c r="J2440" i="3" s="1"/>
  <c r="D2439" i="6" s="1"/>
  <c r="G2408" i="3"/>
  <c r="J2408" i="3" s="1"/>
  <c r="D2407" i="6" s="1"/>
  <c r="G2376" i="3"/>
  <c r="J2376" i="3" s="1"/>
  <c r="D2375" i="6" s="1"/>
  <c r="J2344" i="3"/>
  <c r="D2343" i="6" s="1"/>
  <c r="G2312" i="3"/>
  <c r="J2312" i="3" s="1"/>
  <c r="D2311" i="6" s="1"/>
  <c r="G2280" i="3"/>
  <c r="J2280" i="3" s="1"/>
  <c r="D2279" i="6" s="1"/>
  <c r="G2248" i="3"/>
  <c r="J2248" i="3" s="1"/>
  <c r="D2247" i="6" s="1"/>
  <c r="G2216" i="3"/>
  <c r="J2216" i="3" s="1"/>
  <c r="D2215" i="6" s="1"/>
  <c r="G2184" i="3"/>
  <c r="J2184" i="3" s="1"/>
  <c r="D2183" i="6" s="1"/>
  <c r="G2152" i="3"/>
  <c r="J2152" i="3" s="1"/>
  <c r="D2151" i="6" s="1"/>
  <c r="G2120" i="3"/>
  <c r="J2120" i="3" s="1"/>
  <c r="D2119" i="6" s="1"/>
  <c r="G2088" i="3"/>
  <c r="J2088" i="3" s="1"/>
  <c r="D2087" i="6" s="1"/>
  <c r="G2056" i="3"/>
  <c r="J2056" i="3" s="1"/>
  <c r="D2055" i="6" s="1"/>
  <c r="G2024" i="3"/>
  <c r="J2024" i="3" s="1"/>
  <c r="D2023" i="6" s="1"/>
  <c r="G1992" i="3"/>
  <c r="J1992" i="3" s="1"/>
  <c r="D1991" i="6" s="1"/>
  <c r="G1960" i="3"/>
  <c r="J1960" i="3" s="1"/>
  <c r="D1959" i="6" s="1"/>
  <c r="G1928" i="3"/>
  <c r="J1928" i="3" s="1"/>
  <c r="D1927" i="6" s="1"/>
  <c r="G1896" i="3"/>
  <c r="J1896" i="3" s="1"/>
  <c r="D1895" i="6" s="1"/>
  <c r="G1864" i="3"/>
  <c r="J1864" i="3" s="1"/>
  <c r="D1863" i="6" s="1"/>
  <c r="J1832" i="3"/>
  <c r="D1831" i="6" s="1"/>
  <c r="G1832" i="3"/>
  <c r="G1800" i="3"/>
  <c r="J1800" i="3" s="1"/>
  <c r="D1799" i="6" s="1"/>
  <c r="G1768" i="3"/>
  <c r="J1768" i="3" s="1"/>
  <c r="D1767" i="6" s="1"/>
  <c r="G1736" i="3"/>
  <c r="J1736" i="3" s="1"/>
  <c r="D1735" i="6" s="1"/>
  <c r="G1704" i="3"/>
  <c r="J1704" i="3" s="1"/>
  <c r="D1703" i="6" s="1"/>
  <c r="F1703" i="6" s="1"/>
  <c r="G1672" i="3"/>
  <c r="J1672" i="3" s="1"/>
  <c r="D1671" i="6" s="1"/>
  <c r="G1640" i="3"/>
  <c r="J1640" i="3" s="1"/>
  <c r="D1639" i="6" s="1"/>
  <c r="G1608" i="3"/>
  <c r="J1608" i="3" s="1"/>
  <c r="D1607" i="6" s="1"/>
  <c r="G1576" i="3"/>
  <c r="J1576" i="3" s="1"/>
  <c r="D1575" i="6" s="1"/>
  <c r="G1544" i="3"/>
  <c r="J1544" i="3" s="1"/>
  <c r="D1543" i="6" s="1"/>
  <c r="G1512" i="3"/>
  <c r="J1512" i="3" s="1"/>
  <c r="D1511" i="6" s="1"/>
  <c r="G3580" i="3"/>
  <c r="J3580" i="3" s="1"/>
  <c r="D3579" i="6" s="1"/>
  <c r="G3548" i="3"/>
  <c r="J3548" i="3" s="1"/>
  <c r="D3547" i="6" s="1"/>
  <c r="G3516" i="3"/>
  <c r="J3516" i="3" s="1"/>
  <c r="D3515" i="6" s="1"/>
  <c r="G3484" i="3"/>
  <c r="J3484" i="3" s="1"/>
  <c r="D3483" i="6" s="1"/>
  <c r="G3452" i="3"/>
  <c r="J3452" i="3" s="1"/>
  <c r="D3451" i="6" s="1"/>
  <c r="G3420" i="3"/>
  <c r="J3420" i="3" s="1"/>
  <c r="D3419" i="6" s="1"/>
  <c r="G3388" i="3"/>
  <c r="J3388" i="3" s="1"/>
  <c r="D3387" i="6" s="1"/>
  <c r="G3356" i="3"/>
  <c r="J3356" i="3" s="1"/>
  <c r="D3355" i="6" s="1"/>
  <c r="J3324" i="3"/>
  <c r="D3323" i="6" s="1"/>
  <c r="G3324" i="3"/>
  <c r="G3292" i="3"/>
  <c r="J3292" i="3" s="1"/>
  <c r="D3291" i="6" s="1"/>
  <c r="G3260" i="3"/>
  <c r="J3260" i="3" s="1"/>
  <c r="D3259" i="6" s="1"/>
  <c r="G3228" i="3"/>
  <c r="J3228" i="3" s="1"/>
  <c r="D3227" i="6" s="1"/>
  <c r="G3196" i="3"/>
  <c r="J3196" i="3" s="1"/>
  <c r="D3195" i="6" s="1"/>
  <c r="G3164" i="3"/>
  <c r="J3164" i="3" s="1"/>
  <c r="D3163" i="6" s="1"/>
  <c r="G3132" i="3"/>
  <c r="J3132" i="3" s="1"/>
  <c r="D3131" i="6" s="1"/>
  <c r="G3100" i="3"/>
  <c r="J3100" i="3" s="1"/>
  <c r="D3099" i="6" s="1"/>
  <c r="G3068" i="3"/>
  <c r="J3068" i="3" s="1"/>
  <c r="D3067" i="6" s="1"/>
  <c r="G3036" i="3"/>
  <c r="J3036" i="3" s="1"/>
  <c r="D3035" i="6" s="1"/>
  <c r="G1339" i="3"/>
  <c r="J1339" i="3" s="1"/>
  <c r="D1338" i="6" s="1"/>
  <c r="G1049" i="3"/>
  <c r="J1049" i="3" s="1"/>
  <c r="D1048" i="6" s="1"/>
  <c r="G917" i="3"/>
  <c r="J917" i="3" s="1"/>
  <c r="D916" i="6" s="1"/>
  <c r="J834" i="3"/>
  <c r="D833" i="6" s="1"/>
  <c r="C3257" i="6"/>
  <c r="E3257" i="6" s="1"/>
  <c r="C3290" i="6"/>
  <c r="E3290" i="6" s="1"/>
  <c r="E3553" i="6"/>
  <c r="G1487" i="3"/>
  <c r="J1487" i="3" s="1"/>
  <c r="D1486" i="6" s="1"/>
  <c r="G1455" i="3"/>
  <c r="J1455" i="3" s="1"/>
  <c r="D1454" i="6" s="1"/>
  <c r="J1423" i="3"/>
  <c r="D1422" i="6" s="1"/>
  <c r="G1423" i="3"/>
  <c r="G1391" i="3"/>
  <c r="J1391" i="3"/>
  <c r="D1390" i="6" s="1"/>
  <c r="G1359" i="3"/>
  <c r="J1359" i="3" s="1"/>
  <c r="D1358" i="6" s="1"/>
  <c r="G1327" i="3"/>
  <c r="J1327" i="3" s="1"/>
  <c r="D1326" i="6" s="1"/>
  <c r="J1295" i="3"/>
  <c r="D1294" i="6" s="1"/>
  <c r="G1295" i="3"/>
  <c r="G1263" i="3"/>
  <c r="J1263" i="3" s="1"/>
  <c r="D1262" i="6" s="1"/>
  <c r="J1231" i="3"/>
  <c r="D1230" i="6" s="1"/>
  <c r="J1199" i="3"/>
  <c r="D1198" i="6" s="1"/>
  <c r="J1167" i="3"/>
  <c r="G1167" i="3"/>
  <c r="G1135" i="3"/>
  <c r="J1135" i="3" s="1"/>
  <c r="D1134" i="6" s="1"/>
  <c r="G1103" i="3"/>
  <c r="J1103" i="3" s="1"/>
  <c r="D1102" i="6" s="1"/>
  <c r="J1071" i="3"/>
  <c r="D1070" i="6" s="1"/>
  <c r="G1039" i="3"/>
  <c r="J1039" i="3" s="1"/>
  <c r="D1038" i="6" s="1"/>
  <c r="J1007" i="3"/>
  <c r="D1006" i="6" s="1"/>
  <c r="G1007" i="3"/>
  <c r="G975" i="3"/>
  <c r="J975" i="3" s="1"/>
  <c r="D974" i="6" s="1"/>
  <c r="G943" i="3"/>
  <c r="J943" i="3" s="1"/>
  <c r="D942" i="6" s="1"/>
  <c r="G911" i="3"/>
  <c r="J911" i="3" s="1"/>
  <c r="D910" i="6" s="1"/>
  <c r="J879" i="3"/>
  <c r="D878" i="6" s="1"/>
  <c r="G847" i="3"/>
  <c r="J847" i="3" s="1"/>
  <c r="D846" i="6" s="1"/>
  <c r="J815" i="3"/>
  <c r="D814" i="6" s="1"/>
  <c r="G783" i="3"/>
  <c r="J783" i="3" s="1"/>
  <c r="D782" i="6" s="1"/>
  <c r="G751" i="3"/>
  <c r="J751" i="3" s="1"/>
  <c r="D750" i="6" s="1"/>
  <c r="G719" i="3"/>
  <c r="J719" i="3" s="1"/>
  <c r="D718" i="6" s="1"/>
  <c r="G687" i="3"/>
  <c r="J687" i="3" s="1"/>
  <c r="D686" i="6" s="1"/>
  <c r="G655" i="3"/>
  <c r="J655" i="3" s="1"/>
  <c r="D654" i="6" s="1"/>
  <c r="G623" i="3"/>
  <c r="J623" i="3" s="1"/>
  <c r="D622" i="6" s="1"/>
  <c r="G591" i="3"/>
  <c r="J591" i="3" s="1"/>
  <c r="D590" i="6" s="1"/>
  <c r="G559" i="3"/>
  <c r="J559" i="3" s="1"/>
  <c r="G527" i="3"/>
  <c r="J527" i="3" s="1"/>
  <c r="D526" i="6" s="1"/>
  <c r="J495" i="3"/>
  <c r="D494" i="6" s="1"/>
  <c r="G495" i="3"/>
  <c r="G463" i="3"/>
  <c r="J463" i="3" s="1"/>
  <c r="D462" i="6" s="1"/>
  <c r="J431" i="3"/>
  <c r="D430" i="6" s="1"/>
  <c r="J367" i="3"/>
  <c r="D366" i="6" s="1"/>
  <c r="J335" i="3"/>
  <c r="D334" i="6" s="1"/>
  <c r="G335" i="3"/>
  <c r="G303" i="3"/>
  <c r="J303" i="3" s="1"/>
  <c r="D302" i="6" s="1"/>
  <c r="G271" i="3"/>
  <c r="J271" i="3" s="1"/>
  <c r="D270" i="6" s="1"/>
  <c r="G239" i="3"/>
  <c r="J239" i="3" s="1"/>
  <c r="D238" i="6" s="1"/>
  <c r="G207" i="3"/>
  <c r="J207" i="3" s="1"/>
  <c r="D206" i="6" s="1"/>
  <c r="G175" i="3"/>
  <c r="J175" i="3" s="1"/>
  <c r="D174" i="6" s="1"/>
  <c r="G143" i="3"/>
  <c r="J143" i="3" s="1"/>
  <c r="D142" i="6" s="1"/>
  <c r="G111" i="3"/>
  <c r="J111" i="3" s="1"/>
  <c r="D110" i="6" s="1"/>
  <c r="J79" i="3"/>
  <c r="D78" i="6" s="1"/>
  <c r="J47" i="3"/>
  <c r="D46" i="6" s="1"/>
  <c r="G47" i="3"/>
  <c r="G15" i="3"/>
  <c r="J15" i="3" s="1"/>
  <c r="D14" i="6" s="1"/>
  <c r="G2983" i="3"/>
  <c r="J2983" i="3" s="1"/>
  <c r="D2982" i="6" s="1"/>
  <c r="G2951" i="3"/>
  <c r="J2951" i="3" s="1"/>
  <c r="D2950" i="6" s="1"/>
  <c r="G2919" i="3"/>
  <c r="J2919" i="3" s="1"/>
  <c r="D2918" i="6" s="1"/>
  <c r="J2887" i="3"/>
  <c r="D2886" i="6" s="1"/>
  <c r="G2887" i="3"/>
  <c r="G2855" i="3"/>
  <c r="J2855" i="3" s="1"/>
  <c r="D2854" i="6" s="1"/>
  <c r="J2823" i="3"/>
  <c r="D2822" i="6" s="1"/>
  <c r="G2791" i="3"/>
  <c r="J2791" i="3" s="1"/>
  <c r="D2790" i="6" s="1"/>
  <c r="G2759" i="3"/>
  <c r="J2759" i="3" s="1"/>
  <c r="D2758" i="6" s="1"/>
  <c r="F2758" i="6" s="1"/>
  <c r="J2727" i="3"/>
  <c r="D2726" i="6" s="1"/>
  <c r="G2727" i="3"/>
  <c r="G2695" i="3"/>
  <c r="J2695" i="3" s="1"/>
  <c r="D2694" i="6" s="1"/>
  <c r="G2663" i="3"/>
  <c r="J2663" i="3" s="1"/>
  <c r="D2662" i="6" s="1"/>
  <c r="G2631" i="3"/>
  <c r="J2631" i="3" s="1"/>
  <c r="D2630" i="6" s="1"/>
  <c r="G2599" i="3"/>
  <c r="J2599" i="3" s="1"/>
  <c r="D2598" i="6" s="1"/>
  <c r="G2567" i="3"/>
  <c r="J2567" i="3" s="1"/>
  <c r="D2566" i="6" s="1"/>
  <c r="G2535" i="3"/>
  <c r="J2535" i="3" s="1"/>
  <c r="D2534" i="6" s="1"/>
  <c r="G2503" i="3"/>
  <c r="J2503" i="3" s="1"/>
  <c r="D2502" i="6" s="1"/>
  <c r="G2471" i="3"/>
  <c r="J2471" i="3" s="1"/>
  <c r="D2470" i="6" s="1"/>
  <c r="J2439" i="3"/>
  <c r="D2438" i="6" s="1"/>
  <c r="G2439" i="3"/>
  <c r="G2407" i="3"/>
  <c r="J2407" i="3" s="1"/>
  <c r="D2406" i="6" s="1"/>
  <c r="G2375" i="3"/>
  <c r="J2375" i="3" s="1"/>
  <c r="D2374" i="6" s="1"/>
  <c r="G2343" i="3"/>
  <c r="J2343" i="3" s="1"/>
  <c r="D2342" i="6" s="1"/>
  <c r="G2311" i="3"/>
  <c r="J2311" i="3" s="1"/>
  <c r="D2310" i="6" s="1"/>
  <c r="G2279" i="3"/>
  <c r="J2279" i="3" s="1"/>
  <c r="D2278" i="6" s="1"/>
  <c r="G2247" i="3"/>
  <c r="J2247" i="3" s="1"/>
  <c r="D2246" i="6" s="1"/>
  <c r="G2215" i="3"/>
  <c r="J2215" i="3" s="1"/>
  <c r="D2214" i="6" s="1"/>
  <c r="J2183" i="3"/>
  <c r="D2182" i="6" s="1"/>
  <c r="G2183" i="3"/>
  <c r="G2151" i="3"/>
  <c r="J2151" i="3" s="1"/>
  <c r="D2150" i="6" s="1"/>
  <c r="G2119" i="3"/>
  <c r="J2119" i="3" s="1"/>
  <c r="D2118" i="6" s="1"/>
  <c r="G2087" i="3"/>
  <c r="J2087" i="3" s="1"/>
  <c r="D2086" i="6" s="1"/>
  <c r="G2055" i="3"/>
  <c r="J2055" i="3" s="1"/>
  <c r="D2054" i="6" s="1"/>
  <c r="G1991" i="3"/>
  <c r="J1991" i="3" s="1"/>
  <c r="D1990" i="6" s="1"/>
  <c r="G1959" i="3"/>
  <c r="J1959" i="3" s="1"/>
  <c r="D1958" i="6" s="1"/>
  <c r="G1927" i="3"/>
  <c r="J1927" i="3" s="1"/>
  <c r="D1926" i="6" s="1"/>
  <c r="G1895" i="3"/>
  <c r="J1895" i="3" s="1"/>
  <c r="D1894" i="6" s="1"/>
  <c r="G1863" i="3"/>
  <c r="J1863" i="3" s="1"/>
  <c r="D1862" i="6" s="1"/>
  <c r="G1831" i="3"/>
  <c r="J1831" i="3" s="1"/>
  <c r="D1830" i="6" s="1"/>
  <c r="G1799" i="3"/>
  <c r="J1799" i="3" s="1"/>
  <c r="D1798" i="6" s="1"/>
  <c r="G1767" i="3"/>
  <c r="J1767" i="3" s="1"/>
  <c r="D1766" i="6" s="1"/>
  <c r="G1735" i="3"/>
  <c r="J1735" i="3" s="1"/>
  <c r="D1734" i="6" s="1"/>
  <c r="G1703" i="3"/>
  <c r="J1703" i="3" s="1"/>
  <c r="D1702" i="6" s="1"/>
  <c r="G1671" i="3"/>
  <c r="J1671" i="3" s="1"/>
  <c r="D1670" i="6" s="1"/>
  <c r="G1639" i="3"/>
  <c r="J1639" i="3" s="1"/>
  <c r="D1638" i="6" s="1"/>
  <c r="G1607" i="3"/>
  <c r="J1607" i="3" s="1"/>
  <c r="D1606" i="6" s="1"/>
  <c r="G1575" i="3"/>
  <c r="J1575" i="3" s="1"/>
  <c r="D1574" i="6" s="1"/>
  <c r="G1496" i="3"/>
  <c r="J1496" i="3" s="1"/>
  <c r="D1495" i="6" s="1"/>
  <c r="G1238" i="3"/>
  <c r="J1238" i="3" s="1"/>
  <c r="D1237" i="6" s="1"/>
  <c r="G1143" i="3"/>
  <c r="J1143" i="3" s="1"/>
  <c r="D1142" i="6" s="1"/>
  <c r="G1047" i="3"/>
  <c r="J1047" i="3" s="1"/>
  <c r="D1046" i="6" s="1"/>
  <c r="G916" i="3"/>
  <c r="J916" i="3" s="1"/>
  <c r="D915" i="6" s="1"/>
  <c r="G3550" i="3"/>
  <c r="J3550" i="3" s="1"/>
  <c r="D3549" i="6" s="1"/>
  <c r="C3051" i="6"/>
  <c r="E3051" i="6" s="1"/>
  <c r="C3379" i="6"/>
  <c r="E3379" i="6" s="1"/>
  <c r="G1486" i="3"/>
  <c r="J1486" i="3" s="1"/>
  <c r="D1485" i="6" s="1"/>
  <c r="J1454" i="3"/>
  <c r="D1453" i="6" s="1"/>
  <c r="G1422" i="3"/>
  <c r="J1422" i="3" s="1"/>
  <c r="D1421" i="6" s="1"/>
  <c r="J1390" i="3"/>
  <c r="D1389" i="6" s="1"/>
  <c r="G1358" i="3"/>
  <c r="J1358" i="3" s="1"/>
  <c r="D1357" i="6" s="1"/>
  <c r="G1326" i="3"/>
  <c r="J1326" i="3" s="1"/>
  <c r="D1325" i="6" s="1"/>
  <c r="G1294" i="3"/>
  <c r="J1294" i="3" s="1"/>
  <c r="D1293" i="6" s="1"/>
  <c r="G1262" i="3"/>
  <c r="J1262" i="3" s="1"/>
  <c r="D1261" i="6" s="1"/>
  <c r="J1230" i="3"/>
  <c r="D1229" i="6" s="1"/>
  <c r="G1198" i="3"/>
  <c r="J1198" i="3" s="1"/>
  <c r="D1197" i="6" s="1"/>
  <c r="G1166" i="3"/>
  <c r="J1166" i="3" s="1"/>
  <c r="G1134" i="3"/>
  <c r="J1134" i="3" s="1"/>
  <c r="D1133" i="6" s="1"/>
  <c r="J1102" i="3"/>
  <c r="D1101" i="6" s="1"/>
  <c r="G1070" i="3"/>
  <c r="J1070" i="3" s="1"/>
  <c r="D1069" i="6" s="1"/>
  <c r="J1006" i="3"/>
  <c r="D1005" i="6" s="1"/>
  <c r="G1006" i="3"/>
  <c r="J974" i="3"/>
  <c r="D973" i="6" s="1"/>
  <c r="G942" i="3"/>
  <c r="J942" i="3" s="1"/>
  <c r="D941" i="6" s="1"/>
  <c r="J910" i="3"/>
  <c r="D909" i="6" s="1"/>
  <c r="J878" i="3"/>
  <c r="D877" i="6" s="1"/>
  <c r="G878" i="3"/>
  <c r="J846" i="3"/>
  <c r="D845" i="6" s="1"/>
  <c r="J814" i="3"/>
  <c r="D813" i="6" s="1"/>
  <c r="G782" i="3"/>
  <c r="J782" i="3" s="1"/>
  <c r="D781" i="6" s="1"/>
  <c r="G750" i="3"/>
  <c r="J750" i="3" s="1"/>
  <c r="D749" i="6" s="1"/>
  <c r="G718" i="3"/>
  <c r="J718" i="3" s="1"/>
  <c r="D717" i="6" s="1"/>
  <c r="G686" i="3"/>
  <c r="J686" i="3" s="1"/>
  <c r="D685" i="6" s="1"/>
  <c r="G654" i="3"/>
  <c r="J654" i="3" s="1"/>
  <c r="D653" i="6" s="1"/>
  <c r="J622" i="3"/>
  <c r="D621" i="6" s="1"/>
  <c r="G590" i="3"/>
  <c r="J590" i="3" s="1"/>
  <c r="D589" i="6" s="1"/>
  <c r="G558" i="3"/>
  <c r="J558" i="3" s="1"/>
  <c r="G526" i="3"/>
  <c r="J526" i="3" s="1"/>
  <c r="D525" i="6" s="1"/>
  <c r="G494" i="3"/>
  <c r="J494" i="3" s="1"/>
  <c r="D493" i="6" s="1"/>
  <c r="J462" i="3"/>
  <c r="D461" i="6" s="1"/>
  <c r="J430" i="3"/>
  <c r="D429" i="6" s="1"/>
  <c r="G398" i="3"/>
  <c r="J398" i="3" s="1"/>
  <c r="D397" i="6" s="1"/>
  <c r="G334" i="3"/>
  <c r="J334" i="3" s="1"/>
  <c r="D333" i="6" s="1"/>
  <c r="G270" i="3"/>
  <c r="J270" i="3" s="1"/>
  <c r="D269" i="6" s="1"/>
  <c r="G238" i="3"/>
  <c r="J238" i="3" s="1"/>
  <c r="D237" i="6" s="1"/>
  <c r="G206" i="3"/>
  <c r="J206" i="3" s="1"/>
  <c r="D205" i="6" s="1"/>
  <c r="G174" i="3"/>
  <c r="J174" i="3" s="1"/>
  <c r="D173" i="6" s="1"/>
  <c r="G142" i="3"/>
  <c r="J142" i="3" s="1"/>
  <c r="D141" i="6" s="1"/>
  <c r="G110" i="3"/>
  <c r="J110" i="3" s="1"/>
  <c r="D109" i="6" s="1"/>
  <c r="J78" i="3"/>
  <c r="D77" i="6" s="1"/>
  <c r="G46" i="3"/>
  <c r="J46" i="3" s="1"/>
  <c r="D45" i="6" s="1"/>
  <c r="J14" i="3"/>
  <c r="D13" i="6" s="1"/>
  <c r="G2982" i="3"/>
  <c r="J2982" i="3" s="1"/>
  <c r="D2981" i="6" s="1"/>
  <c r="G2950" i="3"/>
  <c r="J2950" i="3" s="1"/>
  <c r="D2949" i="6" s="1"/>
  <c r="G2918" i="3"/>
  <c r="J2918" i="3" s="1"/>
  <c r="D2917" i="6" s="1"/>
  <c r="G2886" i="3"/>
  <c r="J2886" i="3" s="1"/>
  <c r="D2885" i="6" s="1"/>
  <c r="G2854" i="3"/>
  <c r="J2854" i="3" s="1"/>
  <c r="D2853" i="6" s="1"/>
  <c r="G2822" i="3"/>
  <c r="J2822" i="3" s="1"/>
  <c r="D2821" i="6" s="1"/>
  <c r="J2790" i="3"/>
  <c r="D2789" i="6" s="1"/>
  <c r="G2758" i="3"/>
  <c r="J2758" i="3" s="1"/>
  <c r="D2757" i="6" s="1"/>
  <c r="G2726" i="3"/>
  <c r="J2726" i="3" s="1"/>
  <c r="D2725" i="6" s="1"/>
  <c r="G2694" i="3"/>
  <c r="J2694" i="3" s="1"/>
  <c r="D2693" i="6" s="1"/>
  <c r="G2662" i="3"/>
  <c r="J2662" i="3" s="1"/>
  <c r="D2661" i="6" s="1"/>
  <c r="G2630" i="3"/>
  <c r="J2630" i="3" s="1"/>
  <c r="D2629" i="6" s="1"/>
  <c r="G2598" i="3"/>
  <c r="J2598" i="3" s="1"/>
  <c r="D2597" i="6" s="1"/>
  <c r="J2566" i="3"/>
  <c r="D2565" i="6" s="1"/>
  <c r="G2534" i="3"/>
  <c r="J2534" i="3" s="1"/>
  <c r="D2533" i="6" s="1"/>
  <c r="G2502" i="3"/>
  <c r="J2502" i="3" s="1"/>
  <c r="D2501" i="6" s="1"/>
  <c r="G2470" i="3"/>
  <c r="J2470" i="3" s="1"/>
  <c r="D2469" i="6" s="1"/>
  <c r="G2438" i="3"/>
  <c r="J2438" i="3" s="1"/>
  <c r="D2437" i="6" s="1"/>
  <c r="J2406" i="3"/>
  <c r="D2405" i="6" s="1"/>
  <c r="G2406" i="3"/>
  <c r="J2374" i="3"/>
  <c r="D2373" i="6" s="1"/>
  <c r="J2342" i="3"/>
  <c r="D2341" i="6" s="1"/>
  <c r="G2342" i="3"/>
  <c r="G2310" i="3"/>
  <c r="J2310" i="3" s="1"/>
  <c r="D2309" i="6" s="1"/>
  <c r="G2278" i="3"/>
  <c r="J2278" i="3" s="1"/>
  <c r="D2277" i="6" s="1"/>
  <c r="G2246" i="3"/>
  <c r="J2246" i="3" s="1"/>
  <c r="D2245" i="6" s="1"/>
  <c r="G2214" i="3"/>
  <c r="J2214" i="3" s="1"/>
  <c r="D2213" i="6" s="1"/>
  <c r="G2182" i="3"/>
  <c r="J2182" i="3" s="1"/>
  <c r="D2181" i="6" s="1"/>
  <c r="J2150" i="3"/>
  <c r="D2149" i="6" s="1"/>
  <c r="G2118" i="3"/>
  <c r="J2118" i="3" s="1"/>
  <c r="D2117" i="6" s="1"/>
  <c r="G2086" i="3"/>
  <c r="J2086" i="3" s="1"/>
  <c r="D2085" i="6" s="1"/>
  <c r="G2054" i="3"/>
  <c r="J2054" i="3" s="1"/>
  <c r="D2053" i="6" s="1"/>
  <c r="G2022" i="3"/>
  <c r="J2022" i="3" s="1"/>
  <c r="D2021" i="6" s="1"/>
  <c r="G1990" i="3"/>
  <c r="J1990" i="3" s="1"/>
  <c r="D1989" i="6" s="1"/>
  <c r="G1958" i="3"/>
  <c r="J1958" i="3" s="1"/>
  <c r="D1957" i="6" s="1"/>
  <c r="G1926" i="3"/>
  <c r="J1926" i="3" s="1"/>
  <c r="D1925" i="6" s="1"/>
  <c r="G1894" i="3"/>
  <c r="J1894" i="3" s="1"/>
  <c r="D1893" i="6" s="1"/>
  <c r="G1862" i="3"/>
  <c r="J1862" i="3" s="1"/>
  <c r="D1861" i="6" s="1"/>
  <c r="G1830" i="3"/>
  <c r="J1830" i="3" s="1"/>
  <c r="D1829" i="6" s="1"/>
  <c r="G1798" i="3"/>
  <c r="J1798" i="3" s="1"/>
  <c r="D1797" i="6" s="1"/>
  <c r="J1766" i="3"/>
  <c r="D1765" i="6" s="1"/>
  <c r="G1766" i="3"/>
  <c r="G1734" i="3"/>
  <c r="J1734" i="3" s="1"/>
  <c r="D1733" i="6" s="1"/>
  <c r="G1702" i="3"/>
  <c r="J1702" i="3" s="1"/>
  <c r="D1701" i="6" s="1"/>
  <c r="G1670" i="3"/>
  <c r="J1670" i="3" s="1"/>
  <c r="D1669" i="6" s="1"/>
  <c r="G1495" i="3"/>
  <c r="J1495" i="3" s="1"/>
  <c r="D1494" i="6" s="1"/>
  <c r="G1337" i="3"/>
  <c r="J1337" i="3" s="1"/>
  <c r="D1336" i="6" s="1"/>
  <c r="G1237" i="3"/>
  <c r="J1237" i="3" s="1"/>
  <c r="D1236" i="6" s="1"/>
  <c r="G1142" i="3"/>
  <c r="J1142" i="3" s="1"/>
  <c r="D1141" i="6" s="1"/>
  <c r="G1038" i="3"/>
  <c r="J1038" i="3" s="1"/>
  <c r="D1037" i="6" s="1"/>
  <c r="G913" i="3"/>
  <c r="J913" i="3" s="1"/>
  <c r="D912" i="6" s="1"/>
  <c r="G669" i="3"/>
  <c r="J669" i="3" s="1"/>
  <c r="D668" i="6" s="1"/>
  <c r="G189" i="3"/>
  <c r="J189" i="3" s="1"/>
  <c r="D188" i="6" s="1"/>
  <c r="J662" i="3"/>
  <c r="D661" i="6" s="1"/>
  <c r="E3488" i="6"/>
  <c r="G1485" i="3"/>
  <c r="J1485" i="3" s="1"/>
  <c r="D1484" i="6" s="1"/>
  <c r="J1453" i="3"/>
  <c r="D1452" i="6" s="1"/>
  <c r="J1421" i="3"/>
  <c r="D1420" i="6" s="1"/>
  <c r="G1389" i="3"/>
  <c r="J1389" i="3" s="1"/>
  <c r="D1388" i="6" s="1"/>
  <c r="J1357" i="3"/>
  <c r="D1356" i="6" s="1"/>
  <c r="G1325" i="3"/>
  <c r="J1325" i="3" s="1"/>
  <c r="D1324" i="6" s="1"/>
  <c r="J1293" i="3"/>
  <c r="D1292" i="6" s="1"/>
  <c r="J1261" i="3"/>
  <c r="D1260" i="6" s="1"/>
  <c r="G1229" i="3"/>
  <c r="J1229" i="3" s="1"/>
  <c r="D1228" i="6" s="1"/>
  <c r="G1197" i="3"/>
  <c r="J1197" i="3" s="1"/>
  <c r="D1196" i="6" s="1"/>
  <c r="G1165" i="3"/>
  <c r="J1165" i="3" s="1"/>
  <c r="D1164" i="6" s="1"/>
  <c r="G1133" i="3"/>
  <c r="J1133" i="3" s="1"/>
  <c r="D1132" i="6" s="1"/>
  <c r="J1101" i="3"/>
  <c r="D1100" i="6" s="1"/>
  <c r="F1100" i="6" s="1"/>
  <c r="G1069" i="3"/>
  <c r="J1069" i="3" s="1"/>
  <c r="D1068" i="6" s="1"/>
  <c r="J973" i="3"/>
  <c r="D972" i="6" s="1"/>
  <c r="G973" i="3"/>
  <c r="G941" i="3"/>
  <c r="J941" i="3" s="1"/>
  <c r="D940" i="6" s="1"/>
  <c r="J909" i="3"/>
  <c r="D908" i="6" s="1"/>
  <c r="G909" i="3"/>
  <c r="G877" i="3"/>
  <c r="J877" i="3" s="1"/>
  <c r="D876" i="6" s="1"/>
  <c r="J813" i="3"/>
  <c r="D812" i="6" s="1"/>
  <c r="G781" i="3"/>
  <c r="J781" i="3" s="1"/>
  <c r="D780" i="6" s="1"/>
  <c r="G749" i="3"/>
  <c r="J749" i="3" s="1"/>
  <c r="D748" i="6" s="1"/>
  <c r="G717" i="3"/>
  <c r="J717" i="3" s="1"/>
  <c r="D716" i="6" s="1"/>
  <c r="G685" i="3"/>
  <c r="J685" i="3" s="1"/>
  <c r="D684" i="6" s="1"/>
  <c r="G653" i="3"/>
  <c r="J653" i="3" s="1"/>
  <c r="D652" i="6" s="1"/>
  <c r="G589" i="3"/>
  <c r="J589" i="3" s="1"/>
  <c r="D588" i="6" s="1"/>
  <c r="G557" i="3"/>
  <c r="J557" i="3" s="1"/>
  <c r="D556" i="6" s="1"/>
  <c r="G525" i="3"/>
  <c r="J525" i="3" s="1"/>
  <c r="D524" i="6" s="1"/>
  <c r="J493" i="3"/>
  <c r="D492" i="6" s="1"/>
  <c r="G493" i="3"/>
  <c r="G461" i="3"/>
  <c r="J461" i="3" s="1"/>
  <c r="D460" i="6" s="1"/>
  <c r="J429" i="3"/>
  <c r="D428" i="6" s="1"/>
  <c r="G365" i="3"/>
  <c r="J365" i="3" s="1"/>
  <c r="D364" i="6" s="1"/>
  <c r="G269" i="3"/>
  <c r="J269" i="3" s="1"/>
  <c r="D268" i="6" s="1"/>
  <c r="G237" i="3"/>
  <c r="J237" i="3" s="1"/>
  <c r="D236" i="6" s="1"/>
  <c r="J205" i="3"/>
  <c r="D204" i="6" s="1"/>
  <c r="G173" i="3"/>
  <c r="J173" i="3" s="1"/>
  <c r="D172" i="6" s="1"/>
  <c r="G141" i="3"/>
  <c r="J141" i="3" s="1"/>
  <c r="D140" i="6" s="1"/>
  <c r="G109" i="3"/>
  <c r="J109" i="3" s="1"/>
  <c r="D108" i="6" s="1"/>
  <c r="J77" i="3"/>
  <c r="D76" i="6" s="1"/>
  <c r="G45" i="3"/>
  <c r="J45" i="3" s="1"/>
  <c r="D44" i="6" s="1"/>
  <c r="G13" i="3"/>
  <c r="J13" i="3" s="1"/>
  <c r="D12" i="6" s="1"/>
  <c r="G2981" i="3"/>
  <c r="J2981" i="3" s="1"/>
  <c r="D2980" i="6" s="1"/>
  <c r="G2949" i="3"/>
  <c r="J2949" i="3" s="1"/>
  <c r="D2948" i="6" s="1"/>
  <c r="G2917" i="3"/>
  <c r="J2917" i="3" s="1"/>
  <c r="D2916" i="6" s="1"/>
  <c r="G2885" i="3"/>
  <c r="J2885" i="3" s="1"/>
  <c r="D2884" i="6" s="1"/>
  <c r="G2853" i="3"/>
  <c r="J2853" i="3" s="1"/>
  <c r="D2852" i="6" s="1"/>
  <c r="G2821" i="3"/>
  <c r="J2821" i="3" s="1"/>
  <c r="D2820" i="6" s="1"/>
  <c r="G2757" i="3"/>
  <c r="J2757" i="3" s="1"/>
  <c r="D2756" i="6" s="1"/>
  <c r="G2725" i="3"/>
  <c r="J2725" i="3" s="1"/>
  <c r="D2724" i="6" s="1"/>
  <c r="G2693" i="3"/>
  <c r="J2693" i="3" s="1"/>
  <c r="D2692" i="6" s="1"/>
  <c r="G2661" i="3"/>
  <c r="J2661" i="3" s="1"/>
  <c r="D2660" i="6" s="1"/>
  <c r="J2629" i="3"/>
  <c r="D2628" i="6" s="1"/>
  <c r="G2597" i="3"/>
  <c r="J2597" i="3" s="1"/>
  <c r="D2596" i="6" s="1"/>
  <c r="J2565" i="3"/>
  <c r="D2564" i="6" s="1"/>
  <c r="G2565" i="3"/>
  <c r="G2533" i="3"/>
  <c r="J2533" i="3" s="1"/>
  <c r="D2532" i="6" s="1"/>
  <c r="G2501" i="3"/>
  <c r="J2501" i="3" s="1"/>
  <c r="D2500" i="6" s="1"/>
  <c r="G2469" i="3"/>
  <c r="J2469" i="3" s="1"/>
  <c r="D2468" i="6" s="1"/>
  <c r="G2437" i="3"/>
  <c r="J2437" i="3" s="1"/>
  <c r="D2436" i="6" s="1"/>
  <c r="G2405" i="3"/>
  <c r="J2405" i="3" s="1"/>
  <c r="D2404" i="6" s="1"/>
  <c r="G2373" i="3"/>
  <c r="J2373" i="3" s="1"/>
  <c r="D2372" i="6" s="1"/>
  <c r="G2341" i="3"/>
  <c r="J2341" i="3" s="1"/>
  <c r="D2340" i="6" s="1"/>
  <c r="J2309" i="3"/>
  <c r="D2308" i="6" s="1"/>
  <c r="G2309" i="3"/>
  <c r="G2277" i="3"/>
  <c r="J2277" i="3" s="1"/>
  <c r="D2276" i="6" s="1"/>
  <c r="G2245" i="3"/>
  <c r="J2245" i="3" s="1"/>
  <c r="D2244" i="6" s="1"/>
  <c r="G2213" i="3"/>
  <c r="J2213" i="3" s="1"/>
  <c r="D2212" i="6" s="1"/>
  <c r="G2181" i="3"/>
  <c r="J2181" i="3" s="1"/>
  <c r="D2180" i="6" s="1"/>
  <c r="G1236" i="3"/>
  <c r="J1236" i="3" s="1"/>
  <c r="D1235" i="6" s="1"/>
  <c r="G1037" i="3"/>
  <c r="J1037" i="3" s="1"/>
  <c r="D1036" i="6" s="1"/>
  <c r="G1484" i="3"/>
  <c r="J1484" i="3" s="1"/>
  <c r="D1483" i="6" s="1"/>
  <c r="G1452" i="3"/>
  <c r="J1452" i="3" s="1"/>
  <c r="D1451" i="6" s="1"/>
  <c r="F1451" i="6" s="1"/>
  <c r="G1420" i="3"/>
  <c r="J1420" i="3" s="1"/>
  <c r="D1419" i="6" s="1"/>
  <c r="G1388" i="3"/>
  <c r="J1388" i="3" s="1"/>
  <c r="D1387" i="6" s="1"/>
  <c r="J1356" i="3"/>
  <c r="D1355" i="6" s="1"/>
  <c r="G1324" i="3"/>
  <c r="J1324" i="3" s="1"/>
  <c r="D1323" i="6" s="1"/>
  <c r="G1292" i="3"/>
  <c r="J1292" i="3" s="1"/>
  <c r="D1291" i="6" s="1"/>
  <c r="G1260" i="3"/>
  <c r="J1260" i="3" s="1"/>
  <c r="D1259" i="6" s="1"/>
  <c r="G1196" i="3"/>
  <c r="J1196" i="3" s="1"/>
  <c r="D1195" i="6" s="1"/>
  <c r="G1164" i="3"/>
  <c r="J1164" i="3" s="1"/>
  <c r="G1132" i="3"/>
  <c r="J1132" i="3" s="1"/>
  <c r="D1131" i="6" s="1"/>
  <c r="J1100" i="3"/>
  <c r="D1099" i="6" s="1"/>
  <c r="J1068" i="3"/>
  <c r="D1067" i="6" s="1"/>
  <c r="G1036" i="3"/>
  <c r="J1036" i="3" s="1"/>
  <c r="D1035" i="6" s="1"/>
  <c r="G1004" i="3"/>
  <c r="J1004" i="3" s="1"/>
  <c r="D1003" i="6" s="1"/>
  <c r="J972" i="3"/>
  <c r="D971" i="6" s="1"/>
  <c r="G940" i="3"/>
  <c r="J940" i="3" s="1"/>
  <c r="D939" i="6" s="1"/>
  <c r="G908" i="3"/>
  <c r="J908" i="3" s="1"/>
  <c r="D907" i="6" s="1"/>
  <c r="F907" i="6" s="1"/>
  <c r="G876" i="3"/>
  <c r="J876" i="3" s="1"/>
  <c r="D875" i="6" s="1"/>
  <c r="G844" i="3"/>
  <c r="J844" i="3" s="1"/>
  <c r="D843" i="6" s="1"/>
  <c r="J812" i="3"/>
  <c r="D811" i="6" s="1"/>
  <c r="J780" i="3"/>
  <c r="D779" i="6" s="1"/>
  <c r="G748" i="3"/>
  <c r="J748" i="3" s="1"/>
  <c r="D747" i="6" s="1"/>
  <c r="G716" i="3"/>
  <c r="J716" i="3" s="1"/>
  <c r="D715" i="6" s="1"/>
  <c r="J684" i="3"/>
  <c r="D683" i="6" s="1"/>
  <c r="G652" i="3"/>
  <c r="J652" i="3" s="1"/>
  <c r="D651" i="6" s="1"/>
  <c r="G620" i="3"/>
  <c r="J620" i="3" s="1"/>
  <c r="D619" i="6" s="1"/>
  <c r="G588" i="3"/>
  <c r="J588" i="3" s="1"/>
  <c r="D587" i="6" s="1"/>
  <c r="G556" i="3"/>
  <c r="J556" i="3" s="1"/>
  <c r="D555" i="6" s="1"/>
  <c r="G524" i="3"/>
  <c r="J524" i="3" s="1"/>
  <c r="D523" i="6" s="1"/>
  <c r="G492" i="3"/>
  <c r="J492" i="3" s="1"/>
  <c r="D491" i="6" s="1"/>
  <c r="G460" i="3"/>
  <c r="J460" i="3" s="1"/>
  <c r="D459" i="6" s="1"/>
  <c r="J428" i="3"/>
  <c r="D427" i="6" s="1"/>
  <c r="G396" i="3"/>
  <c r="J396" i="3" s="1"/>
  <c r="D395" i="6" s="1"/>
  <c r="G364" i="3"/>
  <c r="J364" i="3" s="1"/>
  <c r="D363" i="6" s="1"/>
  <c r="G300" i="3"/>
  <c r="J300" i="3" s="1"/>
  <c r="D299" i="6" s="1"/>
  <c r="G268" i="3"/>
  <c r="J268" i="3" s="1"/>
  <c r="D267" i="6" s="1"/>
  <c r="G236" i="3"/>
  <c r="J236" i="3" s="1"/>
  <c r="D235" i="6" s="1"/>
  <c r="J204" i="3"/>
  <c r="D203" i="6" s="1"/>
  <c r="G172" i="3"/>
  <c r="J172" i="3" s="1"/>
  <c r="D171" i="6" s="1"/>
  <c r="G140" i="3"/>
  <c r="J140" i="3" s="1"/>
  <c r="D139" i="6" s="1"/>
  <c r="J76" i="3"/>
  <c r="D75" i="6" s="1"/>
  <c r="G44" i="3"/>
  <c r="J44" i="3" s="1"/>
  <c r="D43" i="6" s="1"/>
  <c r="G12" i="3"/>
  <c r="J12" i="3" s="1"/>
  <c r="D11" i="6" s="1"/>
  <c r="G2980" i="3"/>
  <c r="J2980" i="3" s="1"/>
  <c r="D2979" i="6" s="1"/>
  <c r="G2948" i="3"/>
  <c r="J2948" i="3" s="1"/>
  <c r="D2947" i="6" s="1"/>
  <c r="G2916" i="3"/>
  <c r="J2916" i="3" s="1"/>
  <c r="D2915" i="6" s="1"/>
  <c r="G2884" i="3"/>
  <c r="J2884" i="3" s="1"/>
  <c r="D2883" i="6" s="1"/>
  <c r="G2852" i="3"/>
  <c r="J2852" i="3" s="1"/>
  <c r="D2851" i="6" s="1"/>
  <c r="G2820" i="3"/>
  <c r="J2820" i="3" s="1"/>
  <c r="D2819" i="6" s="1"/>
  <c r="G2788" i="3"/>
  <c r="J2788" i="3" s="1"/>
  <c r="D2787" i="6" s="1"/>
  <c r="G2756" i="3"/>
  <c r="J2756" i="3" s="1"/>
  <c r="D2755" i="6" s="1"/>
  <c r="G2724" i="3"/>
  <c r="J2724" i="3" s="1"/>
  <c r="D2723" i="6" s="1"/>
  <c r="J2660" i="3"/>
  <c r="D2659" i="6" s="1"/>
  <c r="G2628" i="3"/>
  <c r="J2628" i="3" s="1"/>
  <c r="D2627" i="6" s="1"/>
  <c r="G2596" i="3"/>
  <c r="J2596" i="3" s="1"/>
  <c r="D2595" i="6" s="1"/>
  <c r="J2564" i="3"/>
  <c r="D2563" i="6" s="1"/>
  <c r="G2532" i="3"/>
  <c r="J2532" i="3" s="1"/>
  <c r="D2531" i="6" s="1"/>
  <c r="G2500" i="3"/>
  <c r="J2500" i="3" s="1"/>
  <c r="D2499" i="6" s="1"/>
  <c r="G2468" i="3"/>
  <c r="J2468" i="3" s="1"/>
  <c r="D2467" i="6" s="1"/>
  <c r="G2436" i="3"/>
  <c r="J2436" i="3" s="1"/>
  <c r="D2435" i="6" s="1"/>
  <c r="G2404" i="3"/>
  <c r="J2404" i="3" s="1"/>
  <c r="D2403" i="6" s="1"/>
  <c r="J2372" i="3"/>
  <c r="D2371" i="6" s="1"/>
  <c r="G2340" i="3"/>
  <c r="J2340" i="3" s="1"/>
  <c r="D2339" i="6" s="1"/>
  <c r="G2308" i="3"/>
  <c r="J2308" i="3" s="1"/>
  <c r="D2307" i="6" s="1"/>
  <c r="G2276" i="3"/>
  <c r="J2276" i="3" s="1"/>
  <c r="D2275" i="6" s="1"/>
  <c r="G2244" i="3"/>
  <c r="J2244" i="3" s="1"/>
  <c r="D2243" i="6" s="1"/>
  <c r="G2212" i="3"/>
  <c r="J2212" i="3" s="1"/>
  <c r="D2211" i="6" s="1"/>
  <c r="G2180" i="3"/>
  <c r="J2180" i="3" s="1"/>
  <c r="D2179" i="6" s="1"/>
  <c r="F2179" i="6" s="1"/>
  <c r="G2148" i="3"/>
  <c r="J2148" i="3" s="1"/>
  <c r="D2147" i="6" s="1"/>
  <c r="G2116" i="3"/>
  <c r="J2116" i="3" s="1"/>
  <c r="D2115" i="6" s="1"/>
  <c r="J2084" i="3"/>
  <c r="D2083" i="6" s="1"/>
  <c r="G2084" i="3"/>
  <c r="G2052" i="3"/>
  <c r="J2052" i="3" s="1"/>
  <c r="D2051" i="6" s="1"/>
  <c r="G2020" i="3"/>
  <c r="J2020" i="3" s="1"/>
  <c r="D2019" i="6" s="1"/>
  <c r="G1988" i="3"/>
  <c r="J1988" i="3"/>
  <c r="D1987" i="6" s="1"/>
  <c r="G1956" i="3"/>
  <c r="J1956" i="3" s="1"/>
  <c r="D1955" i="6" s="1"/>
  <c r="G1924" i="3"/>
  <c r="J1924" i="3" s="1"/>
  <c r="D1923" i="6" s="1"/>
  <c r="G1892" i="3"/>
  <c r="J1892" i="3" s="1"/>
  <c r="D1891" i="6" s="1"/>
  <c r="G1860" i="3"/>
  <c r="J1860" i="3" s="1"/>
  <c r="D1859" i="6" s="1"/>
  <c r="G1828" i="3"/>
  <c r="J1828" i="3" s="1"/>
  <c r="D1827" i="6" s="1"/>
  <c r="G1796" i="3"/>
  <c r="J1796" i="3" s="1"/>
  <c r="D1795" i="6" s="1"/>
  <c r="G1764" i="3"/>
  <c r="J1764" i="3" s="1"/>
  <c r="D1763" i="6" s="1"/>
  <c r="G1732" i="3"/>
  <c r="J1732" i="3" s="1"/>
  <c r="D1731" i="6" s="1"/>
  <c r="G1700" i="3"/>
  <c r="J1700" i="3" s="1"/>
  <c r="D1699" i="6" s="1"/>
  <c r="G1490" i="3"/>
  <c r="J1490" i="3" s="1"/>
  <c r="D1489" i="6" s="1"/>
  <c r="G1138" i="3"/>
  <c r="J1138" i="3" s="1"/>
  <c r="D1137" i="6" s="1"/>
  <c r="G2997" i="3"/>
  <c r="J2997" i="3" s="1"/>
  <c r="D2996" i="6" s="1"/>
  <c r="J407" i="3"/>
  <c r="D406" i="6" s="1"/>
  <c r="C3411" i="6"/>
  <c r="E3411" i="6" s="1"/>
  <c r="G1406" i="3"/>
  <c r="J1406" i="3" s="1"/>
  <c r="D1405" i="6" s="1"/>
  <c r="G510" i="3"/>
  <c r="J510" i="3" s="1"/>
  <c r="D509" i="6" s="1"/>
  <c r="G1405" i="3"/>
  <c r="J1405" i="3" s="1"/>
  <c r="D1404" i="6" s="1"/>
  <c r="G1308" i="3"/>
  <c r="J1308" i="3" s="1"/>
  <c r="D1307" i="6" s="1"/>
  <c r="G1021" i="3"/>
  <c r="J1021" i="3" s="1"/>
  <c r="D1020" i="6" s="1"/>
  <c r="G888" i="3"/>
  <c r="J888" i="3" s="1"/>
  <c r="D887" i="6" s="1"/>
  <c r="G665" i="3"/>
  <c r="J665" i="3" s="1"/>
  <c r="D664" i="6" s="1"/>
  <c r="G509" i="3"/>
  <c r="J509" i="3" s="1"/>
  <c r="D508" i="6" s="1"/>
  <c r="G2789" i="3"/>
  <c r="J2789" i="3" s="1"/>
  <c r="D2788" i="6" s="1"/>
  <c r="C3445" i="6"/>
  <c r="E3445" i="6" s="1"/>
  <c r="C3467" i="6"/>
  <c r="G1404" i="3"/>
  <c r="J1404" i="3" s="1"/>
  <c r="D1403" i="6" s="1"/>
  <c r="G1307" i="3"/>
  <c r="J1307" i="3" s="1"/>
  <c r="D1306" i="6" s="1"/>
  <c r="G1020" i="3"/>
  <c r="J1020" i="3" s="1"/>
  <c r="D1019" i="6" s="1"/>
  <c r="G884" i="3"/>
  <c r="J884" i="3" s="1"/>
  <c r="D883" i="6" s="1"/>
  <c r="G658" i="3"/>
  <c r="J658" i="3" s="1"/>
  <c r="D657" i="6" s="1"/>
  <c r="G333" i="3"/>
  <c r="J333" i="3" s="1"/>
  <c r="D332" i="6" s="1"/>
  <c r="J397" i="3"/>
  <c r="D396" i="6" s="1"/>
  <c r="J1480" i="3"/>
  <c r="D1479" i="6" s="1"/>
  <c r="G1228" i="3"/>
  <c r="J1228" i="3" s="1"/>
  <c r="D1227" i="6" s="1"/>
  <c r="G1115" i="3"/>
  <c r="J1115" i="3" s="1"/>
  <c r="D1114" i="6" s="1"/>
  <c r="G1019" i="3"/>
  <c r="J1019" i="3" s="1"/>
  <c r="D1018" i="6" s="1"/>
  <c r="G633" i="3"/>
  <c r="J633" i="3" s="1"/>
  <c r="D632" i="6" s="1"/>
  <c r="G507" i="3"/>
  <c r="J507" i="3" s="1"/>
  <c r="D506" i="6" s="1"/>
  <c r="G332" i="3"/>
  <c r="J332" i="3" s="1"/>
  <c r="D331" i="6" s="1"/>
  <c r="G2774" i="3"/>
  <c r="J2774" i="3" s="1"/>
  <c r="D2773" i="6" s="1"/>
  <c r="J1479" i="3"/>
  <c r="D1478" i="6" s="1"/>
  <c r="J1447" i="3"/>
  <c r="D1446" i="6" s="1"/>
  <c r="J1415" i="3"/>
  <c r="D1414" i="6" s="1"/>
  <c r="G1319" i="3"/>
  <c r="J1319" i="3" s="1"/>
  <c r="D1318" i="6" s="1"/>
  <c r="G1401" i="3"/>
  <c r="J1401" i="3" s="1"/>
  <c r="D1400" i="6" s="1"/>
  <c r="G1305" i="3"/>
  <c r="J1305" i="3" s="1"/>
  <c r="D1304" i="6" s="1"/>
  <c r="G882" i="3"/>
  <c r="J882" i="3" s="1"/>
  <c r="D881" i="6" s="1"/>
  <c r="G760" i="3"/>
  <c r="J760" i="3" s="1"/>
  <c r="D759" i="6" s="1"/>
  <c r="G2966" i="3"/>
  <c r="J2966" i="3" s="1"/>
  <c r="G1709" i="3"/>
  <c r="J1709" i="3" s="1"/>
  <c r="D1708" i="6" s="1"/>
  <c r="G1304" i="3"/>
  <c r="J1304" i="3" s="1"/>
  <c r="D1303" i="6" s="1"/>
  <c r="G1113" i="3"/>
  <c r="J1113" i="3" s="1"/>
  <c r="D1112" i="6" s="1"/>
  <c r="G1008" i="3"/>
  <c r="J1008" i="3" s="1"/>
  <c r="D1007" i="6" s="1"/>
  <c r="G757" i="3"/>
  <c r="J757" i="3" s="1"/>
  <c r="D756" i="6" s="1"/>
  <c r="G621" i="3"/>
  <c r="J621" i="3" s="1"/>
  <c r="D620" i="6" s="1"/>
  <c r="G498" i="3"/>
  <c r="J498" i="3" s="1"/>
  <c r="D497" i="6" s="1"/>
  <c r="G1708" i="3"/>
  <c r="J1708" i="3" s="1"/>
  <c r="D1707" i="6" s="1"/>
  <c r="J301" i="3"/>
  <c r="D300" i="6" s="1"/>
  <c r="C3304" i="6"/>
  <c r="E3304" i="6" s="1"/>
  <c r="G1392" i="3"/>
  <c r="J1392" i="3" s="1"/>
  <c r="D1391" i="6" s="1"/>
  <c r="G1112" i="3"/>
  <c r="J1112" i="3" s="1"/>
  <c r="D1111" i="6" s="1"/>
  <c r="G1005" i="3"/>
  <c r="J1005" i="3" s="1"/>
  <c r="D1004" i="6" s="1"/>
  <c r="G880" i="3"/>
  <c r="G473" i="3"/>
  <c r="J473" i="3" s="1"/>
  <c r="D472" i="6" s="1"/>
  <c r="G125" i="3"/>
  <c r="J125" i="3" s="1"/>
  <c r="D124" i="6" s="1"/>
  <c r="G2742" i="3"/>
  <c r="J2742" i="3" s="1"/>
  <c r="D2741" i="6" s="1"/>
  <c r="G987" i="3"/>
  <c r="J987" i="3" s="1"/>
  <c r="D986" i="6" s="1"/>
  <c r="G469" i="3"/>
  <c r="J469" i="3" s="1"/>
  <c r="D468" i="6" s="1"/>
  <c r="J2692" i="3"/>
  <c r="D2691" i="6" s="1"/>
  <c r="J1475" i="3"/>
  <c r="D1474" i="6" s="1"/>
  <c r="J1443" i="3"/>
  <c r="D1442" i="6" s="1"/>
  <c r="J1411" i="3"/>
  <c r="D1410" i="6" s="1"/>
  <c r="G1379" i="3"/>
  <c r="J1379" i="3" s="1"/>
  <c r="D1378" i="6" s="1"/>
  <c r="J1347" i="3"/>
  <c r="D1346" i="6" s="1"/>
  <c r="G1315" i="3"/>
  <c r="J1315" i="3" s="1"/>
  <c r="D1314" i="6" s="1"/>
  <c r="J1283" i="3"/>
  <c r="D1282" i="6" s="1"/>
  <c r="G1283" i="3"/>
  <c r="G1251" i="3"/>
  <c r="J1251" i="3" s="1"/>
  <c r="D1250" i="6" s="1"/>
  <c r="F1250" i="6" s="1"/>
  <c r="J1219" i="3"/>
  <c r="D1218" i="6" s="1"/>
  <c r="G1187" i="3"/>
  <c r="J1187" i="3" s="1"/>
  <c r="D1186" i="6" s="1"/>
  <c r="G1155" i="3"/>
  <c r="J1155" i="3" s="1"/>
  <c r="D1154" i="6" s="1"/>
  <c r="G1123" i="3"/>
  <c r="J1123" i="3" s="1"/>
  <c r="D1122" i="6" s="1"/>
  <c r="G1091" i="3"/>
  <c r="J1091" i="3" s="1"/>
  <c r="D1090" i="6" s="1"/>
  <c r="J1059" i="3"/>
  <c r="D1058" i="6" s="1"/>
  <c r="G1027" i="3"/>
  <c r="J1027" i="3" s="1"/>
  <c r="D1026" i="6" s="1"/>
  <c r="G995" i="3"/>
  <c r="J995" i="3" s="1"/>
  <c r="D994" i="6" s="1"/>
  <c r="G963" i="3"/>
  <c r="J963" i="3" s="1"/>
  <c r="D962" i="6" s="1"/>
  <c r="G931" i="3"/>
  <c r="J931" i="3" s="1"/>
  <c r="D930" i="6" s="1"/>
  <c r="G899" i="3"/>
  <c r="J899" i="3" s="1"/>
  <c r="D898" i="6" s="1"/>
  <c r="G867" i="3"/>
  <c r="J867" i="3" s="1"/>
  <c r="D866" i="6" s="1"/>
  <c r="J835" i="3"/>
  <c r="D834" i="6" s="1"/>
  <c r="G803" i="3"/>
  <c r="J803" i="3" s="1"/>
  <c r="D802" i="6" s="1"/>
  <c r="J771" i="3"/>
  <c r="D770" i="6" s="1"/>
  <c r="G739" i="3"/>
  <c r="J739" i="3" s="1"/>
  <c r="D738" i="6" s="1"/>
  <c r="G707" i="3"/>
  <c r="J707" i="3" s="1"/>
  <c r="D706" i="6" s="1"/>
  <c r="J675" i="3"/>
  <c r="D674" i="6" s="1"/>
  <c r="G643" i="3"/>
  <c r="J643" i="3" s="1"/>
  <c r="D642" i="6" s="1"/>
  <c r="G611" i="3"/>
  <c r="J611" i="3" s="1"/>
  <c r="D610" i="6" s="1"/>
  <c r="G579" i="3"/>
  <c r="J579" i="3" s="1"/>
  <c r="D578" i="6" s="1"/>
  <c r="G547" i="3"/>
  <c r="J547" i="3" s="1"/>
  <c r="D546" i="6" s="1"/>
  <c r="G515" i="3"/>
  <c r="J515" i="3" s="1"/>
  <c r="D514" i="6" s="1"/>
  <c r="G483" i="3"/>
  <c r="J483" i="3" s="1"/>
  <c r="D482" i="6" s="1"/>
  <c r="G451" i="3"/>
  <c r="J451" i="3" s="1"/>
  <c r="D450" i="6" s="1"/>
  <c r="G387" i="3"/>
  <c r="J387" i="3" s="1"/>
  <c r="D386" i="6" s="1"/>
  <c r="J355" i="3"/>
  <c r="D354" i="6" s="1"/>
  <c r="F354" i="6" s="1"/>
  <c r="G355" i="3"/>
  <c r="G323" i="3"/>
  <c r="J323" i="3" s="1"/>
  <c r="D322" i="6" s="1"/>
  <c r="G291" i="3"/>
  <c r="J291" i="3" s="1"/>
  <c r="D290" i="6" s="1"/>
  <c r="J259" i="3"/>
  <c r="D258" i="6" s="1"/>
  <c r="G227" i="3"/>
  <c r="J227" i="3" s="1"/>
  <c r="D226" i="6" s="1"/>
  <c r="J195" i="3"/>
  <c r="D194" i="6" s="1"/>
  <c r="G163" i="3"/>
  <c r="J163" i="3" s="1"/>
  <c r="D162" i="6" s="1"/>
  <c r="J131" i="3"/>
  <c r="D130" i="6" s="1"/>
  <c r="G131" i="3"/>
  <c r="G99" i="3"/>
  <c r="J99" i="3" s="1"/>
  <c r="D98" i="6" s="1"/>
  <c r="G67" i="3"/>
  <c r="J67" i="3" s="1"/>
  <c r="D66" i="6" s="1"/>
  <c r="G35" i="3"/>
  <c r="J35" i="3" s="1"/>
  <c r="D34" i="6" s="1"/>
  <c r="G3003" i="3"/>
  <c r="J3003" i="3" s="1"/>
  <c r="D3002" i="6" s="1"/>
  <c r="J2971" i="3"/>
  <c r="D2970" i="6" s="1"/>
  <c r="G2939" i="3"/>
  <c r="J2939" i="3" s="1"/>
  <c r="D2938" i="6" s="1"/>
  <c r="G2907" i="3"/>
  <c r="J2907" i="3" s="1"/>
  <c r="D2906" i="6" s="1"/>
  <c r="J2875" i="3"/>
  <c r="D2874" i="6" s="1"/>
  <c r="G2843" i="3"/>
  <c r="J2843" i="3" s="1"/>
  <c r="D2842" i="6" s="1"/>
  <c r="G2811" i="3"/>
  <c r="J2811" i="3" s="1"/>
  <c r="D2810" i="6" s="1"/>
  <c r="G2779" i="3"/>
  <c r="J2779" i="3" s="1"/>
  <c r="D2778" i="6" s="1"/>
  <c r="G1301" i="3"/>
  <c r="J1301" i="3" s="1"/>
  <c r="D1300" i="6" s="1"/>
  <c r="G1109" i="3"/>
  <c r="J1109" i="3" s="1"/>
  <c r="D1108" i="6" s="1"/>
  <c r="G860" i="3"/>
  <c r="J860" i="3" s="1"/>
  <c r="G468" i="3"/>
  <c r="J468" i="3" s="1"/>
  <c r="D467" i="6" s="1"/>
  <c r="F467" i="6" s="1"/>
  <c r="J1474" i="3"/>
  <c r="D1473" i="6" s="1"/>
  <c r="G1442" i="3"/>
  <c r="J1442" i="3" s="1"/>
  <c r="D1441" i="6" s="1"/>
  <c r="J1410" i="3"/>
  <c r="D1409" i="6" s="1"/>
  <c r="G1378" i="3"/>
  <c r="J1378" i="3" s="1"/>
  <c r="D1377" i="6" s="1"/>
  <c r="J1346" i="3"/>
  <c r="D1345" i="6" s="1"/>
  <c r="G1314" i="3"/>
  <c r="J1314" i="3" s="1"/>
  <c r="D1313" i="6" s="1"/>
  <c r="G1282" i="3"/>
  <c r="J1282" i="3" s="1"/>
  <c r="D1281" i="6" s="1"/>
  <c r="G1250" i="3"/>
  <c r="J1250" i="3" s="1"/>
  <c r="D1249" i="6" s="1"/>
  <c r="G1218" i="3"/>
  <c r="J1218" i="3" s="1"/>
  <c r="D1217" i="6" s="1"/>
  <c r="J1186" i="3"/>
  <c r="D1185" i="6" s="1"/>
  <c r="G1154" i="3"/>
  <c r="J1154" i="3" s="1"/>
  <c r="D1153" i="6" s="1"/>
  <c r="G1122" i="3"/>
  <c r="J1122" i="3" s="1"/>
  <c r="D1121" i="6" s="1"/>
  <c r="G1090" i="3"/>
  <c r="J1090" i="3" s="1"/>
  <c r="D1089" i="6" s="1"/>
  <c r="F1089" i="6" s="1"/>
  <c r="J1058" i="3"/>
  <c r="D1057" i="6" s="1"/>
  <c r="J1026" i="3"/>
  <c r="D1025" i="6" s="1"/>
  <c r="G994" i="3"/>
  <c r="J994" i="3" s="1"/>
  <c r="D993" i="6" s="1"/>
  <c r="G962" i="3"/>
  <c r="J962" i="3" s="1"/>
  <c r="D961" i="6" s="1"/>
  <c r="G930" i="3"/>
  <c r="J930" i="3" s="1"/>
  <c r="D929" i="6" s="1"/>
  <c r="G866" i="3"/>
  <c r="J866" i="3" s="1"/>
  <c r="D865" i="6" s="1"/>
  <c r="G802" i="3"/>
  <c r="J802" i="3" s="1"/>
  <c r="D801" i="6" s="1"/>
  <c r="G770" i="3"/>
  <c r="J770" i="3" s="1"/>
  <c r="D769" i="6" s="1"/>
  <c r="J738" i="3"/>
  <c r="D737" i="6" s="1"/>
  <c r="G706" i="3"/>
  <c r="J706" i="3" s="1"/>
  <c r="D705" i="6" s="1"/>
  <c r="G674" i="3"/>
  <c r="J674" i="3" s="1"/>
  <c r="D673" i="6" s="1"/>
  <c r="F673" i="6" s="1"/>
  <c r="G642" i="3"/>
  <c r="J642" i="3" s="1"/>
  <c r="D641" i="6" s="1"/>
  <c r="J578" i="3"/>
  <c r="D577" i="6" s="1"/>
  <c r="G546" i="3"/>
  <c r="J546" i="3" s="1"/>
  <c r="D545" i="6" s="1"/>
  <c r="G514" i="3"/>
  <c r="J514" i="3" s="1"/>
  <c r="D513" i="6" s="1"/>
  <c r="G482" i="3"/>
  <c r="J482" i="3" s="1"/>
  <c r="D481" i="6" s="1"/>
  <c r="G450" i="3"/>
  <c r="J450" i="3" s="1"/>
  <c r="D449" i="6" s="1"/>
  <c r="F449" i="6" s="1"/>
  <c r="G418" i="3"/>
  <c r="J418" i="3" s="1"/>
  <c r="D417" i="6" s="1"/>
  <c r="G386" i="3"/>
  <c r="J386" i="3" s="1"/>
  <c r="D385" i="6" s="1"/>
  <c r="G354" i="3"/>
  <c r="J354" i="3" s="1"/>
  <c r="D353" i="6" s="1"/>
  <c r="G322" i="3"/>
  <c r="J322" i="3" s="1"/>
  <c r="D321" i="6" s="1"/>
  <c r="G290" i="3"/>
  <c r="J290" i="3" s="1"/>
  <c r="D289" i="6" s="1"/>
  <c r="J258" i="3"/>
  <c r="D257" i="6" s="1"/>
  <c r="G226" i="3"/>
  <c r="J226" i="3" s="1"/>
  <c r="D225" i="6" s="1"/>
  <c r="J194" i="3"/>
  <c r="D193" i="6" s="1"/>
  <c r="G162" i="3"/>
  <c r="J162" i="3" s="1"/>
  <c r="D161" i="6" s="1"/>
  <c r="G130" i="3"/>
  <c r="J130" i="3" s="1"/>
  <c r="D129" i="6" s="1"/>
  <c r="G98" i="3"/>
  <c r="J98" i="3" s="1"/>
  <c r="D97" i="6" s="1"/>
  <c r="G66" i="3"/>
  <c r="J66" i="3" s="1"/>
  <c r="D65" i="6" s="1"/>
  <c r="G34" i="3"/>
  <c r="J34" i="3" s="1"/>
  <c r="D33" i="6" s="1"/>
  <c r="G3002" i="3"/>
  <c r="J3002" i="3" s="1"/>
  <c r="D3001" i="6" s="1"/>
  <c r="G2970" i="3"/>
  <c r="J2970" i="3" s="1"/>
  <c r="D2969" i="6" s="1"/>
  <c r="J2938" i="3"/>
  <c r="D2937" i="6" s="1"/>
  <c r="G2938" i="3"/>
  <c r="G2906" i="3"/>
  <c r="J2906" i="3" s="1"/>
  <c r="D2905" i="6" s="1"/>
  <c r="J2874" i="3"/>
  <c r="D2873" i="6" s="1"/>
  <c r="G2842" i="3"/>
  <c r="J2842" i="3" s="1"/>
  <c r="D2841" i="6" s="1"/>
  <c r="G2810" i="3"/>
  <c r="J2810" i="3" s="1"/>
  <c r="D2809" i="6" s="1"/>
  <c r="G2778" i="3"/>
  <c r="J2778" i="3" s="1"/>
  <c r="D2777" i="6" s="1"/>
  <c r="G2746" i="3"/>
  <c r="J2746" i="3" s="1"/>
  <c r="D2745" i="6" s="1"/>
  <c r="F2745" i="6" s="1"/>
  <c r="G2714" i="3"/>
  <c r="J2714" i="3" s="1"/>
  <c r="D2713" i="6" s="1"/>
  <c r="G2682" i="3"/>
  <c r="J2682" i="3" s="1"/>
  <c r="D2681" i="6" s="1"/>
  <c r="G2650" i="3"/>
  <c r="J2650" i="3" s="1"/>
  <c r="D2649" i="6" s="1"/>
  <c r="J2618" i="3"/>
  <c r="D2617" i="6" s="1"/>
  <c r="G2618" i="3"/>
  <c r="G2586" i="3"/>
  <c r="J2586" i="3" s="1"/>
  <c r="D2585" i="6" s="1"/>
  <c r="G2554" i="3"/>
  <c r="J2554" i="3" s="1"/>
  <c r="D2553" i="6" s="1"/>
  <c r="G2522" i="3"/>
  <c r="J2522" i="3" s="1"/>
  <c r="D2521" i="6" s="1"/>
  <c r="G2490" i="3"/>
  <c r="J2490" i="3" s="1"/>
  <c r="D2489" i="6" s="1"/>
  <c r="G2458" i="3"/>
  <c r="J2458" i="3" s="1"/>
  <c r="D2457" i="6" s="1"/>
  <c r="G2426" i="3"/>
  <c r="J2426" i="3" s="1"/>
  <c r="D2425" i="6" s="1"/>
  <c r="G2394" i="3"/>
  <c r="J2394" i="3" s="1"/>
  <c r="D2393" i="6" s="1"/>
  <c r="J2362" i="3"/>
  <c r="D2361" i="6" s="1"/>
  <c r="G2362" i="3"/>
  <c r="J2330" i="3"/>
  <c r="D2329" i="6" s="1"/>
  <c r="G2330" i="3"/>
  <c r="G2298" i="3"/>
  <c r="J2298" i="3" s="1"/>
  <c r="D2297" i="6" s="1"/>
  <c r="G2266" i="3"/>
  <c r="J2266" i="3" s="1"/>
  <c r="D2265" i="6" s="1"/>
  <c r="G2234" i="3"/>
  <c r="J2234" i="3" s="1"/>
  <c r="D2233" i="6" s="1"/>
  <c r="G2202" i="3"/>
  <c r="J2202" i="3" s="1"/>
  <c r="D2201" i="6" s="1"/>
  <c r="G2170" i="3"/>
  <c r="J2170" i="3" s="1"/>
  <c r="D2169" i="6" s="1"/>
  <c r="G2138" i="3"/>
  <c r="J2138" i="3" s="1"/>
  <c r="D2137" i="6" s="1"/>
  <c r="G2106" i="3"/>
  <c r="J2106" i="3" s="1"/>
  <c r="D2105" i="6" s="1"/>
  <c r="J2074" i="3"/>
  <c r="D2073" i="6" s="1"/>
  <c r="G2074" i="3"/>
  <c r="G2042" i="3"/>
  <c r="J2042" i="3" s="1"/>
  <c r="D2041" i="6" s="1"/>
  <c r="G2010" i="3"/>
  <c r="J2010" i="3" s="1"/>
  <c r="D2009" i="6" s="1"/>
  <c r="G1978" i="3"/>
  <c r="J1978" i="3" s="1"/>
  <c r="D1977" i="6" s="1"/>
  <c r="G1946" i="3"/>
  <c r="J1946" i="3" s="1"/>
  <c r="D1945" i="6" s="1"/>
  <c r="G1914" i="3"/>
  <c r="J1914" i="3" s="1"/>
  <c r="D1913" i="6" s="1"/>
  <c r="G1882" i="3"/>
  <c r="J1882" i="3" s="1"/>
  <c r="D1881" i="6" s="1"/>
  <c r="G1850" i="3"/>
  <c r="J1850" i="3" s="1"/>
  <c r="D1849" i="6" s="1"/>
  <c r="G1818" i="3"/>
  <c r="J1818" i="3" s="1"/>
  <c r="D1817" i="6" s="1"/>
  <c r="J1786" i="3"/>
  <c r="D1785" i="6" s="1"/>
  <c r="G1786" i="3"/>
  <c r="G1754" i="3"/>
  <c r="J1754" i="3" s="1"/>
  <c r="D1753" i="6" s="1"/>
  <c r="J1722" i="3"/>
  <c r="D1721" i="6" s="1"/>
  <c r="G1722" i="3"/>
  <c r="G1690" i="3"/>
  <c r="J1690" i="3" s="1"/>
  <c r="D1689" i="6" s="1"/>
  <c r="G1658" i="3"/>
  <c r="J1658" i="3" s="1"/>
  <c r="D1657" i="6" s="1"/>
  <c r="G1626" i="3"/>
  <c r="J1626" i="3" s="1"/>
  <c r="D1625" i="6" s="1"/>
  <c r="G1594" i="3"/>
  <c r="J1594" i="3" s="1"/>
  <c r="D1593" i="6" s="1"/>
  <c r="G1562" i="3"/>
  <c r="J1562" i="3" s="1"/>
  <c r="D1561" i="6" s="1"/>
  <c r="G1530" i="3"/>
  <c r="J1530" i="3" s="1"/>
  <c r="D1529" i="6" s="1"/>
  <c r="G3598" i="3"/>
  <c r="J3598" i="3" s="1"/>
  <c r="D3597" i="6" s="1"/>
  <c r="G3566" i="3"/>
  <c r="J3566" i="3" s="1"/>
  <c r="G3534" i="3"/>
  <c r="J3534" i="3" s="1"/>
  <c r="D3533" i="6" s="1"/>
  <c r="G3502" i="3"/>
  <c r="J3502" i="3" s="1"/>
  <c r="D3501" i="6" s="1"/>
  <c r="G3470" i="3"/>
  <c r="J3470" i="3" s="1"/>
  <c r="D3469" i="6" s="1"/>
  <c r="G3438" i="3"/>
  <c r="J3438" i="3" s="1"/>
  <c r="D3437" i="6" s="1"/>
  <c r="G3406" i="3"/>
  <c r="J3406" i="3" s="1"/>
  <c r="D3405" i="6" s="1"/>
  <c r="G3374" i="3"/>
  <c r="J3374" i="3" s="1"/>
  <c r="D3373" i="6" s="1"/>
  <c r="G3342" i="3"/>
  <c r="J3342" i="3" s="1"/>
  <c r="D3341" i="6" s="1"/>
  <c r="G3310" i="3"/>
  <c r="J3310" i="3" s="1"/>
  <c r="D3309" i="6" s="1"/>
  <c r="G3278" i="3"/>
  <c r="J3278" i="3" s="1"/>
  <c r="D3277" i="6" s="1"/>
  <c r="G3246" i="3"/>
  <c r="J3246" i="3" s="1"/>
  <c r="D3245" i="6" s="1"/>
  <c r="G3214" i="3"/>
  <c r="J3214" i="3" s="1"/>
  <c r="D3213" i="6" s="1"/>
  <c r="G3182" i="3"/>
  <c r="J3182" i="3" s="1"/>
  <c r="D3181" i="6" s="1"/>
  <c r="G3150" i="3"/>
  <c r="J3150" i="3" s="1"/>
  <c r="D3149" i="6" s="1"/>
  <c r="J3118" i="3"/>
  <c r="D3117" i="6" s="1"/>
  <c r="G3086" i="3"/>
  <c r="J3086" i="3" s="1"/>
  <c r="D3085" i="6" s="1"/>
  <c r="G3054" i="3"/>
  <c r="J3054" i="3" s="1"/>
  <c r="D3053" i="6" s="1"/>
  <c r="J3022" i="3"/>
  <c r="D3021" i="6" s="1"/>
  <c r="G1461" i="3"/>
  <c r="J1461" i="3" s="1"/>
  <c r="D1460" i="6" s="1"/>
  <c r="G1383" i="3"/>
  <c r="J1383" i="3" s="1"/>
  <c r="D1382" i="6" s="1"/>
  <c r="G985" i="3"/>
  <c r="J985" i="3" s="1"/>
  <c r="D984" i="6" s="1"/>
  <c r="G859" i="3"/>
  <c r="J859" i="3" s="1"/>
  <c r="G610" i="3"/>
  <c r="J610" i="3" s="1"/>
  <c r="D609" i="6" s="1"/>
  <c r="G466" i="3"/>
  <c r="J466" i="3" s="1"/>
  <c r="D465" i="6" s="1"/>
  <c r="G108" i="3"/>
  <c r="J108" i="3" s="1"/>
  <c r="D107" i="6" s="1"/>
  <c r="J1473" i="3"/>
  <c r="D1472" i="6" s="1"/>
  <c r="G1441" i="3"/>
  <c r="J1441" i="3" s="1"/>
  <c r="D1440" i="6" s="1"/>
  <c r="G1374" i="3"/>
  <c r="J1374" i="3" s="1"/>
  <c r="D1373" i="6" s="1"/>
  <c r="G1298" i="3"/>
  <c r="J1298" i="3" s="1"/>
  <c r="D1297" i="6" s="1"/>
  <c r="G1106" i="3"/>
  <c r="J1106" i="3" s="1"/>
  <c r="D1105" i="6" s="1"/>
  <c r="G981" i="3"/>
  <c r="J981" i="3" s="1"/>
  <c r="D980" i="6" s="1"/>
  <c r="C3110" i="6"/>
  <c r="E3110" i="6" s="1"/>
  <c r="C3558" i="6"/>
  <c r="E3558" i="6" s="1"/>
  <c r="J1504" i="3"/>
  <c r="D1503" i="6" s="1"/>
  <c r="J1472" i="3"/>
  <c r="D1471" i="6" s="1"/>
  <c r="G1440" i="3"/>
  <c r="J1440" i="3" s="1"/>
  <c r="D1439" i="6" s="1"/>
  <c r="J1408" i="3"/>
  <c r="D1407" i="6" s="1"/>
  <c r="F1407" i="6" s="1"/>
  <c r="G1456" i="3"/>
  <c r="J1456" i="3" s="1"/>
  <c r="D1455" i="6" s="1"/>
  <c r="G1373" i="3"/>
  <c r="J1373" i="3" s="1"/>
  <c r="D1372" i="6" s="1"/>
  <c r="F1372" i="6" s="1"/>
  <c r="G1297" i="3"/>
  <c r="J1297" i="3" s="1"/>
  <c r="D1296" i="6" s="1"/>
  <c r="G1105" i="3"/>
  <c r="J1105" i="3" s="1"/>
  <c r="D1104" i="6" s="1"/>
  <c r="G845" i="3"/>
  <c r="J845" i="3" s="1"/>
  <c r="D844" i="6" s="1"/>
  <c r="G464" i="3"/>
  <c r="J464" i="3" s="1"/>
  <c r="D463" i="6" s="1"/>
  <c r="G2925" i="3"/>
  <c r="J2925" i="3" s="1"/>
  <c r="D2924" i="6" s="1"/>
  <c r="G2442" i="3"/>
  <c r="J2442" i="3" s="1"/>
  <c r="D2441" i="6" s="1"/>
  <c r="J1351" i="3"/>
  <c r="D1350" i="6" s="1"/>
  <c r="J1451" i="3"/>
  <c r="D1450" i="6" s="1"/>
  <c r="J1355" i="3"/>
  <c r="D1354" i="6" s="1"/>
  <c r="G1323" i="3"/>
  <c r="J1323" i="3" s="1"/>
  <c r="D1322" i="6" s="1"/>
  <c r="G1291" i="3"/>
  <c r="J1291" i="3" s="1"/>
  <c r="D1290" i="6" s="1"/>
  <c r="J1227" i="3"/>
  <c r="D1226" i="6" s="1"/>
  <c r="J1195" i="3"/>
  <c r="D1194" i="6" s="1"/>
  <c r="G1163" i="3"/>
  <c r="J1163" i="3" s="1"/>
  <c r="G1131" i="3"/>
  <c r="J1131" i="3" s="1"/>
  <c r="D1130" i="6" s="1"/>
  <c r="J1099" i="3"/>
  <c r="D1098" i="6" s="1"/>
  <c r="G1099" i="3"/>
  <c r="J1067" i="3"/>
  <c r="D1066" i="6" s="1"/>
  <c r="G1035" i="3"/>
  <c r="J1035" i="3" s="1"/>
  <c r="D1034" i="6" s="1"/>
  <c r="G1003" i="3"/>
  <c r="J1003" i="3" s="1"/>
  <c r="D1002" i="6" s="1"/>
  <c r="J971" i="3"/>
  <c r="D970" i="6" s="1"/>
  <c r="J939" i="3"/>
  <c r="D938" i="6" s="1"/>
  <c r="G939" i="3"/>
  <c r="G907" i="3"/>
  <c r="J907" i="3" s="1"/>
  <c r="D906" i="6" s="1"/>
  <c r="J843" i="3"/>
  <c r="D842" i="6" s="1"/>
  <c r="G811" i="3"/>
  <c r="J811" i="3" s="1"/>
  <c r="D810" i="6" s="1"/>
  <c r="G747" i="3"/>
  <c r="J747" i="3" s="1"/>
  <c r="D746" i="6" s="1"/>
  <c r="J683" i="3"/>
  <c r="D682" i="6" s="1"/>
  <c r="G651" i="3"/>
  <c r="J651" i="3" s="1"/>
  <c r="D650" i="6" s="1"/>
  <c r="G619" i="3"/>
  <c r="J619" i="3" s="1"/>
  <c r="D618" i="6" s="1"/>
  <c r="G555" i="3"/>
  <c r="J555" i="3" s="1"/>
  <c r="D554" i="6" s="1"/>
  <c r="G523" i="3"/>
  <c r="J523" i="3" s="1"/>
  <c r="D522" i="6" s="1"/>
  <c r="G491" i="3"/>
  <c r="J491" i="3" s="1"/>
  <c r="D490" i="6" s="1"/>
  <c r="G459" i="3"/>
  <c r="J459" i="3" s="1"/>
  <c r="D458" i="6" s="1"/>
  <c r="G427" i="3"/>
  <c r="J427" i="3" s="1"/>
  <c r="D426" i="6" s="1"/>
  <c r="G395" i="3"/>
  <c r="J395" i="3" s="1"/>
  <c r="D394" i="6" s="1"/>
  <c r="J363" i="3"/>
  <c r="D362" i="6" s="1"/>
  <c r="J299" i="3"/>
  <c r="D298" i="6" s="1"/>
  <c r="G267" i="3"/>
  <c r="J267" i="3" s="1"/>
  <c r="D266" i="6" s="1"/>
  <c r="G235" i="3"/>
  <c r="J235" i="3" s="1"/>
  <c r="D234" i="6" s="1"/>
  <c r="J203" i="3"/>
  <c r="D202" i="6" s="1"/>
  <c r="G203" i="3"/>
  <c r="G171" i="3"/>
  <c r="J171" i="3" s="1"/>
  <c r="D170" i="6" s="1"/>
  <c r="G139" i="3"/>
  <c r="J139" i="3" s="1"/>
  <c r="D138" i="6" s="1"/>
  <c r="J107" i="3"/>
  <c r="D106" i="6" s="1"/>
  <c r="J75" i="3"/>
  <c r="D74" i="6" s="1"/>
  <c r="J43" i="3"/>
  <c r="D42" i="6" s="1"/>
  <c r="G43" i="3"/>
  <c r="G2979" i="3"/>
  <c r="J2979" i="3" s="1"/>
  <c r="D2978" i="6" s="1"/>
  <c r="J2947" i="3"/>
  <c r="D2946" i="6" s="1"/>
  <c r="G2915" i="3"/>
  <c r="J2915" i="3" s="1"/>
  <c r="D2914" i="6" s="1"/>
  <c r="G2883" i="3"/>
  <c r="J2883" i="3" s="1"/>
  <c r="D2882" i="6" s="1"/>
  <c r="G2851" i="3"/>
  <c r="J2851" i="3" s="1"/>
  <c r="D2850" i="6" s="1"/>
  <c r="G2819" i="3"/>
  <c r="J2819" i="3" s="1"/>
  <c r="D2818" i="6" s="1"/>
  <c r="G2787" i="3"/>
  <c r="J2787" i="3" s="1"/>
  <c r="D2786" i="6" s="1"/>
  <c r="G2755" i="3"/>
  <c r="J2755" i="3" s="1"/>
  <c r="D2754" i="6" s="1"/>
  <c r="J2723" i="3"/>
  <c r="D2722" i="6" s="1"/>
  <c r="G2659" i="3"/>
  <c r="J2659" i="3" s="1"/>
  <c r="D2658" i="6" s="1"/>
  <c r="J2563" i="3"/>
  <c r="D2562" i="6" s="1"/>
  <c r="G2531" i="3"/>
  <c r="J2531" i="3" s="1"/>
  <c r="D2530" i="6" s="1"/>
  <c r="G331" i="3"/>
  <c r="J331" i="3" s="1"/>
  <c r="D330" i="6" s="1"/>
  <c r="J1450" i="3"/>
  <c r="D1449" i="6" s="1"/>
  <c r="J1418" i="3"/>
  <c r="D1417" i="6" s="1"/>
  <c r="J1354" i="3"/>
  <c r="D1353" i="6" s="1"/>
  <c r="G1354" i="3"/>
  <c r="G1322" i="3"/>
  <c r="J1322" i="3" s="1"/>
  <c r="D1321" i="6" s="1"/>
  <c r="G1290" i="3"/>
  <c r="J1290" i="3" s="1"/>
  <c r="D1289" i="6" s="1"/>
  <c r="J1258" i="3"/>
  <c r="D1257" i="6" s="1"/>
  <c r="J1226" i="3"/>
  <c r="D1225" i="6" s="1"/>
  <c r="J1194" i="3"/>
  <c r="D1193" i="6" s="1"/>
  <c r="G1162" i="3"/>
  <c r="J1162" i="3" s="1"/>
  <c r="D1161" i="6" s="1"/>
  <c r="G1130" i="3"/>
  <c r="J1130" i="3"/>
  <c r="D1129" i="6" s="1"/>
  <c r="G1098" i="3"/>
  <c r="J1098" i="3" s="1"/>
  <c r="D1097" i="6" s="1"/>
  <c r="G1066" i="3"/>
  <c r="J1066" i="3" s="1"/>
  <c r="D1065" i="6" s="1"/>
  <c r="J1034" i="3"/>
  <c r="D1033" i="6" s="1"/>
  <c r="G1034" i="3"/>
  <c r="G1002" i="3"/>
  <c r="J1002" i="3" s="1"/>
  <c r="D1001" i="6" s="1"/>
  <c r="G906" i="3"/>
  <c r="J906" i="3" s="1"/>
  <c r="D905" i="6" s="1"/>
  <c r="G842" i="3"/>
  <c r="J842" i="3" s="1"/>
  <c r="D841" i="6" s="1"/>
  <c r="J810" i="3"/>
  <c r="D809" i="6" s="1"/>
  <c r="G778" i="3"/>
  <c r="J778" i="3" s="1"/>
  <c r="D777" i="6" s="1"/>
  <c r="J746" i="3"/>
  <c r="D745" i="6" s="1"/>
  <c r="J682" i="3"/>
  <c r="D681" i="6" s="1"/>
  <c r="G650" i="3"/>
  <c r="J650" i="3" s="1"/>
  <c r="D649" i="6" s="1"/>
  <c r="G618" i="3"/>
  <c r="J618" i="3" s="1"/>
  <c r="D617" i="6" s="1"/>
  <c r="G586" i="3"/>
  <c r="J586" i="3" s="1"/>
  <c r="D585" i="6" s="1"/>
  <c r="G554" i="3"/>
  <c r="J554" i="3" s="1"/>
  <c r="D553" i="6" s="1"/>
  <c r="J522" i="3"/>
  <c r="D521" i="6" s="1"/>
  <c r="G490" i="3"/>
  <c r="J490" i="3" s="1"/>
  <c r="D489" i="6" s="1"/>
  <c r="G426" i="3"/>
  <c r="J426" i="3" s="1"/>
  <c r="D425" i="6" s="1"/>
  <c r="J394" i="3"/>
  <c r="D393" i="6" s="1"/>
  <c r="G362" i="3"/>
  <c r="J362" i="3" s="1"/>
  <c r="D361" i="6" s="1"/>
  <c r="F361" i="6" s="1"/>
  <c r="G330" i="3"/>
  <c r="J330" i="3" s="1"/>
  <c r="D329" i="6" s="1"/>
  <c r="J298" i="3"/>
  <c r="D297" i="6" s="1"/>
  <c r="G266" i="3"/>
  <c r="J266" i="3" s="1"/>
  <c r="D265" i="6" s="1"/>
  <c r="G202" i="3"/>
  <c r="J202" i="3" s="1"/>
  <c r="D201" i="6" s="1"/>
  <c r="G170" i="3"/>
  <c r="J170" i="3" s="1"/>
  <c r="D169" i="6" s="1"/>
  <c r="G138" i="3"/>
  <c r="J138" i="3" s="1"/>
  <c r="D137" i="6" s="1"/>
  <c r="J106" i="3"/>
  <c r="D105" i="6" s="1"/>
  <c r="J74" i="3"/>
  <c r="D73" i="6" s="1"/>
  <c r="G42" i="3"/>
  <c r="J42" i="3" s="1"/>
  <c r="D41" i="6" s="1"/>
  <c r="G2978" i="3"/>
  <c r="J2978" i="3" s="1"/>
  <c r="D2977" i="6" s="1"/>
  <c r="J2946" i="3"/>
  <c r="D2945" i="6" s="1"/>
  <c r="G2850" i="3"/>
  <c r="J2850" i="3" s="1"/>
  <c r="D2849" i="6" s="1"/>
  <c r="G2818" i="3"/>
  <c r="J2818" i="3" s="1"/>
  <c r="D2817" i="6" s="1"/>
  <c r="G2786" i="3"/>
  <c r="J2786" i="3" s="1"/>
  <c r="D2785" i="6" s="1"/>
  <c r="G2754" i="3"/>
  <c r="J2754" i="3" s="1"/>
  <c r="D2753" i="6" s="1"/>
  <c r="J2722" i="3"/>
  <c r="D2721" i="6" s="1"/>
  <c r="G2690" i="3"/>
  <c r="J2690" i="3" s="1"/>
  <c r="D2689" i="6" s="1"/>
  <c r="G2658" i="3"/>
  <c r="J2658" i="3" s="1"/>
  <c r="D2657" i="6" s="1"/>
  <c r="G2626" i="3"/>
  <c r="J2626" i="3" s="1"/>
  <c r="D2625" i="6" s="1"/>
  <c r="G2594" i="3"/>
  <c r="J2594" i="3" s="1"/>
  <c r="D2593" i="6" s="1"/>
  <c r="J2562" i="3"/>
  <c r="D2561" i="6" s="1"/>
  <c r="G2530" i="3"/>
  <c r="J2530" i="3" s="1"/>
  <c r="D2529" i="6" s="1"/>
  <c r="G2498" i="3"/>
  <c r="J2498" i="3" s="1"/>
  <c r="D2497" i="6" s="1"/>
  <c r="G2434" i="3"/>
  <c r="J2434" i="3" s="1"/>
  <c r="D2433" i="6" s="1"/>
  <c r="G2402" i="3"/>
  <c r="J2402" i="3" s="1"/>
  <c r="D2401" i="6" s="1"/>
  <c r="G2370" i="3"/>
  <c r="J2370" i="3" s="1"/>
  <c r="D2369" i="6" s="1"/>
  <c r="G2627" i="3"/>
  <c r="J2627" i="3" s="1"/>
  <c r="D2626" i="6" s="1"/>
  <c r="J1160" i="3"/>
  <c r="D1159" i="6" s="1"/>
  <c r="J288" i="3"/>
  <c r="D287" i="6" s="1"/>
  <c r="G1449" i="3"/>
  <c r="J1449" i="3" s="1"/>
  <c r="D1448" i="6" s="1"/>
  <c r="G1417" i="3"/>
  <c r="J1417" i="3" s="1"/>
  <c r="D1416" i="6" s="1"/>
  <c r="G1353" i="3"/>
  <c r="J1353" i="3" s="1"/>
  <c r="D1352" i="6" s="1"/>
  <c r="G1321" i="3"/>
  <c r="J1321" i="3" s="1"/>
  <c r="D1320" i="6" s="1"/>
  <c r="G1289" i="3"/>
  <c r="J1289" i="3" s="1"/>
  <c r="D1288" i="6" s="1"/>
  <c r="G1225" i="3"/>
  <c r="J1225" i="3" s="1"/>
  <c r="D1224" i="6" s="1"/>
  <c r="J1193" i="3"/>
  <c r="D1192" i="6" s="1"/>
  <c r="G1129" i="3"/>
  <c r="J1129" i="3" s="1"/>
  <c r="D1128" i="6" s="1"/>
  <c r="G1097" i="3"/>
  <c r="J1097" i="3" s="1"/>
  <c r="D1096" i="6" s="1"/>
  <c r="G1065" i="3"/>
  <c r="J1065" i="3" s="1"/>
  <c r="D1064" i="6" s="1"/>
  <c r="G1033" i="3"/>
  <c r="J1033" i="3" s="1"/>
  <c r="D1032" i="6" s="1"/>
  <c r="G1001" i="3"/>
  <c r="J1001" i="3" s="1"/>
  <c r="D1000" i="6" s="1"/>
  <c r="J969" i="3"/>
  <c r="D968" i="6" s="1"/>
  <c r="G969" i="3"/>
  <c r="G905" i="3"/>
  <c r="J905" i="3" s="1"/>
  <c r="D904" i="6" s="1"/>
  <c r="J873" i="3"/>
  <c r="D872" i="6" s="1"/>
  <c r="G841" i="3"/>
  <c r="J841" i="3" s="1"/>
  <c r="D840" i="6" s="1"/>
  <c r="J809" i="3"/>
  <c r="D808" i="6" s="1"/>
  <c r="G745" i="3"/>
  <c r="J745" i="3" s="1"/>
  <c r="D744" i="6" s="1"/>
  <c r="J681" i="3"/>
  <c r="D680" i="6" s="1"/>
  <c r="G649" i="3"/>
  <c r="J649" i="3" s="1"/>
  <c r="D648" i="6" s="1"/>
  <c r="F648" i="6" s="1"/>
  <c r="J617" i="3"/>
  <c r="D616" i="6" s="1"/>
  <c r="G585" i="3"/>
  <c r="J585" i="3" s="1"/>
  <c r="D584" i="6" s="1"/>
  <c r="J553" i="3"/>
  <c r="D552" i="6" s="1"/>
  <c r="G553" i="3"/>
  <c r="G521" i="3"/>
  <c r="J521" i="3" s="1"/>
  <c r="D520" i="6" s="1"/>
  <c r="G489" i="3"/>
  <c r="J489" i="3" s="1"/>
  <c r="D488" i="6" s="1"/>
  <c r="G457" i="3"/>
  <c r="J457" i="3" s="1"/>
  <c r="D456" i="6" s="1"/>
  <c r="G425" i="3"/>
  <c r="J425" i="3" s="1"/>
  <c r="D424" i="6" s="1"/>
  <c r="G329" i="3"/>
  <c r="J329" i="3" s="1"/>
  <c r="D328" i="6" s="1"/>
  <c r="J297" i="3"/>
  <c r="D296" i="6" s="1"/>
  <c r="J265" i="3"/>
  <c r="D264" i="6" s="1"/>
  <c r="G201" i="3"/>
  <c r="J201" i="3" s="1"/>
  <c r="D200" i="6" s="1"/>
  <c r="J169" i="3"/>
  <c r="D168" i="6" s="1"/>
  <c r="G169" i="3"/>
  <c r="G137" i="3"/>
  <c r="J137" i="3" s="1"/>
  <c r="D136" i="6" s="1"/>
  <c r="J105" i="3"/>
  <c r="D104" i="6" s="1"/>
  <c r="G105" i="3"/>
  <c r="J73" i="3"/>
  <c r="D72" i="6" s="1"/>
  <c r="J41" i="3"/>
  <c r="D40" i="6" s="1"/>
  <c r="G41" i="3"/>
  <c r="G9" i="3"/>
  <c r="J9" i="3" s="1"/>
  <c r="D8" i="6" s="1"/>
  <c r="G2977" i="3"/>
  <c r="J2977" i="3" s="1"/>
  <c r="D2976" i="6" s="1"/>
  <c r="G2913" i="3"/>
  <c r="J2913" i="3" s="1"/>
  <c r="D2912" i="6" s="1"/>
  <c r="J2881" i="3"/>
  <c r="D2880" i="6" s="1"/>
  <c r="G2849" i="3"/>
  <c r="J2849" i="3" s="1"/>
  <c r="D2848" i="6" s="1"/>
  <c r="J2817" i="3"/>
  <c r="D2816" i="6" s="1"/>
  <c r="G2785" i="3"/>
  <c r="J2785" i="3" s="1"/>
  <c r="D2784" i="6" s="1"/>
  <c r="G2753" i="3"/>
  <c r="J2753" i="3" s="1"/>
  <c r="D2752" i="6" s="1"/>
  <c r="G2721" i="3"/>
  <c r="J2721" i="3" s="1"/>
  <c r="D2720" i="6" s="1"/>
  <c r="G2689" i="3"/>
  <c r="J2689" i="3" s="1"/>
  <c r="D2688" i="6" s="1"/>
  <c r="G2657" i="3"/>
  <c r="J2657" i="3" s="1"/>
  <c r="D2656" i="6" s="1"/>
  <c r="G875" i="3"/>
  <c r="J875" i="3" s="1"/>
  <c r="D874" i="6" s="1"/>
  <c r="G2466" i="3"/>
  <c r="J2466" i="3" s="1"/>
  <c r="D2465" i="6" s="1"/>
  <c r="G1448" i="3"/>
  <c r="J1448" i="3" s="1"/>
  <c r="D1447" i="6" s="1"/>
  <c r="G1416" i="3"/>
  <c r="J1416" i="3" s="1"/>
  <c r="D1415" i="6" s="1"/>
  <c r="G1352" i="3"/>
  <c r="J1352" i="3" s="1"/>
  <c r="D1351" i="6" s="1"/>
  <c r="J1320" i="3"/>
  <c r="D1319" i="6" s="1"/>
  <c r="G1320" i="3"/>
  <c r="G1288" i="3"/>
  <c r="J1288" i="3" s="1"/>
  <c r="D1287" i="6" s="1"/>
  <c r="J1224" i="3"/>
  <c r="D1223" i="6" s="1"/>
  <c r="J1192" i="3"/>
  <c r="D1191" i="6" s="1"/>
  <c r="G1128" i="3"/>
  <c r="J1128" i="3" s="1"/>
  <c r="D1127" i="6" s="1"/>
  <c r="G1096" i="3"/>
  <c r="J1096" i="3" s="1"/>
  <c r="D1095" i="6" s="1"/>
  <c r="G1064" i="3"/>
  <c r="J1064" i="3" s="1"/>
  <c r="D1063" i="6" s="1"/>
  <c r="G1032" i="3"/>
  <c r="J1032" i="3" s="1"/>
  <c r="D1031" i="6" s="1"/>
  <c r="G1000" i="3"/>
  <c r="J1000" i="3" s="1"/>
  <c r="D999" i="6" s="1"/>
  <c r="G968" i="3"/>
  <c r="J968" i="3" s="1"/>
  <c r="D967" i="6" s="1"/>
  <c r="G936" i="3"/>
  <c r="J936" i="3" s="1"/>
  <c r="D935" i="6" s="1"/>
  <c r="G904" i="3"/>
  <c r="J904" i="3" s="1"/>
  <c r="D903" i="6" s="1"/>
  <c r="G840" i="3"/>
  <c r="J840" i="3" s="1"/>
  <c r="D839" i="6" s="1"/>
  <c r="G808" i="3"/>
  <c r="J808" i="3" s="1"/>
  <c r="D807" i="6" s="1"/>
  <c r="J744" i="3"/>
  <c r="D743" i="6" s="1"/>
  <c r="G712" i="3"/>
  <c r="J712" i="3" s="1"/>
  <c r="D711" i="6" s="1"/>
  <c r="G648" i="3"/>
  <c r="J648" i="3" s="1"/>
  <c r="D647" i="6" s="1"/>
  <c r="G616" i="3"/>
  <c r="J616" i="3" s="1"/>
  <c r="D615" i="6" s="1"/>
  <c r="G584" i="3"/>
  <c r="J584" i="3" s="1"/>
  <c r="D583" i="6" s="1"/>
  <c r="G552" i="3"/>
  <c r="J552" i="3" s="1"/>
  <c r="D551" i="6" s="1"/>
  <c r="J520" i="3"/>
  <c r="D519" i="6" s="1"/>
  <c r="G488" i="3"/>
  <c r="J488" i="3" s="1"/>
  <c r="D487" i="6" s="1"/>
  <c r="G456" i="3"/>
  <c r="J456" i="3" s="1"/>
  <c r="D455" i="6" s="1"/>
  <c r="G424" i="3"/>
  <c r="J424" i="3" s="1"/>
  <c r="D423" i="6" s="1"/>
  <c r="G392" i="3"/>
  <c r="J392" i="3" s="1"/>
  <c r="D391" i="6" s="1"/>
  <c r="J360" i="3"/>
  <c r="D359" i="6" s="1"/>
  <c r="J328" i="3"/>
  <c r="G328" i="3"/>
  <c r="J296" i="3"/>
  <c r="D295" i="6" s="1"/>
  <c r="J264" i="3"/>
  <c r="D263" i="6" s="1"/>
  <c r="J232" i="3"/>
  <c r="D231" i="6" s="1"/>
  <c r="F231" i="6" s="1"/>
  <c r="G200" i="3"/>
  <c r="J200" i="3" s="1"/>
  <c r="D199" i="6" s="1"/>
  <c r="G168" i="3"/>
  <c r="J168" i="3" s="1"/>
  <c r="D167" i="6" s="1"/>
  <c r="J136" i="3"/>
  <c r="D135" i="6" s="1"/>
  <c r="G104" i="3"/>
  <c r="J104" i="3" s="1"/>
  <c r="D103" i="6" s="1"/>
  <c r="G72" i="3"/>
  <c r="J72" i="3" s="1"/>
  <c r="D71" i="6" s="1"/>
  <c r="G40" i="3"/>
  <c r="J40" i="3" s="1"/>
  <c r="D39" i="6" s="1"/>
  <c r="G8" i="3"/>
  <c r="J8" i="3" s="1"/>
  <c r="D7" i="6" s="1"/>
  <c r="G2976" i="3"/>
  <c r="J2976" i="3" s="1"/>
  <c r="D2975" i="6" s="1"/>
  <c r="G2944" i="3"/>
  <c r="J2944" i="3" s="1"/>
  <c r="D2943" i="6" s="1"/>
  <c r="G2912" i="3"/>
  <c r="J2912" i="3" s="1"/>
  <c r="D2911" i="6" s="1"/>
  <c r="J2880" i="3"/>
  <c r="D2879" i="6" s="1"/>
  <c r="G2848" i="3"/>
  <c r="J2848" i="3" s="1"/>
  <c r="D2847" i="6" s="1"/>
  <c r="J2816" i="3"/>
  <c r="D2815" i="6" s="1"/>
  <c r="J2784" i="3"/>
  <c r="D2783" i="6" s="1"/>
  <c r="G2784" i="3"/>
  <c r="G2752" i="3"/>
  <c r="J2752" i="3" s="1"/>
  <c r="D2751" i="6" s="1"/>
  <c r="G2720" i="3"/>
  <c r="J2720" i="3" s="1"/>
  <c r="D2719" i="6" s="1"/>
  <c r="G2688" i="3"/>
  <c r="J2688" i="3" s="1"/>
  <c r="D2687" i="6" s="1"/>
  <c r="G2656" i="3"/>
  <c r="J2656" i="3" s="1"/>
  <c r="D2655" i="6" s="1"/>
  <c r="G2624" i="3"/>
  <c r="J2624" i="3" s="1"/>
  <c r="D2623" i="6" s="1"/>
  <c r="G2592" i="3"/>
  <c r="J2592" i="3" s="1"/>
  <c r="D2591" i="6" s="1"/>
  <c r="J2560" i="3"/>
  <c r="D2559" i="6" s="1"/>
  <c r="G2528" i="3"/>
  <c r="J2528" i="3" s="1"/>
  <c r="D2527" i="6" s="1"/>
  <c r="G2496" i="3"/>
  <c r="J2496" i="3" s="1"/>
  <c r="D2495" i="6" s="1"/>
  <c r="G2432" i="3"/>
  <c r="J2432" i="3" s="1"/>
  <c r="D2431" i="6" s="1"/>
  <c r="J2400" i="3"/>
  <c r="D2399" i="6" s="1"/>
  <c r="J2368" i="3"/>
  <c r="D2367" i="6" s="1"/>
  <c r="G2368" i="3"/>
  <c r="G2336" i="3"/>
  <c r="J2336" i="3" s="1"/>
  <c r="D2335" i="6" s="1"/>
  <c r="G2304" i="3"/>
  <c r="J2304" i="3" s="1"/>
  <c r="D2303" i="6" s="1"/>
  <c r="G2272" i="3"/>
  <c r="J2272" i="3" s="1"/>
  <c r="D2271" i="6" s="1"/>
  <c r="J2240" i="3"/>
  <c r="D2239" i="6" s="1"/>
  <c r="G2208" i="3"/>
  <c r="J2208" i="3" s="1"/>
  <c r="D2207" i="6" s="1"/>
  <c r="G2176" i="3"/>
  <c r="J2176" i="3" s="1"/>
  <c r="D2175" i="6" s="1"/>
  <c r="J2144" i="3"/>
  <c r="D2143" i="6" s="1"/>
  <c r="G2144" i="3"/>
  <c r="G2112" i="3"/>
  <c r="J2112" i="3" s="1"/>
  <c r="D2111" i="6" s="1"/>
  <c r="G2080" i="3"/>
  <c r="J2080" i="3" s="1"/>
  <c r="D2079" i="6" s="1"/>
  <c r="G2048" i="3"/>
  <c r="J2048" i="3" s="1"/>
  <c r="D2047" i="6" s="1"/>
  <c r="G2016" i="3"/>
  <c r="J2016" i="3" s="1"/>
  <c r="D2015" i="6" s="1"/>
  <c r="G1984" i="3"/>
  <c r="J1984" i="3" s="1"/>
  <c r="D1983" i="6" s="1"/>
  <c r="G1952" i="3"/>
  <c r="J1952" i="3" s="1"/>
  <c r="D1951" i="6" s="1"/>
  <c r="J1920" i="3"/>
  <c r="D1919" i="6" s="1"/>
  <c r="G1888" i="3"/>
  <c r="J1888" i="3" s="1"/>
  <c r="D1887" i="6" s="1"/>
  <c r="G1856" i="3"/>
  <c r="J1856" i="3" s="1"/>
  <c r="D1855" i="6" s="1"/>
  <c r="G1824" i="3"/>
  <c r="J1824" i="3" s="1"/>
  <c r="D1823" i="6" s="1"/>
  <c r="J1792" i="3"/>
  <c r="D1791" i="6" s="1"/>
  <c r="G1760" i="3"/>
  <c r="J1760" i="3" s="1"/>
  <c r="D1759" i="6" s="1"/>
  <c r="G1728" i="3"/>
  <c r="J1728" i="3" s="1"/>
  <c r="D1727" i="6" s="1"/>
  <c r="G1696" i="3"/>
  <c r="J1696" i="3" s="1"/>
  <c r="D1695" i="6" s="1"/>
  <c r="G1664" i="3"/>
  <c r="J1664" i="3" s="1"/>
  <c r="D1663" i="6" s="1"/>
  <c r="G1632" i="3"/>
  <c r="J1632" i="3" s="1"/>
  <c r="D1631" i="6" s="1"/>
  <c r="G1600" i="3"/>
  <c r="J1600" i="3" s="1"/>
  <c r="D1599" i="6" s="1"/>
  <c r="G1568" i="3"/>
  <c r="J1568" i="3" s="1"/>
  <c r="D1567" i="6" s="1"/>
  <c r="G1536" i="3"/>
  <c r="J1536" i="3" s="1"/>
  <c r="D1535" i="6" s="1"/>
  <c r="J3604" i="3"/>
  <c r="D3603" i="6" s="1"/>
  <c r="G3572" i="3"/>
  <c r="J3572" i="3" s="1"/>
  <c r="D3571" i="6" s="1"/>
  <c r="G3540" i="3"/>
  <c r="J3540" i="3" s="1"/>
  <c r="D3539" i="6" s="1"/>
  <c r="G3508" i="3"/>
  <c r="J3508" i="3" s="1"/>
  <c r="D3507" i="6" s="1"/>
  <c r="G3476" i="3"/>
  <c r="J3476" i="3" s="1"/>
  <c r="D3475" i="6" s="1"/>
  <c r="G3444" i="3"/>
  <c r="J3444" i="3" s="1"/>
  <c r="D3443" i="6" s="1"/>
  <c r="G3412" i="3"/>
  <c r="J3412" i="3" s="1"/>
  <c r="D3411" i="6" s="1"/>
  <c r="G3380" i="3"/>
  <c r="J3380" i="3" s="1"/>
  <c r="D3379" i="6" s="1"/>
  <c r="G3348" i="3"/>
  <c r="J3348" i="3" s="1"/>
  <c r="D3347" i="6" s="1"/>
  <c r="G3316" i="3"/>
  <c r="J3316" i="3" s="1"/>
  <c r="D3315" i="6" s="1"/>
  <c r="G3284" i="3"/>
  <c r="J3284" i="3" s="1"/>
  <c r="D3283" i="6" s="1"/>
  <c r="J3252" i="3"/>
  <c r="D3251" i="6" s="1"/>
  <c r="G3220" i="3"/>
  <c r="J3220" i="3" s="1"/>
  <c r="D3219" i="6" s="1"/>
  <c r="J3188" i="3"/>
  <c r="D3187" i="6" s="1"/>
  <c r="G3188" i="3"/>
  <c r="G3156" i="3"/>
  <c r="J3156" i="3" s="1"/>
  <c r="D3155" i="6" s="1"/>
  <c r="G3124" i="3"/>
  <c r="J3124" i="3" s="1"/>
  <c r="D3123" i="6" s="1"/>
  <c r="G3092" i="3"/>
  <c r="J3092" i="3" s="1"/>
  <c r="D3091" i="6" s="1"/>
  <c r="G3060" i="3"/>
  <c r="J3060" i="3" s="1"/>
  <c r="D3059" i="6" s="1"/>
  <c r="J3028" i="3"/>
  <c r="D3027" i="6" s="1"/>
  <c r="G874" i="3"/>
  <c r="J874" i="3" s="1"/>
  <c r="D873" i="6" s="1"/>
  <c r="J1158" i="3"/>
  <c r="J774" i="3"/>
  <c r="D773" i="6" s="1"/>
  <c r="G1287" i="3"/>
  <c r="J1287" i="3" s="1"/>
  <c r="D1286" i="6" s="1"/>
  <c r="G1255" i="3"/>
  <c r="J1255" i="3" s="1"/>
  <c r="D1254" i="6" s="1"/>
  <c r="G1223" i="3"/>
  <c r="J1223" i="3" s="1"/>
  <c r="D1222" i="6" s="1"/>
  <c r="J1191" i="3"/>
  <c r="D1190" i="6" s="1"/>
  <c r="G1127" i="3"/>
  <c r="J1127" i="3" s="1"/>
  <c r="D1126" i="6" s="1"/>
  <c r="J1095" i="3"/>
  <c r="D1094" i="6" s="1"/>
  <c r="G1063" i="3"/>
  <c r="J1063" i="3" s="1"/>
  <c r="D1062" i="6" s="1"/>
  <c r="G1031" i="3"/>
  <c r="J1031" i="3" s="1"/>
  <c r="D1030" i="6" s="1"/>
  <c r="G999" i="3"/>
  <c r="J999" i="3" s="1"/>
  <c r="D998" i="6" s="1"/>
  <c r="G967" i="3"/>
  <c r="J967" i="3" s="1"/>
  <c r="D966" i="6" s="1"/>
  <c r="F966" i="6" s="1"/>
  <c r="G935" i="3"/>
  <c r="J935" i="3" s="1"/>
  <c r="D934" i="6" s="1"/>
  <c r="G903" i="3"/>
  <c r="J903" i="3" s="1"/>
  <c r="D902" i="6" s="1"/>
  <c r="G871" i="3"/>
  <c r="J871" i="3" s="1"/>
  <c r="D870" i="6" s="1"/>
  <c r="J839" i="3"/>
  <c r="D838" i="6" s="1"/>
  <c r="J775" i="3"/>
  <c r="D774" i="6" s="1"/>
  <c r="J711" i="3"/>
  <c r="D710" i="6" s="1"/>
  <c r="G647" i="3"/>
  <c r="J647" i="3" s="1"/>
  <c r="D646" i="6" s="1"/>
  <c r="J615" i="3"/>
  <c r="D614" i="6" s="1"/>
  <c r="J583" i="3"/>
  <c r="D582" i="6" s="1"/>
  <c r="G551" i="3"/>
  <c r="J551" i="3" s="1"/>
  <c r="D550" i="6" s="1"/>
  <c r="J519" i="3"/>
  <c r="D518" i="6" s="1"/>
  <c r="G487" i="3"/>
  <c r="J487" i="3" s="1"/>
  <c r="D486" i="6" s="1"/>
  <c r="G455" i="3"/>
  <c r="J455" i="3" s="1"/>
  <c r="D454" i="6" s="1"/>
  <c r="G423" i="3"/>
  <c r="J423" i="3" s="1"/>
  <c r="D422" i="6" s="1"/>
  <c r="G391" i="3"/>
  <c r="J391" i="3" s="1"/>
  <c r="D390" i="6" s="1"/>
  <c r="J359" i="3"/>
  <c r="D358" i="6" s="1"/>
  <c r="J327" i="3"/>
  <c r="J295" i="3"/>
  <c r="D294" i="6" s="1"/>
  <c r="F294" i="6" s="1"/>
  <c r="G231" i="3"/>
  <c r="J231" i="3" s="1"/>
  <c r="D230" i="6" s="1"/>
  <c r="J199" i="3"/>
  <c r="D198" i="6" s="1"/>
  <c r="G167" i="3"/>
  <c r="J167" i="3" s="1"/>
  <c r="D166" i="6" s="1"/>
  <c r="G135" i="3"/>
  <c r="J135" i="3" s="1"/>
  <c r="D134" i="6" s="1"/>
  <c r="G103" i="3"/>
  <c r="J103" i="3" s="1"/>
  <c r="D102" i="6" s="1"/>
  <c r="J71" i="3"/>
  <c r="D70" i="6" s="1"/>
  <c r="G7" i="3"/>
  <c r="J7" i="3" s="1"/>
  <c r="D6" i="6" s="1"/>
  <c r="G2975" i="3"/>
  <c r="J2975" i="3" s="1"/>
  <c r="D2974" i="6" s="1"/>
  <c r="G2943" i="3"/>
  <c r="J2943" i="3"/>
  <c r="D2942" i="6" s="1"/>
  <c r="J2911" i="3"/>
  <c r="D2910" i="6" s="1"/>
  <c r="J2879" i="3"/>
  <c r="D2878" i="6" s="1"/>
  <c r="G2847" i="3"/>
  <c r="J2847" i="3" s="1"/>
  <c r="D2846" i="6" s="1"/>
  <c r="G2815" i="3"/>
  <c r="J2815" i="3" s="1"/>
  <c r="D2814" i="6" s="1"/>
  <c r="G2783" i="3"/>
  <c r="J2783" i="3" s="1"/>
  <c r="D2782" i="6" s="1"/>
  <c r="G2751" i="3"/>
  <c r="J2751" i="3" s="1"/>
  <c r="D2750" i="6" s="1"/>
  <c r="G2719" i="3"/>
  <c r="J2719" i="3" s="1"/>
  <c r="D2718" i="6" s="1"/>
  <c r="G2687" i="3"/>
  <c r="J2687" i="3" s="1"/>
  <c r="D2686" i="6" s="1"/>
  <c r="G2655" i="3"/>
  <c r="J2655" i="3" s="1"/>
  <c r="D2654" i="6" s="1"/>
  <c r="G2623" i="3"/>
  <c r="J2623" i="3" s="1"/>
  <c r="D2622" i="6" s="1"/>
  <c r="G2591" i="3"/>
  <c r="J2591" i="3" s="1"/>
  <c r="D2590" i="6" s="1"/>
  <c r="G2559" i="3"/>
  <c r="J2559" i="3" s="1"/>
  <c r="D2558" i="6" s="1"/>
  <c r="J2527" i="3"/>
  <c r="D2526" i="6" s="1"/>
  <c r="J2495" i="3"/>
  <c r="D2494" i="6" s="1"/>
  <c r="G2463" i="3"/>
  <c r="J2463" i="3" s="1"/>
  <c r="D2462" i="6" s="1"/>
  <c r="G2431" i="3"/>
  <c r="J2431" i="3" s="1"/>
  <c r="D2430" i="6" s="1"/>
  <c r="J2399" i="3"/>
  <c r="D2398" i="6" s="1"/>
  <c r="G2367" i="3"/>
  <c r="J2367" i="3" s="1"/>
  <c r="D2366" i="6" s="1"/>
  <c r="J2335" i="3"/>
  <c r="D2334" i="6" s="1"/>
  <c r="G2335" i="3"/>
  <c r="G2303" i="3"/>
  <c r="J2303" i="3" s="1"/>
  <c r="D2302" i="6" s="1"/>
  <c r="G2271" i="3"/>
  <c r="J2271" i="3" s="1"/>
  <c r="D2270" i="6" s="1"/>
  <c r="J2239" i="3"/>
  <c r="D2238" i="6" s="1"/>
  <c r="G2207" i="3"/>
  <c r="J2207" i="3" s="1"/>
  <c r="D2206" i="6" s="1"/>
  <c r="G2175" i="3"/>
  <c r="J2175" i="3" s="1"/>
  <c r="D2174" i="6" s="1"/>
  <c r="G2143" i="3"/>
  <c r="J2143" i="3" s="1"/>
  <c r="D2142" i="6" s="1"/>
  <c r="G2111" i="3"/>
  <c r="J2111" i="3" s="1"/>
  <c r="D2110" i="6" s="1"/>
  <c r="G2079" i="3"/>
  <c r="J2079" i="3" s="1"/>
  <c r="D2078" i="6" s="1"/>
  <c r="G2015" i="3"/>
  <c r="J2015" i="3" s="1"/>
  <c r="D2014" i="6" s="1"/>
  <c r="G1983" i="3"/>
  <c r="J1983" i="3" s="1"/>
  <c r="D1982" i="6" s="1"/>
  <c r="G1951" i="3"/>
  <c r="J1951" i="3" s="1"/>
  <c r="D1950" i="6" s="1"/>
  <c r="J1919" i="3"/>
  <c r="D1918" i="6" s="1"/>
  <c r="G1887" i="3"/>
  <c r="J1887" i="3" s="1"/>
  <c r="D1886" i="6" s="1"/>
  <c r="G1823" i="3"/>
  <c r="J1823" i="3" s="1"/>
  <c r="D1822" i="6" s="1"/>
  <c r="J1791" i="3"/>
  <c r="D1790" i="6" s="1"/>
  <c r="G1759" i="3"/>
  <c r="J1759" i="3" s="1"/>
  <c r="D1758" i="6" s="1"/>
  <c r="G1727" i="3"/>
  <c r="J1727" i="3" s="1"/>
  <c r="D1726" i="6" s="1"/>
  <c r="G1695" i="3"/>
  <c r="J1695" i="3" s="1"/>
  <c r="D1694" i="6" s="1"/>
  <c r="G1663" i="3"/>
  <c r="J1663" i="3" s="1"/>
  <c r="D1662" i="6" s="1"/>
  <c r="G1631" i="3"/>
  <c r="J1631" i="3" s="1"/>
  <c r="D1630" i="6" s="1"/>
  <c r="G1599" i="3"/>
  <c r="J1599" i="3" s="1"/>
  <c r="D1598" i="6" s="1"/>
  <c r="G1567" i="3"/>
  <c r="J1567" i="3" s="1"/>
  <c r="D1566" i="6" s="1"/>
  <c r="G1535" i="3"/>
  <c r="J1535" i="3" s="1"/>
  <c r="D1534" i="6" s="1"/>
  <c r="G3603" i="3"/>
  <c r="J3603" i="3" s="1"/>
  <c r="D3602" i="6" s="1"/>
  <c r="G3507" i="3"/>
  <c r="J3507" i="3" s="1"/>
  <c r="D3506" i="6" s="1"/>
  <c r="G3475" i="3"/>
  <c r="J3475" i="3" s="1"/>
  <c r="D3474" i="6" s="1"/>
  <c r="G3443" i="3"/>
  <c r="J3443" i="3" s="1"/>
  <c r="D3442" i="6" s="1"/>
  <c r="G3411" i="3"/>
  <c r="J3411" i="3" s="1"/>
  <c r="D3410" i="6" s="1"/>
  <c r="G3379" i="3"/>
  <c r="J3379" i="3" s="1"/>
  <c r="D3378" i="6" s="1"/>
  <c r="G3347" i="3"/>
  <c r="J3347" i="3" s="1"/>
  <c r="D3346" i="6" s="1"/>
  <c r="G3315" i="3"/>
  <c r="J3315" i="3" s="1"/>
  <c r="D3314" i="6" s="1"/>
  <c r="G3283" i="3"/>
  <c r="J3283" i="3" s="1"/>
  <c r="D3282" i="6" s="1"/>
  <c r="J3251" i="3"/>
  <c r="D3250" i="6" s="1"/>
  <c r="G3219" i="3"/>
  <c r="J3219" i="3" s="1"/>
  <c r="D3218" i="6" s="1"/>
  <c r="G3187" i="3"/>
  <c r="J3187" i="3" s="1"/>
  <c r="D3186" i="6" s="1"/>
  <c r="G3155" i="3"/>
  <c r="J3155" i="3" s="1"/>
  <c r="D3154" i="6" s="1"/>
  <c r="G3123" i="3"/>
  <c r="J3123" i="3" s="1"/>
  <c r="D3122" i="6" s="1"/>
  <c r="G3091" i="3"/>
  <c r="J3091" i="3" s="1"/>
  <c r="D3090" i="6" s="1"/>
  <c r="G3059" i="3"/>
  <c r="J3059" i="3" s="1"/>
  <c r="D3058" i="6" s="1"/>
  <c r="G3027" i="3"/>
  <c r="J3027" i="3" s="1"/>
  <c r="D3026" i="6" s="1"/>
  <c r="G873" i="3"/>
  <c r="G2464" i="3"/>
  <c r="J2464" i="3" s="1"/>
  <c r="D2463" i="6" s="1"/>
  <c r="J1446" i="3"/>
  <c r="D1445" i="6" s="1"/>
  <c r="J1414" i="3"/>
  <c r="D1413" i="6" s="1"/>
  <c r="J1382" i="3"/>
  <c r="D1381" i="6" s="1"/>
  <c r="G1350" i="3"/>
  <c r="J1350" i="3" s="1"/>
  <c r="D1349" i="6" s="1"/>
  <c r="J1318" i="3"/>
  <c r="D1317" i="6" s="1"/>
  <c r="G1286" i="3"/>
  <c r="J1286" i="3" s="1"/>
  <c r="D1285" i="6" s="1"/>
  <c r="G1254" i="3"/>
  <c r="J1254" i="3" s="1"/>
  <c r="D1253" i="6" s="1"/>
  <c r="G1222" i="3"/>
  <c r="J1222" i="3" s="1"/>
  <c r="D1221" i="6" s="1"/>
  <c r="G1190" i="3"/>
  <c r="J1190" i="3" s="1"/>
  <c r="D1189" i="6" s="1"/>
  <c r="G1126" i="3"/>
  <c r="J1126" i="3" s="1"/>
  <c r="D1125" i="6" s="1"/>
  <c r="G1094" i="3"/>
  <c r="J1094" i="3" s="1"/>
  <c r="D1093" i="6" s="1"/>
  <c r="G1062" i="3"/>
  <c r="J1062" i="3" s="1"/>
  <c r="D1061" i="6" s="1"/>
  <c r="G1030" i="3"/>
  <c r="J1030" i="3" s="1"/>
  <c r="D1029" i="6" s="1"/>
  <c r="G998" i="3"/>
  <c r="J998" i="3" s="1"/>
  <c r="D997" i="6" s="1"/>
  <c r="G966" i="3"/>
  <c r="J966" i="3" s="1"/>
  <c r="D965" i="6" s="1"/>
  <c r="G934" i="3"/>
  <c r="J934" i="3" s="1"/>
  <c r="D933" i="6" s="1"/>
  <c r="G902" i="3"/>
  <c r="J902" i="3" s="1"/>
  <c r="D901" i="6" s="1"/>
  <c r="G870" i="3"/>
  <c r="J870" i="3" s="1"/>
  <c r="D869" i="6" s="1"/>
  <c r="G838" i="3"/>
  <c r="J838" i="3" s="1"/>
  <c r="D837" i="6" s="1"/>
  <c r="G806" i="3"/>
  <c r="J806" i="3" s="1"/>
  <c r="D805" i="6" s="1"/>
  <c r="G742" i="3"/>
  <c r="J742" i="3" s="1"/>
  <c r="D741" i="6" s="1"/>
  <c r="G710" i="3"/>
  <c r="J710" i="3" s="1"/>
  <c r="D709" i="6" s="1"/>
  <c r="G678" i="3"/>
  <c r="J678" i="3" s="1"/>
  <c r="D677" i="6" s="1"/>
  <c r="G646" i="3"/>
  <c r="J646" i="3" s="1"/>
  <c r="D645" i="6" s="1"/>
  <c r="G614" i="3"/>
  <c r="J614" i="3" s="1"/>
  <c r="D613" i="6" s="1"/>
  <c r="G582" i="3"/>
  <c r="J582" i="3" s="1"/>
  <c r="D581" i="6" s="1"/>
  <c r="F581" i="6" s="1"/>
  <c r="G550" i="3"/>
  <c r="J550" i="3" s="1"/>
  <c r="D549" i="6" s="1"/>
  <c r="G518" i="3"/>
  <c r="J518" i="3" s="1"/>
  <c r="D517" i="6" s="1"/>
  <c r="G486" i="3"/>
  <c r="J486" i="3" s="1"/>
  <c r="D485" i="6" s="1"/>
  <c r="G454" i="3"/>
  <c r="J454" i="3" s="1"/>
  <c r="D453" i="6" s="1"/>
  <c r="G422" i="3"/>
  <c r="J422" i="3" s="1"/>
  <c r="D421" i="6" s="1"/>
  <c r="G390" i="3"/>
  <c r="J390" i="3" s="1"/>
  <c r="D389" i="6" s="1"/>
  <c r="G358" i="3"/>
  <c r="J358" i="3" s="1"/>
  <c r="D357" i="6" s="1"/>
  <c r="G326" i="3"/>
  <c r="J326" i="3" s="1"/>
  <c r="G294" i="3"/>
  <c r="J294" i="3" s="1"/>
  <c r="D293" i="6" s="1"/>
  <c r="G262" i="3"/>
  <c r="J262" i="3" s="1"/>
  <c r="D261" i="6" s="1"/>
  <c r="G230" i="3"/>
  <c r="J230" i="3" s="1"/>
  <c r="D229" i="6" s="1"/>
  <c r="F229" i="6" s="1"/>
  <c r="G198" i="3"/>
  <c r="J198" i="3" s="1"/>
  <c r="D197" i="6" s="1"/>
  <c r="G166" i="3"/>
  <c r="J166" i="3" s="1"/>
  <c r="D165" i="6" s="1"/>
  <c r="G134" i="3"/>
  <c r="J134" i="3" s="1"/>
  <c r="D133" i="6" s="1"/>
  <c r="G102" i="3"/>
  <c r="J102" i="3"/>
  <c r="D101" i="6" s="1"/>
  <c r="G70" i="3"/>
  <c r="J70" i="3" s="1"/>
  <c r="D69" i="6" s="1"/>
  <c r="G38" i="3"/>
  <c r="J38" i="3" s="1"/>
  <c r="D37" i="6" s="1"/>
  <c r="G6" i="3"/>
  <c r="J6" i="3" s="1"/>
  <c r="D5" i="6" s="1"/>
  <c r="J2974" i="3"/>
  <c r="D2973" i="6" s="1"/>
  <c r="G2974" i="3"/>
  <c r="G2942" i="3"/>
  <c r="J2942" i="3" s="1"/>
  <c r="D2941" i="6" s="1"/>
  <c r="J2910" i="3"/>
  <c r="D2909" i="6" s="1"/>
  <c r="G2910" i="3"/>
  <c r="G2878" i="3"/>
  <c r="J2878" i="3" s="1"/>
  <c r="D2877" i="6" s="1"/>
  <c r="G2846" i="3"/>
  <c r="J2846" i="3" s="1"/>
  <c r="D2845" i="6" s="1"/>
  <c r="G2814" i="3"/>
  <c r="J2814" i="3" s="1"/>
  <c r="D2813" i="6" s="1"/>
  <c r="G2782" i="3"/>
  <c r="J2782" i="3" s="1"/>
  <c r="D2781" i="6" s="1"/>
  <c r="G2750" i="3"/>
  <c r="J2750" i="3" s="1"/>
  <c r="D2749" i="6" s="1"/>
  <c r="G2718" i="3"/>
  <c r="J2718" i="3" s="1"/>
  <c r="D2717" i="6" s="1"/>
  <c r="G2654" i="3"/>
  <c r="J2654" i="3" s="1"/>
  <c r="D2653" i="6" s="1"/>
  <c r="G2590" i="3"/>
  <c r="J2590" i="3" s="1"/>
  <c r="D2589" i="6" s="1"/>
  <c r="G2558" i="3"/>
  <c r="J2558" i="3" s="1"/>
  <c r="D2557" i="6" s="1"/>
  <c r="G2526" i="3"/>
  <c r="J2526" i="3" s="1"/>
  <c r="D2525" i="6" s="1"/>
  <c r="G2494" i="3"/>
  <c r="J2494" i="3" s="1"/>
  <c r="D2493" i="6" s="1"/>
  <c r="G2462" i="3"/>
  <c r="J2462" i="3" s="1"/>
  <c r="D2461" i="6" s="1"/>
  <c r="G2430" i="3"/>
  <c r="J2430" i="3" s="1"/>
  <c r="D2429" i="6" s="1"/>
  <c r="G2398" i="3"/>
  <c r="J2398" i="3" s="1"/>
  <c r="D2397" i="6" s="1"/>
  <c r="G2366" i="3"/>
  <c r="J2366" i="3" s="1"/>
  <c r="D2365" i="6" s="1"/>
  <c r="G2334" i="3"/>
  <c r="J2334" i="3" s="1"/>
  <c r="D2333" i="6" s="1"/>
  <c r="G2302" i="3"/>
  <c r="J2302" i="3" s="1"/>
  <c r="D2301" i="6" s="1"/>
  <c r="G2270" i="3"/>
  <c r="J2270" i="3" s="1"/>
  <c r="D2269" i="6" s="1"/>
  <c r="G2238" i="3"/>
  <c r="J2238" i="3" s="1"/>
  <c r="D2237" i="6" s="1"/>
  <c r="G2206" i="3"/>
  <c r="J2206" i="3" s="1"/>
  <c r="D2205" i="6" s="1"/>
  <c r="G2174" i="3"/>
  <c r="J2174" i="3" s="1"/>
  <c r="D2173" i="6" s="1"/>
  <c r="J2142" i="3"/>
  <c r="D2141" i="6" s="1"/>
  <c r="G2110" i="3"/>
  <c r="J2110" i="3" s="1"/>
  <c r="D2109" i="6" s="1"/>
  <c r="J2014" i="3"/>
  <c r="D2013" i="6" s="1"/>
  <c r="G1982" i="3"/>
  <c r="J1982" i="3" s="1"/>
  <c r="D1981" i="6" s="1"/>
  <c r="G1950" i="3"/>
  <c r="J1950" i="3" s="1"/>
  <c r="D1949" i="6" s="1"/>
  <c r="G1918" i="3"/>
  <c r="J1918" i="3" s="1"/>
  <c r="D1917" i="6" s="1"/>
  <c r="G1886" i="3"/>
  <c r="J1886" i="3" s="1"/>
  <c r="D1885" i="6" s="1"/>
  <c r="G1854" i="3"/>
  <c r="J1854" i="3" s="1"/>
  <c r="D1853" i="6" s="1"/>
  <c r="G1822" i="3"/>
  <c r="J1822" i="3" s="1"/>
  <c r="D1821" i="6" s="1"/>
  <c r="G1790" i="3"/>
  <c r="J1790" i="3" s="1"/>
  <c r="D1789" i="6" s="1"/>
  <c r="G1758" i="3"/>
  <c r="J1758" i="3" s="1"/>
  <c r="D1757" i="6" s="1"/>
  <c r="F1757" i="6" s="1"/>
  <c r="G1726" i="3"/>
  <c r="J1726" i="3" s="1"/>
  <c r="D1725" i="6" s="1"/>
  <c r="G1694" i="3"/>
  <c r="J1694" i="3" s="1"/>
  <c r="D1693" i="6" s="1"/>
  <c r="F1693" i="6" s="1"/>
  <c r="G1662" i="3"/>
  <c r="J1662" i="3" s="1"/>
  <c r="D1661" i="6" s="1"/>
  <c r="G1630" i="3"/>
  <c r="J1630" i="3" s="1"/>
  <c r="D1629" i="6" s="1"/>
  <c r="G1598" i="3"/>
  <c r="J1598" i="3" s="1"/>
  <c r="D1597" i="6" s="1"/>
  <c r="G1566" i="3"/>
  <c r="J1566" i="3" s="1"/>
  <c r="D1565" i="6" s="1"/>
  <c r="G1534" i="3"/>
  <c r="J1534" i="3" s="1"/>
  <c r="D1533" i="6" s="1"/>
  <c r="G3602" i="3"/>
  <c r="J3602" i="3" s="1"/>
  <c r="D3601" i="6" s="1"/>
  <c r="G3570" i="3"/>
  <c r="J3570" i="3" s="1"/>
  <c r="D3569" i="6" s="1"/>
  <c r="G3538" i="3"/>
  <c r="J3538" i="3" s="1"/>
  <c r="D3537" i="6" s="1"/>
  <c r="G3506" i="3"/>
  <c r="J3506" i="3" s="1"/>
  <c r="D3505" i="6" s="1"/>
  <c r="J3474" i="3"/>
  <c r="D3473" i="6" s="1"/>
  <c r="G3442" i="3"/>
  <c r="J3442" i="3" s="1"/>
  <c r="D3441" i="6" s="1"/>
  <c r="G3410" i="3"/>
  <c r="J3410" i="3" s="1"/>
  <c r="D3409" i="6" s="1"/>
  <c r="G3378" i="3"/>
  <c r="J3378" i="3" s="1"/>
  <c r="D3377" i="6" s="1"/>
  <c r="J3346" i="3"/>
  <c r="D3345" i="6" s="1"/>
  <c r="G3314" i="3"/>
  <c r="J3314" i="3" s="1"/>
  <c r="D3313" i="6" s="1"/>
  <c r="G3282" i="3"/>
  <c r="J3282" i="3" s="1"/>
  <c r="D3281" i="6" s="1"/>
  <c r="J3250" i="3"/>
  <c r="D3249" i="6" s="1"/>
  <c r="G3218" i="3"/>
  <c r="J3218" i="3" s="1"/>
  <c r="D3217" i="6" s="1"/>
  <c r="G3186" i="3"/>
  <c r="J3186" i="3" s="1"/>
  <c r="D3185" i="6" s="1"/>
  <c r="G3154" i="3"/>
  <c r="J3154" i="3" s="1"/>
  <c r="D3153" i="6" s="1"/>
  <c r="G3122" i="3"/>
  <c r="J3122" i="3" s="1"/>
  <c r="D3121" i="6" s="1"/>
  <c r="G3090" i="3"/>
  <c r="J3090" i="3" s="1"/>
  <c r="D3089" i="6" s="1"/>
  <c r="G3058" i="3"/>
  <c r="J3058" i="3" s="1"/>
  <c r="D3057" i="6" s="1"/>
  <c r="G3026" i="3"/>
  <c r="J3026" i="3" s="1"/>
  <c r="D3025" i="6" s="1"/>
  <c r="G1483" i="3"/>
  <c r="J1483" i="3" s="1"/>
  <c r="D1482" i="6" s="1"/>
  <c r="G1318" i="3"/>
  <c r="G938" i="3"/>
  <c r="J938" i="3" s="1"/>
  <c r="D937" i="6" s="1"/>
  <c r="G872" i="3"/>
  <c r="J872" i="3" s="1"/>
  <c r="D871" i="6" s="1"/>
  <c r="G715" i="3"/>
  <c r="J715" i="3" s="1"/>
  <c r="D714" i="6" s="1"/>
  <c r="G234" i="3"/>
  <c r="J234" i="3" s="1"/>
  <c r="D233" i="6" s="1"/>
  <c r="G2078" i="3"/>
  <c r="J2078" i="3" s="1"/>
  <c r="D2077" i="6" s="1"/>
  <c r="J1395" i="3"/>
  <c r="D1394" i="6" s="1"/>
  <c r="J10" i="3"/>
  <c r="D9" i="6" s="1"/>
  <c r="J3539" i="3"/>
  <c r="D3538" i="6" s="1"/>
  <c r="G1477" i="3"/>
  <c r="J1477" i="3" s="1"/>
  <c r="D1476" i="6" s="1"/>
  <c r="J1445" i="3"/>
  <c r="D1444" i="6" s="1"/>
  <c r="J1413" i="3"/>
  <c r="D1412" i="6" s="1"/>
  <c r="J1381" i="3"/>
  <c r="D1380" i="6" s="1"/>
  <c r="G1349" i="3"/>
  <c r="J1349" i="3" s="1"/>
  <c r="D1348" i="6" s="1"/>
  <c r="G1285" i="3"/>
  <c r="J1285" i="3" s="1"/>
  <c r="D1284" i="6" s="1"/>
  <c r="G1253" i="3"/>
  <c r="J1253" i="3" s="1"/>
  <c r="D1252" i="6" s="1"/>
  <c r="G1221" i="3"/>
  <c r="J1221" i="3" s="1"/>
  <c r="D1220" i="6" s="1"/>
  <c r="G1189" i="3"/>
  <c r="J1189" i="3" s="1"/>
  <c r="D1188" i="6" s="1"/>
  <c r="G1125" i="3"/>
  <c r="J1125" i="3" s="1"/>
  <c r="D1124" i="6" s="1"/>
  <c r="G1093" i="3"/>
  <c r="J1093" i="3" s="1"/>
  <c r="D1092" i="6" s="1"/>
  <c r="J1061" i="3"/>
  <c r="D1060" i="6" s="1"/>
  <c r="G1029" i="3"/>
  <c r="J1029" i="3" s="1"/>
  <c r="D1028" i="6" s="1"/>
  <c r="G997" i="3"/>
  <c r="J997" i="3" s="1"/>
  <c r="D996" i="6" s="1"/>
  <c r="G965" i="3"/>
  <c r="J965" i="3" s="1"/>
  <c r="D964" i="6" s="1"/>
  <c r="J933" i="3"/>
  <c r="D932" i="6" s="1"/>
  <c r="G933" i="3"/>
  <c r="G901" i="3"/>
  <c r="J901" i="3" s="1"/>
  <c r="D900" i="6" s="1"/>
  <c r="J837" i="3"/>
  <c r="D836" i="6" s="1"/>
  <c r="G805" i="3"/>
  <c r="J805" i="3" s="1"/>
  <c r="D804" i="6" s="1"/>
  <c r="G741" i="3"/>
  <c r="J741" i="3" s="1"/>
  <c r="D740" i="6" s="1"/>
  <c r="J709" i="3"/>
  <c r="D708" i="6" s="1"/>
  <c r="J677" i="3"/>
  <c r="D676" i="6" s="1"/>
  <c r="G645" i="3"/>
  <c r="J645" i="3" s="1"/>
  <c r="D644" i="6" s="1"/>
  <c r="J613" i="3"/>
  <c r="D612" i="6" s="1"/>
  <c r="J581" i="3"/>
  <c r="D580" i="6" s="1"/>
  <c r="G549" i="3"/>
  <c r="J549" i="3" s="1"/>
  <c r="D548" i="6" s="1"/>
  <c r="F548" i="6" s="1"/>
  <c r="G517" i="3"/>
  <c r="J517" i="3" s="1"/>
  <c r="D516" i="6" s="1"/>
  <c r="G485" i="3"/>
  <c r="J485" i="3" s="1"/>
  <c r="D484" i="6" s="1"/>
  <c r="J453" i="3"/>
  <c r="D452" i="6" s="1"/>
  <c r="G421" i="3"/>
  <c r="J421" i="3" s="1"/>
  <c r="D420" i="6" s="1"/>
  <c r="G389" i="3"/>
  <c r="J389" i="3" s="1"/>
  <c r="D388" i="6" s="1"/>
  <c r="J357" i="3"/>
  <c r="D356" i="6" s="1"/>
  <c r="J325" i="3"/>
  <c r="D324" i="6" s="1"/>
  <c r="J293" i="3"/>
  <c r="D292" i="6" s="1"/>
  <c r="J261" i="3"/>
  <c r="D260" i="6" s="1"/>
  <c r="G229" i="3"/>
  <c r="J229" i="3" s="1"/>
  <c r="D228" i="6" s="1"/>
  <c r="J197" i="3"/>
  <c r="D196" i="6" s="1"/>
  <c r="G165" i="3"/>
  <c r="J165" i="3" s="1"/>
  <c r="D164" i="6" s="1"/>
  <c r="G101" i="3"/>
  <c r="J101" i="3" s="1"/>
  <c r="D100" i="6" s="1"/>
  <c r="J69" i="3"/>
  <c r="D68" i="6" s="1"/>
  <c r="J37" i="3"/>
  <c r="D36" i="6" s="1"/>
  <c r="J5" i="3"/>
  <c r="D4" i="6" s="1"/>
  <c r="G2973" i="3"/>
  <c r="J2973" i="3" s="1"/>
  <c r="D2972" i="6" s="1"/>
  <c r="G2941" i="3"/>
  <c r="J2941" i="3" s="1"/>
  <c r="D2940" i="6" s="1"/>
  <c r="J2909" i="3"/>
  <c r="D2908" i="6" s="1"/>
  <c r="J2877" i="3"/>
  <c r="D2876" i="6" s="1"/>
  <c r="G2845" i="3"/>
  <c r="J2845" i="3" s="1"/>
  <c r="D2844" i="6" s="1"/>
  <c r="G2813" i="3"/>
  <c r="J2813" i="3" s="1"/>
  <c r="D2812" i="6" s="1"/>
  <c r="G2781" i="3"/>
  <c r="J2781" i="3" s="1"/>
  <c r="D2780" i="6" s="1"/>
  <c r="G2717" i="3"/>
  <c r="J2717" i="3" s="1"/>
  <c r="D2716" i="6" s="1"/>
  <c r="G2685" i="3"/>
  <c r="J2685" i="3" s="1"/>
  <c r="D2684" i="6" s="1"/>
  <c r="G2653" i="3"/>
  <c r="J2653" i="3" s="1"/>
  <c r="D2652" i="6" s="1"/>
  <c r="G1482" i="3"/>
  <c r="J1482" i="3" s="1"/>
  <c r="D1481" i="6" s="1"/>
  <c r="G1317" i="3"/>
  <c r="J1317" i="3" s="1"/>
  <c r="D1316" i="6" s="1"/>
  <c r="G937" i="3"/>
  <c r="J937" i="3" s="1"/>
  <c r="D936" i="6" s="1"/>
  <c r="G869" i="3"/>
  <c r="J869" i="3" s="1"/>
  <c r="D868" i="6" s="1"/>
  <c r="G714" i="3"/>
  <c r="J714" i="3" s="1"/>
  <c r="D713" i="6" s="1"/>
  <c r="G233" i="3"/>
  <c r="J233" i="3" s="1"/>
  <c r="D232" i="6" s="1"/>
  <c r="G2595" i="3"/>
  <c r="J2595" i="3" s="1"/>
  <c r="D2594" i="6" s="1"/>
  <c r="G1855" i="3"/>
  <c r="J1855" i="3" s="1"/>
  <c r="D1854" i="6" s="1"/>
  <c r="J2936" i="3"/>
  <c r="D2935" i="6" s="1"/>
  <c r="J1444" i="3"/>
  <c r="D1443" i="6" s="1"/>
  <c r="J1412" i="3"/>
  <c r="D1411" i="6" s="1"/>
  <c r="J1380" i="3"/>
  <c r="D1379" i="6" s="1"/>
  <c r="J1348" i="3"/>
  <c r="D1347" i="6" s="1"/>
  <c r="J1284" i="3"/>
  <c r="D1283" i="6" s="1"/>
  <c r="G1284" i="3"/>
  <c r="J1252" i="3"/>
  <c r="D1251" i="6" s="1"/>
  <c r="G1220" i="3"/>
  <c r="J1220" i="3" s="1"/>
  <c r="D1219" i="6" s="1"/>
  <c r="G1188" i="3"/>
  <c r="J1188" i="3" s="1"/>
  <c r="D1187" i="6" s="1"/>
  <c r="G1156" i="3"/>
  <c r="J1156" i="3" s="1"/>
  <c r="D1155" i="6" s="1"/>
  <c r="J1124" i="3"/>
  <c r="D1123" i="6" s="1"/>
  <c r="J1092" i="3"/>
  <c r="D1091" i="6" s="1"/>
  <c r="G1060" i="3"/>
  <c r="J1060" i="3"/>
  <c r="D1059" i="6" s="1"/>
  <c r="G1028" i="3"/>
  <c r="J1028" i="3" s="1"/>
  <c r="D1027" i="6" s="1"/>
  <c r="G996" i="3"/>
  <c r="J996" i="3" s="1"/>
  <c r="D995" i="6" s="1"/>
  <c r="G964" i="3"/>
  <c r="J964" i="3" s="1"/>
  <c r="D963" i="6" s="1"/>
  <c r="G932" i="3"/>
  <c r="J932" i="3" s="1"/>
  <c r="D931" i="6" s="1"/>
  <c r="G900" i="3"/>
  <c r="J900" i="3" s="1"/>
  <c r="D899" i="6" s="1"/>
  <c r="G868" i="3"/>
  <c r="J868" i="3" s="1"/>
  <c r="D867" i="6" s="1"/>
  <c r="J836" i="3"/>
  <c r="D835" i="6" s="1"/>
  <c r="G804" i="3"/>
  <c r="J804" i="3" s="1"/>
  <c r="D803" i="6" s="1"/>
  <c r="J772" i="3"/>
  <c r="D771" i="6" s="1"/>
  <c r="G740" i="3"/>
  <c r="J740" i="3" s="1"/>
  <c r="D739" i="6" s="1"/>
  <c r="J676" i="3"/>
  <c r="D675" i="6" s="1"/>
  <c r="J644" i="3"/>
  <c r="D643" i="6" s="1"/>
  <c r="G612" i="3"/>
  <c r="J612" i="3" s="1"/>
  <c r="D611" i="6" s="1"/>
  <c r="J580" i="3"/>
  <c r="D579" i="6" s="1"/>
  <c r="G548" i="3"/>
  <c r="J548" i="3" s="1"/>
  <c r="D547" i="6" s="1"/>
  <c r="G516" i="3"/>
  <c r="J516" i="3" s="1"/>
  <c r="D515" i="6" s="1"/>
  <c r="G484" i="3"/>
  <c r="J484" i="3" s="1"/>
  <c r="D483" i="6" s="1"/>
  <c r="G452" i="3"/>
  <c r="J452" i="3" s="1"/>
  <c r="D451" i="6" s="1"/>
  <c r="G388" i="3"/>
  <c r="J388" i="3" s="1"/>
  <c r="D387" i="6" s="1"/>
  <c r="G356" i="3"/>
  <c r="J356" i="3" s="1"/>
  <c r="D355" i="6" s="1"/>
  <c r="J324" i="3"/>
  <c r="D323" i="6" s="1"/>
  <c r="G292" i="3"/>
  <c r="J292" i="3" s="1"/>
  <c r="D291" i="6" s="1"/>
  <c r="J260" i="3"/>
  <c r="D259" i="6" s="1"/>
  <c r="G228" i="3"/>
  <c r="J228" i="3" s="1"/>
  <c r="D227" i="6" s="1"/>
  <c r="J196" i="3"/>
  <c r="D195" i="6" s="1"/>
  <c r="G164" i="3"/>
  <c r="J164" i="3" s="1"/>
  <c r="D163" i="6" s="1"/>
  <c r="G100" i="3"/>
  <c r="J100" i="3" s="1"/>
  <c r="D99" i="6" s="1"/>
  <c r="J68" i="3"/>
  <c r="D67" i="6" s="1"/>
  <c r="J36" i="3"/>
  <c r="D35" i="6" s="1"/>
  <c r="J3004" i="3"/>
  <c r="D3003" i="6" s="1"/>
  <c r="J2972" i="3"/>
  <c r="D2971" i="6" s="1"/>
  <c r="G2940" i="3"/>
  <c r="J2940" i="3" s="1"/>
  <c r="D2939" i="6" s="1"/>
  <c r="J2908" i="3"/>
  <c r="D2907" i="6" s="1"/>
  <c r="J2876" i="3"/>
  <c r="D2875" i="6" s="1"/>
  <c r="G2844" i="3"/>
  <c r="J2844" i="3" s="1"/>
  <c r="D2843" i="6" s="1"/>
  <c r="J2812" i="3"/>
  <c r="D2811" i="6" s="1"/>
  <c r="G2812" i="3"/>
  <c r="G2780" i="3"/>
  <c r="J2780" i="3" s="1"/>
  <c r="D2779" i="6" s="1"/>
  <c r="G2748" i="3"/>
  <c r="J2748" i="3" s="1"/>
  <c r="D2747" i="6" s="1"/>
  <c r="G1481" i="3"/>
  <c r="J1481" i="3" s="1"/>
  <c r="D1480" i="6" s="1"/>
  <c r="G1316" i="3"/>
  <c r="J1316" i="3" s="1"/>
  <c r="D1315" i="6" s="1"/>
  <c r="G713" i="3"/>
  <c r="J713" i="3" s="1"/>
  <c r="D712" i="6" s="1"/>
  <c r="G232" i="3"/>
  <c r="G39" i="3"/>
  <c r="J39" i="3" s="1"/>
  <c r="D38" i="6" s="1"/>
  <c r="J1387" i="3"/>
  <c r="D1386" i="6" s="1"/>
  <c r="J1377" i="3"/>
  <c r="D1376" i="6" s="1"/>
  <c r="J1345" i="3"/>
  <c r="D1344" i="6" s="1"/>
  <c r="J1313" i="3"/>
  <c r="D1312" i="6" s="1"/>
  <c r="G1313" i="3"/>
  <c r="J1281" i="3"/>
  <c r="D1280" i="6" s="1"/>
  <c r="G1249" i="3"/>
  <c r="J1249" i="3" s="1"/>
  <c r="D1248" i="6" s="1"/>
  <c r="J1217" i="3"/>
  <c r="D1216" i="6" s="1"/>
  <c r="J1185" i="3"/>
  <c r="D1184" i="6" s="1"/>
  <c r="J1153" i="3"/>
  <c r="D1152" i="6" s="1"/>
  <c r="G1121" i="3"/>
  <c r="J1121" i="3" s="1"/>
  <c r="D1120" i="6" s="1"/>
  <c r="J1089" i="3"/>
  <c r="D1088" i="6" s="1"/>
  <c r="G1089" i="3"/>
  <c r="G1057" i="3"/>
  <c r="J1057" i="3" s="1"/>
  <c r="D1056" i="6" s="1"/>
  <c r="J1025" i="3"/>
  <c r="D1024" i="6" s="1"/>
  <c r="G993" i="3"/>
  <c r="J993" i="3" s="1"/>
  <c r="D992" i="6" s="1"/>
  <c r="G961" i="3"/>
  <c r="J961" i="3" s="1"/>
  <c r="D960" i="6" s="1"/>
  <c r="J929" i="3"/>
  <c r="D928" i="6" s="1"/>
  <c r="G897" i="3"/>
  <c r="J897" i="3" s="1"/>
  <c r="D896" i="6" s="1"/>
  <c r="G865" i="3"/>
  <c r="J865" i="3" s="1"/>
  <c r="D864" i="6" s="1"/>
  <c r="G833" i="3"/>
  <c r="J833" i="3" s="1"/>
  <c r="D832" i="6" s="1"/>
  <c r="G801" i="3"/>
  <c r="J801" i="3" s="1"/>
  <c r="D800" i="6" s="1"/>
  <c r="J769" i="3"/>
  <c r="D768" i="6" s="1"/>
  <c r="J737" i="3"/>
  <c r="D736" i="6" s="1"/>
  <c r="G705" i="3"/>
  <c r="J705" i="3" s="1"/>
  <c r="D704" i="6" s="1"/>
  <c r="J673" i="3"/>
  <c r="D672" i="6" s="1"/>
  <c r="G641" i="3"/>
  <c r="J641" i="3" s="1"/>
  <c r="D640" i="6" s="1"/>
  <c r="F640" i="6" s="1"/>
  <c r="J609" i="3"/>
  <c r="D608" i="6" s="1"/>
  <c r="J577" i="3"/>
  <c r="D576" i="6" s="1"/>
  <c r="G545" i="3"/>
  <c r="J545" i="3" s="1"/>
  <c r="D544" i="6" s="1"/>
  <c r="G513" i="3"/>
  <c r="J513" i="3" s="1"/>
  <c r="D512" i="6" s="1"/>
  <c r="G481" i="3"/>
  <c r="J481" i="3" s="1"/>
  <c r="D480" i="6" s="1"/>
  <c r="G449" i="3"/>
  <c r="J449" i="3" s="1"/>
  <c r="D448" i="6" s="1"/>
  <c r="G417" i="3"/>
  <c r="J417" i="3" s="1"/>
  <c r="D416" i="6" s="1"/>
  <c r="G385" i="3"/>
  <c r="J385" i="3" s="1"/>
  <c r="D384" i="6" s="1"/>
  <c r="G353" i="3"/>
  <c r="J353" i="3" s="1"/>
  <c r="D352" i="6" s="1"/>
  <c r="G321" i="3"/>
  <c r="J321" i="3" s="1"/>
  <c r="D320" i="6" s="1"/>
  <c r="G289" i="3"/>
  <c r="J289" i="3" s="1"/>
  <c r="D288" i="6" s="1"/>
  <c r="J257" i="3"/>
  <c r="D256" i="6" s="1"/>
  <c r="G225" i="3"/>
  <c r="J225" i="3" s="1"/>
  <c r="D224" i="6" s="1"/>
  <c r="J193" i="3"/>
  <c r="D192" i="6" s="1"/>
  <c r="J161" i="3"/>
  <c r="D160" i="6" s="1"/>
  <c r="G129" i="3"/>
  <c r="J129" i="3" s="1"/>
  <c r="D128" i="6" s="1"/>
  <c r="G97" i="3"/>
  <c r="J97" i="3" s="1"/>
  <c r="D96" i="6" s="1"/>
  <c r="G65" i="3"/>
  <c r="J65" i="3" s="1"/>
  <c r="D64" i="6" s="1"/>
  <c r="G33" i="3"/>
  <c r="J33" i="3" s="1"/>
  <c r="D32" i="6" s="1"/>
  <c r="G3001" i="3"/>
  <c r="J3001" i="3" s="1"/>
  <c r="D3000" i="6" s="1"/>
  <c r="G2969" i="3"/>
  <c r="J2969" i="3" s="1"/>
  <c r="D2968" i="6" s="1"/>
  <c r="G2937" i="3"/>
  <c r="J2937" i="3" s="1"/>
  <c r="D2936" i="6" s="1"/>
  <c r="J2905" i="3"/>
  <c r="D2904" i="6" s="1"/>
  <c r="G2905" i="3"/>
  <c r="G2873" i="3"/>
  <c r="J2873" i="3" s="1"/>
  <c r="D2872" i="6" s="1"/>
  <c r="G2841" i="3"/>
  <c r="J2841" i="3" s="1"/>
  <c r="D2840" i="6" s="1"/>
  <c r="G2809" i="3"/>
  <c r="J2809" i="3" s="1"/>
  <c r="D2808" i="6" s="1"/>
  <c r="G2777" i="3"/>
  <c r="J2777" i="3" s="1"/>
  <c r="D2776" i="6" s="1"/>
  <c r="G2745" i="3"/>
  <c r="J2745" i="3" s="1"/>
  <c r="D2744" i="6" s="1"/>
  <c r="G2713" i="3"/>
  <c r="J2713" i="3" s="1"/>
  <c r="D2712" i="6" s="1"/>
  <c r="G2681" i="3"/>
  <c r="J2681" i="3" s="1"/>
  <c r="D2680" i="6" s="1"/>
  <c r="J2649" i="3"/>
  <c r="D2648" i="6" s="1"/>
  <c r="G2617" i="3"/>
  <c r="J2617" i="3" s="1"/>
  <c r="D2616" i="6" s="1"/>
  <c r="G2585" i="3"/>
  <c r="J2585" i="3" s="1"/>
  <c r="D2584" i="6" s="1"/>
  <c r="G2553" i="3"/>
  <c r="J2553" i="3" s="1"/>
  <c r="D2552" i="6" s="1"/>
  <c r="J2521" i="3"/>
  <c r="D2520" i="6" s="1"/>
  <c r="G2521" i="3"/>
  <c r="G2489" i="3"/>
  <c r="J2489" i="3" s="1"/>
  <c r="D2488" i="6" s="1"/>
  <c r="J2457" i="3"/>
  <c r="D2456" i="6" s="1"/>
  <c r="G2425" i="3"/>
  <c r="J2425" i="3" s="1"/>
  <c r="D2424" i="6" s="1"/>
  <c r="G2393" i="3"/>
  <c r="J2393" i="3" s="1"/>
  <c r="D2392" i="6" s="1"/>
  <c r="G2361" i="3"/>
  <c r="J2361" i="3" s="1"/>
  <c r="D2360" i="6" s="1"/>
  <c r="G2329" i="3"/>
  <c r="J2329" i="3" s="1"/>
  <c r="D2328" i="6" s="1"/>
  <c r="G2297" i="3"/>
  <c r="J2297" i="3" s="1"/>
  <c r="D2296" i="6" s="1"/>
  <c r="G2265" i="3"/>
  <c r="J2265" i="3" s="1"/>
  <c r="D2264" i="6" s="1"/>
  <c r="J2233" i="3"/>
  <c r="D2232" i="6" s="1"/>
  <c r="G2233" i="3"/>
  <c r="G2201" i="3"/>
  <c r="J2201" i="3" s="1"/>
  <c r="D2200" i="6" s="1"/>
  <c r="G2169" i="3"/>
  <c r="J2169" i="3" s="1"/>
  <c r="D2168" i="6" s="1"/>
  <c r="G2137" i="3"/>
  <c r="J2137" i="3" s="1"/>
  <c r="D2136" i="6" s="1"/>
  <c r="G2105" i="3"/>
  <c r="J2105" i="3" s="1"/>
  <c r="D2104" i="6" s="1"/>
  <c r="J2073" i="3"/>
  <c r="D2072" i="6" s="1"/>
  <c r="G2041" i="3"/>
  <c r="J2041" i="3" s="1"/>
  <c r="D2040" i="6" s="1"/>
  <c r="G2009" i="3"/>
  <c r="J2009" i="3" s="1"/>
  <c r="D2008" i="6" s="1"/>
  <c r="J1977" i="3"/>
  <c r="D1976" i="6" s="1"/>
  <c r="G1945" i="3"/>
  <c r="J1945" i="3" s="1"/>
  <c r="D1944" i="6" s="1"/>
  <c r="G1913" i="3"/>
  <c r="J1913" i="3" s="1"/>
  <c r="D1912" i="6" s="1"/>
  <c r="G1881" i="3"/>
  <c r="J1881" i="3" s="1"/>
  <c r="D1880" i="6" s="1"/>
  <c r="G1849" i="3"/>
  <c r="J1849" i="3" s="1"/>
  <c r="D1848" i="6" s="1"/>
  <c r="G1785" i="3"/>
  <c r="J1785" i="3" s="1"/>
  <c r="D1784" i="6" s="1"/>
  <c r="G1753" i="3"/>
  <c r="J1753" i="3" s="1"/>
  <c r="D1752" i="6" s="1"/>
  <c r="G1721" i="3"/>
  <c r="J1721" i="3" s="1"/>
  <c r="D1720" i="6" s="1"/>
  <c r="G1689" i="3"/>
  <c r="J1689" i="3" s="1"/>
  <c r="D1688" i="6" s="1"/>
  <c r="J1657" i="3"/>
  <c r="D1656" i="6" s="1"/>
  <c r="G1625" i="3"/>
  <c r="J1625" i="3" s="1"/>
  <c r="D1624" i="6" s="1"/>
  <c r="J1593" i="3"/>
  <c r="D1592" i="6" s="1"/>
  <c r="G1561" i="3"/>
  <c r="J1561" i="3" s="1"/>
  <c r="D1560" i="6" s="1"/>
  <c r="G1529" i="3"/>
  <c r="J1529" i="3" s="1"/>
  <c r="D1528" i="6" s="1"/>
  <c r="G3597" i="3"/>
  <c r="J3597" i="3" s="1"/>
  <c r="D3596" i="6" s="1"/>
  <c r="G3565" i="3"/>
  <c r="J3565" i="3" s="1"/>
  <c r="D3564" i="6" s="1"/>
  <c r="G3533" i="3"/>
  <c r="J3533" i="3" s="1"/>
  <c r="D3532" i="6" s="1"/>
  <c r="G3501" i="3"/>
  <c r="J3501" i="3" s="1"/>
  <c r="D3500" i="6" s="1"/>
  <c r="G3469" i="3"/>
  <c r="J3469" i="3" s="1"/>
  <c r="D3468" i="6" s="1"/>
  <c r="J3437" i="3"/>
  <c r="D3436" i="6" s="1"/>
  <c r="G3437" i="3"/>
  <c r="G3405" i="3"/>
  <c r="J3405" i="3" s="1"/>
  <c r="D3404" i="6" s="1"/>
  <c r="G3373" i="3"/>
  <c r="J3373" i="3" s="1"/>
  <c r="D3372" i="6" s="1"/>
  <c r="G3341" i="3"/>
  <c r="J3341" i="3" s="1"/>
  <c r="D3340" i="6" s="1"/>
  <c r="G3309" i="3"/>
  <c r="J3309" i="3" s="1"/>
  <c r="D3308" i="6" s="1"/>
  <c r="G3277" i="3"/>
  <c r="J3277" i="3" s="1"/>
  <c r="D3276" i="6" s="1"/>
  <c r="J3245" i="3"/>
  <c r="D3244" i="6" s="1"/>
  <c r="G3213" i="3"/>
  <c r="J3213" i="3" s="1"/>
  <c r="D3212" i="6" s="1"/>
  <c r="J3181" i="3"/>
  <c r="D3180" i="6" s="1"/>
  <c r="G3149" i="3"/>
  <c r="J3149" i="3" s="1"/>
  <c r="D3148" i="6" s="1"/>
  <c r="J3117" i="3"/>
  <c r="D3116" i="6" s="1"/>
  <c r="G3085" i="3"/>
  <c r="J3085" i="3" s="1"/>
  <c r="D3084" i="6" s="1"/>
  <c r="G3053" i="3"/>
  <c r="J3053" i="3" s="1"/>
  <c r="D3052" i="6" s="1"/>
  <c r="J3021" i="3"/>
  <c r="D3020" i="6" s="1"/>
  <c r="G1478" i="3"/>
  <c r="J1478" i="3" s="1"/>
  <c r="D1477" i="6" s="1"/>
  <c r="G777" i="3"/>
  <c r="J777" i="3" s="1"/>
  <c r="D776" i="6" s="1"/>
  <c r="G708" i="3"/>
  <c r="J708" i="3" s="1"/>
  <c r="D707" i="6" s="1"/>
  <c r="G393" i="3"/>
  <c r="J393" i="3" s="1"/>
  <c r="D392" i="6" s="1"/>
  <c r="G133" i="3"/>
  <c r="J133" i="3" s="1"/>
  <c r="D132" i="6" s="1"/>
  <c r="G2945" i="3"/>
  <c r="J2945" i="3" s="1"/>
  <c r="D2944" i="6" s="1"/>
  <c r="G1817" i="3"/>
  <c r="J1817" i="3" s="1"/>
  <c r="D1816" i="6" s="1"/>
  <c r="J1385" i="3"/>
  <c r="D1384" i="6" s="1"/>
  <c r="F1384" i="6" s="1"/>
  <c r="J1376" i="3"/>
  <c r="D1375" i="6" s="1"/>
  <c r="J1344" i="3"/>
  <c r="D1343" i="6" s="1"/>
  <c r="J1312" i="3"/>
  <c r="D1311" i="6" s="1"/>
  <c r="J1280" i="3"/>
  <c r="D1279" i="6" s="1"/>
  <c r="G1248" i="3"/>
  <c r="J1248" i="3" s="1"/>
  <c r="D1247" i="6" s="1"/>
  <c r="J1216" i="3"/>
  <c r="D1215" i="6" s="1"/>
  <c r="G1184" i="3"/>
  <c r="J1184" i="3" s="1"/>
  <c r="D1183" i="6" s="1"/>
  <c r="J1152" i="3"/>
  <c r="D1151" i="6" s="1"/>
  <c r="J1120" i="3"/>
  <c r="D1119" i="6" s="1"/>
  <c r="G1088" i="3"/>
  <c r="J1088" i="3" s="1"/>
  <c r="D1087" i="6" s="1"/>
  <c r="G1056" i="3"/>
  <c r="J1056" i="3" s="1"/>
  <c r="D1055" i="6" s="1"/>
  <c r="G1024" i="3"/>
  <c r="J1024" i="3" s="1"/>
  <c r="D1023" i="6" s="1"/>
  <c r="F1023" i="6" s="1"/>
  <c r="G992" i="3"/>
  <c r="J992" i="3" s="1"/>
  <c r="D991" i="6" s="1"/>
  <c r="J960" i="3"/>
  <c r="D959" i="6" s="1"/>
  <c r="G928" i="3"/>
  <c r="J928" i="3" s="1"/>
  <c r="D927" i="6" s="1"/>
  <c r="J896" i="3"/>
  <c r="D895" i="6" s="1"/>
  <c r="G896" i="3"/>
  <c r="G864" i="3"/>
  <c r="J864" i="3" s="1"/>
  <c r="G832" i="3"/>
  <c r="J832" i="3" s="1"/>
  <c r="D831" i="6" s="1"/>
  <c r="G800" i="3"/>
  <c r="J800" i="3" s="1"/>
  <c r="D799" i="6" s="1"/>
  <c r="J768" i="3"/>
  <c r="D767" i="6" s="1"/>
  <c r="J736" i="3"/>
  <c r="D735" i="6" s="1"/>
  <c r="G704" i="3"/>
  <c r="J704" i="3" s="1"/>
  <c r="D703" i="6" s="1"/>
  <c r="J672" i="3"/>
  <c r="D671" i="6" s="1"/>
  <c r="G640" i="3"/>
  <c r="J640" i="3" s="1"/>
  <c r="D639" i="6" s="1"/>
  <c r="J608" i="3"/>
  <c r="D607" i="6" s="1"/>
  <c r="J576" i="3"/>
  <c r="D575" i="6" s="1"/>
  <c r="J544" i="3"/>
  <c r="D543" i="6" s="1"/>
  <c r="G544" i="3"/>
  <c r="G512" i="3"/>
  <c r="J512" i="3" s="1"/>
  <c r="D511" i="6" s="1"/>
  <c r="G480" i="3"/>
  <c r="J480" i="3" s="1"/>
  <c r="D479" i="6" s="1"/>
  <c r="G448" i="3"/>
  <c r="J448" i="3" s="1"/>
  <c r="D447" i="6" s="1"/>
  <c r="G384" i="3"/>
  <c r="J384" i="3" s="1"/>
  <c r="D383" i="6" s="1"/>
  <c r="G352" i="3"/>
  <c r="J352" i="3" s="1"/>
  <c r="D351" i="6" s="1"/>
  <c r="G320" i="3"/>
  <c r="J320" i="3" s="1"/>
  <c r="D319" i="6" s="1"/>
  <c r="J256" i="3"/>
  <c r="D255" i="6" s="1"/>
  <c r="G224" i="3"/>
  <c r="J224" i="3" s="1"/>
  <c r="D223" i="6" s="1"/>
  <c r="J192" i="3"/>
  <c r="D191" i="6" s="1"/>
  <c r="F191" i="6" s="1"/>
  <c r="J160" i="3"/>
  <c r="D159" i="6" s="1"/>
  <c r="G128" i="3"/>
  <c r="J128" i="3" s="1"/>
  <c r="D127" i="6" s="1"/>
  <c r="G96" i="3"/>
  <c r="J96" i="3" s="1"/>
  <c r="D95" i="6" s="1"/>
  <c r="G64" i="3"/>
  <c r="J64" i="3" s="1"/>
  <c r="D63" i="6" s="1"/>
  <c r="J32" i="3"/>
  <c r="D31" i="6" s="1"/>
  <c r="J3000" i="3"/>
  <c r="D2999" i="6" s="1"/>
  <c r="G2968" i="3"/>
  <c r="J2968" i="3" s="1"/>
  <c r="D2967" i="6" s="1"/>
  <c r="J2904" i="3"/>
  <c r="D2903" i="6" s="1"/>
  <c r="J2872" i="3"/>
  <c r="D2871" i="6" s="1"/>
  <c r="G2840" i="3"/>
  <c r="J2840" i="3" s="1"/>
  <c r="D2839" i="6" s="1"/>
  <c r="G2808" i="3"/>
  <c r="J2808" i="3" s="1"/>
  <c r="D2807" i="6" s="1"/>
  <c r="G2776" i="3"/>
  <c r="J2776" i="3" s="1"/>
  <c r="D2775" i="6" s="1"/>
  <c r="J2744" i="3"/>
  <c r="D2743" i="6" s="1"/>
  <c r="G2712" i="3"/>
  <c r="J2712" i="3" s="1"/>
  <c r="D2711" i="6" s="1"/>
  <c r="G2680" i="3"/>
  <c r="J2680" i="3" s="1"/>
  <c r="D2679" i="6" s="1"/>
  <c r="J2648" i="3"/>
  <c r="D2647" i="6" s="1"/>
  <c r="J2616" i="3"/>
  <c r="D2615" i="6" s="1"/>
  <c r="G2616" i="3"/>
  <c r="G2584" i="3"/>
  <c r="J2584" i="3" s="1"/>
  <c r="D2583" i="6" s="1"/>
  <c r="G2552" i="3"/>
  <c r="J2552" i="3" s="1"/>
  <c r="D2551" i="6" s="1"/>
  <c r="G2520" i="3"/>
  <c r="J2520" i="3" s="1"/>
  <c r="D2519" i="6" s="1"/>
  <c r="G2488" i="3"/>
  <c r="J2488" i="3" s="1"/>
  <c r="G2424" i="3"/>
  <c r="J2424" i="3" s="1"/>
  <c r="D2423" i="6" s="1"/>
  <c r="J2392" i="3"/>
  <c r="D2391" i="6" s="1"/>
  <c r="G2360" i="3"/>
  <c r="J2360" i="3" s="1"/>
  <c r="D2359" i="6" s="1"/>
  <c r="G2328" i="3"/>
  <c r="J2328" i="3" s="1"/>
  <c r="D2327" i="6" s="1"/>
  <c r="J2296" i="3"/>
  <c r="D2295" i="6" s="1"/>
  <c r="G2264" i="3"/>
  <c r="J2264" i="3" s="1"/>
  <c r="D2263" i="6" s="1"/>
  <c r="G2232" i="3"/>
  <c r="J2232" i="3" s="1"/>
  <c r="D2231" i="6" s="1"/>
  <c r="G2200" i="3"/>
  <c r="J2200" i="3" s="1"/>
  <c r="D2199" i="6" s="1"/>
  <c r="G2168" i="3"/>
  <c r="J2168" i="3" s="1"/>
  <c r="D2167" i="6" s="1"/>
  <c r="G2136" i="3"/>
  <c r="J2136" i="3" s="1"/>
  <c r="D2135" i="6" s="1"/>
  <c r="G2104" i="3"/>
  <c r="J2104" i="3" s="1"/>
  <c r="D2103" i="6" s="1"/>
  <c r="J2072" i="3"/>
  <c r="D2071" i="6" s="1"/>
  <c r="G2040" i="3"/>
  <c r="J2040" i="3" s="1"/>
  <c r="D2039" i="6" s="1"/>
  <c r="G2008" i="3"/>
  <c r="J2008" i="3" s="1"/>
  <c r="D2007" i="6" s="1"/>
  <c r="J1976" i="3"/>
  <c r="D1975" i="6" s="1"/>
  <c r="J1944" i="3"/>
  <c r="D1943" i="6" s="1"/>
  <c r="G1944" i="3"/>
  <c r="G1912" i="3"/>
  <c r="J1912" i="3" s="1"/>
  <c r="D1911" i="6" s="1"/>
  <c r="J1880" i="3"/>
  <c r="D1879" i="6" s="1"/>
  <c r="G1848" i="3"/>
  <c r="J1848" i="3" s="1"/>
  <c r="D1847" i="6" s="1"/>
  <c r="G1752" i="3"/>
  <c r="J1752" i="3" s="1"/>
  <c r="D1751" i="6" s="1"/>
  <c r="G1720" i="3"/>
  <c r="J1720" i="3" s="1"/>
  <c r="D1719" i="6" s="1"/>
  <c r="G1688" i="3"/>
  <c r="J1688" i="3" s="1"/>
  <c r="D1687" i="6" s="1"/>
  <c r="G1656" i="3"/>
  <c r="J1656" i="3" s="1"/>
  <c r="D1655" i="6" s="1"/>
  <c r="G1624" i="3"/>
  <c r="J1624" i="3" s="1"/>
  <c r="D1623" i="6" s="1"/>
  <c r="J1592" i="3"/>
  <c r="D1591" i="6" s="1"/>
  <c r="J1560" i="3"/>
  <c r="D1559" i="6" s="1"/>
  <c r="G1528" i="3"/>
  <c r="J1528" i="3" s="1"/>
  <c r="D1527" i="6" s="1"/>
  <c r="J3596" i="3"/>
  <c r="D3595" i="6" s="1"/>
  <c r="G3564" i="3"/>
  <c r="J3564" i="3" s="1"/>
  <c r="D3563" i="6" s="1"/>
  <c r="G3532" i="3"/>
  <c r="J3532" i="3" s="1"/>
  <c r="D3531" i="6" s="1"/>
  <c r="G3500" i="3"/>
  <c r="J3500" i="3" s="1"/>
  <c r="D3499" i="6" s="1"/>
  <c r="G3468" i="3"/>
  <c r="J3468" i="3" s="1"/>
  <c r="D3467" i="6" s="1"/>
  <c r="G3436" i="3"/>
  <c r="J3436" i="3" s="1"/>
  <c r="D3435" i="6" s="1"/>
  <c r="G3404" i="3"/>
  <c r="J3404" i="3" s="1"/>
  <c r="D3403" i="6" s="1"/>
  <c r="G3372" i="3"/>
  <c r="J3372" i="3" s="1"/>
  <c r="D3371" i="6" s="1"/>
  <c r="G3340" i="3"/>
  <c r="J3340" i="3" s="1"/>
  <c r="D3339" i="6" s="1"/>
  <c r="G3308" i="3"/>
  <c r="J3308" i="3" s="1"/>
  <c r="D3307" i="6" s="1"/>
  <c r="G3276" i="3"/>
  <c r="J3276" i="3" s="1"/>
  <c r="D3275" i="6" s="1"/>
  <c r="G3244" i="3"/>
  <c r="J3244" i="3" s="1"/>
  <c r="D3243" i="6" s="1"/>
  <c r="G3212" i="3"/>
  <c r="J3212" i="3" s="1"/>
  <c r="D3211" i="6" s="1"/>
  <c r="G3180" i="3"/>
  <c r="J3180" i="3" s="1"/>
  <c r="D3179" i="6" s="1"/>
  <c r="G3148" i="3"/>
  <c r="J3148" i="3" s="1"/>
  <c r="D3147" i="6" s="1"/>
  <c r="G3116" i="3"/>
  <c r="J3116" i="3" s="1"/>
  <c r="D3115" i="6" s="1"/>
  <c r="G3084" i="3"/>
  <c r="J3084" i="3" s="1"/>
  <c r="D3083" i="6" s="1"/>
  <c r="G3052" i="3"/>
  <c r="J3052" i="3" s="1"/>
  <c r="D3051" i="6" s="1"/>
  <c r="J3020" i="3"/>
  <c r="D3019" i="6" s="1"/>
  <c r="G1476" i="3"/>
  <c r="J1476" i="3" s="1"/>
  <c r="D1475" i="6" s="1"/>
  <c r="G1419" i="3"/>
  <c r="J1419" i="3" s="1"/>
  <c r="D1418" i="6" s="1"/>
  <c r="G1259" i="3"/>
  <c r="J1259" i="3" s="1"/>
  <c r="D1258" i="6" s="1"/>
  <c r="G776" i="3"/>
  <c r="J776" i="3" s="1"/>
  <c r="D775" i="6" s="1"/>
  <c r="G132" i="3"/>
  <c r="J132" i="3" s="1"/>
  <c r="D131" i="6" s="1"/>
  <c r="G1816" i="3"/>
  <c r="J1816" i="3" s="1"/>
  <c r="D1815" i="6" s="1"/>
  <c r="J1384" i="3"/>
  <c r="D1383" i="6" s="1"/>
  <c r="J2749" i="3"/>
  <c r="D2748" i="6" s="1"/>
  <c r="J679" i="3"/>
  <c r="D678" i="6" s="1"/>
  <c r="J458" i="3"/>
  <c r="D457" i="6" s="1"/>
  <c r="J420" i="3"/>
  <c r="D419" i="6" s="1"/>
  <c r="J2047" i="3"/>
  <c r="D2046" i="6" s="1"/>
  <c r="J1491" i="3"/>
  <c r="D1490" i="6" s="1"/>
  <c r="G1491" i="3"/>
  <c r="G1459" i="3"/>
  <c r="J1459" i="3" s="1"/>
  <c r="D1458" i="6" s="1"/>
  <c r="J1427" i="3"/>
  <c r="D1426" i="6" s="1"/>
  <c r="G1363" i="3"/>
  <c r="J1363" i="3" s="1"/>
  <c r="D1362" i="6" s="1"/>
  <c r="J1331" i="3"/>
  <c r="D1330" i="6" s="1"/>
  <c r="J1267" i="3"/>
  <c r="D1266" i="6" s="1"/>
  <c r="J1235" i="3"/>
  <c r="D1234" i="6" s="1"/>
  <c r="G1203" i="3"/>
  <c r="J1203" i="3" s="1"/>
  <c r="D1202" i="6" s="1"/>
  <c r="G1171" i="3"/>
  <c r="J1171" i="3" s="1"/>
  <c r="D1170" i="6" s="1"/>
  <c r="J1139" i="3"/>
  <c r="D1138" i="6" s="1"/>
  <c r="J1107" i="3"/>
  <c r="D1106" i="6" s="1"/>
  <c r="G1075" i="3"/>
  <c r="J1075" i="3" s="1"/>
  <c r="D1074" i="6" s="1"/>
  <c r="G1043" i="3"/>
  <c r="J1043" i="3" s="1"/>
  <c r="D1042" i="6" s="1"/>
  <c r="G1011" i="3"/>
  <c r="J1011" i="3" s="1"/>
  <c r="D1010" i="6" s="1"/>
  <c r="F1010" i="6" s="1"/>
  <c r="J979" i="3"/>
  <c r="D978" i="6" s="1"/>
  <c r="G947" i="3"/>
  <c r="J947" i="3" s="1"/>
  <c r="D946" i="6" s="1"/>
  <c r="G915" i="3"/>
  <c r="J915" i="3" s="1"/>
  <c r="D914" i="6" s="1"/>
  <c r="J883" i="3"/>
  <c r="D882" i="6" s="1"/>
  <c r="G851" i="3"/>
  <c r="J851" i="3" s="1"/>
  <c r="D850" i="6" s="1"/>
  <c r="G787" i="3"/>
  <c r="J787" i="3" s="1"/>
  <c r="D786" i="6" s="1"/>
  <c r="G755" i="3"/>
  <c r="J755" i="3" s="1"/>
  <c r="D754" i="6" s="1"/>
  <c r="J723" i="3"/>
  <c r="D722" i="6" s="1"/>
  <c r="G691" i="3"/>
  <c r="J691" i="3" s="1"/>
  <c r="D690" i="6" s="1"/>
  <c r="F690" i="6" s="1"/>
  <c r="G659" i="3"/>
  <c r="J659" i="3" s="1"/>
  <c r="D658" i="6" s="1"/>
  <c r="G627" i="3"/>
  <c r="J627" i="3" s="1"/>
  <c r="D626" i="6" s="1"/>
  <c r="G595" i="3"/>
  <c r="J595" i="3" s="1"/>
  <c r="D594" i="6" s="1"/>
  <c r="G563" i="3"/>
  <c r="J563" i="3" s="1"/>
  <c r="D562" i="6" s="1"/>
  <c r="J531" i="3"/>
  <c r="D530" i="6" s="1"/>
  <c r="G499" i="3"/>
  <c r="J499" i="3" s="1"/>
  <c r="D498" i="6" s="1"/>
  <c r="J467" i="3"/>
  <c r="D466" i="6" s="1"/>
  <c r="G467" i="3"/>
  <c r="G435" i="3"/>
  <c r="J435" i="3" s="1"/>
  <c r="D434" i="6" s="1"/>
  <c r="J403" i="3"/>
  <c r="D402" i="6" s="1"/>
  <c r="J371" i="3"/>
  <c r="D370" i="6" s="1"/>
  <c r="G339" i="3"/>
  <c r="J339" i="3" s="1"/>
  <c r="D338" i="6" s="1"/>
  <c r="G307" i="3"/>
  <c r="J307" i="3" s="1"/>
  <c r="D306" i="6" s="1"/>
  <c r="J275" i="3"/>
  <c r="D274" i="6" s="1"/>
  <c r="G243" i="3"/>
  <c r="J243" i="3" s="1"/>
  <c r="D242" i="6" s="1"/>
  <c r="G211" i="3"/>
  <c r="J211" i="3" s="1"/>
  <c r="D210" i="6" s="1"/>
  <c r="G179" i="3"/>
  <c r="J179" i="3" s="1"/>
  <c r="D178" i="6" s="1"/>
  <c r="J147" i="3"/>
  <c r="D146" i="6" s="1"/>
  <c r="G115" i="3"/>
  <c r="J115" i="3" s="1"/>
  <c r="D114" i="6" s="1"/>
  <c r="J83" i="3"/>
  <c r="D82" i="6" s="1"/>
  <c r="G51" i="3"/>
  <c r="J51" i="3" s="1"/>
  <c r="D50" i="6" s="1"/>
  <c r="G19" i="3"/>
  <c r="J19" i="3" s="1"/>
  <c r="D18" i="6" s="1"/>
  <c r="G2987" i="3"/>
  <c r="J2987" i="3" s="1"/>
  <c r="D2986" i="6" s="1"/>
  <c r="G2955" i="3"/>
  <c r="J2955" i="3" s="1"/>
  <c r="D2954" i="6" s="1"/>
  <c r="G2923" i="3"/>
  <c r="J2923" i="3" s="1"/>
  <c r="D2922" i="6" s="1"/>
  <c r="G2891" i="3"/>
  <c r="J2891" i="3" s="1"/>
  <c r="D2890" i="6" s="1"/>
  <c r="G2859" i="3"/>
  <c r="J2859" i="3" s="1"/>
  <c r="D2858" i="6" s="1"/>
  <c r="G2827" i="3"/>
  <c r="J2827" i="3" s="1"/>
  <c r="D2826" i="6" s="1"/>
  <c r="J2795" i="3"/>
  <c r="D2794" i="6" s="1"/>
  <c r="G2763" i="3"/>
  <c r="J2763" i="3" s="1"/>
  <c r="D2762" i="6" s="1"/>
  <c r="J2731" i="3"/>
  <c r="D2730" i="6" s="1"/>
  <c r="J2699" i="3"/>
  <c r="D2698" i="6" s="1"/>
  <c r="J2667" i="3"/>
  <c r="D2666" i="6" s="1"/>
  <c r="J2635" i="3"/>
  <c r="D2634" i="6" s="1"/>
  <c r="G2603" i="3"/>
  <c r="J2603" i="3" s="1"/>
  <c r="D2602" i="6" s="1"/>
  <c r="F2602" i="6" s="1"/>
  <c r="J2571" i="3"/>
  <c r="D2570" i="6" s="1"/>
  <c r="G2539" i="3"/>
  <c r="J2539" i="3" s="1"/>
  <c r="D2538" i="6" s="1"/>
  <c r="G2507" i="3"/>
  <c r="J2507" i="3" s="1"/>
  <c r="D2506" i="6" s="1"/>
  <c r="G2475" i="3"/>
  <c r="J2475" i="3" s="1"/>
  <c r="D2474" i="6" s="1"/>
  <c r="J2443" i="3"/>
  <c r="D2442" i="6" s="1"/>
  <c r="G2411" i="3"/>
  <c r="J2411" i="3" s="1"/>
  <c r="D2410" i="6" s="1"/>
  <c r="G2379" i="3"/>
  <c r="J2379" i="3" s="1"/>
  <c r="D2378" i="6" s="1"/>
  <c r="J2347" i="3"/>
  <c r="D2346" i="6" s="1"/>
  <c r="G2315" i="3"/>
  <c r="J2315" i="3" s="1"/>
  <c r="D2314" i="6" s="1"/>
  <c r="G2283" i="3"/>
  <c r="J2283" i="3" s="1"/>
  <c r="D2282" i="6" s="1"/>
  <c r="G2251" i="3"/>
  <c r="J2251" i="3" s="1"/>
  <c r="D2250" i="6" s="1"/>
  <c r="G2219" i="3"/>
  <c r="J2219" i="3" s="1"/>
  <c r="D2218" i="6" s="1"/>
  <c r="G2187" i="3"/>
  <c r="J2187" i="3" s="1"/>
  <c r="D2186" i="6" s="1"/>
  <c r="G2155" i="3"/>
  <c r="J2155" i="3" s="1"/>
  <c r="D2154" i="6" s="1"/>
  <c r="G2123" i="3"/>
  <c r="J2123" i="3" s="1"/>
  <c r="D2122" i="6" s="1"/>
  <c r="G2091" i="3"/>
  <c r="J2091" i="3" s="1"/>
  <c r="D2090" i="6" s="1"/>
  <c r="G2059" i="3"/>
  <c r="J2059" i="3" s="1"/>
  <c r="D2058" i="6" s="1"/>
  <c r="G2027" i="3"/>
  <c r="J2027" i="3" s="1"/>
  <c r="D2026" i="6" s="1"/>
  <c r="G1995" i="3"/>
  <c r="J1995" i="3" s="1"/>
  <c r="D1994" i="6" s="1"/>
  <c r="J1963" i="3"/>
  <c r="D1962" i="6" s="1"/>
  <c r="G1931" i="3"/>
  <c r="J1931" i="3" s="1"/>
  <c r="D1930" i="6" s="1"/>
  <c r="G1899" i="3"/>
  <c r="J1899" i="3" s="1"/>
  <c r="D1898" i="6" s="1"/>
  <c r="G1867" i="3"/>
  <c r="J1867" i="3" s="1"/>
  <c r="D1866" i="6" s="1"/>
  <c r="G1835" i="3"/>
  <c r="J1835" i="3" s="1"/>
  <c r="D1834" i="6" s="1"/>
  <c r="G1803" i="3"/>
  <c r="J1803" i="3" s="1"/>
  <c r="D1802" i="6" s="1"/>
  <c r="G1771" i="3"/>
  <c r="J1771" i="3" s="1"/>
  <c r="D1770" i="6" s="1"/>
  <c r="G1739" i="3"/>
  <c r="J1739" i="3" s="1"/>
  <c r="D1738" i="6" s="1"/>
  <c r="G1707" i="3"/>
  <c r="J1707" i="3" s="1"/>
  <c r="D1706" i="6" s="1"/>
  <c r="G1675" i="3"/>
  <c r="J1675" i="3" s="1"/>
  <c r="D1674" i="6" s="1"/>
  <c r="J1643" i="3"/>
  <c r="D1642" i="6" s="1"/>
  <c r="G1611" i="3"/>
  <c r="J1611" i="3" s="1"/>
  <c r="D1610" i="6" s="1"/>
  <c r="G1579" i="3"/>
  <c r="J1579" i="3" s="1"/>
  <c r="D1578" i="6" s="1"/>
  <c r="G1547" i="3"/>
  <c r="J1547" i="3" s="1"/>
  <c r="D1546" i="6" s="1"/>
  <c r="G1515" i="3"/>
  <c r="J1515" i="3" s="1"/>
  <c r="D1514" i="6" s="1"/>
  <c r="G3583" i="3"/>
  <c r="J3583" i="3" s="1"/>
  <c r="D3582" i="6" s="1"/>
  <c r="G3551" i="3"/>
  <c r="J3551" i="3" s="1"/>
  <c r="D3550" i="6" s="1"/>
  <c r="G3519" i="3"/>
  <c r="J3519" i="3" s="1"/>
  <c r="D3518" i="6" s="1"/>
  <c r="G3487" i="3"/>
  <c r="J3487" i="3" s="1"/>
  <c r="D3486" i="6" s="1"/>
  <c r="G3455" i="3"/>
  <c r="J3455" i="3" s="1"/>
  <c r="D3454" i="6" s="1"/>
  <c r="G3423" i="3"/>
  <c r="J3423" i="3" s="1"/>
  <c r="D3422" i="6" s="1"/>
  <c r="G3391" i="3"/>
  <c r="J3391" i="3" s="1"/>
  <c r="D3390" i="6" s="1"/>
  <c r="G3359" i="3"/>
  <c r="J3359" i="3" s="1"/>
  <c r="D3358" i="6" s="1"/>
  <c r="G3327" i="3"/>
  <c r="J3327" i="3" s="1"/>
  <c r="G3295" i="3"/>
  <c r="J3295" i="3" s="1"/>
  <c r="D3294" i="6" s="1"/>
  <c r="G3263" i="3"/>
  <c r="J3263" i="3" s="1"/>
  <c r="D3262" i="6" s="1"/>
  <c r="G3231" i="3"/>
  <c r="J3231" i="3" s="1"/>
  <c r="D3230" i="6" s="1"/>
  <c r="G3199" i="3"/>
  <c r="J3199" i="3" s="1"/>
  <c r="D3198" i="6" s="1"/>
  <c r="G3167" i="3"/>
  <c r="J3167" i="3" s="1"/>
  <c r="D3166" i="6" s="1"/>
  <c r="G3135" i="3"/>
  <c r="J3135" i="3" s="1"/>
  <c r="D3134" i="6" s="1"/>
  <c r="G3103" i="3"/>
  <c r="J3103" i="3" s="1"/>
  <c r="D3102" i="6" s="1"/>
  <c r="G3071" i="3"/>
  <c r="J3071" i="3" s="1"/>
  <c r="D3070" i="6" s="1"/>
  <c r="J3039" i="3"/>
  <c r="D3038" i="6" s="1"/>
  <c r="G3007" i="3"/>
  <c r="J3007" i="3" s="1"/>
  <c r="D3006" i="6" s="1"/>
  <c r="G819" i="3"/>
  <c r="J819" i="3" s="1"/>
  <c r="D818" i="6" s="1"/>
  <c r="G743" i="3"/>
  <c r="J743" i="3" s="1"/>
  <c r="D742" i="6" s="1"/>
  <c r="G672" i="3"/>
  <c r="G587" i="3"/>
  <c r="J587" i="3" s="1"/>
  <c r="D586" i="6" s="1"/>
  <c r="G361" i="3"/>
  <c r="J361" i="3" s="1"/>
  <c r="D360" i="6" s="1"/>
  <c r="G263" i="3"/>
  <c r="J263" i="3" s="1"/>
  <c r="D262" i="6" s="1"/>
  <c r="G2882" i="3"/>
  <c r="J2882" i="3" s="1"/>
  <c r="D2881" i="6" s="1"/>
  <c r="G3571" i="3"/>
  <c r="J3571" i="3" s="1"/>
  <c r="D3570" i="6" s="1"/>
  <c r="J1256" i="3"/>
  <c r="D1255" i="6" s="1"/>
  <c r="G1543" i="3"/>
  <c r="J1543" i="3" s="1"/>
  <c r="D1542" i="6" s="1"/>
  <c r="G1511" i="3"/>
  <c r="J1511" i="3" s="1"/>
  <c r="D1510" i="6" s="1"/>
  <c r="G3579" i="3"/>
  <c r="J3579" i="3" s="1"/>
  <c r="D3578" i="6" s="1"/>
  <c r="G3547" i="3"/>
  <c r="J3547" i="3" s="1"/>
  <c r="D3546" i="6" s="1"/>
  <c r="G3515" i="3"/>
  <c r="J3515" i="3" s="1"/>
  <c r="D3514" i="6" s="1"/>
  <c r="J3451" i="3"/>
  <c r="D3450" i="6" s="1"/>
  <c r="G3419" i="3"/>
  <c r="J3419" i="3" s="1"/>
  <c r="D3418" i="6" s="1"/>
  <c r="J3387" i="3"/>
  <c r="D3386" i="6" s="1"/>
  <c r="G3355" i="3"/>
  <c r="J3355" i="3" s="1"/>
  <c r="D3354" i="6" s="1"/>
  <c r="G3323" i="3"/>
  <c r="J3323" i="3" s="1"/>
  <c r="D3322" i="6" s="1"/>
  <c r="G3291" i="3"/>
  <c r="J3291" i="3" s="1"/>
  <c r="D3290" i="6" s="1"/>
  <c r="J3259" i="3"/>
  <c r="D3258" i="6" s="1"/>
  <c r="G3227" i="3"/>
  <c r="J3227" i="3" s="1"/>
  <c r="D3226" i="6" s="1"/>
  <c r="G3195" i="3"/>
  <c r="J3195" i="3" s="1"/>
  <c r="D3194" i="6" s="1"/>
  <c r="J3163" i="3"/>
  <c r="D3162" i="6" s="1"/>
  <c r="G3131" i="3"/>
  <c r="J3131" i="3" s="1"/>
  <c r="D3130" i="6" s="1"/>
  <c r="G3099" i="3"/>
  <c r="J3099" i="3" s="1"/>
  <c r="D3098" i="6" s="1"/>
  <c r="G3067" i="3"/>
  <c r="J3067" i="3" s="1"/>
  <c r="D3066" i="6" s="1"/>
  <c r="G3035" i="3"/>
  <c r="J3035" i="3" s="1"/>
  <c r="D3034" i="6" s="1"/>
  <c r="J1638" i="3"/>
  <c r="D1637" i="6" s="1"/>
  <c r="G1574" i="3"/>
  <c r="J1574" i="3" s="1"/>
  <c r="D1573" i="6" s="1"/>
  <c r="G1542" i="3"/>
  <c r="J1542" i="3" s="1"/>
  <c r="D1541" i="6" s="1"/>
  <c r="G1510" i="3"/>
  <c r="J1510" i="3" s="1"/>
  <c r="D1509" i="6" s="1"/>
  <c r="G3578" i="3"/>
  <c r="J3578" i="3" s="1"/>
  <c r="D3577" i="6" s="1"/>
  <c r="G3546" i="3"/>
  <c r="J3546" i="3" s="1"/>
  <c r="D3545" i="6" s="1"/>
  <c r="G3514" i="3"/>
  <c r="J3514" i="3" s="1"/>
  <c r="D3513" i="6" s="1"/>
  <c r="G3450" i="3"/>
  <c r="J3450" i="3" s="1"/>
  <c r="D3449" i="6" s="1"/>
  <c r="G3418" i="3"/>
  <c r="J3418" i="3" s="1"/>
  <c r="D3417" i="6" s="1"/>
  <c r="J3386" i="3"/>
  <c r="D3385" i="6" s="1"/>
  <c r="J3354" i="3"/>
  <c r="D3353" i="6" s="1"/>
  <c r="G3322" i="3"/>
  <c r="J3322" i="3" s="1"/>
  <c r="G3290" i="3"/>
  <c r="J3290" i="3" s="1"/>
  <c r="D3289" i="6" s="1"/>
  <c r="J3226" i="3"/>
  <c r="D3225" i="6" s="1"/>
  <c r="G3194" i="3"/>
  <c r="J3194" i="3" s="1"/>
  <c r="D3193" i="6" s="1"/>
  <c r="G3162" i="3"/>
  <c r="J3162" i="3" s="1"/>
  <c r="D3161" i="6" s="1"/>
  <c r="G3130" i="3"/>
  <c r="J3130" i="3" s="1"/>
  <c r="D3129" i="6" s="1"/>
  <c r="G3098" i="3"/>
  <c r="J3098" i="3" s="1"/>
  <c r="D3097" i="6" s="1"/>
  <c r="G3066" i="3"/>
  <c r="J3066" i="3" s="1"/>
  <c r="D3065" i="6" s="1"/>
  <c r="G3034" i="3"/>
  <c r="J3034" i="3" s="1"/>
  <c r="D3033" i="6" s="1"/>
  <c r="G3483" i="3"/>
  <c r="J3483" i="3" s="1"/>
  <c r="D3482" i="6" s="1"/>
  <c r="G2117" i="3"/>
  <c r="J2117" i="3" s="1"/>
  <c r="D2116" i="6" s="1"/>
  <c r="G2053" i="3"/>
  <c r="J2053" i="3" s="1"/>
  <c r="D2052" i="6" s="1"/>
  <c r="G2021" i="3"/>
  <c r="J2021" i="3" s="1"/>
  <c r="D2020" i="6" s="1"/>
  <c r="G1989" i="3"/>
  <c r="J1989" i="3" s="1"/>
  <c r="D1988" i="6" s="1"/>
  <c r="G1957" i="3"/>
  <c r="J1957" i="3" s="1"/>
  <c r="D1956" i="6" s="1"/>
  <c r="G1925" i="3"/>
  <c r="J1925" i="3" s="1"/>
  <c r="D1924" i="6" s="1"/>
  <c r="G1861" i="3"/>
  <c r="J1861" i="3" s="1"/>
  <c r="D1860" i="6" s="1"/>
  <c r="G1829" i="3"/>
  <c r="J1829" i="3" s="1"/>
  <c r="D1828" i="6" s="1"/>
  <c r="J1797" i="3"/>
  <c r="D1796" i="6" s="1"/>
  <c r="G1797" i="3"/>
  <c r="J1765" i="3"/>
  <c r="G1765" i="3"/>
  <c r="G1733" i="3"/>
  <c r="J1733" i="3" s="1"/>
  <c r="D1732" i="6" s="1"/>
  <c r="G1701" i="3"/>
  <c r="J1701" i="3" s="1"/>
  <c r="D1700" i="6" s="1"/>
  <c r="G1669" i="3"/>
  <c r="J1669" i="3" s="1"/>
  <c r="D1668" i="6" s="1"/>
  <c r="J1637" i="3"/>
  <c r="D1636" i="6" s="1"/>
  <c r="G1573" i="3"/>
  <c r="J1573" i="3" s="1"/>
  <c r="D1572" i="6" s="1"/>
  <c r="G1541" i="3"/>
  <c r="J1541" i="3" s="1"/>
  <c r="D1540" i="6" s="1"/>
  <c r="G1509" i="3"/>
  <c r="J1509" i="3" s="1"/>
  <c r="D1508" i="6" s="1"/>
  <c r="G3577" i="3"/>
  <c r="J3577" i="3" s="1"/>
  <c r="D3576" i="6" s="1"/>
  <c r="J3545" i="3"/>
  <c r="D3544" i="6" s="1"/>
  <c r="G3513" i="3"/>
  <c r="J3513" i="3" s="1"/>
  <c r="D3512" i="6" s="1"/>
  <c r="G3449" i="3"/>
  <c r="J3449" i="3" s="1"/>
  <c r="D3448" i="6" s="1"/>
  <c r="G3417" i="3"/>
  <c r="J3417" i="3" s="1"/>
  <c r="D3416" i="6" s="1"/>
  <c r="J3353" i="3"/>
  <c r="D3352" i="6" s="1"/>
  <c r="G3321" i="3"/>
  <c r="J3321" i="3" s="1"/>
  <c r="D3320" i="6" s="1"/>
  <c r="G3289" i="3"/>
  <c r="J3289" i="3" s="1"/>
  <c r="D3288" i="6" s="1"/>
  <c r="G3193" i="3"/>
  <c r="J3193" i="3" s="1"/>
  <c r="D3192" i="6" s="1"/>
  <c r="G3161" i="3"/>
  <c r="J3161" i="3" s="1"/>
  <c r="D3160" i="6" s="1"/>
  <c r="G3129" i="3"/>
  <c r="J3129" i="3" s="1"/>
  <c r="D3128" i="6" s="1"/>
  <c r="G3097" i="3"/>
  <c r="J3097" i="3" s="1"/>
  <c r="D3096" i="6" s="1"/>
  <c r="G3065" i="3"/>
  <c r="J3065" i="3" s="1"/>
  <c r="D3064" i="6" s="1"/>
  <c r="J3033" i="3"/>
  <c r="D3032" i="6" s="1"/>
  <c r="G3482" i="3"/>
  <c r="J3482" i="3" s="1"/>
  <c r="D3481" i="6" s="1"/>
  <c r="J3415" i="3"/>
  <c r="D3414" i="6" s="1"/>
  <c r="G1668" i="3"/>
  <c r="J1668" i="3" s="1"/>
  <c r="D1667" i="6" s="1"/>
  <c r="G1636" i="3"/>
  <c r="J1636" i="3" s="1"/>
  <c r="D1635" i="6" s="1"/>
  <c r="G1540" i="3"/>
  <c r="J1540" i="3" s="1"/>
  <c r="D1539" i="6" s="1"/>
  <c r="G1508" i="3"/>
  <c r="J1508" i="3" s="1"/>
  <c r="D1507" i="6" s="1"/>
  <c r="G3576" i="3"/>
  <c r="J3576" i="3" s="1"/>
  <c r="D3575" i="6" s="1"/>
  <c r="J3544" i="3"/>
  <c r="D3543" i="6" s="1"/>
  <c r="G3512" i="3"/>
  <c r="J3512" i="3" s="1"/>
  <c r="D3511" i="6" s="1"/>
  <c r="G3448" i="3"/>
  <c r="J3448" i="3" s="1"/>
  <c r="D3447" i="6" s="1"/>
  <c r="G3416" i="3"/>
  <c r="J3416" i="3" s="1"/>
  <c r="D3415" i="6" s="1"/>
  <c r="J3384" i="3"/>
  <c r="D3383" i="6" s="1"/>
  <c r="J3352" i="3"/>
  <c r="D3351" i="6" s="1"/>
  <c r="G3320" i="3"/>
  <c r="J3320" i="3" s="1"/>
  <c r="D3319" i="6" s="1"/>
  <c r="G3288" i="3"/>
  <c r="J3288" i="3" s="1"/>
  <c r="D3287" i="6" s="1"/>
  <c r="G3224" i="3"/>
  <c r="J3224" i="3" s="1"/>
  <c r="D3223" i="6" s="1"/>
  <c r="G3192" i="3"/>
  <c r="J3192" i="3" s="1"/>
  <c r="D3191" i="6" s="1"/>
  <c r="G3160" i="3"/>
  <c r="J3160" i="3" s="1"/>
  <c r="D3159" i="6" s="1"/>
  <c r="G3128" i="3"/>
  <c r="J3128" i="3" s="1"/>
  <c r="D3127" i="6" s="1"/>
  <c r="G3096" i="3"/>
  <c r="J3096" i="3" s="1"/>
  <c r="D3095" i="6" s="1"/>
  <c r="G3064" i="3"/>
  <c r="J3064" i="3" s="1"/>
  <c r="D3063" i="6" s="1"/>
  <c r="J3032" i="3"/>
  <c r="D3031" i="6" s="1"/>
  <c r="G3481" i="3"/>
  <c r="J3481" i="3" s="1"/>
  <c r="D3480" i="6" s="1"/>
  <c r="J3414" i="3"/>
  <c r="D3413" i="6" s="1"/>
  <c r="G2499" i="3"/>
  <c r="J2499" i="3" s="1"/>
  <c r="D2498" i="6" s="1"/>
  <c r="G2467" i="3"/>
  <c r="J2467" i="3" s="1"/>
  <c r="D2466" i="6" s="1"/>
  <c r="G2435" i="3"/>
  <c r="J2435" i="3" s="1"/>
  <c r="D2434" i="6" s="1"/>
  <c r="G2371" i="3"/>
  <c r="J2371" i="3" s="1"/>
  <c r="D2370" i="6" s="1"/>
  <c r="J2307" i="3"/>
  <c r="D2306" i="6" s="1"/>
  <c r="G2275" i="3"/>
  <c r="J2275" i="3" s="1"/>
  <c r="D2274" i="6" s="1"/>
  <c r="J2243" i="3"/>
  <c r="D2242" i="6" s="1"/>
  <c r="J2211" i="3"/>
  <c r="D2210" i="6" s="1"/>
  <c r="G2179" i="3"/>
  <c r="J2179" i="3" s="1"/>
  <c r="D2178" i="6" s="1"/>
  <c r="G2147" i="3"/>
  <c r="J2147" i="3" s="1"/>
  <c r="D2146" i="6" s="1"/>
  <c r="G2115" i="3"/>
  <c r="J2115" i="3" s="1"/>
  <c r="D2114" i="6" s="1"/>
  <c r="G2083" i="3"/>
  <c r="J2083" i="3" s="1"/>
  <c r="D2082" i="6" s="1"/>
  <c r="G2051" i="3"/>
  <c r="J2051" i="3" s="1"/>
  <c r="D2050" i="6" s="1"/>
  <c r="G1987" i="3"/>
  <c r="J1987" i="3" s="1"/>
  <c r="D1986" i="6" s="1"/>
  <c r="G1955" i="3"/>
  <c r="J1955" i="3" s="1"/>
  <c r="D1954" i="6" s="1"/>
  <c r="G1923" i="3"/>
  <c r="J1923" i="3" s="1"/>
  <c r="D1922" i="6" s="1"/>
  <c r="G1891" i="3"/>
  <c r="J1891" i="3" s="1"/>
  <c r="D1890" i="6" s="1"/>
  <c r="G1859" i="3"/>
  <c r="J1859" i="3" s="1"/>
  <c r="D1858" i="6" s="1"/>
  <c r="J1827" i="3"/>
  <c r="D1826" i="6" s="1"/>
  <c r="G1827" i="3"/>
  <c r="G1795" i="3"/>
  <c r="J1795" i="3" s="1"/>
  <c r="D1794" i="6" s="1"/>
  <c r="G1763" i="3"/>
  <c r="J1763" i="3" s="1"/>
  <c r="D1762" i="6" s="1"/>
  <c r="G1731" i="3"/>
  <c r="J1731" i="3" s="1"/>
  <c r="D1730" i="6" s="1"/>
  <c r="G1699" i="3"/>
  <c r="J1699" i="3" s="1"/>
  <c r="D1698" i="6" s="1"/>
  <c r="G1667" i="3"/>
  <c r="J1667" i="3" s="1"/>
  <c r="D1666" i="6" s="1"/>
  <c r="G1635" i="3"/>
  <c r="J1635" i="3" s="1"/>
  <c r="D1634" i="6" s="1"/>
  <c r="G1603" i="3"/>
  <c r="J1603" i="3" s="1"/>
  <c r="D1602" i="6" s="1"/>
  <c r="G1539" i="3"/>
  <c r="J1539" i="3" s="1"/>
  <c r="D1538" i="6" s="1"/>
  <c r="G1507" i="3"/>
  <c r="J1507" i="3"/>
  <c r="D1506" i="6" s="1"/>
  <c r="G3575" i="3"/>
  <c r="J3575" i="3" s="1"/>
  <c r="D3574" i="6" s="1"/>
  <c r="G3543" i="3"/>
  <c r="J3543" i="3" s="1"/>
  <c r="D3542" i="6" s="1"/>
  <c r="G3511" i="3"/>
  <c r="J3511" i="3" s="1"/>
  <c r="D3510" i="6" s="1"/>
  <c r="G3447" i="3"/>
  <c r="J3447" i="3" s="1"/>
  <c r="D3446" i="6" s="1"/>
  <c r="G3383" i="3"/>
  <c r="J3383" i="3" s="1"/>
  <c r="D3382" i="6" s="1"/>
  <c r="G3351" i="3"/>
  <c r="J3351" i="3" s="1"/>
  <c r="D3350" i="6" s="1"/>
  <c r="G3319" i="3"/>
  <c r="J3319" i="3" s="1"/>
  <c r="G3287" i="3"/>
  <c r="J3287" i="3" s="1"/>
  <c r="D3286" i="6" s="1"/>
  <c r="J3255" i="3"/>
  <c r="D3254" i="6" s="1"/>
  <c r="G3223" i="3"/>
  <c r="J3223" i="3" s="1"/>
  <c r="D3222" i="6" s="1"/>
  <c r="G3191" i="3"/>
  <c r="J3191" i="3" s="1"/>
  <c r="D3190" i="6" s="1"/>
  <c r="J3159" i="3"/>
  <c r="D3158" i="6" s="1"/>
  <c r="G3127" i="3"/>
  <c r="J3127" i="3" s="1"/>
  <c r="D3126" i="6" s="1"/>
  <c r="G3095" i="3"/>
  <c r="J3095" i="3" s="1"/>
  <c r="D3094" i="6" s="1"/>
  <c r="G3063" i="3"/>
  <c r="J3063" i="3" s="1"/>
  <c r="D3062" i="6" s="1"/>
  <c r="J3031" i="3"/>
  <c r="D3030" i="6" s="1"/>
  <c r="G1893" i="3"/>
  <c r="J1893" i="3" s="1"/>
  <c r="D1892" i="6" s="1"/>
  <c r="G1572" i="3"/>
  <c r="J1572" i="3" s="1"/>
  <c r="D1571" i="6" s="1"/>
  <c r="G3480" i="3"/>
  <c r="J3480" i="3" s="1"/>
  <c r="D3479" i="6" s="1"/>
  <c r="J2369" i="3"/>
  <c r="D2368" i="6" s="1"/>
  <c r="J3413" i="3"/>
  <c r="D3412" i="6" s="1"/>
  <c r="J2338" i="3"/>
  <c r="D2337" i="6" s="1"/>
  <c r="J2306" i="3"/>
  <c r="D2305" i="6" s="1"/>
  <c r="J2274" i="3"/>
  <c r="D2273" i="6" s="1"/>
  <c r="J2242" i="3"/>
  <c r="D2241" i="6" s="1"/>
  <c r="J2210" i="3"/>
  <c r="D2209" i="6" s="1"/>
  <c r="G2178" i="3"/>
  <c r="J2178" i="3" s="1"/>
  <c r="D2177" i="6" s="1"/>
  <c r="J2146" i="3"/>
  <c r="D2145" i="6" s="1"/>
  <c r="G2114" i="3"/>
  <c r="J2114" i="3" s="1"/>
  <c r="D2113" i="6" s="1"/>
  <c r="J2050" i="3"/>
  <c r="D2049" i="6" s="1"/>
  <c r="G1986" i="3"/>
  <c r="J1986" i="3" s="1"/>
  <c r="D1985" i="6" s="1"/>
  <c r="G1954" i="3"/>
  <c r="J1954" i="3" s="1"/>
  <c r="D1953" i="6" s="1"/>
  <c r="J1922" i="3"/>
  <c r="D1921" i="6" s="1"/>
  <c r="G1826" i="3"/>
  <c r="J1826" i="3" s="1"/>
  <c r="D1825" i="6" s="1"/>
  <c r="G1794" i="3"/>
  <c r="J1794" i="3" s="1"/>
  <c r="D1793" i="6" s="1"/>
  <c r="G1762" i="3"/>
  <c r="J1762" i="3" s="1"/>
  <c r="D1761" i="6" s="1"/>
  <c r="F1761" i="6" s="1"/>
  <c r="G1730" i="3"/>
  <c r="J1730" i="3" s="1"/>
  <c r="D1729" i="6" s="1"/>
  <c r="G1698" i="3"/>
  <c r="J1698" i="3" s="1"/>
  <c r="D1697" i="6" s="1"/>
  <c r="G1666" i="3"/>
  <c r="J1666" i="3" s="1"/>
  <c r="D1665" i="6" s="1"/>
  <c r="G1634" i="3"/>
  <c r="J1634" i="3" s="1"/>
  <c r="D1633" i="6" s="1"/>
  <c r="G1602" i="3"/>
  <c r="J1602" i="3" s="1"/>
  <c r="D1601" i="6" s="1"/>
  <c r="J1570" i="3"/>
  <c r="D1569" i="6" s="1"/>
  <c r="G1570" i="3"/>
  <c r="G1538" i="3"/>
  <c r="J1538" i="3" s="1"/>
  <c r="D1537" i="6" s="1"/>
  <c r="J1506" i="3"/>
  <c r="D1505" i="6" s="1"/>
  <c r="G3574" i="3"/>
  <c r="J3574" i="3" s="1"/>
  <c r="D3573" i="6" s="1"/>
  <c r="G3510" i="3"/>
  <c r="J3510" i="3" s="1"/>
  <c r="D3509" i="6" s="1"/>
  <c r="J3446" i="3"/>
  <c r="D3445" i="6" s="1"/>
  <c r="J3382" i="3"/>
  <c r="D3381" i="6" s="1"/>
  <c r="G3350" i="3"/>
  <c r="J3350" i="3" s="1"/>
  <c r="D3349" i="6" s="1"/>
  <c r="G3318" i="3"/>
  <c r="J3318" i="3" s="1"/>
  <c r="D3317" i="6" s="1"/>
  <c r="G3286" i="3"/>
  <c r="J3286" i="3" s="1"/>
  <c r="D3285" i="6" s="1"/>
  <c r="J3254" i="3"/>
  <c r="D3253" i="6" s="1"/>
  <c r="G3222" i="3"/>
  <c r="J3222" i="3" s="1"/>
  <c r="D3221" i="6" s="1"/>
  <c r="G3190" i="3"/>
  <c r="J3190" i="3" s="1"/>
  <c r="D3189" i="6" s="1"/>
  <c r="J3158" i="3"/>
  <c r="D3157" i="6" s="1"/>
  <c r="G3126" i="3"/>
  <c r="J3126" i="3" s="1"/>
  <c r="D3125" i="6" s="1"/>
  <c r="G3062" i="3"/>
  <c r="J3062" i="3" s="1"/>
  <c r="D3061" i="6" s="1"/>
  <c r="G3030" i="3"/>
  <c r="J3030" i="3" s="1"/>
  <c r="D3029" i="6" s="1"/>
  <c r="G2403" i="3"/>
  <c r="J2403" i="3" s="1"/>
  <c r="D2402" i="6" s="1"/>
  <c r="G1890" i="3"/>
  <c r="J1890" i="3" s="1"/>
  <c r="D1889" i="6" s="1"/>
  <c r="G1571" i="3"/>
  <c r="J1571" i="3" s="1"/>
  <c r="D1570" i="6" s="1"/>
  <c r="G3479" i="3"/>
  <c r="J3479" i="3" s="1"/>
  <c r="D3478" i="6" s="1"/>
  <c r="J54" i="3"/>
  <c r="D53" i="6" s="1"/>
  <c r="G2625" i="3"/>
  <c r="J2625" i="3" s="1"/>
  <c r="D2624" i="6" s="1"/>
  <c r="G2593" i="3"/>
  <c r="J2593" i="3" s="1"/>
  <c r="D2592" i="6" s="1"/>
  <c r="J2529" i="3"/>
  <c r="D2528" i="6" s="1"/>
  <c r="G2529" i="3"/>
  <c r="J2465" i="3"/>
  <c r="D2464" i="6" s="1"/>
  <c r="G2433" i="3"/>
  <c r="J2433" i="3" s="1"/>
  <c r="D2432" i="6" s="1"/>
  <c r="J2401" i="3"/>
  <c r="D2400" i="6" s="1"/>
  <c r="G2337" i="3"/>
  <c r="J2337" i="3" s="1"/>
  <c r="D2336" i="6" s="1"/>
  <c r="J2305" i="3"/>
  <c r="D2304" i="6" s="1"/>
  <c r="G2273" i="3"/>
  <c r="J2273" i="3" s="1"/>
  <c r="D2272" i="6" s="1"/>
  <c r="J2241" i="3"/>
  <c r="D2240" i="6" s="1"/>
  <c r="G2209" i="3"/>
  <c r="J2209" i="3" s="1"/>
  <c r="D2208" i="6" s="1"/>
  <c r="G2177" i="3"/>
  <c r="J2177" i="3" s="1"/>
  <c r="D2176" i="6" s="1"/>
  <c r="G2113" i="3"/>
  <c r="J2113" i="3" s="1"/>
  <c r="D2112" i="6" s="1"/>
  <c r="G2081" i="3"/>
  <c r="J2081" i="3" s="1"/>
  <c r="D2080" i="6" s="1"/>
  <c r="J2049" i="3"/>
  <c r="D2048" i="6" s="1"/>
  <c r="G2017" i="3"/>
  <c r="J2017" i="3" s="1"/>
  <c r="D2016" i="6" s="1"/>
  <c r="G1985" i="3"/>
  <c r="J1985" i="3" s="1"/>
  <c r="D1984" i="6" s="1"/>
  <c r="G1953" i="3"/>
  <c r="J1953" i="3" s="1"/>
  <c r="D1952" i="6" s="1"/>
  <c r="G1921" i="3"/>
  <c r="J1921" i="3" s="1"/>
  <c r="D1920" i="6" s="1"/>
  <c r="G1825" i="3"/>
  <c r="J1825" i="3" s="1"/>
  <c r="D1824" i="6" s="1"/>
  <c r="G1793" i="3"/>
  <c r="J1793" i="3" s="1"/>
  <c r="D1792" i="6" s="1"/>
  <c r="G1761" i="3"/>
  <c r="J1761" i="3" s="1"/>
  <c r="G1729" i="3"/>
  <c r="J1729" i="3" s="1"/>
  <c r="D1728" i="6" s="1"/>
  <c r="G1697" i="3"/>
  <c r="J1697" i="3" s="1"/>
  <c r="D1696" i="6" s="1"/>
  <c r="G1665" i="3"/>
  <c r="J1665" i="3" s="1"/>
  <c r="D1664" i="6" s="1"/>
  <c r="G1633" i="3"/>
  <c r="J1633" i="3" s="1"/>
  <c r="D1632" i="6" s="1"/>
  <c r="G1569" i="3"/>
  <c r="J1569" i="3" s="1"/>
  <c r="D1568" i="6" s="1"/>
  <c r="G1537" i="3"/>
  <c r="J1537" i="3" s="1"/>
  <c r="D1536" i="6" s="1"/>
  <c r="J1505" i="3"/>
  <c r="D1504" i="6" s="1"/>
  <c r="G3573" i="3"/>
  <c r="J3573" i="3" s="1"/>
  <c r="D3572" i="6" s="1"/>
  <c r="G3509" i="3"/>
  <c r="J3509" i="3" s="1"/>
  <c r="D3508" i="6" s="1"/>
  <c r="G3477" i="3"/>
  <c r="J3477" i="3" s="1"/>
  <c r="D3476" i="6" s="1"/>
  <c r="G3445" i="3"/>
  <c r="J3445" i="3" s="1"/>
  <c r="D3444" i="6" s="1"/>
  <c r="G3381" i="3"/>
  <c r="J3381" i="3" s="1"/>
  <c r="D3380" i="6" s="1"/>
  <c r="G3349" i="3"/>
  <c r="J3349" i="3" s="1"/>
  <c r="D3348" i="6" s="1"/>
  <c r="G3317" i="3"/>
  <c r="J3317" i="3" s="1"/>
  <c r="G3285" i="3"/>
  <c r="J3285" i="3" s="1"/>
  <c r="D3284" i="6" s="1"/>
  <c r="J3253" i="3"/>
  <c r="D3252" i="6" s="1"/>
  <c r="G3221" i="3"/>
  <c r="J3221" i="3" s="1"/>
  <c r="D3220" i="6" s="1"/>
  <c r="G3189" i="3"/>
  <c r="J3189" i="3" s="1"/>
  <c r="D3188" i="6" s="1"/>
  <c r="J3157" i="3"/>
  <c r="D3156" i="6" s="1"/>
  <c r="G3125" i="3"/>
  <c r="J3125" i="3" s="1"/>
  <c r="D3124" i="6" s="1"/>
  <c r="J3093" i="3"/>
  <c r="D3092" i="6" s="1"/>
  <c r="G3093" i="3"/>
  <c r="G3061" i="3"/>
  <c r="J3061" i="3" s="1"/>
  <c r="D3060" i="6" s="1"/>
  <c r="G3029" i="3"/>
  <c r="J3029" i="3" s="1"/>
  <c r="D3028" i="6" s="1"/>
  <c r="G1889" i="3"/>
  <c r="J1889" i="3" s="1"/>
  <c r="D1888" i="6" s="1"/>
  <c r="G3478" i="3"/>
  <c r="J3478" i="3" s="1"/>
  <c r="D3477" i="6" s="1"/>
  <c r="J3409" i="3"/>
  <c r="D3408" i="6" s="1"/>
  <c r="G2621" i="3"/>
  <c r="J2621" i="3" s="1"/>
  <c r="D2620" i="6" s="1"/>
  <c r="G2589" i="3"/>
  <c r="J2589" i="3" s="1"/>
  <c r="D2588" i="6" s="1"/>
  <c r="J2557" i="3"/>
  <c r="D2556" i="6" s="1"/>
  <c r="G2557" i="3"/>
  <c r="J2525" i="3"/>
  <c r="D2524" i="6" s="1"/>
  <c r="G2493" i="3"/>
  <c r="J2493" i="3" s="1"/>
  <c r="D2492" i="6" s="1"/>
  <c r="G2461" i="3"/>
  <c r="J2461" i="3" s="1"/>
  <c r="D2460" i="6" s="1"/>
  <c r="G2429" i="3"/>
  <c r="J2429" i="3" s="1"/>
  <c r="D2428" i="6" s="1"/>
  <c r="J2365" i="3"/>
  <c r="D2364" i="6" s="1"/>
  <c r="G2333" i="3"/>
  <c r="J2333" i="3" s="1"/>
  <c r="D2332" i="6" s="1"/>
  <c r="J2301" i="3"/>
  <c r="D2300" i="6" s="1"/>
  <c r="G2269" i="3"/>
  <c r="J2269" i="3" s="1"/>
  <c r="D2268" i="6" s="1"/>
  <c r="J2237" i="3"/>
  <c r="D2236" i="6" s="1"/>
  <c r="G2205" i="3"/>
  <c r="J2205" i="3" s="1"/>
  <c r="D2204" i="6" s="1"/>
  <c r="G2173" i="3"/>
  <c r="J2173" i="3" s="1"/>
  <c r="D2172" i="6" s="1"/>
  <c r="J2141" i="3"/>
  <c r="D2140" i="6" s="1"/>
  <c r="G2109" i="3"/>
  <c r="J2109" i="3" s="1"/>
  <c r="D2108" i="6" s="1"/>
  <c r="J2077" i="3"/>
  <c r="D2076" i="6" s="1"/>
  <c r="G2045" i="3"/>
  <c r="J2045" i="3"/>
  <c r="D2044" i="6" s="1"/>
  <c r="J2013" i="3"/>
  <c r="D2012" i="6" s="1"/>
  <c r="G1981" i="3"/>
  <c r="J1981" i="3" s="1"/>
  <c r="D1980" i="6" s="1"/>
  <c r="G1949" i="3"/>
  <c r="J1949" i="3" s="1"/>
  <c r="D1948" i="6" s="1"/>
  <c r="G1917" i="3"/>
  <c r="J1917" i="3" s="1"/>
  <c r="D1916" i="6" s="1"/>
  <c r="G1885" i="3"/>
  <c r="J1885" i="3" s="1"/>
  <c r="D1884" i="6" s="1"/>
  <c r="G1853" i="3"/>
  <c r="J1853" i="3" s="1"/>
  <c r="D1852" i="6" s="1"/>
  <c r="G1821" i="3"/>
  <c r="J1821" i="3" s="1"/>
  <c r="D1820" i="6" s="1"/>
  <c r="J1789" i="3"/>
  <c r="D1788" i="6" s="1"/>
  <c r="G1757" i="3"/>
  <c r="J1757" i="3" s="1"/>
  <c r="D1756" i="6" s="1"/>
  <c r="G1725" i="3"/>
  <c r="J1725" i="3" s="1"/>
  <c r="D1724" i="6" s="1"/>
  <c r="G1661" i="3"/>
  <c r="J1661" i="3" s="1"/>
  <c r="D1660" i="6" s="1"/>
  <c r="G1629" i="3"/>
  <c r="J1629" i="3" s="1"/>
  <c r="D1628" i="6" s="1"/>
  <c r="G1597" i="3"/>
  <c r="J1597" i="3" s="1"/>
  <c r="D1596" i="6" s="1"/>
  <c r="J1565" i="3"/>
  <c r="D1564" i="6" s="1"/>
  <c r="G1565" i="3"/>
  <c r="G1533" i="3"/>
  <c r="J1533" i="3" s="1"/>
  <c r="D1532" i="6" s="1"/>
  <c r="G3601" i="3"/>
  <c r="J3601" i="3" s="1"/>
  <c r="D3600" i="6" s="1"/>
  <c r="G3569" i="3"/>
  <c r="J3569" i="3" s="1"/>
  <c r="D3568" i="6" s="1"/>
  <c r="G3537" i="3"/>
  <c r="J3537" i="3" s="1"/>
  <c r="D3536" i="6" s="1"/>
  <c r="G3505" i="3"/>
  <c r="J3505" i="3" s="1"/>
  <c r="D3504" i="6" s="1"/>
  <c r="J3473" i="3"/>
  <c r="D3472" i="6" s="1"/>
  <c r="G3441" i="3"/>
  <c r="J3441" i="3" s="1"/>
  <c r="D3440" i="6" s="1"/>
  <c r="G3377" i="3"/>
  <c r="J3377" i="3" s="1"/>
  <c r="D3376" i="6" s="1"/>
  <c r="J3345" i="3"/>
  <c r="D3344" i="6" s="1"/>
  <c r="G3313" i="3"/>
  <c r="J3313" i="3" s="1"/>
  <c r="D3312" i="6" s="1"/>
  <c r="G3281" i="3"/>
  <c r="J3281" i="3" s="1"/>
  <c r="D3280" i="6" s="1"/>
  <c r="J3249" i="3"/>
  <c r="D3248" i="6" s="1"/>
  <c r="G3217" i="3"/>
  <c r="J3217" i="3" s="1"/>
  <c r="D3216" i="6" s="1"/>
  <c r="G3185" i="3"/>
  <c r="J3185" i="3" s="1"/>
  <c r="D3184" i="6" s="1"/>
  <c r="G3153" i="3"/>
  <c r="J3153" i="3" s="1"/>
  <c r="D3152" i="6" s="1"/>
  <c r="G3121" i="3"/>
  <c r="J3121" i="3" s="1"/>
  <c r="D3120" i="6" s="1"/>
  <c r="G3089" i="3"/>
  <c r="J3089" i="3" s="1"/>
  <c r="D3088" i="6" s="1"/>
  <c r="G3057" i="3"/>
  <c r="J3057" i="3" s="1"/>
  <c r="D3056" i="6" s="1"/>
  <c r="G3025" i="3"/>
  <c r="J3025" i="3" s="1"/>
  <c r="D3024" i="6" s="1"/>
  <c r="G2397" i="3"/>
  <c r="J2397" i="3" s="1"/>
  <c r="D2396" i="6" s="1"/>
  <c r="G2274" i="3"/>
  <c r="G2145" i="3"/>
  <c r="J2145" i="3" s="1"/>
  <c r="D2144" i="6" s="1"/>
  <c r="G1858" i="3"/>
  <c r="J1858" i="3" s="1"/>
  <c r="D1857" i="6" s="1"/>
  <c r="G3258" i="3"/>
  <c r="J3258" i="3" s="1"/>
  <c r="D3257" i="6" s="1"/>
  <c r="G2716" i="3"/>
  <c r="J2716" i="3" s="1"/>
  <c r="D2715" i="6" s="1"/>
  <c r="J2684" i="3"/>
  <c r="D2683" i="6" s="1"/>
  <c r="G2652" i="3"/>
  <c r="J2652" i="3" s="1"/>
  <c r="D2651" i="6" s="1"/>
  <c r="J2620" i="3"/>
  <c r="D2619" i="6" s="1"/>
  <c r="G2588" i="3"/>
  <c r="J2588" i="3" s="1"/>
  <c r="D2587" i="6" s="1"/>
  <c r="G2556" i="3"/>
  <c r="J2556" i="3" s="1"/>
  <c r="D2555" i="6" s="1"/>
  <c r="J2524" i="3"/>
  <c r="D2523" i="6" s="1"/>
  <c r="G2492" i="3"/>
  <c r="J2492" i="3" s="1"/>
  <c r="D2491" i="6" s="1"/>
  <c r="G2460" i="3"/>
  <c r="J2460" i="3" s="1"/>
  <c r="D2459" i="6" s="1"/>
  <c r="G2428" i="3"/>
  <c r="J2428" i="3" s="1"/>
  <c r="D2427" i="6" s="1"/>
  <c r="G2364" i="3"/>
  <c r="J2364" i="3" s="1"/>
  <c r="D2363" i="6" s="1"/>
  <c r="G2332" i="3"/>
  <c r="J2332" i="3" s="1"/>
  <c r="D2331" i="6" s="1"/>
  <c r="J2300" i="3"/>
  <c r="D2299" i="6" s="1"/>
  <c r="G2268" i="3"/>
  <c r="J2268" i="3" s="1"/>
  <c r="D2267" i="6" s="1"/>
  <c r="G2236" i="3"/>
  <c r="J2236" i="3" s="1"/>
  <c r="D2235" i="6" s="1"/>
  <c r="G2204" i="3"/>
  <c r="J2204" i="3" s="1"/>
  <c r="D2203" i="6" s="1"/>
  <c r="J2140" i="3"/>
  <c r="D2139" i="6" s="1"/>
  <c r="J2108" i="3"/>
  <c r="D2107" i="6" s="1"/>
  <c r="J2076" i="3"/>
  <c r="D2075" i="6" s="1"/>
  <c r="G2044" i="3"/>
  <c r="J2044" i="3"/>
  <c r="D2043" i="6" s="1"/>
  <c r="G1980" i="3"/>
  <c r="J1980" i="3" s="1"/>
  <c r="D1979" i="6" s="1"/>
  <c r="G1948" i="3"/>
  <c r="J1948" i="3"/>
  <c r="D1947" i="6" s="1"/>
  <c r="G1916" i="3"/>
  <c r="J1916" i="3" s="1"/>
  <c r="D1915" i="6" s="1"/>
  <c r="G1884" i="3"/>
  <c r="J1884" i="3" s="1"/>
  <c r="D1883" i="6" s="1"/>
  <c r="J1852" i="3"/>
  <c r="D1851" i="6" s="1"/>
  <c r="G1852" i="3"/>
  <c r="G1820" i="3"/>
  <c r="J1820" i="3" s="1"/>
  <c r="D1819" i="6" s="1"/>
  <c r="G1788" i="3"/>
  <c r="J1788" i="3" s="1"/>
  <c r="D1787" i="6" s="1"/>
  <c r="G1756" i="3"/>
  <c r="J1756" i="3" s="1"/>
  <c r="D1755" i="6" s="1"/>
  <c r="G1724" i="3"/>
  <c r="J1724" i="3" s="1"/>
  <c r="D1723" i="6" s="1"/>
  <c r="J1692" i="3"/>
  <c r="D1691" i="6" s="1"/>
  <c r="J1660" i="3"/>
  <c r="D1659" i="6" s="1"/>
  <c r="G1628" i="3"/>
  <c r="J1628" i="3" s="1"/>
  <c r="D1627" i="6" s="1"/>
  <c r="G1596" i="3"/>
  <c r="J1596" i="3" s="1"/>
  <c r="D1595" i="6" s="1"/>
  <c r="G1564" i="3"/>
  <c r="J1564" i="3" s="1"/>
  <c r="D1563" i="6" s="1"/>
  <c r="G1532" i="3"/>
  <c r="J1532" i="3" s="1"/>
  <c r="D1531" i="6" s="1"/>
  <c r="J3600" i="3"/>
  <c r="D3599" i="6" s="1"/>
  <c r="J3568" i="3"/>
  <c r="D3567" i="6" s="1"/>
  <c r="G3536" i="3"/>
  <c r="J3536" i="3" s="1"/>
  <c r="D3535" i="6" s="1"/>
  <c r="G3504" i="3"/>
  <c r="J3504" i="3" s="1"/>
  <c r="D3503" i="6" s="1"/>
  <c r="J3472" i="3"/>
  <c r="D3471" i="6" s="1"/>
  <c r="G3440" i="3"/>
  <c r="J3440" i="3" s="1"/>
  <c r="D3439" i="6" s="1"/>
  <c r="G3408" i="3"/>
  <c r="J3408" i="3" s="1"/>
  <c r="D3407" i="6" s="1"/>
  <c r="G3376" i="3"/>
  <c r="J3376" i="3" s="1"/>
  <c r="D3375" i="6" s="1"/>
  <c r="G3344" i="3"/>
  <c r="J3344" i="3" s="1"/>
  <c r="D3343" i="6" s="1"/>
  <c r="G3312" i="3"/>
  <c r="J3312" i="3" s="1"/>
  <c r="D3311" i="6" s="1"/>
  <c r="G3280" i="3"/>
  <c r="J3280" i="3" s="1"/>
  <c r="D3279" i="6" s="1"/>
  <c r="J3248" i="3"/>
  <c r="D3247" i="6" s="1"/>
  <c r="G3216" i="3"/>
  <c r="J3216" i="3" s="1"/>
  <c r="D3215" i="6" s="1"/>
  <c r="J3184" i="3"/>
  <c r="D3183" i="6" s="1"/>
  <c r="G3152" i="3"/>
  <c r="J3152" i="3" s="1"/>
  <c r="D3151" i="6" s="1"/>
  <c r="J3120" i="3"/>
  <c r="D3119" i="6" s="1"/>
  <c r="G3056" i="3"/>
  <c r="J3056" i="3" s="1"/>
  <c r="D3055" i="6" s="1"/>
  <c r="G3024" i="3"/>
  <c r="J3024" i="3" s="1"/>
  <c r="D3023" i="6" s="1"/>
  <c r="G2497" i="3"/>
  <c r="J2497" i="3" s="1"/>
  <c r="D2496" i="6" s="1"/>
  <c r="G2396" i="3"/>
  <c r="J2396" i="3" s="1"/>
  <c r="D2395" i="6" s="1"/>
  <c r="G1857" i="3"/>
  <c r="J1857" i="3" s="1"/>
  <c r="D1856" i="6" s="1"/>
  <c r="G3257" i="3"/>
  <c r="J3257" i="3" s="1"/>
  <c r="D3256" i="6" s="1"/>
  <c r="G2747" i="3"/>
  <c r="J2747" i="3" s="1"/>
  <c r="D2746" i="6" s="1"/>
  <c r="G2715" i="3"/>
  <c r="J2715" i="3" s="1"/>
  <c r="D2714" i="6" s="1"/>
  <c r="J2683" i="3"/>
  <c r="D2682" i="6" s="1"/>
  <c r="J2651" i="3"/>
  <c r="D2650" i="6" s="1"/>
  <c r="J2619" i="3"/>
  <c r="D2618" i="6" s="1"/>
  <c r="G2587" i="3"/>
  <c r="J2587" i="3" s="1"/>
  <c r="D2586" i="6" s="1"/>
  <c r="G2555" i="3"/>
  <c r="J2555" i="3" s="1"/>
  <c r="D2554" i="6" s="1"/>
  <c r="J2523" i="3"/>
  <c r="D2522" i="6" s="1"/>
  <c r="G2491" i="3"/>
  <c r="J2491" i="3" s="1"/>
  <c r="D2490" i="6" s="1"/>
  <c r="G2427" i="3"/>
  <c r="J2427" i="3" s="1"/>
  <c r="D2426" i="6" s="1"/>
  <c r="G2363" i="3"/>
  <c r="J2363" i="3" s="1"/>
  <c r="D2362" i="6" s="1"/>
  <c r="G2331" i="3"/>
  <c r="J2331" i="3" s="1"/>
  <c r="D2330" i="6" s="1"/>
  <c r="G2299" i="3"/>
  <c r="J2299" i="3" s="1"/>
  <c r="D2298" i="6" s="1"/>
  <c r="G2267" i="3"/>
  <c r="J2267" i="3" s="1"/>
  <c r="D2266" i="6" s="1"/>
  <c r="G2235" i="3"/>
  <c r="J2235" i="3" s="1"/>
  <c r="D2234" i="6" s="1"/>
  <c r="G2203" i="3"/>
  <c r="J2203" i="3" s="1"/>
  <c r="D2202" i="6" s="1"/>
  <c r="J2171" i="3"/>
  <c r="D2170" i="6" s="1"/>
  <c r="J2139" i="3"/>
  <c r="D2138" i="6" s="1"/>
  <c r="G2107" i="3"/>
  <c r="J2107" i="3" s="1"/>
  <c r="D2106" i="6" s="1"/>
  <c r="G2011" i="3"/>
  <c r="J2011" i="3" s="1"/>
  <c r="D2010" i="6" s="1"/>
  <c r="G1979" i="3"/>
  <c r="J1979" i="3" s="1"/>
  <c r="D1978" i="6" s="1"/>
  <c r="G1947" i="3"/>
  <c r="J1947" i="3" s="1"/>
  <c r="D1946" i="6" s="1"/>
  <c r="G1915" i="3"/>
  <c r="J1915" i="3" s="1"/>
  <c r="D1914" i="6" s="1"/>
  <c r="G1883" i="3"/>
  <c r="J1883" i="3" s="1"/>
  <c r="D1882" i="6" s="1"/>
  <c r="G1851" i="3"/>
  <c r="J1851" i="3" s="1"/>
  <c r="D1850" i="6" s="1"/>
  <c r="G1819" i="3"/>
  <c r="J1819" i="3" s="1"/>
  <c r="D1818" i="6" s="1"/>
  <c r="G1787" i="3"/>
  <c r="J1787" i="3" s="1"/>
  <c r="D1786" i="6" s="1"/>
  <c r="G1755" i="3"/>
  <c r="J1755" i="3" s="1"/>
  <c r="D1754" i="6" s="1"/>
  <c r="G1723" i="3"/>
  <c r="J1723" i="3" s="1"/>
  <c r="D1722" i="6" s="1"/>
  <c r="G1691" i="3"/>
  <c r="J1691" i="3" s="1"/>
  <c r="D1690" i="6" s="1"/>
  <c r="J1659" i="3"/>
  <c r="D1658" i="6" s="1"/>
  <c r="G1627" i="3"/>
  <c r="J1627" i="3" s="1"/>
  <c r="D1626" i="6" s="1"/>
  <c r="G1595" i="3"/>
  <c r="J1595" i="3" s="1"/>
  <c r="D1594" i="6" s="1"/>
  <c r="G1563" i="3"/>
  <c r="J1563" i="3" s="1"/>
  <c r="D1562" i="6" s="1"/>
  <c r="G1531" i="3"/>
  <c r="J1531" i="3" s="1"/>
  <c r="D1530" i="6" s="1"/>
  <c r="G3599" i="3"/>
  <c r="J3599" i="3"/>
  <c r="D3598" i="6" s="1"/>
  <c r="J3567" i="3"/>
  <c r="G3535" i="3"/>
  <c r="J3535" i="3" s="1"/>
  <c r="D3534" i="6" s="1"/>
  <c r="G3503" i="3"/>
  <c r="J3503" i="3" s="1"/>
  <c r="D3502" i="6" s="1"/>
  <c r="G3471" i="3"/>
  <c r="J3471" i="3" s="1"/>
  <c r="D3470" i="6" s="1"/>
  <c r="G3439" i="3"/>
  <c r="J3439" i="3" s="1"/>
  <c r="D3438" i="6" s="1"/>
  <c r="J3407" i="3"/>
  <c r="D3406" i="6" s="1"/>
  <c r="G3375" i="3"/>
  <c r="J3375" i="3" s="1"/>
  <c r="D3374" i="6" s="1"/>
  <c r="G3343" i="3"/>
  <c r="J3343" i="3" s="1"/>
  <c r="D3342" i="6" s="1"/>
  <c r="G3311" i="3"/>
  <c r="J3311" i="3" s="1"/>
  <c r="D3310" i="6" s="1"/>
  <c r="J3279" i="3"/>
  <c r="D3278" i="6" s="1"/>
  <c r="G3279" i="3"/>
  <c r="G3247" i="3"/>
  <c r="J3247" i="3" s="1"/>
  <c r="D3246" i="6" s="1"/>
  <c r="G3215" i="3"/>
  <c r="J3215" i="3" s="1"/>
  <c r="D3214" i="6" s="1"/>
  <c r="G3183" i="3"/>
  <c r="J3183" i="3" s="1"/>
  <c r="D3182" i="6" s="1"/>
  <c r="G3151" i="3"/>
  <c r="J3151" i="3" s="1"/>
  <c r="D3150" i="6" s="1"/>
  <c r="J3119" i="3"/>
  <c r="D3118" i="6" s="1"/>
  <c r="J3087" i="3"/>
  <c r="D3086" i="6" s="1"/>
  <c r="G3055" i="3"/>
  <c r="J3055" i="3" s="1"/>
  <c r="D3054" i="6" s="1"/>
  <c r="J3023" i="3"/>
  <c r="D3022" i="6" s="1"/>
  <c r="G2395" i="3"/>
  <c r="J2395" i="3" s="1"/>
  <c r="D2394" i="6" s="1"/>
  <c r="G1693" i="3"/>
  <c r="J1693" i="3" s="1"/>
  <c r="D1692" i="6" s="1"/>
  <c r="G3256" i="3"/>
  <c r="J3256" i="3" s="1"/>
  <c r="D3255" i="6" s="1"/>
  <c r="J2082" i="3"/>
  <c r="D2081" i="6" s="1"/>
  <c r="J150" i="3"/>
  <c r="D149" i="6" s="1"/>
  <c r="G150" i="3"/>
  <c r="G118" i="3"/>
  <c r="J118" i="3" s="1"/>
  <c r="D117" i="6" s="1"/>
  <c r="F117" i="6" s="1"/>
  <c r="G86" i="3"/>
  <c r="J86" i="3" s="1"/>
  <c r="D85" i="6" s="1"/>
  <c r="G22" i="3"/>
  <c r="J22" i="3" s="1"/>
  <c r="D21" i="6" s="1"/>
  <c r="J2990" i="3"/>
  <c r="D2989" i="6" s="1"/>
  <c r="J2958" i="3"/>
  <c r="G2894" i="3"/>
  <c r="J2894" i="3" s="1"/>
  <c r="D2893" i="6" s="1"/>
  <c r="G2862" i="3"/>
  <c r="J2862" i="3" s="1"/>
  <c r="D2861" i="6" s="1"/>
  <c r="J2830" i="3"/>
  <c r="D2829" i="6" s="1"/>
  <c r="G2798" i="3"/>
  <c r="J2798" i="3" s="1"/>
  <c r="D2797" i="6" s="1"/>
  <c r="G2766" i="3"/>
  <c r="J2766" i="3" s="1"/>
  <c r="D2765" i="6" s="1"/>
  <c r="G2734" i="3"/>
  <c r="J2734" i="3" s="1"/>
  <c r="D2733" i="6" s="1"/>
  <c r="G2702" i="3"/>
  <c r="J2702" i="3" s="1"/>
  <c r="D2701" i="6" s="1"/>
  <c r="G2670" i="3"/>
  <c r="J2670" i="3" s="1"/>
  <c r="D2669" i="6" s="1"/>
  <c r="G2638" i="3"/>
  <c r="J2638" i="3" s="1"/>
  <c r="D2637" i="6" s="1"/>
  <c r="G2606" i="3"/>
  <c r="J2606" i="3" s="1"/>
  <c r="D2605" i="6" s="1"/>
  <c r="G2574" i="3"/>
  <c r="J2574" i="3" s="1"/>
  <c r="D2573" i="6" s="1"/>
  <c r="G2542" i="3"/>
  <c r="J2542" i="3" s="1"/>
  <c r="D2541" i="6" s="1"/>
  <c r="G2510" i="3"/>
  <c r="J2510" i="3" s="1"/>
  <c r="D2509" i="6" s="1"/>
  <c r="G2478" i="3"/>
  <c r="J2478" i="3" s="1"/>
  <c r="G2446" i="3"/>
  <c r="J2446" i="3" s="1"/>
  <c r="D2445" i="6" s="1"/>
  <c r="G2414" i="3"/>
  <c r="J2414" i="3" s="1"/>
  <c r="D2413" i="6" s="1"/>
  <c r="G2382" i="3"/>
  <c r="J2382" i="3" s="1"/>
  <c r="D2381" i="6" s="1"/>
  <c r="G2350" i="3"/>
  <c r="J2350" i="3"/>
  <c r="D2349" i="6" s="1"/>
  <c r="G2318" i="3"/>
  <c r="J2318" i="3" s="1"/>
  <c r="D2317" i="6" s="1"/>
  <c r="G2286" i="3"/>
  <c r="J2286" i="3" s="1"/>
  <c r="D2285" i="6" s="1"/>
  <c r="G2254" i="3"/>
  <c r="J2254" i="3" s="1"/>
  <c r="D2253" i="6" s="1"/>
  <c r="G2222" i="3"/>
  <c r="J2222" i="3" s="1"/>
  <c r="D2221" i="6" s="1"/>
  <c r="G2190" i="3"/>
  <c r="J2190" i="3" s="1"/>
  <c r="D2189" i="6" s="1"/>
  <c r="G2158" i="3"/>
  <c r="J2158" i="3" s="1"/>
  <c r="D2157" i="6" s="1"/>
  <c r="G2126" i="3"/>
  <c r="J2126" i="3" s="1"/>
  <c r="D2125" i="6" s="1"/>
  <c r="G2094" i="3"/>
  <c r="J2094" i="3" s="1"/>
  <c r="D2093" i="6" s="1"/>
  <c r="G2062" i="3"/>
  <c r="J2062" i="3" s="1"/>
  <c r="D2061" i="6" s="1"/>
  <c r="G2030" i="3"/>
  <c r="J2030" i="3" s="1"/>
  <c r="D2029" i="6" s="1"/>
  <c r="J1998" i="3"/>
  <c r="D1997" i="6" s="1"/>
  <c r="J1966" i="3"/>
  <c r="D1965" i="6" s="1"/>
  <c r="G1934" i="3"/>
  <c r="J1934" i="3" s="1"/>
  <c r="D1933" i="6" s="1"/>
  <c r="G1902" i="3"/>
  <c r="J1902" i="3" s="1"/>
  <c r="D1901" i="6" s="1"/>
  <c r="G1870" i="3"/>
  <c r="J1870" i="3" s="1"/>
  <c r="D1869" i="6" s="1"/>
  <c r="G1838" i="3"/>
  <c r="J1838" i="3" s="1"/>
  <c r="D1837" i="6" s="1"/>
  <c r="G1806" i="3"/>
  <c r="J1806" i="3" s="1"/>
  <c r="D1805" i="6" s="1"/>
  <c r="G1774" i="3"/>
  <c r="J1774" i="3" s="1"/>
  <c r="D1773" i="6" s="1"/>
  <c r="G1710" i="3"/>
  <c r="J1710" i="3" s="1"/>
  <c r="D1709" i="6" s="1"/>
  <c r="G1678" i="3"/>
  <c r="J1678" i="3" s="1"/>
  <c r="D1677" i="6" s="1"/>
  <c r="G1646" i="3"/>
  <c r="J1646" i="3" s="1"/>
  <c r="D1645" i="6" s="1"/>
  <c r="G1614" i="3"/>
  <c r="J1614" i="3" s="1"/>
  <c r="D1613" i="6" s="1"/>
  <c r="J1582" i="3"/>
  <c r="D1581" i="6" s="1"/>
  <c r="G1550" i="3"/>
  <c r="J1550" i="3" s="1"/>
  <c r="D1549" i="6" s="1"/>
  <c r="G1518" i="3"/>
  <c r="J1518" i="3" s="1"/>
  <c r="J3586" i="3"/>
  <c r="D3585" i="6" s="1"/>
  <c r="J3554" i="3"/>
  <c r="D3553" i="6" s="1"/>
  <c r="G3522" i="3"/>
  <c r="J3522" i="3" s="1"/>
  <c r="D3521" i="6" s="1"/>
  <c r="G3490" i="3"/>
  <c r="J3490" i="3" s="1"/>
  <c r="D3489" i="6" s="1"/>
  <c r="G3458" i="3"/>
  <c r="J3458" i="3" s="1"/>
  <c r="D3457" i="6" s="1"/>
  <c r="G3426" i="3"/>
  <c r="J3426" i="3" s="1"/>
  <c r="D3425" i="6" s="1"/>
  <c r="J3394" i="3"/>
  <c r="D3393" i="6" s="1"/>
  <c r="G3362" i="3"/>
  <c r="J3362" i="3" s="1"/>
  <c r="D3361" i="6" s="1"/>
  <c r="J3330" i="3"/>
  <c r="D3329" i="6" s="1"/>
  <c r="G3298" i="3"/>
  <c r="J3298" i="3" s="1"/>
  <c r="D3297" i="6" s="1"/>
  <c r="G3266" i="3"/>
  <c r="J3266" i="3" s="1"/>
  <c r="D3265" i="6" s="1"/>
  <c r="G3202" i="3"/>
  <c r="J3202" i="3" s="1"/>
  <c r="D3201" i="6" s="1"/>
  <c r="G3170" i="3"/>
  <c r="J3170" i="3" s="1"/>
  <c r="D3169" i="6" s="1"/>
  <c r="G3138" i="3"/>
  <c r="J3138" i="3" s="1"/>
  <c r="D3137" i="6" s="1"/>
  <c r="G3106" i="3"/>
  <c r="J3106" i="3" s="1"/>
  <c r="D3105" i="6" s="1"/>
  <c r="J3074" i="3"/>
  <c r="D3073" i="6" s="1"/>
  <c r="G3042" i="3"/>
  <c r="J3042" i="3" s="1"/>
  <c r="D3041" i="6" s="1"/>
  <c r="G3010" i="3"/>
  <c r="J3010" i="3" s="1"/>
  <c r="D3009" i="6" s="1"/>
  <c r="G2339" i="3"/>
  <c r="J2339" i="3" s="1"/>
  <c r="D2338" i="6" s="1"/>
  <c r="G2075" i="3"/>
  <c r="J2075" i="3" s="1"/>
  <c r="D2074" i="6" s="1"/>
  <c r="G1605" i="3"/>
  <c r="J1605" i="3" s="1"/>
  <c r="D1604" i="6" s="1"/>
  <c r="G3385" i="3"/>
  <c r="J3385" i="3" s="1"/>
  <c r="D3384" i="6" s="1"/>
  <c r="G3225" i="3"/>
  <c r="J3225" i="3" s="1"/>
  <c r="D3224" i="6" s="1"/>
  <c r="J3019" i="3"/>
  <c r="D3018" i="6" s="1"/>
  <c r="E3057" i="6"/>
  <c r="E3417" i="6"/>
  <c r="E3221" i="6"/>
  <c r="E3320" i="6"/>
  <c r="E3355" i="6"/>
  <c r="E3473" i="6"/>
  <c r="F3473" i="6" s="1"/>
  <c r="E3124" i="6"/>
  <c r="E3201" i="6"/>
  <c r="E3377" i="6"/>
  <c r="E3322" i="6"/>
  <c r="E3378" i="6"/>
  <c r="E3552" i="6"/>
  <c r="E3510" i="6"/>
  <c r="E3467" i="6"/>
  <c r="E3118" i="6"/>
  <c r="E3544" i="6"/>
  <c r="E3581" i="6"/>
  <c r="E3414" i="6"/>
  <c r="E3503" i="6"/>
  <c r="E1919" i="6"/>
  <c r="F969" i="6"/>
  <c r="F1433" i="6"/>
  <c r="F737" i="6"/>
  <c r="C610" i="6"/>
  <c r="E610" i="6" s="1"/>
  <c r="C3439" i="6"/>
  <c r="E3439" i="6" s="1"/>
  <c r="C3511" i="6"/>
  <c r="E3511" i="6" s="1"/>
  <c r="C1564" i="6"/>
  <c r="E1564" i="6" s="1"/>
  <c r="C774" i="6"/>
  <c r="E774" i="6" s="1"/>
  <c r="C1489" i="6"/>
  <c r="E1489" i="6" s="1"/>
  <c r="C2527" i="6"/>
  <c r="E2527" i="6" s="1"/>
  <c r="C3576" i="6"/>
  <c r="E3576" i="6" s="1"/>
  <c r="G966" i="6"/>
  <c r="C782" i="6"/>
  <c r="E782" i="6" s="1"/>
  <c r="C1623" i="6"/>
  <c r="E1623" i="6" s="1"/>
  <c r="C1653" i="6"/>
  <c r="E1653" i="6" s="1"/>
  <c r="C879" i="6"/>
  <c r="E879" i="6" s="1"/>
  <c r="C990" i="6"/>
  <c r="E990" i="6" s="1"/>
  <c r="C2148" i="6"/>
  <c r="E2148" i="6" s="1"/>
  <c r="F2148" i="6" s="1"/>
  <c r="C2380" i="6"/>
  <c r="E2380" i="6" s="1"/>
  <c r="C237" i="6"/>
  <c r="E237" i="6" s="1"/>
  <c r="C257" i="6"/>
  <c r="E257" i="6" s="1"/>
  <c r="C725" i="6"/>
  <c r="E725" i="6" s="1"/>
  <c r="F725" i="6" s="1"/>
  <c r="C824" i="6"/>
  <c r="E824" i="6" s="1"/>
  <c r="C971" i="6"/>
  <c r="E971" i="6" s="1"/>
  <c r="C981" i="6"/>
  <c r="E981" i="6" s="1"/>
  <c r="C1031" i="6"/>
  <c r="E1031" i="6" s="1"/>
  <c r="C1500" i="6"/>
  <c r="E1500" i="6" s="1"/>
  <c r="C1522" i="6"/>
  <c r="E1522" i="6" s="1"/>
  <c r="C1792" i="6"/>
  <c r="E1792" i="6" s="1"/>
  <c r="C1914" i="6"/>
  <c r="E1914" i="6" s="1"/>
  <c r="C1935" i="6"/>
  <c r="E1935" i="6" s="1"/>
  <c r="F1935" i="6" s="1"/>
  <c r="C2016" i="6"/>
  <c r="E2016" i="6" s="1"/>
  <c r="C2260" i="6"/>
  <c r="E2260" i="6" s="1"/>
  <c r="C2319" i="6"/>
  <c r="E2319" i="6" s="1"/>
  <c r="C2401" i="6"/>
  <c r="E2401" i="6" s="1"/>
  <c r="G2968" i="6"/>
  <c r="C3212" i="6"/>
  <c r="E3212" i="6" s="1"/>
  <c r="C3389" i="6"/>
  <c r="E3389" i="6" s="1"/>
  <c r="F3389" i="6" s="1"/>
  <c r="C734" i="6"/>
  <c r="E734" i="6" s="1"/>
  <c r="C1307" i="6"/>
  <c r="E1307" i="6" s="1"/>
  <c r="C1328" i="6"/>
  <c r="E1328" i="6" s="1"/>
  <c r="F1328" i="6" s="1"/>
  <c r="C1735" i="6"/>
  <c r="E1735" i="6" s="1"/>
  <c r="C693" i="6"/>
  <c r="E693" i="6" s="1"/>
  <c r="C2076" i="6"/>
  <c r="E2076" i="6" s="1"/>
  <c r="C106" i="6"/>
  <c r="E106" i="6" s="1"/>
  <c r="C4" i="6"/>
  <c r="E4" i="6" s="1"/>
  <c r="C375" i="6"/>
  <c r="E375" i="6" s="1"/>
  <c r="C417" i="6"/>
  <c r="E417" i="6" s="1"/>
  <c r="C487" i="6"/>
  <c r="E487" i="6" s="1"/>
  <c r="C765" i="6"/>
  <c r="E765" i="6" s="1"/>
  <c r="C825" i="6"/>
  <c r="E825" i="6" s="1"/>
  <c r="C835" i="6"/>
  <c r="E835" i="6" s="1"/>
  <c r="F835" i="6" s="1"/>
  <c r="C911" i="6"/>
  <c r="E911" i="6" s="1"/>
  <c r="C1329" i="6"/>
  <c r="E1329" i="6" s="1"/>
  <c r="C1410" i="6"/>
  <c r="E1410" i="6" s="1"/>
  <c r="C2027" i="6"/>
  <c r="E2027" i="6" s="1"/>
  <c r="G2290" i="6"/>
  <c r="C2422" i="6"/>
  <c r="E2422" i="6" s="1"/>
  <c r="G2640" i="6"/>
  <c r="C3151" i="6"/>
  <c r="E3151" i="6" s="1"/>
  <c r="C96" i="6"/>
  <c r="E96" i="6" s="1"/>
  <c r="C844" i="6"/>
  <c r="E844" i="6" s="1"/>
  <c r="C1429" i="6"/>
  <c r="E1429" i="6" s="1"/>
  <c r="C1684" i="6"/>
  <c r="E1684" i="6" s="1"/>
  <c r="C321" i="6"/>
  <c r="E321" i="6" s="1"/>
  <c r="F477" i="6"/>
  <c r="C785" i="6"/>
  <c r="E785" i="6" s="1"/>
  <c r="F891" i="6"/>
  <c r="C1226" i="6"/>
  <c r="E1226" i="6" s="1"/>
  <c r="C1257" i="6"/>
  <c r="E1257" i="6" s="1"/>
  <c r="F1257" i="6" s="1"/>
  <c r="C1350" i="6"/>
  <c r="E1350" i="6" s="1"/>
  <c r="C1450" i="6"/>
  <c r="E1450" i="6" s="1"/>
  <c r="F1450" i="6" s="1"/>
  <c r="C1676" i="6"/>
  <c r="E1676" i="6" s="1"/>
  <c r="F1676" i="6" s="1"/>
  <c r="C1978" i="6"/>
  <c r="E1978" i="6" s="1"/>
  <c r="C2230" i="6"/>
  <c r="E2230" i="6" s="1"/>
  <c r="G2401" i="6"/>
  <c r="C2631" i="6"/>
  <c r="E2631" i="6" s="1"/>
  <c r="C3020" i="6"/>
  <c r="E3020" i="6" s="1"/>
  <c r="C3081" i="6"/>
  <c r="E3081" i="6" s="1"/>
  <c r="F3081" i="6" s="1"/>
  <c r="C3141" i="6"/>
  <c r="E3141" i="6" s="1"/>
  <c r="C3265" i="6"/>
  <c r="E3265" i="6" s="1"/>
  <c r="G1474" i="6"/>
  <c r="C801" i="6"/>
  <c r="E801" i="6" s="1"/>
  <c r="C1079" i="6"/>
  <c r="E1079" i="6" s="1"/>
  <c r="F1079" i="6" s="1"/>
  <c r="C1117" i="6"/>
  <c r="E1117" i="6" s="1"/>
  <c r="C556" i="6"/>
  <c r="E556" i="6" s="1"/>
  <c r="C922" i="6"/>
  <c r="E922" i="6" s="1"/>
  <c r="C1596" i="6"/>
  <c r="E1596" i="6" s="1"/>
  <c r="C1707" i="6"/>
  <c r="E1707" i="6" s="1"/>
  <c r="C2048" i="6"/>
  <c r="E2048" i="6" s="1"/>
  <c r="F2048" i="6" s="1"/>
  <c r="C1182" i="6"/>
  <c r="E1182" i="6" s="1"/>
  <c r="F1182" i="6" s="1"/>
  <c r="C322" i="6"/>
  <c r="E322" i="6" s="1"/>
  <c r="F574" i="6"/>
  <c r="C857" i="6"/>
  <c r="E857" i="6" s="1"/>
  <c r="C108" i="6"/>
  <c r="E108" i="6" s="1"/>
  <c r="C179" i="6"/>
  <c r="E179" i="6" s="1"/>
  <c r="F179" i="6" s="1"/>
  <c r="C280" i="6"/>
  <c r="E280" i="6" s="1"/>
  <c r="C478" i="6"/>
  <c r="E478" i="6" s="1"/>
  <c r="C655" i="6"/>
  <c r="E655" i="6" s="1"/>
  <c r="C836" i="6"/>
  <c r="E836" i="6" s="1"/>
  <c r="F836" i="6" s="1"/>
  <c r="C1237" i="6"/>
  <c r="E1237" i="6" s="1"/>
  <c r="C1330" i="6"/>
  <c r="E1330" i="6" s="1"/>
  <c r="C2109" i="6"/>
  <c r="E2109" i="6" s="1"/>
  <c r="F2109" i="6" s="1"/>
  <c r="C2161" i="6"/>
  <c r="E2161" i="6" s="1"/>
  <c r="F2161" i="6" s="1"/>
  <c r="C2272" i="6"/>
  <c r="E2272" i="6" s="1"/>
  <c r="C2282" i="6"/>
  <c r="E2282" i="6" s="1"/>
  <c r="C2372" i="6"/>
  <c r="E2372" i="6" s="1"/>
  <c r="C2845" i="6"/>
  <c r="E2845" i="6" s="1"/>
  <c r="C2936" i="6"/>
  <c r="E2936" i="6" s="1"/>
  <c r="C2970" i="6"/>
  <c r="E2970" i="6" s="1"/>
  <c r="F2970" i="6" s="1"/>
  <c r="C250" i="6"/>
  <c r="E250" i="6" s="1"/>
  <c r="C345" i="6"/>
  <c r="E345" i="6" s="1"/>
  <c r="F345" i="6" s="1"/>
  <c r="C438" i="6"/>
  <c r="E438" i="6" s="1"/>
  <c r="F438" i="6" s="1"/>
  <c r="C499" i="6"/>
  <c r="E499" i="6" s="1"/>
  <c r="C963" i="6"/>
  <c r="E963" i="6" s="1"/>
  <c r="C1402" i="6"/>
  <c r="E1402" i="6" s="1"/>
  <c r="C1677" i="6"/>
  <c r="E1677" i="6" s="1"/>
  <c r="C1846" i="6"/>
  <c r="E1846" i="6" s="1"/>
  <c r="C2182" i="6"/>
  <c r="E2182" i="6" s="1"/>
  <c r="C2321" i="6"/>
  <c r="E2321" i="6" s="1"/>
  <c r="F2321" i="6" s="1"/>
  <c r="C2551" i="6"/>
  <c r="E2551" i="6" s="1"/>
  <c r="C48" i="6"/>
  <c r="E48" i="6" s="1"/>
  <c r="F48" i="6" s="1"/>
  <c r="C58" i="6"/>
  <c r="E58" i="6" s="1"/>
  <c r="C170" i="6"/>
  <c r="E170" i="6" s="1"/>
  <c r="F170" i="6" s="1"/>
  <c r="C240" i="6"/>
  <c r="E240" i="6" s="1"/>
  <c r="C409" i="6"/>
  <c r="E409" i="6" s="1"/>
  <c r="F409" i="6" s="1"/>
  <c r="C656" i="6"/>
  <c r="E656" i="6" s="1"/>
  <c r="C758" i="6"/>
  <c r="E758" i="6" s="1"/>
  <c r="C943" i="6"/>
  <c r="E943" i="6" s="1"/>
  <c r="F943" i="6" s="1"/>
  <c r="C1177" i="6"/>
  <c r="E1177" i="6" s="1"/>
  <c r="C1617" i="6"/>
  <c r="E1617" i="6" s="1"/>
  <c r="C1708" i="6"/>
  <c r="E1708" i="6" s="1"/>
  <c r="C2089" i="6"/>
  <c r="E2089" i="6" s="1"/>
  <c r="F2089" i="6" s="1"/>
  <c r="C2099" i="6"/>
  <c r="E2099" i="6" s="1"/>
  <c r="C2202" i="6"/>
  <c r="E2202" i="6" s="1"/>
  <c r="C2363" i="6"/>
  <c r="E2363" i="6" s="1"/>
  <c r="C2456" i="6"/>
  <c r="E2456" i="6" s="1"/>
  <c r="C2520" i="6"/>
  <c r="E2520" i="6" s="1"/>
  <c r="F2520" i="6" s="1"/>
  <c r="C2653" i="6"/>
  <c r="E2653" i="6" s="1"/>
  <c r="C2735" i="6"/>
  <c r="E2735" i="6" s="1"/>
  <c r="C2888" i="6"/>
  <c r="E2888" i="6" s="1"/>
  <c r="F2888" i="6" s="1"/>
  <c r="C2907" i="6"/>
  <c r="E2907" i="6" s="1"/>
  <c r="C2958" i="6"/>
  <c r="E2958" i="6" s="1"/>
  <c r="F2958" i="6" s="1"/>
  <c r="C3032" i="6"/>
  <c r="E3032" i="6" s="1"/>
  <c r="C3319" i="6"/>
  <c r="E3319" i="6" s="1"/>
  <c r="C463" i="6"/>
  <c r="E463" i="6" s="1"/>
  <c r="G3072" i="6"/>
  <c r="C3383" i="6"/>
  <c r="E3383" i="6" s="1"/>
  <c r="C3474" i="6"/>
  <c r="E3474" i="6" s="1"/>
  <c r="C210" i="6"/>
  <c r="E210" i="6" s="1"/>
  <c r="F210" i="6" s="1"/>
  <c r="C7" i="6"/>
  <c r="E7" i="6" s="1"/>
  <c r="F7" i="6" s="1"/>
  <c r="C420" i="6"/>
  <c r="E420" i="6" s="1"/>
  <c r="C531" i="6"/>
  <c r="E531" i="6" s="1"/>
  <c r="F531" i="6" s="1"/>
  <c r="C828" i="6"/>
  <c r="E828" i="6" s="1"/>
  <c r="F828" i="6" s="1"/>
  <c r="C1394" i="6"/>
  <c r="E1394" i="6" s="1"/>
  <c r="F1394" i="6" s="1"/>
  <c r="C1403" i="6"/>
  <c r="E1403" i="6" s="1"/>
  <c r="C1658" i="6"/>
  <c r="E1658" i="6" s="1"/>
  <c r="C1709" i="6"/>
  <c r="E1709" i="6" s="1"/>
  <c r="C2142" i="6"/>
  <c r="E2142" i="6" s="1"/>
  <c r="C2183" i="6"/>
  <c r="E2183" i="6" s="1"/>
  <c r="C2705" i="6"/>
  <c r="E2705" i="6" s="1"/>
  <c r="C2928" i="6"/>
  <c r="E2928" i="6" s="1"/>
  <c r="C2972" i="6"/>
  <c r="E2972" i="6" s="1"/>
  <c r="C3114" i="6"/>
  <c r="E3114" i="6" s="1"/>
  <c r="F3114" i="6" s="1"/>
  <c r="C3423" i="6"/>
  <c r="E3423" i="6" s="1"/>
  <c r="F3423" i="6" s="1"/>
  <c r="C3590" i="6"/>
  <c r="E3590" i="6" s="1"/>
  <c r="C146" i="6"/>
  <c r="E146" i="6" s="1"/>
  <c r="C1168" i="6"/>
  <c r="E1168" i="6" s="1"/>
  <c r="C1229" i="6"/>
  <c r="E1229" i="6" s="1"/>
  <c r="C200" i="6"/>
  <c r="E200" i="6" s="1"/>
  <c r="C325" i="6"/>
  <c r="E325" i="6" s="1"/>
  <c r="C460" i="6"/>
  <c r="E460" i="6" s="1"/>
  <c r="C511" i="6"/>
  <c r="E511" i="6" s="1"/>
  <c r="C668" i="6"/>
  <c r="E668" i="6" s="1"/>
  <c r="G687" i="6"/>
  <c r="C798" i="6"/>
  <c r="E798" i="6" s="1"/>
  <c r="F798" i="6" s="1"/>
  <c r="C925" i="6"/>
  <c r="E925" i="6" s="1"/>
  <c r="C1005" i="6"/>
  <c r="E1005" i="6" s="1"/>
  <c r="F1005" i="6" s="1"/>
  <c r="C1025" i="6"/>
  <c r="E1025" i="6" s="1"/>
  <c r="C1189" i="6"/>
  <c r="E1189" i="6" s="1"/>
  <c r="F1189" i="6" s="1"/>
  <c r="C1628" i="6"/>
  <c r="E1628" i="6" s="1"/>
  <c r="C1869" i="6"/>
  <c r="E1869" i="6" s="1"/>
  <c r="C1960" i="6"/>
  <c r="E1960" i="6" s="1"/>
  <c r="C1991" i="6"/>
  <c r="E1991" i="6" s="1"/>
  <c r="C2011" i="6"/>
  <c r="E2011" i="6" s="1"/>
  <c r="F2011" i="6" s="1"/>
  <c r="C2132" i="6"/>
  <c r="E2132" i="6" s="1"/>
  <c r="C2153" i="6"/>
  <c r="E2153" i="6" s="1"/>
  <c r="C2213" i="6"/>
  <c r="E2213" i="6" s="1"/>
  <c r="C2254" i="6"/>
  <c r="E2254" i="6" s="1"/>
  <c r="C2284" i="6"/>
  <c r="E2284" i="6" s="1"/>
  <c r="C2294" i="6"/>
  <c r="E2294" i="6" s="1"/>
  <c r="F2294" i="6" s="1"/>
  <c r="C2344" i="6"/>
  <c r="E2344" i="6" s="1"/>
  <c r="C2447" i="6"/>
  <c r="E2447" i="6" s="1"/>
  <c r="C2675" i="6"/>
  <c r="E2675" i="6" s="1"/>
  <c r="F2675" i="6" s="1"/>
  <c r="C2747" i="6"/>
  <c r="E2747" i="6" s="1"/>
  <c r="C3186" i="6"/>
  <c r="E3186" i="6" s="1"/>
  <c r="C3227" i="6"/>
  <c r="E3227" i="6" s="1"/>
  <c r="C3247" i="6"/>
  <c r="E3247" i="6" s="1"/>
  <c r="C3289" i="6"/>
  <c r="E3289" i="6" s="1"/>
  <c r="C3384" i="6"/>
  <c r="E3384" i="6" s="1"/>
  <c r="C3485" i="6"/>
  <c r="E3485" i="6" s="1"/>
  <c r="F3485" i="6" s="1"/>
  <c r="C3546" i="6"/>
  <c r="E3546" i="6" s="1"/>
  <c r="G1057" i="6"/>
  <c r="G3526" i="6"/>
  <c r="C220" i="6"/>
  <c r="E220" i="6" s="1"/>
  <c r="G18" i="6"/>
  <c r="C50" i="6"/>
  <c r="E50" i="6" s="1"/>
  <c r="C121" i="6"/>
  <c r="E121" i="6" s="1"/>
  <c r="C172" i="6"/>
  <c r="E172" i="6" s="1"/>
  <c r="C201" i="6"/>
  <c r="E201" i="6" s="1"/>
  <c r="C293" i="6"/>
  <c r="E293" i="6" s="1"/>
  <c r="F293" i="6" s="1"/>
  <c r="C481" i="6"/>
  <c r="E481" i="6" s="1"/>
  <c r="C522" i="6"/>
  <c r="E522" i="6" s="1"/>
  <c r="C995" i="6"/>
  <c r="E995" i="6" s="1"/>
  <c r="C1045" i="6"/>
  <c r="E1045" i="6" s="1"/>
  <c r="F1045" i="6" s="1"/>
  <c r="C1619" i="6"/>
  <c r="E1619" i="6" s="1"/>
  <c r="F1619" i="6" s="1"/>
  <c r="C1639" i="6"/>
  <c r="E1639" i="6" s="1"/>
  <c r="C2255" i="6"/>
  <c r="E2255" i="6" s="1"/>
  <c r="C2828" i="6"/>
  <c r="E2828" i="6" s="1"/>
  <c r="C2879" i="6"/>
  <c r="E2879" i="6" s="1"/>
  <c r="F2879" i="6" s="1"/>
  <c r="C2909" i="6"/>
  <c r="E2909" i="6" s="1"/>
  <c r="C3044" i="6"/>
  <c r="E3044" i="6" s="1"/>
  <c r="F3044" i="6" s="1"/>
  <c r="C3176" i="6"/>
  <c r="E3176" i="6" s="1"/>
  <c r="C3547" i="6"/>
  <c r="E3547" i="6" s="1"/>
  <c r="C222" i="6"/>
  <c r="E222" i="6" s="1"/>
  <c r="F222" i="6" s="1"/>
  <c r="C1375" i="6"/>
  <c r="E1375" i="6" s="1"/>
  <c r="F1375" i="6" s="1"/>
  <c r="C3024" i="6"/>
  <c r="E3024" i="6" s="1"/>
  <c r="C3116" i="6"/>
  <c r="E3116" i="6" s="1"/>
  <c r="F3116" i="6" s="1"/>
  <c r="C3177" i="6"/>
  <c r="E3177" i="6" s="1"/>
  <c r="F3177" i="6" s="1"/>
  <c r="C3238" i="6"/>
  <c r="E3238" i="6" s="1"/>
  <c r="F3238" i="6" s="1"/>
  <c r="C669" i="6"/>
  <c r="E669" i="6" s="1"/>
  <c r="C730" i="6"/>
  <c r="E730" i="6" s="1"/>
  <c r="C850" i="6"/>
  <c r="E850" i="6" s="1"/>
  <c r="C1590" i="6"/>
  <c r="E1590" i="6" s="1"/>
  <c r="C1849" i="6"/>
  <c r="E1849" i="6" s="1"/>
  <c r="F2042" i="6"/>
  <c r="C112" i="6"/>
  <c r="E112" i="6" s="1"/>
  <c r="C328" i="6"/>
  <c r="E328" i="6" s="1"/>
  <c r="F328" i="6" s="1"/>
  <c r="C578" i="6"/>
  <c r="E578" i="6" s="1"/>
  <c r="F578" i="6" s="1"/>
  <c r="C588" i="6"/>
  <c r="E588" i="6" s="1"/>
  <c r="F588" i="6" s="1"/>
  <c r="C689" i="6"/>
  <c r="E689" i="6" s="1"/>
  <c r="C1096" i="6"/>
  <c r="E1096" i="6" s="1"/>
  <c r="C1282" i="6"/>
  <c r="E1282" i="6" s="1"/>
  <c r="F1282" i="6" s="1"/>
  <c r="C1839" i="6"/>
  <c r="E1839" i="6" s="1"/>
  <c r="C1880" i="6"/>
  <c r="E1880" i="6" s="1"/>
  <c r="C2266" i="6"/>
  <c r="E2266" i="6" s="1"/>
  <c r="C2324" i="6"/>
  <c r="E2324" i="6" s="1"/>
  <c r="F2324" i="6" s="1"/>
  <c r="C2480" i="6"/>
  <c r="E2480" i="6" s="1"/>
  <c r="C2574" i="6"/>
  <c r="E2574" i="6" s="1"/>
  <c r="C2728" i="6"/>
  <c r="E2728" i="6" s="1"/>
  <c r="C2890" i="6"/>
  <c r="E2890" i="6" s="1"/>
  <c r="F2890" i="6" s="1"/>
  <c r="C3136" i="6"/>
  <c r="E3136" i="6" s="1"/>
  <c r="C3395" i="6"/>
  <c r="E3395" i="6" s="1"/>
  <c r="F3395" i="6" s="1"/>
  <c r="C3528" i="6"/>
  <c r="E3528" i="6" s="1"/>
  <c r="F3528" i="6" s="1"/>
  <c r="C123" i="6"/>
  <c r="E123" i="6" s="1"/>
  <c r="F123" i="6" s="1"/>
  <c r="G294" i="6"/>
  <c r="C349" i="6"/>
  <c r="E349" i="6" s="1"/>
  <c r="F349" i="6" s="1"/>
  <c r="C851" i="6"/>
  <c r="E851" i="6" s="1"/>
  <c r="F851" i="6" s="1"/>
  <c r="C1116" i="6"/>
  <c r="E1116" i="6" s="1"/>
  <c r="C1345" i="6"/>
  <c r="E1345" i="6" s="1"/>
  <c r="F1345" i="6" s="1"/>
  <c r="C1571" i="6"/>
  <c r="E1571" i="6" s="1"/>
  <c r="C1952" i="6"/>
  <c r="E1952" i="6" s="1"/>
  <c r="C1983" i="6"/>
  <c r="E1983" i="6" s="1"/>
  <c r="C2013" i="6"/>
  <c r="E2013" i="6" s="1"/>
  <c r="F2013" i="6" s="1"/>
  <c r="G2315" i="6"/>
  <c r="C2377" i="6"/>
  <c r="E2377" i="6" s="1"/>
  <c r="F2377" i="6" s="1"/>
  <c r="C2397" i="6"/>
  <c r="E2397" i="6" s="1"/>
  <c r="C2585" i="6"/>
  <c r="E2585" i="6" s="1"/>
  <c r="C2646" i="6"/>
  <c r="E2646" i="6" s="1"/>
  <c r="C2780" i="6"/>
  <c r="E2780" i="6" s="1"/>
  <c r="C2963" i="6"/>
  <c r="E2963" i="6" s="1"/>
  <c r="F2963" i="6" s="1"/>
  <c r="C2995" i="6"/>
  <c r="E2995" i="6" s="1"/>
  <c r="F2995" i="6" s="1"/>
  <c r="C3436" i="6"/>
  <c r="E3436" i="6" s="1"/>
  <c r="C3457" i="6"/>
  <c r="E3457" i="6" s="1"/>
  <c r="C1396" i="6"/>
  <c r="E1396" i="6" s="1"/>
  <c r="C103" i="6"/>
  <c r="E103" i="6" s="1"/>
  <c r="F103" i="6" s="1"/>
  <c r="C865" i="6"/>
  <c r="E865" i="6" s="1"/>
  <c r="C897" i="6"/>
  <c r="E897" i="6" s="1"/>
  <c r="F897" i="6" s="1"/>
  <c r="C1641" i="6"/>
  <c r="E1641" i="6" s="1"/>
  <c r="F1641" i="6" s="1"/>
  <c r="C1692" i="6"/>
  <c r="E1692" i="6" s="1"/>
  <c r="C1799" i="6"/>
  <c r="E1799" i="6" s="1"/>
  <c r="C1809" i="6"/>
  <c r="E1809" i="6" s="1"/>
  <c r="F1809" i="6" s="1"/>
  <c r="C1881" i="6"/>
  <c r="E1881" i="6" s="1"/>
  <c r="F1881" i="6" s="1"/>
  <c r="G2306" i="6"/>
  <c r="C3336" i="6"/>
  <c r="E3336" i="6" s="1"/>
  <c r="G3366" i="6"/>
  <c r="C3561" i="6"/>
  <c r="E3561" i="6" s="1"/>
  <c r="C73" i="6"/>
  <c r="E73" i="6" s="1"/>
  <c r="C114" i="6"/>
  <c r="E114" i="6" s="1"/>
  <c r="C174" i="6"/>
  <c r="E174" i="6" s="1"/>
  <c r="C224" i="6"/>
  <c r="E224" i="6" s="1"/>
  <c r="C286" i="6"/>
  <c r="E286" i="6" s="1"/>
  <c r="C296" i="6"/>
  <c r="E296" i="6" s="1"/>
  <c r="F296" i="6" s="1"/>
  <c r="C423" i="6"/>
  <c r="E423" i="6" s="1"/>
  <c r="C701" i="6"/>
  <c r="E701" i="6" s="1"/>
  <c r="C1159" i="6"/>
  <c r="E1159" i="6" s="1"/>
  <c r="F1159" i="6" s="1"/>
  <c r="C1367" i="6"/>
  <c r="E1367" i="6" s="1"/>
  <c r="F1367" i="6" s="1"/>
  <c r="C1427" i="6"/>
  <c r="E1427" i="6" s="1"/>
  <c r="C1612" i="6"/>
  <c r="E1612" i="6" s="1"/>
  <c r="C1652" i="6"/>
  <c r="E1652" i="6" s="1"/>
  <c r="F1652" i="6" s="1"/>
  <c r="C2084" i="6"/>
  <c r="E2084" i="6" s="1"/>
  <c r="F2084" i="6" s="1"/>
  <c r="C2317" i="6"/>
  <c r="E2317" i="6" s="1"/>
  <c r="C2678" i="6"/>
  <c r="E2678" i="6" s="1"/>
  <c r="C2831" i="6"/>
  <c r="E2831" i="6" s="1"/>
  <c r="C2976" i="6"/>
  <c r="E2976" i="6" s="1"/>
  <c r="F2976" i="6" s="1"/>
  <c r="C2996" i="6"/>
  <c r="E2996" i="6" s="1"/>
  <c r="F2996" i="6" s="1"/>
  <c r="C3458" i="6"/>
  <c r="E3458" i="6" s="1"/>
  <c r="F3458" i="6" s="1"/>
  <c r="C3562" i="6"/>
  <c r="E3562" i="6" s="1"/>
  <c r="F3562" i="6" s="1"/>
  <c r="C3594" i="6"/>
  <c r="E3594" i="6" s="1"/>
  <c r="G94" i="6"/>
  <c r="C165" i="6"/>
  <c r="E165" i="6" s="1"/>
  <c r="C424" i="6"/>
  <c r="E424" i="6" s="1"/>
  <c r="G762" i="6"/>
  <c r="C979" i="6"/>
  <c r="E979" i="6" s="1"/>
  <c r="C1009" i="6"/>
  <c r="E1009" i="6" s="1"/>
  <c r="F1009" i="6" s="1"/>
  <c r="G1107" i="6"/>
  <c r="C1128" i="6"/>
  <c r="E1128" i="6" s="1"/>
  <c r="C1193" i="6"/>
  <c r="E1193" i="6" s="1"/>
  <c r="F1193" i="6" s="1"/>
  <c r="C1203" i="6"/>
  <c r="E1203" i="6" s="1"/>
  <c r="F1203" i="6" s="1"/>
  <c r="C1642" i="6"/>
  <c r="E1642" i="6" s="1"/>
  <c r="G1703" i="6"/>
  <c r="C1713" i="6"/>
  <c r="E1713" i="6" s="1"/>
  <c r="F1713" i="6" s="1"/>
  <c r="C1780" i="6"/>
  <c r="E1780" i="6" s="1"/>
  <c r="C1852" i="6"/>
  <c r="E1852" i="6" s="1"/>
  <c r="C2441" i="6"/>
  <c r="E2441" i="6" s="1"/>
  <c r="F2441" i="6" s="1"/>
  <c r="C2495" i="6"/>
  <c r="E2495" i="6" s="1"/>
  <c r="C2710" i="6"/>
  <c r="E2710" i="6" s="1"/>
  <c r="F2710" i="6" s="1"/>
  <c r="C2791" i="6"/>
  <c r="E2791" i="6" s="1"/>
  <c r="C2997" i="6"/>
  <c r="E2997" i="6" s="1"/>
  <c r="C3058" i="6"/>
  <c r="E3058" i="6" s="1"/>
  <c r="C44" i="6"/>
  <c r="E44" i="6" s="1"/>
  <c r="C105" i="6"/>
  <c r="E105" i="6" s="1"/>
  <c r="F105" i="6" s="1"/>
  <c r="C186" i="6"/>
  <c r="E186" i="6" s="1"/>
  <c r="F186" i="6" s="1"/>
  <c r="C266" i="6"/>
  <c r="E266" i="6" s="1"/>
  <c r="F266" i="6" s="1"/>
  <c r="C287" i="6"/>
  <c r="E287" i="6" s="1"/>
  <c r="C683" i="6"/>
  <c r="E683" i="6" s="1"/>
  <c r="C733" i="6"/>
  <c r="E733" i="6" s="1"/>
  <c r="F733" i="6" s="1"/>
  <c r="C889" i="6"/>
  <c r="E889" i="6" s="1"/>
  <c r="C999" i="6"/>
  <c r="E999" i="6" s="1"/>
  <c r="F999" i="6" s="1"/>
  <c r="C1118" i="6"/>
  <c r="E1118" i="6" s="1"/>
  <c r="C1139" i="6"/>
  <c r="E1139" i="6" s="1"/>
  <c r="C1265" i="6"/>
  <c r="E1265" i="6" s="1"/>
  <c r="F1265" i="6" s="1"/>
  <c r="C1296" i="6"/>
  <c r="E1296" i="6" s="1"/>
  <c r="C1337" i="6"/>
  <c r="E1337" i="6" s="1"/>
  <c r="C1458" i="6"/>
  <c r="E1458" i="6" s="1"/>
  <c r="C1520" i="6"/>
  <c r="E1520" i="6" s="1"/>
  <c r="F1520" i="6" s="1"/>
  <c r="C1613" i="6"/>
  <c r="E1613" i="6" s="1"/>
  <c r="G1734" i="6"/>
  <c r="C1996" i="6"/>
  <c r="E1996" i="6" s="1"/>
  <c r="C2782" i="6"/>
  <c r="E2782" i="6" s="1"/>
  <c r="F2782" i="6" s="1"/>
  <c r="C2842" i="6"/>
  <c r="E2842" i="6" s="1"/>
  <c r="C2852" i="6"/>
  <c r="E2852" i="6" s="1"/>
  <c r="C3048" i="6"/>
  <c r="E3048" i="6" s="1"/>
  <c r="C3139" i="6"/>
  <c r="E3139" i="6" s="1"/>
  <c r="C3191" i="6"/>
  <c r="E3191" i="6" s="1"/>
  <c r="C3200" i="6"/>
  <c r="E3200" i="6" s="1"/>
  <c r="C3585" i="6"/>
  <c r="E3585" i="6" s="1"/>
  <c r="F3585" i="6" s="1"/>
  <c r="C2060" i="6"/>
  <c r="E2060" i="6" s="1"/>
  <c r="F2060" i="6" s="1"/>
  <c r="G2060" i="6"/>
  <c r="G385" i="6"/>
  <c r="C569" i="6"/>
  <c r="E569" i="6" s="1"/>
  <c r="C703" i="6"/>
  <c r="E703" i="6" s="1"/>
  <c r="F703" i="6" s="1"/>
  <c r="C1922" i="6"/>
  <c r="E1922" i="6" s="1"/>
  <c r="C2724" i="6"/>
  <c r="E2724" i="6" s="1"/>
  <c r="F2724" i="6" s="1"/>
  <c r="G3034" i="6"/>
  <c r="C3034" i="6"/>
  <c r="E3034" i="6" s="1"/>
  <c r="C3094" i="6"/>
  <c r="E3094" i="6" s="1"/>
  <c r="S136" i="6"/>
  <c r="AH136" i="6" s="1"/>
  <c r="C156" i="6"/>
  <c r="E156" i="6" s="1"/>
  <c r="F156" i="6" s="1"/>
  <c r="G229" i="6"/>
  <c r="C276" i="6"/>
  <c r="E276" i="6" s="1"/>
  <c r="F367" i="6"/>
  <c r="C441" i="6"/>
  <c r="E441" i="6" s="1"/>
  <c r="C1055" i="6"/>
  <c r="E1055" i="6" s="1"/>
  <c r="C1224" i="6"/>
  <c r="E1224" i="6" s="1"/>
  <c r="C1264" i="6"/>
  <c r="E1264" i="6" s="1"/>
  <c r="F1294" i="6"/>
  <c r="C1411" i="6"/>
  <c r="E1411" i="6" s="1"/>
  <c r="G1686" i="6"/>
  <c r="C1686" i="6"/>
  <c r="E1686" i="6" s="1"/>
  <c r="F1686" i="6" s="1"/>
  <c r="C2353" i="6"/>
  <c r="E2353" i="6" s="1"/>
  <c r="F2353" i="6" s="1"/>
  <c r="C2635" i="6"/>
  <c r="E2635" i="6" s="1"/>
  <c r="F2635" i="6" s="1"/>
  <c r="C2684" i="6"/>
  <c r="E2684" i="6" s="1"/>
  <c r="F2684" i="6" s="1"/>
  <c r="S46" i="6"/>
  <c r="AH46" i="6" s="1"/>
  <c r="S13" i="6"/>
  <c r="AH13" i="6" s="1"/>
  <c r="C221" i="6"/>
  <c r="E221" i="6" s="1"/>
  <c r="C415" i="6"/>
  <c r="E415" i="6" s="1"/>
  <c r="F415" i="6" s="1"/>
  <c r="G415" i="6"/>
  <c r="G478" i="6"/>
  <c r="G665" i="6"/>
  <c r="G1203" i="6"/>
  <c r="C46" i="6"/>
  <c r="E46" i="6" s="1"/>
  <c r="F46" i="6" s="1"/>
  <c r="C65" i="6"/>
  <c r="E65" i="6" s="1"/>
  <c r="F65" i="6" s="1"/>
  <c r="C83" i="6"/>
  <c r="E83" i="6" s="1"/>
  <c r="F83" i="6" s="1"/>
  <c r="C1777" i="6"/>
  <c r="E1777" i="6" s="1"/>
  <c r="C1866" i="6"/>
  <c r="E1866" i="6" s="1"/>
  <c r="F1866" i="6" s="1"/>
  <c r="C1962" i="6"/>
  <c r="E1962" i="6" s="1"/>
  <c r="C2031" i="6"/>
  <c r="E2031" i="6" s="1"/>
  <c r="F2031" i="6" s="1"/>
  <c r="C2041" i="6"/>
  <c r="E2041" i="6" s="1"/>
  <c r="F2041" i="6" s="1"/>
  <c r="C128" i="6"/>
  <c r="E128" i="6" s="1"/>
  <c r="C315" i="6"/>
  <c r="E315" i="6" s="1"/>
  <c r="F315" i="6" s="1"/>
  <c r="C338" i="6"/>
  <c r="E338" i="6" s="1"/>
  <c r="C396" i="6"/>
  <c r="E396" i="6" s="1"/>
  <c r="F396" i="6" s="1"/>
  <c r="C406" i="6"/>
  <c r="E406" i="6" s="1"/>
  <c r="F406" i="6" s="1"/>
  <c r="C508" i="6"/>
  <c r="E508" i="6" s="1"/>
  <c r="G508" i="6"/>
  <c r="G598" i="6"/>
  <c r="C617" i="6"/>
  <c r="E617" i="6" s="1"/>
  <c r="C647" i="6"/>
  <c r="E647" i="6" s="1"/>
  <c r="G694" i="6"/>
  <c r="C1074" i="6"/>
  <c r="E1074" i="6" s="1"/>
  <c r="F1074" i="6" s="1"/>
  <c r="C1214" i="6"/>
  <c r="E1214" i="6" s="1"/>
  <c r="F1214" i="6" s="1"/>
  <c r="C1235" i="6"/>
  <c r="E1235" i="6" s="1"/>
  <c r="F1235" i="6" s="1"/>
  <c r="C1254" i="6"/>
  <c r="E1254" i="6" s="1"/>
  <c r="C1303" i="6"/>
  <c r="E1303" i="6" s="1"/>
  <c r="F1303" i="6" s="1"/>
  <c r="C1469" i="6"/>
  <c r="E1469" i="6" s="1"/>
  <c r="F1469" i="6" s="1"/>
  <c r="C1610" i="6"/>
  <c r="E1610" i="6" s="1"/>
  <c r="C1629" i="6"/>
  <c r="E1629" i="6" s="1"/>
  <c r="C1767" i="6"/>
  <c r="E1767" i="6" s="1"/>
  <c r="C1817" i="6"/>
  <c r="E1817" i="6" s="1"/>
  <c r="C1982" i="6"/>
  <c r="E1982" i="6" s="1"/>
  <c r="F2626" i="6"/>
  <c r="C2655" i="6"/>
  <c r="E2655" i="6" s="1"/>
  <c r="F2655" i="6" s="1"/>
  <c r="C2665" i="6"/>
  <c r="E2665" i="6" s="1"/>
  <c r="S77" i="6"/>
  <c r="AH77" i="6" s="1"/>
  <c r="S138" i="6"/>
  <c r="AH138" i="6" s="1"/>
  <c r="C609" i="6"/>
  <c r="E609" i="6" s="1"/>
  <c r="C904" i="6"/>
  <c r="E904" i="6" s="1"/>
  <c r="G904" i="6"/>
  <c r="C1095" i="6"/>
  <c r="E1095" i="6" s="1"/>
  <c r="C1123" i="6"/>
  <c r="E1123" i="6" s="1"/>
  <c r="F1123" i="6" s="1"/>
  <c r="C1885" i="6"/>
  <c r="E1885" i="6" s="1"/>
  <c r="C2061" i="6"/>
  <c r="E2061" i="6" s="1"/>
  <c r="G2061" i="6"/>
  <c r="G2725" i="6"/>
  <c r="C2725" i="6"/>
  <c r="E2725" i="6" s="1"/>
  <c r="C2965" i="6"/>
  <c r="E2965" i="6" s="1"/>
  <c r="G2965" i="6"/>
  <c r="C3035" i="6"/>
  <c r="E3035" i="6" s="1"/>
  <c r="G3045" i="6"/>
  <c r="C3045" i="6"/>
  <c r="E3045" i="6" s="1"/>
  <c r="C1304" i="6"/>
  <c r="E1304" i="6" s="1"/>
  <c r="F1304" i="6" s="1"/>
  <c r="G1304" i="6"/>
  <c r="C1422" i="6"/>
  <c r="E1422" i="6" s="1"/>
  <c r="F1422" i="6" s="1"/>
  <c r="G1422" i="6"/>
  <c r="C1934" i="6"/>
  <c r="E1934" i="6" s="1"/>
  <c r="F1934" i="6" s="1"/>
  <c r="G1934" i="6"/>
  <c r="C2081" i="6"/>
  <c r="E2081" i="6" s="1"/>
  <c r="G2081" i="6"/>
  <c r="G3382" i="6"/>
  <c r="C3382" i="6"/>
  <c r="E3382" i="6" s="1"/>
  <c r="F3382" i="6" s="1"/>
  <c r="C3462" i="6"/>
  <c r="E3462" i="6" s="1"/>
  <c r="S236" i="6"/>
  <c r="AH236" i="6" s="1"/>
  <c r="C1620" i="6"/>
  <c r="E1620" i="6" s="1"/>
  <c r="F1620" i="6" s="1"/>
  <c r="C1818" i="6"/>
  <c r="E1818" i="6" s="1"/>
  <c r="C1838" i="6"/>
  <c r="E1838" i="6" s="1"/>
  <c r="C1867" i="6"/>
  <c r="E1867" i="6" s="1"/>
  <c r="F1867" i="6" s="1"/>
  <c r="C1905" i="6"/>
  <c r="E1905" i="6" s="1"/>
  <c r="C3288" i="6"/>
  <c r="E3288" i="6" s="1"/>
  <c r="S19" i="6"/>
  <c r="AH19" i="6" s="1"/>
  <c r="S237" i="6"/>
  <c r="AH237" i="6" s="1"/>
  <c r="S298" i="6"/>
  <c r="AH298" i="6" s="1"/>
  <c r="G1649" i="6"/>
  <c r="C1649" i="6"/>
  <c r="E1649" i="6" s="1"/>
  <c r="C763" i="6"/>
  <c r="E763" i="6" s="1"/>
  <c r="F763" i="6" s="1"/>
  <c r="C863" i="6"/>
  <c r="E863" i="6" s="1"/>
  <c r="G1885" i="6"/>
  <c r="C2587" i="6"/>
  <c r="E2587" i="6" s="1"/>
  <c r="C2874" i="6"/>
  <c r="E2874" i="6" s="1"/>
  <c r="F2874" i="6" s="1"/>
  <c r="C2986" i="6"/>
  <c r="E2986" i="6" s="1"/>
  <c r="C233" i="6"/>
  <c r="E233" i="6" s="1"/>
  <c r="C160" i="6"/>
  <c r="E160" i="6" s="1"/>
  <c r="G87" i="6"/>
  <c r="C157" i="6"/>
  <c r="E157" i="6" s="1"/>
  <c r="C425" i="6"/>
  <c r="E425" i="6" s="1"/>
  <c r="C571" i="6"/>
  <c r="E571" i="6" s="1"/>
  <c r="F571" i="6" s="1"/>
  <c r="C905" i="6"/>
  <c r="E905" i="6" s="1"/>
  <c r="F905" i="6" s="1"/>
  <c r="G972" i="6"/>
  <c r="C2298" i="6"/>
  <c r="E2298" i="6" s="1"/>
  <c r="C2316" i="6"/>
  <c r="E2316" i="6" s="1"/>
  <c r="C2486" i="6"/>
  <c r="E2486" i="6" s="1"/>
  <c r="F2486" i="6" s="1"/>
  <c r="C2496" i="6"/>
  <c r="E2496" i="6" s="1"/>
  <c r="C2746" i="6"/>
  <c r="E2746" i="6" s="1"/>
  <c r="C213" i="6"/>
  <c r="E213" i="6" s="1"/>
  <c r="F213" i="6" s="1"/>
  <c r="C407" i="6"/>
  <c r="E407" i="6" s="1"/>
  <c r="C416" i="6"/>
  <c r="E416" i="6" s="1"/>
  <c r="C442" i="6"/>
  <c r="E442" i="6" s="1"/>
  <c r="F442" i="6" s="1"/>
  <c r="C480" i="6"/>
  <c r="E480" i="6" s="1"/>
  <c r="C599" i="6"/>
  <c r="E599" i="6" s="1"/>
  <c r="C628" i="6"/>
  <c r="E628" i="6" s="1"/>
  <c r="C726" i="6"/>
  <c r="E726" i="6" s="1"/>
  <c r="C875" i="6"/>
  <c r="E875" i="6" s="1"/>
  <c r="G875" i="6"/>
  <c r="C37" i="6"/>
  <c r="E37" i="6" s="1"/>
  <c r="C93" i="6"/>
  <c r="E93" i="6" s="1"/>
  <c r="F93" i="6" s="1"/>
  <c r="C129" i="6"/>
  <c r="E129" i="6" s="1"/>
  <c r="C167" i="6"/>
  <c r="E167" i="6" s="1"/>
  <c r="F167" i="6" s="1"/>
  <c r="G296" i="6"/>
  <c r="C306" i="6"/>
  <c r="E306" i="6" s="1"/>
  <c r="G609" i="6"/>
  <c r="C895" i="6"/>
  <c r="E895" i="6" s="1"/>
  <c r="F895" i="6" s="1"/>
  <c r="C934" i="6"/>
  <c r="E934" i="6" s="1"/>
  <c r="C1066" i="6"/>
  <c r="E1066" i="6" s="1"/>
  <c r="F1066" i="6" s="1"/>
  <c r="G1095" i="6"/>
  <c r="C158" i="6"/>
  <c r="E158" i="6" s="1"/>
  <c r="C278" i="6"/>
  <c r="E278" i="6" s="1"/>
  <c r="F278" i="6" s="1"/>
  <c r="C1490" i="6"/>
  <c r="E1490" i="6" s="1"/>
  <c r="F1490" i="6" s="1"/>
  <c r="C1736" i="6"/>
  <c r="E1736" i="6" s="1"/>
  <c r="F1736" i="6" s="1"/>
  <c r="C85" i="6"/>
  <c r="E85" i="6" s="1"/>
  <c r="C205" i="6"/>
  <c r="E205" i="6" s="1"/>
  <c r="F205" i="6" s="1"/>
  <c r="C269" i="6"/>
  <c r="E269" i="6" s="1"/>
  <c r="F269" i="6" s="1"/>
  <c r="C297" i="6"/>
  <c r="E297" i="6" s="1"/>
  <c r="C443" i="6"/>
  <c r="E443" i="6" s="1"/>
  <c r="F443" i="6" s="1"/>
  <c r="C529" i="6"/>
  <c r="E529" i="6" s="1"/>
  <c r="C973" i="6"/>
  <c r="E973" i="6" s="1"/>
  <c r="C1124" i="6"/>
  <c r="E1124" i="6" s="1"/>
  <c r="F1124" i="6" s="1"/>
  <c r="G1500" i="6"/>
  <c r="C1534" i="6"/>
  <c r="E1534" i="6" s="1"/>
  <c r="C1593" i="6"/>
  <c r="E1593" i="6" s="1"/>
  <c r="C1858" i="6"/>
  <c r="E1858" i="6" s="1"/>
  <c r="C1877" i="6"/>
  <c r="E1877" i="6" s="1"/>
  <c r="C1945" i="6"/>
  <c r="E1945" i="6" s="1"/>
  <c r="C2162" i="6"/>
  <c r="E2162" i="6" s="1"/>
  <c r="C2229" i="6"/>
  <c r="E2229" i="6" s="1"/>
  <c r="F2229" i="6" s="1"/>
  <c r="C2355" i="6"/>
  <c r="E2355" i="6" s="1"/>
  <c r="F2355" i="6" s="1"/>
  <c r="C3036" i="6"/>
  <c r="E3036" i="6" s="1"/>
  <c r="C3156" i="6"/>
  <c r="E3156" i="6" s="1"/>
  <c r="C3237" i="6"/>
  <c r="E3237" i="6" s="1"/>
  <c r="S83" i="6"/>
  <c r="AH83" i="6" s="1"/>
  <c r="S114" i="6"/>
  <c r="AH114" i="6" s="1"/>
  <c r="C206" i="6"/>
  <c r="E206" i="6" s="1"/>
  <c r="C188" i="6"/>
  <c r="E188" i="6" s="1"/>
  <c r="F188" i="6" s="1"/>
  <c r="G491" i="6"/>
  <c r="G511" i="6"/>
  <c r="G549" i="6"/>
  <c r="G309" i="6"/>
  <c r="G105" i="6"/>
  <c r="C57" i="6"/>
  <c r="E57" i="6" s="1"/>
  <c r="C101" i="6"/>
  <c r="E101" i="6" s="1"/>
  <c r="F101" i="6" s="1"/>
  <c r="C9" i="6"/>
  <c r="E9" i="6" s="1"/>
  <c r="F9" i="6" s="1"/>
  <c r="G67" i="6"/>
  <c r="G140" i="6"/>
  <c r="C168" i="6"/>
  <c r="E168" i="6" s="1"/>
  <c r="G251" i="6"/>
  <c r="C289" i="6"/>
  <c r="E289" i="6" s="1"/>
  <c r="G349" i="6"/>
  <c r="G481" i="6"/>
  <c r="C560" i="6"/>
  <c r="E560" i="6" s="1"/>
  <c r="G581" i="6"/>
  <c r="C620" i="6"/>
  <c r="E620" i="6" s="1"/>
  <c r="C736" i="6"/>
  <c r="E736" i="6" s="1"/>
  <c r="F814" i="6"/>
  <c r="C945" i="6"/>
  <c r="E945" i="6" s="1"/>
  <c r="C1039" i="6"/>
  <c r="E1039" i="6" s="1"/>
  <c r="F1039" i="6" s="1"/>
  <c r="C1125" i="6"/>
  <c r="E1125" i="6" s="1"/>
  <c r="C1462" i="6"/>
  <c r="E1462" i="6" s="1"/>
  <c r="F1462" i="6" s="1"/>
  <c r="C1481" i="6"/>
  <c r="E1481" i="6" s="1"/>
  <c r="G1612" i="6"/>
  <c r="C1728" i="6"/>
  <c r="E1728" i="6" s="1"/>
  <c r="C1756" i="6"/>
  <c r="E1756" i="6" s="1"/>
  <c r="G1830" i="6"/>
  <c r="C1830" i="6"/>
  <c r="E1830" i="6" s="1"/>
  <c r="G1839" i="6"/>
  <c r="G1935" i="6"/>
  <c r="C2270" i="6"/>
  <c r="E2270" i="6" s="1"/>
  <c r="F2270" i="6" s="1"/>
  <c r="C2299" i="6"/>
  <c r="E2299" i="6" s="1"/>
  <c r="C2385" i="6"/>
  <c r="E2385" i="6" s="1"/>
  <c r="F2385" i="6" s="1"/>
  <c r="C2895" i="6"/>
  <c r="E2895" i="6" s="1"/>
  <c r="F2895" i="6" s="1"/>
  <c r="G2895" i="6"/>
  <c r="C3258" i="6"/>
  <c r="E3258" i="6" s="1"/>
  <c r="S115" i="6"/>
  <c r="AH115" i="6" s="1"/>
  <c r="C2846" i="6"/>
  <c r="E2846" i="6" s="1"/>
  <c r="G2846" i="6"/>
  <c r="S147" i="6"/>
  <c r="AH147" i="6" s="1"/>
  <c r="S211" i="6"/>
  <c r="AH211" i="6" s="1"/>
  <c r="O211" i="6"/>
  <c r="C59" i="6"/>
  <c r="E59" i="6" s="1"/>
  <c r="C131" i="6"/>
  <c r="E131" i="6" s="1"/>
  <c r="C169" i="6"/>
  <c r="E169" i="6" s="1"/>
  <c r="C178" i="6"/>
  <c r="E178" i="6" s="1"/>
  <c r="C215" i="6"/>
  <c r="E215" i="6" s="1"/>
  <c r="C436" i="6"/>
  <c r="E436" i="6" s="1"/>
  <c r="C601" i="6"/>
  <c r="E601" i="6" s="1"/>
  <c r="F601" i="6" s="1"/>
  <c r="C1011" i="6"/>
  <c r="E1011" i="6" s="1"/>
  <c r="F1011" i="6" s="1"/>
  <c r="C1415" i="6"/>
  <c r="E1415" i="6" s="1"/>
  <c r="C1424" i="6"/>
  <c r="E1424" i="6" s="1"/>
  <c r="F1424" i="6" s="1"/>
  <c r="C1512" i="6"/>
  <c r="E1512" i="6" s="1"/>
  <c r="F1512" i="6" s="1"/>
  <c r="C1790" i="6"/>
  <c r="E1790" i="6" s="1"/>
  <c r="F1790" i="6" s="1"/>
  <c r="C1800" i="6"/>
  <c r="E1800" i="6" s="1"/>
  <c r="F1800" i="6" s="1"/>
  <c r="C1810" i="6"/>
  <c r="E1810" i="6" s="1"/>
  <c r="F1810" i="6" s="1"/>
  <c r="G2102" i="6"/>
  <c r="C2498" i="6"/>
  <c r="E2498" i="6" s="1"/>
  <c r="C2639" i="6"/>
  <c r="E2639" i="6" s="1"/>
  <c r="F2639" i="6" s="1"/>
  <c r="G2698" i="6"/>
  <c r="C2698" i="6"/>
  <c r="E2698" i="6" s="1"/>
  <c r="C2738" i="6"/>
  <c r="E2738" i="6" s="1"/>
  <c r="F2738" i="6" s="1"/>
  <c r="C3354" i="6"/>
  <c r="E3354" i="6" s="1"/>
  <c r="G3354" i="6"/>
  <c r="C299" i="6"/>
  <c r="E299" i="6" s="1"/>
  <c r="C419" i="6"/>
  <c r="E419" i="6" s="1"/>
  <c r="F419" i="6" s="1"/>
  <c r="C445" i="6"/>
  <c r="E445" i="6" s="1"/>
  <c r="F445" i="6" s="1"/>
  <c r="C540" i="6"/>
  <c r="E540" i="6" s="1"/>
  <c r="C728" i="6"/>
  <c r="E728" i="6" s="1"/>
  <c r="C746" i="6"/>
  <c r="E746" i="6" s="1"/>
  <c r="C974" i="6"/>
  <c r="E974" i="6" s="1"/>
  <c r="C1021" i="6"/>
  <c r="E1021" i="6" s="1"/>
  <c r="F1021" i="6" s="1"/>
  <c r="C1188" i="6"/>
  <c r="E1188" i="6" s="1"/>
  <c r="F1188" i="6" s="1"/>
  <c r="C1482" i="6"/>
  <c r="E1482" i="6" s="1"/>
  <c r="F1482" i="6" s="1"/>
  <c r="C1758" i="6"/>
  <c r="E1758" i="6" s="1"/>
  <c r="C2376" i="6"/>
  <c r="E2376" i="6" s="1"/>
  <c r="F2376" i="6" s="1"/>
  <c r="C2396" i="6"/>
  <c r="E2396" i="6" s="1"/>
  <c r="G2396" i="6"/>
  <c r="S26" i="6"/>
  <c r="AH26" i="6" s="1"/>
  <c r="S88" i="6"/>
  <c r="AH88" i="6" s="1"/>
  <c r="C1169" i="6"/>
  <c r="E1169" i="6" s="1"/>
  <c r="G1169" i="6"/>
  <c r="F2906" i="6"/>
  <c r="C3249" i="6"/>
  <c r="E3249" i="6" s="1"/>
  <c r="C1238" i="6"/>
  <c r="E1238" i="6" s="1"/>
  <c r="F1238" i="6" s="1"/>
  <c r="C1473" i="6"/>
  <c r="E1473" i="6" s="1"/>
  <c r="F1473" i="6" s="1"/>
  <c r="C1690" i="6"/>
  <c r="E1690" i="6" s="1"/>
  <c r="F1690" i="6" s="1"/>
  <c r="C1700" i="6"/>
  <c r="E1700" i="6" s="1"/>
  <c r="C1729" i="6"/>
  <c r="E1729" i="6" s="1"/>
  <c r="C1748" i="6"/>
  <c r="E1748" i="6" s="1"/>
  <c r="C1879" i="6"/>
  <c r="E1879" i="6" s="1"/>
  <c r="F1879" i="6" s="1"/>
  <c r="C2055" i="6"/>
  <c r="E2055" i="6" s="1"/>
  <c r="F2055" i="6" s="1"/>
  <c r="C2074" i="6"/>
  <c r="E2074" i="6" s="1"/>
  <c r="C2103" i="6"/>
  <c r="E2103" i="6" s="1"/>
  <c r="F2103" i="6" s="1"/>
  <c r="C2154" i="6"/>
  <c r="E2154" i="6" s="1"/>
  <c r="C2261" i="6"/>
  <c r="E2261" i="6" s="1"/>
  <c r="F2261" i="6" s="1"/>
  <c r="C2529" i="6"/>
  <c r="E2529" i="6" s="1"/>
  <c r="F2529" i="6" s="1"/>
  <c r="G2529" i="6"/>
  <c r="C2620" i="6"/>
  <c r="E2620" i="6" s="1"/>
  <c r="C2867" i="6"/>
  <c r="E2867" i="6" s="1"/>
  <c r="F2867" i="6" s="1"/>
  <c r="C95" i="6"/>
  <c r="E95" i="6" s="1"/>
  <c r="C216" i="6"/>
  <c r="E216" i="6" s="1"/>
  <c r="C271" i="6"/>
  <c r="E271" i="6" s="1"/>
  <c r="C602" i="6"/>
  <c r="E602" i="6" s="1"/>
  <c r="F602" i="6" s="1"/>
  <c r="C253" i="6"/>
  <c r="E253" i="6" s="1"/>
  <c r="F253" i="6" s="1"/>
  <c r="C956" i="6"/>
  <c r="E956" i="6" s="1"/>
  <c r="F956" i="6" s="1"/>
  <c r="C984" i="6"/>
  <c r="E984" i="6" s="1"/>
  <c r="C1525" i="6"/>
  <c r="E1525" i="6" s="1"/>
  <c r="C1791" i="6"/>
  <c r="E1791" i="6" s="1"/>
  <c r="C2231" i="6"/>
  <c r="E2231" i="6" s="1"/>
  <c r="C2519" i="6"/>
  <c r="E2519" i="6" s="1"/>
  <c r="G2947" i="6"/>
  <c r="C2947" i="6"/>
  <c r="E2947" i="6" s="1"/>
  <c r="S29" i="6"/>
  <c r="AH29" i="6" s="1"/>
  <c r="C31" i="6"/>
  <c r="E31" i="6" s="1"/>
  <c r="F31" i="6" s="1"/>
  <c r="G50" i="6"/>
  <c r="C104" i="6"/>
  <c r="E104" i="6" s="1"/>
  <c r="F104" i="6" s="1"/>
  <c r="C151" i="6"/>
  <c r="E151" i="6" s="1"/>
  <c r="C410" i="6"/>
  <c r="E410" i="6" s="1"/>
  <c r="G419" i="6"/>
  <c r="C1012" i="6"/>
  <c r="E1012" i="6" s="1"/>
  <c r="G1021" i="6"/>
  <c r="C1377" i="6"/>
  <c r="E1377" i="6" s="1"/>
  <c r="F1377" i="6" s="1"/>
  <c r="C1416" i="6"/>
  <c r="E1416" i="6" s="1"/>
  <c r="F1416" i="6" s="1"/>
  <c r="G1482" i="6"/>
  <c r="C21" i="6"/>
  <c r="E21" i="6" s="1"/>
  <c r="G123" i="6"/>
  <c r="C142" i="6"/>
  <c r="E142" i="6" s="1"/>
  <c r="C234" i="6"/>
  <c r="E234" i="6" s="1"/>
  <c r="C372" i="6"/>
  <c r="E372" i="6" s="1"/>
  <c r="C437" i="6"/>
  <c r="E437" i="6" s="1"/>
  <c r="C512" i="6"/>
  <c r="E512" i="6" s="1"/>
  <c r="G681" i="6"/>
  <c r="C681" i="6"/>
  <c r="E681" i="6" s="1"/>
  <c r="C947" i="6"/>
  <c r="E947" i="6" s="1"/>
  <c r="C975" i="6"/>
  <c r="E975" i="6" s="1"/>
  <c r="F975" i="6" s="1"/>
  <c r="C994" i="6"/>
  <c r="E994" i="6" s="1"/>
  <c r="F994" i="6" s="1"/>
  <c r="C1308" i="6"/>
  <c r="E1308" i="6" s="1"/>
  <c r="C1435" i="6"/>
  <c r="E1435" i="6" s="1"/>
  <c r="F1435" i="6" s="1"/>
  <c r="C1513" i="6"/>
  <c r="E1513" i="6" s="1"/>
  <c r="F1513" i="6" s="1"/>
  <c r="C1624" i="6"/>
  <c r="E1624" i="6" s="1"/>
  <c r="G1624" i="6"/>
  <c r="C1681" i="6"/>
  <c r="E1681" i="6" s="1"/>
  <c r="C1739" i="6"/>
  <c r="E1739" i="6" s="1"/>
  <c r="F1739" i="6" s="1"/>
  <c r="C1759" i="6"/>
  <c r="E1759" i="6" s="1"/>
  <c r="G2084" i="6"/>
  <c r="C2174" i="6"/>
  <c r="E2174" i="6" s="1"/>
  <c r="C2203" i="6"/>
  <c r="E2203" i="6" s="1"/>
  <c r="C2222" i="6"/>
  <c r="E2222" i="6" s="1"/>
  <c r="C2739" i="6"/>
  <c r="E2739" i="6" s="1"/>
  <c r="C3220" i="6"/>
  <c r="E3220" i="6" s="1"/>
  <c r="S185" i="6"/>
  <c r="AH185" i="6" s="1"/>
  <c r="C1634" i="6"/>
  <c r="E1634" i="6" s="1"/>
  <c r="G1634" i="6"/>
  <c r="C1812" i="6"/>
  <c r="E1812" i="6" s="1"/>
  <c r="G1812" i="6"/>
  <c r="S186" i="6"/>
  <c r="AH186" i="6" s="1"/>
  <c r="C124" i="6"/>
  <c r="E124" i="6" s="1"/>
  <c r="C199" i="6"/>
  <c r="E199" i="6" s="1"/>
  <c r="C245" i="6"/>
  <c r="E245" i="6" s="1"/>
  <c r="F245" i="6" s="1"/>
  <c r="C254" i="6"/>
  <c r="E254" i="6" s="1"/>
  <c r="C272" i="6"/>
  <c r="E272" i="6" s="1"/>
  <c r="C301" i="6"/>
  <c r="E301" i="6" s="1"/>
  <c r="F301" i="6" s="1"/>
  <c r="C310" i="6"/>
  <c r="E310" i="6" s="1"/>
  <c r="F310" i="6" s="1"/>
  <c r="C476" i="6"/>
  <c r="E476" i="6" s="1"/>
  <c r="C493" i="6"/>
  <c r="E493" i="6" s="1"/>
  <c r="C513" i="6"/>
  <c r="E513" i="6" s="1"/>
  <c r="C613" i="6"/>
  <c r="E613" i="6" s="1"/>
  <c r="C643" i="6"/>
  <c r="E643" i="6" s="1"/>
  <c r="F643" i="6" s="1"/>
  <c r="G855" i="6"/>
  <c r="G889" i="6"/>
  <c r="C938" i="6"/>
  <c r="E938" i="6" s="1"/>
  <c r="C1309" i="6"/>
  <c r="E1309" i="6" s="1"/>
  <c r="G1337" i="6"/>
  <c r="C1526" i="6"/>
  <c r="E1526" i="6" s="1"/>
  <c r="C1701" i="6"/>
  <c r="E1701" i="6" s="1"/>
  <c r="C2095" i="6"/>
  <c r="E2095" i="6" s="1"/>
  <c r="F2095" i="6" s="1"/>
  <c r="G2114" i="6"/>
  <c r="C2358" i="6"/>
  <c r="E2358" i="6" s="1"/>
  <c r="F2358" i="6" s="1"/>
  <c r="G2888" i="6"/>
  <c r="G3386" i="6"/>
  <c r="C3386" i="6"/>
  <c r="E3386" i="6" s="1"/>
  <c r="F3386" i="6" s="1"/>
  <c r="C32" i="6"/>
  <c r="E32" i="6" s="1"/>
  <c r="F32" i="6" s="1"/>
  <c r="C162" i="6"/>
  <c r="E162" i="6" s="1"/>
  <c r="F162" i="6" s="1"/>
  <c r="C218" i="6"/>
  <c r="E218" i="6" s="1"/>
  <c r="F218" i="6" s="1"/>
  <c r="C429" i="6"/>
  <c r="E429" i="6" s="1"/>
  <c r="F429" i="6" s="1"/>
  <c r="C484" i="6"/>
  <c r="E484" i="6" s="1"/>
  <c r="C575" i="6"/>
  <c r="E575" i="6" s="1"/>
  <c r="F575" i="6" s="1"/>
  <c r="C623" i="6"/>
  <c r="E623" i="6" s="1"/>
  <c r="F623" i="6" s="1"/>
  <c r="C653" i="6"/>
  <c r="E653" i="6" s="1"/>
  <c r="G653" i="6"/>
  <c r="C797" i="6"/>
  <c r="E797" i="6" s="1"/>
  <c r="F797" i="6" s="1"/>
  <c r="C856" i="6"/>
  <c r="E856" i="6" s="1"/>
  <c r="C1300" i="6"/>
  <c r="E1300" i="6" s="1"/>
  <c r="C1749" i="6"/>
  <c r="E1749" i="6" s="1"/>
  <c r="F1749" i="6" s="1"/>
  <c r="C2115" i="6"/>
  <c r="E2115" i="6" s="1"/>
  <c r="C2135" i="6"/>
  <c r="E2135" i="6" s="1"/>
  <c r="C2408" i="6"/>
  <c r="E2408" i="6" s="1"/>
  <c r="F2408" i="6" s="1"/>
  <c r="C2428" i="6"/>
  <c r="E2428" i="6" s="1"/>
  <c r="C2591" i="6"/>
  <c r="E2591" i="6" s="1"/>
  <c r="C2612" i="6"/>
  <c r="E2612" i="6" s="1"/>
  <c r="F2612" i="6" s="1"/>
  <c r="F2790" i="6"/>
  <c r="S93" i="6"/>
  <c r="AH93" i="6" s="1"/>
  <c r="G1731" i="6"/>
  <c r="C1731" i="6"/>
  <c r="E1731" i="6" s="1"/>
  <c r="F1731" i="6" s="1"/>
  <c r="G2859" i="6"/>
  <c r="C2859" i="6"/>
  <c r="E2859" i="6" s="1"/>
  <c r="G3091" i="6"/>
  <c r="C3091" i="6"/>
  <c r="E3091" i="6" s="1"/>
  <c r="S282" i="6"/>
  <c r="AH282" i="6" s="1"/>
  <c r="C1447" i="6"/>
  <c r="E1447" i="6" s="1"/>
  <c r="G1447" i="6"/>
  <c r="S4" i="6"/>
  <c r="AH4" i="6" s="1"/>
  <c r="S35" i="6"/>
  <c r="AH35" i="6" s="1"/>
  <c r="S253" i="6"/>
  <c r="AH253" i="6" s="1"/>
  <c r="F13" i="6"/>
  <c r="C115" i="6"/>
  <c r="E115" i="6" s="1"/>
  <c r="F115" i="6" s="1"/>
  <c r="C153" i="6"/>
  <c r="E153" i="6" s="1"/>
  <c r="C71" i="6"/>
  <c r="E71" i="6" s="1"/>
  <c r="F71" i="6" s="1"/>
  <c r="C98" i="6"/>
  <c r="E98" i="6" s="1"/>
  <c r="F98" i="6" s="1"/>
  <c r="C125" i="6"/>
  <c r="E125" i="6" s="1"/>
  <c r="C144" i="6"/>
  <c r="E144" i="6" s="1"/>
  <c r="F144" i="6" s="1"/>
  <c r="C163" i="6"/>
  <c r="E163" i="6" s="1"/>
  <c r="C181" i="6"/>
  <c r="E181" i="6" s="1"/>
  <c r="F181" i="6" s="1"/>
  <c r="G218" i="6"/>
  <c r="C255" i="6"/>
  <c r="E255" i="6" s="1"/>
  <c r="C273" i="6"/>
  <c r="E273" i="6" s="1"/>
  <c r="C412" i="6"/>
  <c r="E412" i="6" s="1"/>
  <c r="C485" i="6"/>
  <c r="E485" i="6" s="1"/>
  <c r="C586" i="6"/>
  <c r="E586" i="6" s="1"/>
  <c r="F586" i="6" s="1"/>
  <c r="G623" i="6"/>
  <c r="C818" i="6"/>
  <c r="E818" i="6" s="1"/>
  <c r="C847" i="6"/>
  <c r="E847" i="6" s="1"/>
  <c r="F847" i="6" s="1"/>
  <c r="G1023" i="6"/>
  <c r="G1300" i="6"/>
  <c r="C1320" i="6"/>
  <c r="E1320" i="6" s="1"/>
  <c r="F1320" i="6" s="1"/>
  <c r="C1379" i="6"/>
  <c r="E1379" i="6" s="1"/>
  <c r="F1379" i="6" s="1"/>
  <c r="C1418" i="6"/>
  <c r="E1418" i="6" s="1"/>
  <c r="C1538" i="6"/>
  <c r="E1538" i="6" s="1"/>
  <c r="F1538" i="6" s="1"/>
  <c r="C1635" i="6"/>
  <c r="E1635" i="6" s="1"/>
  <c r="C1664" i="6"/>
  <c r="E1664" i="6" s="1"/>
  <c r="G1939" i="6"/>
  <c r="C1989" i="6"/>
  <c r="E1989" i="6" s="1"/>
  <c r="F1989" i="6" s="1"/>
  <c r="C2028" i="6"/>
  <c r="E2028" i="6" s="1"/>
  <c r="F2028" i="6" s="1"/>
  <c r="C2086" i="6"/>
  <c r="E2086" i="6" s="1"/>
  <c r="C2542" i="6"/>
  <c r="E2542" i="6" s="1"/>
  <c r="C2583" i="6"/>
  <c r="E2583" i="6" s="1"/>
  <c r="G2612" i="6"/>
  <c r="C2899" i="6"/>
  <c r="E2899" i="6" s="1"/>
  <c r="S159" i="6"/>
  <c r="AH159" i="6" s="1"/>
  <c r="C1804" i="6"/>
  <c r="E1804" i="6" s="1"/>
  <c r="G1804" i="6"/>
  <c r="C3002" i="6"/>
  <c r="E3002" i="6" s="1"/>
  <c r="S67" i="6"/>
  <c r="AH67" i="6" s="1"/>
  <c r="S285" i="6"/>
  <c r="AH285" i="6" s="1"/>
  <c r="C154" i="6"/>
  <c r="E154" i="6" s="1"/>
  <c r="C468" i="6"/>
  <c r="E468" i="6" s="1"/>
  <c r="F468" i="6" s="1"/>
  <c r="G524" i="6"/>
  <c r="C553" i="6"/>
  <c r="E553" i="6" s="1"/>
  <c r="F553" i="6" s="1"/>
  <c r="C760" i="6"/>
  <c r="E760" i="6" s="1"/>
  <c r="C779" i="6"/>
  <c r="E779" i="6" s="1"/>
  <c r="F779" i="6" s="1"/>
  <c r="G1005" i="6"/>
  <c r="C1062" i="6"/>
  <c r="E1062" i="6" s="1"/>
  <c r="G1062" i="6"/>
  <c r="G1100" i="6"/>
  <c r="C1222" i="6"/>
  <c r="E1222" i="6" s="1"/>
  <c r="C1241" i="6"/>
  <c r="E1241" i="6" s="1"/>
  <c r="C1251" i="6"/>
  <c r="E1251" i="6" s="1"/>
  <c r="F1251" i="6" s="1"/>
  <c r="C1400" i="6"/>
  <c r="E1400" i="6" s="1"/>
  <c r="F1400" i="6" s="1"/>
  <c r="C1409" i="6"/>
  <c r="E1409" i="6" s="1"/>
  <c r="F1409" i="6" s="1"/>
  <c r="C1467" i="6"/>
  <c r="E1467" i="6" s="1"/>
  <c r="C1529" i="6"/>
  <c r="E1529" i="6" s="1"/>
  <c r="G1529" i="6"/>
  <c r="C1549" i="6"/>
  <c r="E1549" i="6" s="1"/>
  <c r="G1549" i="6"/>
  <c r="C1645" i="6"/>
  <c r="E1645" i="6" s="1"/>
  <c r="F1645" i="6" s="1"/>
  <c r="G1969" i="6"/>
  <c r="G2205" i="6"/>
  <c r="G2390" i="6"/>
  <c r="C2390" i="6"/>
  <c r="E2390" i="6" s="1"/>
  <c r="F2390" i="6" s="1"/>
  <c r="C2492" i="6"/>
  <c r="E2492" i="6" s="1"/>
  <c r="F2492" i="6" s="1"/>
  <c r="C2821" i="6"/>
  <c r="E2821" i="6" s="1"/>
  <c r="F2821" i="6" s="1"/>
  <c r="C2860" i="6"/>
  <c r="E2860" i="6" s="1"/>
  <c r="C3253" i="6"/>
  <c r="E3253" i="6" s="1"/>
  <c r="G3253" i="6"/>
  <c r="C1301" i="6"/>
  <c r="E1301" i="6" s="1"/>
  <c r="F1301" i="6" s="1"/>
  <c r="C3152" i="6"/>
  <c r="E3152" i="6" s="1"/>
  <c r="C3541" i="6"/>
  <c r="E3541" i="6" s="1"/>
  <c r="F3541" i="6" s="1"/>
  <c r="G3541" i="6"/>
  <c r="O69" i="6"/>
  <c r="S69" i="6"/>
  <c r="AH69" i="6" s="1"/>
  <c r="S99" i="6"/>
  <c r="AH99" i="6" s="1"/>
  <c r="S131" i="6"/>
  <c r="AH131" i="6" s="1"/>
  <c r="S287" i="6"/>
  <c r="AH287" i="6" s="1"/>
  <c r="F274" i="6"/>
  <c r="C374" i="6"/>
  <c r="E374" i="6" s="1"/>
  <c r="F374" i="6" s="1"/>
  <c r="C413" i="6"/>
  <c r="E413" i="6" s="1"/>
  <c r="F413" i="6" s="1"/>
  <c r="C439" i="6"/>
  <c r="E439" i="6" s="1"/>
  <c r="C505" i="6"/>
  <c r="E505" i="6" s="1"/>
  <c r="C1370" i="6"/>
  <c r="E1370" i="6" s="1"/>
  <c r="C64" i="6"/>
  <c r="E64" i="6" s="1"/>
  <c r="C126" i="6"/>
  <c r="E126" i="6" s="1"/>
  <c r="C164" i="6"/>
  <c r="E164" i="6" s="1"/>
  <c r="C256" i="6"/>
  <c r="E256" i="6" s="1"/>
  <c r="C265" i="6"/>
  <c r="E265" i="6" s="1"/>
  <c r="G567" i="6"/>
  <c r="C664" i="6"/>
  <c r="E664" i="6" s="1"/>
  <c r="G701" i="6"/>
  <c r="C789" i="6"/>
  <c r="E789" i="6" s="1"/>
  <c r="F789" i="6" s="1"/>
  <c r="C892" i="6"/>
  <c r="E892" i="6" s="1"/>
  <c r="G959" i="6"/>
  <c r="C996" i="6"/>
  <c r="E996" i="6" s="1"/>
  <c r="F996" i="6" s="1"/>
  <c r="C1035" i="6"/>
  <c r="E1035" i="6" s="1"/>
  <c r="G1035" i="6"/>
  <c r="C1311" i="6"/>
  <c r="E1311" i="6" s="1"/>
  <c r="G1350" i="6"/>
  <c r="C1516" i="6"/>
  <c r="E1516" i="6" s="1"/>
  <c r="C1854" i="6"/>
  <c r="E1854" i="6" s="1"/>
  <c r="C1911" i="6"/>
  <c r="E1911" i="6" s="1"/>
  <c r="C1951" i="6"/>
  <c r="E1951" i="6" s="1"/>
  <c r="F1951" i="6" s="1"/>
  <c r="C2029" i="6"/>
  <c r="E2029" i="6" s="1"/>
  <c r="C2078" i="6"/>
  <c r="E2078" i="6" s="1"/>
  <c r="F2117" i="6"/>
  <c r="C2841" i="6"/>
  <c r="E2841" i="6" s="1"/>
  <c r="C2851" i="6"/>
  <c r="E2851" i="6" s="1"/>
  <c r="C3398" i="6"/>
  <c r="E3398" i="6" s="1"/>
  <c r="F3398" i="6" s="1"/>
  <c r="G3398" i="6"/>
  <c r="C2304" i="6"/>
  <c r="E2304" i="6" s="1"/>
  <c r="C2482" i="6"/>
  <c r="E2482" i="6" s="1"/>
  <c r="C2901" i="6"/>
  <c r="E2901" i="6" s="1"/>
  <c r="F2901" i="6" s="1"/>
  <c r="G2901" i="6"/>
  <c r="G2993" i="6"/>
  <c r="C2993" i="6"/>
  <c r="E2993" i="6" s="1"/>
  <c r="S10" i="6"/>
  <c r="AH10" i="6" s="1"/>
  <c r="C1665" i="6"/>
  <c r="E1665" i="6" s="1"/>
  <c r="F1665" i="6" s="1"/>
  <c r="F375" i="6"/>
  <c r="C1618" i="6"/>
  <c r="E1618" i="6" s="1"/>
  <c r="F1618" i="6" s="1"/>
  <c r="C2059" i="6"/>
  <c r="E2059" i="6" s="1"/>
  <c r="F2059" i="6" s="1"/>
  <c r="C2128" i="6"/>
  <c r="E2128" i="6" s="1"/>
  <c r="G2128" i="6"/>
  <c r="G2441" i="6"/>
  <c r="S72" i="6"/>
  <c r="AH72" i="6" s="1"/>
  <c r="C1550" i="6"/>
  <c r="E1550" i="6" s="1"/>
  <c r="F1550" i="6" s="1"/>
  <c r="G1550" i="6"/>
  <c r="C1921" i="6"/>
  <c r="E1921" i="6" s="1"/>
  <c r="F1921" i="6" s="1"/>
  <c r="F155" i="6"/>
  <c r="G201" i="6"/>
  <c r="C313" i="6"/>
  <c r="E313" i="6" s="1"/>
  <c r="F313" i="6" s="1"/>
  <c r="C469" i="6"/>
  <c r="E469" i="6" s="1"/>
  <c r="C1371" i="6"/>
  <c r="E1371" i="6" s="1"/>
  <c r="G64" i="6"/>
  <c r="C193" i="6"/>
  <c r="E193" i="6" s="1"/>
  <c r="F193" i="6" s="1"/>
  <c r="C337" i="6"/>
  <c r="E337" i="6" s="1"/>
  <c r="F337" i="6" s="1"/>
  <c r="C356" i="6"/>
  <c r="E356" i="6" s="1"/>
  <c r="C432" i="6"/>
  <c r="E432" i="6" s="1"/>
  <c r="F432" i="6" s="1"/>
  <c r="G597" i="6"/>
  <c r="C790" i="6"/>
  <c r="E790" i="6" s="1"/>
  <c r="F790" i="6" s="1"/>
  <c r="C860" i="6"/>
  <c r="E860" i="6" s="1"/>
  <c r="G860" i="6"/>
  <c r="C1151" i="6"/>
  <c r="E1151" i="6" s="1"/>
  <c r="C1162" i="6"/>
  <c r="E1162" i="6" s="1"/>
  <c r="C1580" i="6"/>
  <c r="E1580" i="6" s="1"/>
  <c r="F1580" i="6" s="1"/>
  <c r="G1695" i="6"/>
  <c r="C1695" i="6"/>
  <c r="E1695" i="6" s="1"/>
  <c r="C1806" i="6"/>
  <c r="E1806" i="6" s="1"/>
  <c r="C1893" i="6"/>
  <c r="E1893" i="6" s="1"/>
  <c r="F1893" i="6" s="1"/>
  <c r="C1932" i="6"/>
  <c r="E1932" i="6" s="1"/>
  <c r="C1961" i="6"/>
  <c r="E1961" i="6" s="1"/>
  <c r="C1981" i="6"/>
  <c r="E1981" i="6" s="1"/>
  <c r="C2020" i="6"/>
  <c r="E2020" i="6" s="1"/>
  <c r="C2079" i="6"/>
  <c r="E2079" i="6" s="1"/>
  <c r="F2079" i="6" s="1"/>
  <c r="C2332" i="6"/>
  <c r="E2332" i="6" s="1"/>
  <c r="F3378" i="6"/>
  <c r="S25" i="6"/>
  <c r="AH25" i="6" s="1"/>
  <c r="S47" i="6"/>
  <c r="AH47" i="6" s="1"/>
  <c r="S91" i="6"/>
  <c r="AH91" i="6" s="1"/>
  <c r="S262" i="6"/>
  <c r="AH262" i="6" s="1"/>
  <c r="C542" i="6"/>
  <c r="E542" i="6" s="1"/>
  <c r="C612" i="6"/>
  <c r="E612" i="6" s="1"/>
  <c r="F612" i="6" s="1"/>
  <c r="C735" i="6"/>
  <c r="E735" i="6" s="1"/>
  <c r="F735" i="6" s="1"/>
  <c r="C920" i="6"/>
  <c r="E920" i="6" s="1"/>
  <c r="C948" i="6"/>
  <c r="E948" i="6" s="1"/>
  <c r="F948" i="6" s="1"/>
  <c r="C1146" i="6"/>
  <c r="E1146" i="6" s="1"/>
  <c r="F1146" i="6" s="1"/>
  <c r="C1236" i="6"/>
  <c r="E1236" i="6" s="1"/>
  <c r="F1236" i="6" s="1"/>
  <c r="C1322" i="6"/>
  <c r="E1322" i="6" s="1"/>
  <c r="C1341" i="6"/>
  <c r="E1341" i="6" s="1"/>
  <c r="C1419" i="6"/>
  <c r="E1419" i="6" s="1"/>
  <c r="F1419" i="6" s="1"/>
  <c r="C1537" i="6"/>
  <c r="E1537" i="6" s="1"/>
  <c r="C1640" i="6"/>
  <c r="E1640" i="6" s="1"/>
  <c r="C1772" i="6"/>
  <c r="E1772" i="6" s="1"/>
  <c r="C1859" i="6"/>
  <c r="E1859" i="6" s="1"/>
  <c r="F1859" i="6" s="1"/>
  <c r="C1906" i="6"/>
  <c r="E1906" i="6" s="1"/>
  <c r="F1906" i="6" s="1"/>
  <c r="C1954" i="6"/>
  <c r="E1954" i="6" s="1"/>
  <c r="C2214" i="6"/>
  <c r="E2214" i="6" s="1"/>
  <c r="F2214" i="6" s="1"/>
  <c r="C2347" i="6"/>
  <c r="E2347" i="6" s="1"/>
  <c r="F2347" i="6" s="1"/>
  <c r="C2414" i="6"/>
  <c r="E2414" i="6" s="1"/>
  <c r="C2473" i="6"/>
  <c r="E2473" i="6" s="1"/>
  <c r="F2473" i="6" s="1"/>
  <c r="C2484" i="6"/>
  <c r="E2484" i="6" s="1"/>
  <c r="C2768" i="6"/>
  <c r="E2768" i="6" s="1"/>
  <c r="C2805" i="6"/>
  <c r="E2805" i="6" s="1"/>
  <c r="F2805" i="6" s="1"/>
  <c r="C2938" i="6"/>
  <c r="E2938" i="6" s="1"/>
  <c r="C3183" i="6"/>
  <c r="E3183" i="6" s="1"/>
  <c r="F3183" i="6" s="1"/>
  <c r="C3192" i="6"/>
  <c r="E3192" i="6" s="1"/>
  <c r="O4" i="6"/>
  <c r="O25" i="6"/>
  <c r="S70" i="6"/>
  <c r="AH70" i="6" s="1"/>
  <c r="S92" i="6"/>
  <c r="AH92" i="6" s="1"/>
  <c r="O115" i="6"/>
  <c r="S137" i="6"/>
  <c r="AH137" i="6" s="1"/>
  <c r="S161" i="6"/>
  <c r="AH161" i="6" s="1"/>
  <c r="S212" i="6"/>
  <c r="AH212" i="6" s="1"/>
  <c r="S263" i="6"/>
  <c r="AH263" i="6" s="1"/>
  <c r="S289" i="6"/>
  <c r="AH289" i="6" s="1"/>
  <c r="S49" i="6"/>
  <c r="AH49" i="6" s="1"/>
  <c r="S71" i="6"/>
  <c r="AH71" i="6" s="1"/>
  <c r="S162" i="6"/>
  <c r="AH162" i="6" s="1"/>
  <c r="S187" i="6"/>
  <c r="AH187" i="6" s="1"/>
  <c r="S238" i="6"/>
  <c r="AH238" i="6" s="1"/>
  <c r="S264" i="6"/>
  <c r="AH264" i="6" s="1"/>
  <c r="S290" i="6"/>
  <c r="AH290" i="6" s="1"/>
  <c r="C3028" i="6"/>
  <c r="E3028" i="6" s="1"/>
  <c r="C3037" i="6"/>
  <c r="E3037" i="6" s="1"/>
  <c r="F3163" i="6"/>
  <c r="C3270" i="6"/>
  <c r="E3270" i="6" s="1"/>
  <c r="G3378" i="6"/>
  <c r="S50" i="6"/>
  <c r="AH50" i="6" s="1"/>
  <c r="S116" i="6"/>
  <c r="AH116" i="6" s="1"/>
  <c r="S163" i="6"/>
  <c r="AH163" i="6" s="1"/>
  <c r="S188" i="6"/>
  <c r="AH188" i="6" s="1"/>
  <c r="S213" i="6"/>
  <c r="AH213" i="6" s="1"/>
  <c r="S239" i="6"/>
  <c r="AH239" i="6" s="1"/>
  <c r="S265" i="6"/>
  <c r="AH265" i="6" s="1"/>
  <c r="S291" i="6"/>
  <c r="AH291" i="6" s="1"/>
  <c r="C940" i="6"/>
  <c r="E940" i="6" s="1"/>
  <c r="C1043" i="6"/>
  <c r="E1043" i="6" s="1"/>
  <c r="F1043" i="6" s="1"/>
  <c r="C1080" i="6"/>
  <c r="E1080" i="6" s="1"/>
  <c r="F1080" i="6" s="1"/>
  <c r="C1137" i="6"/>
  <c r="E1137" i="6" s="1"/>
  <c r="F1137" i="6" s="1"/>
  <c r="C1227" i="6"/>
  <c r="E1227" i="6" s="1"/>
  <c r="F1227" i="6" s="1"/>
  <c r="C1352" i="6"/>
  <c r="E1352" i="6" s="1"/>
  <c r="C1566" i="6"/>
  <c r="E1566" i="6" s="1"/>
  <c r="C1576" i="6"/>
  <c r="E1576" i="6" s="1"/>
  <c r="C1732" i="6"/>
  <c r="E1732" i="6" s="1"/>
  <c r="C1773" i="6"/>
  <c r="E1773" i="6" s="1"/>
  <c r="C1783" i="6"/>
  <c r="E1783" i="6" s="1"/>
  <c r="F1783" i="6" s="1"/>
  <c r="C1821" i="6"/>
  <c r="E1821" i="6" s="1"/>
  <c r="F1821" i="6" s="1"/>
  <c r="C1916" i="6"/>
  <c r="E1916" i="6" s="1"/>
  <c r="F1916" i="6" s="1"/>
  <c r="C2022" i="6"/>
  <c r="E2022" i="6" s="1"/>
  <c r="F2022" i="6" s="1"/>
  <c r="C2167" i="6"/>
  <c r="E2167" i="6" s="1"/>
  <c r="C2233" i="6"/>
  <c r="E2233" i="6" s="1"/>
  <c r="C2273" i="6"/>
  <c r="E2273" i="6" s="1"/>
  <c r="C2593" i="6"/>
  <c r="E2593" i="6" s="1"/>
  <c r="C2603" i="6"/>
  <c r="E2603" i="6" s="1"/>
  <c r="C2623" i="6"/>
  <c r="E2623" i="6" s="1"/>
  <c r="F2623" i="6" s="1"/>
  <c r="C2680" i="6"/>
  <c r="E2680" i="6" s="1"/>
  <c r="C2729" i="6"/>
  <c r="E2729" i="6" s="1"/>
  <c r="C2873" i="6"/>
  <c r="E2873" i="6" s="1"/>
  <c r="F2873" i="6" s="1"/>
  <c r="C2891" i="6"/>
  <c r="E2891" i="6" s="1"/>
  <c r="F2891" i="6" s="1"/>
  <c r="C2939" i="6"/>
  <c r="E2939" i="6" s="1"/>
  <c r="C2959" i="6"/>
  <c r="E2959" i="6" s="1"/>
  <c r="C3076" i="6"/>
  <c r="E3076" i="6" s="1"/>
  <c r="C3125" i="6"/>
  <c r="E3125" i="6" s="1"/>
  <c r="C3154" i="6"/>
  <c r="E3154" i="6" s="1"/>
  <c r="F3154" i="6" s="1"/>
  <c r="C3202" i="6"/>
  <c r="E3202" i="6" s="1"/>
  <c r="C3241" i="6"/>
  <c r="E3241" i="6" s="1"/>
  <c r="C3387" i="6"/>
  <c r="E3387" i="6" s="1"/>
  <c r="F3387" i="6" s="1"/>
  <c r="C3406" i="6"/>
  <c r="E3406" i="6" s="1"/>
  <c r="F3406" i="6" s="1"/>
  <c r="C3425" i="6"/>
  <c r="E3425" i="6" s="1"/>
  <c r="C3543" i="6"/>
  <c r="E3543" i="6" s="1"/>
  <c r="F3543" i="6" s="1"/>
  <c r="S5" i="6"/>
  <c r="AH5" i="6" s="1"/>
  <c r="S27" i="6"/>
  <c r="AH27" i="6" s="1"/>
  <c r="S94" i="6"/>
  <c r="AH94" i="6" s="1"/>
  <c r="O163" i="6"/>
  <c r="S214" i="6"/>
  <c r="AH214" i="6" s="1"/>
  <c r="O291" i="6"/>
  <c r="G3503" i="6"/>
  <c r="G3552" i="6"/>
  <c r="S6" i="6"/>
  <c r="AH6" i="6" s="1"/>
  <c r="S28" i="6"/>
  <c r="AH28" i="6" s="1"/>
  <c r="S73" i="6"/>
  <c r="AH73" i="6" s="1"/>
  <c r="S95" i="6"/>
  <c r="AH95" i="6" s="1"/>
  <c r="S139" i="6"/>
  <c r="AH139" i="6" s="1"/>
  <c r="S164" i="6"/>
  <c r="AH164" i="6" s="1"/>
  <c r="S215" i="6"/>
  <c r="AH215" i="6" s="1"/>
  <c r="S241" i="6"/>
  <c r="AH241" i="6" s="1"/>
  <c r="S292" i="6"/>
  <c r="AH292" i="6" s="1"/>
  <c r="C1053" i="6"/>
  <c r="E1053" i="6" s="1"/>
  <c r="F1053" i="6" s="1"/>
  <c r="C1208" i="6"/>
  <c r="E1208" i="6" s="1"/>
  <c r="C1487" i="6"/>
  <c r="E1487" i="6" s="1"/>
  <c r="C1605" i="6"/>
  <c r="E1605" i="6" s="1"/>
  <c r="F1605" i="6" s="1"/>
  <c r="C1793" i="6"/>
  <c r="E1793" i="6" s="1"/>
  <c r="F1793" i="6" s="1"/>
  <c r="C1832" i="6"/>
  <c r="E1832" i="6" s="1"/>
  <c r="C1888" i="6"/>
  <c r="E1888" i="6" s="1"/>
  <c r="C2080" i="6"/>
  <c r="E2080" i="6" s="1"/>
  <c r="C2445" i="6"/>
  <c r="E2445" i="6" s="1"/>
  <c r="C2701" i="6"/>
  <c r="E2701" i="6" s="1"/>
  <c r="C2864" i="6"/>
  <c r="E2864" i="6" s="1"/>
  <c r="C3029" i="6"/>
  <c r="E3029" i="6" s="1"/>
  <c r="C3251" i="6"/>
  <c r="E3251" i="6" s="1"/>
  <c r="C3261" i="6"/>
  <c r="E3261" i="6" s="1"/>
  <c r="C3464" i="6"/>
  <c r="E3464" i="6" s="1"/>
  <c r="F3464" i="6" s="1"/>
  <c r="C3514" i="6"/>
  <c r="E3514" i="6" s="1"/>
  <c r="S7" i="6"/>
  <c r="AH7" i="6" s="1"/>
  <c r="O73" i="6"/>
  <c r="S118" i="6"/>
  <c r="AH118" i="6" s="1"/>
  <c r="S140" i="6"/>
  <c r="AH140" i="6" s="1"/>
  <c r="S190" i="6"/>
  <c r="AH190" i="6" s="1"/>
  <c r="S216" i="6"/>
  <c r="AH216" i="6" s="1"/>
  <c r="S242" i="6"/>
  <c r="AH242" i="6" s="1"/>
  <c r="S267" i="6"/>
  <c r="AH267" i="6" s="1"/>
  <c r="C3567" i="6"/>
  <c r="E3567" i="6" s="1"/>
  <c r="F3567" i="6" s="1"/>
  <c r="S52" i="6"/>
  <c r="AH52" i="6" s="1"/>
  <c r="S97" i="6"/>
  <c r="AH97" i="6" s="1"/>
  <c r="S119" i="6"/>
  <c r="AH119" i="6" s="1"/>
  <c r="S165" i="6"/>
  <c r="AH165" i="6" s="1"/>
  <c r="S191" i="6"/>
  <c r="AH191" i="6" s="1"/>
  <c r="S217" i="6"/>
  <c r="AH217" i="6" s="1"/>
  <c r="S243" i="6"/>
  <c r="AH243" i="6" s="1"/>
  <c r="S268" i="6"/>
  <c r="AH268" i="6" s="1"/>
  <c r="S293" i="6"/>
  <c r="AH293" i="6" s="1"/>
  <c r="C783" i="6"/>
  <c r="E783" i="6" s="1"/>
  <c r="C802" i="6"/>
  <c r="E802" i="6" s="1"/>
  <c r="F802" i="6" s="1"/>
  <c r="C862" i="6"/>
  <c r="E862" i="6" s="1"/>
  <c r="C874" i="6"/>
  <c r="E874" i="6" s="1"/>
  <c r="C970" i="6"/>
  <c r="E970" i="6" s="1"/>
  <c r="F970" i="6" s="1"/>
  <c r="C988" i="6"/>
  <c r="E988" i="6" s="1"/>
  <c r="C1247" i="6"/>
  <c r="E1247" i="6" s="1"/>
  <c r="C1287" i="6"/>
  <c r="E1287" i="6" s="1"/>
  <c r="C1421" i="6"/>
  <c r="E1421" i="6" s="1"/>
  <c r="F1421" i="6" s="1"/>
  <c r="C1497" i="6"/>
  <c r="E1497" i="6" s="1"/>
  <c r="C1507" i="6"/>
  <c r="E1507" i="6" s="1"/>
  <c r="C1558" i="6"/>
  <c r="E1558" i="6" s="1"/>
  <c r="C1587" i="6"/>
  <c r="E1587" i="6" s="1"/>
  <c r="F1587" i="6" s="1"/>
  <c r="C1633" i="6"/>
  <c r="E1633" i="6" s="1"/>
  <c r="C1678" i="6"/>
  <c r="E1678" i="6" s="1"/>
  <c r="F1678" i="6" s="1"/>
  <c r="C1687" i="6"/>
  <c r="E1687" i="6" s="1"/>
  <c r="C1705" i="6"/>
  <c r="E1705" i="6" s="1"/>
  <c r="C1742" i="6"/>
  <c r="E1742" i="6" s="1"/>
  <c r="C1842" i="6"/>
  <c r="E1842" i="6" s="1"/>
  <c r="C1861" i="6"/>
  <c r="E1861" i="6" s="1"/>
  <c r="F1861" i="6" s="1"/>
  <c r="C1889" i="6"/>
  <c r="E1889" i="6" s="1"/>
  <c r="C1917" i="6"/>
  <c r="E1917" i="6" s="1"/>
  <c r="C2274" i="6"/>
  <c r="E2274" i="6" s="1"/>
  <c r="C2475" i="6"/>
  <c r="E2475" i="6" s="1"/>
  <c r="F2475" i="6" s="1"/>
  <c r="C2614" i="6"/>
  <c r="E2614" i="6" s="1"/>
  <c r="C2643" i="6"/>
  <c r="E2643" i="6" s="1"/>
  <c r="C2960" i="6"/>
  <c r="E2960" i="6" s="1"/>
  <c r="C3223" i="6"/>
  <c r="E3223" i="6" s="1"/>
  <c r="C3282" i="6"/>
  <c r="E3282" i="6" s="1"/>
  <c r="F3282" i="6" s="1"/>
  <c r="C3515" i="6"/>
  <c r="E3515" i="6" s="1"/>
  <c r="S30" i="6"/>
  <c r="AH30" i="6" s="1"/>
  <c r="S98" i="6"/>
  <c r="AH98" i="6" s="1"/>
  <c r="S166" i="6"/>
  <c r="AH166" i="6" s="1"/>
  <c r="S294" i="6"/>
  <c r="AH294" i="6" s="1"/>
  <c r="S9" i="6"/>
  <c r="AH9" i="6" s="1"/>
  <c r="S31" i="6"/>
  <c r="AH31" i="6" s="1"/>
  <c r="S75" i="6"/>
  <c r="AH75" i="6" s="1"/>
  <c r="S142" i="6"/>
  <c r="AH142" i="6" s="1"/>
  <c r="S167" i="6"/>
  <c r="AH167" i="6" s="1"/>
  <c r="S193" i="6"/>
  <c r="AH193" i="6" s="1"/>
  <c r="S244" i="6"/>
  <c r="AH244" i="6" s="1"/>
  <c r="S295" i="6"/>
  <c r="AH295" i="6" s="1"/>
  <c r="C516" i="6"/>
  <c r="E516" i="6" s="1"/>
  <c r="C535" i="6"/>
  <c r="E535" i="6" s="1"/>
  <c r="F535" i="6" s="1"/>
  <c r="C663" i="6"/>
  <c r="E663" i="6" s="1"/>
  <c r="C729" i="6"/>
  <c r="E729" i="6" s="1"/>
  <c r="F729" i="6" s="1"/>
  <c r="C813" i="6"/>
  <c r="E813" i="6" s="1"/>
  <c r="F813" i="6" s="1"/>
  <c r="C1054" i="6"/>
  <c r="E1054" i="6" s="1"/>
  <c r="F1054" i="6" s="1"/>
  <c r="C1072" i="6"/>
  <c r="E1072" i="6" s="1"/>
  <c r="C1101" i="6"/>
  <c r="E1101" i="6" s="1"/>
  <c r="F1101" i="6" s="1"/>
  <c r="C1171" i="6"/>
  <c r="E1171" i="6" s="1"/>
  <c r="F1171" i="6" s="1"/>
  <c r="C1209" i="6"/>
  <c r="E1209" i="6" s="1"/>
  <c r="C1258" i="6"/>
  <c r="E1258" i="6" s="1"/>
  <c r="C1297" i="6"/>
  <c r="E1297" i="6" s="1"/>
  <c r="F1297" i="6" s="1"/>
  <c r="C1305" i="6"/>
  <c r="E1305" i="6" s="1"/>
  <c r="F1305" i="6" s="1"/>
  <c r="C1412" i="6"/>
  <c r="E1412" i="6" s="1"/>
  <c r="F1412" i="6" s="1"/>
  <c r="C1498" i="6"/>
  <c r="E1498" i="6" s="1"/>
  <c r="C1578" i="6"/>
  <c r="E1578" i="6" s="1"/>
  <c r="C1660" i="6"/>
  <c r="E1660" i="6" s="1"/>
  <c r="C1843" i="6"/>
  <c r="E1843" i="6" s="1"/>
  <c r="F1843" i="6" s="1"/>
  <c r="C1995" i="6"/>
  <c r="E1995" i="6" s="1"/>
  <c r="F1995" i="6" s="1"/>
  <c r="C2024" i="6"/>
  <c r="E2024" i="6" s="1"/>
  <c r="F2024" i="6" s="1"/>
  <c r="C2044" i="6"/>
  <c r="E2044" i="6" s="1"/>
  <c r="C2119" i="6"/>
  <c r="E2119" i="6" s="1"/>
  <c r="C2488" i="6"/>
  <c r="E2488" i="6" s="1"/>
  <c r="C2507" i="6"/>
  <c r="E2507" i="6" s="1"/>
  <c r="F2507" i="6" s="1"/>
  <c r="C2556" i="6"/>
  <c r="E2556" i="6" s="1"/>
  <c r="C2575" i="6"/>
  <c r="E2575" i="6" s="1"/>
  <c r="C2625" i="6"/>
  <c r="E2625" i="6" s="1"/>
  <c r="C2702" i="6"/>
  <c r="E2702" i="6" s="1"/>
  <c r="C2721" i="6"/>
  <c r="E2721" i="6" s="1"/>
  <c r="F2721" i="6" s="1"/>
  <c r="C2781" i="6"/>
  <c r="E2781" i="6" s="1"/>
  <c r="C2827" i="6"/>
  <c r="E2827" i="6" s="1"/>
  <c r="C2855" i="6"/>
  <c r="E2855" i="6" s="1"/>
  <c r="C2893" i="6"/>
  <c r="E2893" i="6" s="1"/>
  <c r="F2893" i="6" s="1"/>
  <c r="C2902" i="6"/>
  <c r="E2902" i="6" s="1"/>
  <c r="F2902" i="6" s="1"/>
  <c r="C3011" i="6"/>
  <c r="E3011" i="6" s="1"/>
  <c r="C3107" i="6"/>
  <c r="E3107" i="6" s="1"/>
  <c r="F3107" i="6" s="1"/>
  <c r="C3214" i="6"/>
  <c r="E3214" i="6" s="1"/>
  <c r="C3381" i="6"/>
  <c r="E3381" i="6" s="1"/>
  <c r="C3427" i="6"/>
  <c r="E3427" i="6" s="1"/>
  <c r="F3427" i="6" s="1"/>
  <c r="C3456" i="6"/>
  <c r="E3456" i="6" s="1"/>
  <c r="F3456" i="6" s="1"/>
  <c r="C3505" i="6"/>
  <c r="E3505" i="6" s="1"/>
  <c r="O9" i="6"/>
  <c r="S54" i="6"/>
  <c r="AH54" i="6" s="1"/>
  <c r="S76" i="6"/>
  <c r="AH76" i="6" s="1"/>
  <c r="O99" i="6"/>
  <c r="S121" i="6"/>
  <c r="AH121" i="6" s="1"/>
  <c r="S143" i="6"/>
  <c r="AH143" i="6" s="1"/>
  <c r="S168" i="6"/>
  <c r="AH168" i="6" s="1"/>
  <c r="S194" i="6"/>
  <c r="AH194" i="6" s="1"/>
  <c r="S219" i="6"/>
  <c r="AH219" i="6" s="1"/>
  <c r="S270" i="6"/>
  <c r="AH270" i="6" s="1"/>
  <c r="S296" i="6"/>
  <c r="AH296" i="6" s="1"/>
  <c r="S33" i="6"/>
  <c r="AH33" i="6" s="1"/>
  <c r="S55" i="6"/>
  <c r="AH55" i="6" s="1"/>
  <c r="O121" i="6"/>
  <c r="S169" i="6"/>
  <c r="AH169" i="6" s="1"/>
  <c r="S195" i="6"/>
  <c r="AH195" i="6" s="1"/>
  <c r="S220" i="6"/>
  <c r="AH220" i="6" s="1"/>
  <c r="S245" i="6"/>
  <c r="AH245" i="6" s="1"/>
  <c r="S271" i="6"/>
  <c r="AH271" i="6" s="1"/>
  <c r="S297" i="6"/>
  <c r="AH297" i="6" s="1"/>
  <c r="C433" i="6"/>
  <c r="E433" i="6" s="1"/>
  <c r="F433" i="6" s="1"/>
  <c r="C488" i="6"/>
  <c r="E488" i="6" s="1"/>
  <c r="C738" i="6"/>
  <c r="E738" i="6" s="1"/>
  <c r="C794" i="6"/>
  <c r="E794" i="6" s="1"/>
  <c r="F794" i="6" s="1"/>
  <c r="C803" i="6"/>
  <c r="E803" i="6" s="1"/>
  <c r="F803" i="6" s="1"/>
  <c r="C864" i="6"/>
  <c r="E864" i="6" s="1"/>
  <c r="F864" i="6" s="1"/>
  <c r="C913" i="6"/>
  <c r="E913" i="6" s="1"/>
  <c r="C1036" i="6"/>
  <c r="E1036" i="6" s="1"/>
  <c r="C1063" i="6"/>
  <c r="E1063" i="6" s="1"/>
  <c r="F1063" i="6" s="1"/>
  <c r="C1111" i="6"/>
  <c r="E1111" i="6" s="1"/>
  <c r="C1200" i="6"/>
  <c r="E1200" i="6" s="1"/>
  <c r="F1200" i="6" s="1"/>
  <c r="C1325" i="6"/>
  <c r="E1325" i="6" s="1"/>
  <c r="C1335" i="6"/>
  <c r="E1335" i="6" s="1"/>
  <c r="F1335" i="6" s="1"/>
  <c r="C1364" i="6"/>
  <c r="E1364" i="6" s="1"/>
  <c r="C1479" i="6"/>
  <c r="E1479" i="6" s="1"/>
  <c r="F1479" i="6" s="1"/>
  <c r="C1508" i="6"/>
  <c r="E1508" i="6" s="1"/>
  <c r="C1743" i="6"/>
  <c r="E1743" i="6" s="1"/>
  <c r="F1743" i="6" s="1"/>
  <c r="C1862" i="6"/>
  <c r="E1862" i="6" s="1"/>
  <c r="F1862" i="6" s="1"/>
  <c r="C1899" i="6"/>
  <c r="E1899" i="6" s="1"/>
  <c r="F1899" i="6" s="1"/>
  <c r="C1928" i="6"/>
  <c r="E1928" i="6" s="1"/>
  <c r="C2072" i="6"/>
  <c r="E2072" i="6" s="1"/>
  <c r="F2072" i="6" s="1"/>
  <c r="C2457" i="6"/>
  <c r="E2457" i="6" s="1"/>
  <c r="F2457" i="6" s="1"/>
  <c r="C2537" i="6"/>
  <c r="E2537" i="6" s="1"/>
  <c r="C2615" i="6"/>
  <c r="E2615" i="6" s="1"/>
  <c r="C2663" i="6"/>
  <c r="E2663" i="6" s="1"/>
  <c r="F2663" i="6" s="1"/>
  <c r="C2703" i="6"/>
  <c r="E2703" i="6" s="1"/>
  <c r="F2703" i="6" s="1"/>
  <c r="C2875" i="6"/>
  <c r="E2875" i="6" s="1"/>
  <c r="F2875" i="6" s="1"/>
  <c r="C2885" i="6"/>
  <c r="E2885" i="6" s="1"/>
  <c r="C3224" i="6"/>
  <c r="E3224" i="6" s="1"/>
  <c r="F3224" i="6" s="1"/>
  <c r="C3293" i="6"/>
  <c r="E3293" i="6" s="1"/>
  <c r="C3363" i="6"/>
  <c r="E3363" i="6" s="1"/>
  <c r="C3506" i="6"/>
  <c r="E3506" i="6" s="1"/>
  <c r="C3555" i="6"/>
  <c r="E3555" i="6" s="1"/>
  <c r="F3555" i="6" s="1"/>
  <c r="S34" i="6"/>
  <c r="AH34" i="6" s="1"/>
  <c r="S100" i="6"/>
  <c r="AH100" i="6" s="1"/>
  <c r="S145" i="6"/>
  <c r="AH145" i="6" s="1"/>
  <c r="O195" i="6"/>
  <c r="S246" i="6"/>
  <c r="AH246" i="6" s="1"/>
  <c r="S11" i="6"/>
  <c r="AH11" i="6" s="1"/>
  <c r="S78" i="6"/>
  <c r="AH78" i="6" s="1"/>
  <c r="S146" i="6"/>
  <c r="AH146" i="6" s="1"/>
  <c r="S196" i="6"/>
  <c r="AH196" i="6" s="1"/>
  <c r="S247" i="6"/>
  <c r="AH247" i="6" s="1"/>
  <c r="S273" i="6"/>
  <c r="AH273" i="6" s="1"/>
  <c r="C700" i="6"/>
  <c r="E700" i="6" s="1"/>
  <c r="C886" i="6"/>
  <c r="E886" i="6" s="1"/>
  <c r="F886" i="6" s="1"/>
  <c r="C1064" i="6"/>
  <c r="E1064" i="6" s="1"/>
  <c r="C1102" i="6"/>
  <c r="E1102" i="6" s="1"/>
  <c r="C1140" i="6"/>
  <c r="E1140" i="6" s="1"/>
  <c r="F1140" i="6" s="1"/>
  <c r="C1432" i="6"/>
  <c r="E1432" i="6" s="1"/>
  <c r="C1470" i="6"/>
  <c r="E1470" i="6" s="1"/>
  <c r="F1470" i="6" s="1"/>
  <c r="C1509" i="6"/>
  <c r="E1509" i="6" s="1"/>
  <c r="C1786" i="6"/>
  <c r="E1786" i="6" s="1"/>
  <c r="C1872" i="6"/>
  <c r="E1872" i="6" s="1"/>
  <c r="C2006" i="6"/>
  <c r="E2006" i="6" s="1"/>
  <c r="C2045" i="6"/>
  <c r="E2045" i="6" s="1"/>
  <c r="F2045" i="6" s="1"/>
  <c r="C2351" i="6"/>
  <c r="E2351" i="6" s="1"/>
  <c r="C2547" i="6"/>
  <c r="E2547" i="6" s="1"/>
  <c r="G3273" i="6"/>
  <c r="C3409" i="6"/>
  <c r="E3409" i="6" s="1"/>
  <c r="F3409" i="6" s="1"/>
  <c r="S12" i="6"/>
  <c r="AH12" i="6" s="1"/>
  <c r="O35" i="6"/>
  <c r="S57" i="6"/>
  <c r="AH57" i="6" s="1"/>
  <c r="S79" i="6"/>
  <c r="AH79" i="6" s="1"/>
  <c r="S101" i="6"/>
  <c r="AH101" i="6" s="1"/>
  <c r="S123" i="6"/>
  <c r="AH123" i="6" s="1"/>
  <c r="S171" i="6"/>
  <c r="AH171" i="6" s="1"/>
  <c r="S222" i="6"/>
  <c r="AH222" i="6" s="1"/>
  <c r="S248" i="6"/>
  <c r="AH248" i="6" s="1"/>
  <c r="S274" i="6"/>
  <c r="AH274" i="6" s="1"/>
  <c r="S299" i="6"/>
  <c r="AH299" i="6" s="1"/>
  <c r="F3274" i="6"/>
  <c r="S102" i="6"/>
  <c r="AH102" i="6" s="1"/>
  <c r="S124" i="6"/>
  <c r="AH124" i="6" s="1"/>
  <c r="O147" i="6"/>
  <c r="S172" i="6"/>
  <c r="AH172" i="6" s="1"/>
  <c r="S197" i="6"/>
  <c r="AH197" i="6" s="1"/>
  <c r="S223" i="6"/>
  <c r="AH223" i="6" s="1"/>
  <c r="S249" i="6"/>
  <c r="AH249" i="6" s="1"/>
  <c r="S275" i="6"/>
  <c r="AH275" i="6" s="1"/>
  <c r="S300" i="6"/>
  <c r="AH300" i="6" s="1"/>
  <c r="C636" i="6"/>
  <c r="E636" i="6" s="1"/>
  <c r="C646" i="6"/>
  <c r="E646" i="6" s="1"/>
  <c r="C674" i="6"/>
  <c r="E674" i="6" s="1"/>
  <c r="C815" i="6"/>
  <c r="E815" i="6" s="1"/>
  <c r="F815" i="6" s="1"/>
  <c r="C1112" i="6"/>
  <c r="E1112" i="6" s="1"/>
  <c r="F1112" i="6" s="1"/>
  <c r="C1172" i="6"/>
  <c r="E1172" i="6" s="1"/>
  <c r="F1172" i="6" s="1"/>
  <c r="C1221" i="6"/>
  <c r="E1221" i="6" s="1"/>
  <c r="C1260" i="6"/>
  <c r="E1260" i="6" s="1"/>
  <c r="F1260" i="6" s="1"/>
  <c r="C1299" i="6"/>
  <c r="E1299" i="6" s="1"/>
  <c r="C1336" i="6"/>
  <c r="E1336" i="6" s="1"/>
  <c r="C1423" i="6"/>
  <c r="E1423" i="6" s="1"/>
  <c r="F1423" i="6" s="1"/>
  <c r="C1471" i="6"/>
  <c r="E1471" i="6" s="1"/>
  <c r="C1560" i="6"/>
  <c r="E1560" i="6" s="1"/>
  <c r="C1589" i="6"/>
  <c r="E1589" i="6" s="1"/>
  <c r="C1608" i="6"/>
  <c r="E1608" i="6" s="1"/>
  <c r="F1608" i="6" s="1"/>
  <c r="C1716" i="6"/>
  <c r="E1716" i="6" s="1"/>
  <c r="F1716" i="6" s="1"/>
  <c r="C1796" i="6"/>
  <c r="E1796" i="6" s="1"/>
  <c r="C1815" i="6"/>
  <c r="E1815" i="6" s="1"/>
  <c r="C1968" i="6"/>
  <c r="E1968" i="6" s="1"/>
  <c r="C2092" i="6"/>
  <c r="E2092" i="6" s="1"/>
  <c r="C2228" i="6"/>
  <c r="E2228" i="6" s="1"/>
  <c r="F2228" i="6" s="1"/>
  <c r="C2257" i="6"/>
  <c r="E2257" i="6" s="1"/>
  <c r="F2257" i="6" s="1"/>
  <c r="C2305" i="6"/>
  <c r="E2305" i="6" s="1"/>
  <c r="C2448" i="6"/>
  <c r="E2448" i="6" s="1"/>
  <c r="C2468" i="6"/>
  <c r="E2468" i="6" s="1"/>
  <c r="C2558" i="6"/>
  <c r="E2558" i="6" s="1"/>
  <c r="F2558" i="6" s="1"/>
  <c r="C2577" i="6"/>
  <c r="E2577" i="6" s="1"/>
  <c r="F2577" i="6" s="1"/>
  <c r="C2838" i="6"/>
  <c r="E2838" i="6" s="1"/>
  <c r="F2838" i="6" s="1"/>
  <c r="C2904" i="6"/>
  <c r="E2904" i="6" s="1"/>
  <c r="C3041" i="6"/>
  <c r="E3041" i="6" s="1"/>
  <c r="C3148" i="6"/>
  <c r="E3148" i="6" s="1"/>
  <c r="C3187" i="6"/>
  <c r="E3187" i="6" s="1"/>
  <c r="C3264" i="6"/>
  <c r="E3264" i="6" s="1"/>
  <c r="C3448" i="6"/>
  <c r="E3448" i="6" s="1"/>
  <c r="C3477" i="6"/>
  <c r="E3477" i="6" s="1"/>
  <c r="C3497" i="6"/>
  <c r="E3497" i="6" s="1"/>
  <c r="F3497" i="6" s="1"/>
  <c r="S36" i="6"/>
  <c r="AH36" i="6" s="1"/>
  <c r="S81" i="6"/>
  <c r="AH81" i="6" s="1"/>
  <c r="S103" i="6"/>
  <c r="AH103" i="6" s="1"/>
  <c r="S198" i="6"/>
  <c r="AH198" i="6" s="1"/>
  <c r="S301" i="6"/>
  <c r="AH301" i="6" s="1"/>
  <c r="C3599" i="6"/>
  <c r="E3599" i="6" s="1"/>
  <c r="S14" i="6"/>
  <c r="AH14" i="6" s="1"/>
  <c r="S82" i="6"/>
  <c r="AH82" i="6" s="1"/>
  <c r="S148" i="6"/>
  <c r="AH148" i="6" s="1"/>
  <c r="S225" i="6"/>
  <c r="AH225" i="6" s="1"/>
  <c r="S276" i="6"/>
  <c r="AH276" i="6" s="1"/>
  <c r="S302" i="6"/>
  <c r="AH302" i="6" s="1"/>
  <c r="S15" i="6"/>
  <c r="AH15" i="6" s="1"/>
  <c r="S59" i="6"/>
  <c r="AH59" i="6" s="1"/>
  <c r="S126" i="6"/>
  <c r="AH126" i="6" s="1"/>
  <c r="S174" i="6"/>
  <c r="AH174" i="6" s="1"/>
  <c r="S200" i="6"/>
  <c r="AH200" i="6" s="1"/>
  <c r="S226" i="6"/>
  <c r="AH226" i="6" s="1"/>
  <c r="S251" i="6"/>
  <c r="AH251" i="6" s="1"/>
  <c r="S303" i="6"/>
  <c r="AH303" i="6" s="1"/>
  <c r="S38" i="6"/>
  <c r="AH38" i="6" s="1"/>
  <c r="S60" i="6"/>
  <c r="AH60" i="6" s="1"/>
  <c r="O83" i="6"/>
  <c r="S105" i="6"/>
  <c r="AH105" i="6" s="1"/>
  <c r="S127" i="6"/>
  <c r="AH127" i="6" s="1"/>
  <c r="S149" i="6"/>
  <c r="AH149" i="6" s="1"/>
  <c r="S175" i="6"/>
  <c r="AH175" i="6" s="1"/>
  <c r="S227" i="6"/>
  <c r="AH227" i="6" s="1"/>
  <c r="S252" i="6"/>
  <c r="AH252" i="6" s="1"/>
  <c r="S277" i="6"/>
  <c r="AH277" i="6" s="1"/>
  <c r="C2801" i="6"/>
  <c r="E2801" i="6" s="1"/>
  <c r="F2801" i="6" s="1"/>
  <c r="C2811" i="6"/>
  <c r="E2811" i="6" s="1"/>
  <c r="C2839" i="6"/>
  <c r="E2839" i="6" s="1"/>
  <c r="F2839" i="6" s="1"/>
  <c r="C3120" i="6"/>
  <c r="E3120" i="6" s="1"/>
  <c r="F3120" i="6" s="1"/>
  <c r="C3130" i="6"/>
  <c r="E3130" i="6" s="1"/>
  <c r="F3130" i="6" s="1"/>
  <c r="C3158" i="6"/>
  <c r="E3158" i="6" s="1"/>
  <c r="C3246" i="6"/>
  <c r="E3246" i="6" s="1"/>
  <c r="C3275" i="6"/>
  <c r="E3275" i="6" s="1"/>
  <c r="C3305" i="6"/>
  <c r="E3305" i="6" s="1"/>
  <c r="C3468" i="6"/>
  <c r="E3468" i="6" s="1"/>
  <c r="S17" i="6"/>
  <c r="AH17" i="6" s="1"/>
  <c r="S39" i="6"/>
  <c r="AH39" i="6" s="1"/>
  <c r="O105" i="6"/>
  <c r="S150" i="6"/>
  <c r="AH150" i="6" s="1"/>
  <c r="O227" i="6"/>
  <c r="S278" i="6"/>
  <c r="AH278" i="6" s="1"/>
  <c r="S18" i="6"/>
  <c r="AH18" i="6" s="1"/>
  <c r="S84" i="6"/>
  <c r="AH84" i="6" s="1"/>
  <c r="S129" i="6"/>
  <c r="AH129" i="6" s="1"/>
  <c r="S151" i="6"/>
  <c r="AH151" i="6" s="1"/>
  <c r="S177" i="6"/>
  <c r="AH177" i="6" s="1"/>
  <c r="S228" i="6"/>
  <c r="AH228" i="6" s="1"/>
  <c r="S279" i="6"/>
  <c r="AH279" i="6" s="1"/>
  <c r="C3180" i="6"/>
  <c r="E3180" i="6" s="1"/>
  <c r="C3479" i="6"/>
  <c r="E3479" i="6" s="1"/>
  <c r="S62" i="6"/>
  <c r="AH62" i="6" s="1"/>
  <c r="S130" i="6"/>
  <c r="AH130" i="6" s="1"/>
  <c r="S152" i="6"/>
  <c r="AH152" i="6" s="1"/>
  <c r="S178" i="6"/>
  <c r="AH178" i="6" s="1"/>
  <c r="S203" i="6"/>
  <c r="AH203" i="6" s="1"/>
  <c r="S254" i="6"/>
  <c r="AH254" i="6" s="1"/>
  <c r="S280" i="6"/>
  <c r="AH280" i="6" s="1"/>
  <c r="O19" i="6"/>
  <c r="S41" i="6"/>
  <c r="AH41" i="6" s="1"/>
  <c r="S63" i="6"/>
  <c r="AH63" i="6" s="1"/>
  <c r="S85" i="6"/>
  <c r="AH85" i="6" s="1"/>
  <c r="S107" i="6"/>
  <c r="AH107" i="6" s="1"/>
  <c r="S153" i="6"/>
  <c r="AH153" i="6" s="1"/>
  <c r="S179" i="6"/>
  <c r="AH179" i="6" s="1"/>
  <c r="S204" i="6"/>
  <c r="AH204" i="6" s="1"/>
  <c r="S229" i="6"/>
  <c r="AH229" i="6" s="1"/>
  <c r="S255" i="6"/>
  <c r="AH255" i="6" s="1"/>
  <c r="S281" i="6"/>
  <c r="AH281" i="6" s="1"/>
  <c r="C2334" i="6"/>
  <c r="E2334" i="6" s="1"/>
  <c r="F2334" i="6" s="1"/>
  <c r="C2531" i="6"/>
  <c r="E2531" i="6" s="1"/>
  <c r="F2531" i="6" s="1"/>
  <c r="C2560" i="6"/>
  <c r="E2560" i="6" s="1"/>
  <c r="C2716" i="6"/>
  <c r="E2716" i="6" s="1"/>
  <c r="C2850" i="6"/>
  <c r="E2850" i="6" s="1"/>
  <c r="C3005" i="6"/>
  <c r="E3005" i="6" s="1"/>
  <c r="F3005" i="6" s="1"/>
  <c r="C3063" i="6"/>
  <c r="E3063" i="6" s="1"/>
  <c r="C3228" i="6"/>
  <c r="E3228" i="6" s="1"/>
  <c r="F3228" i="6" s="1"/>
  <c r="C3489" i="6"/>
  <c r="E3489" i="6" s="1"/>
  <c r="O41" i="6"/>
  <c r="S86" i="6"/>
  <c r="AH86" i="6" s="1"/>
  <c r="S108" i="6"/>
  <c r="AH108" i="6" s="1"/>
  <c r="O131" i="6"/>
  <c r="O179" i="6"/>
  <c r="S230" i="6"/>
  <c r="AH230" i="6" s="1"/>
  <c r="C3328" i="6"/>
  <c r="E3328" i="6" s="1"/>
  <c r="C3441" i="6"/>
  <c r="E3441" i="6" s="1"/>
  <c r="F3441" i="6" s="1"/>
  <c r="G3479" i="6"/>
  <c r="C3500" i="6"/>
  <c r="E3500" i="6" s="1"/>
  <c r="F3500" i="6" s="1"/>
  <c r="C3573" i="6"/>
  <c r="E3573" i="6" s="1"/>
  <c r="F3573" i="6" s="1"/>
  <c r="S20" i="6"/>
  <c r="AH20" i="6" s="1"/>
  <c r="S65" i="6"/>
  <c r="AH65" i="6" s="1"/>
  <c r="S87" i="6"/>
  <c r="AH87" i="6" s="1"/>
  <c r="S180" i="6"/>
  <c r="AH180" i="6" s="1"/>
  <c r="S231" i="6"/>
  <c r="AH231" i="6" s="1"/>
  <c r="S257" i="6"/>
  <c r="AH257" i="6" s="1"/>
  <c r="S66" i="6"/>
  <c r="AH66" i="6" s="1"/>
  <c r="S132" i="6"/>
  <c r="AH132" i="6" s="1"/>
  <c r="S155" i="6"/>
  <c r="AH155" i="6" s="1"/>
  <c r="S206" i="6"/>
  <c r="AH206" i="6" s="1"/>
  <c r="S232" i="6"/>
  <c r="AH232" i="6" s="1"/>
  <c r="S258" i="6"/>
  <c r="AH258" i="6" s="1"/>
  <c r="S283" i="6"/>
  <c r="AH283" i="6" s="1"/>
  <c r="S21" i="6"/>
  <c r="AH21" i="6" s="1"/>
  <c r="S43" i="6"/>
  <c r="AH43" i="6" s="1"/>
  <c r="S110" i="6"/>
  <c r="AH110" i="6" s="1"/>
  <c r="S156" i="6"/>
  <c r="AH156" i="6" s="1"/>
  <c r="S181" i="6"/>
  <c r="AH181" i="6" s="1"/>
  <c r="S207" i="6"/>
  <c r="AH207" i="6" s="1"/>
  <c r="S233" i="6"/>
  <c r="AH233" i="6" s="1"/>
  <c r="S259" i="6"/>
  <c r="AH259" i="6" s="1"/>
  <c r="S284" i="6"/>
  <c r="AH284" i="6" s="1"/>
  <c r="C3432" i="6"/>
  <c r="E3432" i="6" s="1"/>
  <c r="G3573" i="6"/>
  <c r="S22" i="6"/>
  <c r="AH22" i="6" s="1"/>
  <c r="S44" i="6"/>
  <c r="AH44" i="6" s="1"/>
  <c r="O67" i="6"/>
  <c r="S89" i="6"/>
  <c r="AH89" i="6" s="1"/>
  <c r="S111" i="6"/>
  <c r="AH111" i="6" s="1"/>
  <c r="S133" i="6"/>
  <c r="AH133" i="6" s="1"/>
  <c r="S182" i="6"/>
  <c r="AH182" i="6" s="1"/>
  <c r="O259" i="6"/>
  <c r="S23" i="6"/>
  <c r="AH23" i="6" s="1"/>
  <c r="S134" i="6"/>
  <c r="AH134" i="6" s="1"/>
  <c r="S183" i="6"/>
  <c r="AH183" i="6" s="1"/>
  <c r="S209" i="6"/>
  <c r="AH209" i="6" s="1"/>
  <c r="S260" i="6"/>
  <c r="AH260" i="6" s="1"/>
  <c r="C2543" i="6"/>
  <c r="E2543" i="6" s="1"/>
  <c r="F2543" i="6" s="1"/>
  <c r="C2572" i="6"/>
  <c r="E2572" i="6" s="1"/>
  <c r="C2649" i="6"/>
  <c r="E2649" i="6" s="1"/>
  <c r="C2786" i="6"/>
  <c r="E2786" i="6" s="1"/>
  <c r="C2795" i="6"/>
  <c r="E2795" i="6" s="1"/>
  <c r="F2795" i="6" s="1"/>
  <c r="C2824" i="6"/>
  <c r="E2824" i="6" s="1"/>
  <c r="C2861" i="6"/>
  <c r="E2861" i="6" s="1"/>
  <c r="C2969" i="6"/>
  <c r="E2969" i="6" s="1"/>
  <c r="C3113" i="6"/>
  <c r="E3113" i="6" s="1"/>
  <c r="C3123" i="6"/>
  <c r="E3123" i="6" s="1"/>
  <c r="C3142" i="6"/>
  <c r="E3142" i="6" s="1"/>
  <c r="F3142" i="6" s="1"/>
  <c r="C3161" i="6"/>
  <c r="E3161" i="6" s="1"/>
  <c r="F3161" i="6" s="1"/>
  <c r="C3182" i="6"/>
  <c r="E3182" i="6" s="1"/>
  <c r="C3433" i="6"/>
  <c r="E3433" i="6" s="1"/>
  <c r="F3433" i="6" s="1"/>
  <c r="C3471" i="6"/>
  <c r="E3471" i="6" s="1"/>
  <c r="F3471" i="6" s="1"/>
  <c r="C3491" i="6"/>
  <c r="E3491" i="6" s="1"/>
  <c r="F3491" i="6" s="1"/>
  <c r="C3574" i="6"/>
  <c r="E3574" i="6" s="1"/>
  <c r="S68" i="6"/>
  <c r="AH68" i="6" s="1"/>
  <c r="S113" i="6"/>
  <c r="AH113" i="6" s="1"/>
  <c r="S135" i="6"/>
  <c r="AH135" i="6" s="1"/>
  <c r="S158" i="6"/>
  <c r="AH158" i="6" s="1"/>
  <c r="S184" i="6"/>
  <c r="AH184" i="6" s="1"/>
  <c r="S210" i="6"/>
  <c r="AH210" i="6" s="1"/>
  <c r="S235" i="6"/>
  <c r="AH235" i="6" s="1"/>
  <c r="S286" i="6"/>
  <c r="AH286" i="6" s="1"/>
  <c r="F2994" i="6"/>
  <c r="C3557" i="6"/>
  <c r="E3557" i="6" s="1"/>
  <c r="C3569" i="6"/>
  <c r="E3569" i="6" s="1"/>
  <c r="C3549" i="6"/>
  <c r="E3549" i="6" s="1"/>
  <c r="F3549" i="6" s="1"/>
  <c r="C3542" i="6"/>
  <c r="E3542" i="6" s="1"/>
  <c r="F3542" i="6" s="1"/>
  <c r="C3570" i="6"/>
  <c r="E3570" i="6" s="1"/>
  <c r="F3570" i="6" s="1"/>
  <c r="G3585" i="6"/>
  <c r="G3594" i="6"/>
  <c r="C3578" i="6"/>
  <c r="E3578" i="6" s="1"/>
  <c r="F3578" i="6" s="1"/>
  <c r="C3579" i="6"/>
  <c r="E3579" i="6" s="1"/>
  <c r="G3561" i="6"/>
  <c r="C3580" i="6"/>
  <c r="E3580" i="6" s="1"/>
  <c r="G3562" i="6"/>
  <c r="C3589" i="6"/>
  <c r="E3589" i="6" s="1"/>
  <c r="F3589" i="6" s="1"/>
  <c r="C3563" i="6"/>
  <c r="E3563" i="6" s="1"/>
  <c r="G3599" i="6"/>
  <c r="G3553" i="6"/>
  <c r="C3566" i="6"/>
  <c r="E3566" i="6" s="1"/>
  <c r="C3575" i="6"/>
  <c r="E3575" i="6" s="1"/>
  <c r="C3601" i="6"/>
  <c r="E3601" i="6" s="1"/>
  <c r="F3601" i="6" s="1"/>
  <c r="C3540" i="6"/>
  <c r="E3540" i="6" s="1"/>
  <c r="F3540" i="6" s="1"/>
  <c r="G3567" i="6"/>
  <c r="G3547" i="6"/>
  <c r="G3555" i="6"/>
  <c r="C3593" i="6"/>
  <c r="E3593" i="6" s="1"/>
  <c r="C3476" i="6"/>
  <c r="E3476" i="6" s="1"/>
  <c r="F3476" i="6" s="1"/>
  <c r="C3509" i="6"/>
  <c r="E3509" i="6" s="1"/>
  <c r="G3500" i="6"/>
  <c r="C3525" i="6"/>
  <c r="E3525" i="6" s="1"/>
  <c r="F3525" i="6" s="1"/>
  <c r="G3491" i="6"/>
  <c r="G3509" i="6"/>
  <c r="C3534" i="6"/>
  <c r="E3534" i="6" s="1"/>
  <c r="G3413" i="6"/>
  <c r="G3436" i="6"/>
  <c r="C3452" i="6"/>
  <c r="E3452" i="6" s="1"/>
  <c r="F3452" i="6" s="1"/>
  <c r="G3468" i="6"/>
  <c r="C3421" i="6"/>
  <c r="E3421" i="6" s="1"/>
  <c r="G3445" i="6"/>
  <c r="G3477" i="6"/>
  <c r="C3517" i="6"/>
  <c r="E3517" i="6" s="1"/>
  <c r="F3517" i="6" s="1"/>
  <c r="C3535" i="6"/>
  <c r="E3535" i="6" s="1"/>
  <c r="F3535" i="6" s="1"/>
  <c r="C3430" i="6"/>
  <c r="E3430" i="6" s="1"/>
  <c r="C3446" i="6"/>
  <c r="E3446" i="6" s="1"/>
  <c r="C3453" i="6"/>
  <c r="E3453" i="6" s="1"/>
  <c r="C3502" i="6"/>
  <c r="E3502" i="6" s="1"/>
  <c r="C3407" i="6"/>
  <c r="E3407" i="6" s="1"/>
  <c r="C3438" i="6"/>
  <c r="E3438" i="6" s="1"/>
  <c r="C3470" i="6"/>
  <c r="E3470" i="6" s="1"/>
  <c r="F3470" i="6" s="1"/>
  <c r="C3447" i="6"/>
  <c r="E3447" i="6" s="1"/>
  <c r="F3447" i="6" s="1"/>
  <c r="C3494" i="6"/>
  <c r="E3494" i="6" s="1"/>
  <c r="C3416" i="6"/>
  <c r="E3416" i="6" s="1"/>
  <c r="C3487" i="6"/>
  <c r="E3487" i="6" s="1"/>
  <c r="C3512" i="6"/>
  <c r="E3512" i="6" s="1"/>
  <c r="C3529" i="6"/>
  <c r="E3529" i="6" s="1"/>
  <c r="C3537" i="6"/>
  <c r="E3537" i="6" s="1"/>
  <c r="F3537" i="6" s="1"/>
  <c r="C3480" i="6"/>
  <c r="E3480" i="6" s="1"/>
  <c r="C3520" i="6"/>
  <c r="E3520" i="6" s="1"/>
  <c r="C3538" i="6"/>
  <c r="E3538" i="6" s="1"/>
  <c r="F3538" i="6" s="1"/>
  <c r="C3496" i="6"/>
  <c r="E3496" i="6" s="1"/>
  <c r="C3465" i="6"/>
  <c r="E3465" i="6" s="1"/>
  <c r="G3538" i="6"/>
  <c r="C3410" i="6"/>
  <c r="E3410" i="6" s="1"/>
  <c r="F3410" i="6" s="1"/>
  <c r="C3539" i="6"/>
  <c r="E3539" i="6" s="1"/>
  <c r="C3434" i="6"/>
  <c r="E3434" i="6" s="1"/>
  <c r="F3434" i="6" s="1"/>
  <c r="C3442" i="6"/>
  <c r="E3442" i="6" s="1"/>
  <c r="G3497" i="6"/>
  <c r="G3506" i="6"/>
  <c r="C3522" i="6"/>
  <c r="E3522" i="6" s="1"/>
  <c r="F3522" i="6" s="1"/>
  <c r="G3433" i="6"/>
  <c r="C3418" i="6"/>
  <c r="E3418" i="6" s="1"/>
  <c r="C3426" i="6"/>
  <c r="E3426" i="6" s="1"/>
  <c r="C3450" i="6"/>
  <c r="E3450" i="6" s="1"/>
  <c r="F3450" i="6" s="1"/>
  <c r="G3457" i="6"/>
  <c r="G3474" i="6"/>
  <c r="C3482" i="6"/>
  <c r="E3482" i="6" s="1"/>
  <c r="F3482" i="6" s="1"/>
  <c r="G3489" i="6"/>
  <c r="C3523" i="6"/>
  <c r="E3523" i="6" s="1"/>
  <c r="C3532" i="6"/>
  <c r="E3532" i="6" s="1"/>
  <c r="C3507" i="6"/>
  <c r="E3507" i="6" s="1"/>
  <c r="C3419" i="6"/>
  <c r="E3419" i="6" s="1"/>
  <c r="F3419" i="6" s="1"/>
  <c r="C3435" i="6"/>
  <c r="E3435" i="6" s="1"/>
  <c r="C3475" i="6"/>
  <c r="E3475" i="6" s="1"/>
  <c r="C3490" i="6"/>
  <c r="E3490" i="6" s="1"/>
  <c r="F3490" i="6" s="1"/>
  <c r="G3523" i="6"/>
  <c r="G3532" i="6"/>
  <c r="C3404" i="6"/>
  <c r="E3404" i="6" s="1"/>
  <c r="C3451" i="6"/>
  <c r="E3451" i="6" s="1"/>
  <c r="C3459" i="6"/>
  <c r="E3459" i="6" s="1"/>
  <c r="F3459" i="6" s="1"/>
  <c r="C3483" i="6"/>
  <c r="E3483" i="6" s="1"/>
  <c r="C3279" i="6"/>
  <c r="E3279" i="6" s="1"/>
  <c r="C3330" i="6"/>
  <c r="E3330" i="6" s="1"/>
  <c r="C3339" i="6"/>
  <c r="E3339" i="6" s="1"/>
  <c r="C3348" i="6"/>
  <c r="E3348" i="6" s="1"/>
  <c r="G3363" i="6"/>
  <c r="C3311" i="6"/>
  <c r="E3311" i="6" s="1"/>
  <c r="C3287" i="6"/>
  <c r="E3287" i="6" s="1"/>
  <c r="F3287" i="6" s="1"/>
  <c r="C3321" i="6"/>
  <c r="E3321" i="6" s="1"/>
  <c r="C3331" i="6"/>
  <c r="E3331" i="6" s="1"/>
  <c r="C3340" i="6"/>
  <c r="E3340" i="6" s="1"/>
  <c r="C3349" i="6"/>
  <c r="E3349" i="6" s="1"/>
  <c r="G3355" i="6"/>
  <c r="G3381" i="6"/>
  <c r="F3273" i="6"/>
  <c r="C3296" i="6"/>
  <c r="E3296" i="6" s="1"/>
  <c r="F3296" i="6" s="1"/>
  <c r="C3313" i="6"/>
  <c r="E3313" i="6" s="1"/>
  <c r="C3357" i="6"/>
  <c r="E3357" i="6" s="1"/>
  <c r="F3357" i="6" s="1"/>
  <c r="C3281" i="6"/>
  <c r="E3281" i="6" s="1"/>
  <c r="C3323" i="6"/>
  <c r="E3323" i="6" s="1"/>
  <c r="F3323" i="6" s="1"/>
  <c r="C3375" i="6"/>
  <c r="E3375" i="6" s="1"/>
  <c r="C3314" i="6"/>
  <c r="E3314" i="6" s="1"/>
  <c r="C3342" i="6"/>
  <c r="E3342" i="6" s="1"/>
  <c r="G3314" i="6"/>
  <c r="C3343" i="6"/>
  <c r="E3343" i="6" s="1"/>
  <c r="F3343" i="6" s="1"/>
  <c r="C3391" i="6"/>
  <c r="E3391" i="6" s="1"/>
  <c r="G3282" i="6"/>
  <c r="C3334" i="6"/>
  <c r="E3334" i="6" s="1"/>
  <c r="G3274" i="6"/>
  <c r="C3368" i="6"/>
  <c r="E3368" i="6" s="1"/>
  <c r="F3368" i="6" s="1"/>
  <c r="C3400" i="6"/>
  <c r="E3400" i="6" s="1"/>
  <c r="C3299" i="6"/>
  <c r="E3299" i="6" s="1"/>
  <c r="F3299" i="6" s="1"/>
  <c r="C3352" i="6"/>
  <c r="E3352" i="6" s="1"/>
  <c r="C3392" i="6"/>
  <c r="E3392" i="6" s="1"/>
  <c r="F3392" i="6" s="1"/>
  <c r="C3291" i="6"/>
  <c r="E3291" i="6" s="1"/>
  <c r="C3308" i="6"/>
  <c r="E3308" i="6" s="1"/>
  <c r="C3317" i="6"/>
  <c r="E3317" i="6" s="1"/>
  <c r="F3317" i="6" s="1"/>
  <c r="C3369" i="6"/>
  <c r="E3369" i="6" s="1"/>
  <c r="C3276" i="6"/>
  <c r="E3276" i="6" s="1"/>
  <c r="C3284" i="6"/>
  <c r="E3284" i="6" s="1"/>
  <c r="C3385" i="6"/>
  <c r="E3385" i="6" s="1"/>
  <c r="F3385" i="6" s="1"/>
  <c r="G3401" i="6"/>
  <c r="G3291" i="6"/>
  <c r="G3308" i="6"/>
  <c r="C3345" i="6"/>
  <c r="E3345" i="6" s="1"/>
  <c r="F3345" i="6" s="1"/>
  <c r="G3276" i="6"/>
  <c r="C3318" i="6"/>
  <c r="E3318" i="6" s="1"/>
  <c r="C3337" i="6"/>
  <c r="E3337" i="6" s="1"/>
  <c r="F3337" i="6" s="1"/>
  <c r="C3353" i="6"/>
  <c r="E3353" i="6" s="1"/>
  <c r="F3353" i="6" s="1"/>
  <c r="C3285" i="6"/>
  <c r="E3285" i="6" s="1"/>
  <c r="F3285" i="6" s="1"/>
  <c r="C3346" i="6"/>
  <c r="E3346" i="6" s="1"/>
  <c r="G3285" i="6"/>
  <c r="C3302" i="6"/>
  <c r="E3302" i="6" s="1"/>
  <c r="F3302" i="6" s="1"/>
  <c r="G3346" i="6"/>
  <c r="C3310" i="6"/>
  <c r="E3310" i="6" s="1"/>
  <c r="C3278" i="6"/>
  <c r="E3278" i="6" s="1"/>
  <c r="C3347" i="6"/>
  <c r="E3347" i="6" s="1"/>
  <c r="C3372" i="6"/>
  <c r="E3372" i="6" s="1"/>
  <c r="C3165" i="6"/>
  <c r="E3165" i="6" s="1"/>
  <c r="C3173" i="6"/>
  <c r="E3173" i="6" s="1"/>
  <c r="C3255" i="6"/>
  <c r="E3255" i="6" s="1"/>
  <c r="C3231" i="6"/>
  <c r="E3231" i="6" s="1"/>
  <c r="C3135" i="6"/>
  <c r="E3135" i="6" s="1"/>
  <c r="F3135" i="6" s="1"/>
  <c r="C3208" i="6"/>
  <c r="E3208" i="6" s="1"/>
  <c r="C3232" i="6"/>
  <c r="E3232" i="6" s="1"/>
  <c r="C3256" i="6"/>
  <c r="E3256" i="6" s="1"/>
  <c r="C3217" i="6"/>
  <c r="E3217" i="6" s="1"/>
  <c r="C3209" i="6"/>
  <c r="E3209" i="6" s="1"/>
  <c r="C3240" i="6"/>
  <c r="E3240" i="6" s="1"/>
  <c r="C3218" i="6"/>
  <c r="E3218" i="6" s="1"/>
  <c r="C3144" i="6"/>
  <c r="E3144" i="6" s="1"/>
  <c r="F3144" i="6" s="1"/>
  <c r="C3160" i="6"/>
  <c r="E3160" i="6" s="1"/>
  <c r="C3168" i="6"/>
  <c r="E3168" i="6" s="1"/>
  <c r="F3168" i="6" s="1"/>
  <c r="C3137" i="6"/>
  <c r="E3137" i="6" s="1"/>
  <c r="F3137" i="6" s="1"/>
  <c r="G3218" i="6"/>
  <c r="C3226" i="6"/>
  <c r="E3226" i="6" s="1"/>
  <c r="F3226" i="6" s="1"/>
  <c r="C3145" i="6"/>
  <c r="E3145" i="6" s="1"/>
  <c r="F3145" i="6" s="1"/>
  <c r="C3153" i="6"/>
  <c r="E3153" i="6" s="1"/>
  <c r="C3250" i="6"/>
  <c r="E3250" i="6" s="1"/>
  <c r="F3250" i="6" s="1"/>
  <c r="G3177" i="6"/>
  <c r="G3201" i="6"/>
  <c r="G3265" i="6"/>
  <c r="C3169" i="6"/>
  <c r="E3169" i="6" s="1"/>
  <c r="G3186" i="6"/>
  <c r="C3235" i="6"/>
  <c r="E3235" i="6" s="1"/>
  <c r="C3138" i="6"/>
  <c r="E3138" i="6" s="1"/>
  <c r="C3266" i="6"/>
  <c r="E3266" i="6" s="1"/>
  <c r="F3266" i="6" s="1"/>
  <c r="C3162" i="6"/>
  <c r="E3162" i="6" s="1"/>
  <c r="C3195" i="6"/>
  <c r="E3195" i="6" s="1"/>
  <c r="F3195" i="6" s="1"/>
  <c r="C3203" i="6"/>
  <c r="E3203" i="6" s="1"/>
  <c r="F3203" i="6" s="1"/>
  <c r="G3227" i="6"/>
  <c r="C3267" i="6"/>
  <c r="E3267" i="6" s="1"/>
  <c r="C3252" i="6"/>
  <c r="E3252" i="6" s="1"/>
  <c r="G3259" i="6"/>
  <c r="G3212" i="6"/>
  <c r="C3147" i="6"/>
  <c r="E3147" i="6" s="1"/>
  <c r="C3188" i="6"/>
  <c r="E3188" i="6" s="1"/>
  <c r="G3195" i="6"/>
  <c r="G3203" i="6"/>
  <c r="C3244" i="6"/>
  <c r="E3244" i="6" s="1"/>
  <c r="G3267" i="6"/>
  <c r="C3171" i="6"/>
  <c r="E3171" i="6" s="1"/>
  <c r="C3260" i="6"/>
  <c r="E3260" i="6" s="1"/>
  <c r="G3180" i="6"/>
  <c r="G3221" i="6"/>
  <c r="C3140" i="6"/>
  <c r="E3140" i="6" s="1"/>
  <c r="F3140" i="6" s="1"/>
  <c r="C3189" i="6"/>
  <c r="E3189" i="6" s="1"/>
  <c r="C3229" i="6"/>
  <c r="E3229" i="6" s="1"/>
  <c r="F3229" i="6" s="1"/>
  <c r="G3244" i="6"/>
  <c r="G3163" i="6"/>
  <c r="G3148" i="6"/>
  <c r="C3197" i="6"/>
  <c r="E3197" i="6" s="1"/>
  <c r="F3197" i="6" s="1"/>
  <c r="G3140" i="6"/>
  <c r="G3189" i="6"/>
  <c r="C3157" i="6"/>
  <c r="E3157" i="6" s="1"/>
  <c r="C3031" i="6"/>
  <c r="E3031" i="6" s="1"/>
  <c r="F3031" i="6" s="1"/>
  <c r="C3109" i="6"/>
  <c r="E3109" i="6" s="1"/>
  <c r="C3008" i="6"/>
  <c r="E3008" i="6" s="1"/>
  <c r="F3008" i="6" s="1"/>
  <c r="C3054" i="6"/>
  <c r="E3054" i="6" s="1"/>
  <c r="C3062" i="6"/>
  <c r="E3062" i="6" s="1"/>
  <c r="C3078" i="6"/>
  <c r="E3078" i="6" s="1"/>
  <c r="G3086" i="6"/>
  <c r="C3039" i="6"/>
  <c r="E3039" i="6" s="1"/>
  <c r="G3118" i="6"/>
  <c r="C3001" i="6"/>
  <c r="E3001" i="6" s="1"/>
  <c r="C3046" i="6"/>
  <c r="E3046" i="6" s="1"/>
  <c r="C3087" i="6"/>
  <c r="E3087" i="6" s="1"/>
  <c r="F3087" i="6" s="1"/>
  <c r="C3017" i="6"/>
  <c r="E3017" i="6" s="1"/>
  <c r="G3110" i="6"/>
  <c r="C3127" i="6"/>
  <c r="E3127" i="6" s="1"/>
  <c r="C3025" i="6"/>
  <c r="E3025" i="6" s="1"/>
  <c r="C3055" i="6"/>
  <c r="E3055" i="6" s="1"/>
  <c r="C3026" i="6"/>
  <c r="E3026" i="6" s="1"/>
  <c r="C3080" i="6"/>
  <c r="E3080" i="6" s="1"/>
  <c r="F3080" i="6" s="1"/>
  <c r="C3128" i="6"/>
  <c r="E3128" i="6" s="1"/>
  <c r="C3010" i="6"/>
  <c r="E3010" i="6" s="1"/>
  <c r="F3010" i="6" s="1"/>
  <c r="C3104" i="6"/>
  <c r="E3104" i="6" s="1"/>
  <c r="F3104" i="6" s="1"/>
  <c r="C3112" i="6"/>
  <c r="E3112" i="6" s="1"/>
  <c r="C3003" i="6"/>
  <c r="E3003" i="6" s="1"/>
  <c r="C3018" i="6"/>
  <c r="E3018" i="6" s="1"/>
  <c r="F3018" i="6" s="1"/>
  <c r="G3026" i="6"/>
  <c r="C3049" i="6"/>
  <c r="E3049" i="6" s="1"/>
  <c r="F3049" i="6" s="1"/>
  <c r="C3073" i="6"/>
  <c r="E3073" i="6" s="1"/>
  <c r="F3073" i="6" s="1"/>
  <c r="C3089" i="6"/>
  <c r="E3089" i="6" s="1"/>
  <c r="F3089" i="6" s="1"/>
  <c r="C3096" i="6"/>
  <c r="E3096" i="6" s="1"/>
  <c r="C3027" i="6"/>
  <c r="E3027" i="6" s="1"/>
  <c r="C3122" i="6"/>
  <c r="E3122" i="6" s="1"/>
  <c r="G3081" i="6"/>
  <c r="C3090" i="6"/>
  <c r="E3090" i="6" s="1"/>
  <c r="C3129" i="6"/>
  <c r="E3129" i="6" s="1"/>
  <c r="G3113" i="6"/>
  <c r="C3050" i="6"/>
  <c r="E3050" i="6" s="1"/>
  <c r="F3050" i="6" s="1"/>
  <c r="C3097" i="6"/>
  <c r="E3097" i="6" s="1"/>
  <c r="G3035" i="6"/>
  <c r="G3058" i="6"/>
  <c r="G3090" i="6"/>
  <c r="C3043" i="6"/>
  <c r="E3043" i="6" s="1"/>
  <c r="F3043" i="6" s="1"/>
  <c r="C3067" i="6"/>
  <c r="E3067" i="6" s="1"/>
  <c r="C3075" i="6"/>
  <c r="E3075" i="6" s="1"/>
  <c r="G2997" i="6"/>
  <c r="G3020" i="6"/>
  <c r="C3052" i="6"/>
  <c r="E3052" i="6" s="1"/>
  <c r="G3067" i="6"/>
  <c r="C3084" i="6"/>
  <c r="E3084" i="6" s="1"/>
  <c r="C3131" i="6"/>
  <c r="E3131" i="6" s="1"/>
  <c r="G3029" i="6"/>
  <c r="C3099" i="6"/>
  <c r="E3099" i="6" s="1"/>
  <c r="F3099" i="6" s="1"/>
  <c r="G3131" i="6"/>
  <c r="G3044" i="6"/>
  <c r="C3061" i="6"/>
  <c r="E3061" i="6" s="1"/>
  <c r="F3061" i="6" s="1"/>
  <c r="G3076" i="6"/>
  <c r="C3108" i="6"/>
  <c r="E3108" i="6" s="1"/>
  <c r="G3116" i="6"/>
  <c r="C3013" i="6"/>
  <c r="E3013" i="6" s="1"/>
  <c r="F3013" i="6" s="1"/>
  <c r="C3030" i="6"/>
  <c r="E3030" i="6" s="1"/>
  <c r="F3030" i="6" s="1"/>
  <c r="C3007" i="6"/>
  <c r="E3007" i="6" s="1"/>
  <c r="F3007" i="6" s="1"/>
  <c r="C3014" i="6"/>
  <c r="E3014" i="6" s="1"/>
  <c r="F3014" i="6" s="1"/>
  <c r="C3069" i="6"/>
  <c r="E3069" i="6" s="1"/>
  <c r="F3069" i="6" s="1"/>
  <c r="C3093" i="6"/>
  <c r="E3093" i="6" s="1"/>
  <c r="F3093" i="6" s="1"/>
  <c r="C2884" i="6"/>
  <c r="E2884" i="6" s="1"/>
  <c r="C2932" i="6"/>
  <c r="E2932" i="6" s="1"/>
  <c r="G2939" i="6"/>
  <c r="C2967" i="6"/>
  <c r="E2967" i="6" s="1"/>
  <c r="C2985" i="6"/>
  <c r="E2985" i="6" s="1"/>
  <c r="F2985" i="6" s="1"/>
  <c r="C2878" i="6"/>
  <c r="E2878" i="6" s="1"/>
  <c r="F2878" i="6" s="1"/>
  <c r="C2977" i="6"/>
  <c r="E2977" i="6" s="1"/>
  <c r="G2985" i="6"/>
  <c r="G2878" i="6"/>
  <c r="C2942" i="6"/>
  <c r="E2942" i="6" s="1"/>
  <c r="F2942" i="6" s="1"/>
  <c r="C2870" i="6"/>
  <c r="E2870" i="6" s="1"/>
  <c r="F2870" i="6" s="1"/>
  <c r="G2959" i="6"/>
  <c r="C2978" i="6"/>
  <c r="E2978" i="6" s="1"/>
  <c r="G2994" i="6"/>
  <c r="C2887" i="6"/>
  <c r="E2887" i="6" s="1"/>
  <c r="F2887" i="6" s="1"/>
  <c r="C2943" i="6"/>
  <c r="E2943" i="6" s="1"/>
  <c r="F2943" i="6" s="1"/>
  <c r="C2935" i="6"/>
  <c r="E2935" i="6" s="1"/>
  <c r="F2935" i="6" s="1"/>
  <c r="C2971" i="6"/>
  <c r="E2971" i="6" s="1"/>
  <c r="C2871" i="6"/>
  <c r="E2871" i="6" s="1"/>
  <c r="F2871" i="6" s="1"/>
  <c r="C2979" i="6"/>
  <c r="E2979" i="6" s="1"/>
  <c r="C2863" i="6"/>
  <c r="E2863" i="6" s="1"/>
  <c r="F2863" i="6" s="1"/>
  <c r="C2944" i="6"/>
  <c r="E2944" i="6" s="1"/>
  <c r="C2961" i="6"/>
  <c r="E2961" i="6" s="1"/>
  <c r="C2962" i="6"/>
  <c r="E2962" i="6" s="1"/>
  <c r="G2971" i="6"/>
  <c r="C2953" i="6"/>
  <c r="E2953" i="6" s="1"/>
  <c r="F2953" i="6" s="1"/>
  <c r="C2919" i="6"/>
  <c r="E2919" i="6" s="1"/>
  <c r="C2889" i="6"/>
  <c r="E2889" i="6" s="1"/>
  <c r="C2903" i="6"/>
  <c r="E2903" i="6" s="1"/>
  <c r="F2903" i="6" s="1"/>
  <c r="G2988" i="6"/>
  <c r="C2896" i="6"/>
  <c r="E2896" i="6" s="1"/>
  <c r="C2954" i="6"/>
  <c r="E2954" i="6" s="1"/>
  <c r="F2954" i="6" s="1"/>
  <c r="C2911" i="6"/>
  <c r="E2911" i="6" s="1"/>
  <c r="F2911" i="6" s="1"/>
  <c r="C2930" i="6"/>
  <c r="E2930" i="6" s="1"/>
  <c r="F2930" i="6" s="1"/>
  <c r="G2973" i="6"/>
  <c r="C2946" i="6"/>
  <c r="E2946" i="6" s="1"/>
  <c r="F2946" i="6" s="1"/>
  <c r="G2954" i="6"/>
  <c r="C2964" i="6"/>
  <c r="E2964" i="6" s="1"/>
  <c r="G2864" i="6"/>
  <c r="G2904" i="6"/>
  <c r="C2912" i="6"/>
  <c r="E2912" i="6" s="1"/>
  <c r="C2883" i="6"/>
  <c r="E2883" i="6" s="1"/>
  <c r="C2955" i="6"/>
  <c r="E2955" i="6" s="1"/>
  <c r="F2955" i="6" s="1"/>
  <c r="C2956" i="6"/>
  <c r="E2956" i="6" s="1"/>
  <c r="C2975" i="6"/>
  <c r="E2975" i="6" s="1"/>
  <c r="C2843" i="6"/>
  <c r="E2843" i="6" s="1"/>
  <c r="G2850" i="6"/>
  <c r="G2728" i="6"/>
  <c r="C2744" i="6"/>
  <c r="E2744" i="6" s="1"/>
  <c r="F2744" i="6" s="1"/>
  <c r="C2794" i="6"/>
  <c r="E2794" i="6" s="1"/>
  <c r="G2819" i="6"/>
  <c r="C2737" i="6"/>
  <c r="E2737" i="6" s="1"/>
  <c r="F2737" i="6" s="1"/>
  <c r="C2802" i="6"/>
  <c r="E2802" i="6" s="1"/>
  <c r="F2802" i="6" s="1"/>
  <c r="C2836" i="6"/>
  <c r="E2836" i="6" s="1"/>
  <c r="C2844" i="6"/>
  <c r="E2844" i="6" s="1"/>
  <c r="F2844" i="6" s="1"/>
  <c r="C2753" i="6"/>
  <c r="E2753" i="6" s="1"/>
  <c r="C2771" i="6"/>
  <c r="E2771" i="6" s="1"/>
  <c r="G2729" i="6"/>
  <c r="C2787" i="6"/>
  <c r="E2787" i="6" s="1"/>
  <c r="F2787" i="6" s="1"/>
  <c r="G2811" i="6"/>
  <c r="C2788" i="6"/>
  <c r="E2788" i="6" s="1"/>
  <c r="C2822" i="6"/>
  <c r="E2822" i="6" s="1"/>
  <c r="C2829" i="6"/>
  <c r="E2829" i="6" s="1"/>
  <c r="F2829" i="6" s="1"/>
  <c r="C2731" i="6"/>
  <c r="E2731" i="6" s="1"/>
  <c r="F2731" i="6" s="1"/>
  <c r="C2773" i="6"/>
  <c r="E2773" i="6" s="1"/>
  <c r="F2773" i="6" s="1"/>
  <c r="C2797" i="6"/>
  <c r="E2797" i="6" s="1"/>
  <c r="G2822" i="6"/>
  <c r="C2756" i="6"/>
  <c r="E2756" i="6" s="1"/>
  <c r="F2756" i="6" s="1"/>
  <c r="C2740" i="6"/>
  <c r="E2740" i="6" s="1"/>
  <c r="C2774" i="6"/>
  <c r="E2774" i="6" s="1"/>
  <c r="C2798" i="6"/>
  <c r="E2798" i="6" s="1"/>
  <c r="C2815" i="6"/>
  <c r="E2815" i="6" s="1"/>
  <c r="C2847" i="6"/>
  <c r="E2847" i="6" s="1"/>
  <c r="G2740" i="6"/>
  <c r="C2783" i="6"/>
  <c r="E2783" i="6" s="1"/>
  <c r="F2783" i="6" s="1"/>
  <c r="G2798" i="6"/>
  <c r="G2855" i="6"/>
  <c r="C2799" i="6"/>
  <c r="E2799" i="6" s="1"/>
  <c r="F2799" i="6" s="1"/>
  <c r="C2734" i="6"/>
  <c r="E2734" i="6" s="1"/>
  <c r="F2734" i="6" s="1"/>
  <c r="C2817" i="6"/>
  <c r="E2817" i="6" s="1"/>
  <c r="F2817" i="6" s="1"/>
  <c r="G2824" i="6"/>
  <c r="G2734" i="6"/>
  <c r="C2750" i="6"/>
  <c r="E2750" i="6" s="1"/>
  <c r="F2750" i="6" s="1"/>
  <c r="C2849" i="6"/>
  <c r="E2849" i="6" s="1"/>
  <c r="C2742" i="6"/>
  <c r="E2742" i="6" s="1"/>
  <c r="C2759" i="6"/>
  <c r="E2759" i="6" s="1"/>
  <c r="C2777" i="6"/>
  <c r="E2777" i="6" s="1"/>
  <c r="G2817" i="6"/>
  <c r="G2768" i="6"/>
  <c r="C2809" i="6"/>
  <c r="E2809" i="6" s="1"/>
  <c r="C2818" i="6"/>
  <c r="E2818" i="6" s="1"/>
  <c r="F2818" i="6" s="1"/>
  <c r="C2726" i="6"/>
  <c r="E2726" i="6" s="1"/>
  <c r="F2726" i="6" s="1"/>
  <c r="C2778" i="6"/>
  <c r="E2778" i="6" s="1"/>
  <c r="F2778" i="6" s="1"/>
  <c r="C2858" i="6"/>
  <c r="E2858" i="6" s="1"/>
  <c r="G2623" i="6"/>
  <c r="G2639" i="6"/>
  <c r="C2648" i="6"/>
  <c r="E2648" i="6" s="1"/>
  <c r="F2648" i="6" s="1"/>
  <c r="G2663" i="6"/>
  <c r="C2673" i="6"/>
  <c r="E2673" i="6" s="1"/>
  <c r="C2713" i="6"/>
  <c r="E2713" i="6" s="1"/>
  <c r="F2713" i="6" s="1"/>
  <c r="C2624" i="6"/>
  <c r="E2624" i="6" s="1"/>
  <c r="F2624" i="6" s="1"/>
  <c r="C2697" i="6"/>
  <c r="E2697" i="6" s="1"/>
  <c r="C2610" i="6"/>
  <c r="E2610" i="6" s="1"/>
  <c r="C2722" i="6"/>
  <c r="E2722" i="6" s="1"/>
  <c r="C2617" i="6"/>
  <c r="E2617" i="6" s="1"/>
  <c r="F2617" i="6" s="1"/>
  <c r="G2665" i="6"/>
  <c r="C2723" i="6"/>
  <c r="E2723" i="6" s="1"/>
  <c r="F2723" i="6" s="1"/>
  <c r="C2691" i="6"/>
  <c r="E2691" i="6" s="1"/>
  <c r="F2691" i="6" s="1"/>
  <c r="G2602" i="6"/>
  <c r="C2611" i="6"/>
  <c r="E2611" i="6" s="1"/>
  <c r="F2611" i="6" s="1"/>
  <c r="C2658" i="6"/>
  <c r="E2658" i="6" s="1"/>
  <c r="C2699" i="6"/>
  <c r="E2699" i="6" s="1"/>
  <c r="F2699" i="6" s="1"/>
  <c r="C2707" i="6"/>
  <c r="E2707" i="6" s="1"/>
  <c r="C2683" i="6"/>
  <c r="E2683" i="6" s="1"/>
  <c r="G2723" i="6"/>
  <c r="G2699" i="6"/>
  <c r="C2692" i="6"/>
  <c r="E2692" i="6" s="1"/>
  <c r="C2651" i="6"/>
  <c r="E2651" i="6" s="1"/>
  <c r="F2651" i="6" s="1"/>
  <c r="C2627" i="6"/>
  <c r="E2627" i="6" s="1"/>
  <c r="C2660" i="6"/>
  <c r="E2660" i="6" s="1"/>
  <c r="C2693" i="6"/>
  <c r="E2693" i="6" s="1"/>
  <c r="C2669" i="6"/>
  <c r="E2669" i="6" s="1"/>
  <c r="F2669" i="6" s="1"/>
  <c r="G2701" i="6"/>
  <c r="C2613" i="6"/>
  <c r="E2613" i="6" s="1"/>
  <c r="C2645" i="6"/>
  <c r="E2645" i="6" s="1"/>
  <c r="C2719" i="6"/>
  <c r="E2719" i="6" s="1"/>
  <c r="C2588" i="6"/>
  <c r="E2588" i="6" s="1"/>
  <c r="C2622" i="6"/>
  <c r="E2622" i="6" s="1"/>
  <c r="F2622" i="6" s="1"/>
  <c r="C2662" i="6"/>
  <c r="E2662" i="6" s="1"/>
  <c r="G2719" i="6"/>
  <c r="C2598" i="6"/>
  <c r="E2598" i="6" s="1"/>
  <c r="F2598" i="6" s="1"/>
  <c r="C2629" i="6"/>
  <c r="E2629" i="6" s="1"/>
  <c r="F2629" i="6" s="1"/>
  <c r="C2695" i="6"/>
  <c r="E2695" i="6" s="1"/>
  <c r="F2695" i="6" s="1"/>
  <c r="G2662" i="6"/>
  <c r="C2679" i="6"/>
  <c r="E2679" i="6" s="1"/>
  <c r="C2687" i="6"/>
  <c r="E2687" i="6" s="1"/>
  <c r="G2703" i="6"/>
  <c r="C2590" i="6"/>
  <c r="E2590" i="6" s="1"/>
  <c r="C2688" i="6"/>
  <c r="E2688" i="6" s="1"/>
  <c r="C2704" i="6"/>
  <c r="E2704" i="6" s="1"/>
  <c r="C2549" i="6"/>
  <c r="E2549" i="6" s="1"/>
  <c r="C2557" i="6"/>
  <c r="E2557" i="6" s="1"/>
  <c r="C2582" i="6"/>
  <c r="E2582" i="6" s="1"/>
  <c r="C2464" i="6"/>
  <c r="E2464" i="6" s="1"/>
  <c r="C2490" i="6"/>
  <c r="E2490" i="6" s="1"/>
  <c r="F2490" i="6" s="1"/>
  <c r="C2506" i="6"/>
  <c r="E2506" i="6" s="1"/>
  <c r="G2531" i="6"/>
  <c r="G2497" i="6"/>
  <c r="C2472" i="6"/>
  <c r="E2472" i="6" s="1"/>
  <c r="C2465" i="6"/>
  <c r="E2465" i="6" s="1"/>
  <c r="F2465" i="6" s="1"/>
  <c r="C2515" i="6"/>
  <c r="E2515" i="6" s="1"/>
  <c r="F2515" i="6" s="1"/>
  <c r="C2550" i="6"/>
  <c r="E2550" i="6" s="1"/>
  <c r="F2550" i="6" s="1"/>
  <c r="C2566" i="6"/>
  <c r="E2566" i="6" s="1"/>
  <c r="F2566" i="6" s="1"/>
  <c r="C2524" i="6"/>
  <c r="E2524" i="6" s="1"/>
  <c r="G2583" i="6"/>
  <c r="C2499" i="6"/>
  <c r="E2499" i="6" s="1"/>
  <c r="C2516" i="6"/>
  <c r="E2516" i="6" s="1"/>
  <c r="F2516" i="6" s="1"/>
  <c r="C2567" i="6"/>
  <c r="E2567" i="6" s="1"/>
  <c r="F2567" i="6" s="1"/>
  <c r="C2466" i="6"/>
  <c r="E2466" i="6" s="1"/>
  <c r="F2466" i="6" s="1"/>
  <c r="C2483" i="6"/>
  <c r="E2483" i="6" s="1"/>
  <c r="C2508" i="6"/>
  <c r="E2508" i="6" s="1"/>
  <c r="C2493" i="6"/>
  <c r="E2493" i="6" s="1"/>
  <c r="F2493" i="6" s="1"/>
  <c r="G2493" i="6"/>
  <c r="C2509" i="6"/>
  <c r="E2509" i="6" s="1"/>
  <c r="C2526" i="6"/>
  <c r="E2526" i="6" s="1"/>
  <c r="F2526" i="6" s="1"/>
  <c r="C2586" i="6"/>
  <c r="E2586" i="6" s="1"/>
  <c r="C2536" i="6"/>
  <c r="E2536" i="6" s="1"/>
  <c r="C2570" i="6"/>
  <c r="E2570" i="6" s="1"/>
  <c r="C2578" i="6"/>
  <c r="E2578" i="6" s="1"/>
  <c r="F2578" i="6" s="1"/>
  <c r="C2461" i="6"/>
  <c r="E2461" i="6" s="1"/>
  <c r="F2461" i="6" s="1"/>
  <c r="C2469" i="6"/>
  <c r="E2469" i="6" s="1"/>
  <c r="C2528" i="6"/>
  <c r="E2528" i="6" s="1"/>
  <c r="C2562" i="6"/>
  <c r="E2562" i="6" s="1"/>
  <c r="F2562" i="6" s="1"/>
  <c r="C2571" i="6"/>
  <c r="E2571" i="6" s="1"/>
  <c r="F2571" i="6" s="1"/>
  <c r="C2580" i="6"/>
  <c r="E2580" i="6" s="1"/>
  <c r="F2580" i="6" s="1"/>
  <c r="C2477" i="6"/>
  <c r="E2477" i="6" s="1"/>
  <c r="C2470" i="6"/>
  <c r="E2470" i="6" s="1"/>
  <c r="F2470" i="6" s="1"/>
  <c r="C2512" i="6"/>
  <c r="E2512" i="6" s="1"/>
  <c r="C2505" i="6"/>
  <c r="E2505" i="6" s="1"/>
  <c r="F2505" i="6" s="1"/>
  <c r="C2548" i="6"/>
  <c r="E2548" i="6" s="1"/>
  <c r="C2455" i="6"/>
  <c r="E2455" i="6" s="1"/>
  <c r="F2455" i="6" s="1"/>
  <c r="G2521" i="6"/>
  <c r="G2556" i="6"/>
  <c r="C2373" i="6"/>
  <c r="E2373" i="6" s="1"/>
  <c r="F2373" i="6" s="1"/>
  <c r="C2423" i="6"/>
  <c r="E2423" i="6" s="1"/>
  <c r="C2439" i="6"/>
  <c r="E2439" i="6" s="1"/>
  <c r="F2439" i="6" s="1"/>
  <c r="G2397" i="6"/>
  <c r="G2447" i="6"/>
  <c r="G2334" i="6"/>
  <c r="C2349" i="6"/>
  <c r="E2349" i="6" s="1"/>
  <c r="C2365" i="6"/>
  <c r="E2365" i="6" s="1"/>
  <c r="C2374" i="6"/>
  <c r="E2374" i="6" s="1"/>
  <c r="F2374" i="6" s="1"/>
  <c r="C2382" i="6"/>
  <c r="E2382" i="6" s="1"/>
  <c r="F2382" i="6" s="1"/>
  <c r="C2440" i="6"/>
  <c r="E2440" i="6" s="1"/>
  <c r="G2414" i="6"/>
  <c r="C2416" i="6"/>
  <c r="E2416" i="6" s="1"/>
  <c r="C2432" i="6"/>
  <c r="E2432" i="6" s="1"/>
  <c r="F2432" i="6" s="1"/>
  <c r="C2318" i="6"/>
  <c r="E2318" i="6" s="1"/>
  <c r="F2318" i="6" s="1"/>
  <c r="C2424" i="6"/>
  <c r="E2424" i="6" s="1"/>
  <c r="C2328" i="6"/>
  <c r="E2328" i="6" s="1"/>
  <c r="C2383" i="6"/>
  <c r="E2383" i="6" s="1"/>
  <c r="C2433" i="6"/>
  <c r="E2433" i="6" s="1"/>
  <c r="F2433" i="6" s="1"/>
  <c r="C2329" i="6"/>
  <c r="E2329" i="6" s="1"/>
  <c r="F2329" i="6" s="1"/>
  <c r="C2368" i="6"/>
  <c r="E2368" i="6" s="1"/>
  <c r="C2392" i="6"/>
  <c r="E2392" i="6" s="1"/>
  <c r="C2337" i="6"/>
  <c r="E2337" i="6" s="1"/>
  <c r="C2345" i="6"/>
  <c r="E2345" i="6" s="1"/>
  <c r="F2345" i="6" s="1"/>
  <c r="C2360" i="6"/>
  <c r="E2360" i="6" s="1"/>
  <c r="F2360" i="6" s="1"/>
  <c r="C2434" i="6"/>
  <c r="E2434" i="6" s="1"/>
  <c r="F2434" i="6" s="1"/>
  <c r="C2369" i="6"/>
  <c r="E2369" i="6" s="1"/>
  <c r="C2338" i="6"/>
  <c r="E2338" i="6" s="1"/>
  <c r="C2346" i="6"/>
  <c r="E2346" i="6" s="1"/>
  <c r="C2427" i="6"/>
  <c r="E2427" i="6" s="1"/>
  <c r="C2402" i="6"/>
  <c r="E2402" i="6" s="1"/>
  <c r="C2435" i="6"/>
  <c r="E2435" i="6" s="1"/>
  <c r="F2435" i="6" s="1"/>
  <c r="C2331" i="6"/>
  <c r="E2331" i="6" s="1"/>
  <c r="C2339" i="6"/>
  <c r="E2339" i="6" s="1"/>
  <c r="F2339" i="6" s="1"/>
  <c r="C2362" i="6"/>
  <c r="E2362" i="6" s="1"/>
  <c r="C2371" i="6"/>
  <c r="E2371" i="6" s="1"/>
  <c r="F2371" i="6" s="1"/>
  <c r="C2326" i="6"/>
  <c r="E2326" i="6" s="1"/>
  <c r="F2326" i="6" s="1"/>
  <c r="C2333" i="6"/>
  <c r="E2333" i="6" s="1"/>
  <c r="G2339" i="6"/>
  <c r="C2421" i="6"/>
  <c r="E2421" i="6" s="1"/>
  <c r="F2421" i="6" s="1"/>
  <c r="C2348" i="6"/>
  <c r="E2348" i="6" s="1"/>
  <c r="F2348" i="6" s="1"/>
  <c r="C2364" i="6"/>
  <c r="E2364" i="6" s="1"/>
  <c r="F2364" i="6" s="1"/>
  <c r="C2388" i="6"/>
  <c r="E2388" i="6" s="1"/>
  <c r="C2404" i="6"/>
  <c r="E2404" i="6" s="1"/>
  <c r="C2185" i="6"/>
  <c r="E2185" i="6" s="1"/>
  <c r="G2270" i="6"/>
  <c r="C2279" i="6"/>
  <c r="E2279" i="6" s="1"/>
  <c r="F2279" i="6" s="1"/>
  <c r="G2295" i="6"/>
  <c r="C2192" i="6"/>
  <c r="E2192" i="6" s="1"/>
  <c r="C2247" i="6"/>
  <c r="E2247" i="6" s="1"/>
  <c r="C2200" i="6"/>
  <c r="E2200" i="6" s="1"/>
  <c r="C2223" i="6"/>
  <c r="E2223" i="6" s="1"/>
  <c r="F2223" i="6" s="1"/>
  <c r="C2311" i="6"/>
  <c r="E2311" i="6" s="1"/>
  <c r="F2311" i="6" s="1"/>
  <c r="C2193" i="6"/>
  <c r="E2193" i="6" s="1"/>
  <c r="G2230" i="6"/>
  <c r="C2248" i="6"/>
  <c r="E2248" i="6" s="1"/>
  <c r="C2256" i="6"/>
  <c r="E2256" i="6" s="1"/>
  <c r="F2256" i="6" s="1"/>
  <c r="C2296" i="6"/>
  <c r="E2296" i="6" s="1"/>
  <c r="C2215" i="6"/>
  <c r="E2215" i="6" s="1"/>
  <c r="C2224" i="6"/>
  <c r="E2224" i="6" s="1"/>
  <c r="C2239" i="6"/>
  <c r="E2239" i="6" s="1"/>
  <c r="C2263" i="6"/>
  <c r="E2263" i="6" s="1"/>
  <c r="F2263" i="6" s="1"/>
  <c r="C2289" i="6"/>
  <c r="E2289" i="6" s="1"/>
  <c r="C2312" i="6"/>
  <c r="E2312" i="6" s="1"/>
  <c r="C2206" i="6"/>
  <c r="E2206" i="6" s="1"/>
  <c r="F2206" i="6" s="1"/>
  <c r="C2199" i="6"/>
  <c r="E2199" i="6" s="1"/>
  <c r="G2255" i="6"/>
  <c r="C2297" i="6"/>
  <c r="E2297" i="6" s="1"/>
  <c r="C2209" i="6"/>
  <c r="E2209" i="6" s="1"/>
  <c r="F2209" i="6" s="1"/>
  <c r="C2187" i="6"/>
  <c r="E2187" i="6" s="1"/>
  <c r="C2225" i="6"/>
  <c r="E2225" i="6" s="1"/>
  <c r="F2225" i="6" s="1"/>
  <c r="C2188" i="6"/>
  <c r="E2188" i="6" s="1"/>
  <c r="C2195" i="6"/>
  <c r="E2195" i="6" s="1"/>
  <c r="F2195" i="6" s="1"/>
  <c r="C2265" i="6"/>
  <c r="E2265" i="6" s="1"/>
  <c r="C2219" i="6"/>
  <c r="E2219" i="6" s="1"/>
  <c r="F2219" i="6" s="1"/>
  <c r="C2226" i="6"/>
  <c r="E2226" i="6" s="1"/>
  <c r="C2307" i="6"/>
  <c r="E2307" i="6" s="1"/>
  <c r="F2307" i="6" s="1"/>
  <c r="C2283" i="6"/>
  <c r="E2283" i="6" s="1"/>
  <c r="G2188" i="6"/>
  <c r="C2258" i="6"/>
  <c r="E2258" i="6" s="1"/>
  <c r="F2258" i="6" s="1"/>
  <c r="C2291" i="6"/>
  <c r="E2291" i="6" s="1"/>
  <c r="C2189" i="6"/>
  <c r="E2189" i="6" s="1"/>
  <c r="C2227" i="6"/>
  <c r="E2227" i="6" s="1"/>
  <c r="F2227" i="6" s="1"/>
  <c r="C2234" i="6"/>
  <c r="E2234" i="6" s="1"/>
  <c r="F2234" i="6" s="1"/>
  <c r="C2292" i="6"/>
  <c r="E2292" i="6" s="1"/>
  <c r="C2197" i="6"/>
  <c r="E2197" i="6" s="1"/>
  <c r="C2259" i="6"/>
  <c r="E2259" i="6" s="1"/>
  <c r="C2267" i="6"/>
  <c r="E2267" i="6" s="1"/>
  <c r="C2235" i="6"/>
  <c r="E2235" i="6" s="1"/>
  <c r="F2235" i="6" s="1"/>
  <c r="G2206" i="6"/>
  <c r="C2198" i="6"/>
  <c r="E2198" i="6" s="1"/>
  <c r="F2198" i="6" s="1"/>
  <c r="C2245" i="6"/>
  <c r="E2245" i="6" s="1"/>
  <c r="C2309" i="6"/>
  <c r="E2309" i="6" s="1"/>
  <c r="F2309" i="6" s="1"/>
  <c r="G2260" i="6"/>
  <c r="C2287" i="6"/>
  <c r="E2287" i="6" s="1"/>
  <c r="F2287" i="6" s="1"/>
  <c r="C2112" i="6"/>
  <c r="E2112" i="6" s="1"/>
  <c r="C2129" i="6"/>
  <c r="E2129" i="6" s="1"/>
  <c r="F2129" i="6" s="1"/>
  <c r="C2136" i="6"/>
  <c r="E2136" i="6" s="1"/>
  <c r="C2096" i="6"/>
  <c r="E2096" i="6" s="1"/>
  <c r="C2120" i="6"/>
  <c r="E2120" i="6" s="1"/>
  <c r="F2120" i="6" s="1"/>
  <c r="C2146" i="6"/>
  <c r="E2146" i="6" s="1"/>
  <c r="C2169" i="6"/>
  <c r="E2169" i="6" s="1"/>
  <c r="F2169" i="6" s="1"/>
  <c r="C2067" i="6"/>
  <c r="E2067" i="6" s="1"/>
  <c r="F2067" i="6" s="1"/>
  <c r="G2153" i="6"/>
  <c r="C2090" i="6"/>
  <c r="E2090" i="6" s="1"/>
  <c r="F2090" i="6" s="1"/>
  <c r="C2068" i="6"/>
  <c r="E2068" i="6" s="1"/>
  <c r="C2097" i="6"/>
  <c r="E2097" i="6" s="1"/>
  <c r="C2138" i="6"/>
  <c r="E2138" i="6" s="1"/>
  <c r="G2138" i="6"/>
  <c r="C2046" i="6"/>
  <c r="E2046" i="6" s="1"/>
  <c r="F2046" i="6" s="1"/>
  <c r="C2054" i="6"/>
  <c r="E2054" i="6" s="1"/>
  <c r="G2068" i="6"/>
  <c r="C2091" i="6"/>
  <c r="E2091" i="6" s="1"/>
  <c r="C2106" i="6"/>
  <c r="E2106" i="6" s="1"/>
  <c r="C2164" i="6"/>
  <c r="E2164" i="6" s="1"/>
  <c r="C2171" i="6"/>
  <c r="E2171" i="6" s="1"/>
  <c r="F2171" i="6" s="1"/>
  <c r="G2179" i="6"/>
  <c r="C2047" i="6"/>
  <c r="E2047" i="6" s="1"/>
  <c r="F2047" i="6" s="1"/>
  <c r="G2069" i="6"/>
  <c r="C2107" i="6"/>
  <c r="E2107" i="6" s="1"/>
  <c r="G2164" i="6"/>
  <c r="G2062" i="6"/>
  <c r="G2132" i="6"/>
  <c r="G2092" i="6"/>
  <c r="C2116" i="6"/>
  <c r="E2116" i="6" s="1"/>
  <c r="C2063" i="6"/>
  <c r="E2063" i="6" s="1"/>
  <c r="C2100" i="6"/>
  <c r="E2100" i="6" s="1"/>
  <c r="F2100" i="6" s="1"/>
  <c r="C2133" i="6"/>
  <c r="E2133" i="6" s="1"/>
  <c r="C2157" i="6"/>
  <c r="E2157" i="6" s="1"/>
  <c r="C2166" i="6"/>
  <c r="E2166" i="6" s="1"/>
  <c r="C2056" i="6"/>
  <c r="E2056" i="6" s="1"/>
  <c r="C2071" i="6"/>
  <c r="E2071" i="6" s="1"/>
  <c r="F2071" i="6" s="1"/>
  <c r="C2093" i="6"/>
  <c r="E2093" i="6" s="1"/>
  <c r="C2158" i="6"/>
  <c r="E2158" i="6" s="1"/>
  <c r="F2158" i="6" s="1"/>
  <c r="C2150" i="6"/>
  <c r="E2150" i="6" s="1"/>
  <c r="F2150" i="6" s="1"/>
  <c r="C2049" i="6"/>
  <c r="E2049" i="6" s="1"/>
  <c r="F2049" i="6" s="1"/>
  <c r="C2134" i="6"/>
  <c r="E2134" i="6" s="1"/>
  <c r="G2158" i="6"/>
  <c r="G2072" i="6"/>
  <c r="C2094" i="6"/>
  <c r="E2094" i="6" s="1"/>
  <c r="G2109" i="6"/>
  <c r="C2065" i="6"/>
  <c r="E2065" i="6" s="1"/>
  <c r="F2065" i="6" s="1"/>
  <c r="G2080" i="6"/>
  <c r="C2088" i="6"/>
  <c r="E2088" i="6" s="1"/>
  <c r="C2118" i="6"/>
  <c r="E2118" i="6" s="1"/>
  <c r="F2118" i="6" s="1"/>
  <c r="C2143" i="6"/>
  <c r="E2143" i="6" s="1"/>
  <c r="F2143" i="6" s="1"/>
  <c r="G2167" i="6"/>
  <c r="C2175" i="6"/>
  <c r="E2175" i="6" s="1"/>
  <c r="G2058" i="6"/>
  <c r="G2088" i="6"/>
  <c r="C2066" i="6"/>
  <c r="E2066" i="6" s="1"/>
  <c r="F2066" i="6" s="1"/>
  <c r="C2168" i="6"/>
  <c r="E2168" i="6" s="1"/>
  <c r="F2168" i="6" s="1"/>
  <c r="C2036" i="6"/>
  <c r="E2036" i="6" s="1"/>
  <c r="C1947" i="6"/>
  <c r="E1947" i="6" s="1"/>
  <c r="G2020" i="6"/>
  <c r="C1963" i="6"/>
  <c r="E1963" i="6" s="1"/>
  <c r="C1915" i="6"/>
  <c r="E1915" i="6" s="1"/>
  <c r="C1980" i="6"/>
  <c r="E1980" i="6" s="1"/>
  <c r="F1980" i="6" s="1"/>
  <c r="C1988" i="6"/>
  <c r="E1988" i="6" s="1"/>
  <c r="G1996" i="6"/>
  <c r="C1956" i="6"/>
  <c r="E1956" i="6" s="1"/>
  <c r="C2005" i="6"/>
  <c r="E2005" i="6" s="1"/>
  <c r="C2014" i="6"/>
  <c r="E2014" i="6" s="1"/>
  <c r="G1932" i="6"/>
  <c r="C1957" i="6"/>
  <c r="E1957" i="6" s="1"/>
  <c r="C2030" i="6"/>
  <c r="E2030" i="6" s="1"/>
  <c r="C1950" i="6"/>
  <c r="E1950" i="6" s="1"/>
  <c r="C1958" i="6"/>
  <c r="E1958" i="6" s="1"/>
  <c r="F1958" i="6" s="1"/>
  <c r="C1974" i="6"/>
  <c r="E1974" i="6" s="1"/>
  <c r="F1974" i="6" s="1"/>
  <c r="C1925" i="6"/>
  <c r="E1925" i="6" s="1"/>
  <c r="F1925" i="6" s="1"/>
  <c r="C1942" i="6"/>
  <c r="E1942" i="6" s="1"/>
  <c r="C1966" i="6"/>
  <c r="E1966" i="6" s="1"/>
  <c r="F1966" i="6" s="1"/>
  <c r="C1959" i="6"/>
  <c r="E1959" i="6" s="1"/>
  <c r="C1975" i="6"/>
  <c r="E1975" i="6" s="1"/>
  <c r="F1975" i="6" s="1"/>
  <c r="C1967" i="6"/>
  <c r="E1967" i="6" s="1"/>
  <c r="C1992" i="6"/>
  <c r="E1992" i="6" s="1"/>
  <c r="C2032" i="6"/>
  <c r="E2032" i="6" s="1"/>
  <c r="C2001" i="6"/>
  <c r="E2001" i="6" s="1"/>
  <c r="F2001" i="6" s="1"/>
  <c r="C1944" i="6"/>
  <c r="E1944" i="6" s="1"/>
  <c r="F1944" i="6" s="1"/>
  <c r="C1984" i="6"/>
  <c r="E1984" i="6" s="1"/>
  <c r="C1993" i="6"/>
  <c r="E1993" i="6" s="1"/>
  <c r="F1993" i="6" s="1"/>
  <c r="C2033" i="6"/>
  <c r="E2033" i="6" s="1"/>
  <c r="C2026" i="6"/>
  <c r="E2026" i="6" s="1"/>
  <c r="F2026" i="6" s="1"/>
  <c r="C2018" i="6"/>
  <c r="E2018" i="6" s="1"/>
  <c r="F2018" i="6" s="1"/>
  <c r="G2042" i="6"/>
  <c r="C1920" i="6"/>
  <c r="E1920" i="6" s="1"/>
  <c r="C1953" i="6"/>
  <c r="E1953" i="6" s="1"/>
  <c r="C1977" i="6"/>
  <c r="E1977" i="6" s="1"/>
  <c r="F1977" i="6" s="1"/>
  <c r="C2043" i="6"/>
  <c r="E2043" i="6" s="1"/>
  <c r="G1912" i="6"/>
  <c r="G1928" i="6"/>
  <c r="C1937" i="6"/>
  <c r="E1937" i="6" s="1"/>
  <c r="F1937" i="6" s="1"/>
  <c r="C1986" i="6"/>
  <c r="E1986" i="6" s="1"/>
  <c r="F1986" i="6" s="1"/>
  <c r="C1913" i="6"/>
  <c r="E1913" i="6" s="1"/>
  <c r="F1913" i="6" s="1"/>
  <c r="G2043" i="6"/>
  <c r="C2003" i="6"/>
  <c r="E2003" i="6" s="1"/>
  <c r="F2003" i="6" s="1"/>
  <c r="C2012" i="6"/>
  <c r="E2012" i="6" s="1"/>
  <c r="F2012" i="6" s="1"/>
  <c r="G1792" i="6"/>
  <c r="C1833" i="6"/>
  <c r="E1833" i="6" s="1"/>
  <c r="C1850" i="6"/>
  <c r="E1850" i="6" s="1"/>
  <c r="F1850" i="6" s="1"/>
  <c r="C1825" i="6"/>
  <c r="E1825" i="6" s="1"/>
  <c r="F1825" i="6" s="1"/>
  <c r="G1833" i="6"/>
  <c r="C1874" i="6"/>
  <c r="E1874" i="6" s="1"/>
  <c r="G1810" i="6"/>
  <c r="C1826" i="6"/>
  <c r="E1826" i="6" s="1"/>
  <c r="C1794" i="6"/>
  <c r="E1794" i="6" s="1"/>
  <c r="C1860" i="6"/>
  <c r="E1860" i="6" s="1"/>
  <c r="C1882" i="6"/>
  <c r="E1882" i="6" s="1"/>
  <c r="G1843" i="6"/>
  <c r="C1868" i="6"/>
  <c r="E1868" i="6" s="1"/>
  <c r="F1868" i="6" s="1"/>
  <c r="G1778" i="6"/>
  <c r="C1828" i="6"/>
  <c r="E1828" i="6" s="1"/>
  <c r="C1853" i="6"/>
  <c r="E1853" i="6" s="1"/>
  <c r="C1876" i="6"/>
  <c r="E1876" i="6" s="1"/>
  <c r="C1805" i="6"/>
  <c r="E1805" i="6" s="1"/>
  <c r="F1805" i="6" s="1"/>
  <c r="C1813" i="6"/>
  <c r="E1813" i="6" s="1"/>
  <c r="F1813" i="6" s="1"/>
  <c r="C1829" i="6"/>
  <c r="E1829" i="6" s="1"/>
  <c r="G1869" i="6"/>
  <c r="C1870" i="6"/>
  <c r="E1870" i="6" s="1"/>
  <c r="F1870" i="6" s="1"/>
  <c r="C1822" i="6"/>
  <c r="E1822" i="6" s="1"/>
  <c r="F1822" i="6" s="1"/>
  <c r="C1781" i="6"/>
  <c r="E1781" i="6" s="1"/>
  <c r="C1903" i="6"/>
  <c r="E1903" i="6" s="1"/>
  <c r="F1903" i="6" s="1"/>
  <c r="G1806" i="6"/>
  <c r="C1807" i="6"/>
  <c r="E1807" i="6" s="1"/>
  <c r="F1807" i="6" s="1"/>
  <c r="G1822" i="6"/>
  <c r="C1848" i="6"/>
  <c r="E1848" i="6" s="1"/>
  <c r="C1863" i="6"/>
  <c r="E1863" i="6" s="1"/>
  <c r="C1904" i="6"/>
  <c r="E1904" i="6" s="1"/>
  <c r="F1904" i="6" s="1"/>
  <c r="G1815" i="6"/>
  <c r="C1823" i="6"/>
  <c r="E1823" i="6" s="1"/>
  <c r="C1831" i="6"/>
  <c r="E1831" i="6" s="1"/>
  <c r="F1831" i="6" s="1"/>
  <c r="C1895" i="6"/>
  <c r="E1895" i="6" s="1"/>
  <c r="F1895" i="6" s="1"/>
  <c r="G1904" i="6"/>
  <c r="C1840" i="6"/>
  <c r="E1840" i="6" s="1"/>
  <c r="C1896" i="6"/>
  <c r="E1896" i="6" s="1"/>
  <c r="C1841" i="6"/>
  <c r="E1841" i="6" s="1"/>
  <c r="F1841" i="6" s="1"/>
  <c r="G1693" i="6"/>
  <c r="C1755" i="6"/>
  <c r="E1755" i="6" s="1"/>
  <c r="C1663" i="6"/>
  <c r="E1663" i="6" s="1"/>
  <c r="C1747" i="6"/>
  <c r="E1747" i="6" s="1"/>
  <c r="G1678" i="6"/>
  <c r="C1657" i="6"/>
  <c r="E1657" i="6" s="1"/>
  <c r="F1657" i="6" s="1"/>
  <c r="C1680" i="6"/>
  <c r="E1680" i="6" s="1"/>
  <c r="F1680" i="6" s="1"/>
  <c r="C1718" i="6"/>
  <c r="E1718" i="6" s="1"/>
  <c r="C1741" i="6"/>
  <c r="E1741" i="6" s="1"/>
  <c r="F1741" i="6" s="1"/>
  <c r="C1726" i="6"/>
  <c r="E1726" i="6" s="1"/>
  <c r="C1769" i="6"/>
  <c r="E1769" i="6" s="1"/>
  <c r="F1769" i="6" s="1"/>
  <c r="C1650" i="6"/>
  <c r="E1650" i="6" s="1"/>
  <c r="F1650" i="6" s="1"/>
  <c r="C1696" i="6"/>
  <c r="E1696" i="6" s="1"/>
  <c r="C1711" i="6"/>
  <c r="E1711" i="6" s="1"/>
  <c r="F1711" i="6" s="1"/>
  <c r="G1757" i="6"/>
  <c r="C1673" i="6"/>
  <c r="E1673" i="6" s="1"/>
  <c r="F1673" i="6" s="1"/>
  <c r="F1734" i="6"/>
  <c r="C1770" i="6"/>
  <c r="E1770" i="6" s="1"/>
  <c r="C1659" i="6"/>
  <c r="E1659" i="6" s="1"/>
  <c r="F1659" i="6" s="1"/>
  <c r="C1689" i="6"/>
  <c r="E1689" i="6" s="1"/>
  <c r="C1704" i="6"/>
  <c r="E1704" i="6" s="1"/>
  <c r="F1704" i="6" s="1"/>
  <c r="C1666" i="6"/>
  <c r="E1666" i="6" s="1"/>
  <c r="G1681" i="6"/>
  <c r="C1697" i="6"/>
  <c r="E1697" i="6" s="1"/>
  <c r="C1636" i="6"/>
  <c r="E1636" i="6" s="1"/>
  <c r="C1720" i="6"/>
  <c r="E1720" i="6" s="1"/>
  <c r="C1751" i="6"/>
  <c r="E1751" i="6" s="1"/>
  <c r="C1644" i="6"/>
  <c r="E1644" i="6" s="1"/>
  <c r="F1644" i="6" s="1"/>
  <c r="C1682" i="6"/>
  <c r="E1682" i="6" s="1"/>
  <c r="F1682" i="6" s="1"/>
  <c r="C1683" i="6"/>
  <c r="E1683" i="6" s="1"/>
  <c r="F1683" i="6" s="1"/>
  <c r="C1721" i="6"/>
  <c r="E1721" i="6" s="1"/>
  <c r="F1721" i="6" s="1"/>
  <c r="C1661" i="6"/>
  <c r="E1661" i="6" s="1"/>
  <c r="C1706" i="6"/>
  <c r="E1706" i="6" s="1"/>
  <c r="C1752" i="6"/>
  <c r="E1752" i="6" s="1"/>
  <c r="F1752" i="6" s="1"/>
  <c r="C1737" i="6"/>
  <c r="E1737" i="6" s="1"/>
  <c r="F1737" i="6" s="1"/>
  <c r="C1745" i="6"/>
  <c r="E1745" i="6" s="1"/>
  <c r="F1745" i="6" s="1"/>
  <c r="C1715" i="6"/>
  <c r="E1715" i="6" s="1"/>
  <c r="C1730" i="6"/>
  <c r="E1730" i="6" s="1"/>
  <c r="C1738" i="6"/>
  <c r="E1738" i="6" s="1"/>
  <c r="F1738" i="6" s="1"/>
  <c r="C1753" i="6"/>
  <c r="E1753" i="6" s="1"/>
  <c r="G1661" i="6"/>
  <c r="G1692" i="6"/>
  <c r="C1654" i="6"/>
  <c r="E1654" i="6" s="1"/>
  <c r="C1746" i="6"/>
  <c r="E1746" i="6" s="1"/>
  <c r="G1738" i="6"/>
  <c r="G1639" i="6"/>
  <c r="F1669" i="6"/>
  <c r="C1723" i="6"/>
  <c r="E1723" i="6" s="1"/>
  <c r="F1500" i="6"/>
  <c r="C1570" i="6"/>
  <c r="E1570" i="6" s="1"/>
  <c r="F1570" i="6" s="1"/>
  <c r="C1531" i="6"/>
  <c r="E1531" i="6" s="1"/>
  <c r="C1595" i="6"/>
  <c r="E1595" i="6" s="1"/>
  <c r="C1505" i="6"/>
  <c r="E1505" i="6" s="1"/>
  <c r="C1546" i="6"/>
  <c r="E1546" i="6" s="1"/>
  <c r="F1546" i="6" s="1"/>
  <c r="C1554" i="6"/>
  <c r="E1554" i="6" s="1"/>
  <c r="C1603" i="6"/>
  <c r="E1603" i="6" s="1"/>
  <c r="F1603" i="6" s="1"/>
  <c r="C1521" i="6"/>
  <c r="E1521" i="6" s="1"/>
  <c r="C1579" i="6"/>
  <c r="E1579" i="6" s="1"/>
  <c r="F1579" i="6" s="1"/>
  <c r="G1512" i="6"/>
  <c r="C1539" i="6"/>
  <c r="E1539" i="6" s="1"/>
  <c r="C1611" i="6"/>
  <c r="E1611" i="6" s="1"/>
  <c r="G1571" i="6"/>
  <c r="C1555" i="6"/>
  <c r="E1555" i="6" s="1"/>
  <c r="F1555" i="6" s="1"/>
  <c r="G1619" i="6"/>
  <c r="C1506" i="6"/>
  <c r="E1506" i="6" s="1"/>
  <c r="C1524" i="6"/>
  <c r="E1524" i="6" s="1"/>
  <c r="C1540" i="6"/>
  <c r="E1540" i="6" s="1"/>
  <c r="C1556" i="6"/>
  <c r="E1556" i="6" s="1"/>
  <c r="F1556" i="6" s="1"/>
  <c r="C1514" i="6"/>
  <c r="E1514" i="6" s="1"/>
  <c r="F1514" i="6" s="1"/>
  <c r="C1533" i="6"/>
  <c r="E1533" i="6" s="1"/>
  <c r="C1548" i="6"/>
  <c r="E1548" i="6" s="1"/>
  <c r="G1556" i="6"/>
  <c r="C1565" i="6"/>
  <c r="E1565" i="6" s="1"/>
  <c r="C1597" i="6"/>
  <c r="E1597" i="6" s="1"/>
  <c r="C1541" i="6"/>
  <c r="E1541" i="6" s="1"/>
  <c r="C1582" i="6"/>
  <c r="E1582" i="6" s="1"/>
  <c r="F1582" i="6" s="1"/>
  <c r="G1507" i="6"/>
  <c r="C1621" i="6"/>
  <c r="E1621" i="6" s="1"/>
  <c r="F1621" i="6" s="1"/>
  <c r="C1583" i="6"/>
  <c r="E1583" i="6" s="1"/>
  <c r="F1583" i="6" s="1"/>
  <c r="C1598" i="6"/>
  <c r="E1598" i="6" s="1"/>
  <c r="F1598" i="6" s="1"/>
  <c r="G1534" i="6"/>
  <c r="C1542" i="6"/>
  <c r="E1542" i="6" s="1"/>
  <c r="C1575" i="6"/>
  <c r="E1575" i="6" s="1"/>
  <c r="C1527" i="6"/>
  <c r="E1527" i="6" s="1"/>
  <c r="C1535" i="6"/>
  <c r="E1535" i="6" s="1"/>
  <c r="G1558" i="6"/>
  <c r="C1584" i="6"/>
  <c r="E1584" i="6" s="1"/>
  <c r="C1616" i="6"/>
  <c r="E1616" i="6" s="1"/>
  <c r="C1585" i="6"/>
  <c r="E1585" i="6" s="1"/>
  <c r="C1631" i="6"/>
  <c r="E1631" i="6" s="1"/>
  <c r="C1510" i="6"/>
  <c r="E1510" i="6" s="1"/>
  <c r="C1544" i="6"/>
  <c r="E1544" i="6" s="1"/>
  <c r="G1608" i="6"/>
  <c r="C1552" i="6"/>
  <c r="E1552" i="6" s="1"/>
  <c r="G1430" i="6"/>
  <c r="C1439" i="6"/>
  <c r="E1439" i="6" s="1"/>
  <c r="C1465" i="6"/>
  <c r="E1465" i="6" s="1"/>
  <c r="G1487" i="6"/>
  <c r="G1384" i="6"/>
  <c r="G1400" i="6"/>
  <c r="G1415" i="6"/>
  <c r="C1385" i="6"/>
  <c r="E1385" i="6" s="1"/>
  <c r="C1401" i="6"/>
  <c r="E1401" i="6" s="1"/>
  <c r="F1401" i="6" s="1"/>
  <c r="C1449" i="6"/>
  <c r="E1449" i="6" s="1"/>
  <c r="F1449" i="6" s="1"/>
  <c r="C1496" i="6"/>
  <c r="E1496" i="6" s="1"/>
  <c r="C1369" i="6"/>
  <c r="E1369" i="6" s="1"/>
  <c r="F1369" i="6" s="1"/>
  <c r="C1466" i="6"/>
  <c r="E1466" i="6" s="1"/>
  <c r="F1466" i="6" s="1"/>
  <c r="C1395" i="6"/>
  <c r="E1395" i="6" s="1"/>
  <c r="C1459" i="6"/>
  <c r="E1459" i="6" s="1"/>
  <c r="F1459" i="6" s="1"/>
  <c r="C1386" i="6"/>
  <c r="E1386" i="6" s="1"/>
  <c r="F1386" i="6" s="1"/>
  <c r="C1460" i="6"/>
  <c r="E1460" i="6" s="1"/>
  <c r="F1460" i="6" s="1"/>
  <c r="C1499" i="6"/>
  <c r="E1499" i="6" s="1"/>
  <c r="C1434" i="6"/>
  <c r="E1434" i="6" s="1"/>
  <c r="F1434" i="6" s="1"/>
  <c r="C1388" i="6"/>
  <c r="E1388" i="6" s="1"/>
  <c r="C1444" i="6"/>
  <c r="E1444" i="6" s="1"/>
  <c r="C1452" i="6"/>
  <c r="E1452" i="6" s="1"/>
  <c r="F1452" i="6" s="1"/>
  <c r="C1491" i="6"/>
  <c r="E1491" i="6" s="1"/>
  <c r="F1491" i="6" s="1"/>
  <c r="G1388" i="6"/>
  <c r="G1444" i="6"/>
  <c r="C1381" i="6"/>
  <c r="E1381" i="6" s="1"/>
  <c r="C1428" i="6"/>
  <c r="E1428" i="6" s="1"/>
  <c r="F1428" i="6" s="1"/>
  <c r="C1477" i="6"/>
  <c r="E1477" i="6" s="1"/>
  <c r="C1485" i="6"/>
  <c r="E1485" i="6" s="1"/>
  <c r="F1485" i="6" s="1"/>
  <c r="C1492" i="6"/>
  <c r="E1492" i="6" s="1"/>
  <c r="C1405" i="6"/>
  <c r="E1405" i="6" s="1"/>
  <c r="F1405" i="6" s="1"/>
  <c r="G1372" i="6"/>
  <c r="C1436" i="6"/>
  <c r="E1436" i="6" s="1"/>
  <c r="F1436" i="6" s="1"/>
  <c r="C1454" i="6"/>
  <c r="E1454" i="6" s="1"/>
  <c r="G1462" i="6"/>
  <c r="C1382" i="6"/>
  <c r="E1382" i="6" s="1"/>
  <c r="C1398" i="6"/>
  <c r="E1398" i="6" s="1"/>
  <c r="C1406" i="6"/>
  <c r="E1406" i="6" s="1"/>
  <c r="C1413" i="6"/>
  <c r="E1413" i="6" s="1"/>
  <c r="F1413" i="6" s="1"/>
  <c r="G1454" i="6"/>
  <c r="C1463" i="6"/>
  <c r="E1463" i="6" s="1"/>
  <c r="C1493" i="6"/>
  <c r="E1493" i="6" s="1"/>
  <c r="F1493" i="6" s="1"/>
  <c r="G1390" i="6"/>
  <c r="G1421" i="6"/>
  <c r="C1399" i="6"/>
  <c r="E1399" i="6" s="1"/>
  <c r="F1399" i="6" s="1"/>
  <c r="G1406" i="6"/>
  <c r="C1455" i="6"/>
  <c r="E1455" i="6" s="1"/>
  <c r="F1455" i="6" s="1"/>
  <c r="F1464" i="6"/>
  <c r="G1367" i="6"/>
  <c r="C1456" i="6"/>
  <c r="E1456" i="6" s="1"/>
  <c r="C1480" i="6"/>
  <c r="E1480" i="6" s="1"/>
  <c r="G1269" i="6"/>
  <c r="C1334" i="6"/>
  <c r="E1334" i="6" s="1"/>
  <c r="F1334" i="6" s="1"/>
  <c r="C1342" i="6"/>
  <c r="E1342" i="6" s="1"/>
  <c r="C1351" i="6"/>
  <c r="E1351" i="6" s="1"/>
  <c r="C1270" i="6"/>
  <c r="E1270" i="6" s="1"/>
  <c r="G1294" i="6"/>
  <c r="C1302" i="6"/>
  <c r="E1302" i="6" s="1"/>
  <c r="F1302" i="6" s="1"/>
  <c r="G1309" i="6"/>
  <c r="C1319" i="6"/>
  <c r="E1319" i="6" s="1"/>
  <c r="C1359" i="6"/>
  <c r="E1359" i="6" s="1"/>
  <c r="F1359" i="6" s="1"/>
  <c r="G1254" i="6"/>
  <c r="C1231" i="6"/>
  <c r="E1231" i="6" s="1"/>
  <c r="C1263" i="6"/>
  <c r="E1263" i="6" s="1"/>
  <c r="F1263" i="6" s="1"/>
  <c r="C1233" i="6"/>
  <c r="E1233" i="6" s="1"/>
  <c r="C1240" i="6"/>
  <c r="E1240" i="6" s="1"/>
  <c r="G1270" i="6"/>
  <c r="C1279" i="6"/>
  <c r="E1279" i="6" s="1"/>
  <c r="C1271" i="6"/>
  <c r="E1271" i="6" s="1"/>
  <c r="F1271" i="6" s="1"/>
  <c r="C1256" i="6"/>
  <c r="E1256" i="6" s="1"/>
  <c r="F1256" i="6" s="1"/>
  <c r="C1234" i="6"/>
  <c r="E1234" i="6" s="1"/>
  <c r="G1256" i="6"/>
  <c r="C1249" i="6"/>
  <c r="E1249" i="6" s="1"/>
  <c r="C1362" i="6"/>
  <c r="E1362" i="6" s="1"/>
  <c r="G1345" i="6"/>
  <c r="C1346" i="6"/>
  <c r="E1346" i="6" s="1"/>
  <c r="C1243" i="6"/>
  <c r="E1243" i="6" s="1"/>
  <c r="C1267" i="6"/>
  <c r="E1267" i="6" s="1"/>
  <c r="F1267" i="6" s="1"/>
  <c r="C1283" i="6"/>
  <c r="E1283" i="6" s="1"/>
  <c r="F1283" i="6" s="1"/>
  <c r="C1331" i="6"/>
  <c r="E1331" i="6" s="1"/>
  <c r="F1331" i="6" s="1"/>
  <c r="C1348" i="6"/>
  <c r="E1348" i="6" s="1"/>
  <c r="C1244" i="6"/>
  <c r="E1244" i="6" s="1"/>
  <c r="C1275" i="6"/>
  <c r="E1275" i="6" s="1"/>
  <c r="F1275" i="6" s="1"/>
  <c r="C1324" i="6"/>
  <c r="E1324" i="6" s="1"/>
  <c r="C1349" i="6"/>
  <c r="E1349" i="6" s="1"/>
  <c r="C1357" i="6"/>
  <c r="E1357" i="6" s="1"/>
  <c r="F1357" i="6" s="1"/>
  <c r="C1268" i="6"/>
  <c r="E1268" i="6" s="1"/>
  <c r="C1284" i="6"/>
  <c r="E1284" i="6" s="1"/>
  <c r="F1284" i="6" s="1"/>
  <c r="C1332" i="6"/>
  <c r="E1332" i="6" s="1"/>
  <c r="F1332" i="6" s="1"/>
  <c r="C1340" i="6"/>
  <c r="E1340" i="6" s="1"/>
  <c r="F1340" i="6" s="1"/>
  <c r="G1260" i="6"/>
  <c r="C1276" i="6"/>
  <c r="E1276" i="6" s="1"/>
  <c r="C1261" i="6"/>
  <c r="E1261" i="6" s="1"/>
  <c r="C1285" i="6"/>
  <c r="E1285" i="6" s="1"/>
  <c r="F1285" i="6" s="1"/>
  <c r="G1349" i="6"/>
  <c r="G1357" i="6"/>
  <c r="C1246" i="6"/>
  <c r="E1246" i="6" s="1"/>
  <c r="G1261" i="6"/>
  <c r="C1115" i="6"/>
  <c r="E1115" i="6" s="1"/>
  <c r="C1148" i="6"/>
  <c r="E1148" i="6" s="1"/>
  <c r="F1148" i="6" s="1"/>
  <c r="C1156" i="6"/>
  <c r="E1156" i="6" s="1"/>
  <c r="C1167" i="6"/>
  <c r="E1167" i="6" s="1"/>
  <c r="C1191" i="6"/>
  <c r="E1191" i="6" s="1"/>
  <c r="F1191" i="6" s="1"/>
  <c r="G1174" i="6"/>
  <c r="C1132" i="6"/>
  <c r="E1132" i="6" s="1"/>
  <c r="C1192" i="6"/>
  <c r="E1192" i="6" s="1"/>
  <c r="C1149" i="6"/>
  <c r="E1149" i="6" s="1"/>
  <c r="C1158" i="6"/>
  <c r="E1158" i="6" s="1"/>
  <c r="C1201" i="6"/>
  <c r="E1201" i="6" s="1"/>
  <c r="F1201" i="6" s="1"/>
  <c r="G1125" i="6"/>
  <c r="C1185" i="6"/>
  <c r="E1185" i="6" s="1"/>
  <c r="F1185" i="6" s="1"/>
  <c r="C1150" i="6"/>
  <c r="E1150" i="6" s="1"/>
  <c r="C1126" i="6"/>
  <c r="E1126" i="6" s="1"/>
  <c r="C1202" i="6"/>
  <c r="E1202" i="6" s="1"/>
  <c r="F1110" i="6"/>
  <c r="C1134" i="6"/>
  <c r="E1134" i="6" s="1"/>
  <c r="C1186" i="6"/>
  <c r="E1186" i="6" s="1"/>
  <c r="F1186" i="6" s="1"/>
  <c r="C1127" i="6"/>
  <c r="E1127" i="6" s="1"/>
  <c r="F1127" i="6" s="1"/>
  <c r="C1103" i="6"/>
  <c r="E1103" i="6" s="1"/>
  <c r="F1103" i="6" s="1"/>
  <c r="G1111" i="6"/>
  <c r="C1119" i="6"/>
  <c r="E1119" i="6" s="1"/>
  <c r="F1119" i="6" s="1"/>
  <c r="C1179" i="6"/>
  <c r="E1179" i="6" s="1"/>
  <c r="C1187" i="6"/>
  <c r="E1187" i="6" s="1"/>
  <c r="F1187" i="6" s="1"/>
  <c r="C1144" i="6"/>
  <c r="E1144" i="6" s="1"/>
  <c r="G1227" i="6"/>
  <c r="C1212" i="6"/>
  <c r="E1212" i="6" s="1"/>
  <c r="F1212" i="6" s="1"/>
  <c r="C1104" i="6"/>
  <c r="E1104" i="6" s="1"/>
  <c r="C1220" i="6"/>
  <c r="E1220" i="6" s="1"/>
  <c r="C1145" i="6"/>
  <c r="E1145" i="6" s="1"/>
  <c r="C1180" i="6"/>
  <c r="E1180" i="6" s="1"/>
  <c r="C1196" i="6"/>
  <c r="E1196" i="6" s="1"/>
  <c r="F1196" i="6" s="1"/>
  <c r="C1204" i="6"/>
  <c r="E1204" i="6" s="1"/>
  <c r="C1105" i="6"/>
  <c r="E1105" i="6" s="1"/>
  <c r="F1105" i="6" s="1"/>
  <c r="C1113" i="6"/>
  <c r="E1113" i="6" s="1"/>
  <c r="F1113" i="6" s="1"/>
  <c r="C1197" i="6"/>
  <c r="E1197" i="6" s="1"/>
  <c r="C1098" i="6"/>
  <c r="E1098" i="6" s="1"/>
  <c r="C1129" i="6"/>
  <c r="E1129" i="6" s="1"/>
  <c r="F1129" i="6" s="1"/>
  <c r="C1213" i="6"/>
  <c r="E1213" i="6" s="1"/>
  <c r="G1221" i="6"/>
  <c r="C1122" i="6"/>
  <c r="E1122" i="6" s="1"/>
  <c r="F1122" i="6" s="1"/>
  <c r="C1164" i="6"/>
  <c r="E1164" i="6" s="1"/>
  <c r="F1164" i="6" s="1"/>
  <c r="C1181" i="6"/>
  <c r="E1181" i="6" s="1"/>
  <c r="F1181" i="6" s="1"/>
  <c r="G1189" i="6"/>
  <c r="C1114" i="6"/>
  <c r="E1114" i="6" s="1"/>
  <c r="F1114" i="6" s="1"/>
  <c r="C1106" i="6"/>
  <c r="E1106" i="6" s="1"/>
  <c r="F1106" i="6" s="1"/>
  <c r="C1130" i="6"/>
  <c r="E1130" i="6" s="1"/>
  <c r="C1166" i="6"/>
  <c r="E1166" i="6" s="1"/>
  <c r="C1003" i="6"/>
  <c r="E1003" i="6" s="1"/>
  <c r="F1003" i="6" s="1"/>
  <c r="C1067" i="6"/>
  <c r="E1067" i="6" s="1"/>
  <c r="F1067" i="6" s="1"/>
  <c r="C1082" i="6"/>
  <c r="E1082" i="6" s="1"/>
  <c r="C1091" i="6"/>
  <c r="E1091" i="6" s="1"/>
  <c r="C964" i="6"/>
  <c r="E964" i="6" s="1"/>
  <c r="C1020" i="6"/>
  <c r="E1020" i="6" s="1"/>
  <c r="F1020" i="6" s="1"/>
  <c r="C1075" i="6"/>
  <c r="E1075" i="6" s="1"/>
  <c r="F1075" i="6" s="1"/>
  <c r="F972" i="6"/>
  <c r="G1011" i="6"/>
  <c r="C1068" i="6"/>
  <c r="E1068" i="6" s="1"/>
  <c r="F1068" i="6" s="1"/>
  <c r="C1076" i="6"/>
  <c r="E1076" i="6" s="1"/>
  <c r="F1076" i="6" s="1"/>
  <c r="C1084" i="6"/>
  <c r="E1084" i="6" s="1"/>
  <c r="C1013" i="6"/>
  <c r="E1013" i="6" s="1"/>
  <c r="C958" i="6"/>
  <c r="E958" i="6" s="1"/>
  <c r="C982" i="6"/>
  <c r="E982" i="6" s="1"/>
  <c r="F982" i="6" s="1"/>
  <c r="C998" i="6"/>
  <c r="E998" i="6" s="1"/>
  <c r="F998" i="6" s="1"/>
  <c r="C1047" i="6"/>
  <c r="E1047" i="6" s="1"/>
  <c r="F1047" i="6" s="1"/>
  <c r="C1085" i="6"/>
  <c r="E1085" i="6" s="1"/>
  <c r="F1085" i="6" s="1"/>
  <c r="C960" i="6"/>
  <c r="E960" i="6" s="1"/>
  <c r="C983" i="6"/>
  <c r="E983" i="6" s="1"/>
  <c r="C1071" i="6"/>
  <c r="E1071" i="6" s="1"/>
  <c r="F1071" i="6" s="1"/>
  <c r="C1015" i="6"/>
  <c r="E1015" i="6" s="1"/>
  <c r="C1078" i="6"/>
  <c r="E1078" i="6" s="1"/>
  <c r="F1078" i="6" s="1"/>
  <c r="G1071" i="6"/>
  <c r="C976" i="6"/>
  <c r="E976" i="6" s="1"/>
  <c r="C1048" i="6"/>
  <c r="E1048" i="6" s="1"/>
  <c r="C1087" i="6"/>
  <c r="E1087" i="6" s="1"/>
  <c r="C1000" i="6"/>
  <c r="E1000" i="6" s="1"/>
  <c r="C1008" i="6"/>
  <c r="E1008" i="6" s="1"/>
  <c r="F1008" i="6" s="1"/>
  <c r="C1034" i="6"/>
  <c r="E1034" i="6" s="1"/>
  <c r="C962" i="6"/>
  <c r="E962" i="6" s="1"/>
  <c r="C977" i="6"/>
  <c r="E977" i="6" s="1"/>
  <c r="F977" i="6" s="1"/>
  <c r="C985" i="6"/>
  <c r="E985" i="6" s="1"/>
  <c r="G1000" i="6"/>
  <c r="C1042" i="6"/>
  <c r="E1042" i="6" s="1"/>
  <c r="C1050" i="6"/>
  <c r="E1050" i="6" s="1"/>
  <c r="F1050" i="6" s="1"/>
  <c r="C1058" i="6"/>
  <c r="E1058" i="6" s="1"/>
  <c r="F1058" i="6" s="1"/>
  <c r="C1065" i="6"/>
  <c r="E1065" i="6" s="1"/>
  <c r="C1073" i="6"/>
  <c r="E1073" i="6" s="1"/>
  <c r="G1025" i="6"/>
  <c r="C978" i="6"/>
  <c r="E978" i="6" s="1"/>
  <c r="F978" i="6" s="1"/>
  <c r="C1018" i="6"/>
  <c r="E1018" i="6" s="1"/>
  <c r="F1018" i="6" s="1"/>
  <c r="C1059" i="6"/>
  <c r="E1059" i="6" s="1"/>
  <c r="F1059" i="6" s="1"/>
  <c r="C1081" i="6"/>
  <c r="E1081" i="6" s="1"/>
  <c r="F1081" i="6" s="1"/>
  <c r="C1019" i="6"/>
  <c r="E1019" i="6" s="1"/>
  <c r="C1052" i="6"/>
  <c r="E1052" i="6" s="1"/>
  <c r="F1052" i="6" s="1"/>
  <c r="G825" i="6"/>
  <c r="C834" i="6"/>
  <c r="E834" i="6" s="1"/>
  <c r="C870" i="6"/>
  <c r="E870" i="6" s="1"/>
  <c r="F870" i="6" s="1"/>
  <c r="G877" i="6"/>
  <c r="C909" i="6"/>
  <c r="E909" i="6" s="1"/>
  <c r="F909" i="6" s="1"/>
  <c r="G916" i="6"/>
  <c r="C878" i="6"/>
  <c r="E878" i="6" s="1"/>
  <c r="F878" i="6" s="1"/>
  <c r="C894" i="6"/>
  <c r="E894" i="6" s="1"/>
  <c r="F894" i="6" s="1"/>
  <c r="C942" i="6"/>
  <c r="E942" i="6" s="1"/>
  <c r="C871" i="6"/>
  <c r="E871" i="6" s="1"/>
  <c r="C918" i="6"/>
  <c r="E918" i="6" s="1"/>
  <c r="F918" i="6" s="1"/>
  <c r="C926" i="6"/>
  <c r="E926" i="6" s="1"/>
  <c r="F926" i="6" s="1"/>
  <c r="F820" i="6"/>
  <c r="C935" i="6"/>
  <c r="E935" i="6" s="1"/>
  <c r="C903" i="6"/>
  <c r="E903" i="6" s="1"/>
  <c r="F903" i="6" s="1"/>
  <c r="G820" i="6"/>
  <c r="C872" i="6"/>
  <c r="E872" i="6" s="1"/>
  <c r="C888" i="6"/>
  <c r="E888" i="6" s="1"/>
  <c r="F888" i="6" s="1"/>
  <c r="C919" i="6"/>
  <c r="E919" i="6" s="1"/>
  <c r="F919" i="6" s="1"/>
  <c r="C846" i="6"/>
  <c r="E846" i="6" s="1"/>
  <c r="G864" i="6"/>
  <c r="G872" i="6"/>
  <c r="G888" i="6"/>
  <c r="G919" i="6"/>
  <c r="C952" i="6"/>
  <c r="E952" i="6" s="1"/>
  <c r="C896" i="6"/>
  <c r="E896" i="6" s="1"/>
  <c r="G944" i="6"/>
  <c r="C881" i="6"/>
  <c r="E881" i="6" s="1"/>
  <c r="C912" i="6"/>
  <c r="E912" i="6" s="1"/>
  <c r="F912" i="6" s="1"/>
  <c r="C937" i="6"/>
  <c r="E937" i="6" s="1"/>
  <c r="C838" i="6"/>
  <c r="E838" i="6" s="1"/>
  <c r="F838" i="6" s="1"/>
  <c r="C953" i="6"/>
  <c r="E953" i="6" s="1"/>
  <c r="C830" i="6"/>
  <c r="E830" i="6" s="1"/>
  <c r="F830" i="6" s="1"/>
  <c r="C823" i="6"/>
  <c r="E823" i="6" s="1"/>
  <c r="F823" i="6" s="1"/>
  <c r="C839" i="6"/>
  <c r="E839" i="6" s="1"/>
  <c r="C867" i="6"/>
  <c r="E867" i="6" s="1"/>
  <c r="C930" i="6"/>
  <c r="E930" i="6" s="1"/>
  <c r="F930" i="6" s="1"/>
  <c r="C890" i="6"/>
  <c r="E890" i="6" s="1"/>
  <c r="F890" i="6" s="1"/>
  <c r="C906" i="6"/>
  <c r="E906" i="6" s="1"/>
  <c r="F906" i="6" s="1"/>
  <c r="C921" i="6"/>
  <c r="E921" i="6" s="1"/>
  <c r="C946" i="6"/>
  <c r="E946" i="6" s="1"/>
  <c r="G830" i="6"/>
  <c r="G954" i="6"/>
  <c r="G839" i="6"/>
  <c r="C848" i="6"/>
  <c r="E848" i="6" s="1"/>
  <c r="F848" i="6" s="1"/>
  <c r="G856" i="6"/>
  <c r="C898" i="6"/>
  <c r="E898" i="6" s="1"/>
  <c r="C868" i="6"/>
  <c r="E868" i="6" s="1"/>
  <c r="C883" i="6"/>
  <c r="E883" i="6" s="1"/>
  <c r="C914" i="6"/>
  <c r="E914" i="6" s="1"/>
  <c r="C939" i="6"/>
  <c r="E939" i="6" s="1"/>
  <c r="F939" i="6" s="1"/>
  <c r="C832" i="6"/>
  <c r="E832" i="6" s="1"/>
  <c r="C849" i="6"/>
  <c r="E849" i="6" s="1"/>
  <c r="F849" i="6" s="1"/>
  <c r="C869" i="6"/>
  <c r="E869" i="6" s="1"/>
  <c r="C876" i="6"/>
  <c r="E876" i="6" s="1"/>
  <c r="F876" i="6" s="1"/>
  <c r="C899" i="6"/>
  <c r="E899" i="6" s="1"/>
  <c r="F899" i="6" s="1"/>
  <c r="C915" i="6"/>
  <c r="E915" i="6" s="1"/>
  <c r="C932" i="6"/>
  <c r="E932" i="6" s="1"/>
  <c r="G876" i="6"/>
  <c r="C884" i="6"/>
  <c r="E884" i="6" s="1"/>
  <c r="F884" i="6" s="1"/>
  <c r="C711" i="6"/>
  <c r="E711" i="6" s="1"/>
  <c r="F711" i="6" s="1"/>
  <c r="C784" i="6"/>
  <c r="E784" i="6" s="1"/>
  <c r="C768" i="6"/>
  <c r="E768" i="6" s="1"/>
  <c r="G736" i="6"/>
  <c r="C793" i="6"/>
  <c r="E793" i="6" s="1"/>
  <c r="F793" i="6" s="1"/>
  <c r="C696" i="6"/>
  <c r="E696" i="6" s="1"/>
  <c r="C810" i="6"/>
  <c r="E810" i="6" s="1"/>
  <c r="C819" i="6"/>
  <c r="E819" i="6" s="1"/>
  <c r="F819" i="6" s="1"/>
  <c r="C704" i="6"/>
  <c r="E704" i="6" s="1"/>
  <c r="C777" i="6"/>
  <c r="E777" i="6" s="1"/>
  <c r="C769" i="6"/>
  <c r="E769" i="6" s="1"/>
  <c r="C697" i="6"/>
  <c r="E697" i="6" s="1"/>
  <c r="C714" i="6"/>
  <c r="E714" i="6" s="1"/>
  <c r="C724" i="6"/>
  <c r="E724" i="6" s="1"/>
  <c r="C747" i="6"/>
  <c r="E747" i="6" s="1"/>
  <c r="F747" i="6" s="1"/>
  <c r="C691" i="6"/>
  <c r="E691" i="6" s="1"/>
  <c r="F691" i="6" s="1"/>
  <c r="C698" i="6"/>
  <c r="E698" i="6" s="1"/>
  <c r="F698" i="6" s="1"/>
  <c r="C706" i="6"/>
  <c r="E706" i="6" s="1"/>
  <c r="C757" i="6"/>
  <c r="E757" i="6" s="1"/>
  <c r="C796" i="6"/>
  <c r="E796" i="6" s="1"/>
  <c r="C804" i="6"/>
  <c r="E804" i="6" s="1"/>
  <c r="G724" i="6"/>
  <c r="G747" i="6"/>
  <c r="C764" i="6"/>
  <c r="E764" i="6" s="1"/>
  <c r="F764" i="6" s="1"/>
  <c r="C692" i="6"/>
  <c r="E692" i="6" s="1"/>
  <c r="C772" i="6"/>
  <c r="E772" i="6" s="1"/>
  <c r="C685" i="6"/>
  <c r="E685" i="6" s="1"/>
  <c r="F685" i="6" s="1"/>
  <c r="G814" i="6"/>
  <c r="F699" i="6"/>
  <c r="F758" i="6"/>
  <c r="C750" i="6"/>
  <c r="E750" i="6" s="1"/>
  <c r="F750" i="6" s="1"/>
  <c r="C759" i="6"/>
  <c r="E759" i="6" s="1"/>
  <c r="C799" i="6"/>
  <c r="E799" i="6" s="1"/>
  <c r="C807" i="6"/>
  <c r="E807" i="6" s="1"/>
  <c r="F807" i="6" s="1"/>
  <c r="G815" i="6"/>
  <c r="C709" i="6"/>
  <c r="E709" i="6" s="1"/>
  <c r="F709" i="6" s="1"/>
  <c r="C742" i="6"/>
  <c r="E742" i="6" s="1"/>
  <c r="C808" i="6"/>
  <c r="E808" i="6" s="1"/>
  <c r="C719" i="6"/>
  <c r="E719" i="6" s="1"/>
  <c r="G742" i="6"/>
  <c r="C743" i="6"/>
  <c r="E743" i="6" s="1"/>
  <c r="G808" i="6"/>
  <c r="C792" i="6"/>
  <c r="E792" i="6" s="1"/>
  <c r="C552" i="6"/>
  <c r="E552" i="6" s="1"/>
  <c r="C579" i="6"/>
  <c r="E579" i="6" s="1"/>
  <c r="C596" i="6"/>
  <c r="E596" i="6" s="1"/>
  <c r="F596" i="6" s="1"/>
  <c r="C611" i="6"/>
  <c r="E611" i="6" s="1"/>
  <c r="C619" i="6"/>
  <c r="E619" i="6" s="1"/>
  <c r="C562" i="6"/>
  <c r="E562" i="6" s="1"/>
  <c r="C627" i="6"/>
  <c r="E627" i="6" s="1"/>
  <c r="C651" i="6"/>
  <c r="E651" i="6" s="1"/>
  <c r="G643" i="6"/>
  <c r="G635" i="6"/>
  <c r="C644" i="6"/>
  <c r="E644" i="6" s="1"/>
  <c r="F644" i="6" s="1"/>
  <c r="C666" i="6"/>
  <c r="E666" i="6" s="1"/>
  <c r="F666" i="6" s="1"/>
  <c r="C563" i="6"/>
  <c r="E563" i="6" s="1"/>
  <c r="C572" i="6"/>
  <c r="E572" i="6" s="1"/>
  <c r="F572" i="6" s="1"/>
  <c r="C604" i="6"/>
  <c r="E604" i="6" s="1"/>
  <c r="C660" i="6"/>
  <c r="E660" i="6" s="1"/>
  <c r="F660" i="6" s="1"/>
  <c r="C564" i="6"/>
  <c r="E564" i="6" s="1"/>
  <c r="F564" i="6" s="1"/>
  <c r="C667" i="6"/>
  <c r="E667" i="6" s="1"/>
  <c r="F667" i="6" s="1"/>
  <c r="C573" i="6"/>
  <c r="E573" i="6" s="1"/>
  <c r="F573" i="6" s="1"/>
  <c r="C661" i="6"/>
  <c r="E661" i="6" s="1"/>
  <c r="F661" i="6" s="1"/>
  <c r="C565" i="6"/>
  <c r="E565" i="6" s="1"/>
  <c r="C606" i="6"/>
  <c r="E606" i="6" s="1"/>
  <c r="C621" i="6"/>
  <c r="E621" i="6" s="1"/>
  <c r="F621" i="6" s="1"/>
  <c r="C629" i="6"/>
  <c r="E629" i="6" s="1"/>
  <c r="C675" i="6"/>
  <c r="E675" i="6" s="1"/>
  <c r="F675" i="6" s="1"/>
  <c r="C555" i="6"/>
  <c r="E555" i="6" s="1"/>
  <c r="F555" i="6" s="1"/>
  <c r="C654" i="6"/>
  <c r="E654" i="6" s="1"/>
  <c r="C662" i="6"/>
  <c r="E662" i="6" s="1"/>
  <c r="F662" i="6" s="1"/>
  <c r="G668" i="6"/>
  <c r="G574" i="6"/>
  <c r="G582" i="6"/>
  <c r="G607" i="6"/>
  <c r="C615" i="6"/>
  <c r="E615" i="6" s="1"/>
  <c r="F677" i="6"/>
  <c r="C568" i="6"/>
  <c r="E568" i="6" s="1"/>
  <c r="C593" i="6"/>
  <c r="E593" i="6" s="1"/>
  <c r="C631" i="6"/>
  <c r="E631" i="6" s="1"/>
  <c r="C670" i="6"/>
  <c r="E670" i="6" s="1"/>
  <c r="C600" i="6"/>
  <c r="E600" i="6" s="1"/>
  <c r="C616" i="6"/>
  <c r="E616" i="6" s="1"/>
  <c r="C678" i="6"/>
  <c r="E678" i="6" s="1"/>
  <c r="F678" i="6" s="1"/>
  <c r="C576" i="6"/>
  <c r="E576" i="6" s="1"/>
  <c r="F576" i="6" s="1"/>
  <c r="C624" i="6"/>
  <c r="E624" i="6" s="1"/>
  <c r="F624" i="6" s="1"/>
  <c r="C632" i="6"/>
  <c r="E632" i="6" s="1"/>
  <c r="C641" i="6"/>
  <c r="E641" i="6" s="1"/>
  <c r="G670" i="6"/>
  <c r="C585" i="6"/>
  <c r="E585" i="6" s="1"/>
  <c r="G648" i="6"/>
  <c r="G678" i="6"/>
  <c r="C671" i="6"/>
  <c r="E671" i="6" s="1"/>
  <c r="F671" i="6" s="1"/>
  <c r="C618" i="6"/>
  <c r="E618" i="6" s="1"/>
  <c r="C633" i="6"/>
  <c r="E633" i="6" s="1"/>
  <c r="C642" i="6"/>
  <c r="E642" i="6" s="1"/>
  <c r="F642" i="6" s="1"/>
  <c r="G560" i="6"/>
  <c r="C626" i="6"/>
  <c r="E626" i="6" s="1"/>
  <c r="F626" i="6" s="1"/>
  <c r="C658" i="6"/>
  <c r="E658" i="6" s="1"/>
  <c r="C474" i="6"/>
  <c r="E474" i="6" s="1"/>
  <c r="F474" i="6" s="1"/>
  <c r="C418" i="6"/>
  <c r="E418" i="6" s="1"/>
  <c r="C440" i="6"/>
  <c r="E440" i="6" s="1"/>
  <c r="C497" i="6"/>
  <c r="E497" i="6" s="1"/>
  <c r="F497" i="6" s="1"/>
  <c r="C504" i="6"/>
  <c r="E504" i="6" s="1"/>
  <c r="F504" i="6" s="1"/>
  <c r="C482" i="6"/>
  <c r="E482" i="6" s="1"/>
  <c r="C544" i="6"/>
  <c r="E544" i="6" s="1"/>
  <c r="C483" i="6"/>
  <c r="E483" i="6" s="1"/>
  <c r="C459" i="6"/>
  <c r="E459" i="6" s="1"/>
  <c r="F491" i="6"/>
  <c r="C537" i="6"/>
  <c r="E537" i="6" s="1"/>
  <c r="F537" i="6" s="1"/>
  <c r="C427" i="6"/>
  <c r="E427" i="6" s="1"/>
  <c r="F427" i="6" s="1"/>
  <c r="C435" i="6"/>
  <c r="E435" i="6" s="1"/>
  <c r="C506" i="6"/>
  <c r="E506" i="6" s="1"/>
  <c r="C546" i="6"/>
  <c r="E546" i="6" s="1"/>
  <c r="F546" i="6" s="1"/>
  <c r="C492" i="6"/>
  <c r="E492" i="6" s="1"/>
  <c r="F492" i="6" s="1"/>
  <c r="C538" i="6"/>
  <c r="E538" i="6" s="1"/>
  <c r="C428" i="6"/>
  <c r="E428" i="6" s="1"/>
  <c r="F428" i="6" s="1"/>
  <c r="C414" i="6"/>
  <c r="E414" i="6" s="1"/>
  <c r="F414" i="6" s="1"/>
  <c r="C452" i="6"/>
  <c r="E452" i="6" s="1"/>
  <c r="C539" i="6"/>
  <c r="E539" i="6" s="1"/>
  <c r="F539" i="6" s="1"/>
  <c r="C421" i="6"/>
  <c r="E421" i="6" s="1"/>
  <c r="F421" i="6" s="1"/>
  <c r="C500" i="6"/>
  <c r="E500" i="6" s="1"/>
  <c r="C515" i="6"/>
  <c r="E515" i="6" s="1"/>
  <c r="F515" i="6" s="1"/>
  <c r="C444" i="6"/>
  <c r="E444" i="6" s="1"/>
  <c r="F444" i="6" s="1"/>
  <c r="G452" i="6"/>
  <c r="C470" i="6"/>
  <c r="E470" i="6" s="1"/>
  <c r="G414" i="6"/>
  <c r="C422" i="6"/>
  <c r="E422" i="6" s="1"/>
  <c r="C486" i="6"/>
  <c r="E486" i="6" s="1"/>
  <c r="G493" i="6"/>
  <c r="C501" i="6"/>
  <c r="E501" i="6" s="1"/>
  <c r="C532" i="6"/>
  <c r="E532" i="6" s="1"/>
  <c r="G429" i="6"/>
  <c r="F524" i="6"/>
  <c r="C471" i="6"/>
  <c r="E471" i="6" s="1"/>
  <c r="F471" i="6" s="1"/>
  <c r="C479" i="6"/>
  <c r="E479" i="6" s="1"/>
  <c r="C509" i="6"/>
  <c r="E509" i="6" s="1"/>
  <c r="G479" i="6"/>
  <c r="C525" i="6"/>
  <c r="E525" i="6" s="1"/>
  <c r="C431" i="6"/>
  <c r="E431" i="6" s="1"/>
  <c r="F431" i="6" s="1"/>
  <c r="C495" i="6"/>
  <c r="E495" i="6" s="1"/>
  <c r="C517" i="6"/>
  <c r="E517" i="6" s="1"/>
  <c r="C447" i="6"/>
  <c r="E447" i="6" s="1"/>
  <c r="C464" i="6"/>
  <c r="E464" i="6" s="1"/>
  <c r="C510" i="6"/>
  <c r="E510" i="6" s="1"/>
  <c r="F510" i="6" s="1"/>
  <c r="C534" i="6"/>
  <c r="E534" i="6" s="1"/>
  <c r="F534" i="6" s="1"/>
  <c r="C473" i="6"/>
  <c r="E473" i="6" s="1"/>
  <c r="C496" i="6"/>
  <c r="E496" i="6" s="1"/>
  <c r="C503" i="6"/>
  <c r="E503" i="6" s="1"/>
  <c r="C518" i="6"/>
  <c r="E518" i="6" s="1"/>
  <c r="F518" i="6" s="1"/>
  <c r="G542" i="6"/>
  <c r="G417" i="6"/>
  <c r="C465" i="6"/>
  <c r="E465" i="6" s="1"/>
  <c r="F465" i="6" s="1"/>
  <c r="C527" i="6"/>
  <c r="E527" i="6" s="1"/>
  <c r="F527" i="6" s="1"/>
  <c r="C378" i="6"/>
  <c r="E378" i="6" s="1"/>
  <c r="F378" i="6" s="1"/>
  <c r="C320" i="6"/>
  <c r="E320" i="6" s="1"/>
  <c r="G337" i="6"/>
  <c r="C346" i="6"/>
  <c r="E346" i="6" s="1"/>
  <c r="F346" i="6" s="1"/>
  <c r="C395" i="6"/>
  <c r="E395" i="6" s="1"/>
  <c r="F395" i="6" s="1"/>
  <c r="C403" i="6"/>
  <c r="E403" i="6" s="1"/>
  <c r="F403" i="6" s="1"/>
  <c r="C319" i="6"/>
  <c r="E319" i="6" s="1"/>
  <c r="C288" i="6"/>
  <c r="E288" i="6" s="1"/>
  <c r="G310" i="6"/>
  <c r="F311" i="6"/>
  <c r="C404" i="6"/>
  <c r="E404" i="6" s="1"/>
  <c r="C279" i="6"/>
  <c r="E279" i="6" s="1"/>
  <c r="F279" i="6" s="1"/>
  <c r="C295" i="6"/>
  <c r="E295" i="6" s="1"/>
  <c r="F295" i="6" s="1"/>
  <c r="G311" i="6"/>
  <c r="C331" i="6"/>
  <c r="E331" i="6" s="1"/>
  <c r="C312" i="6"/>
  <c r="E312" i="6" s="1"/>
  <c r="F312" i="6" s="1"/>
  <c r="C355" i="6"/>
  <c r="E355" i="6" s="1"/>
  <c r="F355" i="6" s="1"/>
  <c r="C364" i="6"/>
  <c r="E364" i="6" s="1"/>
  <c r="C304" i="6"/>
  <c r="E304" i="6" s="1"/>
  <c r="C348" i="6"/>
  <c r="E348" i="6" s="1"/>
  <c r="C380" i="6"/>
  <c r="E380" i="6" s="1"/>
  <c r="F380" i="6" s="1"/>
  <c r="C282" i="6"/>
  <c r="E282" i="6" s="1"/>
  <c r="F282" i="6" s="1"/>
  <c r="C332" i="6"/>
  <c r="E332" i="6" s="1"/>
  <c r="F332" i="6" s="1"/>
  <c r="C340" i="6"/>
  <c r="E340" i="6" s="1"/>
  <c r="G388" i="6"/>
  <c r="C283" i="6"/>
  <c r="E283" i="6" s="1"/>
  <c r="C341" i="6"/>
  <c r="E341" i="6" s="1"/>
  <c r="C290" i="6"/>
  <c r="E290" i="6" s="1"/>
  <c r="C333" i="6"/>
  <c r="E333" i="6" s="1"/>
  <c r="F333" i="6" s="1"/>
  <c r="C381" i="6"/>
  <c r="E381" i="6" s="1"/>
  <c r="C284" i="6"/>
  <c r="E284" i="6" s="1"/>
  <c r="C291" i="6"/>
  <c r="E291" i="6" s="1"/>
  <c r="F291" i="6" s="1"/>
  <c r="C342" i="6"/>
  <c r="E342" i="6" s="1"/>
  <c r="F342" i="6" s="1"/>
  <c r="C399" i="6"/>
  <c r="E399" i="6" s="1"/>
  <c r="F399" i="6" s="1"/>
  <c r="C307" i="6"/>
  <c r="E307" i="6" s="1"/>
  <c r="F307" i="6" s="1"/>
  <c r="C350" i="6"/>
  <c r="E350" i="6" s="1"/>
  <c r="F350" i="6" s="1"/>
  <c r="G367" i="6"/>
  <c r="G375" i="6"/>
  <c r="C408" i="6"/>
  <c r="E408" i="6" s="1"/>
  <c r="C359" i="6"/>
  <c r="E359" i="6" s="1"/>
  <c r="F359" i="6" s="1"/>
  <c r="C383" i="6"/>
  <c r="E383" i="6" s="1"/>
  <c r="C316" i="6"/>
  <c r="E316" i="6" s="1"/>
  <c r="C376" i="6"/>
  <c r="E376" i="6" s="1"/>
  <c r="C400" i="6"/>
  <c r="E400" i="6" s="1"/>
  <c r="C300" i="6"/>
  <c r="E300" i="6" s="1"/>
  <c r="F300" i="6" s="1"/>
  <c r="C308" i="6"/>
  <c r="E308" i="6" s="1"/>
  <c r="C327" i="6"/>
  <c r="E327" i="6" s="1"/>
  <c r="C335" i="6"/>
  <c r="E335" i="6" s="1"/>
  <c r="C277" i="6"/>
  <c r="E277" i="6" s="1"/>
  <c r="C292" i="6"/>
  <c r="E292" i="6" s="1"/>
  <c r="C317" i="6"/>
  <c r="E317" i="6" s="1"/>
  <c r="C344" i="6"/>
  <c r="E344" i="6" s="1"/>
  <c r="F344" i="6" s="1"/>
  <c r="C351" i="6"/>
  <c r="E351" i="6" s="1"/>
  <c r="C369" i="6"/>
  <c r="E369" i="6" s="1"/>
  <c r="F369" i="6" s="1"/>
  <c r="C336" i="6"/>
  <c r="E336" i="6" s="1"/>
  <c r="F336" i="6" s="1"/>
  <c r="G369" i="6"/>
  <c r="C377" i="6"/>
  <c r="E377" i="6" s="1"/>
  <c r="F377" i="6" s="1"/>
  <c r="C192" i="6"/>
  <c r="E192" i="6" s="1"/>
  <c r="G199" i="6"/>
  <c r="C208" i="6"/>
  <c r="E208" i="6" s="1"/>
  <c r="C248" i="6"/>
  <c r="E248" i="6" s="1"/>
  <c r="F176" i="6"/>
  <c r="G231" i="6"/>
  <c r="C185" i="6"/>
  <c r="E185" i="6" s="1"/>
  <c r="C217" i="6"/>
  <c r="E217" i="6" s="1"/>
  <c r="C161" i="6"/>
  <c r="E161" i="6" s="1"/>
  <c r="C225" i="6"/>
  <c r="E225" i="6" s="1"/>
  <c r="F225" i="6" s="1"/>
  <c r="C232" i="6"/>
  <c r="E232" i="6" s="1"/>
  <c r="C249" i="6"/>
  <c r="E249" i="6" s="1"/>
  <c r="F249" i="6" s="1"/>
  <c r="C264" i="6"/>
  <c r="E264" i="6" s="1"/>
  <c r="F264" i="6" s="1"/>
  <c r="G193" i="6"/>
  <c r="C194" i="6"/>
  <c r="E194" i="6" s="1"/>
  <c r="F194" i="6" s="1"/>
  <c r="C226" i="6"/>
  <c r="E226" i="6" s="1"/>
  <c r="C242" i="6"/>
  <c r="E242" i="6" s="1"/>
  <c r="F242" i="6" s="1"/>
  <c r="G162" i="6"/>
  <c r="C187" i="6"/>
  <c r="E187" i="6" s="1"/>
  <c r="C195" i="6"/>
  <c r="E195" i="6" s="1"/>
  <c r="F195" i="6" s="1"/>
  <c r="C219" i="6"/>
  <c r="E219" i="6" s="1"/>
  <c r="F219" i="6" s="1"/>
  <c r="C227" i="6"/>
  <c r="E227" i="6" s="1"/>
  <c r="C258" i="6"/>
  <c r="E258" i="6" s="1"/>
  <c r="C147" i="6"/>
  <c r="E147" i="6" s="1"/>
  <c r="F147" i="6" s="1"/>
  <c r="G155" i="6"/>
  <c r="G187" i="6"/>
  <c r="G195" i="6"/>
  <c r="G219" i="6"/>
  <c r="G227" i="6"/>
  <c r="G258" i="6"/>
  <c r="C196" i="6"/>
  <c r="E196" i="6" s="1"/>
  <c r="C228" i="6"/>
  <c r="E228" i="6" s="1"/>
  <c r="F228" i="6" s="1"/>
  <c r="C259" i="6"/>
  <c r="E259" i="6" s="1"/>
  <c r="G274" i="6"/>
  <c r="C141" i="6"/>
  <c r="E141" i="6" s="1"/>
  <c r="F141" i="6" s="1"/>
  <c r="C204" i="6"/>
  <c r="E204" i="6" s="1"/>
  <c r="F204" i="6" s="1"/>
  <c r="C275" i="6"/>
  <c r="E275" i="6" s="1"/>
  <c r="C149" i="6"/>
  <c r="E149" i="6" s="1"/>
  <c r="G164" i="6"/>
  <c r="G172" i="6"/>
  <c r="C189" i="6"/>
  <c r="E189" i="6" s="1"/>
  <c r="C197" i="6"/>
  <c r="E197" i="6" s="1"/>
  <c r="F197" i="6" s="1"/>
  <c r="C260" i="6"/>
  <c r="E260" i="6" s="1"/>
  <c r="C173" i="6"/>
  <c r="E173" i="6" s="1"/>
  <c r="F173" i="6" s="1"/>
  <c r="C236" i="6"/>
  <c r="E236" i="6" s="1"/>
  <c r="F236" i="6" s="1"/>
  <c r="C268" i="6"/>
  <c r="E268" i="6" s="1"/>
  <c r="C166" i="6"/>
  <c r="E166" i="6" s="1"/>
  <c r="C198" i="6"/>
  <c r="E198" i="6" s="1"/>
  <c r="F198" i="6" s="1"/>
  <c r="G237" i="6"/>
  <c r="G269" i="6"/>
  <c r="C152" i="6"/>
  <c r="E152" i="6" s="1"/>
  <c r="C223" i="6"/>
  <c r="E223" i="6" s="1"/>
  <c r="F223" i="6" s="1"/>
  <c r="G9" i="6"/>
  <c r="C122" i="6"/>
  <c r="E122" i="6" s="1"/>
  <c r="F122" i="6" s="1"/>
  <c r="C137" i="6"/>
  <c r="E137" i="6" s="1"/>
  <c r="F137" i="6" s="1"/>
  <c r="C19" i="6"/>
  <c r="E19" i="6" s="1"/>
  <c r="F19" i="6" s="1"/>
  <c r="C51" i="6"/>
  <c r="E51" i="6" s="1"/>
  <c r="F51" i="6" s="1"/>
  <c r="F67" i="6"/>
  <c r="C90" i="6"/>
  <c r="E90" i="6" s="1"/>
  <c r="C36" i="6"/>
  <c r="E36" i="6" s="1"/>
  <c r="C130" i="6"/>
  <c r="E130" i="6" s="1"/>
  <c r="G59" i="6"/>
  <c r="C20" i="6"/>
  <c r="E20" i="6" s="1"/>
  <c r="F20" i="6" s="1"/>
  <c r="C68" i="6"/>
  <c r="E68" i="6" s="1"/>
  <c r="F68" i="6" s="1"/>
  <c r="C91" i="6"/>
  <c r="E91" i="6" s="1"/>
  <c r="C99" i="6"/>
  <c r="E99" i="6" s="1"/>
  <c r="F99" i="6" s="1"/>
  <c r="C52" i="6"/>
  <c r="E52" i="6" s="1"/>
  <c r="C12" i="6"/>
  <c r="E12" i="6" s="1"/>
  <c r="F12" i="6" s="1"/>
  <c r="G44" i="6"/>
  <c r="C76" i="6"/>
  <c r="E76" i="6" s="1"/>
  <c r="C53" i="6"/>
  <c r="E53" i="6" s="1"/>
  <c r="C92" i="6"/>
  <c r="E92" i="6" s="1"/>
  <c r="F92" i="6" s="1"/>
  <c r="C100" i="6"/>
  <c r="E100" i="6" s="1"/>
  <c r="G131" i="6"/>
  <c r="C5" i="6"/>
  <c r="E5" i="6" s="1"/>
  <c r="C30" i="6"/>
  <c r="E30" i="6" s="1"/>
  <c r="F30" i="6" s="1"/>
  <c r="C69" i="6"/>
  <c r="E69" i="6" s="1"/>
  <c r="F69" i="6" s="1"/>
  <c r="C77" i="6"/>
  <c r="E77" i="6" s="1"/>
  <c r="F77" i="6" s="1"/>
  <c r="C62" i="6"/>
  <c r="E62" i="6" s="1"/>
  <c r="F62" i="6" s="1"/>
  <c r="C38" i="6"/>
  <c r="E38" i="6" s="1"/>
  <c r="F38" i="6" s="1"/>
  <c r="G5" i="6"/>
  <c r="G132" i="6"/>
  <c r="C133" i="6"/>
  <c r="E133" i="6" s="1"/>
  <c r="F133" i="6" s="1"/>
  <c r="C39" i="6"/>
  <c r="E39" i="6" s="1"/>
  <c r="C70" i="6"/>
  <c r="E70" i="6" s="1"/>
  <c r="F70" i="6" s="1"/>
  <c r="C47" i="6"/>
  <c r="E47" i="6" s="1"/>
  <c r="F47" i="6" s="1"/>
  <c r="C63" i="6"/>
  <c r="E63" i="6" s="1"/>
  <c r="C56" i="6"/>
  <c r="E56" i="6" s="1"/>
  <c r="F56" i="6" s="1"/>
  <c r="C109" i="6"/>
  <c r="E109" i="6" s="1"/>
  <c r="F109" i="6" s="1"/>
  <c r="C16" i="6"/>
  <c r="E16" i="6" s="1"/>
  <c r="C25" i="6"/>
  <c r="E25" i="6" s="1"/>
  <c r="F25" i="6" s="1"/>
  <c r="C80" i="6"/>
  <c r="E80" i="6" s="1"/>
  <c r="F80" i="6" s="1"/>
  <c r="C110" i="6"/>
  <c r="E110" i="6" s="1"/>
  <c r="F110" i="6" s="1"/>
  <c r="C40" i="6"/>
  <c r="E40" i="6" s="1"/>
  <c r="C135" i="6"/>
  <c r="E135" i="6" s="1"/>
  <c r="F135" i="6" s="1"/>
  <c r="C8" i="6"/>
  <c r="E8" i="6" s="1"/>
  <c r="F8" i="6" s="1"/>
  <c r="C88" i="6"/>
  <c r="E88" i="6" s="1"/>
  <c r="C111" i="6"/>
  <c r="E111" i="6" s="1"/>
  <c r="F111" i="6" s="1"/>
  <c r="C26" i="6"/>
  <c r="E26" i="6" s="1"/>
  <c r="F26" i="6" s="1"/>
  <c r="C34" i="6"/>
  <c r="E34" i="6" s="1"/>
  <c r="C41" i="6"/>
  <c r="E41" i="6" s="1"/>
  <c r="F41" i="6" s="1"/>
  <c r="C72" i="6"/>
  <c r="E72" i="6" s="1"/>
  <c r="F18" i="6"/>
  <c r="C89" i="6"/>
  <c r="E89" i="6" s="1"/>
  <c r="F89" i="6" s="1"/>
  <c r="C136" i="6"/>
  <c r="E136" i="6" s="1"/>
  <c r="G34" i="6"/>
  <c r="C66" i="6"/>
  <c r="E66" i="6" s="1"/>
  <c r="F66" i="6" s="1"/>
  <c r="C27" i="6"/>
  <c r="E27" i="6" s="1"/>
  <c r="F27" i="6" s="1"/>
  <c r="C35" i="6"/>
  <c r="E35" i="6" s="1"/>
  <c r="F35" i="6" s="1"/>
  <c r="D318" i="6"/>
  <c r="D3558" i="6"/>
  <c r="F3558" i="6" s="1"/>
  <c r="D1160" i="6"/>
  <c r="D858" i="6"/>
  <c r="S201" i="6"/>
  <c r="AH201" i="6" s="1"/>
  <c r="S199" i="6"/>
  <c r="AH199" i="6" s="1"/>
  <c r="D3326" i="6"/>
  <c r="D2487" i="6"/>
  <c r="D1524" i="6"/>
  <c r="F1194" i="6"/>
  <c r="F1778" i="6"/>
  <c r="F547" i="6"/>
  <c r="F1307" i="6"/>
  <c r="F787" i="6"/>
  <c r="F472" i="6"/>
  <c r="F829" i="6"/>
  <c r="F2497" i="6"/>
  <c r="F1607" i="6"/>
  <c r="F263" i="6"/>
  <c r="F2073" i="6"/>
  <c r="F774" i="6"/>
  <c r="F2302" i="6"/>
  <c r="F554" i="6"/>
  <c r="F4" i="6"/>
  <c r="F1173" i="6"/>
  <c r="F2308" i="6"/>
  <c r="F3257" i="6"/>
  <c r="F3265" i="6"/>
  <c r="F140" i="6"/>
  <c r="F551" i="6"/>
  <c r="F745" i="6"/>
  <c r="F944" i="6"/>
  <c r="F1873" i="6"/>
  <c r="O11" i="6"/>
  <c r="O27" i="6"/>
  <c r="O43" i="6"/>
  <c r="O59" i="6"/>
  <c r="O75" i="6"/>
  <c r="O91" i="6"/>
  <c r="O107" i="6"/>
  <c r="O123" i="6"/>
  <c r="O139" i="6"/>
  <c r="O155" i="6"/>
  <c r="O171" i="6"/>
  <c r="O187" i="6"/>
  <c r="O203" i="6"/>
  <c r="O219" i="6"/>
  <c r="O235" i="6"/>
  <c r="O251" i="6"/>
  <c r="O267" i="6"/>
  <c r="O283" i="6"/>
  <c r="O299" i="6"/>
  <c r="O6" i="6"/>
  <c r="S16" i="6"/>
  <c r="AH16" i="6" s="1"/>
  <c r="O22" i="6"/>
  <c r="S32" i="6"/>
  <c r="AH32" i="6" s="1"/>
  <c r="O38" i="6"/>
  <c r="S48" i="6"/>
  <c r="AH48" i="6" s="1"/>
  <c r="O54" i="6"/>
  <c r="S64" i="6"/>
  <c r="AH64" i="6" s="1"/>
  <c r="O70" i="6"/>
  <c r="S80" i="6"/>
  <c r="AH80" i="6" s="1"/>
  <c r="O86" i="6"/>
  <c r="S96" i="6"/>
  <c r="AH96" i="6" s="1"/>
  <c r="O102" i="6"/>
  <c r="S112" i="6"/>
  <c r="AH112" i="6" s="1"/>
  <c r="O118" i="6"/>
  <c r="S128" i="6"/>
  <c r="AH128" i="6" s="1"/>
  <c r="O134" i="6"/>
  <c r="S144" i="6"/>
  <c r="AH144" i="6" s="1"/>
  <c r="O150" i="6"/>
  <c r="S160" i="6"/>
  <c r="AH160" i="6" s="1"/>
  <c r="O166" i="6"/>
  <c r="S176" i="6"/>
  <c r="AH176" i="6" s="1"/>
  <c r="O182" i="6"/>
  <c r="S192" i="6"/>
  <c r="AH192" i="6" s="1"/>
  <c r="O198" i="6"/>
  <c r="S208" i="6"/>
  <c r="AH208" i="6" s="1"/>
  <c r="O214" i="6"/>
  <c r="S224" i="6"/>
  <c r="AH224" i="6" s="1"/>
  <c r="O230" i="6"/>
  <c r="S240" i="6"/>
  <c r="AH240" i="6" s="1"/>
  <c r="O246" i="6"/>
  <c r="S256" i="6"/>
  <c r="AH256" i="6" s="1"/>
  <c r="O262" i="6"/>
  <c r="S272" i="6"/>
  <c r="AH272" i="6" s="1"/>
  <c r="O278" i="6"/>
  <c r="S288" i="6"/>
  <c r="AH288" i="6" s="1"/>
  <c r="O294" i="6"/>
  <c r="O256" i="6"/>
  <c r="O17" i="6"/>
  <c r="O33" i="6"/>
  <c r="O49" i="6"/>
  <c r="O65" i="6"/>
  <c r="O81" i="6"/>
  <c r="O97" i="6"/>
  <c r="O113" i="6"/>
  <c r="O129" i="6"/>
  <c r="O145" i="6"/>
  <c r="O161" i="6"/>
  <c r="O177" i="6"/>
  <c r="O193" i="6"/>
  <c r="O209" i="6"/>
  <c r="O225" i="6"/>
  <c r="O241" i="6"/>
  <c r="O257" i="6"/>
  <c r="O273" i="6"/>
  <c r="O289" i="6"/>
  <c r="O16" i="6"/>
  <c r="O32" i="6"/>
  <c r="O272" i="6"/>
  <c r="O12" i="6"/>
  <c r="O28" i="6"/>
  <c r="O44" i="6"/>
  <c r="O60" i="6"/>
  <c r="O76" i="6"/>
  <c r="O92" i="6"/>
  <c r="O108" i="6"/>
  <c r="O124" i="6"/>
  <c r="O140" i="6"/>
  <c r="O156" i="6"/>
  <c r="O172" i="6"/>
  <c r="O188" i="6"/>
  <c r="O204" i="6"/>
  <c r="O220" i="6"/>
  <c r="O236" i="6"/>
  <c r="O252" i="6"/>
  <c r="O268" i="6"/>
  <c r="O284" i="6"/>
  <c r="O300" i="6"/>
  <c r="O176" i="6"/>
  <c r="O288" i="6"/>
  <c r="O128" i="6"/>
  <c r="O7" i="6"/>
  <c r="O23" i="6"/>
  <c r="O39" i="6"/>
  <c r="O55" i="6"/>
  <c r="O71" i="6"/>
  <c r="O87" i="6"/>
  <c r="O103" i="6"/>
  <c r="O119" i="6"/>
  <c r="O135" i="6"/>
  <c r="O151" i="6"/>
  <c r="O167" i="6"/>
  <c r="O183" i="6"/>
  <c r="O199" i="6"/>
  <c r="O215" i="6"/>
  <c r="O231" i="6"/>
  <c r="O247" i="6"/>
  <c r="O263" i="6"/>
  <c r="O279" i="6"/>
  <c r="O295" i="6"/>
  <c r="O192" i="6"/>
  <c r="O18" i="6"/>
  <c r="O34" i="6"/>
  <c r="O50" i="6"/>
  <c r="O66" i="6"/>
  <c r="O82" i="6"/>
  <c r="O98" i="6"/>
  <c r="O114" i="6"/>
  <c r="O130" i="6"/>
  <c r="O146" i="6"/>
  <c r="O162" i="6"/>
  <c r="O178" i="6"/>
  <c r="O194" i="6"/>
  <c r="O210" i="6"/>
  <c r="O226" i="6"/>
  <c r="O242" i="6"/>
  <c r="O258" i="6"/>
  <c r="O274" i="6"/>
  <c r="O290" i="6"/>
  <c r="O208" i="6"/>
  <c r="O240" i="6"/>
  <c r="O13" i="6"/>
  <c r="O29" i="6"/>
  <c r="O45" i="6"/>
  <c r="O61" i="6"/>
  <c r="O77" i="6"/>
  <c r="O93" i="6"/>
  <c r="O109" i="6"/>
  <c r="O125" i="6"/>
  <c r="O141" i="6"/>
  <c r="O157" i="6"/>
  <c r="O173" i="6"/>
  <c r="O189" i="6"/>
  <c r="O205" i="6"/>
  <c r="O221" i="6"/>
  <c r="O237" i="6"/>
  <c r="O253" i="6"/>
  <c r="O269" i="6"/>
  <c r="O285" i="6"/>
  <c r="O301" i="6"/>
  <c r="O8" i="6"/>
  <c r="O24" i="6"/>
  <c r="O40" i="6"/>
  <c r="O56" i="6"/>
  <c r="O72" i="6"/>
  <c r="O88" i="6"/>
  <c r="O104" i="6"/>
  <c r="O120" i="6"/>
  <c r="O136" i="6"/>
  <c r="O152" i="6"/>
  <c r="O168" i="6"/>
  <c r="O184" i="6"/>
  <c r="O200" i="6"/>
  <c r="O216" i="6"/>
  <c r="O232" i="6"/>
  <c r="O248" i="6"/>
  <c r="O264" i="6"/>
  <c r="O280" i="6"/>
  <c r="O296" i="6"/>
  <c r="O30" i="6"/>
  <c r="O142" i="6"/>
  <c r="O158" i="6"/>
  <c r="O174" i="6"/>
  <c r="O190" i="6"/>
  <c r="O206" i="6"/>
  <c r="O222" i="6"/>
  <c r="O238" i="6"/>
  <c r="O254" i="6"/>
  <c r="O270" i="6"/>
  <c r="O286" i="6"/>
  <c r="O302" i="6"/>
  <c r="O46" i="6"/>
  <c r="O126" i="6"/>
  <c r="O62" i="6"/>
  <c r="O78" i="6"/>
  <c r="O153" i="6"/>
  <c r="O169" i="6"/>
  <c r="O185" i="6"/>
  <c r="O201" i="6"/>
  <c r="O217" i="6"/>
  <c r="O233" i="6"/>
  <c r="O249" i="6"/>
  <c r="O265" i="6"/>
  <c r="O281" i="6"/>
  <c r="O297" i="6"/>
  <c r="O14" i="6"/>
  <c r="O94" i="6"/>
  <c r="O110" i="6"/>
  <c r="O20" i="6"/>
  <c r="O36" i="6"/>
  <c r="O52" i="6"/>
  <c r="O68" i="6"/>
  <c r="O84" i="6"/>
  <c r="O100" i="6"/>
  <c r="O116" i="6"/>
  <c r="O132" i="6"/>
  <c r="O148" i="6"/>
  <c r="O164" i="6"/>
  <c r="O180" i="6"/>
  <c r="O196" i="6"/>
  <c r="O212" i="6"/>
  <c r="O228" i="6"/>
  <c r="O244" i="6"/>
  <c r="O260" i="6"/>
  <c r="O276" i="6"/>
  <c r="O292" i="6"/>
  <c r="O15" i="6"/>
  <c r="O31" i="6"/>
  <c r="O47" i="6"/>
  <c r="O63" i="6"/>
  <c r="O79" i="6"/>
  <c r="O95" i="6"/>
  <c r="O111" i="6"/>
  <c r="O127" i="6"/>
  <c r="O143" i="6"/>
  <c r="O159" i="6"/>
  <c r="O175" i="6"/>
  <c r="O191" i="6"/>
  <c r="O207" i="6"/>
  <c r="O223" i="6"/>
  <c r="O239" i="6"/>
  <c r="O255" i="6"/>
  <c r="O271" i="6"/>
  <c r="O287" i="6"/>
  <c r="O303" i="6"/>
  <c r="O10" i="6"/>
  <c r="O26" i="6"/>
  <c r="O42" i="6"/>
  <c r="O58" i="6"/>
  <c r="O74" i="6"/>
  <c r="O90" i="6"/>
  <c r="O106" i="6"/>
  <c r="O122" i="6"/>
  <c r="O138" i="6"/>
  <c r="O154" i="6"/>
  <c r="O170" i="6"/>
  <c r="O186" i="6"/>
  <c r="O202" i="6"/>
  <c r="O218" i="6"/>
  <c r="O234" i="6"/>
  <c r="O250" i="6"/>
  <c r="O266" i="6"/>
  <c r="O282" i="6"/>
  <c r="O298" i="6"/>
  <c r="G56" i="6"/>
  <c r="G110" i="6"/>
  <c r="G170" i="6"/>
  <c r="G239" i="6"/>
  <c r="C239" i="6"/>
  <c r="E239" i="6" s="1"/>
  <c r="G246" i="6"/>
  <c r="C246" i="6"/>
  <c r="E246" i="6" s="1"/>
  <c r="F246" i="6" s="1"/>
  <c r="G299" i="6"/>
  <c r="G339" i="6"/>
  <c r="C339" i="6"/>
  <c r="E339" i="6" s="1"/>
  <c r="G451" i="6"/>
  <c r="C451" i="6"/>
  <c r="E451" i="6" s="1"/>
  <c r="F451" i="6" s="1"/>
  <c r="G465" i="6"/>
  <c r="G622" i="6"/>
  <c r="C622" i="6"/>
  <c r="E622" i="6" s="1"/>
  <c r="F622" i="6" s="1"/>
  <c r="C15" i="6"/>
  <c r="E15" i="6" s="1"/>
  <c r="C74" i="6"/>
  <c r="E74" i="6" s="1"/>
  <c r="F74" i="6" s="1"/>
  <c r="F159" i="6"/>
  <c r="G171" i="6"/>
  <c r="C171" i="6"/>
  <c r="E171" i="6" s="1"/>
  <c r="C184" i="6"/>
  <c r="E184" i="6" s="1"/>
  <c r="C270" i="6"/>
  <c r="E270" i="6" s="1"/>
  <c r="C401" i="6"/>
  <c r="E401" i="6" s="1"/>
  <c r="F401" i="6" s="1"/>
  <c r="G466" i="6"/>
  <c r="C466" i="6"/>
  <c r="E466" i="6" s="1"/>
  <c r="F466" i="6" s="1"/>
  <c r="G584" i="6"/>
  <c r="C584" i="6"/>
  <c r="E584" i="6" s="1"/>
  <c r="F607" i="6"/>
  <c r="F386" i="6"/>
  <c r="G577" i="6"/>
  <c r="C577" i="6"/>
  <c r="E577" i="6" s="1"/>
  <c r="F577" i="6" s="1"/>
  <c r="G22" i="6"/>
  <c r="C22" i="6"/>
  <c r="E22" i="6" s="1"/>
  <c r="F22" i="6" s="1"/>
  <c r="G118" i="6"/>
  <c r="C118" i="6"/>
  <c r="E118" i="6" s="1"/>
  <c r="F118" i="6" s="1"/>
  <c r="G352" i="6"/>
  <c r="C352" i="6"/>
  <c r="E352" i="6" s="1"/>
  <c r="F379" i="6"/>
  <c r="G608" i="6"/>
  <c r="C608" i="6"/>
  <c r="E608" i="6" s="1"/>
  <c r="F608" i="6" s="1"/>
  <c r="G630" i="6"/>
  <c r="C630" i="6"/>
  <c r="E630" i="6" s="1"/>
  <c r="F682" i="6"/>
  <c r="G45" i="6"/>
  <c r="C252" i="6"/>
  <c r="E252" i="6" s="1"/>
  <c r="F252" i="6" s="1"/>
  <c r="G386" i="6"/>
  <c r="C426" i="6"/>
  <c r="E426" i="6" s="1"/>
  <c r="G426" i="6"/>
  <c r="G473" i="6"/>
  <c r="G148" i="6"/>
  <c r="C148" i="6"/>
  <c r="E148" i="6" s="1"/>
  <c r="C202" i="6"/>
  <c r="E202" i="6" s="1"/>
  <c r="F202" i="6" s="1"/>
  <c r="C247" i="6"/>
  <c r="E247" i="6" s="1"/>
  <c r="F247" i="6" s="1"/>
  <c r="G282" i="6"/>
  <c r="G314" i="6"/>
  <c r="C314" i="6"/>
  <c r="E314" i="6" s="1"/>
  <c r="F314" i="6" s="1"/>
  <c r="G387" i="6"/>
  <c r="C387" i="6"/>
  <c r="E387" i="6" s="1"/>
  <c r="F387" i="6" s="1"/>
  <c r="G615" i="6"/>
  <c r="G360" i="6"/>
  <c r="C360" i="6"/>
  <c r="E360" i="6" s="1"/>
  <c r="G402" i="6"/>
  <c r="C402" i="6"/>
  <c r="E402" i="6" s="1"/>
  <c r="F402" i="6" s="1"/>
  <c r="C533" i="6"/>
  <c r="E533" i="6" s="1"/>
  <c r="F533" i="6" s="1"/>
  <c r="G533" i="6"/>
  <c r="C453" i="6"/>
  <c r="E453" i="6" s="1"/>
  <c r="G453" i="6"/>
  <c r="G713" i="6"/>
  <c r="C713" i="6"/>
  <c r="E713" i="6" s="1"/>
  <c r="G755" i="6"/>
  <c r="C755" i="6"/>
  <c r="E755" i="6" s="1"/>
  <c r="F755" i="6" s="1"/>
  <c r="G353" i="6"/>
  <c r="C353" i="6"/>
  <c r="E353" i="6" s="1"/>
  <c r="F353" i="6" s="1"/>
  <c r="G368" i="6"/>
  <c r="C368" i="6"/>
  <c r="E368" i="6" s="1"/>
  <c r="F368" i="6" s="1"/>
  <c r="C10" i="6"/>
  <c r="E10" i="6" s="1"/>
  <c r="C23" i="6"/>
  <c r="E23" i="6" s="1"/>
  <c r="F23" i="6" s="1"/>
  <c r="C28" i="6"/>
  <c r="E28" i="6" s="1"/>
  <c r="C119" i="6"/>
  <c r="E119" i="6" s="1"/>
  <c r="G334" i="6"/>
  <c r="C334" i="6"/>
  <c r="E334" i="6" s="1"/>
  <c r="F334" i="6" s="1"/>
  <c r="G705" i="6"/>
  <c r="C705" i="6"/>
  <c r="E705" i="6" s="1"/>
  <c r="F705" i="6" s="1"/>
  <c r="G75" i="6"/>
  <c r="C75" i="6"/>
  <c r="E75" i="6" s="1"/>
  <c r="F75" i="6" s="1"/>
  <c r="G203" i="6"/>
  <c r="C203" i="6"/>
  <c r="E203" i="6" s="1"/>
  <c r="F203" i="6" s="1"/>
  <c r="G283" i="6"/>
  <c r="C347" i="6"/>
  <c r="E347" i="6" s="1"/>
  <c r="F347" i="6" s="1"/>
  <c r="G341" i="6"/>
  <c r="G409" i="6"/>
  <c r="G445" i="6"/>
  <c r="F549" i="6"/>
  <c r="G778" i="6"/>
  <c r="C778" i="6"/>
  <c r="E778" i="6" s="1"/>
  <c r="F778" i="6" s="1"/>
  <c r="G843" i="6"/>
  <c r="C843" i="6"/>
  <c r="E843" i="6" s="1"/>
  <c r="F843" i="6" s="1"/>
  <c r="G446" i="6"/>
  <c r="C446" i="6"/>
  <c r="E446" i="6" s="1"/>
  <c r="G461" i="6"/>
  <c r="C461" i="6"/>
  <c r="E461" i="6" s="1"/>
  <c r="F461" i="6" s="1"/>
  <c r="G475" i="6"/>
  <c r="C475" i="6"/>
  <c r="E475" i="6" s="1"/>
  <c r="G519" i="6"/>
  <c r="C519" i="6"/>
  <c r="E519" i="6" s="1"/>
  <c r="F519" i="6" s="1"/>
  <c r="G557" i="6"/>
  <c r="C557" i="6"/>
  <c r="E557" i="6" s="1"/>
  <c r="G811" i="6"/>
  <c r="C811" i="6"/>
  <c r="E811" i="6" s="1"/>
  <c r="F811" i="6" s="1"/>
  <c r="G150" i="6"/>
  <c r="C150" i="6"/>
  <c r="E150" i="6" s="1"/>
  <c r="C389" i="6"/>
  <c r="E389" i="6" s="1"/>
  <c r="G389" i="6"/>
  <c r="F1107" i="6"/>
  <c r="G11" i="6"/>
  <c r="C11" i="6"/>
  <c r="E11" i="6" s="1"/>
  <c r="F143" i="6"/>
  <c r="G625" i="6"/>
  <c r="C625" i="6"/>
  <c r="E625" i="6" s="1"/>
  <c r="F625" i="6" s="1"/>
  <c r="G180" i="6"/>
  <c r="C180" i="6"/>
  <c r="E180" i="6" s="1"/>
  <c r="F180" i="6" s="1"/>
  <c r="G235" i="6"/>
  <c r="C235" i="6"/>
  <c r="E235" i="6" s="1"/>
  <c r="G370" i="6"/>
  <c r="C370" i="6"/>
  <c r="E370" i="6" s="1"/>
  <c r="F370" i="6" s="1"/>
  <c r="C24" i="6"/>
  <c r="E24" i="6" s="1"/>
  <c r="F24" i="6" s="1"/>
  <c r="C29" i="6"/>
  <c r="E29" i="6" s="1"/>
  <c r="F29" i="6" s="1"/>
  <c r="G107" i="6"/>
  <c r="C107" i="6"/>
  <c r="E107" i="6" s="1"/>
  <c r="F107" i="6" s="1"/>
  <c r="C120" i="6"/>
  <c r="E120" i="6" s="1"/>
  <c r="F120" i="6" s="1"/>
  <c r="C362" i="6"/>
  <c r="E362" i="6" s="1"/>
  <c r="F362" i="6" s="1"/>
  <c r="G362" i="6"/>
  <c r="G528" i="6"/>
  <c r="C528" i="6"/>
  <c r="E528" i="6" s="1"/>
  <c r="F528" i="6" s="1"/>
  <c r="G54" i="6"/>
  <c r="C54" i="6"/>
  <c r="E54" i="6" s="1"/>
  <c r="G382" i="6"/>
  <c r="C382" i="6"/>
  <c r="E382" i="6" s="1"/>
  <c r="F382" i="6" s="1"/>
  <c r="G397" i="6"/>
  <c r="C397" i="6"/>
  <c r="E397" i="6" s="1"/>
  <c r="F397" i="6" s="1"/>
  <c r="C455" i="6"/>
  <c r="E455" i="6" s="1"/>
  <c r="G603" i="6"/>
  <c r="C603" i="6"/>
  <c r="E603" i="6" s="1"/>
  <c r="G732" i="6"/>
  <c r="C732" i="6"/>
  <c r="E732" i="6" s="1"/>
  <c r="F732" i="6" s="1"/>
  <c r="G329" i="6"/>
  <c r="C329" i="6"/>
  <c r="E329" i="6" s="1"/>
  <c r="G343" i="6"/>
  <c r="C343" i="6"/>
  <c r="E343" i="6" s="1"/>
  <c r="F343" i="6" s="1"/>
  <c r="G411" i="6"/>
  <c r="C411" i="6"/>
  <c r="E411" i="6" s="1"/>
  <c r="G494" i="6"/>
  <c r="C494" i="6"/>
  <c r="E494" i="6" s="1"/>
  <c r="F494" i="6" s="1"/>
  <c r="C6" i="6"/>
  <c r="E6" i="6" s="1"/>
  <c r="C285" i="6"/>
  <c r="E285" i="6" s="1"/>
  <c r="F285" i="6" s="1"/>
  <c r="G448" i="6"/>
  <c r="C448" i="6"/>
  <c r="E448" i="6" s="1"/>
  <c r="F740" i="6"/>
  <c r="G12" i="6"/>
  <c r="C78" i="6"/>
  <c r="E78" i="6" s="1"/>
  <c r="F78" i="6" s="1"/>
  <c r="G84" i="6"/>
  <c r="C84" i="6"/>
  <c r="E84" i="6" s="1"/>
  <c r="F84" i="6" s="1"/>
  <c r="C138" i="6"/>
  <c r="E138" i="6" s="1"/>
  <c r="G205" i="6"/>
  <c r="C261" i="6"/>
  <c r="E261" i="6" s="1"/>
  <c r="G363" i="6"/>
  <c r="C363" i="6"/>
  <c r="E363" i="6" s="1"/>
  <c r="F363" i="6" s="1"/>
  <c r="C371" i="6"/>
  <c r="E371" i="6" s="1"/>
  <c r="F371" i="6" s="1"/>
  <c r="C405" i="6"/>
  <c r="E405" i="6" s="1"/>
  <c r="F405" i="6" s="1"/>
  <c r="G514" i="6"/>
  <c r="C514" i="6"/>
  <c r="E514" i="6" s="1"/>
  <c r="G543" i="6"/>
  <c r="C566" i="6"/>
  <c r="E566" i="6" s="1"/>
  <c r="G212" i="6"/>
  <c r="C212" i="6"/>
  <c r="E212" i="6" s="1"/>
  <c r="F212" i="6" s="1"/>
  <c r="G236" i="6"/>
  <c r="G267" i="6"/>
  <c r="C267" i="6"/>
  <c r="E267" i="6" s="1"/>
  <c r="F267" i="6" s="1"/>
  <c r="G455" i="6"/>
  <c r="C717" i="6"/>
  <c r="E717" i="6" s="1"/>
  <c r="F717" i="6" s="1"/>
  <c r="G717" i="6"/>
  <c r="C42" i="6"/>
  <c r="E42" i="6" s="1"/>
  <c r="F42" i="6" s="1"/>
  <c r="C55" i="6"/>
  <c r="E55" i="6" s="1"/>
  <c r="F55" i="6" s="1"/>
  <c r="C60" i="6"/>
  <c r="E60" i="6" s="1"/>
  <c r="F60" i="6" s="1"/>
  <c r="C102" i="6"/>
  <c r="E102" i="6" s="1"/>
  <c r="G108" i="6"/>
  <c r="C175" i="6"/>
  <c r="E175" i="6" s="1"/>
  <c r="F175" i="6" s="1"/>
  <c r="G182" i="6"/>
  <c r="C182" i="6"/>
  <c r="E182" i="6" s="1"/>
  <c r="F182" i="6" s="1"/>
  <c r="C230" i="6"/>
  <c r="E230" i="6" s="1"/>
  <c r="C243" i="6"/>
  <c r="E243" i="6" s="1"/>
  <c r="C323" i="6"/>
  <c r="E323" i="6" s="1"/>
  <c r="F323" i="6" s="1"/>
  <c r="C391" i="6"/>
  <c r="E391" i="6" s="1"/>
  <c r="G456" i="6"/>
  <c r="C456" i="6"/>
  <c r="E456" i="6" s="1"/>
  <c r="F456" i="6" s="1"/>
  <c r="F536" i="6"/>
  <c r="G13" i="6"/>
  <c r="G384" i="6"/>
  <c r="C384" i="6"/>
  <c r="E384" i="6" s="1"/>
  <c r="F384" i="6" s="1"/>
  <c r="G430" i="6"/>
  <c r="C430" i="6"/>
  <c r="E430" i="6" s="1"/>
  <c r="F430" i="6" s="1"/>
  <c r="F127" i="6"/>
  <c r="G139" i="6"/>
  <c r="C139" i="6"/>
  <c r="E139" i="6" s="1"/>
  <c r="G457" i="6"/>
  <c r="C457" i="6"/>
  <c r="E457" i="6" s="1"/>
  <c r="F457" i="6" s="1"/>
  <c r="G530" i="6"/>
  <c r="C530" i="6"/>
  <c r="E530" i="6" s="1"/>
  <c r="F530" i="6" s="1"/>
  <c r="G605" i="6"/>
  <c r="C605" i="6"/>
  <c r="E605" i="6" s="1"/>
  <c r="C97" i="6"/>
  <c r="E97" i="6" s="1"/>
  <c r="F97" i="6" s="1"/>
  <c r="G109" i="6"/>
  <c r="G324" i="6"/>
  <c r="C324" i="6"/>
  <c r="E324" i="6" s="1"/>
  <c r="G365" i="6"/>
  <c r="C365" i="6"/>
  <c r="E365" i="6" s="1"/>
  <c r="F365" i="6" s="1"/>
  <c r="G392" i="6"/>
  <c r="C392" i="6"/>
  <c r="E392" i="6" s="1"/>
  <c r="F392" i="6" s="1"/>
  <c r="G561" i="6"/>
  <c r="C561" i="6"/>
  <c r="E561" i="6" s="1"/>
  <c r="G591" i="6"/>
  <c r="C591" i="6"/>
  <c r="E591" i="6" s="1"/>
  <c r="G659" i="6"/>
  <c r="C659" i="6"/>
  <c r="E659" i="6" s="1"/>
  <c r="F659" i="6" s="1"/>
  <c r="G207" i="6"/>
  <c r="C207" i="6"/>
  <c r="E207" i="6" s="1"/>
  <c r="F207" i="6" s="1"/>
  <c r="G214" i="6"/>
  <c r="C214" i="6"/>
  <c r="E214" i="6" s="1"/>
  <c r="C238" i="6"/>
  <c r="E238" i="6" s="1"/>
  <c r="C450" i="6"/>
  <c r="E450" i="6" s="1"/>
  <c r="G305" i="6"/>
  <c r="C305" i="6"/>
  <c r="E305" i="6" s="1"/>
  <c r="F305" i="6" s="1"/>
  <c r="C318" i="6"/>
  <c r="E318" i="6" s="1"/>
  <c r="C61" i="6"/>
  <c r="E61" i="6" s="1"/>
  <c r="F61" i="6" s="1"/>
  <c r="G116" i="6"/>
  <c r="C116" i="6"/>
  <c r="E116" i="6" s="1"/>
  <c r="C357" i="6"/>
  <c r="E357" i="6" s="1"/>
  <c r="F357" i="6" s="1"/>
  <c r="C489" i="6"/>
  <c r="E489" i="6" s="1"/>
  <c r="F582" i="6"/>
  <c r="G244" i="6"/>
  <c r="C244" i="6"/>
  <c r="E244" i="6" s="1"/>
  <c r="G86" i="6"/>
  <c r="C86" i="6"/>
  <c r="E86" i="6" s="1"/>
  <c r="F86" i="6" s="1"/>
  <c r="G268" i="6"/>
  <c r="G225" i="6"/>
  <c r="G366" i="6"/>
  <c r="C366" i="6"/>
  <c r="E366" i="6" s="1"/>
  <c r="F366" i="6" s="1"/>
  <c r="F385" i="6"/>
  <c r="G393" i="6"/>
  <c r="C393" i="6"/>
  <c r="E393" i="6" s="1"/>
  <c r="F393" i="6" s="1"/>
  <c r="G592" i="6"/>
  <c r="C592" i="6"/>
  <c r="E592" i="6" s="1"/>
  <c r="C14" i="6"/>
  <c r="E14" i="6" s="1"/>
  <c r="G43" i="6"/>
  <c r="C43" i="6"/>
  <c r="E43" i="6" s="1"/>
  <c r="F43" i="6" s="1"/>
  <c r="C183" i="6"/>
  <c r="E183" i="6" s="1"/>
  <c r="F183" i="6" s="1"/>
  <c r="C262" i="6"/>
  <c r="E262" i="6" s="1"/>
  <c r="G523" i="6"/>
  <c r="C523" i="6"/>
  <c r="E523" i="6" s="1"/>
  <c r="F523" i="6" s="1"/>
  <c r="C134" i="6"/>
  <c r="E134" i="6" s="1"/>
  <c r="C490" i="6"/>
  <c r="E490" i="6" s="1"/>
  <c r="F490" i="6" s="1"/>
  <c r="G490" i="6"/>
  <c r="C583" i="6"/>
  <c r="E583" i="6" s="1"/>
  <c r="G583" i="6"/>
  <c r="G791" i="6"/>
  <c r="C791" i="6"/>
  <c r="E791" i="6" s="1"/>
  <c r="C79" i="6"/>
  <c r="E79" i="6" s="1"/>
  <c r="F79" i="6" s="1"/>
  <c r="G281" i="6"/>
  <c r="C281" i="6"/>
  <c r="E281" i="6" s="1"/>
  <c r="F281" i="6" s="1"/>
  <c r="C358" i="6"/>
  <c r="E358" i="6" s="1"/>
  <c r="F358" i="6" s="1"/>
  <c r="G358" i="6"/>
  <c r="G720" i="6"/>
  <c r="C720" i="6"/>
  <c r="E720" i="6" s="1"/>
  <c r="F720" i="6" s="1"/>
  <c r="G817" i="6"/>
  <c r="C817" i="6"/>
  <c r="E817" i="6" s="1"/>
  <c r="F817" i="6" s="1"/>
  <c r="G936" i="6"/>
  <c r="C936" i="6"/>
  <c r="E936" i="6" s="1"/>
  <c r="F936" i="6" s="1"/>
  <c r="G1069" i="6"/>
  <c r="C1069" i="6"/>
  <c r="E1069" i="6" s="1"/>
  <c r="F1069" i="6" s="1"/>
  <c r="G1210" i="6"/>
  <c r="C1210" i="6"/>
  <c r="E1210" i="6" s="1"/>
  <c r="F1210" i="6" s="1"/>
  <c r="G710" i="6"/>
  <c r="C710" i="6"/>
  <c r="E710" i="6" s="1"/>
  <c r="F710" i="6" s="1"/>
  <c r="G16" i="6"/>
  <c r="G48" i="6"/>
  <c r="G80" i="6"/>
  <c r="G112" i="6"/>
  <c r="G144" i="6"/>
  <c r="G176" i="6"/>
  <c r="G208" i="6"/>
  <c r="G240" i="6"/>
  <c r="G315" i="6"/>
  <c r="G506" i="6"/>
  <c r="C805" i="6"/>
  <c r="E805" i="6" s="1"/>
  <c r="G805" i="6"/>
  <c r="C1004" i="6"/>
  <c r="E1004" i="6" s="1"/>
  <c r="G1004" i="6"/>
  <c r="F916" i="6"/>
  <c r="G1211" i="6"/>
  <c r="C1211" i="6"/>
  <c r="E1211" i="6" s="1"/>
  <c r="F1211" i="6" s="1"/>
  <c r="G1295" i="6"/>
  <c r="C1295" i="6"/>
  <c r="E1295" i="6" s="1"/>
  <c r="F1295" i="6" s="1"/>
  <c r="G766" i="6"/>
  <c r="C766" i="6"/>
  <c r="E766" i="6" s="1"/>
  <c r="C950" i="6"/>
  <c r="E950" i="6" s="1"/>
  <c r="C17" i="6"/>
  <c r="E17" i="6" s="1"/>
  <c r="F17" i="6" s="1"/>
  <c r="C49" i="6"/>
  <c r="E49" i="6" s="1"/>
  <c r="F49" i="6" s="1"/>
  <c r="C81" i="6"/>
  <c r="E81" i="6" s="1"/>
  <c r="F81" i="6" s="1"/>
  <c r="C113" i="6"/>
  <c r="E113" i="6" s="1"/>
  <c r="F113" i="6" s="1"/>
  <c r="C145" i="6"/>
  <c r="E145" i="6" s="1"/>
  <c r="F145" i="6" s="1"/>
  <c r="C177" i="6"/>
  <c r="E177" i="6" s="1"/>
  <c r="F177" i="6" s="1"/>
  <c r="C209" i="6"/>
  <c r="E209" i="6" s="1"/>
  <c r="F209" i="6" s="1"/>
  <c r="C241" i="6"/>
  <c r="E241" i="6" s="1"/>
  <c r="G302" i="6"/>
  <c r="C302" i="6"/>
  <c r="E302" i="6" s="1"/>
  <c r="C326" i="6"/>
  <c r="E326" i="6" s="1"/>
  <c r="C394" i="6"/>
  <c r="E394" i="6" s="1"/>
  <c r="G394" i="6"/>
  <c r="C458" i="6"/>
  <c r="E458" i="6" s="1"/>
  <c r="G458" i="6"/>
  <c r="C502" i="6"/>
  <c r="E502" i="6" s="1"/>
  <c r="C507" i="6"/>
  <c r="E507" i="6" s="1"/>
  <c r="F507" i="6" s="1"/>
  <c r="C559" i="6"/>
  <c r="E559" i="6" s="1"/>
  <c r="C570" i="6"/>
  <c r="E570" i="6" s="1"/>
  <c r="F570" i="6" s="1"/>
  <c r="C749" i="6"/>
  <c r="E749" i="6" s="1"/>
  <c r="F749" i="6" s="1"/>
  <c r="G749" i="6"/>
  <c r="C957" i="6"/>
  <c r="E957" i="6" s="1"/>
  <c r="G957" i="6"/>
  <c r="C997" i="6"/>
  <c r="E997" i="6" s="1"/>
  <c r="F997" i="6" s="1"/>
  <c r="G997" i="6"/>
  <c r="G923" i="6"/>
  <c r="C923" i="6"/>
  <c r="E923" i="6" s="1"/>
  <c r="G1027" i="6"/>
  <c r="C1027" i="6"/>
  <c r="E1027" i="6" s="1"/>
  <c r="F1027" i="6" s="1"/>
  <c r="G845" i="6"/>
  <c r="C845" i="6"/>
  <c r="E845" i="6" s="1"/>
  <c r="F845" i="6" s="1"/>
  <c r="G517" i="6"/>
  <c r="C676" i="6"/>
  <c r="E676" i="6" s="1"/>
  <c r="C718" i="6"/>
  <c r="E718" i="6" s="1"/>
  <c r="F718" i="6" s="1"/>
  <c r="G773" i="6"/>
  <c r="C773" i="6"/>
  <c r="E773" i="6" s="1"/>
  <c r="F773" i="6" s="1"/>
  <c r="C786" i="6"/>
  <c r="E786" i="6" s="1"/>
  <c r="C800" i="6"/>
  <c r="E800" i="6" s="1"/>
  <c r="C917" i="6"/>
  <c r="E917" i="6" s="1"/>
  <c r="G950" i="6"/>
  <c r="C1093" i="6"/>
  <c r="E1093" i="6" s="1"/>
  <c r="G1093" i="6"/>
  <c r="C688" i="6"/>
  <c r="E688" i="6" s="1"/>
  <c r="C756" i="6"/>
  <c r="E756" i="6" s="1"/>
  <c r="F756" i="6" s="1"/>
  <c r="C806" i="6"/>
  <c r="E806" i="6" s="1"/>
  <c r="F806" i="6" s="1"/>
  <c r="C812" i="6"/>
  <c r="E812" i="6" s="1"/>
  <c r="F812" i="6" s="1"/>
  <c r="G831" i="6"/>
  <c r="C831" i="6"/>
  <c r="E831" i="6" s="1"/>
  <c r="G924" i="6"/>
  <c r="C924" i="6"/>
  <c r="E924" i="6" s="1"/>
  <c r="F924" i="6" s="1"/>
  <c r="C991" i="6"/>
  <c r="E991" i="6" s="1"/>
  <c r="G1028" i="6"/>
  <c r="C1028" i="6"/>
  <c r="E1028" i="6" s="1"/>
  <c r="C1049" i="6"/>
  <c r="E1049" i="6" s="1"/>
  <c r="F1049" i="6" s="1"/>
  <c r="F1057" i="6"/>
  <c r="G1152" i="6"/>
  <c r="C1152" i="6"/>
  <c r="E1152" i="6" s="1"/>
  <c r="F1152" i="6" s="1"/>
  <c r="C1228" i="6"/>
  <c r="E1228" i="6" s="1"/>
  <c r="G1228" i="6"/>
  <c r="G326" i="6"/>
  <c r="C587" i="6"/>
  <c r="E587" i="6" s="1"/>
  <c r="F587" i="6" s="1"/>
  <c r="C614" i="6"/>
  <c r="E614" i="6" s="1"/>
  <c r="F614" i="6" s="1"/>
  <c r="G636" i="6"/>
  <c r="C712" i="6"/>
  <c r="E712" i="6" s="1"/>
  <c r="G725" i="6"/>
  <c r="C761" i="6"/>
  <c r="E761" i="6" s="1"/>
  <c r="F761" i="6" s="1"/>
  <c r="G780" i="6"/>
  <c r="C780" i="6"/>
  <c r="E780" i="6" s="1"/>
  <c r="F780" i="6" s="1"/>
  <c r="C852" i="6"/>
  <c r="E852" i="6" s="1"/>
  <c r="C858" i="6"/>
  <c r="E858" i="6" s="1"/>
  <c r="C910" i="6"/>
  <c r="E910" i="6" s="1"/>
  <c r="G1190" i="6"/>
  <c r="C1190" i="6"/>
  <c r="E1190" i="6" s="1"/>
  <c r="C298" i="6"/>
  <c r="E298" i="6" s="1"/>
  <c r="F298" i="6" s="1"/>
  <c r="G298" i="6"/>
  <c r="C434" i="6"/>
  <c r="E434" i="6" s="1"/>
  <c r="F434" i="6" s="1"/>
  <c r="C498" i="6"/>
  <c r="E498" i="6" s="1"/>
  <c r="F498" i="6" s="1"/>
  <c r="C637" i="6"/>
  <c r="E637" i="6" s="1"/>
  <c r="C951" i="6"/>
  <c r="E951" i="6" s="1"/>
  <c r="F951" i="6" s="1"/>
  <c r="C390" i="6"/>
  <c r="E390" i="6" s="1"/>
  <c r="F390" i="6" s="1"/>
  <c r="C454" i="6"/>
  <c r="E454" i="6" s="1"/>
  <c r="F454" i="6" s="1"/>
  <c r="C744" i="6"/>
  <c r="E744" i="6" s="1"/>
  <c r="F744" i="6" s="1"/>
  <c r="G744" i="6"/>
  <c r="G838" i="6"/>
  <c r="C866" i="6"/>
  <c r="E866" i="6" s="1"/>
  <c r="G866" i="6"/>
  <c r="C1029" i="6"/>
  <c r="E1029" i="6" s="1"/>
  <c r="G1029" i="6"/>
  <c r="G1108" i="6"/>
  <c r="C1108" i="6"/>
  <c r="E1108" i="6" s="1"/>
  <c r="G1183" i="6"/>
  <c r="C1183" i="6"/>
  <c r="E1183" i="6" s="1"/>
  <c r="F1183" i="6" s="1"/>
  <c r="C781" i="6"/>
  <c r="E781" i="6" s="1"/>
  <c r="F781" i="6" s="1"/>
  <c r="G781" i="6"/>
  <c r="G1051" i="6"/>
  <c r="C1051" i="6"/>
  <c r="E1051" i="6" s="1"/>
  <c r="F1051" i="6" s="1"/>
  <c r="G885" i="6"/>
  <c r="C885" i="6"/>
  <c r="E885" i="6" s="1"/>
  <c r="G1184" i="6"/>
  <c r="C1184" i="6"/>
  <c r="E1184" i="6" s="1"/>
  <c r="F1184" i="6" s="1"/>
  <c r="C649" i="6"/>
  <c r="E649" i="6" s="1"/>
  <c r="G853" i="6"/>
  <c r="C853" i="6"/>
  <c r="E853" i="6" s="1"/>
  <c r="F853" i="6" s="1"/>
  <c r="G873" i="6"/>
  <c r="C873" i="6"/>
  <c r="E873" i="6" s="1"/>
  <c r="G986" i="6"/>
  <c r="C986" i="6"/>
  <c r="E986" i="6" s="1"/>
  <c r="G1007" i="6"/>
  <c r="C1007" i="6"/>
  <c r="E1007" i="6" s="1"/>
  <c r="G1030" i="6"/>
  <c r="C1030" i="6"/>
  <c r="E1030" i="6" s="1"/>
  <c r="C1044" i="6"/>
  <c r="E1044" i="6" s="1"/>
  <c r="F1044" i="6" s="1"/>
  <c r="G1044" i="6"/>
  <c r="C1086" i="6"/>
  <c r="E1086" i="6" s="1"/>
  <c r="F1086" i="6" s="1"/>
  <c r="G1086" i="6"/>
  <c r="C1259" i="6"/>
  <c r="E1259" i="6" s="1"/>
  <c r="F1259" i="6" s="1"/>
  <c r="G1259" i="6"/>
  <c r="C550" i="6"/>
  <c r="E550" i="6" s="1"/>
  <c r="F550" i="6" s="1"/>
  <c r="C695" i="6"/>
  <c r="E695" i="6" s="1"/>
  <c r="F695" i="6" s="1"/>
  <c r="C751" i="6"/>
  <c r="E751" i="6" s="1"/>
  <c r="C795" i="6"/>
  <c r="E795" i="6" s="1"/>
  <c r="G807" i="6"/>
  <c r="C826" i="6"/>
  <c r="E826" i="6" s="1"/>
  <c r="G832" i="6"/>
  <c r="C933" i="6"/>
  <c r="E933" i="6" s="1"/>
  <c r="G933" i="6"/>
  <c r="F788" i="6"/>
  <c r="G833" i="6"/>
  <c r="C833" i="6"/>
  <c r="E833" i="6" s="1"/>
  <c r="F833" i="6" s="1"/>
  <c r="C1155" i="6"/>
  <c r="E1155" i="6" s="1"/>
  <c r="G1155" i="6"/>
  <c r="G739" i="6"/>
  <c r="C739" i="6"/>
  <c r="E739" i="6" s="1"/>
  <c r="G854" i="6"/>
  <c r="C854" i="6"/>
  <c r="E854" i="6" s="1"/>
  <c r="C893" i="6"/>
  <c r="E893" i="6" s="1"/>
  <c r="F893" i="6" s="1"/>
  <c r="G893" i="6"/>
  <c r="G987" i="6"/>
  <c r="C987" i="6"/>
  <c r="E987" i="6" s="1"/>
  <c r="F987" i="6" s="1"/>
  <c r="G1147" i="6"/>
  <c r="C1147" i="6"/>
  <c r="E1147" i="6" s="1"/>
  <c r="F1147" i="6" s="1"/>
  <c r="G1313" i="6"/>
  <c r="C1313" i="6"/>
  <c r="E1313" i="6" s="1"/>
  <c r="C545" i="6"/>
  <c r="E545" i="6" s="1"/>
  <c r="F545" i="6" s="1"/>
  <c r="C594" i="6"/>
  <c r="E594" i="6" s="1"/>
  <c r="F594" i="6" s="1"/>
  <c r="G638" i="6"/>
  <c r="G684" i="6"/>
  <c r="C684" i="6"/>
  <c r="E684" i="6" s="1"/>
  <c r="F684" i="6" s="1"/>
  <c r="C707" i="6"/>
  <c r="E707" i="6" s="1"/>
  <c r="C727" i="6"/>
  <c r="E727" i="6" s="1"/>
  <c r="C775" i="6"/>
  <c r="E775" i="6" s="1"/>
  <c r="F775" i="6" s="1"/>
  <c r="C827" i="6"/>
  <c r="E827" i="6" s="1"/>
  <c r="F827" i="6" s="1"/>
  <c r="G827" i="6"/>
  <c r="G861" i="6"/>
  <c r="C861" i="6"/>
  <c r="E861" i="6" s="1"/>
  <c r="C980" i="6"/>
  <c r="E980" i="6" s="1"/>
  <c r="G980" i="6"/>
  <c r="C1022" i="6"/>
  <c r="E1022" i="6" s="1"/>
  <c r="F1022" i="6" s="1"/>
  <c r="G1022" i="6"/>
  <c r="G1170" i="6"/>
  <c r="C1170" i="6"/>
  <c r="E1170" i="6" s="1"/>
  <c r="F1170" i="6" s="1"/>
  <c r="G672" i="6"/>
  <c r="C821" i="6"/>
  <c r="E821" i="6" s="1"/>
  <c r="G841" i="6"/>
  <c r="C841" i="6"/>
  <c r="E841" i="6" s="1"/>
  <c r="G886" i="6"/>
  <c r="C1163" i="6"/>
  <c r="E1163" i="6" s="1"/>
  <c r="G1163" i="6"/>
  <c r="G1245" i="6"/>
  <c r="C1245" i="6"/>
  <c r="E1245" i="6" s="1"/>
  <c r="G1306" i="6"/>
  <c r="C1306" i="6"/>
  <c r="E1306" i="6" s="1"/>
  <c r="G752" i="6"/>
  <c r="C752" i="6"/>
  <c r="E752" i="6" s="1"/>
  <c r="G887" i="6"/>
  <c r="C887" i="6"/>
  <c r="E887" i="6" s="1"/>
  <c r="F887" i="6" s="1"/>
  <c r="G973" i="6"/>
  <c r="G1314" i="6"/>
  <c r="C1314" i="6"/>
  <c r="E1314" i="6" s="1"/>
  <c r="F1314" i="6" s="1"/>
  <c r="C520" i="6"/>
  <c r="E520" i="6" s="1"/>
  <c r="C589" i="6"/>
  <c r="E589" i="6" s="1"/>
  <c r="C639" i="6"/>
  <c r="E639" i="6" s="1"/>
  <c r="C650" i="6"/>
  <c r="E650" i="6" s="1"/>
  <c r="C927" i="6"/>
  <c r="E927" i="6" s="1"/>
  <c r="F927" i="6" s="1"/>
  <c r="C967" i="6"/>
  <c r="E967" i="6" s="1"/>
  <c r="F967" i="6" s="1"/>
  <c r="C1016" i="6"/>
  <c r="E1016" i="6" s="1"/>
  <c r="F1016" i="6" s="1"/>
  <c r="G1016" i="6"/>
  <c r="G1140" i="6"/>
  <c r="G715" i="6"/>
  <c r="C715" i="6"/>
  <c r="E715" i="6" s="1"/>
  <c r="F715" i="6" s="1"/>
  <c r="C776" i="6"/>
  <c r="E776" i="6" s="1"/>
  <c r="F776" i="6" s="1"/>
  <c r="G776" i="6"/>
  <c r="G679" i="6"/>
  <c r="C679" i="6"/>
  <c r="E679" i="6" s="1"/>
  <c r="F679" i="6" s="1"/>
  <c r="G753" i="6"/>
  <c r="C753" i="6"/>
  <c r="E753" i="6" s="1"/>
  <c r="F809" i="6"/>
  <c r="C1157" i="6"/>
  <c r="E1157" i="6" s="1"/>
  <c r="G1157" i="6"/>
  <c r="G1216" i="6"/>
  <c r="C1216" i="6"/>
  <c r="E1216" i="6" s="1"/>
  <c r="G551" i="6"/>
  <c r="C708" i="6"/>
  <c r="E708" i="6" s="1"/>
  <c r="F708" i="6" s="1"/>
  <c r="C722" i="6"/>
  <c r="E722" i="6" s="1"/>
  <c r="F722" i="6" s="1"/>
  <c r="C770" i="6"/>
  <c r="E770" i="6" s="1"/>
  <c r="F770" i="6" s="1"/>
  <c r="C900" i="6"/>
  <c r="E900" i="6" s="1"/>
  <c r="F900" i="6" s="1"/>
  <c r="C1141" i="6"/>
  <c r="E1141" i="6" s="1"/>
  <c r="G421" i="6"/>
  <c r="G485" i="6"/>
  <c r="G526" i="6"/>
  <c r="C526" i="6"/>
  <c r="E526" i="6" s="1"/>
  <c r="F526" i="6" s="1"/>
  <c r="C541" i="6"/>
  <c r="E541" i="6" s="1"/>
  <c r="F541" i="6" s="1"/>
  <c r="C645" i="6"/>
  <c r="E645" i="6" s="1"/>
  <c r="C702" i="6"/>
  <c r="E702" i="6" s="1"/>
  <c r="G716" i="6"/>
  <c r="C716" i="6"/>
  <c r="E716" i="6" s="1"/>
  <c r="F716" i="6" s="1"/>
  <c r="F734" i="6"/>
  <c r="C816" i="6"/>
  <c r="E816" i="6" s="1"/>
  <c r="F816" i="6" s="1"/>
  <c r="C842" i="6"/>
  <c r="E842" i="6" s="1"/>
  <c r="F842" i="6" s="1"/>
  <c r="G1002" i="6"/>
  <c r="C1002" i="6"/>
  <c r="E1002" i="6" s="1"/>
  <c r="F1002" i="6" s="1"/>
  <c r="G1239" i="6"/>
  <c r="C1239" i="6"/>
  <c r="E1239" i="6" s="1"/>
  <c r="G590" i="6"/>
  <c r="C590" i="6"/>
  <c r="E590" i="6" s="1"/>
  <c r="C634" i="6"/>
  <c r="E634" i="6" s="1"/>
  <c r="C657" i="6"/>
  <c r="E657" i="6" s="1"/>
  <c r="F657" i="6" s="1"/>
  <c r="G835" i="6"/>
  <c r="G1054" i="6"/>
  <c r="G754" i="6"/>
  <c r="C754" i="6"/>
  <c r="E754" i="6" s="1"/>
  <c r="G1040" i="6"/>
  <c r="C1040" i="6"/>
  <c r="E1040" i="6" s="1"/>
  <c r="F1040" i="6" s="1"/>
  <c r="G1142" i="6"/>
  <c r="C1142" i="6"/>
  <c r="E1142" i="6" s="1"/>
  <c r="C521" i="6"/>
  <c r="E521" i="6" s="1"/>
  <c r="F521" i="6" s="1"/>
  <c r="C928" i="6"/>
  <c r="E928" i="6" s="1"/>
  <c r="C968" i="6"/>
  <c r="E968" i="6" s="1"/>
  <c r="F968" i="6" s="1"/>
  <c r="C1017" i="6"/>
  <c r="E1017" i="6" s="1"/>
  <c r="F1017" i="6" s="1"/>
  <c r="C1090" i="6"/>
  <c r="E1090" i="6" s="1"/>
  <c r="F1090" i="6" s="1"/>
  <c r="G1090" i="6"/>
  <c r="G1135" i="6"/>
  <c r="C1135" i="6"/>
  <c r="E1135" i="6" s="1"/>
  <c r="C330" i="6"/>
  <c r="E330" i="6" s="1"/>
  <c r="F330" i="6" s="1"/>
  <c r="G330" i="6"/>
  <c r="G398" i="6"/>
  <c r="C398" i="6"/>
  <c r="E398" i="6" s="1"/>
  <c r="F398" i="6" s="1"/>
  <c r="G462" i="6"/>
  <c r="C462" i="6"/>
  <c r="E462" i="6" s="1"/>
  <c r="G558" i="6"/>
  <c r="C558" i="6"/>
  <c r="E558" i="6" s="1"/>
  <c r="G606" i="6"/>
  <c r="G723" i="6"/>
  <c r="C723" i="6"/>
  <c r="E723" i="6" s="1"/>
  <c r="F723" i="6" s="1"/>
  <c r="G771" i="6"/>
  <c r="C771" i="6"/>
  <c r="E771" i="6" s="1"/>
  <c r="F771" i="6" s="1"/>
  <c r="C901" i="6"/>
  <c r="E901" i="6" s="1"/>
  <c r="F901" i="6" s="1"/>
  <c r="G901" i="6"/>
  <c r="C1425" i="6"/>
  <c r="E1425" i="6" s="1"/>
  <c r="F1425" i="6" s="1"/>
  <c r="G1425" i="6"/>
  <c r="G748" i="6"/>
  <c r="C748" i="6"/>
  <c r="E748" i="6" s="1"/>
  <c r="C908" i="6"/>
  <c r="E908" i="6" s="1"/>
  <c r="F908" i="6" s="1"/>
  <c r="C1026" i="6"/>
  <c r="E1026" i="6" s="1"/>
  <c r="F1026" i="6" s="1"/>
  <c r="F1290" i="6"/>
  <c r="G1353" i="6"/>
  <c r="C1353" i="6"/>
  <c r="E1353" i="6" s="1"/>
  <c r="F1353" i="6" s="1"/>
  <c r="C1478" i="6"/>
  <c r="E1478" i="6" s="1"/>
  <c r="F1478" i="6" s="1"/>
  <c r="G1478" i="6"/>
  <c r="G1440" i="6"/>
  <c r="C1440" i="6"/>
  <c r="E1440" i="6" s="1"/>
  <c r="G522" i="6"/>
  <c r="G554" i="6"/>
  <c r="G586" i="6"/>
  <c r="G618" i="6"/>
  <c r="G685" i="6"/>
  <c r="G704" i="6"/>
  <c r="G792" i="6"/>
  <c r="G797" i="6"/>
  <c r="G981" i="6"/>
  <c r="C1006" i="6"/>
  <c r="E1006" i="6" s="1"/>
  <c r="F1006" i="6" s="1"/>
  <c r="G1046" i="6"/>
  <c r="C1046" i="6"/>
  <c r="E1046" i="6" s="1"/>
  <c r="F1046" i="6" s="1"/>
  <c r="G1064" i="6"/>
  <c r="G1083" i="6"/>
  <c r="C1083" i="6"/>
  <c r="E1083" i="6" s="1"/>
  <c r="F1083" i="6" s="1"/>
  <c r="C1097" i="6"/>
  <c r="E1097" i="6" s="1"/>
  <c r="G1123" i="6"/>
  <c r="G1346" i="6"/>
  <c r="C1339" i="6"/>
  <c r="E1339" i="6" s="1"/>
  <c r="G1347" i="6"/>
  <c r="C1347" i="6"/>
  <c r="E1347" i="6" s="1"/>
  <c r="C1391" i="6"/>
  <c r="E1391" i="6" s="1"/>
  <c r="F1391" i="6" s="1"/>
  <c r="C1397" i="6"/>
  <c r="E1397" i="6" s="1"/>
  <c r="G652" i="6"/>
  <c r="C652" i="6"/>
  <c r="E652" i="6" s="1"/>
  <c r="C931" i="6"/>
  <c r="E931" i="6" s="1"/>
  <c r="C1033" i="6"/>
  <c r="E1033" i="6" s="1"/>
  <c r="F1033" i="6" s="1"/>
  <c r="C1326" i="6"/>
  <c r="E1326" i="6" s="1"/>
  <c r="C1486" i="6"/>
  <c r="E1486" i="6" s="1"/>
  <c r="G1153" i="6"/>
  <c r="C1153" i="6"/>
  <c r="E1153" i="6" s="1"/>
  <c r="F1153" i="6" s="1"/>
  <c r="G1277" i="6"/>
  <c r="C1277" i="6"/>
  <c r="E1277" i="6" s="1"/>
  <c r="G1479" i="6"/>
  <c r="G1594" i="6"/>
  <c r="C1594" i="6"/>
  <c r="E1594" i="6" s="1"/>
  <c r="C840" i="6"/>
  <c r="E840" i="6" s="1"/>
  <c r="G1014" i="6"/>
  <c r="C1014" i="6"/>
  <c r="E1014" i="6" s="1"/>
  <c r="G1060" i="6"/>
  <c r="C1060" i="6"/>
  <c r="E1060" i="6" s="1"/>
  <c r="G1215" i="6"/>
  <c r="C1215" i="6"/>
  <c r="E1215" i="6" s="1"/>
  <c r="F1215" i="6" s="1"/>
  <c r="C882" i="6"/>
  <c r="E882" i="6" s="1"/>
  <c r="F882" i="6" s="1"/>
  <c r="F954" i="6"/>
  <c r="C1223" i="6"/>
  <c r="E1223" i="6" s="1"/>
  <c r="F1223" i="6" s="1"/>
  <c r="G1223" i="6"/>
  <c r="C1392" i="6"/>
  <c r="E1392" i="6" s="1"/>
  <c r="F1392" i="6" s="1"/>
  <c r="C1001" i="6"/>
  <c r="E1001" i="6" s="1"/>
  <c r="G1092" i="6"/>
  <c r="C1092" i="6"/>
  <c r="E1092" i="6" s="1"/>
  <c r="F1092" i="6" s="1"/>
  <c r="G1154" i="6"/>
  <c r="C1154" i="6"/>
  <c r="E1154" i="6" s="1"/>
  <c r="F1154" i="6" s="1"/>
  <c r="G1278" i="6"/>
  <c r="C1278" i="6"/>
  <c r="E1278" i="6" s="1"/>
  <c r="F1278" i="6" s="1"/>
  <c r="C1327" i="6"/>
  <c r="E1327" i="6" s="1"/>
  <c r="G1321" i="6"/>
  <c r="C1321" i="6"/>
  <c r="E1321" i="6" s="1"/>
  <c r="G1648" i="6"/>
  <c r="C1648" i="6"/>
  <c r="E1648" i="6" s="1"/>
  <c r="C1217" i="6"/>
  <c r="E1217" i="6" s="1"/>
  <c r="G1217" i="6"/>
  <c r="C1380" i="6"/>
  <c r="E1380" i="6" s="1"/>
  <c r="F1380" i="6" s="1"/>
  <c r="G1380" i="6"/>
  <c r="G1503" i="6"/>
  <c r="C1503" i="6"/>
  <c r="E1503" i="6" s="1"/>
  <c r="F1503" i="6" s="1"/>
  <c r="G1366" i="6"/>
  <c r="C1366" i="6"/>
  <c r="E1366" i="6" s="1"/>
  <c r="F1366" i="6" s="1"/>
  <c r="G1175" i="6"/>
  <c r="C1175" i="6"/>
  <c r="E1175" i="6" s="1"/>
  <c r="F1175" i="6" s="1"/>
  <c r="C1581" i="6"/>
  <c r="E1581" i="6" s="1"/>
  <c r="F1581" i="6" s="1"/>
  <c r="G1581" i="6"/>
  <c r="G1288" i="6"/>
  <c r="C1288" i="6"/>
  <c r="E1288" i="6" s="1"/>
  <c r="C1445" i="6"/>
  <c r="E1445" i="6" s="1"/>
  <c r="F1445" i="6" s="1"/>
  <c r="G1315" i="6"/>
  <c r="C1315" i="6"/>
  <c r="E1315" i="6" s="1"/>
  <c r="G1373" i="6"/>
  <c r="C1373" i="6"/>
  <c r="E1373" i="6" s="1"/>
  <c r="F1373" i="6" s="1"/>
  <c r="G1436" i="6"/>
  <c r="C1358" i="6"/>
  <c r="E1358" i="6" s="1"/>
  <c r="F1358" i="6" s="1"/>
  <c r="G1437" i="6"/>
  <c r="C1437" i="6"/>
  <c r="E1437" i="6" s="1"/>
  <c r="G1316" i="6"/>
  <c r="C1316" i="6"/>
  <c r="E1316" i="6" s="1"/>
  <c r="G1528" i="6"/>
  <c r="C1528" i="6"/>
  <c r="E1528" i="6" s="1"/>
  <c r="G1109" i="6"/>
  <c r="C1109" i="6"/>
  <c r="E1109" i="6" s="1"/>
  <c r="F1109" i="6" s="1"/>
  <c r="G1143" i="6"/>
  <c r="C1143" i="6"/>
  <c r="E1143" i="6" s="1"/>
  <c r="G1438" i="6"/>
  <c r="C1438" i="6"/>
  <c r="E1438" i="6" s="1"/>
  <c r="F1438" i="6" s="1"/>
  <c r="C880" i="6"/>
  <c r="E880" i="6" s="1"/>
  <c r="C902" i="6"/>
  <c r="E902" i="6" s="1"/>
  <c r="G929" i="6"/>
  <c r="C929" i="6"/>
  <c r="E929" i="6" s="1"/>
  <c r="G992" i="6"/>
  <c r="C992" i="6"/>
  <c r="E992" i="6" s="1"/>
  <c r="F992" i="6" s="1"/>
  <c r="G1136" i="6"/>
  <c r="C1136" i="6"/>
  <c r="E1136" i="6" s="1"/>
  <c r="C1253" i="6"/>
  <c r="E1253" i="6" s="1"/>
  <c r="F1253" i="6" s="1"/>
  <c r="G1253" i="6"/>
  <c r="C1431" i="6"/>
  <c r="E1431" i="6" s="1"/>
  <c r="F1431" i="6" s="1"/>
  <c r="C1032" i="6"/>
  <c r="E1032" i="6" s="1"/>
  <c r="C1038" i="6"/>
  <c r="E1038" i="6" s="1"/>
  <c r="F1038" i="6" s="1"/>
  <c r="G1233" i="6"/>
  <c r="G859" i="6"/>
  <c r="C859" i="6"/>
  <c r="E859" i="6" s="1"/>
  <c r="G1199" i="6"/>
  <c r="C1199" i="6"/>
  <c r="E1199" i="6" s="1"/>
  <c r="F1199" i="6" s="1"/>
  <c r="C680" i="6"/>
  <c r="E680" i="6" s="1"/>
  <c r="F680" i="6" s="1"/>
  <c r="C941" i="6"/>
  <c r="E941" i="6" s="1"/>
  <c r="G1089" i="6"/>
  <c r="G1360" i="6"/>
  <c r="C1360" i="6"/>
  <c r="E1360" i="6" s="1"/>
  <c r="G1417" i="6"/>
  <c r="C1417" i="6"/>
  <c r="E1417" i="6" s="1"/>
  <c r="F1417" i="6" s="1"/>
  <c r="C1468" i="6"/>
  <c r="E1468" i="6" s="1"/>
  <c r="G1468" i="6"/>
  <c r="G1530" i="6"/>
  <c r="C1530" i="6"/>
  <c r="E1530" i="6" s="1"/>
  <c r="G785" i="6"/>
  <c r="G813" i="6"/>
  <c r="C837" i="6"/>
  <c r="E837" i="6" s="1"/>
  <c r="G892" i="6"/>
  <c r="G925" i="6"/>
  <c r="G930" i="6"/>
  <c r="G949" i="6"/>
  <c r="G978" i="6"/>
  <c r="G1039" i="6"/>
  <c r="G1050" i="6"/>
  <c r="G1137" i="6"/>
  <c r="C1160" i="6"/>
  <c r="E1160" i="6" s="1"/>
  <c r="G1218" i="6"/>
  <c r="C1230" i="6"/>
  <c r="E1230" i="6" s="1"/>
  <c r="F1230" i="6" s="1"/>
  <c r="G1285" i="6"/>
  <c r="G1341" i="6"/>
  <c r="F1242" i="6"/>
  <c r="C1286" i="6"/>
  <c r="E1286" i="6" s="1"/>
  <c r="F1286" i="6" s="1"/>
  <c r="G1286" i="6"/>
  <c r="C1355" i="6"/>
  <c r="E1355" i="6" s="1"/>
  <c r="F1355" i="6" s="1"/>
  <c r="G1441" i="6"/>
  <c r="C1441" i="6"/>
  <c r="E1441" i="6" s="1"/>
  <c r="C1627" i="6"/>
  <c r="E1627" i="6" s="1"/>
  <c r="F1627" i="6" s="1"/>
  <c r="G1627" i="6"/>
  <c r="G1655" i="6"/>
  <c r="C1655" i="6"/>
  <c r="E1655" i="6" s="1"/>
  <c r="F1655" i="6" s="1"/>
  <c r="G1024" i="6"/>
  <c r="C1024" i="6"/>
  <c r="E1024" i="6" s="1"/>
  <c r="G1088" i="6"/>
  <c r="C1088" i="6"/>
  <c r="E1088" i="6" s="1"/>
  <c r="F1088" i="6" s="1"/>
  <c r="C1099" i="6"/>
  <c r="E1099" i="6" s="1"/>
  <c r="F1099" i="6" s="1"/>
  <c r="G1121" i="6"/>
  <c r="C1121" i="6"/>
  <c r="E1121" i="6" s="1"/>
  <c r="C1195" i="6"/>
  <c r="E1195" i="6" s="1"/>
  <c r="F1195" i="6" s="1"/>
  <c r="G1195" i="6"/>
  <c r="F1273" i="6"/>
  <c r="G1298" i="6"/>
  <c r="C1298" i="6"/>
  <c r="E1298" i="6" s="1"/>
  <c r="F1298" i="6" s="1"/>
  <c r="C1420" i="6"/>
  <c r="E1420" i="6" s="1"/>
  <c r="G1420" i="6"/>
  <c r="C965" i="6"/>
  <c r="E965" i="6" s="1"/>
  <c r="G965" i="6"/>
  <c r="C989" i="6"/>
  <c r="E989" i="6" s="1"/>
  <c r="C1138" i="6"/>
  <c r="E1138" i="6" s="1"/>
  <c r="F1138" i="6" s="1"/>
  <c r="C1219" i="6"/>
  <c r="E1219" i="6" s="1"/>
  <c r="F1219" i="6" s="1"/>
  <c r="C1255" i="6"/>
  <c r="E1255" i="6" s="1"/>
  <c r="F1255" i="6" s="1"/>
  <c r="G1280" i="6"/>
  <c r="C1280" i="6"/>
  <c r="E1280" i="6" s="1"/>
  <c r="F1280" i="6" s="1"/>
  <c r="F1292" i="6"/>
  <c r="C1310" i="6"/>
  <c r="E1310" i="6" s="1"/>
  <c r="F1310" i="6" s="1"/>
  <c r="F1501" i="6"/>
  <c r="C1317" i="6"/>
  <c r="E1317" i="6" s="1"/>
  <c r="F1317" i="6" s="1"/>
  <c r="G1317" i="6"/>
  <c r="G1442" i="6"/>
  <c r="C1442" i="6"/>
  <c r="E1442" i="6" s="1"/>
  <c r="F1442" i="6" s="1"/>
  <c r="G1567" i="6"/>
  <c r="C1567" i="6"/>
  <c r="E1567" i="6" s="1"/>
  <c r="C1094" i="6"/>
  <c r="E1094" i="6" s="1"/>
  <c r="F1094" i="6" s="1"/>
  <c r="C1161" i="6"/>
  <c r="E1161" i="6" s="1"/>
  <c r="F1161" i="6" s="1"/>
  <c r="C1178" i="6"/>
  <c r="E1178" i="6" s="1"/>
  <c r="F1178" i="6" s="1"/>
  <c r="C1225" i="6"/>
  <c r="E1225" i="6" s="1"/>
  <c r="F1225" i="6" s="1"/>
  <c r="C1274" i="6"/>
  <c r="E1274" i="6" s="1"/>
  <c r="F1274" i="6" s="1"/>
  <c r="G1293" i="6"/>
  <c r="C1293" i="6"/>
  <c r="E1293" i="6" s="1"/>
  <c r="F1293" i="6" s="1"/>
  <c r="C1363" i="6"/>
  <c r="E1363" i="6" s="1"/>
  <c r="G1408" i="6"/>
  <c r="C1408" i="6"/>
  <c r="E1408" i="6" s="1"/>
  <c r="C1414" i="6"/>
  <c r="E1414" i="6" s="1"/>
  <c r="F1414" i="6" s="1"/>
  <c r="G1495" i="6"/>
  <c r="C1495" i="6"/>
  <c r="E1495" i="6" s="1"/>
  <c r="F1495" i="6" s="1"/>
  <c r="C1760" i="6"/>
  <c r="E1760" i="6" s="1"/>
  <c r="G1760" i="6"/>
  <c r="C1318" i="6"/>
  <c r="E1318" i="6" s="1"/>
  <c r="G1318" i="6"/>
  <c r="G1443" i="6"/>
  <c r="C1443" i="6"/>
  <c r="E1443" i="6" s="1"/>
  <c r="F1443" i="6" s="1"/>
  <c r="C1476" i="6"/>
  <c r="E1476" i="6" s="1"/>
  <c r="F1476" i="6" s="1"/>
  <c r="G1476" i="6"/>
  <c r="C1041" i="6"/>
  <c r="E1041" i="6" s="1"/>
  <c r="F1041" i="6" s="1"/>
  <c r="G1232" i="6"/>
  <c r="C1232" i="6"/>
  <c r="E1232" i="6" s="1"/>
  <c r="F1232" i="6" s="1"/>
  <c r="C1281" i="6"/>
  <c r="E1281" i="6" s="1"/>
  <c r="G1591" i="6"/>
  <c r="C1591" i="6"/>
  <c r="E1591" i="6" s="1"/>
  <c r="F1591" i="6" s="1"/>
  <c r="G961" i="6"/>
  <c r="C961" i="6"/>
  <c r="E961" i="6" s="1"/>
  <c r="F961" i="6" s="1"/>
  <c r="G1344" i="6"/>
  <c r="C1344" i="6"/>
  <c r="E1344" i="6" s="1"/>
  <c r="F1344" i="6" s="1"/>
  <c r="G1483" i="6"/>
  <c r="C1483" i="6"/>
  <c r="E1483" i="6" s="1"/>
  <c r="C1568" i="6"/>
  <c r="E1568" i="6" s="1"/>
  <c r="F1568" i="6" s="1"/>
  <c r="G1568" i="6"/>
  <c r="C1614" i="6"/>
  <c r="E1614" i="6" s="1"/>
  <c r="F1614" i="6" s="1"/>
  <c r="C1518" i="6"/>
  <c r="E1518" i="6" s="1"/>
  <c r="G1518" i="6"/>
  <c r="C1569" i="6"/>
  <c r="E1569" i="6" s="1"/>
  <c r="G1569" i="6"/>
  <c r="C1615" i="6"/>
  <c r="E1615" i="6" s="1"/>
  <c r="G1615" i="6"/>
  <c r="C1600" i="6"/>
  <c r="E1600" i="6" s="1"/>
  <c r="G1600" i="6"/>
  <c r="C1622" i="6"/>
  <c r="E1622" i="6" s="1"/>
  <c r="G1622" i="6"/>
  <c r="G1561" i="6"/>
  <c r="C1561" i="6"/>
  <c r="E1561" i="6" s="1"/>
  <c r="G1754" i="6"/>
  <c r="C1754" i="6"/>
  <c r="E1754" i="6" s="1"/>
  <c r="G1630" i="6"/>
  <c r="C1630" i="6"/>
  <c r="E1630" i="6" s="1"/>
  <c r="G1562" i="6"/>
  <c r="C1562" i="6"/>
  <c r="E1562" i="6" s="1"/>
  <c r="G1609" i="6"/>
  <c r="C1609" i="6"/>
  <c r="E1609" i="6" s="1"/>
  <c r="F1609" i="6" s="1"/>
  <c r="G1672" i="6"/>
  <c r="C1672" i="6"/>
  <c r="E1672" i="6" s="1"/>
  <c r="G1884" i="6"/>
  <c r="C1884" i="6"/>
  <c r="E1884" i="6" s="1"/>
  <c r="G1646" i="6"/>
  <c r="C1646" i="6"/>
  <c r="E1646" i="6" s="1"/>
  <c r="F1646" i="6" s="1"/>
  <c r="G1674" i="6"/>
  <c r="C1674" i="6"/>
  <c r="E1674" i="6" s="1"/>
  <c r="F1674" i="6" s="1"/>
  <c r="C1855" i="6"/>
  <c r="E1855" i="6" s="1"/>
  <c r="F1855" i="6" s="1"/>
  <c r="G1855" i="6"/>
  <c r="C1361" i="6"/>
  <c r="E1361" i="6" s="1"/>
  <c r="F1361" i="6" s="1"/>
  <c r="G1361" i="6"/>
  <c r="G1625" i="6"/>
  <c r="C1625" i="6"/>
  <c r="E1625" i="6" s="1"/>
  <c r="F1625" i="6" s="1"/>
  <c r="C1131" i="6"/>
  <c r="E1131" i="6" s="1"/>
  <c r="F1131" i="6" s="1"/>
  <c r="G1131" i="6"/>
  <c r="C1291" i="6"/>
  <c r="E1291" i="6" s="1"/>
  <c r="F1291" i="6" s="1"/>
  <c r="G1291" i="6"/>
  <c r="C1647" i="6"/>
  <c r="E1647" i="6" s="1"/>
  <c r="F1647" i="6" s="1"/>
  <c r="G1647" i="6"/>
  <c r="C1061" i="6"/>
  <c r="E1061" i="6" s="1"/>
  <c r="F1061" i="6" s="1"/>
  <c r="G1061" i="6"/>
  <c r="G1165" i="6"/>
  <c r="C1165" i="6"/>
  <c r="E1165" i="6" s="1"/>
  <c r="C1205" i="6"/>
  <c r="E1205" i="6" s="1"/>
  <c r="G1266" i="6"/>
  <c r="C1266" i="6"/>
  <c r="E1266" i="6" s="1"/>
  <c r="F1266" i="6" s="1"/>
  <c r="G1272" i="6"/>
  <c r="C1272" i="6"/>
  <c r="E1272" i="6" s="1"/>
  <c r="G1573" i="6"/>
  <c r="C1573" i="6"/>
  <c r="E1573" i="6" s="1"/>
  <c r="G1712" i="6"/>
  <c r="C1712" i="6"/>
  <c r="E1712" i="6" s="1"/>
  <c r="F1712" i="6" s="1"/>
  <c r="G993" i="6"/>
  <c r="C993" i="6"/>
  <c r="E993" i="6" s="1"/>
  <c r="F993" i="6" s="1"/>
  <c r="C1368" i="6"/>
  <c r="E1368" i="6" s="1"/>
  <c r="F1368" i="6" s="1"/>
  <c r="C1374" i="6"/>
  <c r="E1374" i="6" s="1"/>
  <c r="F1374" i="6" s="1"/>
  <c r="C1426" i="6"/>
  <c r="E1426" i="6" s="1"/>
  <c r="F1426" i="6" s="1"/>
  <c r="C1461" i="6"/>
  <c r="E1461" i="6" s="1"/>
  <c r="F1461" i="6" s="1"/>
  <c r="G1026" i="6"/>
  <c r="G1056" i="6"/>
  <c r="C1056" i="6"/>
  <c r="E1056" i="6" s="1"/>
  <c r="G1080" i="6"/>
  <c r="G1110" i="6"/>
  <c r="C1176" i="6"/>
  <c r="E1176" i="6" s="1"/>
  <c r="F1176" i="6" s="1"/>
  <c r="C1206" i="6"/>
  <c r="E1206" i="6" s="1"/>
  <c r="G1251" i="6"/>
  <c r="C1262" i="6"/>
  <c r="E1262" i="6" s="1"/>
  <c r="F1262" i="6" s="1"/>
  <c r="C1333" i="6"/>
  <c r="E1333" i="6" s="1"/>
  <c r="F1333" i="6" s="1"/>
  <c r="C1338" i="6"/>
  <c r="E1338" i="6" s="1"/>
  <c r="F1338" i="6" s="1"/>
  <c r="C1343" i="6"/>
  <c r="E1343" i="6" s="1"/>
  <c r="F1343" i="6" s="1"/>
  <c r="C1365" i="6"/>
  <c r="E1365" i="6" s="1"/>
  <c r="F1365" i="6" s="1"/>
  <c r="C1446" i="6"/>
  <c r="E1446" i="6" s="1"/>
  <c r="F1446" i="6" s="1"/>
  <c r="G1491" i="6"/>
  <c r="C1517" i="6"/>
  <c r="E1517" i="6" s="1"/>
  <c r="C1543" i="6"/>
  <c r="E1543" i="6" s="1"/>
  <c r="F1543" i="6" s="1"/>
  <c r="G1543" i="6"/>
  <c r="G1555" i="6"/>
  <c r="G1943" i="6"/>
  <c r="C1943" i="6"/>
  <c r="E1943" i="6" s="1"/>
  <c r="F1943" i="6" s="1"/>
  <c r="C1475" i="6"/>
  <c r="E1475" i="6" s="1"/>
  <c r="F1475" i="6" s="1"/>
  <c r="C1637" i="6"/>
  <c r="E1637" i="6" s="1"/>
  <c r="F1637" i="6" s="1"/>
  <c r="G1637" i="6"/>
  <c r="F1846" i="6"/>
  <c r="G1577" i="6"/>
  <c r="C1577" i="6"/>
  <c r="E1577" i="6" s="1"/>
  <c r="C1936" i="6"/>
  <c r="E1936" i="6" s="1"/>
  <c r="G1936" i="6"/>
  <c r="C1252" i="6"/>
  <c r="E1252" i="6" s="1"/>
  <c r="G1464" i="6"/>
  <c r="C1563" i="6"/>
  <c r="E1563" i="6" s="1"/>
  <c r="F1563" i="6" s="1"/>
  <c r="G1563" i="6"/>
  <c r="C1801" i="6"/>
  <c r="E1801" i="6" s="1"/>
  <c r="G1801" i="6"/>
  <c r="G1929" i="6"/>
  <c r="C1929" i="6"/>
  <c r="E1929" i="6" s="1"/>
  <c r="F1929" i="6" s="1"/>
  <c r="C1383" i="6"/>
  <c r="E1383" i="6" s="1"/>
  <c r="F1383" i="6" s="1"/>
  <c r="G1452" i="6"/>
  <c r="C1691" i="6"/>
  <c r="E1691" i="6" s="1"/>
  <c r="F1691" i="6" s="1"/>
  <c r="C1725" i="6"/>
  <c r="E1725" i="6" s="1"/>
  <c r="G1753" i="6"/>
  <c r="G1802" i="6"/>
  <c r="C1802" i="6"/>
  <c r="E1802" i="6" s="1"/>
  <c r="C1557" i="6"/>
  <c r="E1557" i="6" s="1"/>
  <c r="F1557" i="6" s="1"/>
  <c r="G1557" i="6"/>
  <c r="G1378" i="6"/>
  <c r="C1378" i="6"/>
  <c r="E1378" i="6" s="1"/>
  <c r="F1378" i="6" s="1"/>
  <c r="G1824" i="6"/>
  <c r="C1824" i="6"/>
  <c r="E1824" i="6" s="1"/>
  <c r="G1907" i="6"/>
  <c r="C1907" i="6"/>
  <c r="E1907" i="6" s="1"/>
  <c r="F1907" i="6" s="1"/>
  <c r="C1685" i="6"/>
  <c r="E1685" i="6" s="1"/>
  <c r="F1685" i="6" s="1"/>
  <c r="C1762" i="6"/>
  <c r="E1762" i="6" s="1"/>
  <c r="G1248" i="6"/>
  <c r="C1248" i="6"/>
  <c r="E1248" i="6" s="1"/>
  <c r="F1350" i="6"/>
  <c r="C1488" i="6"/>
  <c r="E1488" i="6" s="1"/>
  <c r="F1488" i="6" s="1"/>
  <c r="C1551" i="6"/>
  <c r="E1551" i="6" s="1"/>
  <c r="F1551" i="6" s="1"/>
  <c r="C1671" i="6"/>
  <c r="E1671" i="6" s="1"/>
  <c r="F1671" i="6" s="1"/>
  <c r="G1699" i="6"/>
  <c r="C1699" i="6"/>
  <c r="E1699" i="6" s="1"/>
  <c r="F1699" i="6" s="1"/>
  <c r="G1787" i="6"/>
  <c r="C1787" i="6"/>
  <c r="E1787" i="6" s="1"/>
  <c r="F1787" i="6" s="1"/>
  <c r="G1803" i="6"/>
  <c r="C1803" i="6"/>
  <c r="E1803" i="6" s="1"/>
  <c r="F1803" i="6" s="1"/>
  <c r="C1198" i="6"/>
  <c r="E1198" i="6" s="1"/>
  <c r="F1198" i="6" s="1"/>
  <c r="C1289" i="6"/>
  <c r="E1289" i="6" s="1"/>
  <c r="F1289" i="6" s="1"/>
  <c r="C1356" i="6"/>
  <c r="E1356" i="6" s="1"/>
  <c r="F1356" i="6" s="1"/>
  <c r="G1908" i="6"/>
  <c r="C1908" i="6"/>
  <c r="E1908" i="6" s="1"/>
  <c r="F1908" i="6" s="1"/>
  <c r="G1946" i="6"/>
  <c r="C1946" i="6"/>
  <c r="E1946" i="6" s="1"/>
  <c r="G1679" i="6"/>
  <c r="C1679" i="6"/>
  <c r="E1679" i="6" s="1"/>
  <c r="C1864" i="6"/>
  <c r="E1864" i="6" s="1"/>
  <c r="G1864" i="6"/>
  <c r="C1924" i="6"/>
  <c r="E1924" i="6" s="1"/>
  <c r="G1924" i="6"/>
  <c r="G1714" i="6"/>
  <c r="C1714" i="6"/>
  <c r="E1714" i="6" s="1"/>
  <c r="F1714" i="6" s="1"/>
  <c r="G1902" i="6"/>
  <c r="C1902" i="6"/>
  <c r="E1902" i="6" s="1"/>
  <c r="F1902" i="6" s="1"/>
  <c r="C1502" i="6"/>
  <c r="E1502" i="6" s="1"/>
  <c r="F1502" i="6" s="1"/>
  <c r="G1515" i="6"/>
  <c r="C1515" i="6"/>
  <c r="E1515" i="6" s="1"/>
  <c r="F1515" i="6" s="1"/>
  <c r="G1765" i="6"/>
  <c r="C1765" i="6"/>
  <c r="E1765" i="6" s="1"/>
  <c r="C1819" i="6"/>
  <c r="E1819" i="6" s="1"/>
  <c r="F1819" i="6" s="1"/>
  <c r="G1949" i="6"/>
  <c r="C1949" i="6"/>
  <c r="E1949" i="6" s="1"/>
  <c r="G1547" i="6"/>
  <c r="C1547" i="6"/>
  <c r="E1547" i="6" s="1"/>
  <c r="F1547" i="6" s="1"/>
  <c r="F1601" i="6"/>
  <c r="C1782" i="6"/>
  <c r="E1782" i="6" s="1"/>
  <c r="G1798" i="6"/>
  <c r="C1798" i="6"/>
  <c r="E1798" i="6" s="1"/>
  <c r="G1744" i="6"/>
  <c r="C1744" i="6"/>
  <c r="E1744" i="6" s="1"/>
  <c r="C1070" i="6"/>
  <c r="E1070" i="6" s="1"/>
  <c r="F1070" i="6" s="1"/>
  <c r="C1602" i="6"/>
  <c r="E1602" i="6" s="1"/>
  <c r="G1602" i="6"/>
  <c r="C1662" i="6"/>
  <c r="E1662" i="6" s="1"/>
  <c r="F1662" i="6" s="1"/>
  <c r="G1662" i="6"/>
  <c r="C1775" i="6"/>
  <c r="E1775" i="6" s="1"/>
  <c r="F1775" i="6" s="1"/>
  <c r="C1814" i="6"/>
  <c r="E1814" i="6" s="1"/>
  <c r="F1814" i="6" s="1"/>
  <c r="G1120" i="6"/>
  <c r="C1120" i="6"/>
  <c r="E1120" i="6" s="1"/>
  <c r="C1393" i="6"/>
  <c r="E1393" i="6" s="1"/>
  <c r="G1393" i="6"/>
  <c r="C1404" i="6"/>
  <c r="E1404" i="6" s="1"/>
  <c r="F1404" i="6" s="1"/>
  <c r="G1404" i="6"/>
  <c r="C1457" i="6"/>
  <c r="E1457" i="6" s="1"/>
  <c r="F1457" i="6" s="1"/>
  <c r="G1457" i="6"/>
  <c r="G1312" i="6"/>
  <c r="C1312" i="6"/>
  <c r="E1312" i="6" s="1"/>
  <c r="C1387" i="6"/>
  <c r="E1387" i="6" s="1"/>
  <c r="F1387" i="6" s="1"/>
  <c r="G1504" i="6"/>
  <c r="C1504" i="6"/>
  <c r="E1504" i="6" s="1"/>
  <c r="G1656" i="6"/>
  <c r="C1656" i="6"/>
  <c r="E1656" i="6" s="1"/>
  <c r="F1656" i="6" s="1"/>
  <c r="G1845" i="6"/>
  <c r="C1845" i="6"/>
  <c r="E1845" i="6" s="1"/>
  <c r="F1845" i="6" s="1"/>
  <c r="C1376" i="6"/>
  <c r="E1376" i="6" s="1"/>
  <c r="F1376" i="6" s="1"/>
  <c r="C1323" i="6"/>
  <c r="E1323" i="6" s="1"/>
  <c r="C1523" i="6"/>
  <c r="E1523" i="6" s="1"/>
  <c r="F1523" i="6" s="1"/>
  <c r="G1523" i="6"/>
  <c r="C1897" i="6"/>
  <c r="E1897" i="6" s="1"/>
  <c r="F1897" i="6" s="1"/>
  <c r="G1897" i="6"/>
  <c r="C2350" i="6"/>
  <c r="E2350" i="6" s="1"/>
  <c r="F2350" i="6" s="1"/>
  <c r="G2350" i="6"/>
  <c r="C1389" i="6"/>
  <c r="E1389" i="6" s="1"/>
  <c r="F1389" i="6" s="1"/>
  <c r="C1453" i="6"/>
  <c r="E1453" i="6" s="1"/>
  <c r="F1453" i="6" s="1"/>
  <c r="G1758" i="6"/>
  <c r="G1779" i="6"/>
  <c r="C1779" i="6"/>
  <c r="E1779" i="6" s="1"/>
  <c r="F1779" i="6" s="1"/>
  <c r="C1894" i="6"/>
  <c r="E1894" i="6" s="1"/>
  <c r="F1894" i="6" s="1"/>
  <c r="G1894" i="6"/>
  <c r="G1901" i="6"/>
  <c r="C1901" i="6"/>
  <c r="E1901" i="6" s="1"/>
  <c r="C2039" i="6"/>
  <c r="E2039" i="6" s="1"/>
  <c r="G2039" i="6"/>
  <c r="G1498" i="6"/>
  <c r="C1553" i="6"/>
  <c r="E1553" i="6" s="1"/>
  <c r="F1553" i="6" s="1"/>
  <c r="C1811" i="6"/>
  <c r="E1811" i="6" s="1"/>
  <c r="F1811" i="6" s="1"/>
  <c r="G1811" i="6"/>
  <c r="C2009" i="6"/>
  <c r="E2009" i="6" s="1"/>
  <c r="G2009" i="6"/>
  <c r="G1829" i="6"/>
  <c r="C1875" i="6"/>
  <c r="E1875" i="6" s="1"/>
  <c r="F1875" i="6" s="1"/>
  <c r="G2163" i="6"/>
  <c r="C2163" i="6"/>
  <c r="E2163" i="6" s="1"/>
  <c r="F1448" i="6"/>
  <c r="C1668" i="6"/>
  <c r="E1668" i="6" s="1"/>
  <c r="G1722" i="6"/>
  <c r="C1722" i="6"/>
  <c r="E1722" i="6" s="1"/>
  <c r="F1722" i="6" s="1"/>
  <c r="G1741" i="6"/>
  <c r="C1836" i="6"/>
  <c r="E1836" i="6" s="1"/>
  <c r="F1836" i="6" s="1"/>
  <c r="G1836" i="6"/>
  <c r="C1856" i="6"/>
  <c r="E1856" i="6" s="1"/>
  <c r="G1856" i="6"/>
  <c r="C1532" i="6"/>
  <c r="E1532" i="6" s="1"/>
  <c r="F1532" i="6" s="1"/>
  <c r="C1599" i="6"/>
  <c r="E1599" i="6" s="1"/>
  <c r="F1599" i="6" s="1"/>
  <c r="C1651" i="6"/>
  <c r="E1651" i="6" s="1"/>
  <c r="F1651" i="6" s="1"/>
  <c r="C1675" i="6"/>
  <c r="E1675" i="6" s="1"/>
  <c r="F1675" i="6" s="1"/>
  <c r="C2010" i="6"/>
  <c r="E2010" i="6" s="1"/>
  <c r="G2010" i="6"/>
  <c r="C2025" i="6"/>
  <c r="E2025" i="6" s="1"/>
  <c r="F2025" i="6" s="1"/>
  <c r="G2025" i="6"/>
  <c r="G2156" i="6"/>
  <c r="C2156" i="6"/>
  <c r="E2156" i="6" s="1"/>
  <c r="G2314" i="6"/>
  <c r="C2314" i="6"/>
  <c r="E2314" i="6" s="1"/>
  <c r="F2314" i="6" s="1"/>
  <c r="C1494" i="6"/>
  <c r="E1494" i="6" s="1"/>
  <c r="C1606" i="6"/>
  <c r="E1606" i="6" s="1"/>
  <c r="F1606" i="6" s="1"/>
  <c r="G1640" i="6"/>
  <c r="G1688" i="6"/>
  <c r="C1688" i="6"/>
  <c r="E1688" i="6" s="1"/>
  <c r="F1688" i="6" s="1"/>
  <c r="C2126" i="6"/>
  <c r="E2126" i="6" s="1"/>
  <c r="F2126" i="6" s="1"/>
  <c r="G2126" i="6"/>
  <c r="G1572" i="6"/>
  <c r="C1572" i="6"/>
  <c r="E1572" i="6" s="1"/>
  <c r="F1572" i="6" s="1"/>
  <c r="C1941" i="6"/>
  <c r="E1941" i="6" s="1"/>
  <c r="F1941" i="6" s="1"/>
  <c r="G1941" i="6"/>
  <c r="C1511" i="6"/>
  <c r="E1511" i="6" s="1"/>
  <c r="F1511" i="6" s="1"/>
  <c r="C1717" i="6"/>
  <c r="E1717" i="6" s="1"/>
  <c r="F1717" i="6" s="1"/>
  <c r="G1717" i="6"/>
  <c r="G1883" i="6"/>
  <c r="C1883" i="6"/>
  <c r="E1883" i="6" s="1"/>
  <c r="F1883" i="6" s="1"/>
  <c r="C1948" i="6"/>
  <c r="E1948" i="6" s="1"/>
  <c r="G1948" i="6"/>
  <c r="C2110" i="6"/>
  <c r="E2110" i="6" s="1"/>
  <c r="G2110" i="6"/>
  <c r="C1670" i="6"/>
  <c r="E1670" i="6" s="1"/>
  <c r="C1768" i="6"/>
  <c r="E1768" i="6" s="1"/>
  <c r="G1851" i="6"/>
  <c r="C1851" i="6"/>
  <c r="E1851" i="6" s="1"/>
  <c r="C1871" i="6"/>
  <c r="E1871" i="6" s="1"/>
  <c r="G2011" i="6"/>
  <c r="C1976" i="6"/>
  <c r="E1976" i="6" s="1"/>
  <c r="G1976" i="6"/>
  <c r="G2004" i="6"/>
  <c r="C2004" i="6"/>
  <c r="E2004" i="6" s="1"/>
  <c r="C2127" i="6"/>
  <c r="E2127" i="6" s="1"/>
  <c r="F2127" i="6" s="1"/>
  <c r="G2127" i="6"/>
  <c r="C2180" i="6"/>
  <c r="E2180" i="6" s="1"/>
  <c r="F2180" i="6" s="1"/>
  <c r="G2180" i="6"/>
  <c r="C1990" i="6"/>
  <c r="E1990" i="6" s="1"/>
  <c r="F1990" i="6" s="1"/>
  <c r="G1990" i="6"/>
  <c r="G2285" i="6"/>
  <c r="C2285" i="6"/>
  <c r="E2285" i="6" s="1"/>
  <c r="C2034" i="6"/>
  <c r="E2034" i="6" s="1"/>
  <c r="F2034" i="6" s="1"/>
  <c r="G2034" i="6"/>
  <c r="G2173" i="6"/>
  <c r="C2173" i="6"/>
  <c r="E2173" i="6" s="1"/>
  <c r="C1795" i="6"/>
  <c r="E1795" i="6" s="1"/>
  <c r="F1795" i="6" s="1"/>
  <c r="G1795" i="6"/>
  <c r="C1923" i="6"/>
  <c r="E1923" i="6" s="1"/>
  <c r="C2277" i="6"/>
  <c r="E2277" i="6" s="1"/>
  <c r="G2277" i="6"/>
  <c r="C1776" i="6"/>
  <c r="E1776" i="6" s="1"/>
  <c r="F1776" i="6" s="1"/>
  <c r="C1891" i="6"/>
  <c r="E1891" i="6" s="1"/>
  <c r="F1891" i="6" s="1"/>
  <c r="G1891" i="6"/>
  <c r="C1930" i="6"/>
  <c r="E1930" i="6" s="1"/>
  <c r="G1930" i="6"/>
  <c r="C1719" i="6"/>
  <c r="E1719" i="6" s="1"/>
  <c r="G1719" i="6"/>
  <c r="C1827" i="6"/>
  <c r="E1827" i="6" s="1"/>
  <c r="F1827" i="6" s="1"/>
  <c r="G1827" i="6"/>
  <c r="G2105" i="6"/>
  <c r="C2105" i="6"/>
  <c r="E2105" i="6" s="1"/>
  <c r="G2144" i="6"/>
  <c r="C2144" i="6"/>
  <c r="E2144" i="6" s="1"/>
  <c r="F2144" i="6" s="1"/>
  <c r="C2262" i="6"/>
  <c r="E2262" i="6" s="1"/>
  <c r="G2458" i="6"/>
  <c r="C2458" i="6"/>
  <c r="E2458" i="6" s="1"/>
  <c r="F2458" i="6" s="1"/>
  <c r="G1808" i="6"/>
  <c r="C1808" i="6"/>
  <c r="E1808" i="6" s="1"/>
  <c r="G1923" i="6"/>
  <c r="C1985" i="6"/>
  <c r="E1985" i="6" s="1"/>
  <c r="F1985" i="6" s="1"/>
  <c r="G1985" i="6"/>
  <c r="C2021" i="6"/>
  <c r="E2021" i="6" s="1"/>
  <c r="C2145" i="6"/>
  <c r="E2145" i="6" s="1"/>
  <c r="G2145" i="6"/>
  <c r="C1892" i="6"/>
  <c r="E1892" i="6" s="1"/>
  <c r="F1892" i="6" s="1"/>
  <c r="G1892" i="6"/>
  <c r="G1971" i="6"/>
  <c r="C1971" i="6"/>
  <c r="E1971" i="6" s="1"/>
  <c r="F1971" i="6" s="1"/>
  <c r="C2232" i="6"/>
  <c r="E2232" i="6" s="1"/>
  <c r="G2240" i="6"/>
  <c r="C2240" i="6"/>
  <c r="E2240" i="6" s="1"/>
  <c r="F2240" i="6" s="1"/>
  <c r="C2000" i="6"/>
  <c r="E2000" i="6" s="1"/>
  <c r="F2000" i="6" s="1"/>
  <c r="G2000" i="6"/>
  <c r="C2137" i="6"/>
  <c r="E2137" i="6" s="1"/>
  <c r="G2137" i="6"/>
  <c r="G2378" i="6"/>
  <c r="C2378" i="6"/>
  <c r="E2378" i="6" s="1"/>
  <c r="C1733" i="6"/>
  <c r="E1733" i="6" s="1"/>
  <c r="F1733" i="6" s="1"/>
  <c r="G1733" i="6"/>
  <c r="C1834" i="6"/>
  <c r="E1834" i="6" s="1"/>
  <c r="C1847" i="6"/>
  <c r="E1847" i="6" s="1"/>
  <c r="G1847" i="6"/>
  <c r="C1886" i="6"/>
  <c r="E1886" i="6" s="1"/>
  <c r="F1886" i="6" s="1"/>
  <c r="C1918" i="6"/>
  <c r="E1918" i="6" s="1"/>
  <c r="F1918" i="6" s="1"/>
  <c r="C1632" i="6"/>
  <c r="E1632" i="6" s="1"/>
  <c r="F1632" i="6" s="1"/>
  <c r="G1632" i="6"/>
  <c r="G1771" i="6"/>
  <c r="C1771" i="6"/>
  <c r="E1771" i="6" s="1"/>
  <c r="C1964" i="6"/>
  <c r="E1964" i="6" s="1"/>
  <c r="F1964" i="6" s="1"/>
  <c r="C1979" i="6"/>
  <c r="E1979" i="6" s="1"/>
  <c r="G1979" i="6"/>
  <c r="G2037" i="6"/>
  <c r="C2037" i="6"/>
  <c r="E2037" i="6" s="1"/>
  <c r="F2037" i="6" s="1"/>
  <c r="G2232" i="6"/>
  <c r="C1727" i="6"/>
  <c r="E1727" i="6" s="1"/>
  <c r="C1764" i="6"/>
  <c r="E1764" i="6" s="1"/>
  <c r="C1797" i="6"/>
  <c r="E1797" i="6" s="1"/>
  <c r="G2264" i="6"/>
  <c r="C2264" i="6"/>
  <c r="E2264" i="6" s="1"/>
  <c r="G1592" i="6"/>
  <c r="C1592" i="6"/>
  <c r="E1592" i="6" s="1"/>
  <c r="F1592" i="6" s="1"/>
  <c r="G1958" i="6"/>
  <c r="C1972" i="6"/>
  <c r="E1972" i="6" s="1"/>
  <c r="C1472" i="6"/>
  <c r="E1472" i="6" s="1"/>
  <c r="F1472" i="6" s="1"/>
  <c r="C1536" i="6"/>
  <c r="E1536" i="6" s="1"/>
  <c r="F1536" i="6" s="1"/>
  <c r="C1604" i="6"/>
  <c r="E1604" i="6" s="1"/>
  <c r="G1604" i="6"/>
  <c r="C1900" i="6"/>
  <c r="E1900" i="6" s="1"/>
  <c r="G1900" i="6"/>
  <c r="C1965" i="6"/>
  <c r="E1965" i="6" s="1"/>
  <c r="F1965" i="6" s="1"/>
  <c r="G1965" i="6"/>
  <c r="G2008" i="6"/>
  <c r="C2008" i="6"/>
  <c r="E2008" i="6" s="1"/>
  <c r="G2038" i="6"/>
  <c r="C2038" i="6"/>
  <c r="E2038" i="6" s="1"/>
  <c r="F2038" i="6" s="1"/>
  <c r="C1835" i="6"/>
  <c r="E1835" i="6" s="1"/>
  <c r="G1835" i="6"/>
  <c r="C1973" i="6"/>
  <c r="E1973" i="6" s="1"/>
  <c r="F1973" i="6" s="1"/>
  <c r="G1973" i="6"/>
  <c r="C1987" i="6"/>
  <c r="E1987" i="6" s="1"/>
  <c r="F1987" i="6" s="1"/>
  <c r="G1987" i="6"/>
  <c r="G2220" i="6"/>
  <c r="C2220" i="6"/>
  <c r="E2220" i="6" s="1"/>
  <c r="F2220" i="6" s="1"/>
  <c r="G1859" i="6"/>
  <c r="C1865" i="6"/>
  <c r="E1865" i="6" s="1"/>
  <c r="G2120" i="6"/>
  <c r="C1638" i="6"/>
  <c r="E1638" i="6" s="1"/>
  <c r="F1638" i="6" s="1"/>
  <c r="G1755" i="6"/>
  <c r="G1820" i="6"/>
  <c r="C1837" i="6"/>
  <c r="E1837" i="6" s="1"/>
  <c r="G1853" i="6"/>
  <c r="G1938" i="6"/>
  <c r="C1938" i="6"/>
  <c r="E1938" i="6" s="1"/>
  <c r="F1938" i="6" s="1"/>
  <c r="C2057" i="6"/>
  <c r="E2057" i="6" s="1"/>
  <c r="F2057" i="6" s="1"/>
  <c r="G2057" i="6"/>
  <c r="G2121" i="6"/>
  <c r="C2121" i="6"/>
  <c r="E2121" i="6" s="1"/>
  <c r="C2412" i="6"/>
  <c r="E2412" i="6" s="1"/>
  <c r="G2412" i="6"/>
  <c r="G2101" i="6"/>
  <c r="C2101" i="6"/>
  <c r="E2101" i="6" s="1"/>
  <c r="C2155" i="6"/>
  <c r="E2155" i="6" s="1"/>
  <c r="F2155" i="6" s="1"/>
  <c r="C1740" i="6"/>
  <c r="E1740" i="6" s="1"/>
  <c r="C1816" i="6"/>
  <c r="E1816" i="6" s="1"/>
  <c r="G1933" i="6"/>
  <c r="C1933" i="6"/>
  <c r="E1933" i="6" s="1"/>
  <c r="G1927" i="6"/>
  <c r="C1927" i="6"/>
  <c r="E1927" i="6" s="1"/>
  <c r="C2108" i="6"/>
  <c r="E2108" i="6" s="1"/>
  <c r="G2359" i="6"/>
  <c r="C2359" i="6"/>
  <c r="E2359" i="6" s="1"/>
  <c r="F2359" i="6" s="1"/>
  <c r="C2389" i="6"/>
  <c r="E2389" i="6" s="1"/>
  <c r="G2389" i="6"/>
  <c r="G2413" i="6"/>
  <c r="C2413" i="6"/>
  <c r="E2413" i="6" s="1"/>
  <c r="G2481" i="6"/>
  <c r="C2481" i="6"/>
  <c r="E2481" i="6" s="1"/>
  <c r="G2765" i="6"/>
  <c r="C2765" i="6"/>
  <c r="E2765" i="6" s="1"/>
  <c r="F2765" i="6" s="1"/>
  <c r="G2064" i="6"/>
  <c r="C2064" i="6"/>
  <c r="E2064" i="6" s="1"/>
  <c r="F2064" i="6" s="1"/>
  <c r="C2122" i="6"/>
  <c r="E2122" i="6" s="1"/>
  <c r="F2122" i="6" s="1"/>
  <c r="G2122" i="6"/>
  <c r="C2196" i="6"/>
  <c r="E2196" i="6" s="1"/>
  <c r="C2443" i="6"/>
  <c r="E2443" i="6" s="1"/>
  <c r="G2443" i="6"/>
  <c r="G2252" i="6"/>
  <c r="C2252" i="6"/>
  <c r="E2252" i="6" s="1"/>
  <c r="F2252" i="6" s="1"/>
  <c r="G2303" i="6"/>
  <c r="C2303" i="6"/>
  <c r="E2303" i="6" s="1"/>
  <c r="C2552" i="6"/>
  <c r="E2552" i="6" s="1"/>
  <c r="G2552" i="6"/>
  <c r="G2584" i="6"/>
  <c r="C2584" i="6"/>
  <c r="E2584" i="6" s="1"/>
  <c r="C2592" i="6"/>
  <c r="E2592" i="6" s="1"/>
  <c r="F2592" i="6" s="1"/>
  <c r="G2592" i="6"/>
  <c r="G2310" i="6"/>
  <c r="C2310" i="6"/>
  <c r="E2310" i="6" s="1"/>
  <c r="C2489" i="6"/>
  <c r="E2489" i="6" s="1"/>
  <c r="G2489" i="6"/>
  <c r="G2052" i="6"/>
  <c r="C2052" i="6"/>
  <c r="E2052" i="6" s="1"/>
  <c r="F2052" i="6" s="1"/>
  <c r="G2123" i="6"/>
  <c r="C2123" i="6"/>
  <c r="E2123" i="6" s="1"/>
  <c r="F2123" i="6" s="1"/>
  <c r="G2576" i="6"/>
  <c r="C2576" i="6"/>
  <c r="E2576" i="6" s="1"/>
  <c r="F2576" i="6" s="1"/>
  <c r="G1878" i="6"/>
  <c r="C1878" i="6"/>
  <c r="E1878" i="6" s="1"/>
  <c r="F1878" i="6" s="1"/>
  <c r="G2013" i="6"/>
  <c r="G2130" i="6"/>
  <c r="C2130" i="6"/>
  <c r="E2130" i="6" s="1"/>
  <c r="C2177" i="6"/>
  <c r="E2177" i="6" s="1"/>
  <c r="F2177" i="6" s="1"/>
  <c r="G2177" i="6"/>
  <c r="G2196" i="6"/>
  <c r="G2217" i="6"/>
  <c r="C2217" i="6"/>
  <c r="E2217" i="6" s="1"/>
  <c r="G2340" i="6"/>
  <c r="C2340" i="6"/>
  <c r="E2340" i="6" s="1"/>
  <c r="F2340" i="6" s="1"/>
  <c r="G2436" i="6"/>
  <c r="C2436" i="6"/>
  <c r="E2436" i="6" s="1"/>
  <c r="G1774" i="6"/>
  <c r="C1774" i="6"/>
  <c r="E1774" i="6" s="1"/>
  <c r="F1774" i="6" s="1"/>
  <c r="C1785" i="6"/>
  <c r="E1785" i="6" s="1"/>
  <c r="F1785" i="6" s="1"/>
  <c r="C1844" i="6"/>
  <c r="E1844" i="6" s="1"/>
  <c r="C1940" i="6"/>
  <c r="E1940" i="6" s="1"/>
  <c r="F1940" i="6" s="1"/>
  <c r="G2618" i="6"/>
  <c r="C2618" i="6"/>
  <c r="E2618" i="6" s="1"/>
  <c r="F2618" i="6" s="1"/>
  <c r="C2775" i="6"/>
  <c r="E2775" i="6" s="1"/>
  <c r="F2775" i="6" s="1"/>
  <c r="G2775" i="6"/>
  <c r="C1763" i="6"/>
  <c r="E1763" i="6" s="1"/>
  <c r="F1763" i="6" s="1"/>
  <c r="G2007" i="6"/>
  <c r="C2007" i="6"/>
  <c r="E2007" i="6" s="1"/>
  <c r="F2007" i="6" s="1"/>
  <c r="C2040" i="6"/>
  <c r="E2040" i="6" s="1"/>
  <c r="F2040" i="6" s="1"/>
  <c r="C2553" i="6"/>
  <c r="E2553" i="6" s="1"/>
  <c r="F2553" i="6" s="1"/>
  <c r="C2415" i="6"/>
  <c r="E2415" i="6" s="1"/>
  <c r="F2415" i="6" s="1"/>
  <c r="G2415" i="6"/>
  <c r="C2246" i="6"/>
  <c r="E2246" i="6" s="1"/>
  <c r="F2246" i="6" s="1"/>
  <c r="G2246" i="6"/>
  <c r="F2290" i="6"/>
  <c r="G2594" i="6"/>
  <c r="C2594" i="6"/>
  <c r="E2594" i="6" s="1"/>
  <c r="F2594" i="6" s="1"/>
  <c r="C2430" i="6"/>
  <c r="E2430" i="6" s="1"/>
  <c r="F2430" i="6" s="1"/>
  <c r="G2430" i="6"/>
  <c r="G2327" i="6"/>
  <c r="C2327" i="6"/>
  <c r="E2327" i="6" s="1"/>
  <c r="F2327" i="6" s="1"/>
  <c r="G2642" i="6"/>
  <c r="C2642" i="6"/>
  <c r="E2642" i="6" s="1"/>
  <c r="F2642" i="6" s="1"/>
  <c r="G2151" i="6"/>
  <c r="C2151" i="6"/>
  <c r="E2151" i="6" s="1"/>
  <c r="C2384" i="6"/>
  <c r="E2384" i="6" s="1"/>
  <c r="G2538" i="6"/>
  <c r="C2538" i="6"/>
  <c r="E2538" i="6" s="1"/>
  <c r="F2538" i="6" s="1"/>
  <c r="G2595" i="6"/>
  <c r="C2595" i="6"/>
  <c r="E2595" i="6" s="1"/>
  <c r="F2595" i="6" s="1"/>
  <c r="C2111" i="6"/>
  <c r="E2111" i="6" s="1"/>
  <c r="F2111" i="6" s="1"/>
  <c r="G2111" i="6"/>
  <c r="G2165" i="6"/>
  <c r="C2165" i="6"/>
  <c r="E2165" i="6" s="1"/>
  <c r="F2165" i="6" s="1"/>
  <c r="C2276" i="6"/>
  <c r="E2276" i="6" s="1"/>
  <c r="F2276" i="6" s="1"/>
  <c r="G2276" i="6"/>
  <c r="C2035" i="6"/>
  <c r="E2035" i="6" s="1"/>
  <c r="F2035" i="6" s="1"/>
  <c r="G2035" i="6"/>
  <c r="C2212" i="6"/>
  <c r="E2212" i="6" s="1"/>
  <c r="G2212" i="6"/>
  <c r="G2313" i="6"/>
  <c r="C2313" i="6"/>
  <c r="E2313" i="6" s="1"/>
  <c r="C2530" i="6"/>
  <c r="E2530" i="6" s="1"/>
  <c r="F2530" i="6" s="1"/>
  <c r="G2530" i="6"/>
  <c r="C2098" i="6"/>
  <c r="E2098" i="6" s="1"/>
  <c r="F2098" i="6" s="1"/>
  <c r="G2098" i="6"/>
  <c r="C2104" i="6"/>
  <c r="E2104" i="6" s="1"/>
  <c r="G2335" i="6"/>
  <c r="C2335" i="6"/>
  <c r="E2335" i="6" s="1"/>
  <c r="G2400" i="6"/>
  <c r="C2400" i="6"/>
  <c r="E2400" i="6" s="1"/>
  <c r="G2522" i="6"/>
  <c r="C2522" i="6"/>
  <c r="E2522" i="6" s="1"/>
  <c r="F2522" i="6" s="1"/>
  <c r="C2160" i="6"/>
  <c r="E2160" i="6" s="1"/>
  <c r="G2160" i="6"/>
  <c r="F2456" i="6"/>
  <c r="F2659" i="6"/>
  <c r="G1997" i="6"/>
  <c r="C1997" i="6"/>
  <c r="E1997" i="6" s="1"/>
  <c r="F1997" i="6" s="1"/>
  <c r="C2017" i="6"/>
  <c r="E2017" i="6" s="1"/>
  <c r="F2017" i="6" s="1"/>
  <c r="G2017" i="6"/>
  <c r="C2113" i="6"/>
  <c r="E2113" i="6" s="1"/>
  <c r="F2113" i="6" s="1"/>
  <c r="C2139" i="6"/>
  <c r="E2139" i="6" s="1"/>
  <c r="F2139" i="6" s="1"/>
  <c r="C2300" i="6"/>
  <c r="E2300" i="6" s="1"/>
  <c r="G2300" i="6"/>
  <c r="C2322" i="6"/>
  <c r="E2322" i="6" s="1"/>
  <c r="F2322" i="6" s="1"/>
  <c r="G2322" i="6"/>
  <c r="C2357" i="6"/>
  <c r="E2357" i="6" s="1"/>
  <c r="F2357" i="6" s="1"/>
  <c r="C2379" i="6"/>
  <c r="E2379" i="6" s="1"/>
  <c r="G2379" i="6"/>
  <c r="C1898" i="6"/>
  <c r="E1898" i="6" s="1"/>
  <c r="F1898" i="6" s="1"/>
  <c r="G1898" i="6"/>
  <c r="G1909" i="6"/>
  <c r="C1909" i="6"/>
  <c r="E1909" i="6" s="1"/>
  <c r="F1909" i="6" s="1"/>
  <c r="G2364" i="6"/>
  <c r="G2387" i="6"/>
  <c r="C2387" i="6"/>
  <c r="E2387" i="6" s="1"/>
  <c r="G1766" i="6"/>
  <c r="C1766" i="6"/>
  <c r="E1766" i="6" s="1"/>
  <c r="G1914" i="6"/>
  <c r="C1998" i="6"/>
  <c r="E1998" i="6" s="1"/>
  <c r="F1998" i="6" s="1"/>
  <c r="G1998" i="6"/>
  <c r="C2147" i="6"/>
  <c r="E2147" i="6" s="1"/>
  <c r="G2147" i="6"/>
  <c r="C2449" i="6"/>
  <c r="E2449" i="6" s="1"/>
  <c r="F2449" i="6" s="1"/>
  <c r="G2449" i="6"/>
  <c r="G2661" i="6"/>
  <c r="C2661" i="6"/>
  <c r="E2661" i="6" s="1"/>
  <c r="C1698" i="6"/>
  <c r="E1698" i="6" s="1"/>
  <c r="C1750" i="6"/>
  <c r="E1750" i="6" s="1"/>
  <c r="C1788" i="6"/>
  <c r="E1788" i="6" s="1"/>
  <c r="F1788" i="6" s="1"/>
  <c r="C1887" i="6"/>
  <c r="E1887" i="6" s="1"/>
  <c r="F1887" i="6" s="1"/>
  <c r="C2194" i="6"/>
  <c r="E2194" i="6" s="1"/>
  <c r="F2194" i="6" s="1"/>
  <c r="F2221" i="6"/>
  <c r="C2242" i="6"/>
  <c r="E2242" i="6" s="1"/>
  <c r="F2242" i="6" s="1"/>
  <c r="G2242" i="6"/>
  <c r="C2599" i="6"/>
  <c r="E2599" i="6" s="1"/>
  <c r="F2599" i="6" s="1"/>
  <c r="G2599" i="6"/>
  <c r="G2638" i="6"/>
  <c r="C2638" i="6"/>
  <c r="E2638" i="6" s="1"/>
  <c r="F2638" i="6" s="1"/>
  <c r="G2764" i="6"/>
  <c r="C2764" i="6"/>
  <c r="E2764" i="6" s="1"/>
  <c r="C2204" i="6"/>
  <c r="E2204" i="6" s="1"/>
  <c r="F2204" i="6" s="1"/>
  <c r="G2237" i="6"/>
  <c r="C2237" i="6"/>
  <c r="E2237" i="6" s="1"/>
  <c r="F2306" i="6"/>
  <c r="G2431" i="6"/>
  <c r="C2431" i="6"/>
  <c r="E2431" i="6" s="1"/>
  <c r="F2502" i="6"/>
  <c r="G2533" i="6"/>
  <c r="C2533" i="6"/>
  <c r="E2533" i="6" s="1"/>
  <c r="C1999" i="6"/>
  <c r="E1999" i="6" s="1"/>
  <c r="F1999" i="6" s="1"/>
  <c r="G2023" i="6"/>
  <c r="C2023" i="6"/>
  <c r="E2023" i="6" s="1"/>
  <c r="G2075" i="6"/>
  <c r="C2075" i="6"/>
  <c r="E2075" i="6" s="1"/>
  <c r="F2075" i="6" s="1"/>
  <c r="G2204" i="6"/>
  <c r="G2286" i="6"/>
  <c r="C2286" i="6"/>
  <c r="E2286" i="6" s="1"/>
  <c r="G2293" i="6"/>
  <c r="C2293" i="6"/>
  <c r="E2293" i="6" s="1"/>
  <c r="F2293" i="6" s="1"/>
  <c r="C2525" i="6"/>
  <c r="E2525" i="6" s="1"/>
  <c r="G2525" i="6"/>
  <c r="C2341" i="6"/>
  <c r="E2341" i="6" s="1"/>
  <c r="F2341" i="6" s="1"/>
  <c r="G2341" i="6"/>
  <c r="C2409" i="6"/>
  <c r="E2409" i="6" s="1"/>
  <c r="G2409" i="6"/>
  <c r="G2579" i="6"/>
  <c r="C2579" i="6"/>
  <c r="E2579" i="6" s="1"/>
  <c r="F2579" i="6" s="1"/>
  <c r="G2757" i="6"/>
  <c r="C2757" i="6"/>
  <c r="E2757" i="6" s="1"/>
  <c r="F2757" i="6" s="1"/>
  <c r="G1970" i="6"/>
  <c r="G2070" i="6"/>
  <c r="C2070" i="6"/>
  <c r="E2070" i="6" s="1"/>
  <c r="C2082" i="6"/>
  <c r="E2082" i="6" s="1"/>
  <c r="C2280" i="6"/>
  <c r="E2280" i="6" s="1"/>
  <c r="F2280" i="6" s="1"/>
  <c r="G2280" i="6"/>
  <c r="G2354" i="6"/>
  <c r="C2354" i="6"/>
  <c r="E2354" i="6" s="1"/>
  <c r="F2354" i="6" s="1"/>
  <c r="C2711" i="6"/>
  <c r="E2711" i="6" s="1"/>
  <c r="F2711" i="6" s="1"/>
  <c r="G2711" i="6"/>
  <c r="C2181" i="6"/>
  <c r="E2181" i="6" s="1"/>
  <c r="F2181" i="6" s="1"/>
  <c r="G2342" i="6"/>
  <c r="C2342" i="6"/>
  <c r="E2342" i="6" s="1"/>
  <c r="F2342" i="6" s="1"/>
  <c r="C2476" i="6"/>
  <c r="E2476" i="6" s="1"/>
  <c r="G2476" i="6"/>
  <c r="G2597" i="6"/>
  <c r="C2597" i="6"/>
  <c r="E2597" i="6" s="1"/>
  <c r="F2597" i="6" s="1"/>
  <c r="C2634" i="6"/>
  <c r="E2634" i="6" s="1"/>
  <c r="F2634" i="6" s="1"/>
  <c r="G2634" i="6"/>
  <c r="C2741" i="6"/>
  <c r="E2741" i="6" s="1"/>
  <c r="G2741" i="6"/>
  <c r="C1890" i="6"/>
  <c r="E1890" i="6" s="1"/>
  <c r="F1890" i="6" s="1"/>
  <c r="C1955" i="6"/>
  <c r="E1955" i="6" s="1"/>
  <c r="G2082" i="6"/>
  <c r="C2462" i="6"/>
  <c r="E2462" i="6" s="1"/>
  <c r="F2462" i="6" s="1"/>
  <c r="G2462" i="6"/>
  <c r="G2418" i="6"/>
  <c r="C2418" i="6"/>
  <c r="E2418" i="6" s="1"/>
  <c r="C2288" i="6"/>
  <c r="E2288" i="6" s="1"/>
  <c r="F2288" i="6" s="1"/>
  <c r="G2288" i="6"/>
  <c r="C2411" i="6"/>
  <c r="E2411" i="6" s="1"/>
  <c r="F2411" i="6" s="1"/>
  <c r="G2411" i="6"/>
  <c r="C2491" i="6"/>
  <c r="E2491" i="6" s="1"/>
  <c r="F2491" i="6" s="1"/>
  <c r="G2491" i="6"/>
  <c r="G2621" i="6"/>
  <c r="C2621" i="6"/>
  <c r="E2621" i="6" s="1"/>
  <c r="F2621" i="6" s="1"/>
  <c r="C2426" i="6"/>
  <c r="E2426" i="6" s="1"/>
  <c r="G2426" i="6"/>
  <c r="G2544" i="6"/>
  <c r="C2544" i="6"/>
  <c r="E2544" i="6" s="1"/>
  <c r="F2544" i="6" s="1"/>
  <c r="G2666" i="6"/>
  <c r="C2666" i="6"/>
  <c r="E2666" i="6" s="1"/>
  <c r="G2485" i="6"/>
  <c r="C2485" i="6"/>
  <c r="E2485" i="6" s="1"/>
  <c r="C2241" i="6"/>
  <c r="E2241" i="6" s="1"/>
  <c r="F2241" i="6" s="1"/>
  <c r="G2241" i="6"/>
  <c r="C2268" i="6"/>
  <c r="E2268" i="6" s="1"/>
  <c r="G2268" i="6"/>
  <c r="C2275" i="6"/>
  <c r="E2275" i="6" s="1"/>
  <c r="F2275" i="6" s="1"/>
  <c r="G2275" i="6"/>
  <c r="G2323" i="6"/>
  <c r="C2323" i="6"/>
  <c r="E2323" i="6" s="1"/>
  <c r="G2420" i="6"/>
  <c r="C2420" i="6"/>
  <c r="E2420" i="6" s="1"/>
  <c r="F2420" i="6" s="1"/>
  <c r="G2448" i="6"/>
  <c r="G2559" i="6"/>
  <c r="C2559" i="6"/>
  <c r="E2559" i="6" s="1"/>
  <c r="F2559" i="6" s="1"/>
  <c r="G2668" i="6"/>
  <c r="C2668" i="6"/>
  <c r="E2668" i="6" s="1"/>
  <c r="G2514" i="6"/>
  <c r="C2514" i="6"/>
  <c r="E2514" i="6" s="1"/>
  <c r="C2523" i="6"/>
  <c r="E2523" i="6" s="1"/>
  <c r="F2523" i="6" s="1"/>
  <c r="G2523" i="6"/>
  <c r="G2630" i="6"/>
  <c r="C2630" i="6"/>
  <c r="E2630" i="6" s="1"/>
  <c r="F2630" i="6" s="1"/>
  <c r="C2159" i="6"/>
  <c r="E2159" i="6" s="1"/>
  <c r="F2159" i="6" s="1"/>
  <c r="G2159" i="6"/>
  <c r="C2210" i="6"/>
  <c r="E2210" i="6" s="1"/>
  <c r="F2210" i="6" s="1"/>
  <c r="G2210" i="6"/>
  <c r="C1574" i="6"/>
  <c r="E1574" i="6" s="1"/>
  <c r="F1574" i="6" s="1"/>
  <c r="C1626" i="6"/>
  <c r="E1626" i="6" s="1"/>
  <c r="G1931" i="6"/>
  <c r="C1931" i="6"/>
  <c r="E1931" i="6" s="1"/>
  <c r="G2271" i="6"/>
  <c r="C2271" i="6"/>
  <c r="E2271" i="6" s="1"/>
  <c r="G2278" i="6"/>
  <c r="C2278" i="6"/>
  <c r="E2278" i="6" s="1"/>
  <c r="C2393" i="6"/>
  <c r="E2393" i="6" s="1"/>
  <c r="F2393" i="6" s="1"/>
  <c r="G2393" i="6"/>
  <c r="C2501" i="6"/>
  <c r="E2501" i="6" s="1"/>
  <c r="C2140" i="6"/>
  <c r="E2140" i="6" s="1"/>
  <c r="G2140" i="6"/>
  <c r="G2437" i="6"/>
  <c r="C2437" i="6"/>
  <c r="E2437" i="6" s="1"/>
  <c r="C2019" i="6"/>
  <c r="E2019" i="6" s="1"/>
  <c r="G2019" i="6"/>
  <c r="C2085" i="6"/>
  <c r="E2085" i="6" s="1"/>
  <c r="G2517" i="6"/>
  <c r="C2517" i="6"/>
  <c r="E2517" i="6" s="1"/>
  <c r="G2589" i="6"/>
  <c r="C2589" i="6"/>
  <c r="E2589" i="6" s="1"/>
  <c r="G2539" i="6"/>
  <c r="C2539" i="6"/>
  <c r="E2539" i="6" s="1"/>
  <c r="F2539" i="6" s="1"/>
  <c r="G2619" i="6"/>
  <c r="C2619" i="6"/>
  <c r="E2619" i="6" s="1"/>
  <c r="F2619" i="6" s="1"/>
  <c r="G2736" i="6"/>
  <c r="C2736" i="6"/>
  <c r="E2736" i="6" s="1"/>
  <c r="G2751" i="6"/>
  <c r="C2751" i="6"/>
  <c r="E2751" i="6" s="1"/>
  <c r="F2751" i="6" s="1"/>
  <c r="C2176" i="6"/>
  <c r="E2176" i="6" s="1"/>
  <c r="G2176" i="6"/>
  <c r="C2444" i="6"/>
  <c r="E2444" i="6" s="1"/>
  <c r="G2444" i="6"/>
  <c r="C2518" i="6"/>
  <c r="E2518" i="6" s="1"/>
  <c r="C1702" i="6"/>
  <c r="E1702" i="6" s="1"/>
  <c r="F1702" i="6" s="1"/>
  <c r="C2053" i="6"/>
  <c r="E2053" i="6" s="1"/>
  <c r="F2058" i="6"/>
  <c r="G2146" i="6"/>
  <c r="C2249" i="6"/>
  <c r="E2249" i="6" s="1"/>
  <c r="G2249" i="6"/>
  <c r="G2281" i="6"/>
  <c r="C2281" i="6"/>
  <c r="E2281" i="6" s="1"/>
  <c r="F2281" i="6" s="1"/>
  <c r="G2343" i="6"/>
  <c r="C2343" i="6"/>
  <c r="E2343" i="6" s="1"/>
  <c r="F2343" i="6" s="1"/>
  <c r="G2386" i="6"/>
  <c r="C2386" i="6"/>
  <c r="E2386" i="6" s="1"/>
  <c r="F2386" i="6" s="1"/>
  <c r="C2425" i="6"/>
  <c r="E2425" i="6" s="1"/>
  <c r="F2425" i="6" s="1"/>
  <c r="G2425" i="6"/>
  <c r="G2511" i="6"/>
  <c r="C2511" i="6"/>
  <c r="E2511" i="6" s="1"/>
  <c r="F2511" i="6" s="1"/>
  <c r="C2532" i="6"/>
  <c r="E2532" i="6" s="1"/>
  <c r="F2532" i="6" s="1"/>
  <c r="G2633" i="6"/>
  <c r="C2633" i="6"/>
  <c r="E2633" i="6" s="1"/>
  <c r="F2633" i="6" s="1"/>
  <c r="G2671" i="6"/>
  <c r="C2671" i="6"/>
  <c r="E2671" i="6" s="1"/>
  <c r="G2419" i="6"/>
  <c r="C2419" i="6"/>
  <c r="E2419" i="6" s="1"/>
  <c r="F2419" i="6" s="1"/>
  <c r="G2452" i="6"/>
  <c r="C2452" i="6"/>
  <c r="E2452" i="6" s="1"/>
  <c r="G2236" i="6"/>
  <c r="C2236" i="6"/>
  <c r="E2236" i="6" s="1"/>
  <c r="C2243" i="6"/>
  <c r="E2243" i="6" s="1"/>
  <c r="F2243" i="6" s="1"/>
  <c r="G2243" i="6"/>
  <c r="G2361" i="6"/>
  <c r="C2361" i="6"/>
  <c r="E2361" i="6" s="1"/>
  <c r="F2361" i="6" s="1"/>
  <c r="C2438" i="6"/>
  <c r="E2438" i="6" s="1"/>
  <c r="F2438" i="6" s="1"/>
  <c r="G2438" i="6"/>
  <c r="C2478" i="6"/>
  <c r="E2478" i="6" s="1"/>
  <c r="F2478" i="6" s="1"/>
  <c r="G2478" i="6"/>
  <c r="G2484" i="6"/>
  <c r="G2518" i="6"/>
  <c r="G2540" i="6"/>
  <c r="C2540" i="6"/>
  <c r="E2540" i="6" s="1"/>
  <c r="F2540" i="6" s="1"/>
  <c r="C2686" i="6"/>
  <c r="E2686" i="6" s="1"/>
  <c r="G2686" i="6"/>
  <c r="C2207" i="6"/>
  <c r="E2207" i="6" s="1"/>
  <c r="G2224" i="6"/>
  <c r="C2479" i="6"/>
  <c r="E2479" i="6" s="1"/>
  <c r="G2479" i="6"/>
  <c r="C2709" i="6"/>
  <c r="E2709" i="6" s="1"/>
  <c r="F2709" i="6" s="1"/>
  <c r="C2770" i="6"/>
  <c r="E2770" i="6" s="1"/>
  <c r="F2770" i="6" s="1"/>
  <c r="C2125" i="6"/>
  <c r="E2125" i="6" s="1"/>
  <c r="F2125" i="6" s="1"/>
  <c r="G2125" i="6"/>
  <c r="C2178" i="6"/>
  <c r="E2178" i="6" s="1"/>
  <c r="F2178" i="6" s="1"/>
  <c r="C2325" i="6"/>
  <c r="E2325" i="6" s="1"/>
  <c r="F2325" i="6" s="1"/>
  <c r="G2325" i="6"/>
  <c r="G2374" i="6"/>
  <c r="C2541" i="6"/>
  <c r="E2541" i="6" s="1"/>
  <c r="G2541" i="6"/>
  <c r="G2832" i="6"/>
  <c r="C2832" i="6"/>
  <c r="E2832" i="6" s="1"/>
  <c r="G2356" i="6"/>
  <c r="C2356" i="6"/>
  <c r="E2356" i="6" s="1"/>
  <c r="G2375" i="6"/>
  <c r="C2375" i="6"/>
  <c r="E2375" i="6" s="1"/>
  <c r="F2375" i="6" s="1"/>
  <c r="C1926" i="6"/>
  <c r="E1926" i="6" s="1"/>
  <c r="F1926" i="6" s="1"/>
  <c r="G2087" i="6"/>
  <c r="C2087" i="6"/>
  <c r="E2087" i="6" s="1"/>
  <c r="C2131" i="6"/>
  <c r="E2131" i="6" s="1"/>
  <c r="F2131" i="6" s="1"/>
  <c r="G2171" i="6"/>
  <c r="C2269" i="6"/>
  <c r="E2269" i="6" s="1"/>
  <c r="F2269" i="6" s="1"/>
  <c r="C2301" i="6"/>
  <c r="E2301" i="6" s="1"/>
  <c r="G2301" i="6"/>
  <c r="F2319" i="6"/>
  <c r="C2454" i="6"/>
  <c r="E2454" i="6" s="1"/>
  <c r="G2467" i="6"/>
  <c r="C2467" i="6"/>
  <c r="E2467" i="6" s="1"/>
  <c r="F2467" i="6" s="1"/>
  <c r="C2534" i="6"/>
  <c r="E2534" i="6" s="1"/>
  <c r="G2534" i="6"/>
  <c r="C2172" i="6"/>
  <c r="E2172" i="6" s="1"/>
  <c r="C2407" i="6"/>
  <c r="E2407" i="6" s="1"/>
  <c r="F2407" i="6" s="1"/>
  <c r="C2487" i="6"/>
  <c r="E2487" i="6" s="1"/>
  <c r="G2487" i="6"/>
  <c r="G2608" i="6"/>
  <c r="C2608" i="6"/>
  <c r="E2608" i="6" s="1"/>
  <c r="C2762" i="6"/>
  <c r="E2762" i="6" s="1"/>
  <c r="C2494" i="6"/>
  <c r="E2494" i="6" s="1"/>
  <c r="G2494" i="6"/>
  <c r="G2636" i="6"/>
  <c r="C2636" i="6"/>
  <c r="E2636" i="6" s="1"/>
  <c r="F2636" i="6" s="1"/>
  <c r="C2563" i="6"/>
  <c r="E2563" i="6" s="1"/>
  <c r="F2563" i="6" s="1"/>
  <c r="G2563" i="6"/>
  <c r="C2676" i="6"/>
  <c r="E2676" i="6" s="1"/>
  <c r="F2676" i="6" s="1"/>
  <c r="G2690" i="6"/>
  <c r="C2690" i="6"/>
  <c r="E2690" i="6" s="1"/>
  <c r="F2690" i="6" s="1"/>
  <c r="G2712" i="6"/>
  <c r="C2712" i="6"/>
  <c r="E2712" i="6" s="1"/>
  <c r="G2766" i="6"/>
  <c r="C2766" i="6"/>
  <c r="E2766" i="6" s="1"/>
  <c r="F2766" i="6" s="1"/>
  <c r="G2875" i="6"/>
  <c r="G2876" i="6"/>
  <c r="C2876" i="6"/>
  <c r="E2876" i="6" s="1"/>
  <c r="F2876" i="6" s="1"/>
  <c r="G2868" i="6"/>
  <c r="C2868" i="6"/>
  <c r="E2868" i="6" s="1"/>
  <c r="F2868" i="6" s="1"/>
  <c r="C2366" i="6"/>
  <c r="E2366" i="6" s="1"/>
  <c r="C2503" i="6"/>
  <c r="E2503" i="6" s="1"/>
  <c r="F2503" i="6" s="1"/>
  <c r="G2503" i="6"/>
  <c r="C2581" i="6"/>
  <c r="E2581" i="6" s="1"/>
  <c r="G2581" i="6"/>
  <c r="G2644" i="6"/>
  <c r="C2644" i="6"/>
  <c r="E2644" i="6" s="1"/>
  <c r="G2732" i="6"/>
  <c r="C2732" i="6"/>
  <c r="E2732" i="6" s="1"/>
  <c r="F2732" i="6" s="1"/>
  <c r="G2796" i="6"/>
  <c r="C2796" i="6"/>
  <c r="E2796" i="6" s="1"/>
  <c r="F2796" i="6" s="1"/>
  <c r="C2848" i="6"/>
  <c r="E2848" i="6" s="1"/>
  <c r="G2848" i="6"/>
  <c r="C2051" i="6"/>
  <c r="E2051" i="6" s="1"/>
  <c r="G2754" i="6"/>
  <c r="C2754" i="6"/>
  <c r="E2754" i="6" s="1"/>
  <c r="C2141" i="6"/>
  <c r="E2141" i="6" s="1"/>
  <c r="F2141" i="6" s="1"/>
  <c r="C2381" i="6"/>
  <c r="E2381" i="6" s="1"/>
  <c r="F2381" i="6" s="1"/>
  <c r="G2381" i="6"/>
  <c r="G2504" i="6"/>
  <c r="C2504" i="6"/>
  <c r="E2504" i="6" s="1"/>
  <c r="C2510" i="6"/>
  <c r="E2510" i="6" s="1"/>
  <c r="F2510" i="6" s="1"/>
  <c r="C2573" i="6"/>
  <c r="E2573" i="6" s="1"/>
  <c r="F2573" i="6" s="1"/>
  <c r="G2672" i="6"/>
  <c r="C2672" i="6"/>
  <c r="E2672" i="6" s="1"/>
  <c r="C2761" i="6"/>
  <c r="E2761" i="6" s="1"/>
  <c r="G2804" i="6"/>
  <c r="C2804" i="6"/>
  <c r="E2804" i="6" s="1"/>
  <c r="F2804" i="6" s="1"/>
  <c r="C2812" i="6"/>
  <c r="E2812" i="6" s="1"/>
  <c r="G2812" i="6"/>
  <c r="C2535" i="6"/>
  <c r="E2535" i="6" s="1"/>
  <c r="G2535" i="6"/>
  <c r="C2600" i="6"/>
  <c r="E2600" i="6" s="1"/>
  <c r="G2600" i="6"/>
  <c r="C2632" i="6"/>
  <c r="E2632" i="6" s="1"/>
  <c r="G2632" i="6"/>
  <c r="C2856" i="6"/>
  <c r="E2856" i="6" s="1"/>
  <c r="F2856" i="6" s="1"/>
  <c r="G2856" i="6"/>
  <c r="C2980" i="6"/>
  <c r="E2980" i="6" s="1"/>
  <c r="G2980" i="6"/>
  <c r="C2370" i="6"/>
  <c r="E2370" i="6" s="1"/>
  <c r="C2410" i="6"/>
  <c r="E2410" i="6" s="1"/>
  <c r="C2451" i="6"/>
  <c r="E2451" i="6" s="1"/>
  <c r="G2451" i="6"/>
  <c r="C2769" i="6"/>
  <c r="E2769" i="6" s="1"/>
  <c r="F2769" i="6" s="1"/>
  <c r="G2813" i="6"/>
  <c r="C2813" i="6"/>
  <c r="E2813" i="6" s="1"/>
  <c r="F2813" i="6" s="1"/>
  <c r="G2872" i="6"/>
  <c r="C2872" i="6"/>
  <c r="E2872" i="6" s="1"/>
  <c r="G2934" i="6"/>
  <c r="C2934" i="6"/>
  <c r="E2934" i="6" s="1"/>
  <c r="C2857" i="6"/>
  <c r="E2857" i="6" s="1"/>
  <c r="F2857" i="6" s="1"/>
  <c r="G2714" i="6"/>
  <c r="C2714" i="6"/>
  <c r="E2714" i="6" s="1"/>
  <c r="C2763" i="6"/>
  <c r="E2763" i="6" s="1"/>
  <c r="F2763" i="6" s="1"/>
  <c r="G2777" i="6"/>
  <c r="C2784" i="6"/>
  <c r="E2784" i="6" s="1"/>
  <c r="G2784" i="6"/>
  <c r="G2077" i="6"/>
  <c r="C2077" i="6"/>
  <c r="E2077" i="6" s="1"/>
  <c r="G2399" i="6"/>
  <c r="C2399" i="6"/>
  <c r="E2399" i="6" s="1"/>
  <c r="F2399" i="6" s="1"/>
  <c r="C2561" i="6"/>
  <c r="E2561" i="6" s="1"/>
  <c r="F2561" i="6" s="1"/>
  <c r="G2561" i="6"/>
  <c r="C2238" i="6"/>
  <c r="E2238" i="6" s="1"/>
  <c r="F2238" i="6" s="1"/>
  <c r="C2244" i="6"/>
  <c r="E2244" i="6" s="1"/>
  <c r="F2244" i="6" s="1"/>
  <c r="G2244" i="6"/>
  <c r="G2250" i="6"/>
  <c r="C2250" i="6"/>
  <c r="E2250" i="6" s="1"/>
  <c r="F2250" i="6" s="1"/>
  <c r="C2568" i="6"/>
  <c r="E2568" i="6" s="1"/>
  <c r="F2568" i="6" s="1"/>
  <c r="G2568" i="6"/>
  <c r="C2674" i="6"/>
  <c r="E2674" i="6" s="1"/>
  <c r="G2674" i="6"/>
  <c r="G2866" i="6"/>
  <c r="C2866" i="6"/>
  <c r="E2866" i="6" s="1"/>
  <c r="F2866" i="6" s="1"/>
  <c r="C2406" i="6"/>
  <c r="E2406" i="6" s="1"/>
  <c r="F2406" i="6" s="1"/>
  <c r="C2429" i="6"/>
  <c r="E2429" i="6" s="1"/>
  <c r="G2429" i="6"/>
  <c r="G2660" i="6"/>
  <c r="C2715" i="6"/>
  <c r="E2715" i="6" s="1"/>
  <c r="G2756" i="6"/>
  <c r="C2785" i="6"/>
  <c r="E2785" i="6" s="1"/>
  <c r="G2117" i="6"/>
  <c r="G2201" i="6"/>
  <c r="C2201" i="6"/>
  <c r="E2201" i="6" s="1"/>
  <c r="F2201" i="6" s="1"/>
  <c r="G2266" i="6"/>
  <c r="G2377" i="6"/>
  <c r="C2471" i="6"/>
  <c r="E2471" i="6" s="1"/>
  <c r="G2543" i="6"/>
  <c r="C2628" i="6"/>
  <c r="E2628" i="6" s="1"/>
  <c r="F2628" i="6" s="1"/>
  <c r="G2654" i="6"/>
  <c r="C2654" i="6"/>
  <c r="E2654" i="6" s="1"/>
  <c r="G2715" i="6"/>
  <c r="C2816" i="6"/>
  <c r="E2816" i="6" s="1"/>
  <c r="F2816" i="6" s="1"/>
  <c r="G2816" i="6"/>
  <c r="C2869" i="6"/>
  <c r="E2869" i="6" s="1"/>
  <c r="F2869" i="6" s="1"/>
  <c r="G2810" i="6"/>
  <c r="C2810" i="6"/>
  <c r="E2810" i="6" s="1"/>
  <c r="C2050" i="6"/>
  <c r="E2050" i="6" s="1"/>
  <c r="F2050" i="6" s="1"/>
  <c r="G2336" i="6"/>
  <c r="C2336" i="6"/>
  <c r="E2336" i="6" s="1"/>
  <c r="F2336" i="6" s="1"/>
  <c r="C2391" i="6"/>
  <c r="E2391" i="6" s="1"/>
  <c r="F2391" i="6" s="1"/>
  <c r="C2565" i="6"/>
  <c r="E2565" i="6" s="1"/>
  <c r="C2605" i="6"/>
  <c r="E2605" i="6" s="1"/>
  <c r="F2605" i="6" s="1"/>
  <c r="F2677" i="6"/>
  <c r="G2840" i="6"/>
  <c r="C2840" i="6"/>
  <c r="E2840" i="6" s="1"/>
  <c r="C2862" i="6"/>
  <c r="E2862" i="6" s="1"/>
  <c r="G2862" i="6"/>
  <c r="G2869" i="6"/>
  <c r="F2667" i="6"/>
  <c r="G2700" i="6"/>
  <c r="C2700" i="6"/>
  <c r="E2700" i="6" s="1"/>
  <c r="F2700" i="6" s="1"/>
  <c r="G2706" i="6"/>
  <c r="C2706" i="6"/>
  <c r="E2706" i="6" s="1"/>
  <c r="F2706" i="6" s="1"/>
  <c r="G2772" i="6"/>
  <c r="C2772" i="6"/>
  <c r="E2772" i="6" s="1"/>
  <c r="F2772" i="6" s="1"/>
  <c r="G2921" i="6"/>
  <c r="C2921" i="6"/>
  <c r="E2921" i="6" s="1"/>
  <c r="C2966" i="6"/>
  <c r="E2966" i="6" s="1"/>
  <c r="C2974" i="6"/>
  <c r="E2974" i="6" s="1"/>
  <c r="G2974" i="6"/>
  <c r="G2394" i="6"/>
  <c r="C2394" i="6"/>
  <c r="E2394" i="6" s="1"/>
  <c r="F2394" i="6" s="1"/>
  <c r="C2474" i="6"/>
  <c r="E2474" i="6" s="1"/>
  <c r="G2752" i="6"/>
  <c r="C2752" i="6"/>
  <c r="E2752" i="6" s="1"/>
  <c r="G2880" i="6"/>
  <c r="C2880" i="6"/>
  <c r="E2880" i="6" s="1"/>
  <c r="F2880" i="6" s="1"/>
  <c r="C2913" i="6"/>
  <c r="E2913" i="6" s="1"/>
  <c r="F2913" i="6" s="1"/>
  <c r="G2913" i="6"/>
  <c r="C2900" i="6"/>
  <c r="E2900" i="6" s="1"/>
  <c r="F2900" i="6" s="1"/>
  <c r="G2900" i="6"/>
  <c r="C2083" i="6"/>
  <c r="E2083" i="6" s="1"/>
  <c r="F2083" i="6" s="1"/>
  <c r="G2694" i="6"/>
  <c r="C2694" i="6"/>
  <c r="E2694" i="6" s="1"/>
  <c r="C2733" i="6"/>
  <c r="E2733" i="6" s="1"/>
  <c r="G2831" i="6"/>
  <c r="G2914" i="6"/>
  <c r="C2914" i="6"/>
  <c r="E2914" i="6" s="1"/>
  <c r="F2914" i="6" s="1"/>
  <c r="C2922" i="6"/>
  <c r="E2922" i="6" s="1"/>
  <c r="G2922" i="6"/>
  <c r="G2937" i="6"/>
  <c r="C2937" i="6"/>
  <c r="E2937" i="6" s="1"/>
  <c r="F2937" i="6" s="1"/>
  <c r="G2990" i="6"/>
  <c r="C2990" i="6"/>
  <c r="E2990" i="6" s="1"/>
  <c r="G2998" i="6"/>
  <c r="C2998" i="6"/>
  <c r="E2998" i="6" s="1"/>
  <c r="F2998" i="6" s="1"/>
  <c r="C2682" i="6"/>
  <c r="E2682" i="6" s="1"/>
  <c r="F2682" i="6" s="1"/>
  <c r="G2682" i="6"/>
  <c r="G2727" i="6"/>
  <c r="C2727" i="6"/>
  <c r="E2727" i="6" s="1"/>
  <c r="F2727" i="6" s="1"/>
  <c r="G2767" i="6"/>
  <c r="C2767" i="6"/>
  <c r="E2767" i="6" s="1"/>
  <c r="C2820" i="6"/>
  <c r="E2820" i="6" s="1"/>
  <c r="F2820" i="6" s="1"/>
  <c r="G2820" i="6"/>
  <c r="C2814" i="6"/>
  <c r="E2814" i="6" s="1"/>
  <c r="G2814" i="6"/>
  <c r="G2894" i="6"/>
  <c r="C2894" i="6"/>
  <c r="E2894" i="6" s="1"/>
  <c r="F2894" i="6" s="1"/>
  <c r="G2708" i="6"/>
  <c r="C2708" i="6"/>
  <c r="E2708" i="6" s="1"/>
  <c r="F2708" i="6" s="1"/>
  <c r="G2915" i="6"/>
  <c r="C2915" i="6"/>
  <c r="E2915" i="6" s="1"/>
  <c r="G2807" i="6"/>
  <c r="C2807" i="6"/>
  <c r="E2807" i="6" s="1"/>
  <c r="C2657" i="6"/>
  <c r="E2657" i="6" s="1"/>
  <c r="F2657" i="6" s="1"/>
  <c r="G2657" i="6"/>
  <c r="C2670" i="6"/>
  <c r="E2670" i="6" s="1"/>
  <c r="G2670" i="6"/>
  <c r="G2689" i="6"/>
  <c r="C2689" i="6"/>
  <c r="E2689" i="6" s="1"/>
  <c r="C2833" i="6"/>
  <c r="E2833" i="6" s="1"/>
  <c r="F2833" i="6" s="1"/>
  <c r="G2839" i="6"/>
  <c r="G2992" i="6"/>
  <c r="C2992" i="6"/>
  <c r="E2992" i="6" s="1"/>
  <c r="C2564" i="6"/>
  <c r="E2564" i="6" s="1"/>
  <c r="F2564" i="6" s="1"/>
  <c r="C2609" i="6"/>
  <c r="E2609" i="6" s="1"/>
  <c r="G2609" i="6"/>
  <c r="C2755" i="6"/>
  <c r="E2755" i="6" s="1"/>
  <c r="C2908" i="6"/>
  <c r="E2908" i="6" s="1"/>
  <c r="C2948" i="6"/>
  <c r="E2948" i="6" s="1"/>
  <c r="G2948" i="6"/>
  <c r="G2717" i="6"/>
  <c r="C2717" i="6"/>
  <c r="E2717" i="6" s="1"/>
  <c r="F2717" i="6" s="1"/>
  <c r="C2730" i="6"/>
  <c r="E2730" i="6" s="1"/>
  <c r="F2730" i="6" s="1"/>
  <c r="C2743" i="6"/>
  <c r="E2743" i="6" s="1"/>
  <c r="F2743" i="6" s="1"/>
  <c r="G2776" i="6"/>
  <c r="C2776" i="6"/>
  <c r="E2776" i="6" s="1"/>
  <c r="G2941" i="6"/>
  <c r="C2941" i="6"/>
  <c r="E2941" i="6" s="1"/>
  <c r="F2941" i="6" s="1"/>
  <c r="G2897" i="6"/>
  <c r="C2897" i="6"/>
  <c r="E2897" i="6" s="1"/>
  <c r="F2897" i="6" s="1"/>
  <c r="G2927" i="6"/>
  <c r="C2927" i="6"/>
  <c r="E2927" i="6" s="1"/>
  <c r="F2927" i="6" s="1"/>
  <c r="C3064" i="6"/>
  <c r="E3064" i="6" s="1"/>
  <c r="G3064" i="6"/>
  <c r="C2367" i="6"/>
  <c r="E2367" i="6" s="1"/>
  <c r="F2367" i="6" s="1"/>
  <c r="C2403" i="6"/>
  <c r="E2403" i="6" s="1"/>
  <c r="F2403" i="6" s="1"/>
  <c r="G2500" i="6"/>
  <c r="C2500" i="6"/>
  <c r="E2500" i="6" s="1"/>
  <c r="C2650" i="6"/>
  <c r="E2650" i="6" s="1"/>
  <c r="F2650" i="6" s="1"/>
  <c r="G3065" i="6"/>
  <c r="C3065" i="6"/>
  <c r="E3065" i="6" s="1"/>
  <c r="F3065" i="6" s="1"/>
  <c r="C2398" i="6"/>
  <c r="E2398" i="6" s="1"/>
  <c r="F2398" i="6" s="1"/>
  <c r="C2808" i="6"/>
  <c r="E2808" i="6" s="1"/>
  <c r="G2808" i="6"/>
  <c r="C3006" i="6"/>
  <c r="E3006" i="6" s="1"/>
  <c r="G3006" i="6"/>
  <c r="C3022" i="6"/>
  <c r="E3022" i="6" s="1"/>
  <c r="G3022" i="6"/>
  <c r="F3051" i="6"/>
  <c r="G2453" i="6"/>
  <c r="C2453" i="6"/>
  <c r="E2453" i="6" s="1"/>
  <c r="C2664" i="6"/>
  <c r="E2664" i="6" s="1"/>
  <c r="G2664" i="6"/>
  <c r="G2748" i="6"/>
  <c r="C2748" i="6"/>
  <c r="E2748" i="6" s="1"/>
  <c r="F2748" i="6" s="1"/>
  <c r="C2779" i="6"/>
  <c r="E2779" i="6" s="1"/>
  <c r="G2835" i="6"/>
  <c r="C2835" i="6"/>
  <c r="E2835" i="6" s="1"/>
  <c r="F2835" i="6" s="1"/>
  <c r="C2190" i="6"/>
  <c r="E2190" i="6" s="1"/>
  <c r="C2405" i="6"/>
  <c r="E2405" i="6" s="1"/>
  <c r="F2405" i="6" s="1"/>
  <c r="C2442" i="6"/>
  <c r="E2442" i="6" s="1"/>
  <c r="F2442" i="6" s="1"/>
  <c r="C2459" i="6"/>
  <c r="E2459" i="6" s="1"/>
  <c r="G2459" i="6"/>
  <c r="C2513" i="6"/>
  <c r="E2513" i="6" s="1"/>
  <c r="F2513" i="6" s="1"/>
  <c r="C2652" i="6"/>
  <c r="E2652" i="6" s="1"/>
  <c r="F2652" i="6" s="1"/>
  <c r="G2652" i="6"/>
  <c r="C2853" i="6"/>
  <c r="E2853" i="6" s="1"/>
  <c r="G2853" i="6"/>
  <c r="C2854" i="6"/>
  <c r="E2854" i="6" s="1"/>
  <c r="F2854" i="6" s="1"/>
  <c r="C2886" i="6"/>
  <c r="E2886" i="6" s="1"/>
  <c r="F2886" i="6" s="1"/>
  <c r="C2898" i="6"/>
  <c r="E2898" i="6" s="1"/>
  <c r="F2898" i="6" s="1"/>
  <c r="C2931" i="6"/>
  <c r="E2931" i="6" s="1"/>
  <c r="F2931" i="6" s="1"/>
  <c r="G2931" i="6"/>
  <c r="C3038" i="6"/>
  <c r="E3038" i="6" s="1"/>
  <c r="F3038" i="6" s="1"/>
  <c r="G3038" i="6"/>
  <c r="G2892" i="6"/>
  <c r="C2892" i="6"/>
  <c r="E2892" i="6" s="1"/>
  <c r="C2917" i="6"/>
  <c r="E2917" i="6" s="1"/>
  <c r="F2917" i="6" s="1"/>
  <c r="G2917" i="6"/>
  <c r="G2924" i="6"/>
  <c r="C2924" i="6"/>
  <c r="E2924" i="6" s="1"/>
  <c r="F2924" i="6" s="1"/>
  <c r="C3009" i="6"/>
  <c r="E3009" i="6" s="1"/>
  <c r="G2886" i="6"/>
  <c r="C2952" i="6"/>
  <c r="E2952" i="6" s="1"/>
  <c r="F2952" i="6" s="1"/>
  <c r="C2987" i="6"/>
  <c r="E2987" i="6" s="1"/>
  <c r="C2800" i="6"/>
  <c r="E2800" i="6" s="1"/>
  <c r="C2940" i="6"/>
  <c r="E2940" i="6" s="1"/>
  <c r="F2940" i="6" s="1"/>
  <c r="G2940" i="6"/>
  <c r="G3004" i="6"/>
  <c r="C3004" i="6"/>
  <c r="E3004" i="6" s="1"/>
  <c r="G3056" i="6"/>
  <c r="C3056" i="6"/>
  <c r="E3056" i="6" s="1"/>
  <c r="G2989" i="6"/>
  <c r="C2989" i="6"/>
  <c r="E2989" i="6" s="1"/>
  <c r="F2989" i="6" s="1"/>
  <c r="G2545" i="6"/>
  <c r="C2545" i="6"/>
  <c r="E2545" i="6" s="1"/>
  <c r="G2596" i="6"/>
  <c r="C2596" i="6"/>
  <c r="E2596" i="6" s="1"/>
  <c r="C2647" i="6"/>
  <c r="E2647" i="6" s="1"/>
  <c r="F2647" i="6" s="1"/>
  <c r="C2905" i="6"/>
  <c r="E2905" i="6" s="1"/>
  <c r="F2905" i="6" s="1"/>
  <c r="C3105" i="6"/>
  <c r="E3105" i="6" s="1"/>
  <c r="F3105" i="6" s="1"/>
  <c r="G3105" i="6"/>
  <c r="C3068" i="6"/>
  <c r="E3068" i="6" s="1"/>
  <c r="G3068" i="6"/>
  <c r="C2823" i="6"/>
  <c r="E2823" i="6" s="1"/>
  <c r="F2823" i="6" s="1"/>
  <c r="C2865" i="6"/>
  <c r="E2865" i="6" s="1"/>
  <c r="F2865" i="6" s="1"/>
  <c r="C3019" i="6"/>
  <c r="E3019" i="6" s="1"/>
  <c r="G2925" i="6"/>
  <c r="C2925" i="6"/>
  <c r="E2925" i="6" s="1"/>
  <c r="F2925" i="6" s="1"/>
  <c r="G3077" i="6"/>
  <c r="C3077" i="6"/>
  <c r="E3077" i="6" s="1"/>
  <c r="F3077" i="6" s="1"/>
  <c r="C2211" i="6"/>
  <c r="E2211" i="6" s="1"/>
  <c r="C2216" i="6"/>
  <c r="E2216" i="6" s="1"/>
  <c r="C2569" i="6"/>
  <c r="E2569" i="6" s="1"/>
  <c r="F2569" i="6" s="1"/>
  <c r="G2569" i="6"/>
  <c r="C3146" i="6"/>
  <c r="E3146" i="6" s="1"/>
  <c r="G3146" i="6"/>
  <c r="C3100" i="6"/>
  <c r="E3100" i="6" s="1"/>
  <c r="G3100" i="6"/>
  <c r="C2920" i="6"/>
  <c r="E2920" i="6" s="1"/>
  <c r="G3079" i="6"/>
  <c r="C3079" i="6"/>
  <c r="E3079" i="6" s="1"/>
  <c r="C3115" i="6"/>
  <c r="E3115" i="6" s="1"/>
  <c r="F3115" i="6" s="1"/>
  <c r="C3174" i="6"/>
  <c r="E3174" i="6" s="1"/>
  <c r="G3174" i="6"/>
  <c r="C2826" i="6"/>
  <c r="E2826" i="6" s="1"/>
  <c r="F2826" i="6" s="1"/>
  <c r="C2882" i="6"/>
  <c r="E2882" i="6" s="1"/>
  <c r="G2957" i="6"/>
  <c r="C2957" i="6"/>
  <c r="E2957" i="6" s="1"/>
  <c r="G3053" i="6"/>
  <c r="C3053" i="6"/>
  <c r="E3053" i="6" s="1"/>
  <c r="F3053" i="6" s="1"/>
  <c r="G3167" i="6"/>
  <c r="C3167" i="6"/>
  <c r="E3167" i="6" s="1"/>
  <c r="F3167" i="6" s="1"/>
  <c r="G3137" i="6"/>
  <c r="G3175" i="6"/>
  <c r="C3175" i="6"/>
  <c r="E3175" i="6" s="1"/>
  <c r="F3175" i="6" s="1"/>
  <c r="C2792" i="6"/>
  <c r="E2792" i="6" s="1"/>
  <c r="G2792" i="6"/>
  <c r="G2951" i="6"/>
  <c r="C2951" i="6"/>
  <c r="E2951" i="6" s="1"/>
  <c r="F2951" i="6" s="1"/>
  <c r="C3101" i="6"/>
  <c r="E3101" i="6" s="1"/>
  <c r="F3101" i="6" s="1"/>
  <c r="G3230" i="6"/>
  <c r="C3230" i="6"/>
  <c r="E3230" i="6" s="1"/>
  <c r="F3230" i="6" s="1"/>
  <c r="G2983" i="6"/>
  <c r="C2983" i="6"/>
  <c r="E2983" i="6" s="1"/>
  <c r="F2983" i="6" s="1"/>
  <c r="G3015" i="6"/>
  <c r="C3015" i="6"/>
  <c r="E3015" i="6" s="1"/>
  <c r="G3047" i="6"/>
  <c r="C3047" i="6"/>
  <c r="E3047" i="6" s="1"/>
  <c r="C3060" i="6"/>
  <c r="E3060" i="6" s="1"/>
  <c r="G3184" i="6"/>
  <c r="C3184" i="6"/>
  <c r="E3184" i="6" s="1"/>
  <c r="G3117" i="6"/>
  <c r="C3117" i="6"/>
  <c r="E3117" i="6" s="1"/>
  <c r="F3117" i="6" s="1"/>
  <c r="C2916" i="6"/>
  <c r="E2916" i="6" s="1"/>
  <c r="F2916" i="6" s="1"/>
  <c r="G2984" i="6"/>
  <c r="C2984" i="6"/>
  <c r="E2984" i="6" s="1"/>
  <c r="G3016" i="6"/>
  <c r="C3016" i="6"/>
  <c r="E3016" i="6" s="1"/>
  <c r="C3082" i="6"/>
  <c r="E3082" i="6" s="1"/>
  <c r="G2604" i="6"/>
  <c r="C2604" i="6"/>
  <c r="E2604" i="6" s="1"/>
  <c r="F2604" i="6" s="1"/>
  <c r="G3103" i="6"/>
  <c r="C3103" i="6"/>
  <c r="E3103" i="6" s="1"/>
  <c r="F3103" i="6" s="1"/>
  <c r="G3042" i="6"/>
  <c r="C3042" i="6"/>
  <c r="E3042" i="6" s="1"/>
  <c r="G3111" i="6"/>
  <c r="C3111" i="6"/>
  <c r="E3111" i="6" s="1"/>
  <c r="F3111" i="6" s="1"/>
  <c r="G3126" i="6"/>
  <c r="C3126" i="6"/>
  <c r="E3126" i="6" s="1"/>
  <c r="C3119" i="6"/>
  <c r="E3119" i="6" s="1"/>
  <c r="F3119" i="6" s="1"/>
  <c r="G3211" i="6"/>
  <c r="C3211" i="6"/>
  <c r="E3211" i="6" s="1"/>
  <c r="G3219" i="6"/>
  <c r="C3219" i="6"/>
  <c r="E3219" i="6" s="1"/>
  <c r="G3071" i="6"/>
  <c r="C3071" i="6"/>
  <c r="E3071" i="6" s="1"/>
  <c r="C3092" i="6"/>
  <c r="E3092" i="6" s="1"/>
  <c r="F3092" i="6" s="1"/>
  <c r="G3150" i="6"/>
  <c r="C3150" i="6"/>
  <c r="E3150" i="6" s="1"/>
  <c r="C3172" i="6"/>
  <c r="E3172" i="6" s="1"/>
  <c r="G3172" i="6"/>
  <c r="F3086" i="6"/>
  <c r="C2877" i="6"/>
  <c r="E2877" i="6" s="1"/>
  <c r="F2877" i="6" s="1"/>
  <c r="G3132" i="6"/>
  <c r="C3132" i="6"/>
  <c r="E3132" i="6" s="1"/>
  <c r="F3132" i="6" s="1"/>
  <c r="G3216" i="6"/>
  <c r="C3216" i="6"/>
  <c r="E3216" i="6" s="1"/>
  <c r="F3216" i="6" s="1"/>
  <c r="C2681" i="6"/>
  <c r="E2681" i="6" s="1"/>
  <c r="C2793" i="6"/>
  <c r="E2793" i="6" s="1"/>
  <c r="F2793" i="6" s="1"/>
  <c r="C2825" i="6"/>
  <c r="E2825" i="6" s="1"/>
  <c r="F2825" i="6" s="1"/>
  <c r="G2877" i="6"/>
  <c r="C3023" i="6"/>
  <c r="E3023" i="6" s="1"/>
  <c r="G3074" i="6"/>
  <c r="C3074" i="6"/>
  <c r="E3074" i="6" s="1"/>
  <c r="C3178" i="6"/>
  <c r="E3178" i="6" s="1"/>
  <c r="G3178" i="6"/>
  <c r="G3041" i="6"/>
  <c r="G3179" i="6"/>
  <c r="C3179" i="6"/>
  <c r="E3179" i="6" s="1"/>
  <c r="F3179" i="6" s="1"/>
  <c r="C2555" i="6"/>
  <c r="E2555" i="6" s="1"/>
  <c r="F2555" i="6" s="1"/>
  <c r="C2616" i="6"/>
  <c r="E2616" i="6" s="1"/>
  <c r="F2616" i="6" s="1"/>
  <c r="C2789" i="6"/>
  <c r="E2789" i="6" s="1"/>
  <c r="F2789" i="6" s="1"/>
  <c r="C2910" i="6"/>
  <c r="E2910" i="6" s="1"/>
  <c r="F2910" i="6" s="1"/>
  <c r="G3164" i="6"/>
  <c r="C3164" i="6"/>
  <c r="E3164" i="6" s="1"/>
  <c r="G2601" i="6"/>
  <c r="C2601" i="6"/>
  <c r="E2601" i="6" s="1"/>
  <c r="C2950" i="6"/>
  <c r="E2950" i="6" s="1"/>
  <c r="F2950" i="6" s="1"/>
  <c r="C2981" i="6"/>
  <c r="E2981" i="6" s="1"/>
  <c r="F2981" i="6" s="1"/>
  <c r="C3000" i="6"/>
  <c r="E3000" i="6" s="1"/>
  <c r="G3143" i="6"/>
  <c r="C3143" i="6"/>
  <c r="E3143" i="6" s="1"/>
  <c r="G3280" i="6"/>
  <c r="C3280" i="6"/>
  <c r="E3280" i="6" s="1"/>
  <c r="G3181" i="6"/>
  <c r="C3181" i="6"/>
  <c r="E3181" i="6" s="1"/>
  <c r="F3181" i="6" s="1"/>
  <c r="G3196" i="6"/>
  <c r="C3196" i="6"/>
  <c r="E3196" i="6" s="1"/>
  <c r="G3166" i="6"/>
  <c r="C3166" i="6"/>
  <c r="E3166" i="6" s="1"/>
  <c r="F3166" i="6" s="1"/>
  <c r="C3205" i="6"/>
  <c r="E3205" i="6" s="1"/>
  <c r="C3292" i="6"/>
  <c r="E3292" i="6" s="1"/>
  <c r="G3292" i="6"/>
  <c r="C2606" i="6"/>
  <c r="E2606" i="6" s="1"/>
  <c r="C2803" i="6"/>
  <c r="E2803" i="6" s="1"/>
  <c r="C2918" i="6"/>
  <c r="E2918" i="6" s="1"/>
  <c r="F2918" i="6" s="1"/>
  <c r="G3198" i="6"/>
  <c r="C3198" i="6"/>
  <c r="E3198" i="6" s="1"/>
  <c r="G3332" i="6"/>
  <c r="C3332" i="6"/>
  <c r="E3332" i="6" s="1"/>
  <c r="F3332" i="6" s="1"/>
  <c r="C3206" i="6"/>
  <c r="E3206" i="6" s="1"/>
  <c r="F3206" i="6" s="1"/>
  <c r="G3206" i="6"/>
  <c r="G2463" i="6"/>
  <c r="C2463" i="6"/>
  <c r="E2463" i="6" s="1"/>
  <c r="F2463" i="6" s="1"/>
  <c r="C2685" i="6"/>
  <c r="E2685" i="6" s="1"/>
  <c r="F2685" i="6" s="1"/>
  <c r="C2834" i="6"/>
  <c r="E2834" i="6" s="1"/>
  <c r="G2929" i="6"/>
  <c r="C2929" i="6"/>
  <c r="E2929" i="6" s="1"/>
  <c r="C3059" i="6"/>
  <c r="E3059" i="6" s="1"/>
  <c r="G3085" i="6"/>
  <c r="C3085" i="6"/>
  <c r="E3085" i="6" s="1"/>
  <c r="F3085" i="6" s="1"/>
  <c r="G3199" i="6"/>
  <c r="C3199" i="6"/>
  <c r="E3199" i="6" s="1"/>
  <c r="G3169" i="6"/>
  <c r="G3295" i="6"/>
  <c r="C3295" i="6"/>
  <c r="E3295" i="6" s="1"/>
  <c r="F3295" i="6" s="1"/>
  <c r="G3367" i="6"/>
  <c r="C3367" i="6"/>
  <c r="E3367" i="6" s="1"/>
  <c r="F3367" i="6" s="1"/>
  <c r="G3268" i="6"/>
  <c r="C3268" i="6"/>
  <c r="E3268" i="6" s="1"/>
  <c r="G3298" i="6"/>
  <c r="C3298" i="6"/>
  <c r="E3298" i="6" s="1"/>
  <c r="C3361" i="6"/>
  <c r="E3361" i="6" s="1"/>
  <c r="F3361" i="6" s="1"/>
  <c r="G3361" i="6"/>
  <c r="G3455" i="6"/>
  <c r="C3455" i="6"/>
  <c r="E3455" i="6" s="1"/>
  <c r="F3455" i="6" s="1"/>
  <c r="G3021" i="6"/>
  <c r="C3021" i="6"/>
  <c r="E3021" i="6" s="1"/>
  <c r="F3021" i="6" s="1"/>
  <c r="G3083" i="6"/>
  <c r="C3083" i="6"/>
  <c r="E3083" i="6" s="1"/>
  <c r="G3315" i="6"/>
  <c r="C3315" i="6"/>
  <c r="E3315" i="6" s="1"/>
  <c r="G3102" i="6"/>
  <c r="C3102" i="6"/>
  <c r="E3102" i="6" s="1"/>
  <c r="F3102" i="6" s="1"/>
  <c r="C3133" i="6"/>
  <c r="E3133" i="6" s="1"/>
  <c r="F3133" i="6" s="1"/>
  <c r="G3133" i="6"/>
  <c r="C3307" i="6"/>
  <c r="E3307" i="6" s="1"/>
  <c r="C3362" i="6"/>
  <c r="E3362" i="6" s="1"/>
  <c r="G3371" i="6"/>
  <c r="C3371" i="6"/>
  <c r="E3371" i="6" s="1"/>
  <c r="F3371" i="6" s="1"/>
  <c r="G3405" i="6"/>
  <c r="C3405" i="6"/>
  <c r="E3405" i="6" s="1"/>
  <c r="G3397" i="6"/>
  <c r="C3397" i="6"/>
  <c r="E3397" i="6" s="1"/>
  <c r="F3397" i="6" s="1"/>
  <c r="C3412" i="6"/>
  <c r="E3412" i="6" s="1"/>
  <c r="G3420" i="6"/>
  <c r="C3420" i="6"/>
  <c r="E3420" i="6" s="1"/>
  <c r="F3420" i="6" s="1"/>
  <c r="F3272" i="6"/>
  <c r="G3286" i="6"/>
  <c r="C3286" i="6"/>
  <c r="E3286" i="6" s="1"/>
  <c r="F3286" i="6" s="1"/>
  <c r="F3414" i="6"/>
  <c r="G3301" i="6"/>
  <c r="C3301" i="6"/>
  <c r="E3301" i="6" s="1"/>
  <c r="F3301" i="6" s="1"/>
  <c r="G3309" i="6"/>
  <c r="C3309" i="6"/>
  <c r="E3309" i="6" s="1"/>
  <c r="G3403" i="6"/>
  <c r="C3403" i="6"/>
  <c r="E3403" i="6" s="1"/>
  <c r="F3304" i="6"/>
  <c r="G3335" i="6"/>
  <c r="C3335" i="6"/>
  <c r="E3335" i="6" s="1"/>
  <c r="F3335" i="6" s="1"/>
  <c r="G3440" i="6"/>
  <c r="C3440" i="6"/>
  <c r="E3440" i="6" s="1"/>
  <c r="G3204" i="6"/>
  <c r="C3204" i="6"/>
  <c r="E3204" i="6" s="1"/>
  <c r="F3204" i="6" s="1"/>
  <c r="C2696" i="6"/>
  <c r="E2696" i="6" s="1"/>
  <c r="F2696" i="6" s="1"/>
  <c r="C3012" i="6"/>
  <c r="E3012" i="6" s="1"/>
  <c r="G3012" i="6"/>
  <c r="G3190" i="6"/>
  <c r="C3190" i="6"/>
  <c r="E3190" i="6" s="1"/>
  <c r="G3225" i="6"/>
  <c r="C3225" i="6"/>
  <c r="E3225" i="6" s="1"/>
  <c r="F3225" i="6" s="1"/>
  <c r="G3239" i="6"/>
  <c r="C3239" i="6"/>
  <c r="E3239" i="6" s="1"/>
  <c r="F3239" i="6" s="1"/>
  <c r="C3297" i="6"/>
  <c r="E3297" i="6" s="1"/>
  <c r="G3297" i="6"/>
  <c r="C3254" i="6"/>
  <c r="E3254" i="6" s="1"/>
  <c r="F3254" i="6" s="1"/>
  <c r="C3316" i="6"/>
  <c r="E3316" i="6" s="1"/>
  <c r="G3365" i="6"/>
  <c r="C3365" i="6"/>
  <c r="E3365" i="6" s="1"/>
  <c r="G3481" i="6"/>
  <c r="C3481" i="6"/>
  <c r="E3481" i="6" s="1"/>
  <c r="G3234" i="6"/>
  <c r="C3234" i="6"/>
  <c r="E3234" i="6" s="1"/>
  <c r="G3373" i="6"/>
  <c r="C3373" i="6"/>
  <c r="E3373" i="6" s="1"/>
  <c r="C3429" i="6"/>
  <c r="E3429" i="6" s="1"/>
  <c r="F3429" i="6" s="1"/>
  <c r="G3303" i="6"/>
  <c r="C3303" i="6"/>
  <c r="E3303" i="6" s="1"/>
  <c r="C3380" i="6"/>
  <c r="E3380" i="6" s="1"/>
  <c r="C3393" i="6"/>
  <c r="E3393" i="6" s="1"/>
  <c r="F3393" i="6" s="1"/>
  <c r="G3393" i="6"/>
  <c r="G3444" i="6"/>
  <c r="C3444" i="6"/>
  <c r="E3444" i="6" s="1"/>
  <c r="C3521" i="6"/>
  <c r="E3521" i="6" s="1"/>
  <c r="G3521" i="6"/>
  <c r="G3088" i="6"/>
  <c r="C3088" i="6"/>
  <c r="E3088" i="6" s="1"/>
  <c r="F3141" i="6"/>
  <c r="G3155" i="6"/>
  <c r="C3155" i="6"/>
  <c r="E3155" i="6" s="1"/>
  <c r="F3155" i="6" s="1"/>
  <c r="F3201" i="6"/>
  <c r="C3248" i="6"/>
  <c r="E3248" i="6" s="1"/>
  <c r="F3248" i="6" s="1"/>
  <c r="G3283" i="6"/>
  <c r="C3283" i="6"/>
  <c r="E3283" i="6" s="1"/>
  <c r="G3437" i="6"/>
  <c r="C3437" i="6"/>
  <c r="E3437" i="6" s="1"/>
  <c r="F3437" i="6" s="1"/>
  <c r="F3215" i="6"/>
  <c r="G3222" i="6"/>
  <c r="C3222" i="6"/>
  <c r="E3222" i="6" s="1"/>
  <c r="C2945" i="6"/>
  <c r="E2945" i="6" s="1"/>
  <c r="F2945" i="6" s="1"/>
  <c r="G3070" i="6"/>
  <c r="C3070" i="6"/>
  <c r="E3070" i="6" s="1"/>
  <c r="F3070" i="6" s="1"/>
  <c r="G3149" i="6"/>
  <c r="C3149" i="6"/>
  <c r="E3149" i="6" s="1"/>
  <c r="C3242" i="6"/>
  <c r="E3242" i="6" s="1"/>
  <c r="C3324" i="6"/>
  <c r="E3324" i="6" s="1"/>
  <c r="G3359" i="6"/>
  <c r="C3359" i="6"/>
  <c r="E3359" i="6" s="1"/>
  <c r="F3359" i="6" s="1"/>
  <c r="G3572" i="6"/>
  <c r="C3572" i="6"/>
  <c r="E3572" i="6" s="1"/>
  <c r="C3531" i="6"/>
  <c r="E3531" i="6" s="1"/>
  <c r="F3531" i="6" s="1"/>
  <c r="G3236" i="6"/>
  <c r="C3236" i="6"/>
  <c r="E3236" i="6" s="1"/>
  <c r="F3236" i="6" s="1"/>
  <c r="G3243" i="6"/>
  <c r="C3243" i="6"/>
  <c r="E3243" i="6" s="1"/>
  <c r="G3271" i="6"/>
  <c r="C3271" i="6"/>
  <c r="E3271" i="6" s="1"/>
  <c r="G3333" i="6"/>
  <c r="C3333" i="6"/>
  <c r="E3333" i="6" s="1"/>
  <c r="F3333" i="6" s="1"/>
  <c r="G3431" i="6"/>
  <c r="C3431" i="6"/>
  <c r="E3431" i="6" s="1"/>
  <c r="F3431" i="6" s="1"/>
  <c r="G3461" i="6"/>
  <c r="C3461" i="6"/>
  <c r="E3461" i="6" s="1"/>
  <c r="F3461" i="6" s="1"/>
  <c r="G3508" i="6"/>
  <c r="C3508" i="6"/>
  <c r="E3508" i="6" s="1"/>
  <c r="G3312" i="6"/>
  <c r="C3312" i="6"/>
  <c r="E3312" i="6" s="1"/>
  <c r="G3388" i="6"/>
  <c r="C3388" i="6"/>
  <c r="E3388" i="6" s="1"/>
  <c r="G3484" i="6"/>
  <c r="C3484" i="6"/>
  <c r="E3484" i="6" s="1"/>
  <c r="G3548" i="6"/>
  <c r="C3548" i="6"/>
  <c r="E3548" i="6" s="1"/>
  <c r="F3548" i="6" s="1"/>
  <c r="G3170" i="6"/>
  <c r="C3170" i="6"/>
  <c r="E3170" i="6" s="1"/>
  <c r="F3170" i="6" s="1"/>
  <c r="G3396" i="6"/>
  <c r="C3396" i="6"/>
  <c r="E3396" i="6" s="1"/>
  <c r="G3341" i="6"/>
  <c r="C3341" i="6"/>
  <c r="E3341" i="6" s="1"/>
  <c r="G3478" i="6"/>
  <c r="C3478" i="6"/>
  <c r="E3478" i="6" s="1"/>
  <c r="F3478" i="6" s="1"/>
  <c r="F3526" i="6"/>
  <c r="G3213" i="6"/>
  <c r="C3213" i="6"/>
  <c r="E3213" i="6" s="1"/>
  <c r="F3213" i="6" s="1"/>
  <c r="G3356" i="6"/>
  <c r="C3356" i="6"/>
  <c r="E3356" i="6" s="1"/>
  <c r="C2982" i="6"/>
  <c r="E2982" i="6" s="1"/>
  <c r="G3294" i="6"/>
  <c r="C3294" i="6"/>
  <c r="E3294" i="6" s="1"/>
  <c r="F3294" i="6" s="1"/>
  <c r="G3350" i="6"/>
  <c r="C3350" i="6"/>
  <c r="E3350" i="6" s="1"/>
  <c r="F3350" i="6" s="1"/>
  <c r="G3399" i="6"/>
  <c r="C3399" i="6"/>
  <c r="E3399" i="6" s="1"/>
  <c r="F3399" i="6" s="1"/>
  <c r="G3504" i="6"/>
  <c r="C3504" i="6"/>
  <c r="E3504" i="6" s="1"/>
  <c r="C3329" i="6"/>
  <c r="E3329" i="6" s="1"/>
  <c r="F3329" i="6" s="1"/>
  <c r="G3329" i="6"/>
  <c r="G3364" i="6"/>
  <c r="C3364" i="6"/>
  <c r="E3364" i="6" s="1"/>
  <c r="C2760" i="6"/>
  <c r="E2760" i="6" s="1"/>
  <c r="C2933" i="6"/>
  <c r="E2933" i="6" s="1"/>
  <c r="G3193" i="6"/>
  <c r="C3193" i="6"/>
  <c r="E3193" i="6" s="1"/>
  <c r="F3193" i="6" s="1"/>
  <c r="C3233" i="6"/>
  <c r="E3233" i="6" s="1"/>
  <c r="F3233" i="6" s="1"/>
  <c r="G3233" i="6"/>
  <c r="G3134" i="6"/>
  <c r="C3134" i="6"/>
  <c r="E3134" i="6" s="1"/>
  <c r="G3262" i="6"/>
  <c r="C3262" i="6"/>
  <c r="E3262" i="6" s="1"/>
  <c r="G3408" i="6"/>
  <c r="C3408" i="6"/>
  <c r="E3408" i="6" s="1"/>
  <c r="G3492" i="6"/>
  <c r="C3492" i="6"/>
  <c r="E3492" i="6" s="1"/>
  <c r="G3207" i="6"/>
  <c r="C3207" i="6"/>
  <c r="E3207" i="6" s="1"/>
  <c r="F3207" i="6" s="1"/>
  <c r="C3306" i="6"/>
  <c r="E3306" i="6" s="1"/>
  <c r="G3344" i="6"/>
  <c r="C3344" i="6"/>
  <c r="E3344" i="6" s="1"/>
  <c r="G3376" i="6"/>
  <c r="C3376" i="6"/>
  <c r="E3376" i="6" s="1"/>
  <c r="C3466" i="6"/>
  <c r="E3466" i="6" s="1"/>
  <c r="F3466" i="6" s="1"/>
  <c r="C3595" i="6"/>
  <c r="E3595" i="6" s="1"/>
  <c r="F3595" i="6" s="1"/>
  <c r="C3033" i="6"/>
  <c r="E3033" i="6" s="1"/>
  <c r="C3106" i="6"/>
  <c r="E3106" i="6" s="1"/>
  <c r="F3106" i="6" s="1"/>
  <c r="C3269" i="6"/>
  <c r="E3269" i="6" s="1"/>
  <c r="F3269" i="6" s="1"/>
  <c r="C3338" i="6"/>
  <c r="E3338" i="6" s="1"/>
  <c r="C3402" i="6"/>
  <c r="E3402" i="6" s="1"/>
  <c r="F3402" i="6" s="1"/>
  <c r="C3499" i="6"/>
  <c r="E3499" i="6" s="1"/>
  <c r="F3499" i="6" s="1"/>
  <c r="G3300" i="6"/>
  <c r="C3300" i="6"/>
  <c r="E3300" i="6" s="1"/>
  <c r="C3370" i="6"/>
  <c r="E3370" i="6" s="1"/>
  <c r="F3370" i="6" s="1"/>
  <c r="G3460" i="6"/>
  <c r="C3460" i="6"/>
  <c r="E3460" i="6" s="1"/>
  <c r="G3245" i="6"/>
  <c r="C3245" i="6"/>
  <c r="E3245" i="6" s="1"/>
  <c r="G3428" i="6"/>
  <c r="C3428" i="6"/>
  <c r="E3428" i="6" s="1"/>
  <c r="F3428" i="6" s="1"/>
  <c r="G3434" i="6"/>
  <c r="G3513" i="6"/>
  <c r="C3513" i="6"/>
  <c r="E3513" i="6" s="1"/>
  <c r="G3277" i="6"/>
  <c r="C3277" i="6"/>
  <c r="E3277" i="6" s="1"/>
  <c r="C3327" i="6"/>
  <c r="E3327" i="6" s="1"/>
  <c r="G3469" i="6"/>
  <c r="C3469" i="6"/>
  <c r="E3469" i="6" s="1"/>
  <c r="F3469" i="6" s="1"/>
  <c r="C3210" i="6"/>
  <c r="E3210" i="6" s="1"/>
  <c r="C3443" i="6"/>
  <c r="E3443" i="6" s="1"/>
  <c r="C3449" i="6"/>
  <c r="E3449" i="6" s="1"/>
  <c r="C3530" i="6"/>
  <c r="E3530" i="6" s="1"/>
  <c r="G3545" i="6"/>
  <c r="C3545" i="6"/>
  <c r="E3545" i="6" s="1"/>
  <c r="F3545" i="6" s="1"/>
  <c r="C3516" i="6"/>
  <c r="E3516" i="6" s="1"/>
  <c r="G3577" i="6"/>
  <c r="C3577" i="6"/>
  <c r="E3577" i="6" s="1"/>
  <c r="G3425" i="6"/>
  <c r="G3554" i="6"/>
  <c r="C3554" i="6"/>
  <c r="E3554" i="6" s="1"/>
  <c r="F3554" i="6" s="1"/>
  <c r="G3571" i="6"/>
  <c r="C3571" i="6"/>
  <c r="E3571" i="6" s="1"/>
  <c r="G3472" i="6"/>
  <c r="C3472" i="6"/>
  <c r="E3472" i="6" s="1"/>
  <c r="C3498" i="6"/>
  <c r="E3498" i="6" s="1"/>
  <c r="G3586" i="6"/>
  <c r="C3586" i="6"/>
  <c r="E3586" i="6" s="1"/>
  <c r="F3586" i="6" s="1"/>
  <c r="C3536" i="6"/>
  <c r="E3536" i="6" s="1"/>
  <c r="F3536" i="6" s="1"/>
  <c r="C3568" i="6"/>
  <c r="E3568" i="6" s="1"/>
  <c r="C3600" i="6"/>
  <c r="E3600" i="6" s="1"/>
  <c r="C3463" i="6"/>
  <c r="E3463" i="6" s="1"/>
  <c r="C3495" i="6"/>
  <c r="E3495" i="6" s="1"/>
  <c r="F3495" i="6" s="1"/>
  <c r="C3527" i="6"/>
  <c r="E3527" i="6" s="1"/>
  <c r="C3559" i="6"/>
  <c r="E3559" i="6" s="1"/>
  <c r="C3591" i="6"/>
  <c r="E3591" i="6" s="1"/>
  <c r="F3591" i="6" s="1"/>
  <c r="C3326" i="6"/>
  <c r="E3326" i="6" s="1"/>
  <c r="C3358" i="6"/>
  <c r="E3358" i="6" s="1"/>
  <c r="F3358" i="6" s="1"/>
  <c r="C3390" i="6"/>
  <c r="E3390" i="6" s="1"/>
  <c r="F3390" i="6" s="1"/>
  <c r="C3422" i="6"/>
  <c r="E3422" i="6" s="1"/>
  <c r="C3454" i="6"/>
  <c r="E3454" i="6" s="1"/>
  <c r="F3454" i="6" s="1"/>
  <c r="C3486" i="6"/>
  <c r="E3486" i="6" s="1"/>
  <c r="F3486" i="6" s="1"/>
  <c r="C3518" i="6"/>
  <c r="E3518" i="6" s="1"/>
  <c r="F3518" i="6" s="1"/>
  <c r="C3550" i="6"/>
  <c r="E3550" i="6" s="1"/>
  <c r="F3550" i="6" s="1"/>
  <c r="C3582" i="6"/>
  <c r="E3582" i="6" s="1"/>
  <c r="C3564" i="6"/>
  <c r="E3564" i="6" s="1"/>
  <c r="C3596" i="6"/>
  <c r="E3596" i="6" s="1"/>
  <c r="F3596" i="6" s="1"/>
  <c r="C3587" i="6"/>
  <c r="E3587" i="6" s="1"/>
  <c r="F3587" i="6" s="1"/>
  <c r="C3560" i="6"/>
  <c r="E3560" i="6" s="1"/>
  <c r="C3592" i="6"/>
  <c r="E3592" i="6" s="1"/>
  <c r="C3519" i="6"/>
  <c r="E3519" i="6" s="1"/>
  <c r="F3519" i="6" s="1"/>
  <c r="C3551" i="6"/>
  <c r="E3551" i="6" s="1"/>
  <c r="F3551" i="6" s="1"/>
  <c r="C3583" i="6"/>
  <c r="E3583" i="6" s="1"/>
  <c r="C3501" i="6"/>
  <c r="E3501" i="6" s="1"/>
  <c r="F3501" i="6" s="1"/>
  <c r="C3533" i="6"/>
  <c r="E3533" i="6" s="1"/>
  <c r="C3565" i="6"/>
  <c r="E3565" i="6" s="1"/>
  <c r="C3597" i="6"/>
  <c r="E3597" i="6" s="1"/>
  <c r="F3597" i="6" s="1"/>
  <c r="C3524" i="6"/>
  <c r="E3524" i="6" s="1"/>
  <c r="C3556" i="6"/>
  <c r="E3556" i="6" s="1"/>
  <c r="C3588" i="6"/>
  <c r="E3588" i="6" s="1"/>
  <c r="F3588" i="6" s="1"/>
  <c r="C3602" i="6"/>
  <c r="E3602" i="6" s="1"/>
  <c r="F3602" i="6" s="1"/>
  <c r="C3598" i="6"/>
  <c r="E3598" i="6" s="1"/>
  <c r="C3603" i="6"/>
  <c r="E3603" i="6" s="1"/>
  <c r="F3603" i="6" s="1"/>
  <c r="D560" i="6"/>
  <c r="D2480" i="6"/>
  <c r="D863" i="6"/>
  <c r="D2482" i="6"/>
  <c r="D565" i="6"/>
  <c r="D1167" i="6"/>
  <c r="D2961" i="6"/>
  <c r="D857" i="6"/>
  <c r="D1157" i="6"/>
  <c r="D2965" i="6"/>
  <c r="D316" i="6"/>
  <c r="D1764" i="6"/>
  <c r="D557" i="6"/>
  <c r="D3566" i="6"/>
  <c r="D566" i="6"/>
  <c r="D1517" i="6"/>
  <c r="D326" i="6"/>
  <c r="D325" i="6"/>
  <c r="D1163" i="6"/>
  <c r="D862" i="6"/>
  <c r="D1526" i="6"/>
  <c r="D1165" i="6"/>
  <c r="D327" i="6"/>
  <c r="D558" i="6"/>
  <c r="D559" i="6"/>
  <c r="D561" i="6"/>
  <c r="D567" i="6"/>
  <c r="F567" i="6" s="1"/>
  <c r="D859" i="6"/>
  <c r="D1156" i="6"/>
  <c r="D1158" i="6"/>
  <c r="D2479" i="6"/>
  <c r="D856" i="6"/>
  <c r="D1166" i="6"/>
  <c r="D1162" i="6"/>
  <c r="D2476" i="6"/>
  <c r="D1760" i="6"/>
  <c r="D2957" i="6"/>
  <c r="D2483" i="6"/>
  <c r="D3556" i="6"/>
  <c r="D3321" i="6"/>
  <c r="D3318" i="6"/>
  <c r="D3327" i="6"/>
  <c r="D3565" i="6"/>
  <c r="D2959" i="6"/>
  <c r="D2960" i="6"/>
  <c r="D3560" i="6"/>
  <c r="D3561" i="6"/>
  <c r="D2477" i="6"/>
  <c r="D2485" i="6"/>
  <c r="D3316" i="6"/>
  <c r="D3557" i="6"/>
  <c r="D2962" i="6"/>
  <c r="F2926" i="6" l="1"/>
  <c r="F3415" i="6"/>
  <c r="F2295" i="6"/>
  <c r="F543" i="6"/>
  <c r="F1354" i="6"/>
  <c r="F1969" i="6"/>
  <c r="F33" i="6"/>
  <c r="F2460" i="6"/>
  <c r="F3098" i="6"/>
  <c r="F3040" i="6"/>
  <c r="F1784" i="6"/>
  <c r="Q166" i="6"/>
  <c r="Q145" i="6"/>
  <c r="F3121" i="6"/>
  <c r="F3290" i="6"/>
  <c r="Q272" i="6"/>
  <c r="R272" i="6" s="1"/>
  <c r="AG272" i="6" s="1"/>
  <c r="Q32" i="6"/>
  <c r="Q229" i="6"/>
  <c r="R229" i="6" s="1"/>
  <c r="AG229" i="6" s="1"/>
  <c r="Q233" i="6"/>
  <c r="F2968" i="6"/>
  <c r="Q87" i="6"/>
  <c r="Q182" i="6"/>
  <c r="R182" i="6" s="1"/>
  <c r="AG182" i="6" s="1"/>
  <c r="Q135" i="6"/>
  <c r="R135" i="6" s="1"/>
  <c r="AG135" i="6" s="1"/>
  <c r="F3066" i="6"/>
  <c r="Q20" i="6"/>
  <c r="F3194" i="6"/>
  <c r="F2720" i="6"/>
  <c r="Q79" i="6"/>
  <c r="F1820" i="6"/>
  <c r="Q275" i="6"/>
  <c r="Q138" i="6"/>
  <c r="R138" i="6" s="1"/>
  <c r="AG138" i="6" s="1"/>
  <c r="Q160" i="6"/>
  <c r="R160" i="6" s="1"/>
  <c r="AG160" i="6" s="1"/>
  <c r="Q90" i="6"/>
  <c r="Q144" i="6"/>
  <c r="F2284" i="6"/>
  <c r="Q194" i="6"/>
  <c r="Q136" i="6"/>
  <c r="Q74" i="6"/>
  <c r="F2464" i="6"/>
  <c r="Q209" i="6"/>
  <c r="Q273" i="6"/>
  <c r="F976" i="6"/>
  <c r="Q85" i="6"/>
  <c r="Q278" i="6"/>
  <c r="F1192" i="6"/>
  <c r="Q103" i="6"/>
  <c r="R103" i="6" s="1"/>
  <c r="AG103" i="6" s="1"/>
  <c r="F1924" i="6"/>
  <c r="Q164" i="6"/>
  <c r="Q26" i="6"/>
  <c r="F2488" i="6"/>
  <c r="Q211" i="6"/>
  <c r="R211" i="6" s="1"/>
  <c r="AG211" i="6" s="1"/>
  <c r="F3460" i="6"/>
  <c r="Q292" i="6"/>
  <c r="F2452" i="6"/>
  <c r="Q208" i="6"/>
  <c r="F1024" i="6"/>
  <c r="Q89" i="6"/>
  <c r="Q147" i="6"/>
  <c r="Q236" i="6"/>
  <c r="Q174" i="6"/>
  <c r="Q227" i="6"/>
  <c r="Q170" i="6"/>
  <c r="R170" i="6" s="1"/>
  <c r="AG170" i="6" s="1"/>
  <c r="Q300" i="6"/>
  <c r="F3364" i="6"/>
  <c r="Q284" i="6"/>
  <c r="Q219" i="6"/>
  <c r="R219" i="6" s="1"/>
  <c r="AG219" i="6" s="1"/>
  <c r="Q117" i="6"/>
  <c r="R117" i="6" s="1"/>
  <c r="AG117" i="6" s="1"/>
  <c r="F232" i="6"/>
  <c r="Q23" i="6"/>
  <c r="F1636" i="6"/>
  <c r="Q140" i="6"/>
  <c r="F3028" i="6"/>
  <c r="Q256" i="6"/>
  <c r="F3136" i="6"/>
  <c r="Q265" i="6"/>
  <c r="R265" i="6" s="1"/>
  <c r="AG265" i="6" s="1"/>
  <c r="Q153" i="6"/>
  <c r="F2253" i="6"/>
  <c r="F2248" i="6"/>
  <c r="Q191" i="6"/>
  <c r="F3520" i="6"/>
  <c r="Q297" i="6"/>
  <c r="R297" i="6" s="1"/>
  <c r="AG297" i="6" s="1"/>
  <c r="F2368" i="6"/>
  <c r="Q201" i="6"/>
  <c r="R201" i="6" s="1"/>
  <c r="AG201" i="6" s="1"/>
  <c r="Q34" i="6"/>
  <c r="R34" i="6" s="1"/>
  <c r="AG34" i="6" s="1"/>
  <c r="Q66" i="6"/>
  <c r="R66" i="6" s="1"/>
  <c r="AG66" i="6" s="1"/>
  <c r="F2188" i="6"/>
  <c r="Q186" i="6"/>
  <c r="F2896" i="6"/>
  <c r="Q245" i="6"/>
  <c r="Q206" i="6"/>
  <c r="Q149" i="6"/>
  <c r="F1144" i="6"/>
  <c r="Q99" i="6"/>
  <c r="R99" i="6" s="1"/>
  <c r="AG99" i="6" s="1"/>
  <c r="Q19" i="6"/>
  <c r="R19" i="6" s="1"/>
  <c r="AG19" i="6" s="1"/>
  <c r="F952" i="6"/>
  <c r="Q83" i="6"/>
  <c r="R83" i="6" s="1"/>
  <c r="AG83" i="6" s="1"/>
  <c r="Q67" i="6"/>
  <c r="F412" i="6"/>
  <c r="Q38" i="6"/>
  <c r="Q224" i="6"/>
  <c r="Q283" i="6"/>
  <c r="R283" i="6" s="1"/>
  <c r="AG283" i="6" s="1"/>
  <c r="Q287" i="6"/>
  <c r="R287" i="6" s="1"/>
  <c r="AG287" i="6" s="1"/>
  <c r="Q98" i="6"/>
  <c r="Q301" i="6"/>
  <c r="Q128" i="6"/>
  <c r="F3388" i="6"/>
  <c r="Q286" i="6"/>
  <c r="R286" i="6" s="1"/>
  <c r="AG286" i="6" s="1"/>
  <c r="F2908" i="6"/>
  <c r="Q246" i="6"/>
  <c r="R246" i="6" s="1"/>
  <c r="AG246" i="6" s="1"/>
  <c r="F1768" i="6"/>
  <c r="Q151" i="6"/>
  <c r="R151" i="6" s="1"/>
  <c r="AG151" i="6" s="1"/>
  <c r="Q293" i="6"/>
  <c r="R293" i="6" s="1"/>
  <c r="AG293" i="6" s="1"/>
  <c r="Q243" i="6"/>
  <c r="R243" i="6" s="1"/>
  <c r="AG243" i="6" s="1"/>
  <c r="Q162" i="6"/>
  <c r="R162" i="6" s="1"/>
  <c r="AG162" i="6" s="1"/>
  <c r="F676" i="6"/>
  <c r="Q60" i="6"/>
  <c r="Q15" i="6"/>
  <c r="R15" i="6" s="1"/>
  <c r="AG15" i="6" s="1"/>
  <c r="F100" i="6"/>
  <c r="Q12" i="6"/>
  <c r="R12" i="6" s="1"/>
  <c r="AG12" i="6" s="1"/>
  <c r="F2056" i="6"/>
  <c r="Q175" i="6"/>
  <c r="F2524" i="6"/>
  <c r="Q214" i="6"/>
  <c r="R214" i="6" s="1"/>
  <c r="AG214" i="6" s="1"/>
  <c r="Q222" i="6"/>
  <c r="F2728" i="6"/>
  <c r="Q231" i="6"/>
  <c r="R231" i="6" s="1"/>
  <c r="AG231" i="6" s="1"/>
  <c r="Q299" i="6"/>
  <c r="R299" i="6" s="1"/>
  <c r="AG299" i="6" s="1"/>
  <c r="F2923" i="6"/>
  <c r="Q36" i="6"/>
  <c r="F40" i="6"/>
  <c r="Q7" i="6"/>
  <c r="F568" i="6"/>
  <c r="Q51" i="6"/>
  <c r="R51" i="6" s="1"/>
  <c r="AG51" i="6" s="1"/>
  <c r="F3016" i="6"/>
  <c r="Q255" i="6"/>
  <c r="R255" i="6" s="1"/>
  <c r="AG255" i="6" s="1"/>
  <c r="F664" i="6"/>
  <c r="Q59" i="6"/>
  <c r="R59" i="6" s="1"/>
  <c r="AG59" i="6" s="1"/>
  <c r="F940" i="6"/>
  <c r="Q82" i="6"/>
  <c r="Q171" i="6"/>
  <c r="Q155" i="6"/>
  <c r="R155" i="6" s="1"/>
  <c r="AG155" i="6" s="1"/>
  <c r="F2572" i="6"/>
  <c r="Q218" i="6"/>
  <c r="Q110" i="6"/>
  <c r="Q296" i="6"/>
  <c r="R296" i="6" s="1"/>
  <c r="AG296" i="6" s="1"/>
  <c r="F2992" i="6"/>
  <c r="Q253" i="6"/>
  <c r="R253" i="6" s="1"/>
  <c r="AG253" i="6" s="1"/>
  <c r="F712" i="6"/>
  <c r="Q63" i="6"/>
  <c r="Q24" i="6"/>
  <c r="R24" i="6" s="1"/>
  <c r="AG24" i="6" s="1"/>
  <c r="F148" i="6"/>
  <c r="Q16" i="6"/>
  <c r="R16" i="6" s="1"/>
  <c r="AG16" i="6" s="1"/>
  <c r="Q84" i="6"/>
  <c r="Q142" i="6"/>
  <c r="F1300" i="6"/>
  <c r="Q112" i="6"/>
  <c r="R112" i="6" s="1"/>
  <c r="AG112" i="6" s="1"/>
  <c r="Q17" i="6"/>
  <c r="F2749" i="6"/>
  <c r="Q57" i="6"/>
  <c r="R57" i="6" s="1"/>
  <c r="AG57" i="6" s="1"/>
  <c r="F2819" i="6"/>
  <c r="F2102" i="6"/>
  <c r="F1012" i="6"/>
  <c r="Q88" i="6"/>
  <c r="R88" i="6" s="1"/>
  <c r="AG88" i="6" s="1"/>
  <c r="F2596" i="6"/>
  <c r="Q220" i="6"/>
  <c r="R220" i="6" s="1"/>
  <c r="AG220" i="6" s="1"/>
  <c r="Q64" i="6"/>
  <c r="R64" i="6" s="1"/>
  <c r="AG64" i="6" s="1"/>
  <c r="F2956" i="6"/>
  <c r="Q250" i="6"/>
  <c r="F2092" i="6"/>
  <c r="Q178" i="6"/>
  <c r="R178" i="6" s="1"/>
  <c r="AG178" i="6" s="1"/>
  <c r="Q131" i="6"/>
  <c r="Q108" i="6"/>
  <c r="R108" i="6" s="1"/>
  <c r="AG108" i="6" s="1"/>
  <c r="F604" i="6"/>
  <c r="Q54" i="6"/>
  <c r="F772" i="6"/>
  <c r="Q68" i="6"/>
  <c r="Q282" i="6"/>
  <c r="R282" i="6" s="1"/>
  <c r="AG282" i="6" s="1"/>
  <c r="F3448" i="6"/>
  <c r="Q291" i="6"/>
  <c r="R291" i="6" s="1"/>
  <c r="AG291" i="6" s="1"/>
  <c r="Q75" i="6"/>
  <c r="F1264" i="6"/>
  <c r="Q109" i="6"/>
  <c r="R109" i="6" s="1"/>
  <c r="AG109" i="6" s="1"/>
  <c r="Q39" i="6"/>
  <c r="R39" i="6" s="1"/>
  <c r="AG39" i="6" s="1"/>
  <c r="F76" i="6"/>
  <c r="Q10" i="6"/>
  <c r="R10" i="6" s="1"/>
  <c r="AG10" i="6" s="1"/>
  <c r="F3112" i="6"/>
  <c r="Q263" i="6"/>
  <c r="R263" i="6" s="1"/>
  <c r="AG263" i="6" s="1"/>
  <c r="F1432" i="6"/>
  <c r="Q123" i="6"/>
  <c r="Q167" i="6"/>
  <c r="R167" i="6" s="1"/>
  <c r="AG167" i="6" s="1"/>
  <c r="Q251" i="6"/>
  <c r="R251" i="6" s="1"/>
  <c r="AG251" i="6" s="1"/>
  <c r="Q50" i="6"/>
  <c r="Q72" i="6"/>
  <c r="R72" i="6" s="1"/>
  <c r="AG72" i="6" s="1"/>
  <c r="F2980" i="6"/>
  <c r="Q252" i="6"/>
  <c r="F520" i="6"/>
  <c r="Q47" i="6"/>
  <c r="R47" i="6" s="1"/>
  <c r="AG47" i="6" s="1"/>
  <c r="Q156" i="6"/>
  <c r="R156" i="6" s="1"/>
  <c r="AG156" i="6" s="1"/>
  <c r="F2332" i="6"/>
  <c r="Q198" i="6"/>
  <c r="R198" i="6" s="1"/>
  <c r="AG198" i="6" s="1"/>
  <c r="F1420" i="6"/>
  <c r="Q122" i="6"/>
  <c r="R122" i="6" s="1"/>
  <c r="AG122" i="6" s="1"/>
  <c r="F1468" i="6"/>
  <c r="Q126" i="6"/>
  <c r="F2836" i="6"/>
  <c r="Q240" i="6"/>
  <c r="R240" i="6" s="1"/>
  <c r="AG240" i="6" s="1"/>
  <c r="Q46" i="6"/>
  <c r="Q168" i="6"/>
  <c r="R168" i="6" s="1"/>
  <c r="AG168" i="6" s="1"/>
  <c r="Q114" i="6"/>
  <c r="R114" i="6" s="1"/>
  <c r="AG114" i="6" s="1"/>
  <c r="F3160" i="6"/>
  <c r="Q267" i="6"/>
  <c r="F3148" i="6"/>
  <c r="Q266" i="6"/>
  <c r="R266" i="6" s="1"/>
  <c r="AG266" i="6" s="1"/>
  <c r="Q261" i="6"/>
  <c r="R261" i="6" s="1"/>
  <c r="AG261" i="6" s="1"/>
  <c r="Q8" i="6"/>
  <c r="R8" i="6" s="1"/>
  <c r="AG8" i="6" s="1"/>
  <c r="F208" i="6"/>
  <c r="Q21" i="6"/>
  <c r="R21" i="6" s="1"/>
  <c r="AG21" i="6" s="1"/>
  <c r="F1480" i="6"/>
  <c r="Q127" i="6"/>
  <c r="Q180" i="6"/>
  <c r="R180" i="6" s="1"/>
  <c r="AG180" i="6" s="1"/>
  <c r="F2548" i="6"/>
  <c r="Q216" i="6"/>
  <c r="F1516" i="6"/>
  <c r="Q130" i="6"/>
  <c r="F3592" i="6"/>
  <c r="Q303" i="6"/>
  <c r="Q96" i="6"/>
  <c r="R96" i="6" s="1"/>
  <c r="AG96" i="6" s="1"/>
  <c r="Q106" i="6"/>
  <c r="R106" i="6" s="1"/>
  <c r="AG106" i="6" s="1"/>
  <c r="F1456" i="6"/>
  <c r="Q125" i="6"/>
  <c r="Q189" i="6"/>
  <c r="R189" i="6" s="1"/>
  <c r="AG189" i="6" s="1"/>
  <c r="Q281" i="6"/>
  <c r="R281" i="6" s="1"/>
  <c r="AG281" i="6" s="1"/>
  <c r="Q120" i="6"/>
  <c r="Q29" i="6"/>
  <c r="R29" i="6" s="1"/>
  <c r="AG29" i="6" s="1"/>
  <c r="F628" i="6"/>
  <c r="Q56" i="6"/>
  <c r="Q181" i="6"/>
  <c r="R181" i="6" s="1"/>
  <c r="AG181" i="6" s="1"/>
  <c r="Q249" i="6"/>
  <c r="R249" i="6" s="1"/>
  <c r="AG249" i="6" s="1"/>
  <c r="Q143" i="6"/>
  <c r="R143" i="6" s="1"/>
  <c r="AG143" i="6" s="1"/>
  <c r="Q14" i="6"/>
  <c r="R14" i="6" s="1"/>
  <c r="AG14" i="6" s="1"/>
  <c r="Q6" i="6"/>
  <c r="R6" i="6" s="1"/>
  <c r="AG6" i="6" s="1"/>
  <c r="Q212" i="6"/>
  <c r="R212" i="6" s="1"/>
  <c r="AG212" i="6" s="1"/>
  <c r="Q111" i="6"/>
  <c r="R111" i="6" s="1"/>
  <c r="AG111" i="6" s="1"/>
  <c r="F88" i="6"/>
  <c r="Q11" i="6"/>
  <c r="F496" i="6"/>
  <c r="Q45" i="6"/>
  <c r="Q70" i="6"/>
  <c r="Q76" i="6"/>
  <c r="Q116" i="6"/>
  <c r="F2512" i="6"/>
  <c r="Q213" i="6"/>
  <c r="R213" i="6" s="1"/>
  <c r="AG213" i="6" s="1"/>
  <c r="F700" i="6"/>
  <c r="Q62" i="6"/>
  <c r="F2860" i="6"/>
  <c r="Q242" i="6"/>
  <c r="R242" i="6" s="1"/>
  <c r="AG242" i="6" s="1"/>
  <c r="F1804" i="6"/>
  <c r="Q154" i="6"/>
  <c r="R154" i="6" s="1"/>
  <c r="AG154" i="6" s="1"/>
  <c r="F484" i="6"/>
  <c r="Q44" i="6"/>
  <c r="Q95" i="6"/>
  <c r="Q202" i="6"/>
  <c r="R202" i="6" s="1"/>
  <c r="AG202" i="6" s="1"/>
  <c r="F3263" i="6"/>
  <c r="F1048" i="6"/>
  <c r="Q91" i="6"/>
  <c r="R91" i="6" s="1"/>
  <c r="AG91" i="6" s="1"/>
  <c r="Q5" i="6"/>
  <c r="R5" i="6" s="1"/>
  <c r="AG5" i="6" s="1"/>
  <c r="Q179" i="6"/>
  <c r="Q268" i="6"/>
  <c r="Q226" i="6"/>
  <c r="R226" i="6" s="1"/>
  <c r="AG226" i="6" s="1"/>
  <c r="Q221" i="6"/>
  <c r="F1936" i="6"/>
  <c r="Q165" i="6"/>
  <c r="Q73" i="6"/>
  <c r="R73" i="6" s="1"/>
  <c r="AG73" i="6" s="1"/>
  <c r="F1444" i="6"/>
  <c r="Q124" i="6"/>
  <c r="R124" i="6" s="1"/>
  <c r="AG124" i="6" s="1"/>
  <c r="Q241" i="6"/>
  <c r="R241" i="6" s="1"/>
  <c r="AG241" i="6" s="1"/>
  <c r="Q228" i="6"/>
  <c r="R228" i="6" s="1"/>
  <c r="AG228" i="6" s="1"/>
  <c r="Q285" i="6"/>
  <c r="R285" i="6" s="1"/>
  <c r="AG285" i="6" s="1"/>
  <c r="Q129" i="6"/>
  <c r="R129" i="6" s="1"/>
  <c r="AG129" i="6" s="1"/>
  <c r="F1060" i="6"/>
  <c r="Q92" i="6"/>
  <c r="F616" i="6"/>
  <c r="Q55" i="6"/>
  <c r="R55" i="6" s="1"/>
  <c r="AG55" i="6" s="1"/>
  <c r="Q195" i="6"/>
  <c r="R195" i="6" s="1"/>
  <c r="AG195" i="6" s="1"/>
  <c r="F3244" i="6"/>
  <c r="Q274" i="6"/>
  <c r="R274" i="6" s="1"/>
  <c r="AG274" i="6" s="1"/>
  <c r="Q148" i="6"/>
  <c r="R148" i="6" s="1"/>
  <c r="AG148" i="6" s="1"/>
  <c r="Q150" i="6"/>
  <c r="Q290" i="6"/>
  <c r="R290" i="6" s="1"/>
  <c r="AG290" i="6" s="1"/>
  <c r="Q18" i="6"/>
  <c r="R18" i="6" s="1"/>
  <c r="AG18" i="6" s="1"/>
  <c r="Q264" i="6"/>
  <c r="R264" i="6" s="1"/>
  <c r="AG264" i="6" s="1"/>
  <c r="F2521" i="6"/>
  <c r="Q225" i="6"/>
  <c r="R225" i="6" s="1"/>
  <c r="AG225" i="6" s="1"/>
  <c r="F3374" i="6"/>
  <c r="F2330" i="6"/>
  <c r="Q289" i="6"/>
  <c r="R289" i="6" s="1"/>
  <c r="AG289" i="6" s="1"/>
  <c r="Q31" i="6"/>
  <c r="R31" i="6" s="1"/>
  <c r="AG31" i="6" s="1"/>
  <c r="Q279" i="6"/>
  <c r="R279" i="6" s="1"/>
  <c r="AG279" i="6" s="1"/>
  <c r="Q183" i="6"/>
  <c r="R183" i="6" s="1"/>
  <c r="AG183" i="6" s="1"/>
  <c r="Q52" i="6"/>
  <c r="Q13" i="6"/>
  <c r="R13" i="6" s="1"/>
  <c r="AG13" i="6" s="1"/>
  <c r="Q22" i="6"/>
  <c r="Q4" i="6"/>
  <c r="G4" i="7"/>
  <c r="J4" i="7" s="1"/>
  <c r="Q118" i="6"/>
  <c r="R118" i="6" s="1"/>
  <c r="AG118" i="6" s="1"/>
  <c r="Q42" i="6"/>
  <c r="R42" i="6" s="1"/>
  <c r="AG42" i="6" s="1"/>
  <c r="Q197" i="6"/>
  <c r="R197" i="6" s="1"/>
  <c r="AG197" i="6" s="1"/>
  <c r="Q80" i="6"/>
  <c r="R80" i="6" s="1"/>
  <c r="AG80" i="6" s="1"/>
  <c r="Q257" i="6"/>
  <c r="R257" i="6" s="1"/>
  <c r="AG257" i="6" s="1"/>
  <c r="Q163" i="6"/>
  <c r="R163" i="6" s="1"/>
  <c r="AG163" i="6" s="1"/>
  <c r="Q193" i="6"/>
  <c r="R193" i="6" s="1"/>
  <c r="AG193" i="6" s="1"/>
  <c r="Q43" i="6"/>
  <c r="F1168" i="6"/>
  <c r="Q101" i="6"/>
  <c r="R101" i="6" s="1"/>
  <c r="AG101" i="6" s="1"/>
  <c r="F2114" i="6"/>
  <c r="Q134" i="6"/>
  <c r="R134" i="6" s="1"/>
  <c r="AG134" i="6" s="1"/>
  <c r="Q196" i="6"/>
  <c r="R196" i="6" s="1"/>
  <c r="AG196" i="6" s="1"/>
  <c r="F3052" i="6"/>
  <c r="Q258" i="6"/>
  <c r="F892" i="6"/>
  <c r="Q78" i="6"/>
  <c r="R78" i="6" s="1"/>
  <c r="AG78" i="6" s="1"/>
  <c r="Q210" i="6"/>
  <c r="Q187" i="6"/>
  <c r="R187" i="6" s="1"/>
  <c r="AG187" i="6" s="1"/>
  <c r="F736" i="6"/>
  <c r="Q65" i="6"/>
  <c r="R65" i="6" s="1"/>
  <c r="AG65" i="6" s="1"/>
  <c r="F3196" i="6"/>
  <c r="Q270" i="6"/>
  <c r="R270" i="6" s="1"/>
  <c r="AG270" i="6" s="1"/>
  <c r="F2716" i="6"/>
  <c r="Q230" i="6"/>
  <c r="R230" i="6" s="1"/>
  <c r="AG230" i="6" s="1"/>
  <c r="F256" i="6"/>
  <c r="Q25" i="6"/>
  <c r="R25" i="6" s="1"/>
  <c r="AG25" i="6" s="1"/>
  <c r="Q254" i="6"/>
  <c r="R254" i="6" s="1"/>
  <c r="AG254" i="6" s="1"/>
  <c r="F1120" i="6"/>
  <c r="Q97" i="6"/>
  <c r="R97" i="6" s="1"/>
  <c r="AG97" i="6" s="1"/>
  <c r="F1600" i="6"/>
  <c r="Q137" i="6"/>
  <c r="R137" i="6" s="1"/>
  <c r="AG137" i="6" s="1"/>
  <c r="F880" i="6"/>
  <c r="Q77" i="6"/>
  <c r="R77" i="6" s="1"/>
  <c r="AG77" i="6" s="1"/>
  <c r="Q41" i="6"/>
  <c r="R41" i="6" s="1"/>
  <c r="AG41" i="6" s="1"/>
  <c r="Q269" i="6"/>
  <c r="R269" i="6" s="1"/>
  <c r="AG269" i="6" s="1"/>
  <c r="Q53" i="6"/>
  <c r="R53" i="6" s="1"/>
  <c r="AG53" i="6" s="1"/>
  <c r="F400" i="6"/>
  <c r="Q37" i="6"/>
  <c r="R37" i="6" s="1"/>
  <c r="AG37" i="6" s="1"/>
  <c r="F808" i="6"/>
  <c r="Q71" i="6"/>
  <c r="R71" i="6" s="1"/>
  <c r="AG71" i="6" s="1"/>
  <c r="F2416" i="6"/>
  <c r="Q205" i="6"/>
  <c r="F988" i="6"/>
  <c r="Q86" i="6"/>
  <c r="R86" i="6" s="1"/>
  <c r="AG86" i="6" s="1"/>
  <c r="Q146" i="6"/>
  <c r="R146" i="6" s="1"/>
  <c r="AG146" i="6" s="1"/>
  <c r="F2149" i="6"/>
  <c r="F2392" i="6"/>
  <c r="Q203" i="6"/>
  <c r="R203" i="6" s="1"/>
  <c r="AG203" i="6" s="1"/>
  <c r="F3208" i="6"/>
  <c r="Q271" i="6"/>
  <c r="R271" i="6" s="1"/>
  <c r="AG271" i="6" s="1"/>
  <c r="F352" i="6"/>
  <c r="Q33" i="6"/>
  <c r="R33" i="6" s="1"/>
  <c r="AG33" i="6" s="1"/>
  <c r="Q49" i="6"/>
  <c r="R49" i="6" s="1"/>
  <c r="AG49" i="6" s="1"/>
  <c r="Q40" i="6"/>
  <c r="F2812" i="6"/>
  <c r="Q238" i="6"/>
  <c r="R238" i="6" s="1"/>
  <c r="AG238" i="6" s="1"/>
  <c r="Q100" i="6"/>
  <c r="F1540" i="6"/>
  <c r="Q132" i="6"/>
  <c r="F1408" i="6"/>
  <c r="Q121" i="6"/>
  <c r="R121" i="6" s="1"/>
  <c r="AG121" i="6" s="1"/>
  <c r="F2920" i="6"/>
  <c r="Q247" i="6"/>
  <c r="R247" i="6" s="1"/>
  <c r="AG247" i="6" s="1"/>
  <c r="F1648" i="6"/>
  <c r="Q141" i="6"/>
  <c r="R141" i="6" s="1"/>
  <c r="AG141" i="6" s="1"/>
  <c r="F688" i="6"/>
  <c r="Q61" i="6"/>
  <c r="R61" i="6" s="1"/>
  <c r="AG61" i="6" s="1"/>
  <c r="Q177" i="6"/>
  <c r="R177" i="6" s="1"/>
  <c r="AG177" i="6" s="1"/>
  <c r="Q9" i="6"/>
  <c r="R9" i="6" s="1"/>
  <c r="AG9" i="6" s="1"/>
  <c r="Q139" i="6"/>
  <c r="R139" i="6" s="1"/>
  <c r="AG139" i="6" s="1"/>
  <c r="Q158" i="6"/>
  <c r="F3280" i="6"/>
  <c r="Q277" i="6"/>
  <c r="R277" i="6" s="1"/>
  <c r="AG277" i="6" s="1"/>
  <c r="Q35" i="6"/>
  <c r="R35" i="6" s="1"/>
  <c r="AG35" i="6" s="1"/>
  <c r="Q102" i="6"/>
  <c r="R102" i="6" s="1"/>
  <c r="AG102" i="6" s="1"/>
  <c r="F1240" i="6"/>
  <c r="Q107" i="6"/>
  <c r="F2404" i="6"/>
  <c r="Q204" i="6"/>
  <c r="R204" i="6" s="1"/>
  <c r="AG204" i="6" s="1"/>
  <c r="Q298" i="6"/>
  <c r="R298" i="6" s="1"/>
  <c r="AG298" i="6" s="1"/>
  <c r="Q161" i="6"/>
  <c r="R161" i="6" s="1"/>
  <c r="AG161" i="6" s="1"/>
  <c r="Q260" i="6"/>
  <c r="R260" i="6" s="1"/>
  <c r="AG260" i="6" s="1"/>
  <c r="F1780" i="6"/>
  <c r="Q152" i="6"/>
  <c r="R152" i="6" s="1"/>
  <c r="AG152" i="6" s="1"/>
  <c r="F2607" i="6"/>
  <c r="Q172" i="6"/>
  <c r="F2032" i="6"/>
  <c r="Q173" i="6"/>
  <c r="R173" i="6" s="1"/>
  <c r="AG173" i="6" s="1"/>
  <c r="Q276" i="6"/>
  <c r="F2536" i="6"/>
  <c r="Q215" i="6"/>
  <c r="Q235" i="6"/>
  <c r="F1864" i="6"/>
  <c r="Q159" i="6"/>
  <c r="R159" i="6" s="1"/>
  <c r="AG159" i="6" s="1"/>
  <c r="F928" i="6"/>
  <c r="Q81" i="6"/>
  <c r="R81" i="6" s="1"/>
  <c r="AG81" i="6" s="1"/>
  <c r="F2560" i="6"/>
  <c r="Q217" i="6"/>
  <c r="R217" i="6" s="1"/>
  <c r="AG217" i="6" s="1"/>
  <c r="F1204" i="6"/>
  <c r="Q104" i="6"/>
  <c r="R104" i="6" s="1"/>
  <c r="AG104" i="6" s="1"/>
  <c r="F2740" i="6"/>
  <c r="Q232" i="6"/>
  <c r="R232" i="6" s="1"/>
  <c r="AG232" i="6" s="1"/>
  <c r="F3100" i="6"/>
  <c r="Q262" i="6"/>
  <c r="R262" i="6" s="1"/>
  <c r="AG262" i="6" s="1"/>
  <c r="F2800" i="6"/>
  <c r="Q237" i="6"/>
  <c r="R237" i="6" s="1"/>
  <c r="AG237" i="6" s="1"/>
  <c r="F1216" i="6"/>
  <c r="Q105" i="6"/>
  <c r="R105" i="6" s="1"/>
  <c r="AG105" i="6" s="1"/>
  <c r="Q30" i="6"/>
  <c r="Q48" i="6"/>
  <c r="R48" i="6" s="1"/>
  <c r="AG48" i="6" s="1"/>
  <c r="F2440" i="6"/>
  <c r="Q207" i="6"/>
  <c r="R207" i="6" s="1"/>
  <c r="AG207" i="6" s="1"/>
  <c r="Q248" i="6"/>
  <c r="R248" i="6" s="1"/>
  <c r="AG248" i="6" s="1"/>
  <c r="F2824" i="6"/>
  <c r="Q239" i="6"/>
  <c r="R239" i="6" s="1"/>
  <c r="AG239" i="6" s="1"/>
  <c r="F3496" i="6"/>
  <c r="Q295" i="6"/>
  <c r="R295" i="6" s="1"/>
  <c r="AG295" i="6" s="1"/>
  <c r="F1072" i="6"/>
  <c r="Q93" i="6"/>
  <c r="R93" i="6" s="1"/>
  <c r="AG93" i="6" s="1"/>
  <c r="Q259" i="6"/>
  <c r="R259" i="6" s="1"/>
  <c r="AG259" i="6" s="1"/>
  <c r="Q169" i="6"/>
  <c r="R169" i="6" s="1"/>
  <c r="AG169" i="6" s="1"/>
  <c r="F292" i="6"/>
  <c r="Q28" i="6"/>
  <c r="R28" i="6" s="1"/>
  <c r="AG28" i="6" s="1"/>
  <c r="F2164" i="6"/>
  <c r="Q184" i="6"/>
  <c r="R184" i="6" s="1"/>
  <c r="AG184" i="6" s="1"/>
  <c r="F1385" i="6"/>
  <c r="Q119" i="6"/>
  <c r="Q185" i="6"/>
  <c r="R185" i="6" s="1"/>
  <c r="AG185" i="6" s="1"/>
  <c r="Q27" i="6"/>
  <c r="F1312" i="6"/>
  <c r="Q113" i="6"/>
  <c r="R113" i="6" s="1"/>
  <c r="AG113" i="6" s="1"/>
  <c r="Q223" i="6"/>
  <c r="R223" i="6" s="1"/>
  <c r="AG223" i="6" s="1"/>
  <c r="Q188" i="6"/>
  <c r="R188" i="6" s="1"/>
  <c r="AG188" i="6" s="1"/>
  <c r="F652" i="6"/>
  <c r="Q58" i="6"/>
  <c r="R58" i="6" s="1"/>
  <c r="AG58" i="6" s="1"/>
  <c r="F1552" i="6"/>
  <c r="Q133" i="6"/>
  <c r="F1840" i="6"/>
  <c r="Q157" i="6"/>
  <c r="R157" i="6" s="1"/>
  <c r="AG157" i="6" s="1"/>
  <c r="Q176" i="6"/>
  <c r="R176" i="6" s="1"/>
  <c r="AG176" i="6" s="1"/>
  <c r="F2884" i="6"/>
  <c r="Q244" i="6"/>
  <c r="R244" i="6" s="1"/>
  <c r="AG244" i="6" s="1"/>
  <c r="Q302" i="6"/>
  <c r="R302" i="6" s="1"/>
  <c r="AG302" i="6" s="1"/>
  <c r="Q294" i="6"/>
  <c r="R294" i="6" s="1"/>
  <c r="AG294" i="6" s="1"/>
  <c r="Q280" i="6"/>
  <c r="F3412" i="6"/>
  <c r="Q288" i="6"/>
  <c r="R288" i="6" s="1"/>
  <c r="AG288" i="6" s="1"/>
  <c r="Q200" i="6"/>
  <c r="R200" i="6" s="1"/>
  <c r="AG200" i="6" s="1"/>
  <c r="F2236" i="6"/>
  <c r="Q190" i="6"/>
  <c r="R190" i="6" s="1"/>
  <c r="AG190" i="6" s="1"/>
  <c r="Q234" i="6"/>
  <c r="F784" i="6"/>
  <c r="Q69" i="6"/>
  <c r="R69" i="6" s="1"/>
  <c r="AG69" i="6" s="1"/>
  <c r="Q94" i="6"/>
  <c r="F1336" i="6"/>
  <c r="Q115" i="6"/>
  <c r="R115" i="6" s="1"/>
  <c r="AG115" i="6" s="1"/>
  <c r="F2344" i="6"/>
  <c r="Q199" i="6"/>
  <c r="R199" i="6" s="1"/>
  <c r="AG199" i="6" s="1"/>
  <c r="Q192" i="6"/>
  <c r="R192" i="6" s="1"/>
  <c r="AG192" i="6" s="1"/>
  <c r="F767" i="6"/>
  <c r="F1857" i="6"/>
  <c r="F2546" i="6"/>
  <c r="F2395" i="6"/>
  <c r="F3360" i="6"/>
  <c r="F1623" i="6"/>
  <c r="F3584" i="6"/>
  <c r="F1983" i="6"/>
  <c r="F3095" i="6"/>
  <c r="F3159" i="6"/>
  <c r="F1970" i="6"/>
  <c r="F3553" i="6"/>
  <c r="F3351" i="6"/>
  <c r="F1994" i="6"/>
  <c r="F2973" i="6"/>
  <c r="F2315" i="6"/>
  <c r="F2949" i="6"/>
  <c r="F991" i="6"/>
  <c r="F3600" i="6"/>
  <c r="F3484" i="6"/>
  <c r="F3000" i="6"/>
  <c r="F2933" i="6"/>
  <c r="F1362" i="6"/>
  <c r="F2739" i="6"/>
  <c r="F854" i="6"/>
  <c r="F1558" i="6"/>
  <c r="F2641" i="6"/>
  <c r="F748" i="6"/>
  <c r="F858" i="6"/>
  <c r="F704" i="6"/>
  <c r="F2847" i="6"/>
  <c r="F3173" i="6"/>
  <c r="F649" i="6"/>
  <c r="F411" i="6"/>
  <c r="F599" i="6"/>
  <c r="F3322" i="6"/>
  <c r="F3355" i="6"/>
  <c r="F741" i="6"/>
  <c r="F3581" i="6"/>
  <c r="F590" i="6"/>
  <c r="F532" i="6"/>
  <c r="F1589" i="6"/>
  <c r="F3363" i="6"/>
  <c r="F1806" i="6"/>
  <c r="F2993" i="6"/>
  <c r="F1982" i="6"/>
  <c r="F3320" i="6"/>
  <c r="F865" i="6"/>
  <c r="F990" i="6"/>
  <c r="F1205" i="6"/>
  <c r="F753" i="6"/>
  <c r="F164" i="6"/>
  <c r="F2121" i="6"/>
  <c r="F268" i="6"/>
  <c r="F2694" i="6"/>
  <c r="F3430" i="6"/>
  <c r="F3579" i="6"/>
  <c r="F1617" i="6"/>
  <c r="F3289" i="6"/>
  <c r="F2525" i="6"/>
  <c r="F3275" i="6"/>
  <c r="F1281" i="6"/>
  <c r="F826" i="6"/>
  <c r="F1477" i="6"/>
  <c r="F2729" i="6"/>
  <c r="F488" i="6"/>
  <c r="F1932" i="6"/>
  <c r="F3037" i="6"/>
  <c r="F1837" i="6"/>
  <c r="F2889" i="6"/>
  <c r="F3515" i="6"/>
  <c r="F974" i="6"/>
  <c r="F476" i="6"/>
  <c r="F1684" i="6"/>
  <c r="F3417" i="6"/>
  <c r="F2378" i="6"/>
  <c r="F1529" i="6"/>
  <c r="F569" i="6"/>
  <c r="F1001" i="6"/>
  <c r="F116" i="6"/>
  <c r="F3421" i="6"/>
  <c r="F2002" i="6"/>
  <c r="F2853" i="6"/>
  <c r="F728" i="6"/>
  <c r="F425" i="6"/>
  <c r="F2686" i="6"/>
  <c r="F2166" i="6"/>
  <c r="F437" i="6"/>
  <c r="F1028" i="6"/>
  <c r="F3003" i="6"/>
  <c r="F272" i="6"/>
  <c r="F158" i="6"/>
  <c r="F3045" i="6"/>
  <c r="F655" i="6"/>
  <c r="F460" i="6"/>
  <c r="F3396" i="6"/>
  <c r="F3041" i="6"/>
  <c r="F469" i="6"/>
  <c r="F1337" i="6"/>
  <c r="F981" i="6"/>
  <c r="F985" i="6"/>
  <c r="F206" i="6"/>
  <c r="F995" i="6"/>
  <c r="F2004" i="6"/>
  <c r="F637" i="6"/>
  <c r="F670" i="6"/>
  <c r="F2296" i="6"/>
  <c r="F3060" i="6"/>
  <c r="F243" i="6"/>
  <c r="F3180" i="6"/>
  <c r="F2190" i="6"/>
  <c r="F963" i="6"/>
  <c r="F2627" i="6"/>
  <c r="F1931" i="6"/>
  <c r="F3199" i="6"/>
  <c r="F1352" i="6"/>
  <c r="F825" i="6"/>
  <c r="F2380" i="6"/>
  <c r="F1771" i="6"/>
  <c r="F3017" i="6"/>
  <c r="F63" i="6"/>
  <c r="F921" i="6"/>
  <c r="F2678" i="6"/>
  <c r="F879" i="6"/>
  <c r="F3124" i="6"/>
  <c r="F142" i="6"/>
  <c r="F3510" i="6"/>
  <c r="F3002" i="6"/>
  <c r="F1015" i="6"/>
  <c r="F2193" i="6"/>
  <c r="F1927" i="6"/>
  <c r="F1084" i="6"/>
  <c r="F2947" i="6"/>
  <c r="F1217" i="6"/>
  <c r="F2414" i="6"/>
  <c r="F620" i="6"/>
  <c r="F1427" i="6"/>
  <c r="F3211" i="6"/>
  <c r="F2934" i="6"/>
  <c r="F2832" i="6"/>
  <c r="F2070" i="6"/>
  <c r="F1725" i="6"/>
  <c r="F1313" i="6"/>
  <c r="F189" i="6"/>
  <c r="F2134" i="6"/>
  <c r="F3305" i="6"/>
  <c r="F1309" i="6"/>
  <c r="F215" i="6"/>
  <c r="F3493" i="6"/>
  <c r="F3467" i="6"/>
  <c r="F1035" i="6"/>
  <c r="F3147" i="6"/>
  <c r="F3164" i="6"/>
  <c r="F1835" i="6"/>
  <c r="F1007" i="6"/>
  <c r="F915" i="6"/>
  <c r="F2719" i="6"/>
  <c r="F3033" i="6"/>
  <c r="F931" i="6"/>
  <c r="F3270" i="6"/>
  <c r="F16" i="6"/>
  <c r="F1668" i="6"/>
  <c r="F3291" i="6"/>
  <c r="F923" i="6"/>
  <c r="F3109" i="6"/>
  <c r="F1933" i="6"/>
  <c r="F1326" i="6"/>
  <c r="F2791" i="6"/>
  <c r="F3212" i="6"/>
  <c r="F2230" i="6"/>
  <c r="F2151" i="6"/>
  <c r="F2217" i="6"/>
  <c r="F3348" i="6"/>
  <c r="F2574" i="6"/>
  <c r="F483" i="6"/>
  <c r="F3527" i="6"/>
  <c r="F2704" i="6"/>
  <c r="F2542" i="6"/>
  <c r="F3502" i="6"/>
  <c r="F1143" i="6"/>
  <c r="F2588" i="6"/>
  <c r="F2010" i="6"/>
  <c r="F1631" i="6"/>
  <c r="F3126" i="6"/>
  <c r="F2146" i="6"/>
  <c r="F2351" i="6"/>
  <c r="F563" i="6"/>
  <c r="F1554" i="6"/>
  <c r="F3418" i="6"/>
  <c r="F2101" i="6"/>
  <c r="F1670" i="6"/>
  <c r="F1056" i="6"/>
  <c r="F1397" i="6"/>
  <c r="F692" i="6"/>
  <c r="F1042" i="6"/>
  <c r="F513" i="6"/>
  <c r="F2972" i="6"/>
  <c r="F3205" i="6"/>
  <c r="F2196" i="6"/>
  <c r="F3465" i="6"/>
  <c r="F2810" i="6"/>
  <c r="F1828" i="6"/>
  <c r="F3231" i="6"/>
  <c r="F238" i="6"/>
  <c r="F2797" i="6"/>
  <c r="F44" i="6"/>
  <c r="F1121" i="6"/>
  <c r="F161" i="6"/>
  <c r="F2939" i="6"/>
  <c r="F391" i="6"/>
  <c r="F3096" i="6"/>
  <c r="F3198" i="6"/>
  <c r="F1801" i="6"/>
  <c r="F1316" i="6"/>
  <c r="F832" i="6"/>
  <c r="F2423" i="6"/>
  <c r="F2771" i="6"/>
  <c r="F760" i="6"/>
  <c r="F174" i="6"/>
  <c r="F1177" i="6"/>
  <c r="F3221" i="6"/>
  <c r="F2668" i="6"/>
  <c r="F341" i="6"/>
  <c r="F1595" i="6"/>
  <c r="F2157" i="6"/>
  <c r="F3569" i="6"/>
  <c r="F3449" i="6"/>
  <c r="F2670" i="6"/>
  <c r="F2412" i="6"/>
  <c r="F800" i="6"/>
  <c r="F235" i="6"/>
  <c r="F1689" i="6"/>
  <c r="F3331" i="6"/>
  <c r="F3477" i="6"/>
  <c r="F216" i="6"/>
  <c r="F3547" i="6"/>
  <c r="F1522" i="6"/>
  <c r="F2409" i="6"/>
  <c r="F1856" i="6"/>
  <c r="F2436" i="6"/>
  <c r="F473" i="6"/>
  <c r="F2289" i="6"/>
  <c r="F646" i="6"/>
  <c r="F1483" i="6"/>
  <c r="F2370" i="6"/>
  <c r="F634" i="6"/>
  <c r="F786" i="6"/>
  <c r="F2606" i="6"/>
  <c r="F340" i="6"/>
  <c r="F1770" i="6"/>
  <c r="F3264" i="6"/>
  <c r="F1498" i="6"/>
  <c r="F2085" i="6"/>
  <c r="F2384" i="6"/>
  <c r="F1323" i="6"/>
  <c r="F1884" i="6"/>
  <c r="F1499" i="6"/>
  <c r="F2254" i="6"/>
  <c r="F1571" i="6"/>
  <c r="F1919" i="6"/>
  <c r="F3503" i="6"/>
  <c r="F1031" i="6"/>
  <c r="F2069" i="6"/>
  <c r="F824" i="6"/>
  <c r="F2363" i="6"/>
  <c r="F1329" i="6"/>
  <c r="F3110" i="6"/>
  <c r="F3303" i="6"/>
  <c r="F1311" i="6"/>
  <c r="F1799" i="6"/>
  <c r="F153" i="6"/>
  <c r="F3234" i="6"/>
  <c r="F2501" i="6"/>
  <c r="F2776" i="6"/>
  <c r="F187" i="6"/>
  <c r="F840" i="6"/>
  <c r="F639" i="6"/>
  <c r="F719" i="6"/>
  <c r="F3334" i="6"/>
  <c r="F3487" i="6"/>
  <c r="F663" i="6"/>
  <c r="F37" i="6"/>
  <c r="F889" i="6"/>
  <c r="F3222" i="6"/>
  <c r="F3047" i="6"/>
  <c r="F810" i="6"/>
  <c r="F839" i="6"/>
  <c r="F1406" i="6"/>
  <c r="F2128" i="6"/>
  <c r="F410" i="6"/>
  <c r="F1481" i="6"/>
  <c r="F925" i="6"/>
  <c r="F1062" i="6"/>
  <c r="F3552" i="6"/>
  <c r="F417" i="6"/>
  <c r="F3072" i="6"/>
  <c r="F2600" i="6"/>
  <c r="F2147" i="6"/>
  <c r="F2268" i="6"/>
  <c r="F1014" i="6"/>
  <c r="F1228" i="6"/>
  <c r="F3237" i="6"/>
  <c r="F1649" i="6"/>
  <c r="F276" i="6"/>
  <c r="F3475" i="6"/>
  <c r="F2831" i="6"/>
  <c r="F1967" i="6"/>
  <c r="F2774" i="6"/>
  <c r="F738" i="6"/>
  <c r="F1497" i="6"/>
  <c r="F1664" i="6"/>
  <c r="F3405" i="6"/>
  <c r="F2664" i="6"/>
  <c r="F2672" i="6"/>
  <c r="F953" i="6"/>
  <c r="F1945" i="6"/>
  <c r="F481" i="6"/>
  <c r="F1218" i="6"/>
  <c r="F619" i="6"/>
  <c r="F3308" i="6"/>
  <c r="F495" i="6"/>
  <c r="F2366" i="6"/>
  <c r="F3075" i="6"/>
  <c r="F1748" i="6"/>
  <c r="F1839" i="6"/>
  <c r="F795" i="6"/>
  <c r="F983" i="6"/>
  <c r="F2387" i="6"/>
  <c r="F707" i="6"/>
  <c r="F2203" i="6"/>
  <c r="F2987" i="6"/>
  <c r="F3059" i="6"/>
  <c r="F2453" i="6"/>
  <c r="F583" i="6"/>
  <c r="F486" i="6"/>
  <c r="F3020" i="6"/>
  <c r="F1628" i="6"/>
  <c r="F90" i="6"/>
  <c r="F2019" i="6"/>
  <c r="F1923" i="6"/>
  <c r="F2984" i="6"/>
  <c r="F3174" i="6"/>
  <c r="F2424" i="6"/>
  <c r="F1968" i="6"/>
  <c r="F2156" i="6"/>
  <c r="F1802" i="6"/>
  <c r="F1141" i="6"/>
  <c r="F475" i="6"/>
  <c r="F1013" i="6"/>
  <c r="F3407" i="6"/>
  <c r="F1247" i="6"/>
  <c r="F2445" i="6"/>
  <c r="F106" i="6"/>
  <c r="F782" i="6"/>
  <c r="F885" i="6"/>
  <c r="F125" i="6"/>
  <c r="F3262" i="6"/>
  <c r="F1296" i="6"/>
  <c r="F1213" i="6"/>
  <c r="F2549" i="6"/>
  <c r="F1830" i="6"/>
  <c r="F3150" i="6"/>
  <c r="F3267" i="6"/>
  <c r="F3512" i="6"/>
  <c r="F3474" i="6"/>
  <c r="F3210" i="6"/>
  <c r="F3306" i="6"/>
  <c r="F3083" i="6"/>
  <c r="F3042" i="6"/>
  <c r="F3039" i="6"/>
  <c r="F3165" i="6"/>
  <c r="F3063" i="6"/>
  <c r="F3011" i="6"/>
  <c r="F3156" i="6"/>
  <c r="F3383" i="6"/>
  <c r="F3524" i="6"/>
  <c r="F3227" i="6"/>
  <c r="F3422" i="6"/>
  <c r="F3068" i="6"/>
  <c r="F3097" i="6"/>
  <c r="F3372" i="6"/>
  <c r="F3416" i="6"/>
  <c r="F3575" i="6"/>
  <c r="F3182" i="6"/>
  <c r="F3261" i="6"/>
  <c r="F3425" i="6"/>
  <c r="F3192" i="6"/>
  <c r="F3036" i="6"/>
  <c r="F3457" i="6"/>
  <c r="F3445" i="6"/>
  <c r="F3366" i="6"/>
  <c r="F3134" i="6"/>
  <c r="F3062" i="6"/>
  <c r="F3162" i="6"/>
  <c r="F3278" i="6"/>
  <c r="F3435" i="6"/>
  <c r="F3029" i="6"/>
  <c r="F3094" i="6"/>
  <c r="F3200" i="6"/>
  <c r="F3078" i="6"/>
  <c r="F3347" i="6"/>
  <c r="F3391" i="6"/>
  <c r="F3494" i="6"/>
  <c r="F3251" i="6"/>
  <c r="F3436" i="6"/>
  <c r="F3492" i="6"/>
  <c r="F3380" i="6"/>
  <c r="F3403" i="6"/>
  <c r="F3074" i="6"/>
  <c r="F3129" i="6"/>
  <c r="F3054" i="6"/>
  <c r="F3310" i="6"/>
  <c r="F3123" i="6"/>
  <c r="F3288" i="6"/>
  <c r="F3032" i="6"/>
  <c r="F3004" i="6"/>
  <c r="F3108" i="6"/>
  <c r="F3511" i="6"/>
  <c r="F3571" i="6"/>
  <c r="F3297" i="6"/>
  <c r="F3442" i="6"/>
  <c r="F3283" i="6"/>
  <c r="F3146" i="6"/>
  <c r="F3344" i="6"/>
  <c r="F3243" i="6"/>
  <c r="F3521" i="6"/>
  <c r="F3440" i="6"/>
  <c r="F3315" i="6"/>
  <c r="F3277" i="6"/>
  <c r="F3572" i="6"/>
  <c r="F3408" i="6"/>
  <c r="F3341" i="6"/>
  <c r="F3023" i="6"/>
  <c r="F3090" i="6"/>
  <c r="F3138" i="6"/>
  <c r="F3342" i="6"/>
  <c r="F3507" i="6"/>
  <c r="F3438" i="6"/>
  <c r="F3113" i="6"/>
  <c r="F3202" i="6"/>
  <c r="F3249" i="6"/>
  <c r="F3255" i="6"/>
  <c r="F3309" i="6"/>
  <c r="F3292" i="6"/>
  <c r="F3082" i="6"/>
  <c r="F3235" i="6"/>
  <c r="F3314" i="6"/>
  <c r="F3532" i="6"/>
  <c r="F3009" i="6"/>
  <c r="F3362" i="6"/>
  <c r="F3516" i="6"/>
  <c r="F3178" i="6"/>
  <c r="F3373" i="6"/>
  <c r="F3064" i="6"/>
  <c r="F3190" i="6"/>
  <c r="F3209" i="6"/>
  <c r="F3122" i="6"/>
  <c r="F3523" i="6"/>
  <c r="F3125" i="6"/>
  <c r="F3513" i="6"/>
  <c r="F3298" i="6"/>
  <c r="F3027" i="6"/>
  <c r="F3157" i="6"/>
  <c r="F3453" i="6"/>
  <c r="F3580" i="6"/>
  <c r="F3076" i="6"/>
  <c r="F3281" i="6"/>
  <c r="F3058" i="6"/>
  <c r="F3149" i="6"/>
  <c r="F3268" i="6"/>
  <c r="F3598" i="6"/>
  <c r="F3568" i="6"/>
  <c r="F3481" i="6"/>
  <c r="F3313" i="6"/>
  <c r="F3246" i="6"/>
  <c r="F3462" i="6"/>
  <c r="F3599" i="6"/>
  <c r="F3056" i="6"/>
  <c r="F3158" i="6"/>
  <c r="F3153" i="6"/>
  <c r="F3426" i="6"/>
  <c r="F3379" i="6"/>
  <c r="F3472" i="6"/>
  <c r="F3189" i="6"/>
  <c r="F3191" i="6"/>
  <c r="F3186" i="6"/>
  <c r="F3312" i="6"/>
  <c r="F3340" i="6"/>
  <c r="F3223" i="6"/>
  <c r="F3139" i="6"/>
  <c r="F3498" i="6"/>
  <c r="F3260" i="6"/>
  <c r="F3176" i="6"/>
  <c r="F3504" i="6"/>
  <c r="F3071" i="6"/>
  <c r="F3131" i="6"/>
  <c r="F3171" i="6"/>
  <c r="F3369" i="6"/>
  <c r="F3311" i="6"/>
  <c r="F3187" i="6"/>
  <c r="F3258" i="6"/>
  <c r="F3084" i="6"/>
  <c r="F3240" i="6"/>
  <c r="F3336" i="6"/>
  <c r="F3025" i="6"/>
  <c r="F3217" i="6"/>
  <c r="F3339" i="6"/>
  <c r="F3253" i="6"/>
  <c r="F3035" i="6"/>
  <c r="F3242" i="6"/>
  <c r="F3307" i="6"/>
  <c r="F3022" i="6"/>
  <c r="F3256" i="6"/>
  <c r="F3330" i="6"/>
  <c r="F3509" i="6"/>
  <c r="F3479" i="6"/>
  <c r="F3151" i="6"/>
  <c r="F3463" i="6"/>
  <c r="F3365" i="6"/>
  <c r="F3583" i="6"/>
  <c r="F3577" i="6"/>
  <c r="F3219" i="6"/>
  <c r="F3055" i="6"/>
  <c r="F3328" i="6"/>
  <c r="F3012" i="6"/>
  <c r="F3188" i="6"/>
  <c r="F3232" i="6"/>
  <c r="F3279" i="6"/>
  <c r="F3505" i="6"/>
  <c r="F3354" i="6"/>
  <c r="F3300" i="6"/>
  <c r="F3015" i="6"/>
  <c r="F3284" i="6"/>
  <c r="F3271" i="6"/>
  <c r="F3006" i="6"/>
  <c r="F3352" i="6"/>
  <c r="F3483" i="6"/>
  <c r="F3593" i="6"/>
  <c r="F3582" i="6"/>
  <c r="F3376" i="6"/>
  <c r="F3067" i="6"/>
  <c r="F3480" i="6"/>
  <c r="F3432" i="6"/>
  <c r="F3530" i="6"/>
  <c r="F3019" i="6"/>
  <c r="F3046" i="6"/>
  <c r="F3400" i="6"/>
  <c r="F3451" i="6"/>
  <c r="F3574" i="6"/>
  <c r="F3381" i="6"/>
  <c r="F3128" i="6"/>
  <c r="F3338" i="6"/>
  <c r="F3252" i="6"/>
  <c r="F3594" i="6"/>
  <c r="F3443" i="6"/>
  <c r="F3444" i="6"/>
  <c r="F1792" i="6"/>
  <c r="F1912" i="6"/>
  <c r="F2656" i="6"/>
  <c r="F2191" i="6"/>
  <c r="F1639" i="6"/>
  <c r="F2062" i="6"/>
  <c r="F1939" i="6"/>
  <c r="F1978" i="6"/>
  <c r="F1616" i="6"/>
  <c r="F1833" i="6"/>
  <c r="F2767" i="6"/>
  <c r="F2654" i="6"/>
  <c r="F2301" i="6"/>
  <c r="F2400" i="6"/>
  <c r="F1949" i="6"/>
  <c r="F2601" i="6"/>
  <c r="F2335" i="6"/>
  <c r="F2481" i="6"/>
  <c r="F1781" i="6"/>
  <c r="F2402" i="6"/>
  <c r="F2759" i="6"/>
  <c r="F2944" i="6"/>
  <c r="F2811" i="6"/>
  <c r="F1872" i="6"/>
  <c r="F2603" i="6"/>
  <c r="F2851" i="6"/>
  <c r="F2428" i="6"/>
  <c r="F2496" i="6"/>
  <c r="F1817" i="6"/>
  <c r="F2282" i="6"/>
  <c r="F2216" i="6"/>
  <c r="F2948" i="6"/>
  <c r="F2471" i="6"/>
  <c r="F2784" i="6"/>
  <c r="F2087" i="6"/>
  <c r="F2053" i="6"/>
  <c r="F2533" i="6"/>
  <c r="F2413" i="6"/>
  <c r="F1865" i="6"/>
  <c r="F1573" i="6"/>
  <c r="F2043" i="6"/>
  <c r="F1915" i="6"/>
  <c r="F2116" i="6"/>
  <c r="F2427" i="6"/>
  <c r="F2472" i="6"/>
  <c r="F2692" i="6"/>
  <c r="F2742" i="6"/>
  <c r="F1786" i="6"/>
  <c r="F2593" i="6"/>
  <c r="F2841" i="6"/>
  <c r="F1735" i="6"/>
  <c r="F2527" i="6"/>
  <c r="F1672" i="6"/>
  <c r="F2974" i="6"/>
  <c r="F2211" i="6"/>
  <c r="F1746" i="6"/>
  <c r="F1963" i="6"/>
  <c r="F2239" i="6"/>
  <c r="F2346" i="6"/>
  <c r="F2849" i="6"/>
  <c r="F2979" i="6"/>
  <c r="F1928" i="6"/>
  <c r="F2273" i="6"/>
  <c r="F2135" i="6"/>
  <c r="F2316" i="6"/>
  <c r="F1629" i="6"/>
  <c r="F2760" i="6"/>
  <c r="F2454" i="6"/>
  <c r="F2160" i="6"/>
  <c r="F2232" i="6"/>
  <c r="F2929" i="6"/>
  <c r="F2278" i="6"/>
  <c r="F1727" i="6"/>
  <c r="F2145" i="6"/>
  <c r="F2755" i="6"/>
  <c r="F2518" i="6"/>
  <c r="F2666" i="6"/>
  <c r="F2009" i="6"/>
  <c r="F1562" i="6"/>
  <c r="F1654" i="6"/>
  <c r="F2245" i="6"/>
  <c r="F2224" i="6"/>
  <c r="F2338" i="6"/>
  <c r="F1578" i="6"/>
  <c r="F2643" i="6"/>
  <c r="F2233" i="6"/>
  <c r="F2078" i="6"/>
  <c r="F2115" i="6"/>
  <c r="F2298" i="6"/>
  <c r="F2081" i="6"/>
  <c r="F2834" i="6"/>
  <c r="F2921" i="6"/>
  <c r="F2761" i="6"/>
  <c r="F2271" i="6"/>
  <c r="F2021" i="6"/>
  <c r="F2285" i="6"/>
  <c r="F1559" i="6"/>
  <c r="F2714" i="6"/>
  <c r="F2712" i="6"/>
  <c r="F2431" i="6"/>
  <c r="F2389" i="6"/>
  <c r="F1597" i="6"/>
  <c r="F1920" i="6"/>
  <c r="F1947" i="6"/>
  <c r="F2215" i="6"/>
  <c r="F2683" i="6"/>
  <c r="F2794" i="6"/>
  <c r="F2971" i="6"/>
  <c r="F2614" i="6"/>
  <c r="F2167" i="6"/>
  <c r="F2029" i="6"/>
  <c r="F2099" i="6"/>
  <c r="F1564" i="6"/>
  <c r="F1565" i="6"/>
  <c r="F2036" i="6"/>
  <c r="F2707" i="6"/>
  <c r="F2846" i="6"/>
  <c r="F2237" i="6"/>
  <c r="F2108" i="6"/>
  <c r="F1824" i="6"/>
  <c r="F1754" i="6"/>
  <c r="F1548" i="6"/>
  <c r="F1753" i="6"/>
  <c r="F1876" i="6"/>
  <c r="F2107" i="6"/>
  <c r="F2267" i="6"/>
  <c r="F2582" i="6"/>
  <c r="F2658" i="6"/>
  <c r="F1917" i="6"/>
  <c r="F1854" i="6"/>
  <c r="F2620" i="6"/>
  <c r="F2852" i="6"/>
  <c r="F1642" i="6"/>
  <c r="F2928" i="6"/>
  <c r="F1955" i="6"/>
  <c r="F1750" i="6"/>
  <c r="F2437" i="6"/>
  <c r="F2323" i="6"/>
  <c r="F1726" i="6"/>
  <c r="F1911" i="6"/>
  <c r="F2982" i="6"/>
  <c r="F2785" i="6"/>
  <c r="F2504" i="6"/>
  <c r="F2792" i="6"/>
  <c r="F2176" i="6"/>
  <c r="F2426" i="6"/>
  <c r="F1533" i="6"/>
  <c r="F1718" i="6"/>
  <c r="F1853" i="6"/>
  <c r="F2033" i="6"/>
  <c r="F2259" i="6"/>
  <c r="F2337" i="6"/>
  <c r="F2557" i="6"/>
  <c r="F2843" i="6"/>
  <c r="F2904" i="6"/>
  <c r="F1889" i="6"/>
  <c r="F2842" i="6"/>
  <c r="F2447" i="6"/>
  <c r="F2705" i="6"/>
  <c r="F2534" i="6"/>
  <c r="F1698" i="6"/>
  <c r="F2443" i="6"/>
  <c r="F1948" i="6"/>
  <c r="F1798" i="6"/>
  <c r="F2892" i="6"/>
  <c r="F2808" i="6"/>
  <c r="F2715" i="6"/>
  <c r="F2872" i="6"/>
  <c r="F2082" i="6"/>
  <c r="F2489" i="6"/>
  <c r="F1561" i="6"/>
  <c r="F1594" i="6"/>
  <c r="F1730" i="6"/>
  <c r="F2197" i="6"/>
  <c r="F2978" i="6"/>
  <c r="F2183" i="6"/>
  <c r="F2969" i="6"/>
  <c r="F2609" i="6"/>
  <c r="F2990" i="6"/>
  <c r="F2444" i="6"/>
  <c r="F1979" i="6"/>
  <c r="F1630" i="6"/>
  <c r="F1626" i="6"/>
  <c r="F2313" i="6"/>
  <c r="F1508" i="6"/>
  <c r="F2274" i="6"/>
  <c r="F2922" i="6"/>
  <c r="F2764" i="6"/>
  <c r="F2262" i="6"/>
  <c r="F2039" i="6"/>
  <c r="F1715" i="6"/>
  <c r="F1984" i="6"/>
  <c r="F2175" i="6"/>
  <c r="F2292" i="6"/>
  <c r="F2528" i="6"/>
  <c r="F1842" i="6"/>
  <c r="F1996" i="6"/>
  <c r="F2142" i="6"/>
  <c r="F2260" i="6"/>
  <c r="F1742" i="6"/>
  <c r="F2803" i="6"/>
  <c r="F2862" i="6"/>
  <c r="F1816" i="6"/>
  <c r="F2105" i="6"/>
  <c r="F1976" i="6"/>
  <c r="F1506" i="6"/>
  <c r="F1882" i="6"/>
  <c r="F2106" i="6"/>
  <c r="F2189" i="6"/>
  <c r="F2247" i="6"/>
  <c r="F2383" i="6"/>
  <c r="F2912" i="6"/>
  <c r="F2448" i="6"/>
  <c r="F1687" i="6"/>
  <c r="F1812" i="6"/>
  <c r="F2074" i="6"/>
  <c r="F2828" i="6"/>
  <c r="F2213" i="6"/>
  <c r="F2286" i="6"/>
  <c r="F2688" i="6"/>
  <c r="F1576" i="6"/>
  <c r="F2299" i="6"/>
  <c r="F2909" i="6"/>
  <c r="F2016" i="6"/>
  <c r="F2754" i="6"/>
  <c r="F2541" i="6"/>
  <c r="F1622" i="6"/>
  <c r="F1747" i="6"/>
  <c r="F2200" i="6"/>
  <c r="F2590" i="6"/>
  <c r="F2883" i="6"/>
  <c r="F2899" i="6"/>
  <c r="F2500" i="6"/>
  <c r="F2733" i="6"/>
  <c r="F2840" i="6"/>
  <c r="F2051" i="6"/>
  <c r="F2494" i="6"/>
  <c r="F2671" i="6"/>
  <c r="F2584" i="6"/>
  <c r="F2008" i="6"/>
  <c r="F1847" i="6"/>
  <c r="F1679" i="6"/>
  <c r="F1706" i="6"/>
  <c r="F1860" i="6"/>
  <c r="F2192" i="6"/>
  <c r="F2328" i="6"/>
  <c r="F2570" i="6"/>
  <c r="F2815" i="6"/>
  <c r="F2305" i="6"/>
  <c r="F2583" i="6"/>
  <c r="F2698" i="6"/>
  <c r="F2587" i="6"/>
  <c r="F2255" i="6"/>
  <c r="F2153" i="6"/>
  <c r="F2517" i="6"/>
  <c r="F1930" i="6"/>
  <c r="F2689" i="6"/>
  <c r="F2736" i="6"/>
  <c r="F2379" i="6"/>
  <c r="F1901" i="6"/>
  <c r="F2469" i="6"/>
  <c r="F2154" i="6"/>
  <c r="F1709" i="6"/>
  <c r="F2451" i="6"/>
  <c r="F2762" i="6"/>
  <c r="F1740" i="6"/>
  <c r="F1834" i="6"/>
  <c r="F1871" i="6"/>
  <c r="F2679" i="6"/>
  <c r="F2610" i="6"/>
  <c r="F2798" i="6"/>
  <c r="F1633" i="6"/>
  <c r="F1634" i="6"/>
  <c r="F2132" i="6"/>
  <c r="F2410" i="6"/>
  <c r="F2848" i="6"/>
  <c r="F2514" i="6"/>
  <c r="F2300" i="6"/>
  <c r="F1844" i="6"/>
  <c r="F1851" i="6"/>
  <c r="F1946" i="6"/>
  <c r="F1615" i="6"/>
  <c r="F1826" i="6"/>
  <c r="F2054" i="6"/>
  <c r="F2586" i="6"/>
  <c r="F2697" i="6"/>
  <c r="F2086" i="6"/>
  <c r="F1719" i="6"/>
  <c r="F1544" i="6"/>
  <c r="F1539" i="6"/>
  <c r="F1874" i="6"/>
  <c r="F2094" i="6"/>
  <c r="F2185" i="6"/>
  <c r="F2509" i="6"/>
  <c r="F2967" i="6"/>
  <c r="F2850" i="6"/>
  <c r="F1507" i="6"/>
  <c r="F2020" i="6"/>
  <c r="F1700" i="6"/>
  <c r="F1728" i="6"/>
  <c r="F2061" i="6"/>
  <c r="F1707" i="6"/>
  <c r="F2459" i="6"/>
  <c r="F2172" i="6"/>
  <c r="F1604" i="6"/>
  <c r="F2137" i="6"/>
  <c r="F2110" i="6"/>
  <c r="F2807" i="6"/>
  <c r="F2418" i="6"/>
  <c r="F1611" i="6"/>
  <c r="F1896" i="6"/>
  <c r="F1959" i="6"/>
  <c r="F2498" i="6"/>
  <c r="F1991" i="6"/>
  <c r="F2422" i="6"/>
  <c r="F2882" i="6"/>
  <c r="F2545" i="6"/>
  <c r="F2565" i="6"/>
  <c r="F2674" i="6"/>
  <c r="F2589" i="6"/>
  <c r="F2303" i="6"/>
  <c r="F1569" i="6"/>
  <c r="F2681" i="6"/>
  <c r="F2915" i="6"/>
  <c r="F1900" i="6"/>
  <c r="F1602" i="6"/>
  <c r="F1530" i="6"/>
  <c r="F1510" i="6"/>
  <c r="F1942" i="6"/>
  <c r="F2138" i="6"/>
  <c r="F2226" i="6"/>
  <c r="F2673" i="6"/>
  <c r="F1815" i="6"/>
  <c r="F2855" i="6"/>
  <c r="F2938" i="6"/>
  <c r="F1981" i="6"/>
  <c r="F1549" i="6"/>
  <c r="F2222" i="6"/>
  <c r="F1869" i="6"/>
  <c r="F2182" i="6"/>
  <c r="F2027" i="6"/>
  <c r="F1751" i="6"/>
  <c r="F2097" i="6"/>
  <c r="F2388" i="6"/>
  <c r="F2932" i="6"/>
  <c r="F1796" i="6"/>
  <c r="F1885" i="6"/>
  <c r="F1585" i="6"/>
  <c r="F2068" i="6"/>
  <c r="F2265" i="6"/>
  <c r="F2508" i="6"/>
  <c r="F2662" i="6"/>
  <c r="F2781" i="6"/>
  <c r="F2701" i="6"/>
  <c r="F2768" i="6"/>
  <c r="F1584" i="6"/>
  <c r="F1823" i="6"/>
  <c r="F2861" i="6"/>
  <c r="F2702" i="6"/>
  <c r="F2080" i="6"/>
  <c r="F2162" i="6"/>
  <c r="F1962" i="6"/>
  <c r="F2030" i="6"/>
  <c r="F2349" i="6"/>
  <c r="F2858" i="6"/>
  <c r="F2822" i="6"/>
  <c r="F1888" i="6"/>
  <c r="F1695" i="6"/>
  <c r="F1701" i="6"/>
  <c r="F2632" i="6"/>
  <c r="F2661" i="6"/>
  <c r="F1535" i="6"/>
  <c r="F1505" i="6"/>
  <c r="F1666" i="6"/>
  <c r="F2187" i="6"/>
  <c r="F2333" i="6"/>
  <c r="F2645" i="6"/>
  <c r="F2788" i="6"/>
  <c r="F2575" i="6"/>
  <c r="F1832" i="6"/>
  <c r="F1681" i="6"/>
  <c r="F1877" i="6"/>
  <c r="F1905" i="6"/>
  <c r="F1777" i="6"/>
  <c r="F2752" i="6"/>
  <c r="F2613" i="6"/>
  <c r="F2786" i="6"/>
  <c r="F2885" i="6"/>
  <c r="F2556" i="6"/>
  <c r="F1858" i="6"/>
  <c r="F2646" i="6"/>
  <c r="F1575" i="6"/>
  <c r="F1531" i="6"/>
  <c r="F1848" i="6"/>
  <c r="F2014" i="6"/>
  <c r="F2297" i="6"/>
  <c r="F2919" i="6"/>
  <c r="F2649" i="6"/>
  <c r="F1954" i="6"/>
  <c r="F1624" i="6"/>
  <c r="F2519" i="6"/>
  <c r="F1593" i="6"/>
  <c r="F1838" i="6"/>
  <c r="F1922" i="6"/>
  <c r="F1542" i="6"/>
  <c r="F2005" i="6"/>
  <c r="F2096" i="6"/>
  <c r="F2362" i="6"/>
  <c r="F2809" i="6"/>
  <c r="F2547" i="6"/>
  <c r="F2231" i="6"/>
  <c r="F1612" i="6"/>
  <c r="F2484" i="6"/>
  <c r="F2207" i="6"/>
  <c r="F2474" i="6"/>
  <c r="F2535" i="6"/>
  <c r="F2264" i="6"/>
  <c r="F1956" i="6"/>
  <c r="F2136" i="6"/>
  <c r="F2199" i="6"/>
  <c r="F2693" i="6"/>
  <c r="F2119" i="6"/>
  <c r="F2304" i="6"/>
  <c r="F1791" i="6"/>
  <c r="F1590" i="6"/>
  <c r="F2581" i="6"/>
  <c r="F2741" i="6"/>
  <c r="F2277" i="6"/>
  <c r="F1723" i="6"/>
  <c r="F2133" i="6"/>
  <c r="F2331" i="6"/>
  <c r="F2660" i="6"/>
  <c r="F2753" i="6"/>
  <c r="F2615" i="6"/>
  <c r="F2044" i="6"/>
  <c r="F2680" i="6"/>
  <c r="F1772" i="6"/>
  <c r="F2396" i="6"/>
  <c r="F2997" i="6"/>
  <c r="F2814" i="6"/>
  <c r="F2077" i="6"/>
  <c r="F1797" i="6"/>
  <c r="F2173" i="6"/>
  <c r="F2163" i="6"/>
  <c r="F1988" i="6"/>
  <c r="F2112" i="6"/>
  <c r="F2312" i="6"/>
  <c r="F2777" i="6"/>
  <c r="F2006" i="6"/>
  <c r="F2537" i="6"/>
  <c r="F1640" i="6"/>
  <c r="F2746" i="6"/>
  <c r="F2653" i="6"/>
  <c r="F2372" i="6"/>
  <c r="F2076" i="6"/>
  <c r="F2063" i="6"/>
  <c r="F1484" i="6"/>
  <c r="F1037" i="6"/>
  <c r="F45" i="6"/>
  <c r="F687" i="6"/>
  <c r="F211" i="6"/>
  <c r="F388" i="6"/>
  <c r="F589" i="6"/>
  <c r="F727" i="6"/>
  <c r="F1206" i="6"/>
  <c r="F1363" i="6"/>
  <c r="F841" i="6"/>
  <c r="F821" i="6"/>
  <c r="F1190" i="6"/>
  <c r="F1093" i="6"/>
  <c r="F308" i="6"/>
  <c r="F509" i="6"/>
  <c r="F544" i="6"/>
  <c r="F714" i="6"/>
  <c r="F946" i="6"/>
  <c r="F942" i="6"/>
  <c r="F1346" i="6"/>
  <c r="F1322" i="6"/>
  <c r="F273" i="6"/>
  <c r="F131" i="6"/>
  <c r="F973" i="6"/>
  <c r="F730" i="6"/>
  <c r="F479" i="6"/>
  <c r="F482" i="6"/>
  <c r="F792" i="6"/>
  <c r="F697" i="6"/>
  <c r="F636" i="6"/>
  <c r="F255" i="6"/>
  <c r="F493" i="6"/>
  <c r="F59" i="6"/>
  <c r="F289" i="6"/>
  <c r="F529" i="6"/>
  <c r="F1288" i="6"/>
  <c r="F910" i="6"/>
  <c r="F52" i="6"/>
  <c r="F769" i="6"/>
  <c r="F1496" i="6"/>
  <c r="F947" i="6"/>
  <c r="F166" i="6"/>
  <c r="F226" i="6"/>
  <c r="F376" i="6"/>
  <c r="F404" i="6"/>
  <c r="F743" i="6"/>
  <c r="F777" i="6"/>
  <c r="F1098" i="6"/>
  <c r="F1132" i="6"/>
  <c r="F1249" i="6"/>
  <c r="F1102" i="6"/>
  <c r="F1371" i="6"/>
  <c r="F154" i="6"/>
  <c r="F681" i="6"/>
  <c r="F271" i="6"/>
  <c r="F168" i="6"/>
  <c r="F297" i="6"/>
  <c r="F221" i="6"/>
  <c r="F1229" i="6"/>
  <c r="F693" i="6"/>
  <c r="F440" i="6"/>
  <c r="F654" i="6"/>
  <c r="F1197" i="6"/>
  <c r="F1463" i="6"/>
  <c r="F1064" i="6"/>
  <c r="F920" i="6"/>
  <c r="F163" i="6"/>
  <c r="F286" i="6"/>
  <c r="F383" i="6"/>
  <c r="F418" i="6"/>
  <c r="F1234" i="6"/>
  <c r="F1364" i="6"/>
  <c r="F1258" i="6"/>
  <c r="F512" i="6"/>
  <c r="F95" i="6"/>
  <c r="F224" i="6"/>
  <c r="F1116" i="6"/>
  <c r="F146" i="6"/>
  <c r="F288" i="6"/>
  <c r="F501" i="6"/>
  <c r="F1209" i="6"/>
  <c r="F254" i="6"/>
  <c r="F746" i="6"/>
  <c r="F85" i="6"/>
  <c r="F91" i="6"/>
  <c r="F260" i="6"/>
  <c r="F408" i="6"/>
  <c r="F658" i="6"/>
  <c r="F629" i="6"/>
  <c r="F742" i="6"/>
  <c r="F696" i="6"/>
  <c r="F834" i="6"/>
  <c r="F1325" i="6"/>
  <c r="F542" i="6"/>
  <c r="F372" i="6"/>
  <c r="F1330" i="6"/>
  <c r="F1393" i="6"/>
  <c r="F1318" i="6"/>
  <c r="F965" i="6"/>
  <c r="F1279" i="6"/>
  <c r="F1398" i="6"/>
  <c r="F653" i="6"/>
  <c r="F73" i="6"/>
  <c r="F1237" i="6"/>
  <c r="F950" i="6"/>
  <c r="F422" i="6"/>
  <c r="F606" i="6"/>
  <c r="F1180" i="6"/>
  <c r="F1115" i="6"/>
  <c r="F1382" i="6"/>
  <c r="F124" i="6"/>
  <c r="F57" i="6"/>
  <c r="F157" i="6"/>
  <c r="F1226" i="6"/>
  <c r="F768" i="6"/>
  <c r="F1019" i="6"/>
  <c r="F958" i="6"/>
  <c r="F1145" i="6"/>
  <c r="F1465" i="6"/>
  <c r="F650" i="6"/>
  <c r="F605" i="6"/>
  <c r="F270" i="6"/>
  <c r="F470" i="6"/>
  <c r="F633" i="6"/>
  <c r="F937" i="6"/>
  <c r="F1246" i="6"/>
  <c r="F1233" i="6"/>
  <c r="F1439" i="6"/>
  <c r="F1036" i="6"/>
  <c r="F21" i="6"/>
  <c r="F299" i="6"/>
  <c r="F160" i="6"/>
  <c r="F1128" i="6"/>
  <c r="F478" i="6"/>
  <c r="F1155" i="6"/>
  <c r="F149" i="6"/>
  <c r="F217" i="6"/>
  <c r="F618" i="6"/>
  <c r="F913" i="6"/>
  <c r="F233" i="6"/>
  <c r="F647" i="6"/>
  <c r="F275" i="6"/>
  <c r="F185" i="6"/>
  <c r="F881" i="6"/>
  <c r="F1231" i="6"/>
  <c r="F934" i="6"/>
  <c r="F617" i="6"/>
  <c r="F1411" i="6"/>
  <c r="F1239" i="6"/>
  <c r="F241" i="6"/>
  <c r="F1032" i="6"/>
  <c r="F751" i="6"/>
  <c r="F603" i="6"/>
  <c r="F284" i="6"/>
  <c r="F500" i="6"/>
  <c r="F672" i="6"/>
  <c r="F932" i="6"/>
  <c r="F896" i="6"/>
  <c r="F1261" i="6"/>
  <c r="F1492" i="6"/>
  <c r="F516" i="6"/>
  <c r="F130" i="6"/>
  <c r="F248" i="6"/>
  <c r="F381" i="6"/>
  <c r="F585" i="6"/>
  <c r="F1073" i="6"/>
  <c r="F1276" i="6"/>
  <c r="F1319" i="6"/>
  <c r="F1447" i="6"/>
  <c r="F306" i="6"/>
  <c r="F844" i="6"/>
  <c r="F1486" i="6"/>
  <c r="F139" i="6"/>
  <c r="F455" i="6"/>
  <c r="F150" i="6"/>
  <c r="F36" i="6"/>
  <c r="F259" i="6"/>
  <c r="F1065" i="6"/>
  <c r="F1179" i="6"/>
  <c r="F1055" i="6"/>
  <c r="F165" i="6"/>
  <c r="F96" i="6"/>
  <c r="F852" i="6"/>
  <c r="F360" i="6"/>
  <c r="F989" i="6"/>
  <c r="F837" i="6"/>
  <c r="F1440" i="6"/>
  <c r="F1004" i="6"/>
  <c r="F119" i="6"/>
  <c r="F426" i="6"/>
  <c r="F290" i="6"/>
  <c r="F452" i="6"/>
  <c r="F641" i="6"/>
  <c r="F1287" i="6"/>
  <c r="F265" i="6"/>
  <c r="F441" i="6"/>
  <c r="F58" i="6"/>
  <c r="F1277" i="6"/>
  <c r="F1321" i="6"/>
  <c r="F957" i="6"/>
  <c r="F514" i="6"/>
  <c r="F5" i="6"/>
  <c r="F196" i="6"/>
  <c r="F192" i="6"/>
  <c r="F632" i="6"/>
  <c r="F869" i="6"/>
  <c r="F964" i="6"/>
  <c r="F1381" i="6"/>
  <c r="F338" i="6"/>
  <c r="F1139" i="6"/>
  <c r="F917" i="6"/>
  <c r="F171" i="6"/>
  <c r="F805" i="6"/>
  <c r="F136" i="6"/>
  <c r="F283" i="6"/>
  <c r="F503" i="6"/>
  <c r="F1091" i="6"/>
  <c r="F1270" i="6"/>
  <c r="F1467" i="6"/>
  <c r="F1118" i="6"/>
  <c r="F420" i="6"/>
  <c r="F902" i="6"/>
  <c r="F1108" i="6"/>
  <c r="F538" i="6"/>
  <c r="F1082" i="6"/>
  <c r="F1268" i="6"/>
  <c r="F1351" i="6"/>
  <c r="F126" i="6"/>
  <c r="F128" i="6"/>
  <c r="F1396" i="6"/>
  <c r="F1327" i="6"/>
  <c r="F1142" i="6"/>
  <c r="F752" i="6"/>
  <c r="F1342" i="6"/>
  <c r="F1471" i="6"/>
  <c r="F874" i="6"/>
  <c r="F64" i="6"/>
  <c r="F1096" i="6"/>
  <c r="F522" i="6"/>
  <c r="F971" i="6"/>
  <c r="F1272" i="6"/>
  <c r="F933" i="6"/>
  <c r="F1370" i="6"/>
  <c r="F1125" i="6"/>
  <c r="F875" i="6"/>
  <c r="F1095" i="6"/>
  <c r="F689" i="6"/>
  <c r="F922" i="6"/>
  <c r="F1306" i="6"/>
  <c r="F450" i="6"/>
  <c r="F339" i="6"/>
  <c r="F914" i="6"/>
  <c r="F1134" i="6"/>
  <c r="F1030" i="6"/>
  <c r="F506" i="6"/>
  <c r="F600" i="6"/>
  <c r="F651" i="6"/>
  <c r="F872" i="6"/>
  <c r="F962" i="6"/>
  <c r="F1324" i="6"/>
  <c r="F505" i="6"/>
  <c r="F1241" i="6"/>
  <c r="F726" i="6"/>
  <c r="F683" i="6"/>
  <c r="F1252" i="6"/>
  <c r="F1437" i="6"/>
  <c r="F1347" i="6"/>
  <c r="F754" i="6"/>
  <c r="F831" i="6"/>
  <c r="F502" i="6"/>
  <c r="F134" i="6"/>
  <c r="F214" i="6"/>
  <c r="F261" i="6"/>
  <c r="F72" i="6"/>
  <c r="F351" i="6"/>
  <c r="F464" i="6"/>
  <c r="F435" i="6"/>
  <c r="F627" i="6"/>
  <c r="F796" i="6"/>
  <c r="F868" i="6"/>
  <c r="F1034" i="6"/>
  <c r="F1130" i="6"/>
  <c r="F1202" i="6"/>
  <c r="F1388" i="6"/>
  <c r="F1299" i="6"/>
  <c r="F783" i="6"/>
  <c r="F1487" i="6"/>
  <c r="F1151" i="6"/>
  <c r="F439" i="6"/>
  <c r="F1222" i="6"/>
  <c r="F1169" i="6"/>
  <c r="F1415" i="6"/>
  <c r="F945" i="6"/>
  <c r="F904" i="6"/>
  <c r="F287" i="6"/>
  <c r="F1025" i="6"/>
  <c r="F1402" i="6"/>
  <c r="F911" i="6"/>
  <c r="F257" i="6"/>
  <c r="F702" i="6"/>
  <c r="F766" i="6"/>
  <c r="F1135" i="6"/>
  <c r="F348" i="6"/>
  <c r="F447" i="6"/>
  <c r="F631" i="6"/>
  <c r="F757" i="6"/>
  <c r="F898" i="6"/>
  <c r="F1126" i="6"/>
  <c r="F1244" i="6"/>
  <c r="F1208" i="6"/>
  <c r="F609" i="6"/>
  <c r="F237" i="6"/>
  <c r="F1136" i="6"/>
  <c r="F1441" i="6"/>
  <c r="F1339" i="6"/>
  <c r="F458" i="6"/>
  <c r="F138" i="6"/>
  <c r="F34" i="6"/>
  <c r="F53" i="6"/>
  <c r="F258" i="6"/>
  <c r="F304" i="6"/>
  <c r="F517" i="6"/>
  <c r="F593" i="6"/>
  <c r="F706" i="6"/>
  <c r="F935" i="6"/>
  <c r="F1000" i="6"/>
  <c r="F1150" i="6"/>
  <c r="F1348" i="6"/>
  <c r="F1221" i="6"/>
  <c r="F818" i="6"/>
  <c r="F938" i="6"/>
  <c r="F112" i="6"/>
  <c r="F121" i="6"/>
  <c r="F499" i="6"/>
  <c r="F801" i="6"/>
  <c r="F227" i="6"/>
  <c r="F364" i="6"/>
  <c r="F611" i="6"/>
  <c r="F1087" i="6"/>
  <c r="F436" i="6"/>
  <c r="F1029" i="6"/>
  <c r="F262" i="6"/>
  <c r="F713" i="6"/>
  <c r="F239" i="6"/>
  <c r="F446" i="6"/>
  <c r="F277" i="6"/>
  <c r="F459" i="6"/>
  <c r="F1308" i="6"/>
  <c r="F108" i="6"/>
  <c r="F394" i="6"/>
  <c r="F152" i="6"/>
  <c r="F335" i="6"/>
  <c r="F525" i="6"/>
  <c r="F615" i="6"/>
  <c r="F579" i="6"/>
  <c r="F485" i="6"/>
  <c r="F407" i="6"/>
  <c r="F220" i="6"/>
  <c r="F250" i="6"/>
  <c r="F1248" i="6"/>
  <c r="F1315" i="6"/>
  <c r="F302" i="6"/>
  <c r="F591" i="6"/>
  <c r="F453" i="6"/>
  <c r="F39" i="6"/>
  <c r="F331" i="6"/>
  <c r="F552" i="6"/>
  <c r="F724" i="6"/>
  <c r="F1243" i="6"/>
  <c r="F1395" i="6"/>
  <c r="F674" i="6"/>
  <c r="F356" i="6"/>
  <c r="F613" i="6"/>
  <c r="F984" i="6"/>
  <c r="F169" i="6"/>
  <c r="F850" i="6"/>
  <c r="F1729" i="6"/>
  <c r="F2725" i="6"/>
  <c r="F508" i="6"/>
  <c r="F1224" i="6"/>
  <c r="F424" i="6"/>
  <c r="F1692" i="6"/>
  <c r="F2487" i="6"/>
  <c r="F846" i="6"/>
  <c r="F1697" i="6"/>
  <c r="F1950" i="6"/>
  <c r="F2365" i="6"/>
  <c r="F3169" i="6"/>
  <c r="F3346" i="6"/>
  <c r="F3506" i="6"/>
  <c r="F1635" i="6"/>
  <c r="F3091" i="6"/>
  <c r="F2266" i="6"/>
  <c r="F1957" i="6"/>
  <c r="F2093" i="6"/>
  <c r="F3446" i="6"/>
  <c r="F3349" i="6"/>
  <c r="F3034" i="6"/>
  <c r="F871" i="6"/>
  <c r="F1537" i="6"/>
  <c r="F480" i="6"/>
  <c r="F986" i="6"/>
  <c r="F1541" i="6"/>
  <c r="F1696" i="6"/>
  <c r="F1953" i="6"/>
  <c r="F3276" i="6"/>
  <c r="F960" i="6"/>
  <c r="F3127" i="6"/>
  <c r="F3152" i="6"/>
  <c r="F2975" i="6"/>
  <c r="F1773" i="6"/>
  <c r="F1610" i="6"/>
  <c r="F1852" i="6"/>
  <c r="F3384" i="6"/>
  <c r="F1732" i="6"/>
  <c r="F462" i="6"/>
  <c r="F584" i="6"/>
  <c r="F320" i="6"/>
  <c r="F799" i="6"/>
  <c r="F1663" i="6"/>
  <c r="F3001" i="6"/>
  <c r="F3404" i="6"/>
  <c r="F1104" i="6"/>
  <c r="F1661" i="6"/>
  <c r="F1794" i="6"/>
  <c r="F2977" i="6"/>
  <c r="F3489" i="6"/>
  <c r="F3214" i="6"/>
  <c r="F2747" i="6"/>
  <c r="F1708" i="6"/>
  <c r="F3514" i="6"/>
  <c r="F2283" i="6"/>
  <c r="F2986" i="6"/>
  <c r="F1613" i="6"/>
  <c r="F979" i="6"/>
  <c r="F1720" i="6"/>
  <c r="F1489" i="6"/>
  <c r="F3544" i="6"/>
  <c r="F3375" i="6"/>
  <c r="F2827" i="6"/>
  <c r="F2864" i="6"/>
  <c r="F3241" i="6"/>
  <c r="F1961" i="6"/>
  <c r="F3220" i="6"/>
  <c r="F1458" i="6"/>
  <c r="F785" i="6"/>
  <c r="F3439" i="6"/>
  <c r="F3118" i="6"/>
  <c r="F1658" i="6"/>
  <c r="F656" i="6"/>
  <c r="F280" i="6"/>
  <c r="F610" i="6"/>
  <c r="F1403" i="6"/>
  <c r="F2401" i="6"/>
  <c r="F240" i="6"/>
  <c r="F804" i="6"/>
  <c r="F883" i="6"/>
  <c r="F1349" i="6"/>
  <c r="F1863" i="6"/>
  <c r="F2499" i="6"/>
  <c r="F3468" i="6"/>
  <c r="F1560" i="6"/>
  <c r="F3293" i="6"/>
  <c r="F2625" i="6"/>
  <c r="F1418" i="6"/>
  <c r="F2859" i="6"/>
  <c r="F2174" i="6"/>
  <c r="F151" i="6"/>
  <c r="F129" i="6"/>
  <c r="F1880" i="6"/>
  <c r="F3411" i="6"/>
  <c r="F1429" i="6"/>
  <c r="F1960" i="6"/>
  <c r="F2551" i="6"/>
  <c r="F1914" i="6"/>
  <c r="F3377" i="6"/>
  <c r="F201" i="6"/>
  <c r="F2317" i="6"/>
  <c r="F2780" i="6"/>
  <c r="F172" i="6"/>
  <c r="F1677" i="6"/>
  <c r="F1596" i="6"/>
  <c r="F2585" i="6"/>
  <c r="F50" i="6"/>
  <c r="F3488" i="6"/>
  <c r="F1149" i="6"/>
  <c r="F1829" i="6"/>
  <c r="F2369" i="6"/>
  <c r="F2506" i="6"/>
  <c r="F3026" i="6"/>
  <c r="F3218" i="6"/>
  <c r="F3539" i="6"/>
  <c r="F3534" i="6"/>
  <c r="F1509" i="6"/>
  <c r="F1660" i="6"/>
  <c r="F1341" i="6"/>
  <c r="F2591" i="6"/>
  <c r="F178" i="6"/>
  <c r="F1534" i="6"/>
  <c r="F416" i="6"/>
  <c r="F1818" i="6"/>
  <c r="F2665" i="6"/>
  <c r="F2397" i="6"/>
  <c r="F1849" i="6"/>
  <c r="F463" i="6"/>
  <c r="F1117" i="6"/>
  <c r="F1410" i="6"/>
  <c r="F3319" i="6"/>
  <c r="F668" i="6"/>
  <c r="F511" i="6"/>
  <c r="F3057" i="6"/>
  <c r="F701" i="6"/>
  <c r="F669" i="6"/>
  <c r="F2907" i="6"/>
  <c r="F3424" i="6"/>
  <c r="F2495" i="6"/>
  <c r="F423" i="6"/>
  <c r="F1952" i="6"/>
  <c r="F765" i="6"/>
  <c r="F3546" i="6"/>
  <c r="F200" i="6"/>
  <c r="F2735" i="6"/>
  <c r="F487" i="6"/>
  <c r="F2936" i="6"/>
  <c r="F2988" i="6"/>
  <c r="F2845" i="6"/>
  <c r="F2631" i="6"/>
  <c r="F791" i="6"/>
  <c r="F28" i="6"/>
  <c r="F759" i="6"/>
  <c r="F1220" i="6"/>
  <c r="F1454" i="6"/>
  <c r="F1755" i="6"/>
  <c r="F1992" i="6"/>
  <c r="F2088" i="6"/>
  <c r="F2091" i="6"/>
  <c r="F2291" i="6"/>
  <c r="F2687" i="6"/>
  <c r="F2722" i="6"/>
  <c r="F3529" i="6"/>
  <c r="F2468" i="6"/>
  <c r="F1111" i="6"/>
  <c r="F1705" i="6"/>
  <c r="F1566" i="6"/>
  <c r="F199" i="6"/>
  <c r="F234" i="6"/>
  <c r="F540" i="6"/>
  <c r="F1254" i="6"/>
  <c r="F3048" i="6"/>
  <c r="F114" i="6"/>
  <c r="F3024" i="6"/>
  <c r="F3247" i="6"/>
  <c r="F3590" i="6"/>
  <c r="F2202" i="6"/>
  <c r="F2272" i="6"/>
  <c r="F3576" i="6"/>
  <c r="F2837" i="6"/>
  <c r="F2218" i="6"/>
  <c r="F2124" i="6"/>
  <c r="F580" i="6"/>
  <c r="F2015" i="6"/>
  <c r="F1710" i="6"/>
  <c r="F2637" i="6"/>
  <c r="F2352" i="6"/>
  <c r="F2718" i="6"/>
  <c r="F2554" i="6"/>
  <c r="F1653" i="6"/>
  <c r="F2186" i="6"/>
  <c r="F3185" i="6"/>
  <c r="F2881" i="6"/>
  <c r="F877" i="6"/>
  <c r="F2999" i="6"/>
  <c r="F2640" i="6"/>
  <c r="F955" i="6"/>
  <c r="F1789" i="6"/>
  <c r="F762" i="6"/>
  <c r="F87" i="6"/>
  <c r="F2184" i="6"/>
  <c r="F2205" i="6"/>
  <c r="F2806" i="6"/>
  <c r="F2991" i="6"/>
  <c r="F1474" i="6"/>
  <c r="F2251" i="6"/>
  <c r="F1077" i="6"/>
  <c r="F1667" i="6"/>
  <c r="F686" i="6"/>
  <c r="F1586" i="6"/>
  <c r="F2830" i="6"/>
  <c r="F2417" i="6"/>
  <c r="F959" i="6"/>
  <c r="F3413" i="6"/>
  <c r="F2208" i="6"/>
  <c r="F1724" i="6"/>
  <c r="F82" i="6"/>
  <c r="F721" i="6"/>
  <c r="F1694" i="6"/>
  <c r="F132" i="6"/>
  <c r="F1390" i="6"/>
  <c r="F2480" i="6"/>
  <c r="F325" i="6"/>
  <c r="F856" i="6"/>
  <c r="F857" i="6"/>
  <c r="F1767" i="6"/>
  <c r="F2964" i="6"/>
  <c r="F560" i="6"/>
  <c r="F2959" i="6"/>
  <c r="F1758" i="6"/>
  <c r="F862" i="6"/>
  <c r="F1759" i="6"/>
  <c r="F3321" i="6"/>
  <c r="F3557" i="6"/>
  <c r="F1756" i="6"/>
  <c r="F2960" i="6"/>
  <c r="F1525" i="6"/>
  <c r="F860" i="6"/>
  <c r="F2965" i="6"/>
  <c r="F3561" i="6"/>
  <c r="F2482" i="6"/>
  <c r="F1160" i="6"/>
  <c r="F3326" i="6"/>
  <c r="F863" i="6"/>
  <c r="F1162" i="6"/>
  <c r="F1526" i="6"/>
  <c r="F2485" i="6"/>
  <c r="F562" i="6"/>
  <c r="F3318" i="6"/>
  <c r="F867" i="6"/>
  <c r="F565" i="6"/>
  <c r="F3566" i="6"/>
  <c r="F1521" i="6"/>
  <c r="F1166" i="6"/>
  <c r="F1158" i="6"/>
  <c r="F2483" i="6"/>
  <c r="F2962" i="6"/>
  <c r="F1167" i="6"/>
  <c r="F1524" i="6"/>
  <c r="F2477" i="6"/>
  <c r="F2961" i="6"/>
  <c r="F1527" i="6"/>
  <c r="F3563" i="6"/>
  <c r="R191" i="6"/>
  <c r="AG191" i="6" s="1"/>
  <c r="F230" i="6"/>
  <c r="F3559" i="6"/>
  <c r="F3324" i="6"/>
  <c r="F2966" i="6"/>
  <c r="F2479" i="6"/>
  <c r="R128" i="6"/>
  <c r="AG128" i="6" s="1"/>
  <c r="F941" i="6"/>
  <c r="F318" i="6"/>
  <c r="F566" i="6"/>
  <c r="J6" i="6"/>
  <c r="F557" i="6"/>
  <c r="F3327" i="6"/>
  <c r="F2476" i="6"/>
  <c r="F326" i="6"/>
  <c r="F3565" i="6"/>
  <c r="F3564" i="6"/>
  <c r="F3560" i="6"/>
  <c r="F3556" i="6"/>
  <c r="F2957" i="6"/>
  <c r="F1766" i="6"/>
  <c r="F1765" i="6"/>
  <c r="F1764" i="6"/>
  <c r="F1762" i="6"/>
  <c r="F1760" i="6"/>
  <c r="J14" i="6"/>
  <c r="F1165" i="6"/>
  <c r="F1163" i="6"/>
  <c r="F1157" i="6"/>
  <c r="F1156" i="6"/>
  <c r="F866" i="6"/>
  <c r="F861" i="6"/>
  <c r="F859" i="6"/>
  <c r="F561" i="6"/>
  <c r="F559" i="6"/>
  <c r="F558" i="6"/>
  <c r="F556" i="6"/>
  <c r="U48" i="6"/>
  <c r="U219" i="6"/>
  <c r="U129" i="6"/>
  <c r="U108" i="6"/>
  <c r="U156" i="6"/>
  <c r="U150" i="6"/>
  <c r="U152" i="6"/>
  <c r="U235" i="6"/>
  <c r="U46" i="6"/>
  <c r="U211" i="6"/>
  <c r="U143" i="6"/>
  <c r="U103" i="6"/>
  <c r="U284" i="6"/>
  <c r="U23" i="6"/>
  <c r="U282" i="6"/>
  <c r="U91" i="6"/>
  <c r="U298" i="6"/>
  <c r="U205" i="6"/>
  <c r="U59" i="6"/>
  <c r="U173" i="6"/>
  <c r="U243" i="6"/>
  <c r="U291" i="6"/>
  <c r="U264" i="6"/>
  <c r="U12" i="6"/>
  <c r="U186" i="6"/>
  <c r="U95" i="6"/>
  <c r="U70" i="6"/>
  <c r="U238" i="6"/>
  <c r="U212" i="6"/>
  <c r="U84" i="6"/>
  <c r="U301" i="6"/>
  <c r="U181" i="6"/>
  <c r="U11" i="6"/>
  <c r="U32" i="6"/>
  <c r="U214" i="6"/>
  <c r="U165" i="6"/>
  <c r="U65" i="6"/>
  <c r="U254" i="6"/>
  <c r="U161" i="6"/>
  <c r="U33" i="6"/>
  <c r="U294" i="6"/>
  <c r="U25" i="6"/>
  <c r="U248" i="6"/>
  <c r="U60" i="6"/>
  <c r="U272" i="6"/>
  <c r="U169" i="6"/>
  <c r="U146" i="6"/>
  <c r="U44" i="6"/>
  <c r="U230" i="6"/>
  <c r="U138" i="6"/>
  <c r="U110" i="6"/>
  <c r="U226" i="6"/>
  <c r="U288" i="6"/>
  <c r="U111" i="6"/>
  <c r="U16" i="6"/>
  <c r="U147" i="6"/>
  <c r="U105" i="6"/>
  <c r="U290" i="6"/>
  <c r="U62" i="6"/>
  <c r="U119" i="6"/>
  <c r="U51" i="6"/>
  <c r="U98" i="6"/>
  <c r="U56" i="6"/>
  <c r="U24" i="6"/>
  <c r="U50" i="6"/>
  <c r="U6" i="6"/>
  <c r="U121" i="6"/>
  <c r="U245" i="6"/>
  <c r="U81" i="6"/>
  <c r="U88" i="6"/>
  <c r="U269" i="6"/>
  <c r="U222" i="6"/>
  <c r="U107" i="6"/>
  <c r="U240" i="6"/>
  <c r="U263" i="6"/>
  <c r="U9" i="6"/>
  <c r="U172" i="6"/>
  <c r="U149" i="6"/>
  <c r="U40" i="6"/>
  <c r="U296" i="6"/>
  <c r="U266" i="6"/>
  <c r="U198" i="6"/>
  <c r="U22" i="6"/>
  <c r="U241" i="6"/>
  <c r="U155" i="6"/>
  <c r="U127" i="6"/>
  <c r="U278" i="6"/>
  <c r="U281" i="6"/>
  <c r="U178" i="6"/>
  <c r="U274" i="6"/>
  <c r="U265" i="6"/>
  <c r="U177" i="6"/>
  <c r="U256" i="6"/>
  <c r="U292" i="6"/>
  <c r="U224" i="6"/>
  <c r="U195" i="6"/>
  <c r="U237" i="6"/>
  <c r="U259" i="6"/>
  <c r="U232" i="6"/>
  <c r="U93" i="6"/>
  <c r="U52" i="6"/>
  <c r="U203" i="6"/>
  <c r="U220" i="6"/>
  <c r="U94" i="6"/>
  <c r="U171" i="6"/>
  <c r="U213" i="6"/>
  <c r="U234" i="6"/>
  <c r="U210" i="6"/>
  <c r="U300" i="6"/>
  <c r="U252" i="6"/>
  <c r="U158" i="6"/>
  <c r="U55" i="6"/>
  <c r="U54" i="6"/>
  <c r="U208" i="6"/>
  <c r="U109" i="6"/>
  <c r="U168" i="6"/>
  <c r="U188" i="6"/>
  <c r="U164" i="6"/>
  <c r="U229" i="6"/>
  <c r="U90" i="6"/>
  <c r="U137" i="6"/>
  <c r="U17" i="6"/>
  <c r="U35" i="6"/>
  <c r="U69" i="6"/>
  <c r="U106" i="6"/>
  <c r="U145" i="6"/>
  <c r="U142" i="6"/>
  <c r="U207" i="6"/>
  <c r="U228" i="6"/>
  <c r="U78" i="6"/>
  <c r="U217" i="6"/>
  <c r="U218" i="6"/>
  <c r="U192" i="6"/>
  <c r="U10" i="6"/>
  <c r="U87" i="6"/>
  <c r="U124" i="6"/>
  <c r="U102" i="6"/>
  <c r="U183" i="6"/>
  <c r="U118" i="6"/>
  <c r="U38" i="6"/>
  <c r="U221" i="6"/>
  <c r="U31" i="6"/>
  <c r="U184" i="6"/>
  <c r="U216" i="6"/>
  <c r="U68" i="6"/>
  <c r="U104" i="6"/>
  <c r="U83" i="6"/>
  <c r="U163" i="6"/>
  <c r="U99" i="6"/>
  <c r="U19" i="6"/>
  <c r="U58" i="6"/>
  <c r="U268" i="6"/>
  <c r="U176" i="6"/>
  <c r="U34" i="6"/>
  <c r="U49" i="6"/>
  <c r="U45" i="6"/>
  <c r="U43" i="6"/>
  <c r="U140" i="6"/>
  <c r="U247" i="6"/>
  <c r="U293" i="6"/>
  <c r="U270" i="6"/>
  <c r="U197" i="6"/>
  <c r="U26" i="6"/>
  <c r="U8" i="6"/>
  <c r="U5" i="6"/>
  <c r="U21" i="6"/>
  <c r="U225" i="6"/>
  <c r="U201" i="6"/>
  <c r="U246" i="6"/>
  <c r="U53" i="6"/>
  <c r="U160" i="6"/>
  <c r="U159" i="6"/>
  <c r="U154" i="6"/>
  <c r="U174" i="6"/>
  <c r="U244" i="6"/>
  <c r="U151" i="6"/>
  <c r="U135" i="6"/>
  <c r="U116" i="6"/>
  <c r="U200" i="6"/>
  <c r="U15" i="6"/>
  <c r="U286" i="6"/>
  <c r="U260" i="6"/>
  <c r="U287" i="6"/>
  <c r="U283" i="6"/>
  <c r="U280" i="6"/>
  <c r="U97" i="6"/>
  <c r="U57" i="6"/>
  <c r="U179" i="6"/>
  <c r="U267" i="6"/>
  <c r="U144" i="6"/>
  <c r="U262" i="6"/>
  <c r="U190" i="6"/>
  <c r="U125" i="6"/>
  <c r="U120" i="6"/>
  <c r="U92" i="6"/>
  <c r="U76" i="6"/>
  <c r="U249" i="6"/>
  <c r="U134" i="6"/>
  <c r="U175" i="6"/>
  <c r="U194" i="6"/>
  <c r="U167" i="6"/>
  <c r="U258" i="6"/>
  <c r="U302" i="6"/>
  <c r="U299" i="6"/>
  <c r="U131" i="6"/>
  <c r="U61" i="6"/>
  <c r="U115" i="6"/>
  <c r="U114" i="6"/>
  <c r="U128" i="6"/>
  <c r="U170" i="6"/>
  <c r="U126" i="6"/>
  <c r="U187" i="6"/>
  <c r="U277" i="6"/>
  <c r="U276" i="6"/>
  <c r="U251" i="6"/>
  <c r="U295" i="6"/>
  <c r="U75" i="6"/>
  <c r="U73" i="6"/>
  <c r="U130" i="6"/>
  <c r="U86" i="6"/>
  <c r="U123" i="6"/>
  <c r="U255" i="6"/>
  <c r="U206" i="6"/>
  <c r="U89" i="6"/>
  <c r="U273" i="6"/>
  <c r="U18" i="6"/>
  <c r="U14" i="6"/>
  <c r="U112" i="6"/>
  <c r="U30" i="6"/>
  <c r="U67" i="6"/>
  <c r="U66" i="6"/>
  <c r="U231" i="6"/>
  <c r="U182" i="6"/>
  <c r="U297" i="6"/>
  <c r="U227" i="6"/>
  <c r="U133" i="6"/>
  <c r="U132" i="6"/>
  <c r="U157" i="6"/>
  <c r="U153" i="6"/>
  <c r="U196" i="6"/>
  <c r="U209" i="6"/>
  <c r="U162" i="6"/>
  <c r="U275" i="6"/>
  <c r="U202" i="6"/>
  <c r="U74" i="6"/>
  <c r="U113" i="6"/>
  <c r="U96" i="6"/>
  <c r="U261" i="6"/>
  <c r="U236" i="6"/>
  <c r="U285" i="6"/>
  <c r="U185" i="6"/>
  <c r="U139" i="6"/>
  <c r="U204" i="6"/>
  <c r="U180" i="6"/>
  <c r="U36" i="6"/>
  <c r="U72" i="6"/>
  <c r="U239" i="6"/>
  <c r="U166" i="6"/>
  <c r="U122" i="6"/>
  <c r="U141" i="6"/>
  <c r="U82" i="6"/>
  <c r="U117" i="6"/>
  <c r="U136" i="6"/>
  <c r="U29" i="6"/>
  <c r="U13" i="6"/>
  <c r="U250" i="6"/>
  <c r="U80" i="6"/>
  <c r="U215" i="6"/>
  <c r="U85" i="6"/>
  <c r="U279" i="6"/>
  <c r="U101" i="6"/>
  <c r="U41" i="6"/>
  <c r="U79" i="6"/>
  <c r="U77" i="6"/>
  <c r="U191" i="6"/>
  <c r="U27" i="6"/>
  <c r="U271" i="6"/>
  <c r="U199" i="6"/>
  <c r="U193" i="6"/>
  <c r="U47" i="6"/>
  <c r="U257" i="6"/>
  <c r="U63" i="6"/>
  <c r="U28" i="6"/>
  <c r="U39" i="6"/>
  <c r="U37" i="6"/>
  <c r="U189" i="6"/>
  <c r="U289" i="6"/>
  <c r="U100" i="6"/>
  <c r="U64" i="6"/>
  <c r="U148" i="6"/>
  <c r="U7" i="6"/>
  <c r="U233" i="6"/>
  <c r="U42" i="6"/>
  <c r="U253" i="6"/>
  <c r="U20" i="6"/>
  <c r="U223" i="6"/>
  <c r="U71" i="6"/>
  <c r="U242" i="6"/>
  <c r="J12" i="6"/>
  <c r="J11" i="6"/>
  <c r="J8" i="6"/>
  <c r="J5" i="6"/>
  <c r="J15" i="6"/>
  <c r="J13" i="6"/>
  <c r="J9" i="6"/>
  <c r="F1518" i="6"/>
  <c r="F1517" i="6"/>
  <c r="F327" i="6"/>
  <c r="F324" i="6"/>
  <c r="J10" i="6"/>
  <c r="F322" i="6"/>
  <c r="F321" i="6"/>
  <c r="J7" i="6"/>
  <c r="F319" i="6"/>
  <c r="F317" i="6"/>
  <c r="F316" i="6"/>
  <c r="R85" i="6"/>
  <c r="AG85" i="6" s="1"/>
  <c r="F645" i="6"/>
  <c r="F54" i="6"/>
  <c r="F2779" i="6"/>
  <c r="F329" i="6"/>
  <c r="F1782" i="6"/>
  <c r="F1504" i="6"/>
  <c r="F873" i="6"/>
  <c r="R145" i="6"/>
  <c r="AG145" i="6" s="1"/>
  <c r="F2140" i="6"/>
  <c r="F3533" i="6"/>
  <c r="F630" i="6"/>
  <c r="R218" i="6"/>
  <c r="AG218" i="6" s="1"/>
  <c r="F929" i="6"/>
  <c r="F1494" i="6"/>
  <c r="F2644" i="6"/>
  <c r="F2104" i="6"/>
  <c r="F2310" i="6"/>
  <c r="F2212" i="6"/>
  <c r="F592" i="6"/>
  <c r="F1097" i="6"/>
  <c r="R174" i="6"/>
  <c r="AG174" i="6" s="1"/>
  <c r="R175" i="6"/>
  <c r="AG175" i="6" s="1"/>
  <c r="F2429" i="6"/>
  <c r="F980" i="6"/>
  <c r="R301" i="6"/>
  <c r="AG301" i="6" s="1"/>
  <c r="R256" i="6"/>
  <c r="AG256" i="6" s="1"/>
  <c r="K13" i="6"/>
  <c r="K9" i="6"/>
  <c r="F3184" i="6"/>
  <c r="F389" i="6"/>
  <c r="F2552" i="6"/>
  <c r="F14" i="6"/>
  <c r="K14" i="6"/>
  <c r="F1577" i="6"/>
  <c r="F3356" i="6"/>
  <c r="F3508" i="6"/>
  <c r="F1808" i="6"/>
  <c r="R153" i="6"/>
  <c r="AG153" i="6" s="1"/>
  <c r="R236" i="6"/>
  <c r="AG236" i="6" s="1"/>
  <c r="F1567" i="6"/>
  <c r="K5" i="6"/>
  <c r="F3172" i="6"/>
  <c r="F3245" i="6"/>
  <c r="F3079" i="6"/>
  <c r="F2023" i="6"/>
  <c r="F489" i="6"/>
  <c r="R79" i="6"/>
  <c r="AG79" i="6" s="1"/>
  <c r="R20" i="6"/>
  <c r="AG20" i="6" s="1"/>
  <c r="F3143" i="6"/>
  <c r="F2608" i="6"/>
  <c r="F448" i="6"/>
  <c r="R227" i="6"/>
  <c r="AG227" i="6" s="1"/>
  <c r="F739" i="6"/>
  <c r="R89" i="6"/>
  <c r="AG89" i="6" s="1"/>
  <c r="F3316" i="6"/>
  <c r="K8" i="6"/>
  <c r="F1245" i="6"/>
  <c r="F1972" i="6"/>
  <c r="F11" i="6"/>
  <c r="K11" i="6"/>
  <c r="F2249" i="6"/>
  <c r="F10" i="6"/>
  <c r="K10" i="6"/>
  <c r="F2130" i="6"/>
  <c r="K7" i="6"/>
  <c r="F184" i="6"/>
  <c r="R194" i="6"/>
  <c r="AG194" i="6" s="1"/>
  <c r="K12" i="6"/>
  <c r="R142" i="6"/>
  <c r="AG142" i="6" s="1"/>
  <c r="R54" i="6"/>
  <c r="AG54" i="6" s="1"/>
  <c r="R222" i="6"/>
  <c r="AG222" i="6" s="1"/>
  <c r="F244" i="6"/>
  <c r="F6" i="6"/>
  <c r="K6" i="6"/>
  <c r="F102" i="6"/>
  <c r="R74" i="6"/>
  <c r="AG74" i="6" s="1"/>
  <c r="R233" i="6"/>
  <c r="AG233" i="6" s="1"/>
  <c r="R278" i="6"/>
  <c r="AG278" i="6" s="1"/>
  <c r="F1360" i="6"/>
  <c r="F15" i="6"/>
  <c r="K15" i="6"/>
  <c r="F3088" i="6"/>
  <c r="F2356" i="6"/>
  <c r="F1744" i="6"/>
  <c r="R149" i="6"/>
  <c r="AG149" i="6" s="1"/>
  <c r="F1528" i="6"/>
  <c r="R116" i="6"/>
  <c r="AG116" i="6" s="1"/>
  <c r="R32" i="6"/>
  <c r="AG32" i="6" s="1"/>
  <c r="R284" i="6"/>
  <c r="AG284" i="6" s="1"/>
  <c r="R273" i="6"/>
  <c r="AG273" i="6" s="1"/>
  <c r="K35" i="7" l="1"/>
  <c r="B35" i="7"/>
  <c r="R221" i="6"/>
  <c r="AG221" i="6" s="1"/>
  <c r="R172" i="6"/>
  <c r="AG172" i="6" s="1"/>
  <c r="R46" i="6"/>
  <c r="AG46" i="6" s="1"/>
  <c r="R144" i="6"/>
  <c r="AG144" i="6" s="1"/>
  <c r="R224" i="6"/>
  <c r="AG224" i="6" s="1"/>
  <c r="R215" i="6"/>
  <c r="AG215" i="6" s="1"/>
  <c r="R234" i="6"/>
  <c r="AG234" i="6" s="1"/>
  <c r="R275" i="6"/>
  <c r="AG275" i="6" s="1"/>
  <c r="R43" i="6"/>
  <c r="AG43" i="6" s="1"/>
  <c r="R63" i="6"/>
  <c r="AG63" i="6" s="1"/>
  <c r="R292" i="6"/>
  <c r="AG292" i="6" s="1"/>
  <c r="R94" i="6"/>
  <c r="AG94" i="6" s="1"/>
  <c r="R252" i="6"/>
  <c r="AG252" i="6" s="1"/>
  <c r="R268" i="6"/>
  <c r="AG268" i="6" s="1"/>
  <c r="R158" i="6"/>
  <c r="AG158" i="6" s="1"/>
  <c r="R147" i="6"/>
  <c r="AG147" i="6" s="1"/>
  <c r="R216" i="6"/>
  <c r="AG216" i="6" s="1"/>
  <c r="R179" i="6"/>
  <c r="AG179" i="6" s="1"/>
  <c r="R267" i="6"/>
  <c r="AG267" i="6" s="1"/>
  <c r="R276" i="6"/>
  <c r="AG276" i="6" s="1"/>
  <c r="R205" i="6"/>
  <c r="AG205" i="6" s="1"/>
  <c r="R4" i="6"/>
  <c r="AG4" i="6" s="1"/>
  <c r="R68" i="6"/>
  <c r="AG68" i="6" s="1"/>
  <c r="R303" i="6"/>
  <c r="AG303" i="6" s="1"/>
  <c r="R245" i="6"/>
  <c r="AG245" i="6" s="1"/>
  <c r="R258" i="6"/>
  <c r="AG258" i="6" s="1"/>
  <c r="R76" i="6"/>
  <c r="AG76" i="6" s="1"/>
  <c r="R171" i="6"/>
  <c r="AG171" i="6" s="1"/>
  <c r="R36" i="6"/>
  <c r="AG36" i="6" s="1"/>
  <c r="R110" i="6"/>
  <c r="AG110" i="6" s="1"/>
  <c r="R127" i="6"/>
  <c r="AG127" i="6" s="1"/>
  <c r="R22" i="6"/>
  <c r="AG22" i="6" s="1"/>
  <c r="R165" i="6"/>
  <c r="AG165" i="6" s="1"/>
  <c r="R23" i="6"/>
  <c r="AG23" i="6" s="1"/>
  <c r="R52" i="6"/>
  <c r="AG52" i="6" s="1"/>
  <c r="R133" i="6"/>
  <c r="AG133" i="6" s="1"/>
  <c r="R90" i="6"/>
  <c r="AG90" i="6" s="1"/>
  <c r="R166" i="6"/>
  <c r="AG166" i="6" s="1"/>
  <c r="R126" i="6"/>
  <c r="AG126" i="6" s="1"/>
  <c r="R132" i="6"/>
  <c r="AG132" i="6" s="1"/>
  <c r="R95" i="6"/>
  <c r="AG95" i="6" s="1"/>
  <c r="R7" i="6"/>
  <c r="AG7" i="6" s="1"/>
  <c r="R40" i="6"/>
  <c r="AG40" i="6" s="1"/>
  <c r="R131" i="6"/>
  <c r="AG131" i="6" s="1"/>
  <c r="R125" i="6"/>
  <c r="AG125" i="6" s="1"/>
  <c r="R208" i="6"/>
  <c r="AG208" i="6" s="1"/>
  <c r="R206" i="6"/>
  <c r="AG206" i="6" s="1"/>
  <c r="R186" i="6"/>
  <c r="AG186" i="6" s="1"/>
  <c r="R11" i="6"/>
  <c r="AG11" i="6" s="1"/>
  <c r="R209" i="6"/>
  <c r="AG209" i="6" s="1"/>
  <c r="R27" i="6"/>
  <c r="AG27" i="6" s="1"/>
  <c r="R235" i="6"/>
  <c r="AG235" i="6" s="1"/>
  <c r="R119" i="6"/>
  <c r="AG119" i="6" s="1"/>
  <c r="R136" i="6"/>
  <c r="AG136" i="6" s="1"/>
  <c r="R140" i="6"/>
  <c r="AG140" i="6" s="1"/>
  <c r="R120" i="6"/>
  <c r="AG120" i="6" s="1"/>
  <c r="R164" i="6"/>
  <c r="AG164" i="6" s="1"/>
  <c r="R44" i="6"/>
  <c r="AG44" i="6" s="1"/>
  <c r="R67" i="6"/>
  <c r="AG67" i="6" s="1"/>
  <c r="R38" i="6"/>
  <c r="AG38" i="6" s="1"/>
  <c r="R107" i="6"/>
  <c r="AG107" i="6" s="1"/>
  <c r="R62" i="6"/>
  <c r="AG62" i="6" s="1"/>
  <c r="R84" i="6"/>
  <c r="AG84" i="6" s="1"/>
  <c r="R92" i="6"/>
  <c r="AG92" i="6" s="1"/>
  <c r="R60" i="6"/>
  <c r="AG60" i="6" s="1"/>
  <c r="R45" i="6"/>
  <c r="AG45" i="6" s="1"/>
  <c r="R17" i="6"/>
  <c r="AG17" i="6" s="1"/>
  <c r="R70" i="6"/>
  <c r="AG70" i="6" s="1"/>
  <c r="R87" i="6"/>
  <c r="AG87" i="6" s="1"/>
  <c r="R123" i="6"/>
  <c r="AG123" i="6" s="1"/>
  <c r="R56" i="6"/>
  <c r="AG56" i="6" s="1"/>
  <c r="R26" i="6"/>
  <c r="AG26" i="6" s="1"/>
  <c r="R98" i="6"/>
  <c r="AG98" i="6" s="1"/>
  <c r="R82" i="6"/>
  <c r="AG82" i="6" s="1"/>
  <c r="R130" i="6"/>
  <c r="AG130" i="6" s="1"/>
  <c r="R150" i="6"/>
  <c r="AG150" i="6" s="1"/>
  <c r="R280" i="6"/>
  <c r="AG280" i="6" s="1"/>
  <c r="R250" i="6"/>
  <c r="AG250" i="6" s="1"/>
  <c r="R30" i="6"/>
  <c r="AG30" i="6" s="1"/>
  <c r="L6" i="6"/>
  <c r="R300" i="6"/>
  <c r="AG300" i="6" s="1"/>
  <c r="L14" i="6"/>
  <c r="R100" i="6"/>
  <c r="AG100" i="6" s="1"/>
  <c r="R75" i="6"/>
  <c r="AG75" i="6" s="1"/>
  <c r="R50" i="6"/>
  <c r="AG50" i="6" s="1"/>
  <c r="AC11" i="6"/>
  <c r="L29" i="7" s="1" a="1"/>
  <c r="L29" i="7" s="1"/>
  <c r="AD11" i="6"/>
  <c r="O29" i="7" s="1" a="1"/>
  <c r="O29" i="7" s="1"/>
  <c r="AC8" i="6"/>
  <c r="L26" i="7" s="1" a="1"/>
  <c r="L26" i="7" s="1"/>
  <c r="AD8" i="6"/>
  <c r="O26" i="7" s="1" a="1"/>
  <c r="O26" i="7" s="1"/>
  <c r="AB12" i="6"/>
  <c r="K30" i="7" s="1" a="1"/>
  <c r="K30" i="7" s="1"/>
  <c r="AB5" i="6"/>
  <c r="K23" i="7" s="1" a="1"/>
  <c r="K23" i="7" s="1"/>
  <c r="AC12" i="6"/>
  <c r="L30" i="7" s="1" a="1"/>
  <c r="L30" i="7" s="1"/>
  <c r="AC5" i="6"/>
  <c r="L23" i="7" s="1" a="1"/>
  <c r="L23" i="7" s="1"/>
  <c r="AD12" i="6"/>
  <c r="O30" i="7" s="1" a="1"/>
  <c r="O30" i="7" s="1"/>
  <c r="AD5" i="6"/>
  <c r="O23" i="7" s="1" a="1"/>
  <c r="O23" i="7" s="1"/>
  <c r="AB9" i="6"/>
  <c r="K27" i="7" s="1" a="1"/>
  <c r="K27" i="7" s="1"/>
  <c r="AC9" i="6"/>
  <c r="L27" i="7" s="1" a="1"/>
  <c r="L27" i="7" s="1"/>
  <c r="AD9" i="6"/>
  <c r="O27" i="7" s="1" a="1"/>
  <c r="O27" i="7" s="1"/>
  <c r="AB13" i="6"/>
  <c r="K31" i="7" s="1" a="1"/>
  <c r="K31" i="7" s="1"/>
  <c r="AE6" i="6"/>
  <c r="P24" i="7" s="1" a="1"/>
  <c r="P24" i="7" s="1"/>
  <c r="AB6" i="6"/>
  <c r="K24" i="7" s="1" a="1"/>
  <c r="K24" i="7" s="1"/>
  <c r="AE7" i="6"/>
  <c r="P25" i="7" s="1" a="1"/>
  <c r="P25" i="7" s="1"/>
  <c r="AC13" i="6"/>
  <c r="L31" i="7" s="1" a="1"/>
  <c r="L31" i="7" s="1"/>
  <c r="AE8" i="6"/>
  <c r="P26" i="7" s="1" a="1"/>
  <c r="P26" i="7" s="1"/>
  <c r="AC6" i="6"/>
  <c r="L24" i="7" s="1" a="1"/>
  <c r="L24" i="7" s="1"/>
  <c r="AB8" i="6"/>
  <c r="K26" i="7" s="1" a="1"/>
  <c r="K26" i="7" s="1"/>
  <c r="AD13" i="6"/>
  <c r="O31" i="7" s="1" a="1"/>
  <c r="O31" i="7" s="1"/>
  <c r="AE9" i="6"/>
  <c r="P27" i="7" s="1" a="1"/>
  <c r="P27" i="7" s="1"/>
  <c r="AD10" i="6"/>
  <c r="O28" i="7" s="1" a="1"/>
  <c r="O28" i="7" s="1"/>
  <c r="AC10" i="6"/>
  <c r="L28" i="7" s="1" a="1"/>
  <c r="L28" i="7" s="1"/>
  <c r="AE11" i="6"/>
  <c r="P29" i="7" s="1" a="1"/>
  <c r="P29" i="7" s="1"/>
  <c r="AB4" i="6"/>
  <c r="K22" i="7" s="1" a="1"/>
  <c r="K22" i="7" s="1"/>
  <c r="AE12" i="6"/>
  <c r="P30" i="7" s="1" a="1"/>
  <c r="P30" i="7" s="1"/>
  <c r="AE13" i="6"/>
  <c r="P31" i="7" s="1" a="1"/>
  <c r="P31" i="7" s="1"/>
  <c r="AB11" i="6"/>
  <c r="K29" i="7" s="1" a="1"/>
  <c r="K29" i="7" s="1"/>
  <c r="AD6" i="6"/>
  <c r="O24" i="7" s="1" a="1"/>
  <c r="O24" i="7" s="1"/>
  <c r="AD4" i="6"/>
  <c r="O22" i="7" s="1" a="1"/>
  <c r="O22" i="7" s="1"/>
  <c r="AE5" i="6"/>
  <c r="P23" i="7" s="1" a="1"/>
  <c r="P23" i="7" s="1"/>
  <c r="AD7" i="6"/>
  <c r="O25" i="7" s="1" a="1"/>
  <c r="O25" i="7" s="1"/>
  <c r="AB10" i="6"/>
  <c r="K28" i="7" s="1" a="1"/>
  <c r="K28" i="7" s="1"/>
  <c r="AB7" i="6"/>
  <c r="K25" i="7" s="1" a="1"/>
  <c r="K25" i="7" s="1"/>
  <c r="AC7" i="6"/>
  <c r="L25" i="7" s="1" a="1"/>
  <c r="L25" i="7" s="1"/>
  <c r="AE4" i="6"/>
  <c r="P22" i="7" s="1" a="1"/>
  <c r="P22" i="7" s="1"/>
  <c r="AC4" i="6"/>
  <c r="L22" i="7" s="1" a="1"/>
  <c r="L22" i="7" s="1"/>
  <c r="AE10" i="6"/>
  <c r="P28" i="7" s="1" a="1"/>
  <c r="P28" i="7" s="1"/>
  <c r="L12" i="6"/>
  <c r="L11" i="6"/>
  <c r="L8" i="6"/>
  <c r="R210" i="6"/>
  <c r="AG210" i="6" s="1"/>
  <c r="L5" i="6"/>
  <c r="L15" i="6"/>
  <c r="L13" i="6"/>
  <c r="L9" i="6"/>
  <c r="L10" i="6"/>
  <c r="L7" i="6"/>
  <c r="T270" i="6" l="1"/>
  <c r="T79" i="6"/>
  <c r="T244" i="6"/>
  <c r="T96" i="6"/>
  <c r="T225" i="6"/>
  <c r="T145" i="6"/>
  <c r="T26" i="6"/>
  <c r="T302" i="6"/>
  <c r="T258" i="6"/>
  <c r="T160" i="6"/>
  <c r="T124" i="6"/>
  <c r="T205" i="6"/>
  <c r="T239" i="6"/>
  <c r="T209" i="6"/>
  <c r="T12" i="6"/>
  <c r="T44" i="6"/>
  <c r="T17" i="6"/>
  <c r="T298" i="6"/>
  <c r="T57" i="6"/>
  <c r="T22" i="6"/>
  <c r="T259" i="6"/>
  <c r="T149" i="6"/>
  <c r="T101" i="6"/>
  <c r="T7" i="6"/>
  <c r="T267" i="6"/>
  <c r="T60" i="6"/>
  <c r="T299" i="6"/>
  <c r="T147" i="6"/>
  <c r="T51" i="6"/>
  <c r="T192" i="6"/>
  <c r="T253" i="6"/>
  <c r="T187" i="6"/>
  <c r="T72" i="6"/>
  <c r="T276" i="6"/>
  <c r="T34" i="6"/>
  <c r="T195" i="6"/>
  <c r="T215" i="6"/>
  <c r="T63" i="6"/>
  <c r="T292" i="6"/>
  <c r="T213" i="6"/>
  <c r="T123" i="6"/>
  <c r="T281" i="6"/>
  <c r="T226" i="6"/>
  <c r="T168" i="6"/>
  <c r="T263" i="6"/>
  <c r="T135" i="6"/>
  <c r="T140" i="6"/>
  <c r="T184" i="6"/>
  <c r="T78" i="6"/>
  <c r="T143" i="6"/>
  <c r="T131" i="6"/>
  <c r="T232" i="6"/>
  <c r="T8" i="6"/>
  <c r="T32" i="6"/>
  <c r="T118" i="6"/>
  <c r="T167" i="6"/>
  <c r="T290" i="6"/>
  <c r="T159" i="6"/>
  <c r="T25" i="6"/>
  <c r="T93" i="6"/>
  <c r="T287" i="6"/>
  <c r="T294" i="6"/>
  <c r="T111" i="6"/>
  <c r="T112" i="6"/>
  <c r="T33" i="6"/>
  <c r="T49" i="6"/>
  <c r="T42" i="6"/>
  <c r="T128" i="6"/>
  <c r="T199" i="6"/>
  <c r="T139" i="6"/>
  <c r="T265" i="6"/>
  <c r="T181" i="6"/>
  <c r="T125" i="6"/>
  <c r="T220" i="6"/>
  <c r="T206" i="6"/>
  <c r="T214" i="6"/>
  <c r="T52" i="6"/>
  <c r="T152" i="6"/>
  <c r="T264" i="6"/>
  <c r="T27" i="6"/>
  <c r="T16" i="6"/>
  <c r="T193" i="6"/>
  <c r="T86" i="6"/>
  <c r="T150" i="6"/>
  <c r="T216" i="6"/>
  <c r="T132" i="6"/>
  <c r="T293" i="6"/>
  <c r="T144" i="6"/>
  <c r="T69" i="6"/>
  <c r="T241" i="6"/>
  <c r="T155" i="6"/>
  <c r="T14" i="6"/>
  <c r="T242" i="6"/>
  <c r="T177" i="6"/>
  <c r="T76" i="6"/>
  <c r="T134" i="6"/>
  <c r="T282" i="6"/>
  <c r="T87" i="6"/>
  <c r="T221" i="6"/>
  <c r="T166" i="6"/>
  <c r="T40" i="6"/>
  <c r="T297" i="6"/>
  <c r="T30" i="6"/>
  <c r="T171" i="6"/>
  <c r="T102" i="6"/>
  <c r="T71" i="6"/>
  <c r="T100" i="6"/>
  <c r="T173" i="6"/>
  <c r="T4" i="6"/>
  <c r="T272" i="6"/>
  <c r="T202" i="6"/>
  <c r="T67" i="6"/>
  <c r="T163" i="6"/>
  <c r="T120" i="6"/>
  <c r="T194" i="6"/>
  <c r="T261" i="6"/>
  <c r="T211" i="6"/>
  <c r="T137" i="6"/>
  <c r="T161" i="6"/>
  <c r="T285" i="6"/>
  <c r="T13" i="6"/>
  <c r="T180" i="6"/>
  <c r="T9" i="6"/>
  <c r="T148" i="6"/>
  <c r="T136" i="6"/>
  <c r="T268" i="6"/>
  <c r="T273" i="6"/>
  <c r="T277" i="6"/>
  <c r="T109" i="6"/>
  <c r="T262" i="6"/>
  <c r="T5" i="6"/>
  <c r="T84" i="6"/>
  <c r="T222" i="6"/>
  <c r="T85" i="6"/>
  <c r="T186" i="6"/>
  <c r="T283" i="6"/>
  <c r="T183" i="6"/>
  <c r="T133" i="6"/>
  <c r="T113" i="6"/>
  <c r="T37" i="6"/>
  <c r="T169" i="6"/>
  <c r="T66" i="6"/>
  <c r="T271" i="6"/>
  <c r="T257" i="6"/>
  <c r="T110" i="6"/>
  <c r="T129" i="6"/>
  <c r="T212" i="6"/>
  <c r="T95" i="6"/>
  <c r="T127" i="6"/>
  <c r="T82" i="6"/>
  <c r="T61" i="6"/>
  <c r="T165" i="6"/>
  <c r="T11" i="6"/>
  <c r="T146" i="6"/>
  <c r="T256" i="6"/>
  <c r="T229" i="6"/>
  <c r="T185" i="6"/>
  <c r="T104" i="6"/>
  <c r="T21" i="6"/>
  <c r="T117" i="6"/>
  <c r="T198" i="6"/>
  <c r="T138" i="6"/>
  <c r="T164" i="6"/>
  <c r="T291" i="6"/>
  <c r="T280" i="6"/>
  <c r="T141" i="6"/>
  <c r="T106" i="6"/>
  <c r="T121" i="6"/>
  <c r="T70" i="6"/>
  <c r="T300" i="6"/>
  <c r="T224" i="6"/>
  <c r="T80" i="6"/>
  <c r="T204" i="6"/>
  <c r="T303" i="6"/>
  <c r="T83" i="6"/>
  <c r="T38" i="6"/>
  <c r="T200" i="6"/>
  <c r="T35" i="6"/>
  <c r="T252" i="6"/>
  <c r="T295" i="6"/>
  <c r="T59" i="6"/>
  <c r="T243" i="6"/>
  <c r="T142" i="6"/>
  <c r="T175" i="6"/>
  <c r="T99" i="6"/>
  <c r="T119" i="6"/>
  <c r="T203" i="6"/>
  <c r="T73" i="6"/>
  <c r="T24" i="6"/>
  <c r="T170" i="6"/>
  <c r="T190" i="6"/>
  <c r="T77" i="6"/>
  <c r="T97" i="6"/>
  <c r="T36" i="6"/>
  <c r="T176" i="6"/>
  <c r="T189" i="6"/>
  <c r="T254" i="6"/>
  <c r="T238" i="6"/>
  <c r="T227" i="6"/>
  <c r="T208" i="6"/>
  <c r="T201" i="6"/>
  <c r="T296" i="6"/>
  <c r="T266" i="6"/>
  <c r="T28" i="6"/>
  <c r="T88" i="6"/>
  <c r="T275" i="6"/>
  <c r="T53" i="6"/>
  <c r="T92" i="6"/>
  <c r="T284" i="6"/>
  <c r="T228" i="6"/>
  <c r="T56" i="6"/>
  <c r="T29" i="6"/>
  <c r="T255" i="6"/>
  <c r="T234" i="6"/>
  <c r="T31" i="6"/>
  <c r="T126" i="6"/>
  <c r="T179" i="6"/>
  <c r="T157" i="6"/>
  <c r="T122" i="6"/>
  <c r="T219" i="6"/>
  <c r="T217" i="6"/>
  <c r="T269" i="6"/>
  <c r="T231" i="6"/>
  <c r="T240" i="6"/>
  <c r="T116" i="6"/>
  <c r="T153" i="6"/>
  <c r="T235" i="6"/>
  <c r="T250" i="6"/>
  <c r="T130" i="6"/>
  <c r="T23" i="6"/>
  <c r="T218" i="6"/>
  <c r="T15" i="6"/>
  <c r="T81" i="6"/>
  <c r="T233" i="6"/>
  <c r="T196" i="6"/>
  <c r="T191" i="6"/>
  <c r="T278" i="6"/>
  <c r="T54" i="6"/>
  <c r="T301" i="6"/>
  <c r="T197" i="6"/>
  <c r="T260" i="6"/>
  <c r="T108" i="6"/>
  <c r="T247" i="6"/>
  <c r="T58" i="6"/>
  <c r="T55" i="6"/>
  <c r="T43" i="6"/>
  <c r="T274" i="6"/>
  <c r="T98" i="6"/>
  <c r="T65" i="6"/>
  <c r="T251" i="6"/>
  <c r="T249" i="6"/>
  <c r="T18" i="6"/>
  <c r="T68" i="6"/>
  <c r="T188" i="6"/>
  <c r="T47" i="6"/>
  <c r="T107" i="6"/>
  <c r="T151" i="6"/>
  <c r="T64" i="6"/>
  <c r="T182" i="6"/>
  <c r="T245" i="6"/>
  <c r="T41" i="6"/>
  <c r="T20" i="6"/>
  <c r="T156" i="6"/>
  <c r="T91" i="6"/>
  <c r="T74" i="6"/>
  <c r="T39" i="6"/>
  <c r="T6" i="6"/>
  <c r="T19" i="6"/>
  <c r="T103" i="6"/>
  <c r="T62" i="6"/>
  <c r="T286" i="6"/>
  <c r="T115" i="6"/>
  <c r="T89" i="6"/>
  <c r="T288" i="6"/>
  <c r="T279" i="6"/>
  <c r="T94" i="6"/>
  <c r="T46" i="6"/>
  <c r="T230" i="6"/>
  <c r="T10" i="6"/>
  <c r="T154" i="6"/>
  <c r="T105" i="6"/>
  <c r="T90" i="6"/>
  <c r="T75" i="6"/>
  <c r="T172" i="6"/>
  <c r="T114" i="6"/>
  <c r="T223" i="6"/>
  <c r="T50" i="6"/>
  <c r="T248" i="6"/>
  <c r="T162" i="6"/>
  <c r="T174" i="6"/>
  <c r="T207" i="6"/>
  <c r="T236" i="6"/>
  <c r="T45" i="6"/>
  <c r="T48" i="6"/>
  <c r="T246" i="6"/>
  <c r="T289" i="6"/>
  <c r="T237" i="6"/>
  <c r="T178" i="6"/>
  <c r="T158" i="6"/>
  <c r="T210" i="6"/>
  <c r="Y4" i="6" l="1"/>
  <c r="X4" i="6"/>
  <c r="C22" i="7" s="1" a="1"/>
  <c r="C22" i="7" s="1"/>
  <c r="Z8" i="6"/>
  <c r="G26" i="7" s="1" a="1"/>
  <c r="G26" i="7" s="1"/>
  <c r="AA8" i="6"/>
  <c r="H26" i="7" s="1" a="1"/>
  <c r="H26" i="7" s="1"/>
  <c r="AA11" i="6"/>
  <c r="H29" i="7" s="1" a="1"/>
  <c r="H29" i="7" s="1"/>
  <c r="Z11" i="6"/>
  <c r="G29" i="7" s="1" a="1"/>
  <c r="G29" i="7" s="1"/>
  <c r="Z7" i="6"/>
  <c r="G25" i="7" s="1" a="1"/>
  <c r="G25" i="7" s="1"/>
  <c r="X7" i="6"/>
  <c r="C25" i="7" s="1" a="1"/>
  <c r="C25" i="7" s="1"/>
  <c r="X10" i="6"/>
  <c r="C28" i="7" s="1" a="1"/>
  <c r="C28" i="7" s="1"/>
  <c r="Z9" i="6"/>
  <c r="G27" i="7" s="1" a="1"/>
  <c r="G27" i="7" s="1"/>
  <c r="Y10" i="6"/>
  <c r="D28" i="7" s="1" a="1"/>
  <c r="D28" i="7" s="1"/>
  <c r="AA13" i="6"/>
  <c r="H31" i="7" s="1" a="1"/>
  <c r="H31" i="7" s="1"/>
  <c r="AA9" i="6"/>
  <c r="H27" i="7" s="1" a="1"/>
  <c r="H27" i="7" s="1"/>
  <c r="Z13" i="6"/>
  <c r="G31" i="7" s="1" a="1"/>
  <c r="G31" i="7" s="1"/>
  <c r="D22" i="7" a="1"/>
  <c r="D22" i="7" s="1"/>
  <c r="AA7" i="6"/>
  <c r="H25" i="7" s="1" a="1"/>
  <c r="H25" i="7" s="1"/>
  <c r="Y7" i="6"/>
  <c r="D25" i="7" s="1" a="1"/>
  <c r="D25" i="7" s="1"/>
  <c r="X5" i="6"/>
  <c r="C23" i="7" s="1" a="1"/>
  <c r="C23" i="7" s="1"/>
  <c r="Y5" i="6"/>
  <c r="D23" i="7" s="1" a="1"/>
  <c r="D23" i="7" s="1"/>
  <c r="Y13" i="6"/>
  <c r="D31" i="7" s="1" a="1"/>
  <c r="D31" i="7" s="1"/>
  <c r="Z4" i="6"/>
  <c r="G22" i="7" s="1" a="1"/>
  <c r="G22" i="7" s="1"/>
  <c r="X6" i="6"/>
  <c r="C24" i="7" s="1" a="1"/>
  <c r="C24" i="7" s="1"/>
  <c r="AA6" i="6"/>
  <c r="H24" i="7" s="1" a="1"/>
  <c r="H24" i="7" s="1"/>
  <c r="Y11" i="6"/>
  <c r="D29" i="7" s="1" a="1"/>
  <c r="D29" i="7" s="1"/>
  <c r="AA4" i="6"/>
  <c r="H22" i="7" s="1" a="1"/>
  <c r="H22" i="7" s="1"/>
  <c r="AA12" i="6"/>
  <c r="H30" i="7" s="1" a="1"/>
  <c r="H30" i="7" s="1"/>
  <c r="X12" i="6"/>
  <c r="C30" i="7" s="1" a="1"/>
  <c r="C30" i="7" s="1"/>
  <c r="X11" i="6"/>
  <c r="C29" i="7" s="1" a="1"/>
  <c r="C29" i="7" s="1"/>
  <c r="AA5" i="6"/>
  <c r="H23" i="7" s="1" a="1"/>
  <c r="H23" i="7" s="1"/>
  <c r="Y9" i="6"/>
  <c r="D27" i="7" s="1" a="1"/>
  <c r="D27" i="7" s="1"/>
  <c r="X9" i="6"/>
  <c r="C27" i="7" s="1" a="1"/>
  <c r="C27" i="7" s="1"/>
  <c r="AA10" i="6"/>
  <c r="H28" i="7" s="1" a="1"/>
  <c r="H28" i="7" s="1"/>
  <c r="Z12" i="6"/>
  <c r="G30" i="7" s="1" a="1"/>
  <c r="G30" i="7" s="1"/>
  <c r="Z5" i="6"/>
  <c r="G23" i="7" s="1" a="1"/>
  <c r="G23" i="7" s="1"/>
  <c r="Z6" i="6"/>
  <c r="G24" i="7" s="1" a="1"/>
  <c r="G24" i="7" s="1"/>
  <c r="Y12" i="6"/>
  <c r="D30" i="7" s="1" a="1"/>
  <c r="D30" i="7" s="1"/>
  <c r="Y8" i="6"/>
  <c r="D26" i="7" s="1" a="1"/>
  <c r="D26" i="7" s="1"/>
  <c r="Z10" i="6"/>
  <c r="G28" i="7" s="1" a="1"/>
  <c r="G28" i="7" s="1"/>
  <c r="X13" i="6"/>
  <c r="C31" i="7" s="1" a="1"/>
  <c r="C31" i="7" s="1"/>
  <c r="Y6" i="6"/>
  <c r="D24" i="7" s="1" a="1"/>
  <c r="D24" i="7" s="1"/>
  <c r="X8" i="6"/>
  <c r="C26" i="7" s="1" a="1"/>
  <c r="C26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<sst xmlns="http://schemas.openxmlformats.org/spreadsheetml/2006/main" count="16047" uniqueCount="712">
  <si>
    <t>Bedrooms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</si>
  <si>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</si>
  <si>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</si>
  <si>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</si>
  <si>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</si>
  <si>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</si>
  <si>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</si>
  <si>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</si>
  <si>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</si>
  <si>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</si>
  <si>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</si>
  <si>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</si>
  <si>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</si>
  <si>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</si>
  <si>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Property Master List</t>
  </si>
  <si>
    <t>Blue cells are sample portfolio data — 300 properties, max occupancy capped at 16 guests (Big Bear's local max). Unchanged from the prior version.</t>
  </si>
  <si>
    <t>Property ID</t>
  </si>
  <si>
    <t>Property Name</t>
  </si>
  <si>
    <t>Neighborhood</t>
  </si>
  <si>
    <t>Property Type</t>
  </si>
  <si>
    <t>Max Guests</t>
  </si>
  <si>
    <t>Base Nightly Rate</t>
  </si>
  <si>
    <t>P0001</t>
  </si>
  <si>
    <t>Snowline Hideaway</t>
  </si>
  <si>
    <t>Baldwin Lake</t>
  </si>
  <si>
    <t>Lodge</t>
  </si>
  <si>
    <t>P0002</t>
  </si>
  <si>
    <t>Meadow Lodge</t>
  </si>
  <si>
    <t>Sugarloaf</t>
  </si>
  <si>
    <t>Cabin</t>
  </si>
  <si>
    <t>P0003</t>
  </si>
  <si>
    <t>Alpine Perch</t>
  </si>
  <si>
    <t>P0004</t>
  </si>
  <si>
    <t>Lakeview Villa</t>
  </si>
  <si>
    <t>Eagle Point</t>
  </si>
  <si>
    <t>P0005</t>
  </si>
  <si>
    <t>Evergreen Lodge</t>
  </si>
  <si>
    <t>Fawnskin</t>
  </si>
  <si>
    <t>P0006</t>
  </si>
  <si>
    <t>Granite Landing</t>
  </si>
  <si>
    <t>Gold Mountain</t>
  </si>
  <si>
    <t>P0007</t>
  </si>
  <si>
    <t>Bearpaw Lodge</t>
  </si>
  <si>
    <t>Condo</t>
  </si>
  <si>
    <t>P0008</t>
  </si>
  <si>
    <t>Alpine Overlook</t>
  </si>
  <si>
    <t>Erwin Lake</t>
  </si>
  <si>
    <t>P0009</t>
  </si>
  <si>
    <t>Ridge Cabin</t>
  </si>
  <si>
    <t>P0010</t>
  </si>
  <si>
    <t>Aspen Cabin</t>
  </si>
  <si>
    <t>Fox Farm</t>
  </si>
  <si>
    <t>P0011</t>
  </si>
  <si>
    <t>Frost Overlook</t>
  </si>
  <si>
    <t>Big Bear City</t>
  </si>
  <si>
    <t>Chalet</t>
  </si>
  <si>
    <t>P0012</t>
  </si>
  <si>
    <t>Cedar Den</t>
  </si>
  <si>
    <t>P0013</t>
  </si>
  <si>
    <t>Lakeview Nest</t>
  </si>
  <si>
    <t>Boulder Bay</t>
  </si>
  <si>
    <t>P0014</t>
  </si>
  <si>
    <t>Whispering Den</t>
  </si>
  <si>
    <t>P0015</t>
  </si>
  <si>
    <t>Evergreen Refuge</t>
  </si>
  <si>
    <t>P0016</t>
  </si>
  <si>
    <t>Cedar Nest</t>
  </si>
  <si>
    <t>P0017</t>
  </si>
  <si>
    <t>Cedar Perch</t>
  </si>
  <si>
    <t>P0018</t>
  </si>
  <si>
    <t>Juniper Hideaway</t>
  </si>
  <si>
    <t>P0019</t>
  </si>
  <si>
    <t>Mountain Overlook</t>
  </si>
  <si>
    <t>P0020</t>
  </si>
  <si>
    <t>Timber Perch</t>
  </si>
  <si>
    <t>P0021</t>
  </si>
  <si>
    <t>Lakeview Den</t>
  </si>
  <si>
    <t>P0022</t>
  </si>
  <si>
    <t>Mountain Perch</t>
  </si>
  <si>
    <t>Moonridge</t>
  </si>
  <si>
    <t>A-Frame</t>
  </si>
  <si>
    <t>P0023</t>
  </si>
  <si>
    <t>Cinder Haven</t>
  </si>
  <si>
    <t>P0024</t>
  </si>
  <si>
    <t>Evergreen Escape</t>
  </si>
  <si>
    <t>P0025</t>
  </si>
  <si>
    <t>Forest Chalet</t>
  </si>
  <si>
    <t>P0026</t>
  </si>
  <si>
    <t>Frost Cabin</t>
  </si>
  <si>
    <t>P0027</t>
  </si>
  <si>
    <t>Highland Escape</t>
  </si>
  <si>
    <t>P0028</t>
  </si>
  <si>
    <t>Boulder Perch</t>
  </si>
  <si>
    <t>P0029</t>
  </si>
  <si>
    <t>Ridge House</t>
  </si>
  <si>
    <t>P0030</t>
  </si>
  <si>
    <t>Trailside Den</t>
  </si>
  <si>
    <t>P0031</t>
  </si>
  <si>
    <t>Granite Manor</t>
  </si>
  <si>
    <t>P0032</t>
  </si>
  <si>
    <t>Forest Getaway</t>
  </si>
  <si>
    <t>P0033</t>
  </si>
  <si>
    <t>Aspen Haven</t>
  </si>
  <si>
    <t>P0034</t>
  </si>
  <si>
    <t>Silver Nest</t>
  </si>
  <si>
    <t>P0035</t>
  </si>
  <si>
    <t>Alpine Den</t>
  </si>
  <si>
    <t>P0036</t>
  </si>
  <si>
    <t>Mountain Landing</t>
  </si>
  <si>
    <t>P0037</t>
  </si>
  <si>
    <t>Boulder House</t>
  </si>
  <si>
    <t>P0038</t>
  </si>
  <si>
    <t>Starlight Manor</t>
  </si>
  <si>
    <t>P0039</t>
  </si>
  <si>
    <t>Mountain Point</t>
  </si>
  <si>
    <t>P0040</t>
  </si>
  <si>
    <t>Alpine Chalet</t>
  </si>
  <si>
    <t>P0041</t>
  </si>
  <si>
    <t>Sierra Overlook</t>
  </si>
  <si>
    <t>P0042</t>
  </si>
  <si>
    <t>Summit House</t>
  </si>
  <si>
    <t>P0043</t>
  </si>
  <si>
    <t>Timber Hollow</t>
  </si>
  <si>
    <t>P0044</t>
  </si>
  <si>
    <t>Ridge Lodge</t>
  </si>
  <si>
    <t>P0045</t>
  </si>
  <si>
    <t>Golden Cabin</t>
  </si>
  <si>
    <t>P0046</t>
  </si>
  <si>
    <t>Cloudline Perch</t>
  </si>
  <si>
    <t>P0047</t>
  </si>
  <si>
    <t>Evergreen House</t>
  </si>
  <si>
    <t>P0048</t>
  </si>
  <si>
    <t>Snowline Villa</t>
  </si>
  <si>
    <t>P0049</t>
  </si>
  <si>
    <t>Highland Hollow</t>
  </si>
  <si>
    <t>P0050</t>
  </si>
  <si>
    <t>Evergreen Manor</t>
  </si>
  <si>
    <t>P0051</t>
  </si>
  <si>
    <t>Alpine Cabin</t>
  </si>
  <si>
    <t>P0052</t>
  </si>
  <si>
    <t>Rustic Hollow</t>
  </si>
  <si>
    <t>P0053</t>
  </si>
  <si>
    <t>Silver Cabin</t>
  </si>
  <si>
    <t>P0054</t>
  </si>
  <si>
    <t>Cedar Getaway</t>
  </si>
  <si>
    <t>P0055</t>
  </si>
  <si>
    <t>Golden Manor</t>
  </si>
  <si>
    <t>P0056</t>
  </si>
  <si>
    <t>Mountain Refuge</t>
  </si>
  <si>
    <t>P0057</t>
  </si>
  <si>
    <t>Birch Villa</t>
  </si>
  <si>
    <t>P0058</t>
  </si>
  <si>
    <t>Pine Manor</t>
  </si>
  <si>
    <t>P0059</t>
  </si>
  <si>
    <t>Forest Haven</t>
  </si>
  <si>
    <t>P0060</t>
  </si>
  <si>
    <t>Highland Chalet</t>
  </si>
  <si>
    <t>P0061</t>
  </si>
  <si>
    <t>Boulder Lodge</t>
  </si>
  <si>
    <t>P0062</t>
  </si>
  <si>
    <t>Bearpaw Getaway</t>
  </si>
  <si>
    <t>P0063</t>
  </si>
  <si>
    <t>Timber Nest</t>
  </si>
  <si>
    <t>P0064</t>
  </si>
  <si>
    <t>Meadow Refuge</t>
  </si>
  <si>
    <t>P0065</t>
  </si>
  <si>
    <t>Granite Hollow</t>
  </si>
  <si>
    <t>P0066</t>
  </si>
  <si>
    <t>Alpine Haven</t>
  </si>
  <si>
    <t>P0067</t>
  </si>
  <si>
    <t>Trailside Refuge</t>
  </si>
  <si>
    <t>P0068</t>
  </si>
  <si>
    <t>Frost Cottage</t>
  </si>
  <si>
    <t>P0069</t>
  </si>
  <si>
    <t>Birch Hideaway</t>
  </si>
  <si>
    <t>P0070</t>
  </si>
  <si>
    <t>Cinder Overlook</t>
  </si>
  <si>
    <t>P0071</t>
  </si>
  <si>
    <t>Juniper Perch</t>
  </si>
  <si>
    <t>P0072</t>
  </si>
  <si>
    <t>Rustic Overlook</t>
  </si>
  <si>
    <t>P0073</t>
  </si>
  <si>
    <t>Forest Refuge</t>
  </si>
  <si>
    <t>P0074</t>
  </si>
  <si>
    <t>Aspen Hideaway</t>
  </si>
  <si>
    <t>P0075</t>
  </si>
  <si>
    <t>Golden Nest</t>
  </si>
  <si>
    <t>P0076</t>
  </si>
  <si>
    <t>Pine Hollow</t>
  </si>
  <si>
    <t>P0077</t>
  </si>
  <si>
    <t>Cinder Den</t>
  </si>
  <si>
    <t>P0078</t>
  </si>
  <si>
    <t>Summit Cottage</t>
  </si>
  <si>
    <t>P0079</t>
  </si>
  <si>
    <t>Mountain Retreat</t>
  </si>
  <si>
    <t>P0080</t>
  </si>
  <si>
    <t>Timber Overlook</t>
  </si>
  <si>
    <t>P0081</t>
  </si>
  <si>
    <t>Frost Villa</t>
  </si>
  <si>
    <t>P0082</t>
  </si>
  <si>
    <t>Highland Den</t>
  </si>
  <si>
    <t>P0083</t>
  </si>
  <si>
    <t>Silver Landing</t>
  </si>
  <si>
    <t>P0084</t>
  </si>
  <si>
    <t>Highland Lodge</t>
  </si>
  <si>
    <t>P0085</t>
  </si>
  <si>
    <t>Trailside Perch</t>
  </si>
  <si>
    <t>P0086</t>
  </si>
  <si>
    <t>Lakeview Hollow</t>
  </si>
  <si>
    <t>P0087</t>
  </si>
  <si>
    <t>Whispering Refuge</t>
  </si>
  <si>
    <t>P0088</t>
  </si>
  <si>
    <t>Cedar Escape</t>
  </si>
  <si>
    <t>P0089</t>
  </si>
  <si>
    <t>Alpine Escape</t>
  </si>
  <si>
    <t>P0090</t>
  </si>
  <si>
    <t>Trailside Haven</t>
  </si>
  <si>
    <t>P0091</t>
  </si>
  <si>
    <t>Lakeview House</t>
  </si>
  <si>
    <t>P0092</t>
  </si>
  <si>
    <t>Lakeview Retreat</t>
  </si>
  <si>
    <t>P0093</t>
  </si>
  <si>
    <t>Evergreen Hideaway</t>
  </si>
  <si>
    <t>P0094</t>
  </si>
  <si>
    <t>Frost Chalet</t>
  </si>
  <si>
    <t>P0095</t>
  </si>
  <si>
    <t>Forest Point</t>
  </si>
  <si>
    <t>P0096</t>
  </si>
  <si>
    <t>Pine Cabin</t>
  </si>
  <si>
    <t>P0097</t>
  </si>
  <si>
    <t>Juniper Escape</t>
  </si>
  <si>
    <t>P0098</t>
  </si>
  <si>
    <t>Highland Refuge</t>
  </si>
  <si>
    <t>P0099</t>
  </si>
  <si>
    <t>Timber Cottage</t>
  </si>
  <si>
    <t>P0100</t>
  </si>
  <si>
    <t>Forest Hollow</t>
  </si>
  <si>
    <t>P0101</t>
  </si>
  <si>
    <t>Lakeview Chalet</t>
  </si>
  <si>
    <t>P0102</t>
  </si>
  <si>
    <t>Juniper Hollow</t>
  </si>
  <si>
    <t>P0103</t>
  </si>
  <si>
    <t>Trailside Hollow</t>
  </si>
  <si>
    <t>P0104</t>
  </si>
  <si>
    <t>Boulder Getaway</t>
  </si>
  <si>
    <t>P0105</t>
  </si>
  <si>
    <t>Alpine Hideaway</t>
  </si>
  <si>
    <t>P0106</t>
  </si>
  <si>
    <t>Starlight Cottage</t>
  </si>
  <si>
    <t>P0107</t>
  </si>
  <si>
    <t>Boulder Haven</t>
  </si>
  <si>
    <t>P0108</t>
  </si>
  <si>
    <t>Sierra Retreat</t>
  </si>
  <si>
    <t>P0109</t>
  </si>
  <si>
    <t>Bearpaw Landing</t>
  </si>
  <si>
    <t>P0110</t>
  </si>
  <si>
    <t>Forest Hideaway</t>
  </si>
  <si>
    <t>P0111</t>
  </si>
  <si>
    <t>Silver Perch</t>
  </si>
  <si>
    <t>P0112</t>
  </si>
  <si>
    <t>Granite Retreat</t>
  </si>
  <si>
    <t>P0113</t>
  </si>
  <si>
    <t>Cloudline Landing</t>
  </si>
  <si>
    <t>P0114</t>
  </si>
  <si>
    <t>Mountain Cabin</t>
  </si>
  <si>
    <t>P0115</t>
  </si>
  <si>
    <t>Silver Cottage</t>
  </si>
  <si>
    <t>P0116</t>
  </si>
  <si>
    <t>Sierra Villa</t>
  </si>
  <si>
    <t>P0117</t>
  </si>
  <si>
    <t>Granite Haven</t>
  </si>
  <si>
    <t>P0118</t>
  </si>
  <si>
    <t>Forest Nest</t>
  </si>
  <si>
    <t>P0119</t>
  </si>
  <si>
    <t>Frost Perch</t>
  </si>
  <si>
    <t>P0120</t>
  </si>
  <si>
    <t>Snowline Nest</t>
  </si>
  <si>
    <t>P0121</t>
  </si>
  <si>
    <t>Copper Nest</t>
  </si>
  <si>
    <t>P0122</t>
  </si>
  <si>
    <t>Cinder Refuge</t>
  </si>
  <si>
    <t>P0123</t>
  </si>
  <si>
    <t>Starlight Nest</t>
  </si>
  <si>
    <t>P0124</t>
  </si>
  <si>
    <t>Boulder Villa</t>
  </si>
  <si>
    <t>P0125</t>
  </si>
  <si>
    <t>Starlight Retreat</t>
  </si>
  <si>
    <t>P0126</t>
  </si>
  <si>
    <t>Pine Cottage</t>
  </si>
  <si>
    <t>P0127</t>
  </si>
  <si>
    <t>Boulder Cottage</t>
  </si>
  <si>
    <t>P0128</t>
  </si>
  <si>
    <t>Bearpaw Point</t>
  </si>
  <si>
    <t>P0129</t>
  </si>
  <si>
    <t>Forest Manor</t>
  </si>
  <si>
    <t>P0130</t>
  </si>
  <si>
    <t>Copper Villa</t>
  </si>
  <si>
    <t>P0131</t>
  </si>
  <si>
    <t>Forest Cabin</t>
  </si>
  <si>
    <t>P0132</t>
  </si>
  <si>
    <t>Aspen Chalet</t>
  </si>
  <si>
    <t>P0133</t>
  </si>
  <si>
    <t>Aspen Hollow</t>
  </si>
  <si>
    <t>P0134</t>
  </si>
  <si>
    <t>Bearpaw House</t>
  </si>
  <si>
    <t>P0135</t>
  </si>
  <si>
    <t>Bearpaw Hollow</t>
  </si>
  <si>
    <t>P0136</t>
  </si>
  <si>
    <t>Highland Point</t>
  </si>
  <si>
    <t>P0137</t>
  </si>
  <si>
    <t>Cinder Retreat</t>
  </si>
  <si>
    <t>P0138</t>
  </si>
  <si>
    <t>Copper Cabin</t>
  </si>
  <si>
    <t>P0139</t>
  </si>
  <si>
    <t>Cinder Chalet</t>
  </si>
  <si>
    <t>P0140</t>
  </si>
  <si>
    <t>Granite Refuge</t>
  </si>
  <si>
    <t>P0141</t>
  </si>
  <si>
    <t>Copper Escape</t>
  </si>
  <si>
    <t>P0142</t>
  </si>
  <si>
    <t>Alpine Refuge</t>
  </si>
  <si>
    <t>P0143</t>
  </si>
  <si>
    <t>Starlight Cabin</t>
  </si>
  <si>
    <t>P0144</t>
  </si>
  <si>
    <t>Starlight Haven</t>
  </si>
  <si>
    <t>P0145</t>
  </si>
  <si>
    <t>Summit Hideaway</t>
  </si>
  <si>
    <t>P0146</t>
  </si>
  <si>
    <t>Pine Hideaway</t>
  </si>
  <si>
    <t>P0147</t>
  </si>
  <si>
    <t>Copper Hideaway</t>
  </si>
  <si>
    <t>P0148</t>
  </si>
  <si>
    <t>Frost Hideaway</t>
  </si>
  <si>
    <t>P0149</t>
  </si>
  <si>
    <t>Pine Retreat</t>
  </si>
  <si>
    <t>P0150</t>
  </si>
  <si>
    <t>Copper Chalet</t>
  </si>
  <si>
    <t>P0151</t>
  </si>
  <si>
    <t>Sierra Hideaway</t>
  </si>
  <si>
    <t>P0152</t>
  </si>
  <si>
    <t>Ridge Escape</t>
  </si>
  <si>
    <t>P0153</t>
  </si>
  <si>
    <t>Cinder Escape</t>
  </si>
  <si>
    <t>P0154</t>
  </si>
  <si>
    <t>Sierra Nest</t>
  </si>
  <si>
    <t>P0155</t>
  </si>
  <si>
    <t>Cloudline Den</t>
  </si>
  <si>
    <t>P0156</t>
  </si>
  <si>
    <t>Snowline Cottage</t>
  </si>
  <si>
    <t>P0157</t>
  </si>
  <si>
    <t>Cinder Hideaway</t>
  </si>
  <si>
    <t>P0158</t>
  </si>
  <si>
    <t>Cedar Villa</t>
  </si>
  <si>
    <t>P0159</t>
  </si>
  <si>
    <t>Birch Manor</t>
  </si>
  <si>
    <t>P0160</t>
  </si>
  <si>
    <t>Golden Den</t>
  </si>
  <si>
    <t>P0161</t>
  </si>
  <si>
    <t>Cinder Landing</t>
  </si>
  <si>
    <t>P0162</t>
  </si>
  <si>
    <t>Ridge Landing</t>
  </si>
  <si>
    <t>P0163</t>
  </si>
  <si>
    <t>Timber Landing</t>
  </si>
  <si>
    <t>P0164</t>
  </si>
  <si>
    <t>Juniper Manor</t>
  </si>
  <si>
    <t>P0165</t>
  </si>
  <si>
    <t>Cloudline Haven</t>
  </si>
  <si>
    <t>P0166</t>
  </si>
  <si>
    <t>Highland Retreat</t>
  </si>
  <si>
    <t>P0167</t>
  </si>
  <si>
    <t>Cloudline Hideaway</t>
  </si>
  <si>
    <t>P0168</t>
  </si>
  <si>
    <t>Boulder Point</t>
  </si>
  <si>
    <t>P0169</t>
  </si>
  <si>
    <t>Starlight Chalet</t>
  </si>
  <si>
    <t>P0170</t>
  </si>
  <si>
    <t>Frost Lodge</t>
  </si>
  <si>
    <t>P0171</t>
  </si>
  <si>
    <t>Snowline Landing</t>
  </si>
  <si>
    <t>P0172</t>
  </si>
  <si>
    <t>Sierra Perch</t>
  </si>
  <si>
    <t>P0173</t>
  </si>
  <si>
    <t>Boulder Chalet</t>
  </si>
  <si>
    <t>P0174</t>
  </si>
  <si>
    <t>Birch Perch</t>
  </si>
  <si>
    <t>P0175</t>
  </si>
  <si>
    <t>Bearpaw Cottage</t>
  </si>
  <si>
    <t>P0176</t>
  </si>
  <si>
    <t>Cedar Chalet</t>
  </si>
  <si>
    <t>P0177</t>
  </si>
  <si>
    <t>Sierra Manor</t>
  </si>
  <si>
    <t>P0178</t>
  </si>
  <si>
    <t>Frost Retreat</t>
  </si>
  <si>
    <t>P0179</t>
  </si>
  <si>
    <t>Cloudline Cabin</t>
  </si>
  <si>
    <t>P0180</t>
  </si>
  <si>
    <t>Trailside House</t>
  </si>
  <si>
    <t>P0181</t>
  </si>
  <si>
    <t>Highland Landing</t>
  </si>
  <si>
    <t>P0182</t>
  </si>
  <si>
    <t>Trailside Landing</t>
  </si>
  <si>
    <t>P0183</t>
  </si>
  <si>
    <t>Frost Hollow</t>
  </si>
  <si>
    <t>P0184</t>
  </si>
  <si>
    <t>Birch Cottage</t>
  </si>
  <si>
    <t>P0185</t>
  </si>
  <si>
    <t>Granite Perch</t>
  </si>
  <si>
    <t>P0186</t>
  </si>
  <si>
    <t>Birch Escape</t>
  </si>
  <si>
    <t>P0187</t>
  </si>
  <si>
    <t>Cinder Manor</t>
  </si>
  <si>
    <t>P0188</t>
  </si>
  <si>
    <t>Lakeview Refuge</t>
  </si>
  <si>
    <t>P0189</t>
  </si>
  <si>
    <t>Alpine Nest</t>
  </si>
  <si>
    <t>P0190</t>
  </si>
  <si>
    <t>Silver Villa</t>
  </si>
  <si>
    <t>P0191</t>
  </si>
  <si>
    <t>Trailside Nest</t>
  </si>
  <si>
    <t>P0192</t>
  </si>
  <si>
    <t>Meadow Hollow</t>
  </si>
  <si>
    <t>P0193</t>
  </si>
  <si>
    <t>Summit Nest</t>
  </si>
  <si>
    <t>P0194</t>
  </si>
  <si>
    <t>Summit Overlook</t>
  </si>
  <si>
    <t>P0195</t>
  </si>
  <si>
    <t>Sierra Refuge</t>
  </si>
  <si>
    <t>P0196</t>
  </si>
  <si>
    <t>Snowline Overlook</t>
  </si>
  <si>
    <t>P0197</t>
  </si>
  <si>
    <t>Bearpaw Villa</t>
  </si>
  <si>
    <t>P0198</t>
  </si>
  <si>
    <t>Snowline Cabin</t>
  </si>
  <si>
    <t>P0199</t>
  </si>
  <si>
    <t>Starlight Villa</t>
  </si>
  <si>
    <t>P0200</t>
  </si>
  <si>
    <t>Pine House</t>
  </si>
  <si>
    <t>P0201</t>
  </si>
  <si>
    <t>Frost Manor</t>
  </si>
  <si>
    <t>P0202</t>
  </si>
  <si>
    <t>Trailside Retreat</t>
  </si>
  <si>
    <t>P0203</t>
  </si>
  <si>
    <t>Meadow House</t>
  </si>
  <si>
    <t>P0204</t>
  </si>
  <si>
    <t>Sierra Point</t>
  </si>
  <si>
    <t>P0205</t>
  </si>
  <si>
    <t>Granite Nest</t>
  </si>
  <si>
    <t>P0206</t>
  </si>
  <si>
    <t>Birch Chalet</t>
  </si>
  <si>
    <t>P0207</t>
  </si>
  <si>
    <t>Alpine Cottage</t>
  </si>
  <si>
    <t>P0208</t>
  </si>
  <si>
    <t>Rustic Lodge</t>
  </si>
  <si>
    <t>P0209</t>
  </si>
  <si>
    <t>Birch Haven</t>
  </si>
  <si>
    <t>P0210</t>
  </si>
  <si>
    <t>Rustic Hideaway</t>
  </si>
  <si>
    <t>P0211</t>
  </si>
  <si>
    <t>Juniper Cottage</t>
  </si>
  <si>
    <t>P0212</t>
  </si>
  <si>
    <t>Meadow Hideaway</t>
  </si>
  <si>
    <t>P0213</t>
  </si>
  <si>
    <t>Frost Landing</t>
  </si>
  <si>
    <t>P0214</t>
  </si>
  <si>
    <t>Evergreen Hollow</t>
  </si>
  <si>
    <t>P0215</t>
  </si>
  <si>
    <t>Silver House</t>
  </si>
  <si>
    <t>P0216</t>
  </si>
  <si>
    <t>Cedar Haven</t>
  </si>
  <si>
    <t>P0217</t>
  </si>
  <si>
    <t>Rustic Retreat</t>
  </si>
  <si>
    <t>P0218</t>
  </si>
  <si>
    <t>Whispering Cabin</t>
  </si>
  <si>
    <t>P0219</t>
  </si>
  <si>
    <t>Copper Cottage</t>
  </si>
  <si>
    <t>P0220</t>
  </si>
  <si>
    <t>Alpine Point</t>
  </si>
  <si>
    <t>P0221</t>
  </si>
  <si>
    <t>Juniper Nest</t>
  </si>
  <si>
    <t>P0222</t>
  </si>
  <si>
    <t>Juniper Chalet</t>
  </si>
  <si>
    <t>P0223</t>
  </si>
  <si>
    <t>Snowline Perch</t>
  </si>
  <si>
    <t>P0224</t>
  </si>
  <si>
    <t>Ridge Cottage</t>
  </si>
  <si>
    <t>P0225</t>
  </si>
  <si>
    <t>Highland Hideaway</t>
  </si>
  <si>
    <t>P0226</t>
  </si>
  <si>
    <t>Cedar Landing</t>
  </si>
  <si>
    <t>P0227</t>
  </si>
  <si>
    <t>Lakeview Haven</t>
  </si>
  <si>
    <t>P0228</t>
  </si>
  <si>
    <t>Summit Escape</t>
  </si>
  <si>
    <t>P0229</t>
  </si>
  <si>
    <t>Granite Getaway</t>
  </si>
  <si>
    <t>P0230</t>
  </si>
  <si>
    <t>Whispering Getaway</t>
  </si>
  <si>
    <t>P0231</t>
  </si>
  <si>
    <t>Sierra Escape</t>
  </si>
  <si>
    <t>P0232</t>
  </si>
  <si>
    <t>Mountain Manor</t>
  </si>
  <si>
    <t>P0233</t>
  </si>
  <si>
    <t>Sierra Haven</t>
  </si>
  <si>
    <t>P0234</t>
  </si>
  <si>
    <t>Rustic Villa</t>
  </si>
  <si>
    <t>P0235</t>
  </si>
  <si>
    <t>Copper Retreat</t>
  </si>
  <si>
    <t>P0236</t>
  </si>
  <si>
    <t>Starlight Landing</t>
  </si>
  <si>
    <t>P0237</t>
  </si>
  <si>
    <t>Frost Escape</t>
  </si>
  <si>
    <t>P0238</t>
  </si>
  <si>
    <t>Sierra Hollow</t>
  </si>
  <si>
    <t>P0239</t>
  </si>
  <si>
    <t>Aspen Manor</t>
  </si>
  <si>
    <t>P0240</t>
  </si>
  <si>
    <t>Lakeview Overlook</t>
  </si>
  <si>
    <t>P0241</t>
  </si>
  <si>
    <t>Golden Hollow</t>
  </si>
  <si>
    <t>P0242</t>
  </si>
  <si>
    <t>Frost Refuge</t>
  </si>
  <si>
    <t>P0243</t>
  </si>
  <si>
    <t>Sierra Getaway</t>
  </si>
  <si>
    <t>P0244</t>
  </si>
  <si>
    <t>Silver Escape</t>
  </si>
  <si>
    <t>P0245</t>
  </si>
  <si>
    <t>Aspen House</t>
  </si>
  <si>
    <t>P0246</t>
  </si>
  <si>
    <t>Bearpaw Hideaway</t>
  </si>
  <si>
    <t>P0247</t>
  </si>
  <si>
    <t>Meadow Villa</t>
  </si>
  <si>
    <t>P0248</t>
  </si>
  <si>
    <t>Cedar Hideaway</t>
  </si>
  <si>
    <t>P0249</t>
  </si>
  <si>
    <t>Whispering Cottage</t>
  </si>
  <si>
    <t>P0250</t>
  </si>
  <si>
    <t>Ridge Haven</t>
  </si>
  <si>
    <t>P0251</t>
  </si>
  <si>
    <t>Cedar Cabin</t>
  </si>
  <si>
    <t>P0252</t>
  </si>
  <si>
    <t>Golden Refuge</t>
  </si>
  <si>
    <t>P0253</t>
  </si>
  <si>
    <t>Juniper Landing</t>
  </si>
  <si>
    <t>P0254</t>
  </si>
  <si>
    <t>Golden Getaway</t>
  </si>
  <si>
    <t>P0255</t>
  </si>
  <si>
    <t>Highland Nest</t>
  </si>
  <si>
    <t>P0256</t>
  </si>
  <si>
    <t>Silver Getaway</t>
  </si>
  <si>
    <t>P0257</t>
  </si>
  <si>
    <t>Cedar Manor</t>
  </si>
  <si>
    <t>P0258</t>
  </si>
  <si>
    <t>Summit Haven</t>
  </si>
  <si>
    <t>P0259</t>
  </si>
  <si>
    <t>Rustic Manor</t>
  </si>
  <si>
    <t>P0260</t>
  </si>
  <si>
    <t>Forest House</t>
  </si>
  <si>
    <t>P0261</t>
  </si>
  <si>
    <t>Frost House</t>
  </si>
  <si>
    <t>P0262</t>
  </si>
  <si>
    <t>Aspen Lodge</t>
  </si>
  <si>
    <t>P0263</t>
  </si>
  <si>
    <t>Birch Getaway</t>
  </si>
  <si>
    <t>P0264</t>
  </si>
  <si>
    <t>Summit Retreat</t>
  </si>
  <si>
    <t>P0265</t>
  </si>
  <si>
    <t>Snowline Refuge</t>
  </si>
  <si>
    <t>P0266</t>
  </si>
  <si>
    <t>Alpine Hollow</t>
  </si>
  <si>
    <t>P0267</t>
  </si>
  <si>
    <t>Rustic Landing</t>
  </si>
  <si>
    <t>P0268</t>
  </si>
  <si>
    <t>Whispering Escape</t>
  </si>
  <si>
    <t>P0269</t>
  </si>
  <si>
    <t>Aspen Landing</t>
  </si>
  <si>
    <t>P0270</t>
  </si>
  <si>
    <t>Cloudline Retreat</t>
  </si>
  <si>
    <t>P0271</t>
  </si>
  <si>
    <t>Cinder Cabin</t>
  </si>
  <si>
    <t>P0272</t>
  </si>
  <si>
    <t>Timber Refuge</t>
  </si>
  <si>
    <t>P0273</t>
  </si>
  <si>
    <t>Meadow Retreat</t>
  </si>
  <si>
    <t>P0274</t>
  </si>
  <si>
    <t>Mountain Getaway</t>
  </si>
  <si>
    <t>P0275</t>
  </si>
  <si>
    <t>Whispering Nest</t>
  </si>
  <si>
    <t>P0276</t>
  </si>
  <si>
    <t>Golden Point</t>
  </si>
  <si>
    <t>P0277</t>
  </si>
  <si>
    <t>Starlight Hollow</t>
  </si>
  <si>
    <t>P0278</t>
  </si>
  <si>
    <t>Timber Getaway</t>
  </si>
  <si>
    <t>P0279</t>
  </si>
  <si>
    <t>Starlight Point</t>
  </si>
  <si>
    <t>P0280</t>
  </si>
  <si>
    <t>Whispering Hideaway</t>
  </si>
  <si>
    <t>P0281</t>
  </si>
  <si>
    <t>Whispering Overlook</t>
  </si>
  <si>
    <t>P0282</t>
  </si>
  <si>
    <t>Evergreen Retreat</t>
  </si>
  <si>
    <t>P0283</t>
  </si>
  <si>
    <t>Alpine Retreat</t>
  </si>
  <si>
    <t>P0284</t>
  </si>
  <si>
    <t>Whispering Villa</t>
  </si>
  <si>
    <t>P0285</t>
  </si>
  <si>
    <t>Whispering Retreat</t>
  </si>
  <si>
    <t>P0286</t>
  </si>
  <si>
    <t>Whispering Perch</t>
  </si>
  <si>
    <t>P0287</t>
  </si>
  <si>
    <t>Alpine Landing</t>
  </si>
  <si>
    <t>P0288</t>
  </si>
  <si>
    <t>Rustic Cabin</t>
  </si>
  <si>
    <t>P0289</t>
  </si>
  <si>
    <t>Aspen Escape</t>
  </si>
  <si>
    <t>P0290</t>
  </si>
  <si>
    <t>Boulder Refuge</t>
  </si>
  <si>
    <t>P0291</t>
  </si>
  <si>
    <t>Cloudline Lodge</t>
  </si>
  <si>
    <t>P0292</t>
  </si>
  <si>
    <t>Timber House</t>
  </si>
  <si>
    <t>P0293</t>
  </si>
  <si>
    <t>Rustic Getaway</t>
  </si>
  <si>
    <t>P0294</t>
  </si>
  <si>
    <t>Timber Retreat</t>
  </si>
  <si>
    <t>P0295</t>
  </si>
  <si>
    <t>Golden Chalet</t>
  </si>
  <si>
    <t>P0296</t>
  </si>
  <si>
    <t>Trailside Manor</t>
  </si>
  <si>
    <t>P0297</t>
  </si>
  <si>
    <t>Cloudline Chalet</t>
  </si>
  <si>
    <t>P0298</t>
  </si>
  <si>
    <t>Pine Getaway</t>
  </si>
  <si>
    <t>P0299</t>
  </si>
  <si>
    <t>Trailside Cabin</t>
  </si>
  <si>
    <t>P0300</t>
  </si>
  <si>
    <t>Trailside Cottage</t>
  </si>
  <si>
    <t>Revenue Report</t>
  </si>
  <si>
    <t>Rows run in fiscal-year order (Apr -&gt; Mar) per property. Blue = actual booking data (input). Black = same-sheet formulas. Property Name/Bedrooms/Neighborhood are intentionally NOT included — pull them with XLOOKUP/INDEX-MATCH against the Properties tab.</t>
  </si>
  <si>
    <t>Nights Booked</t>
  </si>
  <si>
    <t>Avg Nightly Rate</t>
  </si>
  <si>
    <t>Gross Booking Revenue</t>
  </si>
  <si>
    <t>Airbnb Host Fee %</t>
  </si>
  <si>
    <t>Airbnb Host Fee $</t>
  </si>
  <si>
    <t>Turnovers</t>
  </si>
  <si>
    <t>Cleaning Fee Collected</t>
  </si>
  <si>
    <t>Total Revenue</t>
  </si>
  <si>
    <t>Operating Expenses Report</t>
  </si>
  <si>
    <t>Rows run in fiscal-year order (Apr -&gt; Mar) per property. Blue = actual expense data (input). Black = same-sheet formulas. 'Seasonal Operations &amp; Marketing' is the line that flexes to keep every off-season month a controlled loss (none exceeding $300k).</t>
  </si>
  <si>
    <t>Maintenance &amp; Repairs</t>
  </si>
  <si>
    <t>Supplies &amp; Restocking</t>
  </si>
  <si>
    <t>Housekeeping Cost</t>
  </si>
  <si>
    <t>Snow Removal &amp; Winter Prep</t>
  </si>
  <si>
    <t>Management &amp; Software Overhead</t>
  </si>
  <si>
    <t>Seasonal Operations &amp; Marketing</t>
  </si>
  <si>
    <t>Total Operating Expenses</t>
  </si>
  <si>
    <t>Guest Ratings Report</t>
  </si>
  <si>
    <t>Blue = actual review data (input). Overall Rating is calculated as the average of the six Airbnb category scores. Unchanged from the prior version — portfolio average ~4.8, with real spread (some properties below 3.0).</t>
  </si>
  <si>
    <t>Total Reviews</t>
  </si>
  <si>
    <t>Cleanliness</t>
  </si>
  <si>
    <t>Communication</t>
  </si>
  <si>
    <t>Check-in</t>
  </si>
  <si>
    <t>Accuracy</t>
  </si>
  <si>
    <t>Location</t>
  </si>
  <si>
    <t>Value</t>
  </si>
  <si>
    <t>Overall Rating</t>
  </si>
  <si>
    <t>Key</t>
  </si>
  <si>
    <t>Property x Month Calculation Table</t>
  </si>
  <si>
    <t>Total Expenses</t>
  </si>
  <si>
    <t>Profit</t>
  </si>
  <si>
    <t>Monthly Trend (Full Year)</t>
  </si>
  <si>
    <t>Property Annual Totals</t>
  </si>
  <si>
    <t>Total Profit</t>
  </si>
  <si>
    <t>Profit Rank</t>
  </si>
  <si>
    <t>Rating Rank</t>
  </si>
  <si>
    <t>Top 10 Rankings (INDEX/MATCH)</t>
  </si>
  <si>
    <t>Rank</t>
  </si>
  <si>
    <t>Best Property (Profit)</t>
  </si>
  <si>
    <t>Worst Property (Profit)</t>
  </si>
  <si>
    <t>Best Property (Rating)</t>
  </si>
  <si>
    <t>Rating</t>
  </si>
  <si>
    <t>Worst Property (Rating)</t>
  </si>
  <si>
    <t>Profit (tiebreak)</t>
  </si>
  <si>
    <t>Rating (tiebreak)</t>
  </si>
  <si>
    <t>Row Labels</t>
  </si>
  <si>
    <t>Grand Total</t>
  </si>
  <si>
    <t>Sum of Total Revenue</t>
  </si>
  <si>
    <t>Sum of Total Expenses</t>
  </si>
  <si>
    <t>Sum of Profit</t>
  </si>
  <si>
    <t>TOTAL REVENUE</t>
  </si>
  <si>
    <t>TOTAL EXPENSES</t>
  </si>
  <si>
    <t>TOTAL PROFIT</t>
  </si>
  <si>
    <t>Best Property</t>
  </si>
  <si>
    <t>Worst Property</t>
  </si>
  <si>
    <t>Top 10 Worst Properties by Profit</t>
  </si>
  <si>
    <t>Top 10 Best Properties by Profit</t>
  </si>
  <si>
    <t>Top 10 Worst Properties by Guest Rating</t>
  </si>
  <si>
    <t>Top 10 Best Properties by Guest Rating</t>
  </si>
  <si>
    <t>Big Bear Vacations Dashboard</t>
  </si>
  <si>
    <t>View Scope:</t>
  </si>
  <si>
    <t>All (Fiscal Year)</t>
  </si>
  <si>
    <t>Expense Category Breakdown</t>
  </si>
  <si>
    <t>Expense Category</t>
  </si>
  <si>
    <t>Total ($)</t>
  </si>
  <si>
    <t>Fiscal Year (Apr–Mar) — use the View Scope selector (cell C3) to switch between full-year and a single month; KPIs, Top-10 profit tables, and the expense category chart all follow it</t>
  </si>
  <si>
    <t>Secondary KPIs — follow the View Scope selector (C3)</t>
  </si>
  <si>
    <t>PROFIT MARGIN</t>
  </si>
  <si>
    <t>AVG NIGHTLY RATE</t>
  </si>
  <si>
    <t>TOTAL NIGHTS BOOKED</t>
  </si>
  <si>
    <t>AVG PROFIT / PROPERTY</t>
  </si>
  <si>
    <t>TOTAL TURNOVERS</t>
  </si>
  <si>
    <t>*Note: Ratings do not have any dates associated with them from data, so View Scope will not affect these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</si>
</sst>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\$#,##0;&quot;($&quot;#,##0\);\-"/>
    <numFmt numFmtId="166" formatCode="\$#,##0.00;&quot;($&quot;#,##0.00\);\-"/>
    <numFmt numFmtId="167" formatCode="0.0\★"/>
    <numFmt numFmtId="168" formatCode="0.00\★"/>
    <numFmt numFmtId="169" formatCode="&quot;$&quot;#,##0;\(&quot;$&quot;#,##0\);\-"/>
    <numFmt numFmtId="170" formatCode="0.00&quot;★&quot;"/>
    <numFmt numFmtId="171" formatCode="&quot;$&quot;#,##0.0000000"/>
    <numFmt numFmtId="172" formatCode="&quot;$&quot;#,##0,&quot;K&quot;;\(&quot;$&quot;#,##0,&quot;K&quot;\);\-"/>
    <numFmt numFmtId="173" formatCode="&quot;$&quot;#,##0.00"/>
  </numFmts>
  <fonts count="22" x14ac:knownFonts="1">
    <font>
      <sz val="11"/>
      <color theme="1"/>
      <name val="Calibri"/>
      <family val="2"/>
      <charset val="1"/>
    </font>
    <font>
      <b/>
      <sz val="14"/>
      <color rgb="FF1B2A4A"/>
      <name val="Cambria"/>
      <family val="1"/>
    </font>
    <font>
      <i/>
      <sz val="9"/>
      <color rgb="FF5A5A5A"/>
      <name val="Cambria"/>
      <family val="1"/>
    </font>
    <font>
      <sz val="11"/>
      <color rgb="FF0000FF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sz val="11"/>
      <color rgb="FF008000"/>
      <name val="Cambria"/>
      <family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mbria"/>
      <family val="1"/>
    </font>
    <font>
      <b/>
      <sz val="9"/>
      <color rgb="FFFFFFFF"/>
      <name val="Cambria"/>
      <family val="1"/>
    </font>
    <font>
      <b/>
      <sz val="10"/>
      <color rgb="FFFFFFFF"/>
      <name val="Calibri"/>
      <family val="2"/>
      <charset val="1"/>
    </font>
    <font>
      <b/>
      <sz val="20"/>
      <color rgb="FF16233F"/>
      <name val="Cambria"/>
      <family val="1"/>
    </font>
    <font>
      <i/>
      <sz val="10"/>
      <color rgb="FF1C9B76"/>
      <name val="Cambria"/>
      <family val="1"/>
    </font>
    <font>
      <b/>
      <sz val="22"/>
      <color rgb="FF16233F"/>
      <name val="Cambria"/>
      <family val="1"/>
    </font>
    <font>
      <b/>
      <sz val="13"/>
      <color rgb="FF16233F"/>
      <name val="Cambria"/>
      <family val="1"/>
    </font>
    <font>
      <b/>
      <sz val="14"/>
      <color rgb="FF16233F"/>
      <name val="Cambria"/>
      <family val="1"/>
    </font>
    <font>
      <b/>
      <sz val="11"/>
      <color theme="1"/>
      <name val="Cambria"/>
      <family val="1"/>
    </font>
    <font>
      <b/>
      <sz val="11"/>
      <color rgb="FF16233F"/>
      <name val="Cambria"/>
      <family val="1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8"/>
      <color rgb="FF16233F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B2A4A"/>
        <bgColor indexed="64"/>
      </patternFill>
    </fill>
    <fill>
      <patternFill patternType="solid">
        <fgColor rgb="FF1C9B76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0C36D"/>
        <bgColor indexed="64"/>
      </patternFill>
    </fill>
    <fill>
      <patternFill patternType="solid">
        <fgColor rgb="FFFFF3D6"/>
        <bgColor indexed="64"/>
      </patternFill>
    </fill>
  </fills>
  <borders count="12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1C9B76"/>
      </top>
      <bottom style="thin">
        <color rgb="FF1C9B76"/>
      </bottom>
      <diagonal/>
    </border>
    <border>
      <left style="thin">
        <color rgb="FF1C9B76"/>
      </left>
      <right/>
      <top style="thin">
        <color rgb="FF1C9B76"/>
      </top>
      <bottom style="thin">
        <color rgb="FF1C9B76"/>
      </bottom>
      <diagonal/>
    </border>
    <border>
      <left/>
      <right style="thin">
        <color rgb="FF1C9B76"/>
      </right>
      <top style="thin">
        <color rgb="FF1C9B76"/>
      </top>
      <bottom style="thin">
        <color rgb="FF1C9B76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4" fontId="6" fillId="0" borderId="1" xfId="0" applyNumberFormat="1" applyFont="1" applyBorder="1"/>
    <xf numFmtId="167" fontId="3" fillId="0" borderId="1" xfId="0" applyNumberFormat="1" applyFont="1" applyBorder="1"/>
    <xf numFmtId="168" fontId="5" fillId="0" borderId="1" xfId="0" applyNumberFormat="1" applyFont="1" applyBorder="1"/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69" fontId="6" fillId="0" borderId="0" xfId="0" applyNumberFormat="1" applyFont="1"/>
    <xf numFmtId="169" fontId="5" fillId="0" borderId="0" xfId="0" applyNumberFormat="1" applyFont="1"/>
    <xf numFmtId="169" fontId="0" fillId="0" borderId="0" xfId="0" applyNumberFormat="1"/>
    <xf numFmtId="0" fontId="8" fillId="0" borderId="0" xfId="0" applyFont="1"/>
    <xf numFmtId="170" fontId="5" fillId="0" borderId="0" xfId="0" applyNumberFormat="1" applyFont="1"/>
    <xf numFmtId="16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170" fontId="9" fillId="0" borderId="0" xfId="0" applyNumberFormat="1" applyFont="1"/>
    <xf numFmtId="0" fontId="10" fillId="3" borderId="0" xfId="0" applyFont="1" applyFill="1" applyAlignment="1">
      <alignment horizontal="center"/>
    </xf>
    <xf numFmtId="171" fontId="0" fillId="0" borderId="0" xfId="0" applyNumberFormat="1"/>
    <xf numFmtId="1" fontId="9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15" fillId="0" borderId="0" xfId="0" applyFont="1"/>
    <xf numFmtId="0" fontId="7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169" fontId="0" fillId="6" borderId="0" xfId="0" applyNumberFormat="1" applyFill="1"/>
    <xf numFmtId="170" fontId="0" fillId="6" borderId="0" xfId="0" applyNumberFormat="1" applyFill="1"/>
    <xf numFmtId="0" fontId="16" fillId="0" borderId="0" xfId="0" applyFont="1"/>
    <xf numFmtId="0" fontId="18" fillId="0" borderId="0" xfId="0" applyFont="1" applyAlignment="1">
      <alignment horizontal="right"/>
    </xf>
    <xf numFmtId="0" fontId="17" fillId="7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166" fontId="0" fillId="0" borderId="0" xfId="0" applyNumberFormat="1"/>
    <xf numFmtId="0" fontId="0" fillId="0" borderId="8" xfId="0" applyBorder="1"/>
    <xf numFmtId="0" fontId="13" fillId="0" borderId="0" xfId="0" applyFont="1" applyAlignment="1">
      <alignment horizontal="center"/>
    </xf>
    <xf numFmtId="0" fontId="15" fillId="0" borderId="0" xfId="0" applyFont="1"/>
    <xf numFmtId="0" fontId="11" fillId="4" borderId="4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172" fontId="14" fillId="5" borderId="5" xfId="0" applyNumberFormat="1" applyFont="1" applyFill="1" applyBorder="1" applyAlignment="1">
      <alignment horizontal="center"/>
    </xf>
    <xf numFmtId="172" fontId="14" fillId="5" borderId="3" xfId="0" applyNumberFormat="1" applyFont="1" applyFill="1" applyBorder="1" applyAlignment="1">
      <alignment horizontal="center"/>
    </xf>
    <xf numFmtId="172" fontId="14" fillId="5" borderId="7" xfId="0" applyNumberFormat="1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164" fontId="21" fillId="5" borderId="10" xfId="0" applyNumberFormat="1" applyFont="1" applyFill="1" applyBorder="1" applyAlignment="1">
      <alignment horizontal="center"/>
    </xf>
    <xf numFmtId="164" fontId="21" fillId="5" borderId="9" xfId="0" applyNumberFormat="1" applyFont="1" applyFill="1" applyBorder="1" applyAlignment="1">
      <alignment horizontal="center"/>
    </xf>
    <xf numFmtId="173" fontId="21" fillId="5" borderId="10" xfId="0" applyNumberFormat="1" applyFont="1" applyFill="1" applyBorder="1" applyAlignment="1">
      <alignment horizontal="center"/>
    </xf>
    <xf numFmtId="173" fontId="21" fillId="5" borderId="9" xfId="0" applyNumberFormat="1" applyFont="1" applyFill="1" applyBorder="1" applyAlignment="1">
      <alignment horizontal="center"/>
    </xf>
    <xf numFmtId="3" fontId="21" fillId="5" borderId="10" xfId="0" applyNumberFormat="1" applyFont="1" applyFill="1" applyBorder="1" applyAlignment="1">
      <alignment horizontal="center"/>
    </xf>
    <xf numFmtId="3" fontId="21" fillId="5" borderId="9" xfId="0" applyNumberFormat="1" applyFont="1" applyFill="1" applyBorder="1" applyAlignment="1">
      <alignment horizontal="center"/>
    </xf>
    <xf numFmtId="169" fontId="21" fillId="5" borderId="10" xfId="0" applyNumberFormat="1" applyFont="1" applyFill="1" applyBorder="1" applyAlignment="1">
      <alignment horizontal="center"/>
    </xf>
    <xf numFmtId="169" fontId="21" fillId="5" borderId="9" xfId="0" applyNumberFormat="1" applyFont="1" applyFill="1" applyBorder="1" applyAlignment="1">
      <alignment horizontal="center"/>
    </xf>
    <xf numFmtId="3" fontId="21" fillId="5" borderId="11" xfId="0" applyNumberFormat="1" applyFont="1" applyFill="1" applyBorder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69" formatCode="&quot;$&quot;#,##0;\(&quot;$&quot;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69" formatCode="&quot;$&quot;#,##0;\(&quot;$&quot;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mbria"/>
        <family val="1"/>
        <scheme val="none"/>
      </font>
      <numFmt numFmtId="169" formatCode="&quot;$&quot;#,##0;\(&quot;$&quot;#,##0\)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indexed="64"/>
          <bgColor rgb="FF1C9B7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B5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6233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Revenue, Expenses &amp; Profit (Full Fiscal Year, Apr–Mar)</a:t>
            </a:r>
          </a:p>
        </c:rich>
      </c:tx>
      <c:layout>
        <c:manualLayout>
          <c:xMode val="edge"/>
          <c:yMode val="edge"/>
          <c:x val="0.3003180641271192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6233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Calc!$J$3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C9B76"/>
            </a:solidFill>
            <a:ln>
              <a:noFill/>
            </a:ln>
            <a:effectLst/>
          </c:spPr>
          <c:invertIfNegative val="0"/>
          <c:cat>
            <c:strRef>
              <c:f>Calc!$I$4:$I$15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Calc!$J$4:$J$15</c:f>
              <c:numCache>
                <c:formatCode>"$"#,##0;\("$"#,##0\);\-</c:formatCode>
                <c:ptCount val="12"/>
                <c:pt idx="0">
                  <c:v>353570.33840000007</c:v>
                </c:pt>
                <c:pt idx="1">
                  <c:v>420962.69679999986</c:v>
                </c:pt>
                <c:pt idx="2">
                  <c:v>483101.64269999985</c:v>
                </c:pt>
                <c:pt idx="3">
                  <c:v>713584.25530000066</c:v>
                </c:pt>
                <c:pt idx="4">
                  <c:v>666801.12999999919</c:v>
                </c:pt>
                <c:pt idx="5">
                  <c:v>443225.46240000008</c:v>
                </c:pt>
                <c:pt idx="6">
                  <c:v>402944.5996999999</c:v>
                </c:pt>
                <c:pt idx="7">
                  <c:v>425360.0605000002</c:v>
                </c:pt>
                <c:pt idx="8">
                  <c:v>1566001.6943999995</c:v>
                </c:pt>
                <c:pt idx="9">
                  <c:v>1348860.5300999999</c:v>
                </c:pt>
                <c:pt idx="10">
                  <c:v>1095138.5429999998</c:v>
                </c:pt>
                <c:pt idx="11">
                  <c:v>930448.52820000041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5-4941-A56E-5A35F057B25D}"/>
            </c:ext>
          </c:extLst>
        </c:ser>
        <c:ser>
          <c:idx val="1"/>
          <c:order val="1"/>
          <c:tx>
            <c:strRef>
              <c:f>Calc!$K$3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16233F"/>
            </a:solidFill>
            <a:ln>
              <a:noFill/>
            </a:ln>
            <a:effectLst/>
          </c:spPr>
          <c:invertIfNegative val="0"/>
          <c:cat>
            <c:strRef>
              <c:f>Calc!$I$4:$I$15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Calc!$K$4:$K$15</c:f>
              <c:numCache>
                <c:formatCode>"$"#,##0;\("$"#,##0\);\-</c:formatCode>
                <c:ptCount val="12"/>
                <c:pt idx="0">
                  <c:v>198004.26000000007</c:v>
                </c:pt>
                <c:pt idx="1">
                  <c:v>295953.60000000015</c:v>
                </c:pt>
                <c:pt idx="2">
                  <c:v>330236.58000000007</c:v>
                </c:pt>
                <c:pt idx="3">
                  <c:v>603783.64000000036</c:v>
                </c:pt>
                <c:pt idx="4">
                  <c:v>567716.37000000023</c:v>
                </c:pt>
                <c:pt idx="5">
                  <c:v>259289.36999999997</c:v>
                </c:pt>
                <c:pt idx="6">
                  <c:v>237358.45000000007</c:v>
                </c:pt>
                <c:pt idx="7">
                  <c:v>224617.18</c:v>
                </c:pt>
                <c:pt idx="8">
                  <c:v>355427.40999999986</c:v>
                </c:pt>
                <c:pt idx="9">
                  <c:v>340451.10000000003</c:v>
                </c:pt>
                <c:pt idx="10">
                  <c:v>313564.62999999995</c:v>
                </c:pt>
                <c:pt idx="11">
                  <c:v>291533.35000000038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5-4941-A56E-5A35F057B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910432"/>
        <c:axId val="1436480896"/>
      </c:barChart>
      <c:lineChart>
        <c:grouping val="standard"/>
        <c:varyColors val="0"/>
        <c:ser>
          <c:idx val="2"/>
          <c:order val="2"/>
          <c:tx>
            <c:strRef>
              <c:f>Calc!$L$3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solidFill>
                <a:srgbClr val="F0C36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Calc!$I$4:$I$15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Calc!$L$4:$L$15</c:f>
              <c:numCache>
                <c:formatCode>"$"#,##0;\("$"#,##0\);\-</c:formatCode>
                <c:ptCount val="12"/>
                <c:pt idx="0">
                  <c:v>155566.0784</c:v>
                </c:pt>
                <c:pt idx="1">
                  <c:v>125009.09679999971</c:v>
                </c:pt>
                <c:pt idx="2">
                  <c:v>152865.06269999978</c:v>
                </c:pt>
                <c:pt idx="3">
                  <c:v>109800.6153000003</c:v>
                </c:pt>
                <c:pt idx="4">
                  <c:v>99084.759999998962</c:v>
                </c:pt>
                <c:pt idx="5">
                  <c:v>183936.09240000011</c:v>
                </c:pt>
                <c:pt idx="6">
                  <c:v>165586.14969999983</c:v>
                </c:pt>
                <c:pt idx="7">
                  <c:v>200742.8805000002</c:v>
                </c:pt>
                <c:pt idx="8">
                  <c:v>1210574.2843999995</c:v>
                </c:pt>
                <c:pt idx="9">
                  <c:v>1008409.4300999998</c:v>
                </c:pt>
                <c:pt idx="10">
                  <c:v>781573.91299999994</c:v>
                </c:pt>
                <c:pt idx="11">
                  <c:v>638915.17819999997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95-4941-A56E-5A35F057B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910432"/>
        <c:axId val="1436480896"/>
      </c:lineChart>
      <c:catAx>
        <c:axId val="158691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480896"/>
        <c:crosses val="autoZero"/>
        <c:auto val="1"/>
        <c:lblAlgn val="ctr"/>
        <c:lblOffset val="100"/>
        <c:noMultiLvlLbl val="0"/>
      </c:catAx>
      <c:valAx>
        <c:axId val="14364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91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6233F"/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Expense Categories by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6233F"/>
              </a:solidFill>
              <a:latin typeface="Cambria"/>
              <a:ea typeface="Cambria"/>
              <a:cs typeface="Cambria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59348468331442E-3"/>
          <c:y val="0.15056778694365813"/>
          <c:w val="0.50303765807118273"/>
          <c:h val="0.74914341060472001"/>
        </c:manualLayout>
      </c:layout>
      <c:doughnutChart>
        <c:varyColors val="1"/>
        <c:ser>
          <c:idx val="0"/>
          <c:order val="0"/>
          <c:tx>
            <c:strRef>
              <c:f>Calc!$AK$3</c:f>
              <c:strCache>
                <c:ptCount val="1"/>
                <c:pt idx="0">
                  <c:v>Total ($)</c:v>
                </c:pt>
              </c:strCache>
            </c:strRef>
          </c:tx>
          <c:dPt>
            <c:idx val="0"/>
            <c:bubble3D val="0"/>
            <c:spPr>
              <a:solidFill>
                <a:srgbClr val="16233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A7-4EBB-9A66-86F74DBC0F9F}"/>
              </c:ext>
            </c:extLst>
          </c:dPt>
          <c:dPt>
            <c:idx val="1"/>
            <c:bubble3D val="0"/>
            <c:spPr>
              <a:solidFill>
                <a:srgbClr val="6BA3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9A7-4EBB-9A66-86F74DBC0F9F}"/>
              </c:ext>
            </c:extLst>
          </c:dPt>
          <c:dPt>
            <c:idx val="2"/>
            <c:bubble3D val="0"/>
            <c:spPr>
              <a:solidFill>
                <a:srgbClr val="1C9B7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A7-4EBB-9A66-86F74DBC0F9F}"/>
              </c:ext>
            </c:extLst>
          </c:dPt>
          <c:dPt>
            <c:idx val="3"/>
            <c:bubble3D val="0"/>
            <c:spPr>
              <a:solidFill>
                <a:srgbClr val="95B3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9A7-4EBB-9A66-86F74DBC0F9F}"/>
              </c:ext>
            </c:extLst>
          </c:dPt>
          <c:dPt>
            <c:idx val="4"/>
            <c:bubble3D val="0"/>
            <c:spPr>
              <a:solidFill>
                <a:srgbClr val="3B5A7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A7-4EBB-9A66-86F74DBC0F9F}"/>
              </c:ext>
            </c:extLst>
          </c:dPt>
          <c:dPt>
            <c:idx val="5"/>
            <c:bubble3D val="0"/>
            <c:spPr>
              <a:solidFill>
                <a:srgbClr val="E8A3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9A7-4EBB-9A66-86F74DBC0F9F}"/>
              </c:ext>
            </c:extLst>
          </c:dPt>
          <c:dLbls>
            <c:dLbl>
              <c:idx val="0"/>
              <c:layout>
                <c:manualLayout>
                  <c:x val="6.2716126810032522E-3"/>
                  <c:y val="-7.0049486928876081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A7-4EBB-9A66-86F74DBC0F9F}"/>
                </c:ext>
              </c:extLst>
            </c:dLbl>
            <c:dLbl>
              <c:idx val="1"/>
              <c:layout>
                <c:manualLayout>
                  <c:x val="2.8222257064514894E-2"/>
                  <c:y val="-7.004948692887605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A7-4EBB-9A66-86F74DBC0F9F}"/>
                </c:ext>
              </c:extLst>
            </c:dLbl>
            <c:dLbl>
              <c:idx val="2"/>
              <c:layout>
                <c:manualLayout>
                  <c:x val="5.0172930698324139E-2"/>
                  <c:y val="6.5626640419947424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A7-4EBB-9A66-86F74DBC0F9F}"/>
                </c:ext>
              </c:extLst>
            </c:dLbl>
            <c:dLbl>
              <c:idx val="3"/>
              <c:layout>
                <c:manualLayout>
                  <c:x val="-2.9295173512953417E-2"/>
                  <c:y val="5.6041848935549726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A7-4EBB-9A66-86F74DBC0F9F}"/>
                </c:ext>
              </c:extLst>
            </c:dLbl>
            <c:dLbl>
              <c:idx val="4"/>
              <c:layout>
                <c:manualLayout>
                  <c:x val="-4.3901288767023171E-2"/>
                  <c:y val="4.2029692157325549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A7-4EBB-9A66-86F74DBC0F9F}"/>
                </c:ext>
              </c:extLst>
            </c:dLbl>
            <c:dLbl>
              <c:idx val="5"/>
              <c:layout>
                <c:manualLayout>
                  <c:x val="-1.6513682927719747E-2"/>
                  <c:y val="-0.109677256334611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FF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85E9CB-3D3F-4E16-A678-F82331B6E9C5}" type="PERCENTAGE">
                      <a:rPr lang="en-US">
                        <a:solidFill>
                          <a:schemeClr val="tx1"/>
                        </a:solidFill>
                      </a:rPr>
                      <a:pPr>
                        <a:defRPr sz="1100" b="1">
                          <a:solidFill>
                            <a:srgbClr val="FFFFFF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numFmt formatCode="0%" sourceLinked="0"/>
              <c:spPr>
                <a:noFill/>
                <a:ln>
                  <a:noFill/>
                </a:ln>
                <a:effectLst>
                  <a:outerShdw blurRad="50800" dist="50800" dir="5400000" algn="ctr" rotWithShape="0">
                    <a:srgbClr val="000000">
                      <a:alpha val="0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15047380685902"/>
                      <c:h val="0.1000197018213564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9A7-4EBB-9A66-86F74DBC0F9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Calc!$AJ$4:$AJ$9</c:f>
              <c:strCache>
                <c:ptCount val="6"/>
                <c:pt idx="0">
                  <c:v>Maintenance &amp; Repairs</c:v>
                </c:pt>
                <c:pt idx="1">
                  <c:v>Supplies &amp; Restocking</c:v>
                </c:pt>
                <c:pt idx="2">
                  <c:v>Housekeeping Cost</c:v>
                </c:pt>
                <c:pt idx="3">
                  <c:v>Snow Removal &amp; Winter Prep</c:v>
                </c:pt>
                <c:pt idx="4">
                  <c:v>Management &amp; Software Overhead</c:v>
                </c:pt>
                <c:pt idx="5">
                  <c:v>Seasonal Operations &amp; Marketing</c:v>
                </c:pt>
              </c:strCache>
            </c:strRef>
          </c:cat>
          <c:val>
            <c:numRef>
              <c:f>Calc!$AK$4:$AK$9</c:f>
              <c:numCache>
                <c:formatCode>"$"#,##0;\("$"#,##0\);\-</c:formatCode>
                <c:ptCount val="6"/>
                <c:pt idx="0">
                  <c:v>176708.23152868127</c:v>
                </c:pt>
                <c:pt idx="1">
                  <c:v>34748.200000000383</c:v>
                </c:pt>
                <c:pt idx="2">
                  <c:v>2018616.1117802307</c:v>
                </c:pt>
                <c:pt idx="3">
                  <c:v>161285.1166910897</c:v>
                </c:pt>
                <c:pt idx="4">
                  <c:v>309456.00000000343</c:v>
                </c:pt>
                <c:pt idx="5">
                  <c:v>1317122.2799999991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7-4EBB-9A66-86F74DBC0F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815328167071809"/>
          <c:y val="0.13080905134976722"/>
          <c:w val="0.43871091198878021"/>
          <c:h val="0.775251093397109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100" b="0" i="0" u="none" strike="noStrike" kern="1200" baseline="0">
              <a:solidFill>
                <a:srgbClr val="16233F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4</xdr:row>
      <xdr:rowOff>69850</xdr:rowOff>
    </xdr:from>
    <xdr:to>
      <xdr:col>12</xdr:col>
      <xdr:colOff>11206</xdr:colOff>
      <xdr:row>18</xdr:row>
      <xdr:rowOff>146050</xdr:rowOff>
    </xdr:to>
    <xdr:graphicFrame macro="">
      <xdr:nvGraphicFramePr>
        <xdr:cNvPr id="3" name="ProfitTrendChart">
          <a:extLst>
            <a:ext uri="{FF2B5EF4-FFF2-40B4-BE49-F238E27FC236}">
              <a16:creationId xmlns:a16="http://schemas.microsoft.com/office/drawing/2014/main" id="{BC9D260C-1D5F-603D-9404-483A4C5DF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433670</xdr:colOff>
      <xdr:row>0</xdr:row>
      <xdr:rowOff>0</xdr:rowOff>
    </xdr:from>
    <xdr:to>
      <xdr:col>15</xdr:col>
      <xdr:colOff>123266</xdr:colOff>
      <xdr:row>5</xdr:row>
      <xdr:rowOff>156883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5A6A84-66E5-4B5A-67F1-C9C67B19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6994" y="0"/>
          <a:ext cx="1695448" cy="1355912"/>
        </a:xfrm>
        <a:prstGeom prst="rect">
          <a:avLst/>
        </a:prstGeom>
      </xdr:spPr>
    </xdr:pic>
    <xdr:clientData/>
  </xdr:twoCellAnchor>
  <xdr:twoCellAnchor>
    <xdr:from>
      <xdr:col>12</xdr:col>
      <xdr:colOff>51357</xdr:colOff>
      <xdr:row>4</xdr:row>
      <xdr:rowOff>69849</xdr:rowOff>
    </xdr:from>
    <xdr:to>
      <xdr:col>16</xdr:col>
      <xdr:colOff>22411</xdr:colOff>
      <xdr:row>18</xdr:row>
      <xdr:rowOff>146049</xdr:rowOff>
    </xdr:to>
    <xdr:graphicFrame macro="">
      <xdr:nvGraphicFramePr>
        <xdr:cNvPr id="6" name="ExpenseCategoryDonut">
          <a:extLst>
            <a:ext uri="{FF2B5EF4-FFF2-40B4-BE49-F238E27FC236}">
              <a16:creationId xmlns:a16="http://schemas.microsoft.com/office/drawing/2014/main" id="{9C9CAF43-91F1-9140-C213-BB4126C0B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Rudenski" refreshedDate="46266.316191782411" createdVersion="8" refreshedVersion="8" minRefreshableVersion="3" recordCount="3600" xr:uid="{0DBDA79D-136C-4594-9392-BD40C2E505E2}">
  <cacheSource type="worksheet">
    <worksheetSource ref="A3:G3603" sheet="Calc"/>
  </cacheSource>
  <cacheFields count="7">
    <cacheField name="Property ID" numFmtId="0">
      <sharedItems/>
    </cacheField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Key" numFmtId="0">
      <sharedItems/>
    </cacheField>
    <cacheField name="Total Revenue" numFmtId="169">
      <sharedItems containsSemiMixedTypes="0" containsString="0" containsNumber="1" minValue="501.21" maxValue="15379.3208"/>
    </cacheField>
    <cacheField name="Total Expenses" numFmtId="169">
      <sharedItems containsSemiMixedTypes="0" containsString="0" containsNumber="1" minValue="400.76" maxValue="3843.46"/>
    </cacheField>
    <cacheField name="Profit" numFmtId="169">
      <sharedItems containsSemiMixedTypes="0" containsString="0" containsNumber="1" minValue="-770.29250000000002" maxValue="13938.680799999996"/>
    </cacheField>
    <cacheField name="Property Name" numFmtId="0">
      <sharedItems/>
    </cacheField>
  </cacheFields>
  <extLst>
    <ext xmlns:x14="http://schemas.microsoft.com/office/spreadsheetml/2009/9/main" uri="{725AE2AE-9491-48be-B2B4-4EB974FC3084}">
      <x14:pivotCacheDefinition pivotCacheId="18057768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s v="P0001"/>
    <x v="0"/>
    <s v="P0001|Apr"/>
    <n v="768.39159999999993"/>
    <n v="419.48000000000036"/>
    <n v="348.91159999999957"/>
    <s v="Snowline Hideaway"/>
  </r>
  <r>
    <s v="P0001"/>
    <x v="1"/>
    <s v="P0001|May"/>
    <n v="920.80769999999995"/>
    <n v="518.61"/>
    <n v="402.19769999999994"/>
    <s v="Snowline Hideaway"/>
  </r>
  <r>
    <s v="P0001"/>
    <x v="2"/>
    <s v="P0001|Jun"/>
    <n v="1007.2832"/>
    <n v="548.77999999999986"/>
    <n v="458.50320000000011"/>
    <s v="Snowline Hideaway"/>
  </r>
  <r>
    <s v="P0001"/>
    <x v="3"/>
    <s v="P0001|Jul"/>
    <n v="1503.4072999999999"/>
    <n v="902.86999999999978"/>
    <n v="600.53730000000007"/>
    <s v="Snowline Hideaway"/>
  </r>
  <r>
    <s v="P0001"/>
    <x v="4"/>
    <s v="P0001|Aug"/>
    <n v="1522.9334000000001"/>
    <n v="866.34000000000015"/>
    <n v="656.59339999999997"/>
    <s v="Snowline Hideaway"/>
  </r>
  <r>
    <s v="P0001"/>
    <x v="5"/>
    <s v="P0001|Sep"/>
    <n v="870.96910000000014"/>
    <n v="470.99"/>
    <n v="399.97910000000013"/>
    <s v="Snowline Hideaway"/>
  </r>
  <r>
    <s v="P0001"/>
    <x v="6"/>
    <s v="P0001|Oct"/>
    <n v="805.58140000000003"/>
    <n v="731.67000000000007"/>
    <n v="73.911399999999958"/>
    <s v="Snowline Hideaway"/>
  </r>
  <r>
    <s v="P0001"/>
    <x v="7"/>
    <s v="P0001|Nov"/>
    <n v="819.37480000000005"/>
    <n v="453.03999999999957"/>
    <n v="366.33480000000048"/>
    <s v="Snowline Hideaway"/>
  </r>
  <r>
    <s v="P0001"/>
    <x v="8"/>
    <s v="P0001|Dec"/>
    <n v="3282.7019999999998"/>
    <n v="751.21000000000049"/>
    <n v="2531.4919999999993"/>
    <s v="Snowline Hideaway"/>
  </r>
  <r>
    <s v="P0001"/>
    <x v="9"/>
    <s v="P0001|Jan"/>
    <n v="2745.5759999999996"/>
    <n v="694.58000000000061"/>
    <n v="2050.9959999999992"/>
    <s v="Snowline Hideaway"/>
  </r>
  <r>
    <s v="P0001"/>
    <x v="10"/>
    <s v="P0001|Feb"/>
    <n v="2286.8824"/>
    <n v="695.29000000000008"/>
    <n v="1591.5924"/>
    <s v="Snowline Hideaway"/>
  </r>
  <r>
    <s v="P0001"/>
    <x v="11"/>
    <s v="P0001|Mar"/>
    <n v="1919.39"/>
    <n v="607.4399999999996"/>
    <n v="1311.9500000000005"/>
    <s v="Snowline Hideaway"/>
  </r>
  <r>
    <s v="P0002"/>
    <x v="0"/>
    <s v="P0002|Apr"/>
    <n v="1254.6885"/>
    <n v="800.93"/>
    <n v="453.75850000000003"/>
    <s v="Meadow Lodge"/>
  </r>
  <r>
    <s v="P0002"/>
    <x v="1"/>
    <s v="P0002|May"/>
    <n v="1609.5436"/>
    <n v="1179.9499999999998"/>
    <n v="429.59360000000015"/>
    <s v="Meadow Lodge"/>
  </r>
  <r>
    <s v="P0002"/>
    <x v="2"/>
    <s v="P0002|Jun"/>
    <n v="1542.9046000000001"/>
    <n v="1380.04"/>
    <n v="162.86460000000011"/>
    <s v="Meadow Lodge"/>
  </r>
  <r>
    <s v="P0002"/>
    <x v="3"/>
    <s v="P0002|Jul"/>
    <n v="3083.0139999999997"/>
    <n v="2607.42"/>
    <n v="475.5939999999996"/>
    <s v="Meadow Lodge"/>
  </r>
  <r>
    <s v="P0002"/>
    <x v="4"/>
    <s v="P0002|Aug"/>
    <n v="2261.8103999999998"/>
    <n v="2330.54"/>
    <n v="-68.729600000000119"/>
    <s v="Meadow Lodge"/>
  </r>
  <r>
    <s v="P0002"/>
    <x v="5"/>
    <s v="P0002|Sep"/>
    <n v="1535.4549999999999"/>
    <n v="1037.94"/>
    <n v="497.51499999999987"/>
    <s v="Meadow Lodge"/>
  </r>
  <r>
    <s v="P0002"/>
    <x v="6"/>
    <s v="P0002|Oct"/>
    <n v="1565.8353999999999"/>
    <n v="935.76999999999964"/>
    <n v="630.0654000000003"/>
    <s v="Meadow Lodge"/>
  </r>
  <r>
    <s v="P0002"/>
    <x v="7"/>
    <s v="P0002|Nov"/>
    <n v="1645.0455999999999"/>
    <n v="845.05999999999983"/>
    <n v="799.98560000000009"/>
    <s v="Meadow Lodge"/>
  </r>
  <r>
    <s v="P0002"/>
    <x v="8"/>
    <s v="P0002|Dec"/>
    <n v="5530.6764000000003"/>
    <n v="1317.47"/>
    <n v="4213.2064"/>
    <s v="Meadow Lodge"/>
  </r>
  <r>
    <s v="P0002"/>
    <x v="9"/>
    <s v="P0002|Jan"/>
    <n v="4290.4425000000001"/>
    <n v="1190.5799999999997"/>
    <n v="3099.8625000000002"/>
    <s v="Meadow Lodge"/>
  </r>
  <r>
    <s v="P0002"/>
    <x v="10"/>
    <s v="P0002|Feb"/>
    <n v="3986.3474999999999"/>
    <n v="1196.5799999999995"/>
    <n v="2789.7675000000004"/>
    <s v="Meadow Lodge"/>
  </r>
  <r>
    <s v="P0002"/>
    <x v="11"/>
    <s v="P0002|Mar"/>
    <n v="3415.5509999999999"/>
    <n v="1181.7400000000007"/>
    <n v="2233.8109999999992"/>
    <s v="Meadow Lodge"/>
  </r>
  <r>
    <s v="P0003"/>
    <x v="0"/>
    <s v="P0003|Apr"/>
    <n v="727.57680000000005"/>
    <n v="530.45000000000016"/>
    <n v="197.12679999999989"/>
    <s v="Alpine Perch"/>
  </r>
  <r>
    <s v="P0003"/>
    <x v="1"/>
    <s v="P0003|May"/>
    <n v="1046.318"/>
    <n v="978.24000000000012"/>
    <n v="68.077999999999861"/>
    <s v="Alpine Perch"/>
  </r>
  <r>
    <s v="P0003"/>
    <x v="2"/>
    <s v="P0003|Jun"/>
    <n v="1212.6924000000001"/>
    <n v="1069.2600000000004"/>
    <n v="143.43239999999969"/>
    <s v="Alpine Perch"/>
  </r>
  <r>
    <s v="P0003"/>
    <x v="3"/>
    <s v="P0003|Jul"/>
    <n v="1523.8296"/>
    <n v="2020.1100000000001"/>
    <n v="-496.2804000000001"/>
    <s v="Alpine Perch"/>
  </r>
  <r>
    <s v="P0003"/>
    <x v="4"/>
    <s v="P0003|Aug"/>
    <n v="1550.2426999999998"/>
    <n v="1811.4600000000005"/>
    <n v="-261.21730000000071"/>
    <s v="Alpine Perch"/>
  </r>
  <r>
    <s v="P0003"/>
    <x v="5"/>
    <s v="P0003|Sep"/>
    <n v="1092.8780000000002"/>
    <n v="820.7800000000002"/>
    <n v="272.09799999999996"/>
    <s v="Alpine Perch"/>
  </r>
  <r>
    <s v="P0003"/>
    <x v="6"/>
    <s v="P0003|Oct"/>
    <n v="773.94280000000003"/>
    <n v="686.4"/>
    <n v="87.542800000000057"/>
    <s v="Alpine Perch"/>
  </r>
  <r>
    <s v="P0003"/>
    <x v="7"/>
    <s v="P0003|Nov"/>
    <n v="1016.7814999999998"/>
    <n v="703.85000000000014"/>
    <n v="312.93149999999969"/>
    <s v="Alpine Perch"/>
  </r>
  <r>
    <s v="P0003"/>
    <x v="8"/>
    <s v="P0003|Dec"/>
    <n v="3335.8074000000001"/>
    <n v="974.65000000000032"/>
    <n v="2361.1574000000001"/>
    <s v="Alpine Perch"/>
  </r>
  <r>
    <s v="P0003"/>
    <x v="9"/>
    <s v="P0003|Jan"/>
    <n v="3242.5321999999996"/>
    <n v="984.5400000000003"/>
    <n v="2257.9921999999992"/>
    <s v="Alpine Perch"/>
  </r>
  <r>
    <s v="P0003"/>
    <x v="10"/>
    <s v="P0003|Feb"/>
    <n v="2266.1503999999995"/>
    <n v="859.1700000000003"/>
    <n v="1406.9803999999992"/>
    <s v="Alpine Perch"/>
  </r>
  <r>
    <s v="P0003"/>
    <x v="11"/>
    <s v="P0003|Mar"/>
    <n v="2093.4127999999996"/>
    <n v="875.30000000000052"/>
    <n v="1218.112799999999"/>
    <s v="Alpine Perch"/>
  </r>
  <r>
    <s v="P0004"/>
    <x v="0"/>
    <s v="P0004|Apr"/>
    <n v="1314.1980000000001"/>
    <n v="774.10000000000059"/>
    <n v="540.0979999999995"/>
    <s v="Lakeview Villa"/>
  </r>
  <r>
    <s v="P0004"/>
    <x v="1"/>
    <s v="P0004|May"/>
    <n v="1539.7618"/>
    <n v="1212.25"/>
    <n v="327.51179999999999"/>
    <s v="Lakeview Villa"/>
  </r>
  <r>
    <s v="P0004"/>
    <x v="2"/>
    <s v="P0004|Jun"/>
    <n v="1975.2336"/>
    <n v="1360.9399999999996"/>
    <n v="614.29360000000042"/>
    <s v="Lakeview Villa"/>
  </r>
  <r>
    <s v="P0004"/>
    <x v="3"/>
    <s v="P0004|Jul"/>
    <n v="3096.4969999999998"/>
    <n v="2614.0599999999995"/>
    <n v="482.43700000000035"/>
    <s v="Lakeview Villa"/>
  </r>
  <r>
    <s v="P0004"/>
    <x v="4"/>
    <s v="P0004|Aug"/>
    <n v="2830.8139999999999"/>
    <n v="2476.61"/>
    <n v="354.20399999999972"/>
    <s v="Lakeview Villa"/>
  </r>
  <r>
    <s v="P0004"/>
    <x v="5"/>
    <s v="P0004|Sep"/>
    <n v="1586.38"/>
    <n v="1041.1200000000003"/>
    <n v="545.25999999999976"/>
    <s v="Lakeview Villa"/>
  </r>
  <r>
    <s v="P0004"/>
    <x v="6"/>
    <s v="P0004|Oct"/>
    <n v="1436.0784999999998"/>
    <n v="929.78999999999974"/>
    <n v="506.28850000000011"/>
    <s v="Lakeview Villa"/>
  </r>
  <r>
    <s v="P0004"/>
    <x v="7"/>
    <s v="P0004|Nov"/>
    <n v="1622.5803999999998"/>
    <n v="848.2799999999994"/>
    <n v="774.30040000000042"/>
    <s v="Lakeview Villa"/>
  </r>
  <r>
    <s v="P0004"/>
    <x v="8"/>
    <s v="P0004|Dec"/>
    <n v="4982.2384000000002"/>
    <n v="1331.5700000000002"/>
    <n v="3650.6684"/>
    <s v="Lakeview Villa"/>
  </r>
  <r>
    <s v="P0004"/>
    <x v="9"/>
    <s v="P0004|Jan"/>
    <n v="5802.1211999999996"/>
    <n v="1321.6499999999999"/>
    <n v="4480.4712"/>
    <s v="Lakeview Villa"/>
  </r>
  <r>
    <s v="P0004"/>
    <x v="10"/>
    <s v="P0004|Feb"/>
    <n v="3932.3573000000001"/>
    <n v="1192.4100000000003"/>
    <n v="2739.9472999999998"/>
    <s v="Lakeview Villa"/>
  </r>
  <r>
    <s v="P0004"/>
    <x v="11"/>
    <s v="P0004|Mar"/>
    <n v="3174.4365000000003"/>
    <n v="1027.9600000000003"/>
    <n v="2146.4764999999998"/>
    <s v="Lakeview Villa"/>
  </r>
  <r>
    <s v="P0005"/>
    <x v="0"/>
    <s v="P0005|Apr"/>
    <n v="1841.643"/>
    <n v="1080.3200000000002"/>
    <n v="761.32299999999987"/>
    <s v="Evergreen Lodge"/>
  </r>
  <r>
    <s v="P0005"/>
    <x v="1"/>
    <s v="P0005|May"/>
    <n v="2252.9423999999999"/>
    <n v="1735.6"/>
    <n v="517.3424"/>
    <s v="Evergreen Lodge"/>
  </r>
  <r>
    <s v="P0005"/>
    <x v="2"/>
    <s v="P0005|Jun"/>
    <n v="2804.0576000000001"/>
    <n v="1971.9499999999998"/>
    <n v="832.10760000000028"/>
    <s v="Evergreen Lodge"/>
  </r>
  <r>
    <s v="P0005"/>
    <x v="3"/>
    <s v="P0005|Jul"/>
    <n v="4353.1189999999997"/>
    <n v="3827.3199999999997"/>
    <n v="525.79899999999998"/>
    <s v="Evergreen Lodge"/>
  </r>
  <r>
    <s v="P0005"/>
    <x v="4"/>
    <s v="P0005|Aug"/>
    <n v="3437.3124000000003"/>
    <n v="3433.9100000000003"/>
    <n v="3.4023999999999432"/>
    <s v="Evergreen Lodge"/>
  </r>
  <r>
    <s v="P0005"/>
    <x v="5"/>
    <s v="P0005|Sep"/>
    <n v="2136.0186000000003"/>
    <n v="1461.8200000000002"/>
    <n v="674.19860000000017"/>
    <s v="Evergreen Lodge"/>
  </r>
  <r>
    <s v="P0005"/>
    <x v="6"/>
    <s v="P0005|Oct"/>
    <n v="2239.44"/>
    <n v="1314.6900000000005"/>
    <n v="924.74999999999955"/>
    <s v="Evergreen Lodge"/>
  </r>
  <r>
    <s v="P0005"/>
    <x v="7"/>
    <s v="P0005|Nov"/>
    <n v="2422.2462"/>
    <n v="1215.5999999999999"/>
    <n v="1206.6462000000001"/>
    <s v="Evergreen Lodge"/>
  </r>
  <r>
    <s v="P0005"/>
    <x v="8"/>
    <s v="P0005|Dec"/>
    <n v="9349.1928000000007"/>
    <n v="2175.879999999996"/>
    <n v="7173.3128000000052"/>
    <s v="Evergreen Lodge"/>
  </r>
  <r>
    <s v="P0005"/>
    <x v="9"/>
    <s v="P0005|Jan"/>
    <n v="7396.1651999999995"/>
    <n v="1856.1100000000049"/>
    <n v="5540.0551999999943"/>
    <s v="Evergreen Lodge"/>
  </r>
  <r>
    <s v="P0005"/>
    <x v="10"/>
    <s v="P0005|Feb"/>
    <n v="5930.1552000000001"/>
    <n v="1667.090000000004"/>
    <n v="4263.0651999999964"/>
    <s v="Evergreen Lodge"/>
  </r>
  <r>
    <s v="P0005"/>
    <x v="11"/>
    <s v="P0005|Mar"/>
    <n v="5231.5029999999997"/>
    <n v="1650.6100000000029"/>
    <n v="3580.8929999999968"/>
    <s v="Evergreen Lodge"/>
  </r>
  <r>
    <s v="P0006"/>
    <x v="0"/>
    <s v="P0006|Apr"/>
    <n v="1192.3224"/>
    <n v="646.58000000000015"/>
    <n v="545.74239999999986"/>
    <s v="Granite Landing"/>
  </r>
  <r>
    <s v="P0006"/>
    <x v="1"/>
    <s v="P0006|May"/>
    <n v="1202.682"/>
    <n v="988.66999999999962"/>
    <n v="214.0120000000004"/>
    <s v="Granite Landing"/>
  </r>
  <r>
    <s v="P0006"/>
    <x v="2"/>
    <s v="P0006|Jun"/>
    <n v="1353.6042999999997"/>
    <n v="1090.7699999999998"/>
    <n v="262.83429999999998"/>
    <s v="Granite Landing"/>
  </r>
  <r>
    <s v="P0006"/>
    <x v="3"/>
    <s v="P0006|Jul"/>
    <n v="1890.2568000000001"/>
    <n v="1918.0499999999997"/>
    <n v="-27.793199999999615"/>
    <s v="Granite Landing"/>
  </r>
  <r>
    <s v="P0006"/>
    <x v="4"/>
    <s v="P0006|Aug"/>
    <n v="1705.7918999999999"/>
    <n v="1799.28"/>
    <n v="-93.488100000000031"/>
    <s v="Granite Landing"/>
  </r>
  <r>
    <s v="P0006"/>
    <x v="5"/>
    <s v="P0006|Sep"/>
    <n v="1245.3425999999999"/>
    <n v="825.78000000000043"/>
    <n v="419.56259999999952"/>
    <s v="Granite Landing"/>
  </r>
  <r>
    <s v="P0006"/>
    <x v="6"/>
    <s v="P0006|Oct"/>
    <n v="1238.3100999999999"/>
    <n v="787.33000000000015"/>
    <n v="450.98009999999977"/>
    <s v="Granite Landing"/>
  </r>
  <r>
    <s v="P0006"/>
    <x v="7"/>
    <s v="P0006|Nov"/>
    <n v="1326.0660000000003"/>
    <n v="707.72000000000014"/>
    <n v="618.34600000000012"/>
    <s v="Granite Landing"/>
  </r>
  <r>
    <s v="P0006"/>
    <x v="8"/>
    <s v="P0006|Dec"/>
    <n v="4673.7276000000002"/>
    <n v="1087.3400000000004"/>
    <n v="3586.3876"/>
    <s v="Granite Landing"/>
  </r>
  <r>
    <s v="P0006"/>
    <x v="9"/>
    <s v="P0006|Jan"/>
    <n v="3992.7876000000006"/>
    <n v="1083.33"/>
    <n v="2909.4576000000006"/>
    <s v="Granite Landing"/>
  </r>
  <r>
    <s v="P0006"/>
    <x v="10"/>
    <s v="P0006|Feb"/>
    <n v="3348.2808"/>
    <n v="1083.0099999999995"/>
    <n v="2265.2708000000002"/>
    <s v="Granite Landing"/>
  </r>
  <r>
    <s v="P0006"/>
    <x v="11"/>
    <s v="P0006|Mar"/>
    <n v="2823.3079000000002"/>
    <n v="968.37999999999988"/>
    <n v="1854.9279000000004"/>
    <s v="Granite Landing"/>
  </r>
  <r>
    <s v="P0007"/>
    <x v="0"/>
    <s v="P0007|Apr"/>
    <n v="1162.8732"/>
    <n v="641.83999999999992"/>
    <n v="521.03320000000008"/>
    <s v="Bearpaw Lodge"/>
  </r>
  <r>
    <s v="P0007"/>
    <x v="1"/>
    <s v="P0007|May"/>
    <n v="1235.3904"/>
    <n v="958.35999999999979"/>
    <n v="277.03040000000021"/>
    <s v="Bearpaw Lodge"/>
  </r>
  <r>
    <s v="P0007"/>
    <x v="2"/>
    <s v="P0007|Jun"/>
    <n v="1567.1304"/>
    <n v="1085.1200000000003"/>
    <n v="482.01039999999966"/>
    <s v="Bearpaw Lodge"/>
  </r>
  <r>
    <s v="P0007"/>
    <x v="3"/>
    <s v="P0007|Jul"/>
    <n v="2386.4983000000002"/>
    <n v="2008.46"/>
    <n v="378.03830000000016"/>
    <s v="Bearpaw Lodge"/>
  </r>
  <r>
    <s v="P0007"/>
    <x v="4"/>
    <s v="P0007|Aug"/>
    <n v="2189.0160000000001"/>
    <n v="1937.1800000000003"/>
    <n v="251.83599999999979"/>
    <s v="Bearpaw Lodge"/>
  </r>
  <r>
    <s v="P0007"/>
    <x v="5"/>
    <s v="P0007|Sep"/>
    <n v="1411.3192999999999"/>
    <n v="1051.01"/>
    <n v="360.30929999999989"/>
    <s v="Bearpaw Lodge"/>
  </r>
  <r>
    <s v="P0007"/>
    <x v="6"/>
    <s v="P0007|Oct"/>
    <n v="1186.5024000000001"/>
    <n v="747.06999999999971"/>
    <n v="439.43240000000037"/>
    <s v="Bearpaw Lodge"/>
  </r>
  <r>
    <s v="P0007"/>
    <x v="7"/>
    <s v="P0007|Nov"/>
    <n v="1353.8759"/>
    <n v="707.68000000000052"/>
    <n v="646.19589999999948"/>
    <s v="Bearpaw Lodge"/>
  </r>
  <r>
    <s v="P0007"/>
    <x v="8"/>
    <s v="P0007|Dec"/>
    <n v="5188.9034999999994"/>
    <n v="1191.43"/>
    <n v="3997.4734999999991"/>
    <s v="Bearpaw Lodge"/>
  </r>
  <r>
    <s v="P0007"/>
    <x v="9"/>
    <s v="P0007|Jan"/>
    <n v="3367.0510999999997"/>
    <n v="998.21000000000083"/>
    <n v="2368.8410999999987"/>
    <s v="Bearpaw Lodge"/>
  </r>
  <r>
    <s v="P0007"/>
    <x v="10"/>
    <s v="P0007|Feb"/>
    <n v="3488.7755999999999"/>
    <n v="1101.2099999999996"/>
    <n v="2387.5656000000004"/>
    <s v="Bearpaw Lodge"/>
  </r>
  <r>
    <s v="P0007"/>
    <x v="11"/>
    <s v="P0007|Mar"/>
    <n v="2871.8563999999997"/>
    <n v="962.7800000000002"/>
    <n v="1909.0763999999995"/>
    <s v="Bearpaw Lodge"/>
  </r>
  <r>
    <s v="P0008"/>
    <x v="0"/>
    <s v="P0008|Apr"/>
    <n v="575.86599999999999"/>
    <n v="429.66000000000008"/>
    <n v="146.2059999999999"/>
    <s v="Alpine Overlook"/>
  </r>
  <r>
    <s v="P0008"/>
    <x v="1"/>
    <s v="P0008|May"/>
    <n v="732.38519999999994"/>
    <n v="519.40000000000032"/>
    <n v="212.98519999999962"/>
    <s v="Alpine Overlook"/>
  </r>
  <r>
    <s v="P0008"/>
    <x v="2"/>
    <s v="P0008|Jun"/>
    <n v="786.29780000000005"/>
    <n v="750.12000000000012"/>
    <n v="36.177799999999934"/>
    <s v="Alpine Overlook"/>
  </r>
  <r>
    <s v="P0008"/>
    <x v="3"/>
    <s v="P0008|Jul"/>
    <n v="1176.5269999999998"/>
    <n v="891.59999999999991"/>
    <n v="284.92699999999991"/>
    <s v="Alpine Overlook"/>
  </r>
  <r>
    <s v="P0008"/>
    <x v="4"/>
    <s v="P0008|Aug"/>
    <n v="1286.5929000000001"/>
    <n v="983.91000000000008"/>
    <n v="302.68290000000002"/>
    <s v="Alpine Overlook"/>
  </r>
  <r>
    <s v="P0008"/>
    <x v="5"/>
    <s v="P0008|Sep"/>
    <n v="633.89139999999998"/>
    <n v="480.54999999999984"/>
    <n v="153.34140000000014"/>
    <s v="Alpine Overlook"/>
  </r>
  <r>
    <s v="P0008"/>
    <x v="6"/>
    <s v="P0008|Oct"/>
    <n v="696.22360000000003"/>
    <n v="459.26999999999953"/>
    <n v="236.95360000000051"/>
    <s v="Alpine Overlook"/>
  </r>
  <r>
    <s v="P0008"/>
    <x v="7"/>
    <s v="P0008|Nov"/>
    <n v="673.75840000000005"/>
    <n v="463.97"/>
    <n v="209.78840000000002"/>
    <s v="Alpine Overlook"/>
  </r>
  <r>
    <s v="P0008"/>
    <x v="8"/>
    <s v="P0008|Dec"/>
    <n v="2330.8137000000002"/>
    <n v="691.27000000000032"/>
    <n v="1639.5436999999997"/>
    <s v="Alpine Overlook"/>
  </r>
  <r>
    <s v="P0008"/>
    <x v="9"/>
    <s v="P0008|Jan"/>
    <n v="2150.3646000000003"/>
    <n v="698.43999999999983"/>
    <n v="1451.9246000000005"/>
    <s v="Alpine Overlook"/>
  </r>
  <r>
    <s v="P0008"/>
    <x v="10"/>
    <s v="P0008|Feb"/>
    <n v="1618.011"/>
    <n v="626.47999999999968"/>
    <n v="991.53100000000029"/>
    <s v="Alpine Overlook"/>
  </r>
  <r>
    <s v="P0008"/>
    <x v="11"/>
    <s v="P0008|Mar"/>
    <n v="1575.8935999999999"/>
    <n v="610.63000000000034"/>
    <n v="965.26359999999954"/>
    <s v="Alpine Overlook"/>
  </r>
  <r>
    <s v="P0009"/>
    <x v="0"/>
    <s v="P0009|Apr"/>
    <n v="902.43239999999992"/>
    <n v="532.01000000000022"/>
    <n v="370.4223999999997"/>
    <s v="Ridge Cabin"/>
  </r>
  <r>
    <s v="P0009"/>
    <x v="1"/>
    <s v="P0009|May"/>
    <n v="1129.8974000000001"/>
    <n v="727.31999999999994"/>
    <n v="402.57740000000013"/>
    <s v="Ridge Cabin"/>
  </r>
  <r>
    <s v="P0009"/>
    <x v="2"/>
    <s v="P0009|Jun"/>
    <n v="1315.3031999999998"/>
    <n v="916.24"/>
    <n v="399.06319999999982"/>
    <s v="Ridge Cabin"/>
  </r>
  <r>
    <s v="P0009"/>
    <x v="3"/>
    <s v="P0009|Jul"/>
    <n v="2023.1329000000001"/>
    <n v="1450.6299999999999"/>
    <n v="572.50290000000018"/>
    <s v="Ridge Cabin"/>
  </r>
  <r>
    <s v="P0009"/>
    <x v="4"/>
    <s v="P0009|Aug"/>
    <n v="1924.028"/>
    <n v="1378.1399999999999"/>
    <n v="545.88800000000015"/>
    <s v="Ridge Cabin"/>
  </r>
  <r>
    <s v="P0009"/>
    <x v="5"/>
    <s v="P0009|Sep"/>
    <n v="1210.6304999999998"/>
    <n v="656.95"/>
    <n v="553.68049999999971"/>
    <s v="Ridge Cabin"/>
  </r>
  <r>
    <s v="P0009"/>
    <x v="6"/>
    <s v="P0009|Oct"/>
    <n v="1018.0175999999999"/>
    <n v="604.4699999999998"/>
    <n v="413.5476000000001"/>
    <s v="Ridge Cabin"/>
  </r>
  <r>
    <s v="P0009"/>
    <x v="7"/>
    <s v="P0009|Nov"/>
    <n v="1297.0879"/>
    <n v="664.02999999999952"/>
    <n v="633.05790000000047"/>
    <s v="Ridge Cabin"/>
  </r>
  <r>
    <s v="P0009"/>
    <x v="8"/>
    <s v="P0009|Dec"/>
    <n v="4538.0655000000006"/>
    <n v="967.33"/>
    <n v="3570.7355000000007"/>
    <s v="Ridge Cabin"/>
  </r>
  <r>
    <s v="P0009"/>
    <x v="9"/>
    <s v="P0009|Jan"/>
    <n v="3745.2638000000002"/>
    <n v="890.33"/>
    <n v="2854.9338000000002"/>
    <s v="Ridge Cabin"/>
  </r>
  <r>
    <s v="P0009"/>
    <x v="10"/>
    <s v="P0009|Feb"/>
    <n v="3220.9787999999999"/>
    <n v="891.80999999999972"/>
    <n v="2329.1688000000004"/>
    <s v="Ridge Cabin"/>
  </r>
  <r>
    <s v="P0009"/>
    <x v="11"/>
    <s v="P0009|Mar"/>
    <n v="2323.873"/>
    <n v="784.62000000000035"/>
    <n v="1539.2529999999997"/>
    <s v="Ridge Cabin"/>
  </r>
  <r>
    <s v="P0010"/>
    <x v="0"/>
    <s v="P0010|Apr"/>
    <n v="1024.3475000000001"/>
    <n v="649.43000000000029"/>
    <n v="374.91749999999979"/>
    <s v="Aspen Cabin"/>
  </r>
  <r>
    <s v="P0010"/>
    <x v="1"/>
    <s v="P0010|May"/>
    <n v="1205.0681999999999"/>
    <n v="954.06000000000051"/>
    <n v="251.00819999999942"/>
    <s v="Aspen Cabin"/>
  </r>
  <r>
    <s v="P0010"/>
    <x v="2"/>
    <s v="P0010|Jun"/>
    <n v="1434.2015999999999"/>
    <n v="1057.3399999999997"/>
    <n v="376.86160000000018"/>
    <s v="Aspen Cabin"/>
  </r>
  <r>
    <s v="P0010"/>
    <x v="3"/>
    <s v="P0010|Jul"/>
    <n v="2094.15"/>
    <n v="2014.1700000000003"/>
    <n v="79.979999999999791"/>
    <s v="Aspen Cabin"/>
  </r>
  <r>
    <s v="P0010"/>
    <x v="4"/>
    <s v="P0010|Aug"/>
    <n v="2224.13"/>
    <n v="2045.3500000000001"/>
    <n v="178.77999999999997"/>
    <s v="Aspen Cabin"/>
  </r>
  <r>
    <s v="P0010"/>
    <x v="5"/>
    <s v="P0010|Sep"/>
    <n v="1189.8198"/>
    <n v="842.10999999999967"/>
    <n v="347.70980000000031"/>
    <s v="Aspen Cabin"/>
  </r>
  <r>
    <s v="P0010"/>
    <x v="6"/>
    <s v="P0010|Oct"/>
    <n v="1266.0617999999999"/>
    <n v="764.76000000000045"/>
    <n v="501.3017999999995"/>
    <s v="Aspen Cabin"/>
  </r>
  <r>
    <s v="P0010"/>
    <x v="7"/>
    <s v="P0010|Nov"/>
    <n v="1296.7914000000001"/>
    <n v="696.58000000000027"/>
    <n v="600.2113999999998"/>
    <s v="Aspen Cabin"/>
  </r>
  <r>
    <s v="P0010"/>
    <x v="8"/>
    <s v="P0010|Dec"/>
    <n v="5353.3185000000003"/>
    <n v="1175.75"/>
    <n v="4177.5685000000003"/>
    <s v="Aspen Cabin"/>
  </r>
  <r>
    <s v="P0010"/>
    <x v="9"/>
    <s v="P0010|Jan"/>
    <n v="3722.0412000000001"/>
    <n v="1077.0299999999997"/>
    <n v="2645.0112000000004"/>
    <s v="Aspen Cabin"/>
  </r>
  <r>
    <s v="P0010"/>
    <x v="10"/>
    <s v="P0010|Feb"/>
    <n v="3332.7809999999999"/>
    <n v="984.11000000000024"/>
    <n v="2348.6709999999998"/>
    <s v="Aspen Cabin"/>
  </r>
  <r>
    <s v="P0010"/>
    <x v="11"/>
    <s v="P0010|Mar"/>
    <n v="2764.07"/>
    <n v="1070.7899999999993"/>
    <n v="1693.2800000000009"/>
    <s v="Aspen Cabin"/>
  </r>
  <r>
    <s v="P0011"/>
    <x v="0"/>
    <s v="P0011|Apr"/>
    <n v="1601.9775999999999"/>
    <n v="785.23"/>
    <n v="816.74759999999992"/>
    <s v="Frost Overlook"/>
  </r>
  <r>
    <s v="P0011"/>
    <x v="1"/>
    <s v="P0011|May"/>
    <n v="2036.0719999999999"/>
    <n v="1207.2099999999996"/>
    <n v="828.86200000000031"/>
    <s v="Frost Overlook"/>
  </r>
  <r>
    <s v="P0011"/>
    <x v="2"/>
    <s v="P0011|Jun"/>
    <n v="2550.7653"/>
    <n v="1470.5699999999997"/>
    <n v="1080.1953000000003"/>
    <s v="Frost Overlook"/>
  </r>
  <r>
    <s v="P0011"/>
    <x v="3"/>
    <s v="P0011|Jul"/>
    <n v="3527.2739999999999"/>
    <n v="2597.12"/>
    <n v="930.154"/>
    <s v="Frost Overlook"/>
  </r>
  <r>
    <s v="P0011"/>
    <x v="4"/>
    <s v="P0011|Aug"/>
    <n v="3428.7510999999995"/>
    <n v="2468.5400000000004"/>
    <n v="960.21109999999908"/>
    <s v="Frost Overlook"/>
  </r>
  <r>
    <s v="P0011"/>
    <x v="5"/>
    <s v="P0011|Sep"/>
    <n v="2278.884"/>
    <n v="1172.7000000000005"/>
    <n v="1106.1839999999995"/>
    <s v="Frost Overlook"/>
  </r>
  <r>
    <s v="P0011"/>
    <x v="6"/>
    <s v="P0011|Oct"/>
    <n v="1979.4337"/>
    <n v="945.6099999999999"/>
    <n v="1033.8237000000001"/>
    <s v="Frost Overlook"/>
  </r>
  <r>
    <s v="P0011"/>
    <x v="7"/>
    <s v="P0011|Nov"/>
    <n v="2079.4908000000005"/>
    <n v="970.49999999999932"/>
    <n v="1108.9908000000012"/>
    <s v="Frost Overlook"/>
  </r>
  <r>
    <s v="P0011"/>
    <x v="8"/>
    <s v="P0011|Dec"/>
    <n v="7562.9250000000002"/>
    <n v="1436.4399999999987"/>
    <n v="6126.4850000000015"/>
    <s v="Frost Overlook"/>
  </r>
  <r>
    <s v="P0011"/>
    <x v="9"/>
    <s v="P0011|Jan"/>
    <n v="6770.2409999999991"/>
    <n v="1455.2399999999982"/>
    <n v="5315.0010000000011"/>
    <s v="Frost Overlook"/>
  </r>
  <r>
    <s v="P0011"/>
    <x v="10"/>
    <s v="P0011|Feb"/>
    <n v="5798.7262000000001"/>
    <n v="1333.6400000000006"/>
    <n v="4465.0861999999997"/>
    <s v="Frost Overlook"/>
  </r>
  <r>
    <s v="P0011"/>
    <x v="11"/>
    <s v="P0011|Mar"/>
    <n v="4416.2611999999999"/>
    <n v="1186.5699999999997"/>
    <n v="3229.6912000000002"/>
    <s v="Frost Overlook"/>
  </r>
  <r>
    <s v="P0012"/>
    <x v="0"/>
    <s v="P0012|Apr"/>
    <n v="1260.8480000000002"/>
    <n v="790.58999999999969"/>
    <n v="470.25800000000049"/>
    <s v="Cedar Den"/>
  </r>
  <r>
    <s v="P0012"/>
    <x v="1"/>
    <s v="P0012|May"/>
    <n v="1724.5371"/>
    <n v="1200.7400000000002"/>
    <n v="523.79709999999977"/>
    <s v="Cedar Den"/>
  </r>
  <r>
    <s v="P0012"/>
    <x v="2"/>
    <s v="P0012|Jun"/>
    <n v="1727.2530999999999"/>
    <n v="1338.4700000000005"/>
    <n v="388.78309999999942"/>
    <s v="Cedar Den"/>
  </r>
  <r>
    <s v="P0012"/>
    <x v="3"/>
    <s v="P0012|Jul"/>
    <n v="2409.328"/>
    <n v="2477.1299999999997"/>
    <n v="-67.80199999999968"/>
    <s v="Cedar Den"/>
  </r>
  <r>
    <s v="P0012"/>
    <x v="4"/>
    <s v="P0012|Aug"/>
    <n v="2178.2352000000001"/>
    <n v="2328.9499999999998"/>
    <n v="-150.71479999999974"/>
    <s v="Cedar Den"/>
  </r>
  <r>
    <s v="P0012"/>
    <x v="5"/>
    <s v="P0012|Sep"/>
    <n v="1656.3946000000001"/>
    <n v="1021.4900000000002"/>
    <n v="634.90459999999985"/>
    <s v="Cedar Den"/>
  </r>
  <r>
    <s v="P0012"/>
    <x v="6"/>
    <s v="P0012|Oct"/>
    <n v="1350.8155000000002"/>
    <n v="950.49999999999977"/>
    <n v="400.31550000000038"/>
    <s v="Cedar Den"/>
  </r>
  <r>
    <s v="P0012"/>
    <x v="7"/>
    <s v="P0012|Nov"/>
    <n v="1530.6243999999999"/>
    <n v="852.71999999999912"/>
    <n v="677.90440000000081"/>
    <s v="Cedar Den"/>
  </r>
  <r>
    <s v="P0012"/>
    <x v="8"/>
    <s v="P0012|Dec"/>
    <n v="5289.1851999999999"/>
    <n v="1315.17"/>
    <n v="3974.0151999999998"/>
    <s v="Cedar Den"/>
  </r>
  <r>
    <s v="P0012"/>
    <x v="9"/>
    <s v="P0012|Jan"/>
    <n v="4157.0190000000002"/>
    <n v="1175.9199999999998"/>
    <n v="2981.0990000000002"/>
    <s v="Cedar Den"/>
  </r>
  <r>
    <s v="P0012"/>
    <x v="10"/>
    <s v="P0012|Feb"/>
    <n v="3999.3939999999998"/>
    <n v="1197.5099999999998"/>
    <n v="2801.884"/>
    <s v="Cedar Den"/>
  </r>
  <r>
    <s v="P0012"/>
    <x v="11"/>
    <s v="P0012|Mar"/>
    <n v="3189.2775000000001"/>
    <n v="1032.1100000000001"/>
    <n v="2157.1675"/>
    <s v="Cedar Den"/>
  </r>
  <r>
    <s v="P0013"/>
    <x v="0"/>
    <s v="P0013|Apr"/>
    <n v="1185.2802000000001"/>
    <n v="629.79000000000008"/>
    <n v="555.49020000000007"/>
    <s v="Lakeview Nest"/>
  </r>
  <r>
    <s v="P0013"/>
    <x v="1"/>
    <s v="P0013|May"/>
    <n v="1184.6400000000001"/>
    <n v="953.36000000000024"/>
    <n v="231.27999999999986"/>
    <s v="Lakeview Nest"/>
  </r>
  <r>
    <s v="P0013"/>
    <x v="2"/>
    <s v="P0013|Jun"/>
    <n v="1367.1842999999999"/>
    <n v="1062.6499999999996"/>
    <n v="304.53430000000026"/>
    <s v="Lakeview Nest"/>
  </r>
  <r>
    <s v="P0013"/>
    <x v="3"/>
    <s v="P0013|Jul"/>
    <n v="2320.0629999999996"/>
    <n v="2039.48"/>
    <n v="280.58299999999963"/>
    <s v="Lakeview Nest"/>
  </r>
  <r>
    <s v="P0013"/>
    <x v="4"/>
    <s v="P0013|Aug"/>
    <n v="1687.3327999999999"/>
    <n v="1816.8800000000003"/>
    <n v="-129.54720000000043"/>
    <s v="Lakeview Nest"/>
  </r>
  <r>
    <s v="P0013"/>
    <x v="5"/>
    <s v="P0013|Sep"/>
    <n v="1240.6866"/>
    <n v="817.25000000000023"/>
    <n v="423.43659999999977"/>
    <s v="Lakeview Nest"/>
  </r>
  <r>
    <s v="P0013"/>
    <x v="6"/>
    <s v="P0013|Oct"/>
    <n v="1256.1677999999999"/>
    <n v="777.7199999999998"/>
    <n v="478.44780000000014"/>
    <s v="Lakeview Nest"/>
  </r>
  <r>
    <s v="P0013"/>
    <x v="7"/>
    <s v="P0013|Nov"/>
    <n v="1268.7389999999998"/>
    <n v="709.5799999999997"/>
    <n v="559.15900000000011"/>
    <s v="Lakeview Nest"/>
  </r>
  <r>
    <s v="P0013"/>
    <x v="8"/>
    <s v="P0013|Dec"/>
    <n v="4828.3262000000004"/>
    <n v="1087.9200000000003"/>
    <n v="3740.4062000000004"/>
    <s v="Lakeview Nest"/>
  </r>
  <r>
    <s v="P0013"/>
    <x v="9"/>
    <s v="P0013|Jan"/>
    <n v="3510.3491999999997"/>
    <n v="967.45000000000061"/>
    <n v="2542.8991999999989"/>
    <s v="Lakeview Nest"/>
  </r>
  <r>
    <s v="P0013"/>
    <x v="10"/>
    <s v="P0013|Feb"/>
    <n v="3007.7339999999999"/>
    <n v="979.26999999999987"/>
    <n v="2028.4639999999999"/>
    <s v="Lakeview Nest"/>
  </r>
  <r>
    <s v="P0013"/>
    <x v="11"/>
    <s v="P0013|Mar"/>
    <n v="2734.4850000000001"/>
    <n v="952.06999999999925"/>
    <n v="1782.4150000000009"/>
    <s v="Lakeview Nest"/>
  </r>
  <r>
    <s v="P0014"/>
    <x v="0"/>
    <s v="P0014|Apr"/>
    <n v="706.28250000000003"/>
    <n v="527.42999999999995"/>
    <n v="178.85250000000008"/>
    <s v="Whispering Den"/>
  </r>
  <r>
    <s v="P0014"/>
    <x v="1"/>
    <s v="P0014|May"/>
    <n v="819.43300000000011"/>
    <n v="527.11999999999966"/>
    <n v="292.31300000000044"/>
    <s v="Whispering Den"/>
  </r>
  <r>
    <s v="P0014"/>
    <x v="2"/>
    <s v="P0014|Jun"/>
    <n v="864.04330000000004"/>
    <n v="546.32000000000016"/>
    <n v="317.72329999999988"/>
    <s v="Whispering Den"/>
  </r>
  <r>
    <s v="P0014"/>
    <x v="3"/>
    <s v="P0014|Jul"/>
    <n v="1297.9243000000001"/>
    <n v="835.80000000000007"/>
    <n v="462.12430000000006"/>
    <s v="Whispering Den"/>
  </r>
  <r>
    <s v="P0014"/>
    <x v="4"/>
    <s v="P0014|Aug"/>
    <n v="1223.1081999999999"/>
    <n v="798.44000000000017"/>
    <n v="424.66819999999973"/>
    <s v="Whispering Den"/>
  </r>
  <r>
    <s v="P0014"/>
    <x v="5"/>
    <s v="P0014|Sep"/>
    <n v="943.01100000000008"/>
    <n v="473.77999999999963"/>
    <n v="469.23100000000045"/>
    <s v="Whispering Den"/>
  </r>
  <r>
    <s v="P0014"/>
    <x v="6"/>
    <s v="P0014|Oct"/>
    <n v="812.04160000000002"/>
    <n v="452.6699999999999"/>
    <n v="359.37160000000011"/>
    <s v="Whispering Den"/>
  </r>
  <r>
    <s v="P0014"/>
    <x v="7"/>
    <s v="P0014|Nov"/>
    <n v="813.7876"/>
    <n v="444.69000000000034"/>
    <n v="369.09759999999966"/>
    <s v="Whispering Den"/>
  </r>
  <r>
    <s v="P0014"/>
    <x v="8"/>
    <s v="P0014|Dec"/>
    <n v="3196.9151999999999"/>
    <n v="756.49999999999977"/>
    <n v="2440.4152000000004"/>
    <s v="Whispering Den"/>
  </r>
  <r>
    <s v="P0014"/>
    <x v="9"/>
    <s v="P0014|Jan"/>
    <n v="2820.9643999999998"/>
    <n v="694.02000000000032"/>
    <n v="2126.9443999999994"/>
    <s v="Whispering Den"/>
  </r>
  <r>
    <s v="P0014"/>
    <x v="10"/>
    <s v="P0014|Feb"/>
    <n v="1854.2059999999999"/>
    <n v="622.43000000000018"/>
    <n v="1231.7759999999998"/>
    <s v="Whispering Den"/>
  </r>
  <r>
    <s v="P0014"/>
    <x v="11"/>
    <s v="P0014|Mar"/>
    <n v="1705.1170000000002"/>
    <n v="613.69000000000005"/>
    <n v="1091.4270000000001"/>
    <s v="Whispering Den"/>
  </r>
  <r>
    <s v="P0015"/>
    <x v="0"/>
    <s v="P0015|Apr"/>
    <n v="928.79699999999991"/>
    <n v="534.64000000000033"/>
    <n v="394.15699999999958"/>
    <s v="Evergreen Refuge"/>
  </r>
  <r>
    <s v="P0015"/>
    <x v="1"/>
    <s v="P0015|May"/>
    <n v="1091.8733999999997"/>
    <n v="725.34999999999991"/>
    <n v="366.52339999999981"/>
    <s v="Evergreen Refuge"/>
  </r>
  <r>
    <s v="P0015"/>
    <x v="2"/>
    <s v="P0015|Jun"/>
    <n v="1235.22"/>
    <n v="814.43999999999971"/>
    <n v="420.78000000000031"/>
    <s v="Evergreen Refuge"/>
  </r>
  <r>
    <s v="P0015"/>
    <x v="3"/>
    <s v="P0015|Jul"/>
    <n v="1896.3733000000002"/>
    <n v="1453.7500000000002"/>
    <n v="442.62329999999997"/>
    <s v="Evergreen Refuge"/>
  </r>
  <r>
    <s v="P0015"/>
    <x v="4"/>
    <s v="P0015|Aug"/>
    <n v="1457.7477000000001"/>
    <n v="1293.8499999999997"/>
    <n v="163.89770000000044"/>
    <s v="Evergreen Refuge"/>
  </r>
  <r>
    <s v="P0015"/>
    <x v="5"/>
    <s v="P0015|Sep"/>
    <n v="1138.9960000000001"/>
    <n v="659.47999999999979"/>
    <n v="479.5160000000003"/>
    <s v="Evergreen Refuge"/>
  </r>
  <r>
    <s v="P0015"/>
    <x v="6"/>
    <s v="P0015|Oct"/>
    <n v="970.23539999999991"/>
    <n v="618.19000000000005"/>
    <n v="352.04539999999986"/>
    <s v="Evergreen Refuge"/>
  </r>
  <r>
    <s v="P0015"/>
    <x v="7"/>
    <s v="P0015|Nov"/>
    <n v="1102.3979000000002"/>
    <n v="572.75"/>
    <n v="529.64790000000016"/>
    <s v="Evergreen Refuge"/>
  </r>
  <r>
    <s v="P0015"/>
    <x v="8"/>
    <s v="P0015|Dec"/>
    <n v="4503.5820000000003"/>
    <n v="960.08"/>
    <n v="3543.5020000000004"/>
    <s v="Evergreen Refuge"/>
  </r>
  <r>
    <s v="P0015"/>
    <x v="9"/>
    <s v="P0015|Jan"/>
    <n v="3139.0234999999998"/>
    <n v="1111.1199999999997"/>
    <n v="2027.9035000000001"/>
    <s v="Evergreen Refuge"/>
  </r>
  <r>
    <s v="P0015"/>
    <x v="10"/>
    <s v="P0015|Feb"/>
    <n v="2526.5060000000003"/>
    <n v="770.10000000000048"/>
    <n v="1756.4059999999999"/>
    <s v="Evergreen Refuge"/>
  </r>
  <r>
    <s v="P0015"/>
    <x v="11"/>
    <s v="P0015|Mar"/>
    <n v="2408.7091999999998"/>
    <n v="785.8399999999998"/>
    <n v="1622.8692000000001"/>
    <s v="Evergreen Refuge"/>
  </r>
  <r>
    <s v="P0016"/>
    <x v="0"/>
    <s v="P0016|Apr"/>
    <n v="1664.634"/>
    <n v="926.19000000000017"/>
    <n v="738.44399999999985"/>
    <s v="Cedar Nest"/>
  </r>
  <r>
    <s v="P0016"/>
    <x v="1"/>
    <s v="P0016|May"/>
    <n v="2058.2988"/>
    <n v="1456.01"/>
    <n v="602.28880000000004"/>
    <s v="Cedar Nest"/>
  </r>
  <r>
    <s v="P0016"/>
    <x v="2"/>
    <s v="P0016|Jun"/>
    <n v="2329.9473000000003"/>
    <n v="1683.4099999999999"/>
    <n v="646.53730000000041"/>
    <s v="Cedar Nest"/>
  </r>
  <r>
    <s v="P0016"/>
    <x v="3"/>
    <s v="P0016|Jul"/>
    <n v="3154.9904999999999"/>
    <n v="3025.7499999999995"/>
    <n v="129.24050000000034"/>
    <s v="Cedar Nest"/>
  </r>
  <r>
    <s v="P0016"/>
    <x v="4"/>
    <s v="P0016|Aug"/>
    <n v="2625.6712000000002"/>
    <n v="2875.58"/>
    <n v="-249.9087999999997"/>
    <s v="Cedar Nest"/>
  </r>
  <r>
    <s v="P0016"/>
    <x v="5"/>
    <s v="P0016|Sep"/>
    <n v="2103.4038"/>
    <n v="1257.1500000000001"/>
    <n v="846.25379999999996"/>
    <s v="Cedar Nest"/>
  </r>
  <r>
    <s v="P0016"/>
    <x v="6"/>
    <s v="P0016|Oct"/>
    <n v="1920.9468000000002"/>
    <n v="1136.8200000000004"/>
    <n v="784.12679999999978"/>
    <s v="Cedar Nest"/>
  </r>
  <r>
    <s v="P0016"/>
    <x v="7"/>
    <s v="P0016|Nov"/>
    <n v="1980.4271999999999"/>
    <n v="1005.2899999999996"/>
    <n v="975.13720000000023"/>
    <s v="Cedar Nest"/>
  </r>
  <r>
    <s v="P0016"/>
    <x v="8"/>
    <s v="P0016|Dec"/>
    <n v="7522.1790999999994"/>
    <n v="1567.7300000000021"/>
    <n v="5954.4490999999971"/>
    <s v="Cedar Nest"/>
  </r>
  <r>
    <s v="P0016"/>
    <x v="9"/>
    <s v="P0016|Jan"/>
    <n v="6324.8208000000004"/>
    <n v="1577.6599999999978"/>
    <n v="4747.1608000000024"/>
    <s v="Cedar Nest"/>
  </r>
  <r>
    <s v="P0016"/>
    <x v="10"/>
    <s v="P0016|Feb"/>
    <n v="5001.6547"/>
    <n v="1398.2599999999995"/>
    <n v="3603.3947000000007"/>
    <s v="Cedar Nest"/>
  </r>
  <r>
    <s v="P0016"/>
    <x v="11"/>
    <s v="P0016|Mar"/>
    <n v="3744.9045000000001"/>
    <n v="1244.3800000000001"/>
    <n v="2500.5245"/>
    <s v="Cedar Nest"/>
  </r>
  <r>
    <s v="P0017"/>
    <x v="0"/>
    <s v="P0017|Apr"/>
    <n v="501.21"/>
    <n v="410.61000000000013"/>
    <n v="90.599999999999852"/>
    <s v="Cedar Perch"/>
  </r>
  <r>
    <s v="P0017"/>
    <x v="1"/>
    <s v="P0017|May"/>
    <n v="758.31950000000006"/>
    <n v="737.47999999999979"/>
    <n v="20.839500000000271"/>
    <s v="Cedar Perch"/>
  </r>
  <r>
    <s v="P0017"/>
    <x v="2"/>
    <s v="P0017|Jun"/>
    <n v="897.42719999999997"/>
    <n v="788.86999999999966"/>
    <n v="108.55720000000031"/>
    <s v="Cedar Perch"/>
  </r>
  <r>
    <s v="P0017"/>
    <x v="3"/>
    <s v="P0017|Jul"/>
    <n v="1167.9407999999999"/>
    <n v="1368.6499999999996"/>
    <n v="-200.70919999999978"/>
    <s v="Cedar Perch"/>
  </r>
  <r>
    <s v="P0017"/>
    <x v="4"/>
    <s v="P0017|Aug"/>
    <n v="1126.6381999999999"/>
    <n v="1298.9999999999995"/>
    <n v="-172.36179999999968"/>
    <s v="Cedar Perch"/>
  </r>
  <r>
    <s v="P0017"/>
    <x v="5"/>
    <s v="P0017|Sep"/>
    <n v="788.58349999999996"/>
    <n v="631.71"/>
    <n v="156.87349999999992"/>
    <s v="Cedar Perch"/>
  </r>
  <r>
    <s v="P0017"/>
    <x v="6"/>
    <s v="P0017|Oct"/>
    <n v="752.69349999999997"/>
    <n v="591.48"/>
    <n v="161.21349999999995"/>
    <s v="Cedar Perch"/>
  </r>
  <r>
    <s v="P0017"/>
    <x v="7"/>
    <s v="P0017|Nov"/>
    <n v="794.93700000000001"/>
    <n v="579.79999999999973"/>
    <n v="215.13700000000028"/>
    <s v="Cedar Perch"/>
  </r>
  <r>
    <s v="P0017"/>
    <x v="8"/>
    <s v="P0017|Dec"/>
    <n v="2768.9284000000002"/>
    <n v="777.26"/>
    <n v="1991.6684000000002"/>
    <s v="Cedar Perch"/>
  </r>
  <r>
    <s v="P0017"/>
    <x v="9"/>
    <s v="P0017|Jan"/>
    <n v="2144.6363999999999"/>
    <n v="783.46000000000015"/>
    <n v="1361.1763999999998"/>
    <s v="Cedar Perch"/>
  </r>
  <r>
    <s v="P0017"/>
    <x v="10"/>
    <s v="P0017|Feb"/>
    <n v="1875.2660999999998"/>
    <n v="720.24000000000058"/>
    <n v="1155.0260999999991"/>
    <s v="Cedar Perch"/>
  </r>
  <r>
    <s v="P0017"/>
    <x v="11"/>
    <s v="P0017|Mar"/>
    <n v="1497.4608000000001"/>
    <n v="679.6"/>
    <n v="817.86080000000004"/>
    <s v="Cedar Perch"/>
  </r>
  <r>
    <s v="P0018"/>
    <x v="0"/>
    <s v="P0018|Apr"/>
    <n v="956.73849999999993"/>
    <n v="810.0100000000001"/>
    <n v="146.72849999999983"/>
    <s v="Juniper Hideaway"/>
  </r>
  <r>
    <s v="P0018"/>
    <x v="1"/>
    <s v="P0018|May"/>
    <n v="1119.5724"/>
    <n v="952.90999999999985"/>
    <n v="166.66240000000016"/>
    <s v="Juniper Hideaway"/>
  </r>
  <r>
    <s v="P0018"/>
    <x v="2"/>
    <s v="P0018|Jun"/>
    <n v="1386.4"/>
    <n v="1075.5800000000002"/>
    <n v="310.81999999999994"/>
    <s v="Juniper Hideaway"/>
  </r>
  <r>
    <s v="P0018"/>
    <x v="3"/>
    <s v="P0018|Jul"/>
    <n v="1859.5271999999998"/>
    <n v="1912.4600000000005"/>
    <n v="-52.932800000000725"/>
    <s v="Juniper Hideaway"/>
  </r>
  <r>
    <s v="P0018"/>
    <x v="4"/>
    <s v="P0018|Aug"/>
    <n v="1621.6056000000001"/>
    <n v="1807"/>
    <n v="-185.39439999999991"/>
    <s v="Juniper Hideaway"/>
  </r>
  <r>
    <s v="P0018"/>
    <x v="5"/>
    <s v="P0018|Sep"/>
    <n v="1207.2798"/>
    <n v="1078.6000000000001"/>
    <n v="128.67979999999989"/>
    <s v="Juniper Hideaway"/>
  </r>
  <r>
    <s v="P0018"/>
    <x v="6"/>
    <s v="P0018|Oct"/>
    <n v="1159.4975999999999"/>
    <n v="754.19000000000051"/>
    <n v="405.30759999999941"/>
    <s v="Juniper Hideaway"/>
  </r>
  <r>
    <s v="P0018"/>
    <x v="7"/>
    <s v="P0018|Nov"/>
    <n v="1012.0285"/>
    <n v="696.60000000000059"/>
    <n v="315.42849999999942"/>
    <s v="Juniper Hideaway"/>
  </r>
  <r>
    <s v="P0018"/>
    <x v="8"/>
    <s v="P0018|Dec"/>
    <n v="4385.3369000000002"/>
    <n v="1067.1199999999999"/>
    <n v="3318.2169000000004"/>
    <s v="Juniper Hideaway"/>
  </r>
  <r>
    <s v="P0018"/>
    <x v="9"/>
    <s v="P0018|Jan"/>
    <n v="3810.4470000000001"/>
    <n v="1311.9299999999996"/>
    <n v="2498.5170000000007"/>
    <s v="Juniper Hideaway"/>
  </r>
  <r>
    <s v="P0018"/>
    <x v="10"/>
    <s v="P0018|Feb"/>
    <n v="2755.6309999999999"/>
    <n v="968.4099999999994"/>
    <n v="1787.2210000000005"/>
    <s v="Juniper Hideaway"/>
  </r>
  <r>
    <s v="P0018"/>
    <x v="11"/>
    <s v="P0018|Mar"/>
    <n v="2339.9576999999999"/>
    <n v="839.27000000000044"/>
    <n v="1500.6876999999995"/>
    <s v="Juniper Hideaway"/>
  </r>
  <r>
    <s v="P0019"/>
    <x v="0"/>
    <s v="P0019|Apr"/>
    <n v="1608.665"/>
    <n v="935.51000000000022"/>
    <n v="673.15499999999975"/>
    <s v="Mountain Overlook"/>
  </r>
  <r>
    <s v="P0019"/>
    <x v="1"/>
    <s v="P0019|May"/>
    <n v="2198.8324000000002"/>
    <n v="1482.91"/>
    <n v="715.92240000000015"/>
    <s v="Mountain Overlook"/>
  </r>
  <r>
    <s v="P0019"/>
    <x v="2"/>
    <s v="P0019|Jun"/>
    <n v="2357.9512"/>
    <n v="1664.8000000000002"/>
    <n v="693.15119999999979"/>
    <s v="Mountain Overlook"/>
  </r>
  <r>
    <s v="P0019"/>
    <x v="3"/>
    <s v="P0019|Jul"/>
    <n v="3242.3960000000002"/>
    <n v="3203.2799999999997"/>
    <n v="39.11600000000044"/>
    <s v="Mountain Overlook"/>
  </r>
  <r>
    <s v="P0019"/>
    <x v="4"/>
    <s v="P0019|Aug"/>
    <n v="3304.5729999999999"/>
    <n v="3034.7999999999997"/>
    <n v="269.77300000000014"/>
    <s v="Mountain Overlook"/>
  </r>
  <r>
    <s v="P0019"/>
    <x v="5"/>
    <s v="P0019|Sep"/>
    <n v="2170.1107000000002"/>
    <n v="1254.07"/>
    <n v="916.04070000000024"/>
    <s v="Mountain Overlook"/>
  </r>
  <r>
    <s v="P0019"/>
    <x v="6"/>
    <s v="P0019|Oct"/>
    <n v="1942.83"/>
    <n v="1139.2899999999997"/>
    <n v="803.54000000000019"/>
    <s v="Mountain Overlook"/>
  </r>
  <r>
    <s v="P0019"/>
    <x v="7"/>
    <s v="P0019|Nov"/>
    <n v="1976.6442000000002"/>
    <n v="1020.4499999999999"/>
    <n v="956.19420000000025"/>
    <s v="Mountain Overlook"/>
  </r>
  <r>
    <s v="P0019"/>
    <x v="8"/>
    <s v="P0019|Dec"/>
    <n v="8532.1709999999985"/>
    <n v="1718.1600000000014"/>
    <n v="6814.0109999999968"/>
    <s v="Mountain Overlook"/>
  </r>
  <r>
    <s v="P0019"/>
    <x v="9"/>
    <s v="P0019|Jan"/>
    <n v="6903.2802999999994"/>
    <n v="1584.320000000002"/>
    <n v="5318.960299999997"/>
    <s v="Mountain Overlook"/>
  </r>
  <r>
    <s v="P0019"/>
    <x v="10"/>
    <s v="P0019|Feb"/>
    <n v="5813.8248000000003"/>
    <n v="1561.1099999999958"/>
    <n v="4252.7148000000043"/>
    <s v="Mountain Overlook"/>
  </r>
  <r>
    <s v="P0019"/>
    <x v="11"/>
    <s v="P0019|Mar"/>
    <n v="4338.6499999999996"/>
    <n v="1374.3299999999997"/>
    <n v="2964.3199999999997"/>
    <s v="Mountain Overlook"/>
  </r>
  <r>
    <s v="P0020"/>
    <x v="0"/>
    <s v="P0020|Apr"/>
    <n v="730.48399999999992"/>
    <n v="407.48"/>
    <n v="323.00399999999991"/>
    <s v="Timber Perch"/>
  </r>
  <r>
    <s v="P0020"/>
    <x v="1"/>
    <s v="P0020|May"/>
    <n v="775.56959999999992"/>
    <n v="513.0300000000002"/>
    <n v="262.53959999999972"/>
    <s v="Timber Perch"/>
  </r>
  <r>
    <s v="P0020"/>
    <x v="2"/>
    <s v="P0020|Jun"/>
    <n v="834.93359999999996"/>
    <n v="553.86999999999955"/>
    <n v="281.06360000000041"/>
    <s v="Timber Perch"/>
  </r>
  <r>
    <s v="P0020"/>
    <x v="3"/>
    <s v="P0020|Jul"/>
    <n v="1258.9576"/>
    <n v="898.32000000000016"/>
    <n v="360.63759999999979"/>
    <s v="Timber Perch"/>
  </r>
  <r>
    <s v="P0020"/>
    <x v="4"/>
    <s v="P0020|Aug"/>
    <n v="1298.5432999999998"/>
    <n v="866.05"/>
    <n v="432.49329999999986"/>
    <s v="Timber Perch"/>
  </r>
  <r>
    <s v="P0020"/>
    <x v="5"/>
    <s v="P0020|Sep"/>
    <n v="779.71149999999989"/>
    <n v="468.87999999999954"/>
    <n v="310.83150000000035"/>
    <s v="Timber Perch"/>
  </r>
  <r>
    <s v="P0020"/>
    <x v="6"/>
    <s v="P0020|Oct"/>
    <n v="686.03859999999997"/>
    <n v="461.58000000000004"/>
    <n v="224.45859999999993"/>
    <s v="Timber Perch"/>
  </r>
  <r>
    <s v="P0020"/>
    <x v="7"/>
    <s v="P0020|Nov"/>
    <n v="1000.2392"/>
    <n v="534.78999999999974"/>
    <n v="465.44920000000025"/>
    <s v="Timber Perch"/>
  </r>
  <r>
    <s v="P0020"/>
    <x v="8"/>
    <s v="P0020|Dec"/>
    <n v="2727.1829999999995"/>
    <n v="760.18000000000052"/>
    <n v="1967.002999999999"/>
    <s v="Timber Perch"/>
  </r>
  <r>
    <s v="P0020"/>
    <x v="9"/>
    <s v="P0020|Jan"/>
    <n v="2776.5075000000002"/>
    <n v="748.64999999999975"/>
    <n v="2027.8575000000005"/>
    <s v="Timber Perch"/>
  </r>
  <r>
    <s v="P0020"/>
    <x v="10"/>
    <s v="P0020|Feb"/>
    <n v="2342.3858"/>
    <n v="696.88000000000022"/>
    <n v="1645.5057999999999"/>
    <s v="Timber Perch"/>
  </r>
  <r>
    <s v="P0020"/>
    <x v="11"/>
    <s v="P0020|Mar"/>
    <n v="1693.1084000000001"/>
    <n v="619.81000000000017"/>
    <n v="1073.2983999999999"/>
    <s v="Timber Perch"/>
  </r>
  <r>
    <s v="P0021"/>
    <x v="0"/>
    <s v="P0021|Apr"/>
    <n v="1166.1324"/>
    <n v="642.58999999999958"/>
    <n v="523.54240000000038"/>
    <s v="Lakeview Den"/>
  </r>
  <r>
    <s v="P0021"/>
    <x v="1"/>
    <s v="P0021|May"/>
    <n v="1305.8027"/>
    <n v="961.43000000000029"/>
    <n v="344.37269999999967"/>
    <s v="Lakeview Den"/>
  </r>
  <r>
    <s v="P0021"/>
    <x v="2"/>
    <s v="P0021|Jun"/>
    <n v="1408.3608000000002"/>
    <n v="1072.1899999999996"/>
    <n v="336.17080000000055"/>
    <s v="Lakeview Den"/>
  </r>
  <r>
    <s v="P0021"/>
    <x v="3"/>
    <s v="P0021|Jul"/>
    <n v="2320.8777999999998"/>
    <n v="2028.3599999999997"/>
    <n v="292.51780000000008"/>
    <s v="Lakeview Den"/>
  </r>
  <r>
    <s v="P0021"/>
    <x v="4"/>
    <s v="P0021|Aug"/>
    <n v="2376.1484"/>
    <n v="1927.0899999999997"/>
    <n v="449.05840000000035"/>
    <s v="Lakeview Den"/>
  </r>
  <r>
    <s v="P0021"/>
    <x v="5"/>
    <s v="P0021|Sep"/>
    <n v="1403.2392"/>
    <n v="849.75"/>
    <n v="553.48919999999998"/>
    <s v="Lakeview Den"/>
  </r>
  <r>
    <s v="P0021"/>
    <x v="6"/>
    <s v="P0021|Oct"/>
    <n v="1378.2520000000002"/>
    <n v="757.55000000000041"/>
    <n v="620.70199999999977"/>
    <s v="Lakeview Den"/>
  </r>
  <r>
    <s v="P0021"/>
    <x v="7"/>
    <s v="P0021|Nov"/>
    <n v="1565.3253999999999"/>
    <n v="824.56999999999994"/>
    <n v="740.75540000000001"/>
    <s v="Lakeview Den"/>
  </r>
  <r>
    <s v="P0021"/>
    <x v="8"/>
    <s v="P0021|Dec"/>
    <n v="4939.8074999999999"/>
    <n v="1179.3300000000002"/>
    <n v="3760.4775"/>
    <s v="Lakeview Den"/>
  </r>
  <r>
    <s v="P0021"/>
    <x v="9"/>
    <s v="P0021|Jan"/>
    <n v="4634.0925999999999"/>
    <n v="1205.2599999999995"/>
    <n v="3428.8326000000006"/>
    <s v="Lakeview Den"/>
  </r>
  <r>
    <s v="P0021"/>
    <x v="10"/>
    <s v="P0021|Feb"/>
    <n v="3613.5563999999999"/>
    <n v="1083.56"/>
    <n v="2529.9964"/>
    <s v="Lakeview Den"/>
  </r>
  <r>
    <s v="P0021"/>
    <x v="11"/>
    <s v="P0021|Mar"/>
    <n v="2991.8939"/>
    <n v="965.49999999999943"/>
    <n v="2026.3939000000005"/>
    <s v="Lakeview Den"/>
  </r>
  <r>
    <s v="P0022"/>
    <x v="0"/>
    <s v="P0022|Apr"/>
    <n v="1890.6765"/>
    <n v="1081.7900000000002"/>
    <n v="808.88649999999984"/>
    <s v="Mountain Perch"/>
  </r>
  <r>
    <s v="P0022"/>
    <x v="1"/>
    <s v="P0022|May"/>
    <n v="2644.3568"/>
    <n v="1738.6999999999996"/>
    <n v="905.65680000000043"/>
    <s v="Mountain Perch"/>
  </r>
  <r>
    <s v="P0022"/>
    <x v="2"/>
    <s v="P0022|Jun"/>
    <n v="2815.8722000000002"/>
    <n v="1947.2799999999997"/>
    <n v="868.5922000000005"/>
    <s v="Mountain Perch"/>
  </r>
  <r>
    <s v="P0022"/>
    <x v="3"/>
    <s v="P0022|Jul"/>
    <n v="4350.4029999999993"/>
    <n v="3839.95"/>
    <n v="510.45299999999952"/>
    <s v="Mountain Perch"/>
  </r>
  <r>
    <s v="P0022"/>
    <x v="4"/>
    <s v="P0022|Aug"/>
    <n v="3593.0556000000006"/>
    <n v="3441.18"/>
    <n v="151.87560000000076"/>
    <s v="Mountain Perch"/>
  </r>
  <r>
    <s v="P0022"/>
    <x v="5"/>
    <s v="P0022|Sep"/>
    <n v="2632.6100999999999"/>
    <n v="1472.9199999999996"/>
    <n v="1159.6901000000003"/>
    <s v="Mountain Perch"/>
  </r>
  <r>
    <s v="P0022"/>
    <x v="6"/>
    <s v="P0022|Oct"/>
    <n v="2303.5763999999999"/>
    <n v="1518.7900000000009"/>
    <n v="784.78639999999905"/>
    <s v="Mountain Perch"/>
  </r>
  <r>
    <s v="P0022"/>
    <x v="7"/>
    <s v="P0022|Nov"/>
    <n v="2711.5099"/>
    <n v="1176.9700000000005"/>
    <n v="1534.5398999999995"/>
    <s v="Mountain Perch"/>
  </r>
  <r>
    <s v="P0022"/>
    <x v="8"/>
    <s v="P0022|Dec"/>
    <n v="8818.2724999999991"/>
    <n v="1850.5200000000045"/>
    <n v="6967.7524999999951"/>
    <s v="Mountain Perch"/>
  </r>
  <r>
    <s v="P0022"/>
    <x v="9"/>
    <s v="P0022|Jan"/>
    <n v="9839.5859999999993"/>
    <n v="2024.2800000000002"/>
    <n v="7815.3059999999987"/>
    <s v="Mountain Perch"/>
  </r>
  <r>
    <s v="P0022"/>
    <x v="10"/>
    <s v="P0022|Feb"/>
    <n v="6371.5731000000005"/>
    <n v="1692.4500000000048"/>
    <n v="4679.1230999999952"/>
    <s v="Mountain Perch"/>
  </r>
  <r>
    <s v="P0022"/>
    <x v="11"/>
    <s v="P0022|Mar"/>
    <n v="5461.9750000000004"/>
    <n v="1654.0699999999972"/>
    <n v="3807.9050000000034"/>
    <s v="Mountain Perch"/>
  </r>
  <r>
    <s v="P0023"/>
    <x v="0"/>
    <s v="P0023|Apr"/>
    <n v="823.5132000000001"/>
    <n v="527.48000000000047"/>
    <n v="296.03319999999962"/>
    <s v="Cinder Haven"/>
  </r>
  <r>
    <s v="P0023"/>
    <x v="1"/>
    <s v="P0023|May"/>
    <n v="1015.8254000000002"/>
    <n v="732.83000000000038"/>
    <n v="282.99539999999979"/>
    <s v="Cinder Haven"/>
  </r>
  <r>
    <s v="P0023"/>
    <x v="2"/>
    <s v="P0023|Jun"/>
    <n v="1193.7816"/>
    <n v="793.22"/>
    <n v="400.5616"/>
    <s v="Cinder Haven"/>
  </r>
  <r>
    <s v="P0023"/>
    <x v="3"/>
    <s v="P0023|Jul"/>
    <n v="1880.1839999999997"/>
    <n v="1445.63"/>
    <n v="434.55399999999963"/>
    <s v="Cinder Haven"/>
  </r>
  <r>
    <s v="P0023"/>
    <x v="4"/>
    <s v="P0023|Aug"/>
    <n v="1810.1596999999999"/>
    <n v="1363.7299999999998"/>
    <n v="446.42970000000014"/>
    <s v="Cinder Haven"/>
  </r>
  <r>
    <s v="P0023"/>
    <x v="5"/>
    <s v="P0023|Sep"/>
    <n v="1374.7751999999998"/>
    <n v="740.28999999999951"/>
    <n v="634.4852000000003"/>
    <s v="Cinder Haven"/>
  </r>
  <r>
    <s v="P0023"/>
    <x v="6"/>
    <s v="P0023|Oct"/>
    <n v="1089.0894999999998"/>
    <n v="599.58999999999992"/>
    <n v="489.4994999999999"/>
    <s v="Cinder Haven"/>
  </r>
  <r>
    <s v="P0023"/>
    <x v="7"/>
    <s v="P0023|Nov"/>
    <n v="1157.0101999999999"/>
    <n v="657.8500000000007"/>
    <n v="499.16019999999924"/>
    <s v="Cinder Haven"/>
  </r>
  <r>
    <s v="P0023"/>
    <x v="8"/>
    <s v="P0023|Dec"/>
    <n v="3826.4250000000002"/>
    <n v="953.25000000000011"/>
    <n v="2873.1750000000002"/>
    <s v="Cinder Haven"/>
  </r>
  <r>
    <s v="P0023"/>
    <x v="9"/>
    <s v="P0023|Jan"/>
    <n v="3668.5574999999999"/>
    <n v="969.21000000000038"/>
    <n v="2699.3474999999994"/>
    <s v="Cinder Haven"/>
  </r>
  <r>
    <s v="P0023"/>
    <x v="10"/>
    <s v="P0023|Feb"/>
    <n v="2834.9964"/>
    <n v="868.78999999999962"/>
    <n v="1966.2064000000005"/>
    <s v="Cinder Haven"/>
  </r>
  <r>
    <s v="P0023"/>
    <x v="11"/>
    <s v="P0023|Mar"/>
    <n v="2651.8992000000003"/>
    <n v="859.93999999999983"/>
    <n v="1791.9592000000005"/>
    <s v="Cinder Haven"/>
  </r>
  <r>
    <s v="P0024"/>
    <x v="0"/>
    <s v="P0024|Apr"/>
    <n v="1038.8005000000001"/>
    <n v="650.33999999999992"/>
    <n v="388.46050000000014"/>
    <s v="Evergreen Escape"/>
  </r>
  <r>
    <s v="P0024"/>
    <x v="1"/>
    <s v="P0024|May"/>
    <n v="1292.1935999999998"/>
    <n v="960.39000000000055"/>
    <n v="331.80359999999928"/>
    <s v="Evergreen Escape"/>
  </r>
  <r>
    <s v="P0024"/>
    <x v="2"/>
    <s v="P0024|Jun"/>
    <n v="1281.4848"/>
    <n v="1071.44"/>
    <n v="210.0447999999999"/>
    <s v="Evergreen Escape"/>
  </r>
  <r>
    <s v="P0024"/>
    <x v="3"/>
    <s v="P0024|Jul"/>
    <n v="2095.0625999999997"/>
    <n v="1899.9199999999998"/>
    <n v="195.1425999999999"/>
    <s v="Evergreen Escape"/>
  </r>
  <r>
    <s v="P0024"/>
    <x v="4"/>
    <s v="P0024|Aug"/>
    <n v="1827.0128"/>
    <n v="1977.5"/>
    <n v="-150.48720000000003"/>
    <s v="Evergreen Escape"/>
  </r>
  <r>
    <s v="P0024"/>
    <x v="5"/>
    <s v="P0024|Sep"/>
    <n v="1324.8437999999999"/>
    <n v="829.88000000000011"/>
    <n v="494.96379999999976"/>
    <s v="Evergreen Escape"/>
  </r>
  <r>
    <s v="P0024"/>
    <x v="6"/>
    <s v="P0024|Oct"/>
    <n v="1241.2685999999999"/>
    <n v="738.87000000000035"/>
    <n v="502.39859999999953"/>
    <s v="Evergreen Escape"/>
  </r>
  <r>
    <s v="P0024"/>
    <x v="7"/>
    <s v="P0024|Nov"/>
    <n v="1262.8026"/>
    <n v="709.30000000000018"/>
    <n v="553.5025999999998"/>
    <s v="Evergreen Escape"/>
  </r>
  <r>
    <s v="P0024"/>
    <x v="8"/>
    <s v="P0024|Dec"/>
    <n v="4145.8341999999993"/>
    <n v="1067.0500000000002"/>
    <n v="3078.7841999999991"/>
    <s v="Evergreen Escape"/>
  </r>
  <r>
    <s v="P0024"/>
    <x v="9"/>
    <s v="P0024|Jan"/>
    <n v="4053.3156000000004"/>
    <n v="1094"/>
    <n v="2959.3156000000004"/>
    <s v="Evergreen Escape"/>
  </r>
  <r>
    <s v="P0024"/>
    <x v="10"/>
    <s v="P0024|Feb"/>
    <n v="3218.806"/>
    <n v="968.58999999999992"/>
    <n v="2250.2160000000003"/>
    <s v="Evergreen Escape"/>
  </r>
  <r>
    <s v="P0024"/>
    <x v="11"/>
    <s v="P0024|Mar"/>
    <n v="2977.2760000000003"/>
    <n v="969.52000000000032"/>
    <n v="2007.7559999999999"/>
    <s v="Evergreen Escape"/>
  </r>
  <r>
    <s v="P0025"/>
    <x v="0"/>
    <s v="P0025|Apr"/>
    <n v="1632.7210000000002"/>
    <n v="940.22000000000025"/>
    <n v="692.50099999999998"/>
    <s v="Forest Chalet"/>
  </r>
  <r>
    <s v="P0025"/>
    <x v="1"/>
    <s v="P0025|May"/>
    <n v="2288.5962"/>
    <n v="1478.5699999999997"/>
    <n v="810.02620000000024"/>
    <s v="Forest Chalet"/>
  </r>
  <r>
    <s v="P0025"/>
    <x v="2"/>
    <s v="P0025|Jun"/>
    <n v="2347.4654999999998"/>
    <n v="1643.2500000000002"/>
    <n v="704.21549999999957"/>
    <s v="Forest Chalet"/>
  </r>
  <r>
    <s v="P0025"/>
    <x v="3"/>
    <s v="P0025|Jul"/>
    <n v="3370.8240000000001"/>
    <n v="3172.2199999999993"/>
    <n v="198.60400000000072"/>
    <s v="Forest Chalet"/>
  </r>
  <r>
    <s v="P0025"/>
    <x v="4"/>
    <s v="P0025|Aug"/>
    <n v="3070.4841000000001"/>
    <n v="2866.8599999999997"/>
    <n v="203.62410000000045"/>
    <s v="Forest Chalet"/>
  </r>
  <r>
    <s v="P0025"/>
    <x v="5"/>
    <s v="P0025|Sep"/>
    <n v="1976.6442000000002"/>
    <n v="1251.9700000000003"/>
    <n v="724.67419999999993"/>
    <s v="Forest Chalet"/>
  </r>
  <r>
    <s v="P0025"/>
    <x v="6"/>
    <s v="P0025|Oct"/>
    <n v="1993.3670000000002"/>
    <n v="1137.1099999999999"/>
    <n v="856.25700000000029"/>
    <s v="Forest Chalet"/>
  </r>
  <r>
    <s v="P0025"/>
    <x v="7"/>
    <s v="P0025|Nov"/>
    <n v="2014.2995999999998"/>
    <n v="1004.5099999999995"/>
    <n v="1009.7896000000003"/>
    <s v="Forest Chalet"/>
  </r>
  <r>
    <s v="P0025"/>
    <x v="8"/>
    <s v="P0025|Dec"/>
    <n v="7325.4715999999999"/>
    <n v="1889.949999999995"/>
    <n v="5435.5216000000046"/>
    <s v="Forest Chalet"/>
  </r>
  <r>
    <s v="P0025"/>
    <x v="9"/>
    <s v="P0025|Jan"/>
    <n v="6786.2594999999992"/>
    <n v="1589.8499999999956"/>
    <n v="5196.4095000000034"/>
    <s v="Forest Chalet"/>
  </r>
  <r>
    <s v="P0025"/>
    <x v="10"/>
    <s v="P0025|Feb"/>
    <n v="5584.5168000000003"/>
    <n v="1571.1099999999956"/>
    <n v="4013.4068000000048"/>
    <s v="Forest Chalet"/>
  </r>
  <r>
    <s v="P0025"/>
    <x v="11"/>
    <s v="P0025|Mar"/>
    <n v="3680.5643999999998"/>
    <n v="1217.6100000000001"/>
    <n v="2462.9543999999996"/>
    <s v="Forest Chalet"/>
  </r>
  <r>
    <s v="P0026"/>
    <x v="0"/>
    <s v="P0026|Apr"/>
    <n v="781.59950000000003"/>
    <n v="519.27999999999952"/>
    <n v="262.31950000000052"/>
    <s v="Frost Cabin"/>
  </r>
  <r>
    <s v="P0026"/>
    <x v="1"/>
    <s v="P0026|May"/>
    <n v="997.42450000000008"/>
    <n v="722.8900000000001"/>
    <n v="274.53449999999998"/>
    <s v="Frost Cabin"/>
  </r>
  <r>
    <s v="P0026"/>
    <x v="2"/>
    <s v="P0026|Jun"/>
    <n v="965.98680000000002"/>
    <n v="806.22000000000037"/>
    <n v="159.76679999999965"/>
    <s v="Frost Cabin"/>
  </r>
  <r>
    <s v="P0026"/>
    <x v="3"/>
    <s v="P0026|Jul"/>
    <n v="1300.9472000000001"/>
    <n v="1370.4300000000003"/>
    <n v="-69.482800000000225"/>
    <s v="Frost Cabin"/>
  </r>
  <r>
    <s v="P0026"/>
    <x v="4"/>
    <s v="P0026|Aug"/>
    <n v="1614.6949999999999"/>
    <n v="1375.7900000000004"/>
    <n v="238.90499999999952"/>
    <s v="Frost Cabin"/>
  </r>
  <r>
    <s v="P0026"/>
    <x v="5"/>
    <s v="P0026|Sep"/>
    <n v="887.64960000000008"/>
    <n v="657.09999999999991"/>
    <n v="230.54960000000017"/>
    <s v="Frost Cabin"/>
  </r>
  <r>
    <s v="P0026"/>
    <x v="6"/>
    <s v="P0026|Oct"/>
    <n v="935.02440000000001"/>
    <n v="849.64"/>
    <n v="85.384400000000028"/>
    <s v="Frost Cabin"/>
  </r>
  <r>
    <s v="P0026"/>
    <x v="7"/>
    <s v="P0026|Nov"/>
    <n v="758.65899999999999"/>
    <n v="586.73999999999967"/>
    <n v="171.91900000000032"/>
    <s v="Frost Cabin"/>
  </r>
  <r>
    <s v="P0026"/>
    <x v="8"/>
    <s v="P0026|Dec"/>
    <n v="2849.8762000000002"/>
    <n v="1072.7800000000004"/>
    <n v="1777.0961999999997"/>
    <s v="Frost Cabin"/>
  </r>
  <r>
    <s v="P0026"/>
    <x v="9"/>
    <s v="P0026|Jan"/>
    <n v="2955.9360000000001"/>
    <n v="865.67999999999984"/>
    <n v="2090.2560000000003"/>
    <s v="Frost Cabin"/>
  </r>
  <r>
    <s v="P0026"/>
    <x v="10"/>
    <s v="P0026|Feb"/>
    <n v="2184.8719999999998"/>
    <n v="770.7299999999999"/>
    <n v="1414.1419999999998"/>
    <s v="Frost Cabin"/>
  </r>
  <r>
    <s v="P0026"/>
    <x v="11"/>
    <s v="P0026|Mar"/>
    <n v="1990.4840000000002"/>
    <n v="790.65"/>
    <n v="1199.8340000000003"/>
    <s v="Frost Cabin"/>
  </r>
  <r>
    <s v="P0027"/>
    <x v="0"/>
    <s v="P0027|Apr"/>
    <n v="2910.7550000000001"/>
    <n v="636.91999999999973"/>
    <n v="2273.8350000000005"/>
    <s v="Highland Escape"/>
  </r>
  <r>
    <s v="P0027"/>
    <x v="1"/>
    <s v="P0027|May"/>
    <n v="3693.6420000000003"/>
    <n v="967.33999999999969"/>
    <n v="2726.3020000000006"/>
    <s v="Highland Escape"/>
  </r>
  <r>
    <s v="P0027"/>
    <x v="2"/>
    <s v="P0027|Jun"/>
    <n v="3836.7558000000004"/>
    <n v="1075.6199999999999"/>
    <n v="2761.1358000000005"/>
    <s v="Highland Escape"/>
  </r>
  <r>
    <s v="P0027"/>
    <x v="3"/>
    <s v="P0027|Jul"/>
    <n v="5673.6448"/>
    <n v="1915.1800000000003"/>
    <n v="3758.4647999999997"/>
    <s v="Highland Escape"/>
  </r>
  <r>
    <s v="P0027"/>
    <x v="4"/>
    <s v="P0027|Aug"/>
    <n v="5288.3608000000004"/>
    <n v="1812.9300000000003"/>
    <n v="3475.4308000000001"/>
    <s v="Highland Escape"/>
  </r>
  <r>
    <s v="P0027"/>
    <x v="5"/>
    <s v="P0027|Sep"/>
    <n v="3336.0029999999997"/>
    <n v="830.12999999999988"/>
    <n v="2505.8729999999996"/>
    <s v="Highland Escape"/>
  </r>
  <r>
    <s v="P0027"/>
    <x v="6"/>
    <s v="P0027|Oct"/>
    <n v="2773.3545000000004"/>
    <n v="765.69"/>
    <n v="2007.6645000000003"/>
    <s v="Highland Escape"/>
  </r>
  <r>
    <s v="P0027"/>
    <x v="7"/>
    <s v="P0027|Nov"/>
    <n v="3292.1590000000001"/>
    <n v="701.15000000000009"/>
    <n v="2591.009"/>
    <s v="Highland Escape"/>
  </r>
  <r>
    <s v="P0027"/>
    <x v="8"/>
    <s v="P0027|Dec"/>
    <n v="11741.593800000001"/>
    <n v="1061.4200000000005"/>
    <n v="10680.1738"/>
    <s v="Highland Escape"/>
  </r>
  <r>
    <s v="P0027"/>
    <x v="9"/>
    <s v="P0027|Jan"/>
    <n v="11205.659900000001"/>
    <n v="973.19000000000028"/>
    <n v="10232.4699"/>
    <s v="Highland Escape"/>
  </r>
  <r>
    <s v="P0027"/>
    <x v="10"/>
    <s v="P0027|Feb"/>
    <n v="8432.6432999999997"/>
    <n v="964.41000000000042"/>
    <n v="7468.233299999999"/>
    <s v="Highland Escape"/>
  </r>
  <r>
    <s v="P0027"/>
    <x v="11"/>
    <s v="P0027|Mar"/>
    <n v="6770.5976000000001"/>
    <n v="1126.0299999999993"/>
    <n v="5644.5676000000003"/>
    <s v="Highland Escape"/>
  </r>
  <r>
    <s v="P0028"/>
    <x v="0"/>
    <s v="P0028|Apr"/>
    <n v="1390.3430000000001"/>
    <n v="782.03999999999974"/>
    <n v="608.30300000000034"/>
    <s v="Boulder Perch"/>
  </r>
  <r>
    <s v="P0028"/>
    <x v="1"/>
    <s v="P0028|May"/>
    <n v="1609.0198"/>
    <n v="1207.2000000000003"/>
    <n v="401.81979999999976"/>
    <s v="Boulder Perch"/>
  </r>
  <r>
    <s v="P0028"/>
    <x v="2"/>
    <s v="P0028|Jun"/>
    <n v="1721.6368"/>
    <n v="1357.7199999999996"/>
    <n v="363.91680000000042"/>
    <s v="Boulder Perch"/>
  </r>
  <r>
    <s v="P0028"/>
    <x v="3"/>
    <s v="P0028|Jul"/>
    <n v="2342.2039999999997"/>
    <n v="2459.0400000000004"/>
    <n v="-116.83600000000069"/>
    <s v="Boulder Perch"/>
  </r>
  <r>
    <s v="P0028"/>
    <x v="4"/>
    <s v="P0028|Aug"/>
    <n v="2244.9712"/>
    <n v="2321.8700000000003"/>
    <n v="-76.898800000000392"/>
    <s v="Boulder Perch"/>
  </r>
  <r>
    <s v="P0028"/>
    <x v="5"/>
    <s v="P0028|Sep"/>
    <n v="1788.4503999999999"/>
    <n v="1036.5100000000002"/>
    <n v="751.94039999999973"/>
    <s v="Boulder Perch"/>
  </r>
  <r>
    <s v="P0028"/>
    <x v="6"/>
    <s v="P0028|Oct"/>
    <n v="1386.269"/>
    <n v="928.86"/>
    <n v="457.40899999999999"/>
    <s v="Boulder Perch"/>
  </r>
  <r>
    <s v="P0028"/>
    <x v="7"/>
    <s v="P0028|Nov"/>
    <n v="1505.8215"/>
    <n v="858.43000000000075"/>
    <n v="647.39149999999927"/>
    <s v="Boulder Perch"/>
  </r>
  <r>
    <s v="P0028"/>
    <x v="8"/>
    <s v="P0028|Dec"/>
    <n v="5700.1936000000005"/>
    <n v="1320.3999999999999"/>
    <n v="4379.7936000000009"/>
    <s v="Boulder Perch"/>
  </r>
  <r>
    <s v="P0028"/>
    <x v="9"/>
    <s v="P0028|Jan"/>
    <n v="5272.6563999999998"/>
    <n v="1322.7999999999997"/>
    <n v="3949.8564000000001"/>
    <s v="Boulder Perch"/>
  </r>
  <r>
    <s v="P0028"/>
    <x v="10"/>
    <s v="P0028|Feb"/>
    <n v="3675.0146999999997"/>
    <n v="1036.9699999999996"/>
    <n v="2638.0447000000004"/>
    <s v="Boulder Perch"/>
  </r>
  <r>
    <s v="P0028"/>
    <x v="11"/>
    <s v="P0028|Mar"/>
    <n v="3344.4096"/>
    <n v="1044.47"/>
    <n v="2299.9395999999997"/>
    <s v="Boulder Perch"/>
  </r>
  <r>
    <s v="P0029"/>
    <x v="0"/>
    <s v="P0029|Apr"/>
    <n v="1229.2745"/>
    <n v="773.51"/>
    <n v="455.7645"/>
    <s v="Ridge House"/>
  </r>
  <r>
    <s v="P0029"/>
    <x v="1"/>
    <s v="P0029|May"/>
    <n v="1592.6074000000001"/>
    <n v="1196.3900000000003"/>
    <n v="396.21739999999977"/>
    <s v="Ridge House"/>
  </r>
  <r>
    <s v="P0029"/>
    <x v="2"/>
    <s v="P0029|Jun"/>
    <n v="1745.2465999999999"/>
    <n v="1336.4900000000002"/>
    <n v="408.75659999999971"/>
    <s v="Ridge House"/>
  </r>
  <r>
    <s v="P0029"/>
    <x v="3"/>
    <s v="P0029|Jul"/>
    <n v="2805.6910000000003"/>
    <n v="2607.98"/>
    <n v="197.71100000000024"/>
    <s v="Ridge House"/>
  </r>
  <r>
    <s v="P0029"/>
    <x v="4"/>
    <s v="P0029|Aug"/>
    <n v="2935.4769999999999"/>
    <n v="2468.88"/>
    <n v="466.59699999999975"/>
    <s v="Ridge House"/>
  </r>
  <r>
    <s v="P0029"/>
    <x v="5"/>
    <s v="P0029|Sep"/>
    <n v="1745.9935"/>
    <n v="1050.3899999999994"/>
    <n v="695.60350000000062"/>
    <s v="Ridge House"/>
  </r>
  <r>
    <s v="P0029"/>
    <x v="6"/>
    <s v="P0029|Oct"/>
    <n v="1469.4562000000001"/>
    <n v="945.96000000000038"/>
    <n v="523.4961999999997"/>
    <s v="Ridge House"/>
  </r>
  <r>
    <s v="P0029"/>
    <x v="7"/>
    <s v="P0029|Nov"/>
    <n v="1547.2114000000001"/>
    <n v="1126.0700000000002"/>
    <n v="421.14139999999998"/>
    <s v="Ridge House"/>
  </r>
  <r>
    <s v="P0029"/>
    <x v="8"/>
    <s v="P0029|Dec"/>
    <n v="5879.1602000000003"/>
    <n v="1448.1499999999978"/>
    <n v="4431.0102000000024"/>
    <s v="Ridge House"/>
  </r>
  <r>
    <s v="P0029"/>
    <x v="9"/>
    <s v="P0029|Jan"/>
    <n v="4982.3548000000001"/>
    <n v="1333.6400000000006"/>
    <n v="3648.7147999999997"/>
    <s v="Ridge House"/>
  </r>
  <r>
    <s v="P0029"/>
    <x v="10"/>
    <s v="P0029|Feb"/>
    <n v="4102.3303999999998"/>
    <n v="1183.4400000000005"/>
    <n v="2918.8903999999993"/>
    <s v="Ridge House"/>
  </r>
  <r>
    <s v="P0029"/>
    <x v="11"/>
    <s v="P0029|Mar"/>
    <n v="3386.645"/>
    <n v="1176.7800000000009"/>
    <n v="2209.8649999999989"/>
    <s v="Ridge House"/>
  </r>
  <r>
    <s v="P0030"/>
    <x v="0"/>
    <s v="P0030|Apr"/>
    <n v="1138.8366000000001"/>
    <n v="641.86"/>
    <n v="496.97660000000008"/>
    <s v="Trailside Den"/>
  </r>
  <r>
    <s v="P0030"/>
    <x v="1"/>
    <s v="P0030|May"/>
    <n v="1468.559"/>
    <n v="966.6600000000002"/>
    <n v="501.89899999999977"/>
    <s v="Trailside Den"/>
  </r>
  <r>
    <s v="P0030"/>
    <x v="2"/>
    <s v="P0030|Jun"/>
    <n v="1610.1208000000001"/>
    <n v="1075.4400000000003"/>
    <n v="534.68079999999986"/>
    <s v="Trailside Den"/>
  </r>
  <r>
    <s v="P0030"/>
    <x v="3"/>
    <s v="P0030|Jul"/>
    <n v="2603.5261"/>
    <n v="2040.7500000000002"/>
    <n v="562.77609999999981"/>
    <s v="Trailside Den"/>
  </r>
  <r>
    <s v="P0030"/>
    <x v="4"/>
    <s v="P0030|Aug"/>
    <n v="1961.4062999999999"/>
    <n v="1924.3400000000001"/>
    <n v="37.066299999999728"/>
    <s v="Trailside Den"/>
  </r>
  <r>
    <s v="P0030"/>
    <x v="5"/>
    <s v="P0030|Sep"/>
    <n v="1484.4476"/>
    <n v="838.74999999999977"/>
    <n v="645.69760000000019"/>
    <s v="Trailside Den"/>
  </r>
  <r>
    <s v="P0030"/>
    <x v="6"/>
    <s v="P0030|Oct"/>
    <n v="1212.8088"/>
    <n v="776.55000000000018"/>
    <n v="436.25879999999984"/>
    <s v="Trailside Den"/>
  </r>
  <r>
    <s v="P0030"/>
    <x v="7"/>
    <s v="P0030|Nov"/>
    <n v="1307.2092000000002"/>
    <n v="705.49999999999955"/>
    <n v="601.70920000000069"/>
    <s v="Trailside Den"/>
  </r>
  <r>
    <s v="P0030"/>
    <x v="8"/>
    <s v="P0030|Dec"/>
    <n v="5615.6549999999997"/>
    <n v="1174.4100000000001"/>
    <n v="4441.2449999999999"/>
    <s v="Trailside Den"/>
  </r>
  <r>
    <s v="P0030"/>
    <x v="9"/>
    <s v="P0030|Jan"/>
    <n v="4425.4463999999998"/>
    <n v="1093.3000000000002"/>
    <n v="3332.1463999999996"/>
    <s v="Trailside Den"/>
  </r>
  <r>
    <s v="P0030"/>
    <x v="10"/>
    <s v="P0030|Feb"/>
    <n v="3741.9456000000005"/>
    <n v="1083.8999999999996"/>
    <n v="2658.0456000000008"/>
    <s v="Trailside Den"/>
  </r>
  <r>
    <s v="P0030"/>
    <x v="11"/>
    <s v="P0030|Mar"/>
    <n v="2846.7139999999999"/>
    <n v="970.30000000000052"/>
    <n v="1876.4139999999993"/>
    <s v="Trailside Den"/>
  </r>
  <r>
    <s v="P0031"/>
    <x v="0"/>
    <s v="P0031|Apr"/>
    <n v="734.89400000000001"/>
    <n v="511.24000000000018"/>
    <n v="223.65399999999983"/>
    <s v="Granite Manor"/>
  </r>
  <r>
    <s v="P0031"/>
    <x v="1"/>
    <s v="P0031|May"/>
    <n v="820.02120000000002"/>
    <n v="738.17999999999984"/>
    <n v="81.841200000000185"/>
    <s v="Granite Manor"/>
  </r>
  <r>
    <s v="P0031"/>
    <x v="2"/>
    <s v="P0031|Jun"/>
    <n v="961.64120000000003"/>
    <n v="812.56000000000006"/>
    <n v="149.08119999999997"/>
    <s v="Granite Manor"/>
  </r>
  <r>
    <s v="P0031"/>
    <x v="3"/>
    <s v="P0031|Jul"/>
    <n v="1255.9974"/>
    <n v="1357.5799999999995"/>
    <n v="-101.5825999999995"/>
    <s v="Granite Manor"/>
  </r>
  <r>
    <s v="P0031"/>
    <x v="4"/>
    <s v="P0031|Aug"/>
    <n v="1179.3480000000002"/>
    <n v="1290.2499999999998"/>
    <n v="-110.90199999999959"/>
    <s v="Granite Manor"/>
  </r>
  <r>
    <s v="P0031"/>
    <x v="5"/>
    <s v="P0031|Sep"/>
    <n v="931.64879999999994"/>
    <n v="641.87000000000012"/>
    <n v="289.77879999999982"/>
    <s v="Granite Manor"/>
  </r>
  <r>
    <s v="P0031"/>
    <x v="6"/>
    <s v="P0031|Oct"/>
    <n v="845.92020000000002"/>
    <n v="584.44000000000017"/>
    <n v="261.48019999999985"/>
    <s v="Granite Manor"/>
  </r>
  <r>
    <s v="P0031"/>
    <x v="7"/>
    <s v="P0031|Nov"/>
    <n v="846.79320000000007"/>
    <n v="575.13999999999987"/>
    <n v="271.6532000000002"/>
    <s v="Granite Manor"/>
  </r>
  <r>
    <s v="P0031"/>
    <x v="8"/>
    <s v="P0031|Dec"/>
    <n v="2779.59"/>
    <n v="1041.3899999999999"/>
    <n v="1738.2000000000003"/>
    <s v="Granite Manor"/>
  </r>
  <r>
    <s v="P0031"/>
    <x v="9"/>
    <s v="P0031|Jan"/>
    <n v="2718.0144"/>
    <n v="877.0899999999998"/>
    <n v="1840.9244000000003"/>
    <s v="Granite Manor"/>
  </r>
  <r>
    <s v="P0031"/>
    <x v="10"/>
    <s v="P0031|Feb"/>
    <n v="1996.6920000000002"/>
    <n v="792.61999999999978"/>
    <n v="1204.0720000000006"/>
    <s v="Granite Manor"/>
  </r>
  <r>
    <s v="P0031"/>
    <x v="11"/>
    <s v="P0031|Mar"/>
    <n v="1899.886"/>
    <n v="775.38000000000056"/>
    <n v="1124.5059999999994"/>
    <s v="Granite Manor"/>
  </r>
  <r>
    <s v="P0032"/>
    <x v="0"/>
    <s v="P0032|Apr"/>
    <n v="1127.9531999999999"/>
    <n v="796.06000000000006"/>
    <n v="331.89319999999987"/>
    <s v="Forest Getaway"/>
  </r>
  <r>
    <s v="P0032"/>
    <x v="1"/>
    <s v="P0032|May"/>
    <n v="1227.7080000000001"/>
    <n v="973.56999999999982"/>
    <n v="254.13800000000026"/>
    <s v="Forest Getaway"/>
  </r>
  <r>
    <s v="P0032"/>
    <x v="2"/>
    <s v="P0032|Jun"/>
    <n v="1405.6836000000001"/>
    <n v="1074.3400000000006"/>
    <n v="331.34359999999947"/>
    <s v="Forest Getaway"/>
  </r>
  <r>
    <s v="P0032"/>
    <x v="3"/>
    <s v="P0032|Jul"/>
    <n v="2193.1870000000004"/>
    <n v="2014.9800000000002"/>
    <n v="178.20700000000011"/>
    <s v="Forest Getaway"/>
  </r>
  <r>
    <s v="P0032"/>
    <x v="4"/>
    <s v="P0032|Aug"/>
    <n v="2272.8239999999996"/>
    <n v="1911.1999999999998"/>
    <n v="361.6239999999998"/>
    <s v="Forest Getaway"/>
  </r>
  <r>
    <s v="P0032"/>
    <x v="5"/>
    <s v="P0032|Sep"/>
    <n v="1211.8776"/>
    <n v="816.70999999999958"/>
    <n v="395.16760000000045"/>
    <s v="Forest Getaway"/>
  </r>
  <r>
    <s v="P0032"/>
    <x v="6"/>
    <s v="P0032|Oct"/>
    <n v="1107.1758"/>
    <n v="753.33999999999946"/>
    <n v="353.83580000000052"/>
    <s v="Forest Getaway"/>
  </r>
  <r>
    <s v="P0032"/>
    <x v="7"/>
    <s v="P0032|Nov"/>
    <n v="1137.1487999999999"/>
    <n v="887.12"/>
    <n v="250.02879999999993"/>
    <s v="Forest Getaway"/>
  </r>
  <r>
    <s v="P0032"/>
    <x v="8"/>
    <s v="P0032|Dec"/>
    <n v="5279.0067999999992"/>
    <n v="1186.1499999999994"/>
    <n v="4092.8567999999996"/>
    <s v="Forest Getaway"/>
  </r>
  <r>
    <s v="P0032"/>
    <x v="9"/>
    <s v="P0032|Jan"/>
    <n v="3448.1520000000005"/>
    <n v="1071.2500000000002"/>
    <n v="2376.902"/>
    <s v="Forest Getaway"/>
  </r>
  <r>
    <s v="P0032"/>
    <x v="10"/>
    <s v="P0032|Feb"/>
    <n v="2865.3380000000002"/>
    <n v="981.54999999999905"/>
    <n v="1883.7880000000011"/>
    <s v="Forest Getaway"/>
  </r>
  <r>
    <s v="P0032"/>
    <x v="11"/>
    <s v="P0032|Mar"/>
    <n v="2508.7660000000001"/>
    <n v="948.83000000000015"/>
    <n v="1559.9359999999999"/>
    <s v="Forest Getaway"/>
  </r>
  <r>
    <s v="P0033"/>
    <x v="0"/>
    <s v="P0033|Apr"/>
    <n v="853.91300000000001"/>
    <n v="508.88999999999947"/>
    <n v="345.02300000000054"/>
    <s v="Aspen Haven"/>
  </r>
  <r>
    <s v="P0033"/>
    <x v="1"/>
    <s v="P0033|May"/>
    <n v="880.00600000000009"/>
    <n v="736.36999999999989"/>
    <n v="143.63600000000019"/>
    <s v="Aspen Haven"/>
  </r>
  <r>
    <s v="P0033"/>
    <x v="2"/>
    <s v="P0033|Jun"/>
    <n v="1123.7864"/>
    <n v="796.04999999999973"/>
    <n v="327.73640000000023"/>
    <s v="Aspen Haven"/>
  </r>
  <r>
    <s v="P0033"/>
    <x v="3"/>
    <s v="P0033|Jul"/>
    <n v="1546.8616"/>
    <n v="1366.1999999999998"/>
    <n v="180.66160000000013"/>
    <s v="Aspen Haven"/>
  </r>
  <r>
    <s v="P0033"/>
    <x v="4"/>
    <s v="P0033|Aug"/>
    <n v="1435.04"/>
    <n v="1304.6000000000004"/>
    <n v="130.4399999999996"/>
    <s v="Aspen Haven"/>
  </r>
  <r>
    <s v="P0033"/>
    <x v="5"/>
    <s v="P0033|Sep"/>
    <n v="997.53120000000001"/>
    <n v="665.91000000000042"/>
    <n v="331.62119999999959"/>
    <s v="Aspen Haven"/>
  </r>
  <r>
    <s v="P0033"/>
    <x v="6"/>
    <s v="P0033|Oct"/>
    <n v="897.17499999999995"/>
    <n v="598.59999999999968"/>
    <n v="298.57500000000027"/>
    <s v="Aspen Haven"/>
  </r>
  <r>
    <s v="P0033"/>
    <x v="7"/>
    <s v="P0033|Nov"/>
    <n v="881.12150000000008"/>
    <n v="787.31000000000006"/>
    <n v="93.811500000000024"/>
    <s v="Aspen Haven"/>
  </r>
  <r>
    <s v="P0033"/>
    <x v="8"/>
    <s v="P0033|Dec"/>
    <n v="3635.3627999999999"/>
    <n v="879.02"/>
    <n v="2756.3427999999999"/>
    <s v="Aspen Haven"/>
  </r>
  <r>
    <s v="P0033"/>
    <x v="9"/>
    <s v="P0033|Jan"/>
    <n v="3048.1623"/>
    <n v="802.00000000000045"/>
    <n v="2246.1622999999995"/>
    <s v="Aspen Haven"/>
  </r>
  <r>
    <s v="P0033"/>
    <x v="10"/>
    <s v="P0033|Feb"/>
    <n v="2600.7110000000002"/>
    <n v="806.07999999999993"/>
    <n v="1794.6310000000003"/>
    <s v="Aspen Haven"/>
  </r>
  <r>
    <s v="P0033"/>
    <x v="11"/>
    <s v="P0033|Mar"/>
    <n v="2223.3312000000001"/>
    <n v="715.27"/>
    <n v="1508.0612000000001"/>
    <s v="Aspen Haven"/>
  </r>
  <r>
    <s v="P0034"/>
    <x v="0"/>
    <s v="P0034|Apr"/>
    <n v="1152.048"/>
    <n v="639.28999999999962"/>
    <n v="512.75800000000038"/>
    <s v="Silver Nest"/>
  </r>
  <r>
    <s v="P0034"/>
    <x v="1"/>
    <s v="P0034|May"/>
    <n v="1379.61"/>
    <n v="971.91000000000008"/>
    <n v="407.69999999999982"/>
    <s v="Silver Nest"/>
  </r>
  <r>
    <s v="P0034"/>
    <x v="2"/>
    <s v="P0034|Jun"/>
    <n v="1500.8794"/>
    <n v="1045.2099999999996"/>
    <n v="455.66940000000045"/>
    <s v="Silver Nest"/>
  </r>
  <r>
    <s v="P0034"/>
    <x v="3"/>
    <s v="P0034|Jul"/>
    <n v="2478.2603000000004"/>
    <n v="2025.9799999999998"/>
    <n v="452.28030000000058"/>
    <s v="Silver Nest"/>
  </r>
  <r>
    <s v="P0034"/>
    <x v="4"/>
    <s v="P0034|Aug"/>
    <n v="2351.7819999999997"/>
    <n v="1914.0000000000002"/>
    <n v="437.78199999999947"/>
    <s v="Silver Nest"/>
  </r>
  <r>
    <s v="P0034"/>
    <x v="5"/>
    <s v="P0034|Sep"/>
    <n v="1526.8851"/>
    <n v="831.98999999999978"/>
    <n v="694.89510000000018"/>
    <s v="Silver Nest"/>
  </r>
  <r>
    <s v="P0034"/>
    <x v="6"/>
    <s v="P0034|Oct"/>
    <n v="1309.0134"/>
    <n v="773.33999999999992"/>
    <n v="535.67340000000013"/>
    <s v="Silver Nest"/>
  </r>
  <r>
    <s v="P0034"/>
    <x v="7"/>
    <s v="P0034|Nov"/>
    <n v="1566.8103000000001"/>
    <n v="737.47999999999911"/>
    <n v="829.33030000000099"/>
    <s v="Silver Nest"/>
  </r>
  <r>
    <s v="P0034"/>
    <x v="8"/>
    <s v="P0034|Dec"/>
    <n v="5161.5494999999992"/>
    <n v="1187.4099999999996"/>
    <n v="3974.1394999999993"/>
    <s v="Silver Nest"/>
  </r>
  <r>
    <s v="P0034"/>
    <x v="9"/>
    <s v="P0034|Jan"/>
    <n v="3853.1075999999998"/>
    <n v="1194.3800000000006"/>
    <n v="2658.7275999999993"/>
    <s v="Silver Nest"/>
  </r>
  <r>
    <s v="P0034"/>
    <x v="10"/>
    <s v="P0034|Feb"/>
    <n v="3385.8302999999996"/>
    <n v="967.78999999999951"/>
    <n v="2418.0403000000001"/>
    <s v="Silver Nest"/>
  </r>
  <r>
    <s v="P0034"/>
    <x v="11"/>
    <s v="P0034|Mar"/>
    <n v="3271.4964"/>
    <n v="957.16000000000031"/>
    <n v="2314.3363999999997"/>
    <s v="Silver Nest"/>
  </r>
  <r>
    <s v="P0035"/>
    <x v="0"/>
    <s v="P0035|Apr"/>
    <n v="779.04840000000002"/>
    <n v="525.06999999999994"/>
    <n v="253.97840000000008"/>
    <s v="Alpine Den"/>
  </r>
  <r>
    <s v="P0035"/>
    <x v="1"/>
    <s v="P0035|May"/>
    <n v="1010.8007999999999"/>
    <n v="717.25000000000023"/>
    <n v="293.55079999999964"/>
    <s v="Alpine Den"/>
  </r>
  <r>
    <s v="P0035"/>
    <x v="2"/>
    <s v="P0035|Jun"/>
    <n v="1150.4032"/>
    <n v="941.09000000000015"/>
    <n v="209.31319999999982"/>
    <s v="Alpine Den"/>
  </r>
  <r>
    <s v="P0035"/>
    <x v="3"/>
    <s v="P0035|Jul"/>
    <n v="1766.4127000000001"/>
    <n v="1448.2099999999998"/>
    <n v="318.20270000000028"/>
    <s v="Alpine Den"/>
  </r>
  <r>
    <s v="P0035"/>
    <x v="4"/>
    <s v="P0035|Aug"/>
    <n v="1370.7096000000001"/>
    <n v="1294.6300000000001"/>
    <n v="76.079600000000028"/>
    <s v="Alpine Den"/>
  </r>
  <r>
    <s v="P0035"/>
    <x v="5"/>
    <s v="P0035|Sep"/>
    <n v="1067.4294"/>
    <n v="656.64"/>
    <n v="410.7894"/>
    <s v="Alpine Den"/>
  </r>
  <r>
    <s v="P0035"/>
    <x v="6"/>
    <s v="P0035|Oct"/>
    <n v="867.10500000000002"/>
    <n v="597.36999999999966"/>
    <n v="269.73500000000035"/>
    <s v="Alpine Den"/>
  </r>
  <r>
    <s v="P0035"/>
    <x v="7"/>
    <s v="P0035|Nov"/>
    <n v="1035.1089999999999"/>
    <n v="797.12999999999977"/>
    <n v="237.97900000000016"/>
    <s v="Alpine Den"/>
  </r>
  <r>
    <s v="P0035"/>
    <x v="8"/>
    <s v="P0035|Dec"/>
    <n v="3664.7745"/>
    <n v="954.93999999999983"/>
    <n v="2709.8344999999999"/>
    <s v="Alpine Den"/>
  </r>
  <r>
    <s v="P0035"/>
    <x v="9"/>
    <s v="P0035|Jan"/>
    <n v="3376.248"/>
    <n v="975.67000000000019"/>
    <n v="2400.578"/>
    <s v="Alpine Den"/>
  </r>
  <r>
    <s v="P0035"/>
    <x v="10"/>
    <s v="P0035|Feb"/>
    <n v="2836.2574"/>
    <n v="861.59000000000026"/>
    <n v="1974.6673999999998"/>
    <s v="Alpine Den"/>
  </r>
  <r>
    <s v="P0035"/>
    <x v="11"/>
    <s v="P0035|Mar"/>
    <n v="2159.7684000000004"/>
    <n v="781.05000000000064"/>
    <n v="1378.7183999999997"/>
    <s v="Alpine Den"/>
  </r>
  <r>
    <s v="P0036"/>
    <x v="0"/>
    <s v="P0036|Apr"/>
    <n v="1468.7578000000001"/>
    <n v="768.81000000000006"/>
    <n v="699.94780000000003"/>
    <s v="Mountain Landing"/>
  </r>
  <r>
    <s v="P0036"/>
    <x v="1"/>
    <s v="P0036|May"/>
    <n v="1965.7664"/>
    <n v="1214.7900000000004"/>
    <n v="750.97639999999956"/>
    <s v="Mountain Landing"/>
  </r>
  <r>
    <s v="P0036"/>
    <x v="2"/>
    <s v="P0036|Jun"/>
    <n v="2052.7560000000003"/>
    <n v="1329.7500000000005"/>
    <n v="723.00599999999986"/>
    <s v="Mountain Landing"/>
  </r>
  <r>
    <s v="P0036"/>
    <x v="3"/>
    <s v="P0036|Jul"/>
    <n v="2862.0480000000002"/>
    <n v="2581.1000000000004"/>
    <n v="280.94799999999987"/>
    <s v="Mountain Landing"/>
  </r>
  <r>
    <s v="P0036"/>
    <x v="4"/>
    <s v="P0036|Aug"/>
    <n v="2806.1760000000004"/>
    <n v="2466.2799999999997"/>
    <n v="339.89600000000064"/>
    <s v="Mountain Landing"/>
  </r>
  <r>
    <s v="P0036"/>
    <x v="5"/>
    <s v="P0036|Sep"/>
    <n v="1831.0722000000001"/>
    <n v="1031.52"/>
    <n v="799.55220000000008"/>
    <s v="Mountain Landing"/>
  </r>
  <r>
    <s v="P0036"/>
    <x v="6"/>
    <s v="P0036|Oct"/>
    <n v="1916.4903999999999"/>
    <n v="927.5400000000003"/>
    <n v="988.9503999999996"/>
    <s v="Mountain Landing"/>
  </r>
  <r>
    <s v="P0036"/>
    <x v="7"/>
    <s v="P0036|Nov"/>
    <n v="1795.4926"/>
    <n v="860.4100000000002"/>
    <n v="935.08259999999984"/>
    <s v="Mountain Landing"/>
  </r>
  <r>
    <s v="P0036"/>
    <x v="8"/>
    <s v="P0036|Dec"/>
    <n v="6770.8229999999994"/>
    <n v="1445.2200000000046"/>
    <n v="5325.6029999999946"/>
    <s v="Mountain Landing"/>
  </r>
  <r>
    <s v="P0036"/>
    <x v="9"/>
    <s v="P0036|Jan"/>
    <n v="6189.6959999999999"/>
    <n v="1444.3600000000001"/>
    <n v="4745.3359999999993"/>
    <s v="Mountain Landing"/>
  </r>
  <r>
    <s v="P0036"/>
    <x v="10"/>
    <s v="P0036|Feb"/>
    <n v="4577.8923000000004"/>
    <n v="1199.9399999999991"/>
    <n v="3377.9523000000013"/>
    <s v="Mountain Landing"/>
  </r>
  <r>
    <s v="P0036"/>
    <x v="11"/>
    <s v="P0036|Mar"/>
    <n v="4194.9459999999999"/>
    <n v="1168.56"/>
    <n v="3026.386"/>
    <s v="Mountain Landing"/>
  </r>
  <r>
    <s v="P0037"/>
    <x v="0"/>
    <s v="P0037|Apr"/>
    <n v="1572.5769"/>
    <n v="779.46999999999957"/>
    <n v="793.10690000000045"/>
    <s v="Boulder House"/>
  </r>
  <r>
    <s v="P0037"/>
    <x v="1"/>
    <s v="P0037|May"/>
    <n v="2087.7552000000001"/>
    <n v="1336.94"/>
    <n v="750.8152"/>
    <s v="Boulder House"/>
  </r>
  <r>
    <s v="P0037"/>
    <x v="2"/>
    <s v="P0037|Jun"/>
    <n v="2237.2710000000002"/>
    <n v="1467.7599999999998"/>
    <n v="769.51100000000042"/>
    <s v="Boulder House"/>
  </r>
  <r>
    <s v="P0037"/>
    <x v="3"/>
    <s v="P0037|Jul"/>
    <n v="3466.3968"/>
    <n v="2607.5"/>
    <n v="858.89679999999998"/>
    <s v="Boulder House"/>
  </r>
  <r>
    <s v="P0037"/>
    <x v="4"/>
    <s v="P0037|Aug"/>
    <n v="3310.0715999999998"/>
    <n v="2463.2299999999996"/>
    <n v="846.8416000000002"/>
    <s v="Boulder House"/>
  </r>
  <r>
    <s v="P0037"/>
    <x v="5"/>
    <s v="P0037|Sep"/>
    <n v="1704.5065999999999"/>
    <n v="1027.79"/>
    <n v="676.71659999999997"/>
    <s v="Boulder House"/>
  </r>
  <r>
    <s v="P0037"/>
    <x v="6"/>
    <s v="P0037|Oct"/>
    <n v="1713.3336000000002"/>
    <n v="1100.01"/>
    <n v="613.32360000000017"/>
    <s v="Boulder House"/>
  </r>
  <r>
    <s v="P0037"/>
    <x v="7"/>
    <s v="P0037|Nov"/>
    <n v="1830.8409999999999"/>
    <n v="985.70999999999992"/>
    <n v="845.13099999999997"/>
    <s v="Boulder House"/>
  </r>
  <r>
    <s v="P0037"/>
    <x v="8"/>
    <s v="P0037|Dec"/>
    <n v="6447.6674999999996"/>
    <n v="1441.350000000002"/>
    <n v="5006.3174999999974"/>
    <s v="Boulder House"/>
  </r>
  <r>
    <s v="P0037"/>
    <x v="9"/>
    <s v="P0037|Jan"/>
    <n v="6289.2179999999998"/>
    <n v="1437.3300000000017"/>
    <n v="4851.8879999999981"/>
    <s v="Boulder House"/>
  </r>
  <r>
    <s v="P0037"/>
    <x v="10"/>
    <s v="P0037|Feb"/>
    <n v="4652.2637999999997"/>
    <n v="1477.3300000000002"/>
    <n v="3174.9337999999998"/>
    <s v="Boulder House"/>
  </r>
  <r>
    <s v="P0037"/>
    <x v="11"/>
    <s v="P0037|Mar"/>
    <n v="3853.1179999999995"/>
    <n v="1158.72"/>
    <n v="2694.3979999999992"/>
    <s v="Boulder House"/>
  </r>
  <r>
    <s v="P0038"/>
    <x v="0"/>
    <s v="P0038|Apr"/>
    <n v="841.03139999999996"/>
    <n v="533.34000000000037"/>
    <n v="307.69139999999959"/>
    <s v="Starlight Manor"/>
  </r>
  <r>
    <s v="P0038"/>
    <x v="1"/>
    <s v="P0038|May"/>
    <n v="1034.1583999999998"/>
    <n v="733.0700000000005"/>
    <n v="301.0883999999993"/>
    <s v="Starlight Manor"/>
  </r>
  <r>
    <s v="P0038"/>
    <x v="2"/>
    <s v="P0038|Jun"/>
    <n v="1051.3856000000001"/>
    <n v="920.51"/>
    <n v="130.87560000000008"/>
    <s v="Starlight Manor"/>
  </r>
  <r>
    <s v="P0038"/>
    <x v="3"/>
    <s v="P0038|Jul"/>
    <n v="1926.9768000000001"/>
    <n v="1446.21"/>
    <n v="480.7668000000001"/>
    <s v="Starlight Manor"/>
  </r>
  <r>
    <s v="P0038"/>
    <x v="4"/>
    <s v="P0038|Aug"/>
    <n v="1520.0230000000001"/>
    <n v="1378.4699999999996"/>
    <n v="141.55300000000057"/>
    <s v="Starlight Manor"/>
  </r>
  <r>
    <s v="P0038"/>
    <x v="5"/>
    <s v="P0038|Sep"/>
    <n v="1222.2607999999998"/>
    <n v="643.16000000000008"/>
    <n v="579.10079999999971"/>
    <s v="Starlight Manor"/>
  </r>
  <r>
    <s v="P0038"/>
    <x v="6"/>
    <s v="P0038|Oct"/>
    <n v="972.23360000000002"/>
    <n v="583.75000000000023"/>
    <n v="388.4835999999998"/>
    <s v="Starlight Manor"/>
  </r>
  <r>
    <s v="P0038"/>
    <x v="7"/>
    <s v="P0038|Nov"/>
    <n v="1038.7076999999999"/>
    <n v="572.95999999999981"/>
    <n v="465.74770000000012"/>
    <s v="Starlight Manor"/>
  </r>
  <r>
    <s v="P0038"/>
    <x v="8"/>
    <s v="P0038|Dec"/>
    <n v="3824.0969999999998"/>
    <n v="950.29000000000042"/>
    <n v="2873.8069999999993"/>
    <s v="Starlight Manor"/>
  </r>
  <r>
    <s v="P0038"/>
    <x v="9"/>
    <s v="P0038|Jan"/>
    <n v="3701.877"/>
    <n v="951.59999999999968"/>
    <n v="2750.277"/>
    <s v="Starlight Manor"/>
  </r>
  <r>
    <s v="P0038"/>
    <x v="10"/>
    <s v="P0038|Feb"/>
    <n v="2851.8744000000002"/>
    <n v="859.48999999999967"/>
    <n v="1992.3844000000004"/>
    <s v="Starlight Manor"/>
  </r>
  <r>
    <s v="P0038"/>
    <x v="11"/>
    <s v="P0038|Mar"/>
    <n v="2278.2636000000002"/>
    <n v="789.64000000000044"/>
    <n v="1488.6235999999999"/>
    <s v="Starlight Manor"/>
  </r>
  <r>
    <s v="P0039"/>
    <x v="0"/>
    <s v="P0039|Apr"/>
    <n v="1229.163"/>
    <n v="654.24000000000046"/>
    <n v="574.92299999999955"/>
    <s v="Mountain Point"/>
  </r>
  <r>
    <s v="P0039"/>
    <x v="1"/>
    <s v="P0039|May"/>
    <n v="1521.9284"/>
    <n v="961.14999999999975"/>
    <n v="560.77840000000026"/>
    <s v="Mountain Point"/>
  </r>
  <r>
    <s v="P0039"/>
    <x v="2"/>
    <s v="P0039|Jun"/>
    <n v="1879.8680999999999"/>
    <n v="1075.7900000000004"/>
    <n v="804.07809999999949"/>
    <s v="Mountain Point"/>
  </r>
  <r>
    <s v="P0039"/>
    <x v="3"/>
    <s v="P0039|Jul"/>
    <n v="2736.6779999999999"/>
    <n v="2019.3500000000006"/>
    <n v="717.32799999999929"/>
    <s v="Mountain Point"/>
  </r>
  <r>
    <s v="P0039"/>
    <x v="4"/>
    <s v="P0039|Aug"/>
    <n v="2677.3043000000002"/>
    <n v="2189.86"/>
    <n v="487.44430000000011"/>
    <s v="Mountain Point"/>
  </r>
  <r>
    <s v="P0039"/>
    <x v="5"/>
    <s v="P0039|Sep"/>
    <n v="1520.1629999999998"/>
    <n v="849"/>
    <n v="671.16299999999978"/>
    <s v="Mountain Point"/>
  </r>
  <r>
    <s v="P0039"/>
    <x v="6"/>
    <s v="P0039|Oct"/>
    <n v="1460.4110000000001"/>
    <n v="762.19000000000051"/>
    <n v="698.22099999999955"/>
    <s v="Mountain Point"/>
  </r>
  <r>
    <s v="P0039"/>
    <x v="7"/>
    <s v="P0039|Nov"/>
    <n v="1593.2323000000001"/>
    <n v="819.41000000000008"/>
    <n v="773.82230000000004"/>
    <s v="Mountain Point"/>
  </r>
  <r>
    <s v="P0039"/>
    <x v="8"/>
    <s v="P0039|Dec"/>
    <n v="5053.5884999999998"/>
    <n v="1185.0199999999995"/>
    <n v="3868.5685000000003"/>
    <s v="Mountain Point"/>
  </r>
  <r>
    <s v="P0039"/>
    <x v="9"/>
    <s v="P0039|Jan"/>
    <n v="5186.5755000000008"/>
    <n v="1392.9599999999998"/>
    <n v="3793.6155000000008"/>
    <s v="Mountain Point"/>
  </r>
  <r>
    <s v="P0039"/>
    <x v="10"/>
    <s v="P0039|Feb"/>
    <n v="4184.2656000000006"/>
    <n v="1100.8300000000004"/>
    <n v="3083.4356000000002"/>
    <s v="Mountain Point"/>
  </r>
  <r>
    <s v="P0039"/>
    <x v="11"/>
    <s v="P0039|Mar"/>
    <n v="3798.4675000000002"/>
    <n v="1058.8199999999997"/>
    <n v="2739.6475000000005"/>
    <s v="Mountain Point"/>
  </r>
  <r>
    <s v="P0040"/>
    <x v="0"/>
    <s v="P0040|Apr"/>
    <n v="1017.3774000000001"/>
    <n v="514.79"/>
    <n v="502.58740000000012"/>
    <s v="Alpine Chalet"/>
  </r>
  <r>
    <s v="P0040"/>
    <x v="1"/>
    <s v="P0040|May"/>
    <n v="993.98100000000011"/>
    <n v="729.12999999999965"/>
    <n v="264.85100000000045"/>
    <s v="Alpine Chalet"/>
  </r>
  <r>
    <s v="P0040"/>
    <x v="2"/>
    <s v="P0040|Jun"/>
    <n v="1470.1443000000002"/>
    <n v="793.63999999999987"/>
    <n v="676.50430000000028"/>
    <s v="Alpine Chalet"/>
  </r>
  <r>
    <s v="P0040"/>
    <x v="3"/>
    <s v="P0040|Jul"/>
    <n v="2084.1652999999997"/>
    <n v="1443.4799999999998"/>
    <n v="640.68529999999987"/>
    <s v="Alpine Chalet"/>
  </r>
  <r>
    <s v="P0040"/>
    <x v="4"/>
    <s v="P0040|Aug"/>
    <n v="1899.778"/>
    <n v="1367.3199999999997"/>
    <n v="532.45800000000031"/>
    <s v="Alpine Chalet"/>
  </r>
  <r>
    <s v="P0040"/>
    <x v="5"/>
    <s v="P0040|Sep"/>
    <n v="1198.7479999999998"/>
    <n v="641.18000000000018"/>
    <n v="557.56799999999964"/>
    <s v="Alpine Chalet"/>
  </r>
  <r>
    <s v="P0040"/>
    <x v="6"/>
    <s v="P0040|Oct"/>
    <n v="1115.7741999999998"/>
    <n v="589.74000000000024"/>
    <n v="526.0341999999996"/>
    <s v="Alpine Chalet"/>
  </r>
  <r>
    <s v="P0040"/>
    <x v="7"/>
    <s v="P0040|Nov"/>
    <n v="1360.0312000000001"/>
    <n v="671.96000000000038"/>
    <n v="688.07119999999975"/>
    <s v="Alpine Chalet"/>
  </r>
  <r>
    <s v="P0040"/>
    <x v="8"/>
    <s v="P0040|Dec"/>
    <n v="4335.6750000000002"/>
    <n v="965.2"/>
    <n v="3370.4750000000004"/>
    <s v="Alpine Chalet"/>
  </r>
  <r>
    <s v="P0040"/>
    <x v="9"/>
    <s v="P0040|Jan"/>
    <n v="3648.7985999999996"/>
    <n v="960.80000000000041"/>
    <n v="2687.998599999999"/>
    <s v="Alpine Chalet"/>
  </r>
  <r>
    <s v="P0040"/>
    <x v="10"/>
    <s v="P0040|Feb"/>
    <n v="2746.308"/>
    <n v="782.20999999999992"/>
    <n v="1964.098"/>
    <s v="Alpine Chalet"/>
  </r>
  <r>
    <s v="P0040"/>
    <x v="11"/>
    <s v="P0040|Mar"/>
    <n v="2616.6675"/>
    <n v="776.65000000000009"/>
    <n v="1840.0174999999999"/>
    <s v="Alpine Chalet"/>
  </r>
  <r>
    <s v="P0041"/>
    <x v="0"/>
    <s v="P0041|Apr"/>
    <n v="1130.2812000000001"/>
    <n v="639.98000000000013"/>
    <n v="490.30119999999999"/>
    <s v="Sierra Overlook"/>
  </r>
  <r>
    <s v="P0041"/>
    <x v="1"/>
    <s v="P0041|May"/>
    <n v="1313.0001"/>
    <n v="956.30000000000018"/>
    <n v="356.70009999999979"/>
    <s v="Sierra Overlook"/>
  </r>
  <r>
    <s v="P0041"/>
    <x v="2"/>
    <s v="P0041|Jun"/>
    <n v="1612.3712"/>
    <n v="1088.7400000000002"/>
    <n v="523.63119999999981"/>
    <s v="Sierra Overlook"/>
  </r>
  <r>
    <s v="P0041"/>
    <x v="3"/>
    <s v="P0041|Jul"/>
    <n v="2240.232"/>
    <n v="2023.7600000000002"/>
    <n v="216.47199999999975"/>
    <s v="Sierra Overlook"/>
  </r>
  <r>
    <s v="P0041"/>
    <x v="4"/>
    <s v="P0041|Aug"/>
    <n v="2139.5460000000003"/>
    <n v="1920.7999999999997"/>
    <n v="218.74600000000055"/>
    <s v="Sierra Overlook"/>
  </r>
  <r>
    <s v="P0041"/>
    <x v="5"/>
    <s v="P0041|Sep"/>
    <n v="1389.2517999999998"/>
    <n v="832.07999999999947"/>
    <n v="557.1718000000003"/>
    <s v="Sierra Overlook"/>
  </r>
  <r>
    <s v="P0041"/>
    <x v="6"/>
    <s v="P0041|Oct"/>
    <n v="1287.5375999999999"/>
    <n v="772.29"/>
    <n v="515.24759999999992"/>
    <s v="Sierra Overlook"/>
  </r>
  <r>
    <s v="P0041"/>
    <x v="7"/>
    <s v="P0041|Nov"/>
    <n v="1370.9187999999999"/>
    <n v="698.82999999999936"/>
    <n v="672.08880000000056"/>
    <s v="Sierra Overlook"/>
  </r>
  <r>
    <s v="P0041"/>
    <x v="8"/>
    <s v="P0041|Dec"/>
    <n v="4855.4465999999993"/>
    <n v="1176.1399999999996"/>
    <n v="3679.3065999999999"/>
    <s v="Sierra Overlook"/>
  </r>
  <r>
    <s v="P0041"/>
    <x v="9"/>
    <s v="P0041|Jan"/>
    <n v="4553.0200000000004"/>
    <n v="1186.3500000000004"/>
    <n v="3366.67"/>
    <s v="Sierra Overlook"/>
  </r>
  <r>
    <s v="P0041"/>
    <x v="10"/>
    <s v="P0041|Feb"/>
    <n v="3155.1449000000002"/>
    <n v="969.31999999999971"/>
    <n v="2185.8249000000005"/>
    <s v="Sierra Overlook"/>
  </r>
  <r>
    <s v="P0041"/>
    <x v="11"/>
    <s v="P0041|Mar"/>
    <n v="2921.8889999999997"/>
    <n v="961.24999999999977"/>
    <n v="1960.6389999999999"/>
    <s v="Sierra Overlook"/>
  </r>
  <r>
    <s v="P0042"/>
    <x v="0"/>
    <s v="P0042|Apr"/>
    <n v="516.96280000000002"/>
    <n v="420.86000000000007"/>
    <n v="96.102799999999945"/>
    <s v="Summit House"/>
  </r>
  <r>
    <s v="P0042"/>
    <x v="1"/>
    <s v="P0042|May"/>
    <n v="834.51300000000015"/>
    <n v="740.32000000000028"/>
    <n v="94.19299999999987"/>
    <s v="Summit House"/>
  </r>
  <r>
    <s v="P0042"/>
    <x v="2"/>
    <s v="P0042|Jun"/>
    <n v="898.18380000000002"/>
    <n v="813.99000000000046"/>
    <n v="84.193799999999555"/>
    <s v="Summit House"/>
  </r>
  <r>
    <s v="P0042"/>
    <x v="3"/>
    <s v="P0042|Jul"/>
    <n v="1329.3488"/>
    <n v="1374.4799999999996"/>
    <n v="-45.131199999999581"/>
    <s v="Summit House"/>
  </r>
  <r>
    <s v="P0042"/>
    <x v="4"/>
    <s v="P0042|Aug"/>
    <n v="1179.8136000000002"/>
    <n v="1315.8299999999997"/>
    <n v="-136.01639999999952"/>
    <s v="Summit House"/>
  </r>
  <r>
    <s v="P0042"/>
    <x v="5"/>
    <s v="P0042|Sep"/>
    <n v="916.69140000000004"/>
    <n v="638.05999999999995"/>
    <n v="278.6314000000001"/>
    <s v="Summit House"/>
  </r>
  <r>
    <s v="P0042"/>
    <x v="6"/>
    <s v="P0042|Oct"/>
    <n v="755.65199999999993"/>
    <n v="624.11"/>
    <n v="131.54199999999992"/>
    <s v="Summit House"/>
  </r>
  <r>
    <s v="P0042"/>
    <x v="7"/>
    <s v="P0042|Nov"/>
    <n v="902.78160000000003"/>
    <n v="576.48999999999978"/>
    <n v="326.29160000000024"/>
    <s v="Summit House"/>
  </r>
  <r>
    <s v="P0042"/>
    <x v="8"/>
    <s v="P0042|Dec"/>
    <n v="2804.8487999999998"/>
    <n v="882.51"/>
    <n v="1922.3387999999998"/>
    <s v="Summit House"/>
  </r>
  <r>
    <s v="P0042"/>
    <x v="9"/>
    <s v="P0042|Jan"/>
    <n v="2451.0690999999997"/>
    <n v="784.00999999999976"/>
    <n v="1667.0590999999999"/>
    <s v="Summit House"/>
  </r>
  <r>
    <s v="P0042"/>
    <x v="10"/>
    <s v="P0042|Feb"/>
    <n v="2135.1206999999999"/>
    <n v="792.16000000000031"/>
    <n v="1342.9606999999996"/>
    <s v="Summit House"/>
  </r>
  <r>
    <s v="P0042"/>
    <x v="11"/>
    <s v="P0042|Mar"/>
    <n v="1944.2149999999999"/>
    <n v="774.94000000000017"/>
    <n v="1169.2749999999996"/>
    <s v="Summit House"/>
  </r>
  <r>
    <s v="P0043"/>
    <x v="0"/>
    <s v="P0043|Apr"/>
    <n v="1263.3652"/>
    <n v="629.01000000000022"/>
    <n v="634.35519999999974"/>
    <s v="Timber Hollow"/>
  </r>
  <r>
    <s v="P0043"/>
    <x v="1"/>
    <s v="P0043|May"/>
    <n v="1209.0839999999998"/>
    <n v="984.68999999999994"/>
    <n v="224.39399999999989"/>
    <s v="Timber Hollow"/>
  </r>
  <r>
    <s v="P0043"/>
    <x v="2"/>
    <s v="P0043|Jun"/>
    <n v="1675.4988000000001"/>
    <n v="1073.1599999999994"/>
    <n v="602.33880000000067"/>
    <s v="Timber Hollow"/>
  </r>
  <r>
    <s v="P0043"/>
    <x v="3"/>
    <s v="P0043|Jul"/>
    <n v="2292.9223999999999"/>
    <n v="2030.4799999999996"/>
    <n v="262.44240000000036"/>
    <s v="Timber Hollow"/>
  </r>
  <r>
    <s v="P0043"/>
    <x v="4"/>
    <s v="P0043|Aug"/>
    <n v="2259.7386999999999"/>
    <n v="1904.9700000000003"/>
    <n v="354.76869999999963"/>
    <s v="Timber Hollow"/>
  </r>
  <r>
    <s v="P0043"/>
    <x v="5"/>
    <s v="P0043|Sep"/>
    <n v="1240.4829"/>
    <n v="838.00000000000045"/>
    <n v="402.48289999999952"/>
    <s v="Timber Hollow"/>
  </r>
  <r>
    <s v="P0043"/>
    <x v="6"/>
    <s v="P0043|Oct"/>
    <n v="1290.5931"/>
    <n v="775.42999999999984"/>
    <n v="515.16310000000021"/>
    <s v="Timber Hollow"/>
  </r>
  <r>
    <s v="P0043"/>
    <x v="7"/>
    <s v="P0043|Nov"/>
    <n v="1386.7395000000001"/>
    <n v="685.5599999999996"/>
    <n v="701.17950000000053"/>
    <s v="Timber Hollow"/>
  </r>
  <r>
    <s v="P0043"/>
    <x v="8"/>
    <s v="P0043|Dec"/>
    <n v="4544.6295"/>
    <n v="1191.7300000000002"/>
    <n v="3352.8994999999995"/>
    <s v="Timber Hollow"/>
  </r>
  <r>
    <s v="P0043"/>
    <x v="9"/>
    <s v="P0043|Jan"/>
    <n v="4480.4640000000009"/>
    <n v="1183.5200000000004"/>
    <n v="3296.9440000000004"/>
    <s v="Timber Hollow"/>
  </r>
  <r>
    <s v="P0043"/>
    <x v="10"/>
    <s v="P0043|Feb"/>
    <n v="3488.6592000000001"/>
    <n v="1075.2199999999998"/>
    <n v="2413.4392000000003"/>
    <s v="Timber Hollow"/>
  </r>
  <r>
    <s v="P0043"/>
    <x v="11"/>
    <s v="P0043|Mar"/>
    <n v="2879.3448000000003"/>
    <n v="972.85000000000014"/>
    <n v="1906.4948000000002"/>
    <s v="Timber Hollow"/>
  </r>
  <r>
    <s v="P0044"/>
    <x v="0"/>
    <s v="P0044|Apr"/>
    <n v="921.34739999999999"/>
    <n v="533.35999999999945"/>
    <n v="387.98740000000055"/>
    <s v="Ridge Lodge"/>
  </r>
  <r>
    <s v="P0044"/>
    <x v="1"/>
    <s v="P0044|May"/>
    <n v="1129.5579"/>
    <n v="737.79"/>
    <n v="391.76790000000005"/>
    <s v="Ridge Lodge"/>
  </r>
  <r>
    <s v="P0044"/>
    <x v="2"/>
    <s v="P0044|Jun"/>
    <n v="1272.6232"/>
    <n v="805.48"/>
    <n v="467.14319999999998"/>
    <s v="Ridge Lodge"/>
  </r>
  <r>
    <s v="P0044"/>
    <x v="3"/>
    <s v="P0044|Jul"/>
    <n v="1963.0219999999999"/>
    <n v="1443.97"/>
    <n v="519.05199999999991"/>
    <s v="Ridge Lodge"/>
  </r>
  <r>
    <s v="P0044"/>
    <x v="4"/>
    <s v="P0044|Aug"/>
    <n v="1913.4549999999999"/>
    <n v="1381.0799999999995"/>
    <n v="532.37500000000045"/>
    <s v="Ridge Lodge"/>
  </r>
  <r>
    <s v="P0044"/>
    <x v="5"/>
    <s v="P0044|Sep"/>
    <n v="1222.9883000000002"/>
    <n v="656.29999999999961"/>
    <n v="566.68830000000059"/>
    <s v="Ridge Lodge"/>
  </r>
  <r>
    <s v="P0044"/>
    <x v="6"/>
    <s v="P0044|Oct"/>
    <n v="1022.4407999999999"/>
    <n v="600.87000000000012"/>
    <n v="421.57079999999974"/>
    <s v="Ridge Lodge"/>
  </r>
  <r>
    <s v="P0044"/>
    <x v="7"/>
    <s v="P0044|Nov"/>
    <n v="1130.2854"/>
    <n v="571.96000000000015"/>
    <n v="558.32539999999983"/>
    <s v="Ridge Lodge"/>
  </r>
  <r>
    <s v="P0044"/>
    <x v="8"/>
    <s v="P0044|Dec"/>
    <n v="3813.0280000000002"/>
    <n v="868.76999999999987"/>
    <n v="2944.2580000000003"/>
    <s v="Ridge Lodge"/>
  </r>
  <r>
    <s v="P0044"/>
    <x v="9"/>
    <s v="P0044|Jan"/>
    <n v="3621.1037999999999"/>
    <n v="872.72"/>
    <n v="2748.3837999999996"/>
    <s v="Ridge Lodge"/>
  </r>
  <r>
    <s v="P0044"/>
    <x v="10"/>
    <s v="P0044|Feb"/>
    <n v="2870.1866999999997"/>
    <n v="784.88000000000011"/>
    <n v="2085.3066999999996"/>
    <s v="Ridge Lodge"/>
  </r>
  <r>
    <s v="P0044"/>
    <x v="11"/>
    <s v="P0044|Mar"/>
    <n v="2500.8980000000001"/>
    <n v="773.44000000000017"/>
    <n v="1727.4580000000001"/>
    <s v="Ridge Lodge"/>
  </r>
  <r>
    <s v="P0045"/>
    <x v="0"/>
    <s v="P0045|Apr"/>
    <n v="1003.1044999999999"/>
    <n v="655.83000000000038"/>
    <n v="347.27449999999953"/>
    <s v="Golden Cabin"/>
  </r>
  <r>
    <s v="P0045"/>
    <x v="1"/>
    <s v="P0045|May"/>
    <n v="1211.2955999999999"/>
    <n v="966.77000000000032"/>
    <n v="244.5255999999996"/>
    <s v="Golden Cabin"/>
  </r>
  <r>
    <s v="P0045"/>
    <x v="2"/>
    <s v="P0045|Jun"/>
    <n v="1371.5978"/>
    <n v="1056.4999999999998"/>
    <n v="315.09780000000023"/>
    <s v="Golden Cabin"/>
  </r>
  <r>
    <s v="P0045"/>
    <x v="3"/>
    <s v="P0045|Jul"/>
    <n v="2290.672"/>
    <n v="2017.3200000000006"/>
    <n v="273.35199999999941"/>
    <s v="Golden Cabin"/>
  </r>
  <r>
    <s v="P0045"/>
    <x v="4"/>
    <s v="P0045|Aug"/>
    <n v="2262.5420000000004"/>
    <n v="1900.5100000000007"/>
    <n v="362.0319999999997"/>
    <s v="Golden Cabin"/>
  </r>
  <r>
    <s v="P0045"/>
    <x v="5"/>
    <s v="P0045|Sep"/>
    <n v="1250.4642000000001"/>
    <n v="821.43999999999983"/>
    <n v="429.02420000000029"/>
    <s v="Golden Cabin"/>
  </r>
  <r>
    <s v="P0045"/>
    <x v="6"/>
    <s v="P0045|Oct"/>
    <n v="1350.0444"/>
    <n v="767.41999999999985"/>
    <n v="582.62440000000015"/>
    <s v="Golden Cabin"/>
  </r>
  <r>
    <s v="P0045"/>
    <x v="7"/>
    <s v="P0045|Nov"/>
    <n v="1256.6915999999999"/>
    <n v="721.74000000000012"/>
    <n v="534.95159999999976"/>
    <s v="Golden Cabin"/>
  </r>
  <r>
    <s v="P0045"/>
    <x v="8"/>
    <s v="P0045|Dec"/>
    <n v="4664.7834000000003"/>
    <n v="1196.0600000000004"/>
    <n v="3468.7233999999999"/>
    <s v="Golden Cabin"/>
  </r>
  <r>
    <s v="P0045"/>
    <x v="9"/>
    <s v="P0045|Jan"/>
    <n v="3978.3540000000003"/>
    <n v="1078.7999999999997"/>
    <n v="2899.5540000000005"/>
    <s v="Golden Cabin"/>
  </r>
  <r>
    <s v="P0045"/>
    <x v="10"/>
    <s v="P0045|Feb"/>
    <n v="3311.1403"/>
    <n v="974.1500000000002"/>
    <n v="2336.9902999999999"/>
    <s v="Golden Cabin"/>
  </r>
  <r>
    <s v="P0045"/>
    <x v="11"/>
    <s v="P0045|Mar"/>
    <n v="3043.1098999999999"/>
    <n v="979.22000000000037"/>
    <n v="2063.8898999999997"/>
    <s v="Golden Cabin"/>
  </r>
  <r>
    <s v="P0046"/>
    <x v="0"/>
    <s v="P0046|Apr"/>
    <n v="1498.2069999999999"/>
    <n v="783.55000000000052"/>
    <n v="714.65699999999936"/>
    <s v="Cloudline Perch"/>
  </r>
  <r>
    <s v="P0046"/>
    <x v="1"/>
    <s v="P0046|May"/>
    <n v="1605.9934000000001"/>
    <n v="1198.3400000000004"/>
    <n v="407.65339999999969"/>
    <s v="Cloudline Perch"/>
  </r>
  <r>
    <s v="P0046"/>
    <x v="2"/>
    <s v="P0046|Jun"/>
    <n v="1938.4221"/>
    <n v="1363.1499999999996"/>
    <n v="575.27210000000036"/>
    <s v="Cloudline Perch"/>
  </r>
  <r>
    <s v="P0046"/>
    <x v="3"/>
    <s v="P0046|Jul"/>
    <n v="2730.9412000000002"/>
    <n v="2458.9300000000003"/>
    <n v="272.01119999999992"/>
    <s v="Cloudline Perch"/>
  </r>
  <r>
    <s v="P0046"/>
    <x v="4"/>
    <s v="P0046|Aug"/>
    <n v="2418.9309999999996"/>
    <n v="2316.15"/>
    <n v="102.78099999999949"/>
    <s v="Cloudline Perch"/>
  </r>
  <r>
    <s v="P0046"/>
    <x v="5"/>
    <s v="P0046|Sep"/>
    <n v="1763.5407999999998"/>
    <n v="1037.3700000000003"/>
    <n v="726.17079999999942"/>
    <s v="Cloudline Perch"/>
  </r>
  <r>
    <s v="P0046"/>
    <x v="6"/>
    <s v="P0046|Oct"/>
    <n v="1434.8175000000001"/>
    <n v="960.71000000000015"/>
    <n v="474.10749999999996"/>
    <s v="Cloudline Perch"/>
  </r>
  <r>
    <s v="P0046"/>
    <x v="7"/>
    <s v="P0046|Nov"/>
    <n v="1579.2796000000001"/>
    <n v="857.06999999999994"/>
    <n v="722.20960000000014"/>
    <s v="Cloudline Perch"/>
  </r>
  <r>
    <s v="P0046"/>
    <x v="8"/>
    <s v="P0046|Dec"/>
    <n v="6288.1898000000001"/>
    <n v="1469.65"/>
    <n v="4818.5398000000005"/>
    <s v="Cloudline Perch"/>
  </r>
  <r>
    <s v="P0046"/>
    <x v="9"/>
    <s v="P0046|Jan"/>
    <n v="5314.6768000000002"/>
    <n v="1304.3800000000001"/>
    <n v="4010.2968000000001"/>
    <s v="Cloudline Perch"/>
  </r>
  <r>
    <s v="P0046"/>
    <x v="10"/>
    <s v="P0046|Feb"/>
    <n v="4270.6059999999998"/>
    <n v="1194.0699999999995"/>
    <n v="3076.5360000000001"/>
    <s v="Cloudline Perch"/>
  </r>
  <r>
    <s v="P0046"/>
    <x v="11"/>
    <s v="P0046|Mar"/>
    <n v="3805.2"/>
    <n v="1310.04"/>
    <n v="2495.16"/>
    <s v="Cloudline Perch"/>
  </r>
  <r>
    <s v="P0047"/>
    <x v="0"/>
    <s v="P0047|Apr"/>
    <n v="2170.5480000000002"/>
    <n v="641.45000000000027"/>
    <n v="1529.098"/>
    <s v="Evergreen House"/>
  </r>
  <r>
    <s v="P0047"/>
    <x v="1"/>
    <s v="P0047|May"/>
    <n v="2726.4162000000001"/>
    <n v="943.53000000000009"/>
    <n v="1782.8861999999999"/>
    <s v="Evergreen House"/>
  </r>
  <r>
    <s v="P0047"/>
    <x v="2"/>
    <s v="P0047|Jun"/>
    <n v="3257.2487000000001"/>
    <n v="1057.9599999999996"/>
    <n v="2199.2887000000005"/>
    <s v="Evergreen House"/>
  </r>
  <r>
    <s v="P0047"/>
    <x v="3"/>
    <s v="P0047|Jul"/>
    <n v="5105.1270000000004"/>
    <n v="2030.7400000000005"/>
    <n v="3074.3869999999997"/>
    <s v="Evergreen House"/>
  </r>
  <r>
    <s v="P0047"/>
    <x v="4"/>
    <s v="P0047|Aug"/>
    <n v="3810.3136"/>
    <n v="1816.2100000000003"/>
    <n v="1994.1035999999997"/>
    <s v="Evergreen House"/>
  </r>
  <r>
    <s v="P0047"/>
    <x v="5"/>
    <s v="P0047|Sep"/>
    <n v="3183.4414000000002"/>
    <n v="828.49000000000024"/>
    <n v="2354.9513999999999"/>
    <s v="Evergreen House"/>
  </r>
  <r>
    <s v="P0047"/>
    <x v="6"/>
    <s v="P0047|Oct"/>
    <n v="2784.5579999999995"/>
    <n v="763.61999999999966"/>
    <n v="2020.9379999999999"/>
    <s v="Evergreen House"/>
  </r>
  <r>
    <s v="P0047"/>
    <x v="7"/>
    <s v="P0047|Nov"/>
    <n v="2469.6475"/>
    <n v="720.19999999999948"/>
    <n v="1749.4475000000007"/>
    <s v="Evergreen House"/>
  </r>
  <r>
    <s v="P0047"/>
    <x v="8"/>
    <s v="P0047|Dec"/>
    <n v="10676.465900000001"/>
    <n v="1072.7699999999998"/>
    <n v="9603.6959000000006"/>
    <s v="Evergreen House"/>
  </r>
  <r>
    <s v="P0047"/>
    <x v="9"/>
    <s v="P0047|Jan"/>
    <n v="9234.0468000000001"/>
    <n v="1075.96"/>
    <n v="8158.0868"/>
    <s v="Evergreen House"/>
  </r>
  <r>
    <s v="P0047"/>
    <x v="10"/>
    <s v="P0047|Feb"/>
    <n v="7268.3620000000001"/>
    <n v="1063.3499999999999"/>
    <n v="6205.0120000000006"/>
    <s v="Evergreen House"/>
  </r>
  <r>
    <s v="P0047"/>
    <x v="11"/>
    <s v="P0047|Mar"/>
    <n v="5413.7034000000003"/>
    <n v="852.97999999999968"/>
    <n v="4560.7234000000008"/>
    <s v="Evergreen House"/>
  </r>
  <r>
    <s v="P0048"/>
    <x v="0"/>
    <s v="P0048|Apr"/>
    <n v="1849.0698"/>
    <n v="948.17000000000007"/>
    <n v="900.89979999999991"/>
    <s v="Snowline Villa"/>
  </r>
  <r>
    <s v="P0048"/>
    <x v="1"/>
    <s v="P0048|May"/>
    <n v="2330.3547000000003"/>
    <n v="1485.3600000000001"/>
    <n v="844.99470000000019"/>
    <s v="Snowline Villa"/>
  </r>
  <r>
    <s v="P0048"/>
    <x v="2"/>
    <s v="P0048|Jun"/>
    <n v="2713.4367999999999"/>
    <n v="1637.9100000000003"/>
    <n v="1075.5267999999996"/>
    <s v="Snowline Villa"/>
  </r>
  <r>
    <s v="P0048"/>
    <x v="3"/>
    <s v="P0048|Jul"/>
    <n v="3810.0594000000001"/>
    <n v="3204.97"/>
    <n v="605.0894000000003"/>
    <s v="Snowline Villa"/>
  </r>
  <r>
    <s v="P0048"/>
    <x v="4"/>
    <s v="P0048|Aug"/>
    <n v="3951.8636999999999"/>
    <n v="3038.9599999999991"/>
    <n v="912.90370000000075"/>
    <s v="Snowline Villa"/>
  </r>
  <r>
    <s v="P0048"/>
    <x v="5"/>
    <s v="P0048|Sep"/>
    <n v="2264.0843"/>
    <n v="1221.81"/>
    <n v="1042.2743"/>
    <s v="Snowline Villa"/>
  </r>
  <r>
    <s v="P0048"/>
    <x v="6"/>
    <s v="P0048|Oct"/>
    <n v="2298.4417000000003"/>
    <n v="1121.7400000000002"/>
    <n v="1176.7017000000001"/>
    <s v="Snowline Villa"/>
  </r>
  <r>
    <s v="P0048"/>
    <x v="7"/>
    <s v="P0048|Nov"/>
    <n v="2344.8173999999999"/>
    <n v="1022.3000000000003"/>
    <n v="1322.5173999999997"/>
    <s v="Snowline Villa"/>
  </r>
  <r>
    <s v="P0048"/>
    <x v="8"/>
    <s v="P0048|Dec"/>
    <n v="7502.6336000000001"/>
    <n v="1570.2400000000021"/>
    <n v="5932.3935999999976"/>
    <s v="Snowline Villa"/>
  </r>
  <r>
    <s v="P0048"/>
    <x v="9"/>
    <s v="P0048|Jan"/>
    <n v="8490.8490000000002"/>
    <n v="1715.7400000000027"/>
    <n v="6775.1089999999976"/>
    <s v="Snowline Villa"/>
  </r>
  <r>
    <s v="P0048"/>
    <x v="10"/>
    <s v="P0048|Feb"/>
    <n v="6293.0436"/>
    <n v="1556.3999999999978"/>
    <n v="4736.6436000000022"/>
    <s v="Snowline Villa"/>
  </r>
  <r>
    <s v="P0048"/>
    <x v="11"/>
    <s v="P0048|Mar"/>
    <n v="4809.8080999999993"/>
    <n v="1403.0500000000002"/>
    <n v="3406.7580999999991"/>
    <s v="Snowline Villa"/>
  </r>
  <r>
    <s v="P0049"/>
    <x v="0"/>
    <s v="P0049|Apr"/>
    <n v="1028.8622"/>
    <n v="515.23999999999978"/>
    <n v="513.62220000000025"/>
    <s v="Highland Hollow"/>
  </r>
  <r>
    <s v="P0049"/>
    <x v="1"/>
    <s v="P0049|May"/>
    <n v="978.41250000000002"/>
    <n v="735.0300000000002"/>
    <n v="243.38249999999982"/>
    <s v="Highland Hollow"/>
  </r>
  <r>
    <s v="P0049"/>
    <x v="2"/>
    <s v="P0049|Jun"/>
    <n v="1600.3584000000001"/>
    <n v="882.11999999999989"/>
    <n v="718.23840000000018"/>
    <s v="Highland Hollow"/>
  </r>
  <r>
    <s v="P0049"/>
    <x v="3"/>
    <s v="P0049|Jul"/>
    <n v="1929.8770999999999"/>
    <n v="1452.2799999999997"/>
    <n v="477.59710000000018"/>
    <s v="Highland Hollow"/>
  </r>
  <r>
    <s v="P0049"/>
    <x v="4"/>
    <s v="P0049|Aug"/>
    <n v="1601.018"/>
    <n v="1381.4099999999999"/>
    <n v="219.60800000000017"/>
    <s v="Highland Hollow"/>
  </r>
  <r>
    <s v="P0049"/>
    <x v="5"/>
    <s v="P0049|Sep"/>
    <n v="1272.9336000000001"/>
    <n v="631.34000000000015"/>
    <n v="641.59359999999992"/>
    <s v="Highland Hollow"/>
  </r>
  <r>
    <s v="P0049"/>
    <x v="6"/>
    <s v="P0049|Oct"/>
    <n v="867.04679999999996"/>
    <n v="580.72999999999968"/>
    <n v="286.31680000000028"/>
    <s v="Highland Hollow"/>
  </r>
  <r>
    <s v="P0049"/>
    <x v="7"/>
    <s v="P0049|Nov"/>
    <n v="1217.577"/>
    <n v="664.19"/>
    <n v="553.38699999999994"/>
    <s v="Highland Hollow"/>
  </r>
  <r>
    <s v="P0049"/>
    <x v="8"/>
    <s v="P0049|Dec"/>
    <n v="4032.4529999999995"/>
    <n v="952.72000000000025"/>
    <n v="3079.7329999999993"/>
    <s v="Highland Hollow"/>
  </r>
  <r>
    <s v="P0049"/>
    <x v="9"/>
    <s v="P0049|Jan"/>
    <n v="3328.6293999999998"/>
    <n v="871.26000000000033"/>
    <n v="2457.3693999999996"/>
    <s v="Highland Hollow"/>
  </r>
  <r>
    <s v="P0049"/>
    <x v="10"/>
    <s v="P0049|Feb"/>
    <n v="3101.1934999999999"/>
    <n v="905.39000000000067"/>
    <n v="2195.8034999999991"/>
    <s v="Highland Hollow"/>
  </r>
  <r>
    <s v="P0049"/>
    <x v="11"/>
    <s v="P0049|Mar"/>
    <n v="2225.2919000000002"/>
    <n v="772.95000000000027"/>
    <n v="1452.3418999999999"/>
    <s v="Highland Hollow"/>
  </r>
  <r>
    <s v="P0050"/>
    <x v="0"/>
    <s v="P0050|Apr"/>
    <n v="1562.9835999999998"/>
    <n v="774.55999999999972"/>
    <n v="788.42360000000008"/>
    <s v="Evergreen Manor"/>
  </r>
  <r>
    <s v="P0050"/>
    <x v="1"/>
    <s v="P0050|May"/>
    <n v="1882.6762000000001"/>
    <n v="1187.75"/>
    <n v="694.92620000000011"/>
    <s v="Evergreen Manor"/>
  </r>
  <r>
    <s v="P0050"/>
    <x v="2"/>
    <s v="P0050|Jun"/>
    <n v="2035.9944"/>
    <n v="1347.7200000000003"/>
    <n v="688.27439999999979"/>
    <s v="Evergreen Manor"/>
  </r>
  <r>
    <s v="P0050"/>
    <x v="3"/>
    <s v="P0050|Jul"/>
    <n v="2429.6688999999997"/>
    <n v="2475.63"/>
    <n v="-45.961100000000442"/>
    <s v="Evergreen Manor"/>
  </r>
  <r>
    <s v="P0050"/>
    <x v="4"/>
    <s v="P0050|Aug"/>
    <n v="3022.777"/>
    <n v="2483.46"/>
    <n v="539.31700000000001"/>
    <s v="Evergreen Manor"/>
  </r>
  <r>
    <s v="P0050"/>
    <x v="5"/>
    <s v="P0050|Sep"/>
    <n v="1801.7393999999999"/>
    <n v="1031.1799999999998"/>
    <n v="770.5594000000001"/>
    <s v="Evergreen Manor"/>
  </r>
  <r>
    <s v="P0050"/>
    <x v="6"/>
    <s v="P0050|Oct"/>
    <n v="1548.9574"/>
    <n v="919.55000000000041"/>
    <n v="629.4073999999996"/>
    <s v="Evergreen Manor"/>
  </r>
  <r>
    <s v="P0050"/>
    <x v="7"/>
    <s v="P0050|Nov"/>
    <n v="1755.0921000000001"/>
    <n v="846.33999999999969"/>
    <n v="908.75210000000038"/>
    <s v="Evergreen Manor"/>
  </r>
  <r>
    <s v="P0050"/>
    <x v="8"/>
    <s v="P0050|Dec"/>
    <n v="6610.9184999999998"/>
    <n v="1451.4800000000009"/>
    <n v="5159.4384999999984"/>
    <s v="Evergreen Manor"/>
  </r>
  <r>
    <s v="P0050"/>
    <x v="9"/>
    <s v="P0050|Jan"/>
    <n v="6605.146999999999"/>
    <n v="1442.9299999999998"/>
    <n v="5162.2169999999987"/>
    <s v="Evergreen Manor"/>
  </r>
  <r>
    <s v="P0050"/>
    <x v="10"/>
    <s v="P0050|Feb"/>
    <n v="4814.6224000000002"/>
    <n v="1296.7099999999994"/>
    <n v="3517.9124000000011"/>
    <s v="Evergreen Manor"/>
  </r>
  <r>
    <s v="P0050"/>
    <x v="11"/>
    <s v="P0050|Mar"/>
    <n v="3720.0243"/>
    <n v="1163.3200000000008"/>
    <n v="2556.7042999999994"/>
    <s v="Evergreen Manor"/>
  </r>
  <r>
    <s v="P0051"/>
    <x v="0"/>
    <s v="P0051|Apr"/>
    <n v="1073.0414999999998"/>
    <n v="641.49"/>
    <n v="431.55149999999981"/>
    <s v="Alpine Cabin"/>
  </r>
  <r>
    <s v="P0051"/>
    <x v="1"/>
    <s v="P0051|May"/>
    <n v="1142.3480000000002"/>
    <n v="962.99000000000024"/>
    <n v="179.35799999999995"/>
    <s v="Alpine Cabin"/>
  </r>
  <r>
    <s v="P0051"/>
    <x v="2"/>
    <s v="P0051|Jun"/>
    <n v="1415.9849999999999"/>
    <n v="1059.04"/>
    <n v="356.94499999999994"/>
    <s v="Alpine Cabin"/>
  </r>
  <r>
    <s v="P0051"/>
    <x v="3"/>
    <s v="P0051|Jul"/>
    <n v="2146.6569"/>
    <n v="1910.5200000000004"/>
    <n v="236.13689999999951"/>
    <s v="Alpine Cabin"/>
  </r>
  <r>
    <s v="P0051"/>
    <x v="4"/>
    <s v="P0051|Aug"/>
    <n v="2225.8379999999997"/>
    <n v="1807.4799999999996"/>
    <n v="418.35800000000017"/>
    <s v="Alpine Cabin"/>
  </r>
  <r>
    <s v="P0051"/>
    <x v="5"/>
    <s v="P0051|Sep"/>
    <n v="1352.0814"/>
    <n v="817.8"/>
    <n v="534.28140000000008"/>
    <s v="Alpine Cabin"/>
  </r>
  <r>
    <s v="P0051"/>
    <x v="6"/>
    <s v="P0051|Oct"/>
    <n v="1272.2892000000002"/>
    <n v="1017.3800000000001"/>
    <n v="254.90920000000006"/>
    <s v="Alpine Cabin"/>
  </r>
  <r>
    <s v="P0051"/>
    <x v="7"/>
    <s v="P0051|Nov"/>
    <n v="1291.6116"/>
    <n v="697.05000000000007"/>
    <n v="594.56159999999988"/>
    <s v="Alpine Cabin"/>
  </r>
  <r>
    <s v="P0051"/>
    <x v="8"/>
    <s v="P0051|Dec"/>
    <n v="4986.3294999999998"/>
    <n v="1105.8999999999996"/>
    <n v="3880.4295000000002"/>
    <s v="Alpine Cabin"/>
  </r>
  <r>
    <s v="P0051"/>
    <x v="9"/>
    <s v="P0051|Jan"/>
    <n v="4136.4251999999997"/>
    <n v="1069.9499999999996"/>
    <n v="3066.4751999999999"/>
    <s v="Alpine Cabin"/>
  </r>
  <r>
    <s v="P0051"/>
    <x v="10"/>
    <s v="P0051|Feb"/>
    <n v="3292.6229999999996"/>
    <n v="964.50999999999976"/>
    <n v="2328.1129999999998"/>
    <s v="Alpine Cabin"/>
  </r>
  <r>
    <s v="P0051"/>
    <x v="11"/>
    <s v="P0051|Mar"/>
    <n v="3014.7180000000003"/>
    <n v="944.49999999999909"/>
    <n v="2070.2180000000012"/>
    <s v="Alpine Cabin"/>
  </r>
  <r>
    <s v="P0052"/>
    <x v="0"/>
    <s v="P0052|Apr"/>
    <n v="1142.0375999999999"/>
    <n v="645.39999999999986"/>
    <n v="496.63760000000002"/>
    <s v="Rustic Hollow"/>
  </r>
  <r>
    <s v="P0052"/>
    <x v="1"/>
    <s v="P0052|May"/>
    <n v="1382.5975999999998"/>
    <n v="974.68000000000029"/>
    <n v="407.91759999999954"/>
    <s v="Rustic Hollow"/>
  </r>
  <r>
    <s v="P0052"/>
    <x v="2"/>
    <s v="P0052|Jun"/>
    <n v="1436.646"/>
    <n v="1071.9100000000001"/>
    <n v="364.73599999999988"/>
    <s v="Rustic Hollow"/>
  </r>
  <r>
    <s v="P0052"/>
    <x v="3"/>
    <s v="P0052|Jul"/>
    <n v="1768.7352000000001"/>
    <n v="1897.9000000000003"/>
    <n v="-129.16480000000024"/>
    <s v="Rustic Hollow"/>
  </r>
  <r>
    <s v="P0052"/>
    <x v="4"/>
    <s v="P0052|Aug"/>
    <n v="1828.4484"/>
    <n v="1816.6599999999999"/>
    <n v="11.788400000000138"/>
    <s v="Rustic Hollow"/>
  </r>
  <r>
    <s v="P0052"/>
    <x v="5"/>
    <s v="P0052|Sep"/>
    <n v="1263.3846000000001"/>
    <n v="827.08999999999969"/>
    <n v="436.2946000000004"/>
    <s v="Rustic Hollow"/>
  </r>
  <r>
    <s v="P0052"/>
    <x v="6"/>
    <s v="P0052|Oct"/>
    <n v="1187.8410000000001"/>
    <n v="754.14000000000033"/>
    <n v="433.70099999999979"/>
    <s v="Rustic Hollow"/>
  </r>
  <r>
    <s v="P0052"/>
    <x v="7"/>
    <s v="P0052|Nov"/>
    <n v="1303.7172"/>
    <n v="690.13999999999987"/>
    <n v="613.57720000000018"/>
    <s v="Rustic Hollow"/>
  </r>
  <r>
    <s v="P0052"/>
    <x v="8"/>
    <s v="P0052|Dec"/>
    <n v="4614.5374000000002"/>
    <n v="1197.83"/>
    <n v="3416.7074000000002"/>
    <s v="Rustic Hollow"/>
  </r>
  <r>
    <s v="P0052"/>
    <x v="9"/>
    <s v="P0052|Jan"/>
    <n v="3561.1763999999998"/>
    <n v="1090.5199999999995"/>
    <n v="2470.6564000000003"/>
    <s v="Rustic Hollow"/>
  </r>
  <r>
    <s v="P0052"/>
    <x v="10"/>
    <s v="P0052|Feb"/>
    <n v="3111.2912000000001"/>
    <n v="958.74999999999966"/>
    <n v="2152.5412000000006"/>
    <s v="Rustic Hollow"/>
  </r>
  <r>
    <s v="P0052"/>
    <x v="11"/>
    <s v="P0052|Mar"/>
    <n v="2703.154"/>
    <n v="977.34"/>
    <n v="1725.8139999999999"/>
    <s v="Rustic Hollow"/>
  </r>
  <r>
    <s v="P0053"/>
    <x v="0"/>
    <s v="P0053|Apr"/>
    <n v="1144.5402000000001"/>
    <n v="633.3300000000005"/>
    <n v="511.21019999999965"/>
    <s v="Silver Cabin"/>
  </r>
  <r>
    <s v="P0053"/>
    <x v="1"/>
    <s v="P0053|May"/>
    <n v="1426.1215"/>
    <n v="939.84000000000015"/>
    <n v="486.28149999999982"/>
    <s v="Silver Cabin"/>
  </r>
  <r>
    <s v="P0053"/>
    <x v="2"/>
    <s v="P0053|Jun"/>
    <n v="1536.4784"/>
    <n v="1067.1299999999997"/>
    <n v="469.34840000000031"/>
    <s v="Silver Cabin"/>
  </r>
  <r>
    <s v="P0053"/>
    <x v="3"/>
    <s v="P0053|Jul"/>
    <n v="2355.0217999999995"/>
    <n v="2024.0700000000006"/>
    <n v="330.95179999999891"/>
    <s v="Silver Cabin"/>
  </r>
  <r>
    <s v="P0053"/>
    <x v="4"/>
    <s v="P0053|Aug"/>
    <n v="2277.8679999999999"/>
    <n v="1919.0399999999995"/>
    <n v="358.82800000000043"/>
    <s v="Silver Cabin"/>
  </r>
  <r>
    <s v="P0053"/>
    <x v="5"/>
    <s v="P0053|Sep"/>
    <n v="1496.6016999999999"/>
    <n v="840.2199999999998"/>
    <n v="656.38170000000014"/>
    <s v="Silver Cabin"/>
  </r>
  <r>
    <s v="P0053"/>
    <x v="6"/>
    <s v="P0053|Oct"/>
    <n v="1391.2888"/>
    <n v="751.25999999999976"/>
    <n v="640.02880000000027"/>
    <s v="Silver Cabin"/>
  </r>
  <r>
    <s v="P0053"/>
    <x v="7"/>
    <s v="P0053|Nov"/>
    <n v="1276.9452000000001"/>
    <n v="719.8399999999998"/>
    <n v="557.10520000000031"/>
    <s v="Silver Cabin"/>
  </r>
  <r>
    <s v="P0053"/>
    <x v="8"/>
    <s v="P0053|Dec"/>
    <n v="5242.4475000000002"/>
    <n v="1192.6000000000001"/>
    <n v="4049.8474999999999"/>
    <s v="Silver Cabin"/>
  </r>
  <r>
    <s v="P0053"/>
    <x v="9"/>
    <s v="P0053|Jan"/>
    <n v="4277.7736000000004"/>
    <n v="1079.4099999999999"/>
    <n v="3198.3636000000006"/>
    <s v="Silver Cabin"/>
  </r>
  <r>
    <s v="P0053"/>
    <x v="10"/>
    <s v="P0053|Feb"/>
    <n v="3451.4112"/>
    <n v="1068.6799999999994"/>
    <n v="2382.7312000000006"/>
    <s v="Silver Cabin"/>
  </r>
  <r>
    <s v="P0053"/>
    <x v="11"/>
    <s v="P0053|Mar"/>
    <n v="3004.6979000000001"/>
    <n v="982.15999999999963"/>
    <n v="2022.5379000000005"/>
    <s v="Silver Cabin"/>
  </r>
  <r>
    <s v="P0054"/>
    <x v="0"/>
    <s v="P0054|Apr"/>
    <n v="1177.8985"/>
    <n v="667.67000000000007"/>
    <n v="510.22849999999994"/>
    <s v="Cedar Getaway"/>
  </r>
  <r>
    <s v="P0054"/>
    <x v="1"/>
    <s v="P0054|May"/>
    <n v="1431.2819"/>
    <n v="971.05000000000052"/>
    <n v="460.23189999999943"/>
    <s v="Cedar Getaway"/>
  </r>
  <r>
    <s v="P0054"/>
    <x v="2"/>
    <s v="P0054|Jun"/>
    <n v="1683.5303999999999"/>
    <n v="1057.08"/>
    <n v="626.45039999999995"/>
    <s v="Cedar Getaway"/>
  </r>
  <r>
    <s v="P0054"/>
    <x v="3"/>
    <s v="P0054|Jul"/>
    <n v="2558.0718999999999"/>
    <n v="2152.5300000000011"/>
    <n v="405.5418999999988"/>
    <s v="Cedar Getaway"/>
  </r>
  <r>
    <s v="P0054"/>
    <x v="4"/>
    <s v="P0054|Aug"/>
    <n v="2327.7260000000001"/>
    <n v="1921.1700000000005"/>
    <n v="406.55599999999959"/>
    <s v="Cedar Getaway"/>
  </r>
  <r>
    <s v="P0054"/>
    <x v="5"/>
    <s v="P0054|Sep"/>
    <n v="1547.1096"/>
    <n v="825.84999999999968"/>
    <n v="721.25960000000032"/>
    <s v="Cedar Getaway"/>
  </r>
  <r>
    <s v="P0054"/>
    <x v="6"/>
    <s v="P0054|Oct"/>
    <n v="1564.7053999999998"/>
    <n v="765.19"/>
    <n v="799.51539999999977"/>
    <s v="Cedar Getaway"/>
  </r>
  <r>
    <s v="P0054"/>
    <x v="7"/>
    <s v="P0054|Nov"/>
    <n v="1411.2125999999998"/>
    <n v="687.18000000000006"/>
    <n v="724.03259999999977"/>
    <s v="Cedar Getaway"/>
  </r>
  <r>
    <s v="P0054"/>
    <x v="8"/>
    <s v="P0054|Dec"/>
    <n v="5818.9184999999998"/>
    <n v="1169.6799999999996"/>
    <n v="4649.2385000000004"/>
    <s v="Cedar Getaway"/>
  </r>
  <r>
    <s v="P0054"/>
    <x v="9"/>
    <s v="P0054|Jan"/>
    <n v="4970.6534999999994"/>
    <n v="1198.52"/>
    <n v="3772.1334999999995"/>
    <s v="Cedar Getaway"/>
  </r>
  <r>
    <s v="P0054"/>
    <x v="10"/>
    <s v="P0054|Feb"/>
    <n v="4326.3221000000003"/>
    <n v="1086.4100000000001"/>
    <n v="3239.9121000000005"/>
    <s v="Cedar Getaway"/>
  </r>
  <r>
    <s v="P0054"/>
    <x v="11"/>
    <s v="P0054|Mar"/>
    <n v="2904.72"/>
    <n v="987.68"/>
    <n v="1917.04"/>
    <s v="Cedar Getaway"/>
  </r>
  <r>
    <s v="P0055"/>
    <x v="0"/>
    <s v="P0055|Apr"/>
    <n v="1238.0675999999999"/>
    <n v="650.80000000000018"/>
    <n v="587.26759999999967"/>
    <s v="Golden Manor"/>
  </r>
  <r>
    <s v="P0055"/>
    <x v="1"/>
    <s v="P0055|May"/>
    <n v="1299.8275000000001"/>
    <n v="960.42000000000019"/>
    <n v="339.40749999999991"/>
    <s v="Golden Manor"/>
  </r>
  <r>
    <s v="P0055"/>
    <x v="2"/>
    <s v="P0055|Jun"/>
    <n v="1672.4336000000001"/>
    <n v="1078.7100000000005"/>
    <n v="593.72359999999958"/>
    <s v="Golden Manor"/>
  </r>
  <r>
    <s v="P0055"/>
    <x v="3"/>
    <s v="P0055|Jul"/>
    <n v="2523.6660000000002"/>
    <n v="2012.0599999999995"/>
    <n v="511.60600000000068"/>
    <s v="Golden Manor"/>
  </r>
  <r>
    <s v="P0055"/>
    <x v="4"/>
    <s v="P0055|Aug"/>
    <n v="2274.8610000000003"/>
    <n v="1916.2699999999998"/>
    <n v="358.59100000000058"/>
    <s v="Golden Manor"/>
  </r>
  <r>
    <s v="P0055"/>
    <x v="5"/>
    <s v="P0055|Sep"/>
    <n v="1583.0384000000001"/>
    <n v="834.26999999999953"/>
    <n v="748.76840000000061"/>
    <s v="Golden Manor"/>
  </r>
  <r>
    <s v="P0055"/>
    <x v="6"/>
    <s v="P0055|Oct"/>
    <n v="1422.8623000000002"/>
    <n v="783.91000000000031"/>
    <n v="638.95229999999992"/>
    <s v="Golden Manor"/>
  </r>
  <r>
    <s v="P0055"/>
    <x v="7"/>
    <s v="P0055|Nov"/>
    <n v="1380.6963999999998"/>
    <n v="696.49999999999943"/>
    <n v="684.19640000000038"/>
    <s v="Golden Manor"/>
  </r>
  <r>
    <s v="P0055"/>
    <x v="8"/>
    <s v="P0055|Dec"/>
    <n v="5189.9219999999996"/>
    <n v="1165.28"/>
    <n v="4024.6419999999998"/>
    <s v="Golden Manor"/>
  </r>
  <r>
    <s v="P0055"/>
    <x v="9"/>
    <s v="P0055|Jan"/>
    <n v="4639.5246000000006"/>
    <n v="1184.3899999999999"/>
    <n v="3455.1346000000008"/>
    <s v="Golden Manor"/>
  </r>
  <r>
    <s v="P0055"/>
    <x v="10"/>
    <s v="P0055|Feb"/>
    <n v="3717.0360000000001"/>
    <n v="1081.17"/>
    <n v="2635.866"/>
    <s v="Golden Manor"/>
  </r>
  <r>
    <s v="P0055"/>
    <x v="11"/>
    <s v="P0055|Mar"/>
    <n v="3430.4987999999998"/>
    <n v="984.64000000000044"/>
    <n v="2445.8587999999995"/>
    <s v="Golden Manor"/>
  </r>
  <r>
    <s v="P0056"/>
    <x v="0"/>
    <s v="P0056|Apr"/>
    <n v="708.27099999999996"/>
    <n v="414.61000000000007"/>
    <n v="293.66099999999989"/>
    <s v="Mountain Refuge"/>
  </r>
  <r>
    <s v="P0056"/>
    <x v="1"/>
    <s v="P0056|May"/>
    <n v="924.47430000000008"/>
    <n v="521.01000000000033"/>
    <n v="403.46429999999975"/>
    <s v="Mountain Refuge"/>
  </r>
  <r>
    <s v="P0056"/>
    <x v="2"/>
    <s v="P0056|Jun"/>
    <n v="1053.8432"/>
    <n v="556.38000000000045"/>
    <n v="497.46319999999957"/>
    <s v="Mountain Refuge"/>
  </r>
  <r>
    <s v="P0056"/>
    <x v="3"/>
    <s v="P0056|Jul"/>
    <n v="1400.7909999999999"/>
    <n v="908.34000000000037"/>
    <n v="492.45099999999957"/>
    <s v="Mountain Refuge"/>
  </r>
  <r>
    <s v="P0056"/>
    <x v="4"/>
    <s v="P0056|Aug"/>
    <n v="1495.7539999999999"/>
    <n v="862.78999999999974"/>
    <n v="632.96400000000017"/>
    <s v="Mountain Refuge"/>
  </r>
  <r>
    <s v="P0056"/>
    <x v="5"/>
    <s v="P0056|Sep"/>
    <n v="837.41679999999997"/>
    <n v="461.68999999999994"/>
    <n v="375.72680000000003"/>
    <s v="Mountain Refuge"/>
  </r>
  <r>
    <s v="P0056"/>
    <x v="6"/>
    <s v="P0056|Oct"/>
    <n v="778.75120000000004"/>
    <n v="448.52"/>
    <n v="330.23120000000006"/>
    <s v="Mountain Refuge"/>
  </r>
  <r>
    <s v="P0056"/>
    <x v="7"/>
    <s v="P0056|Nov"/>
    <n v="774.91"/>
    <n v="449.28999999999957"/>
    <n v="325.6200000000004"/>
    <s v="Mountain Refuge"/>
  </r>
  <r>
    <s v="P0056"/>
    <x v="8"/>
    <s v="P0056|Dec"/>
    <n v="2846.6887999999999"/>
    <n v="706.75999999999976"/>
    <n v="2139.9288000000001"/>
    <s v="Mountain Refuge"/>
  </r>
  <r>
    <s v="P0056"/>
    <x v="9"/>
    <s v="P0056|Jan"/>
    <n v="2803.4365000000003"/>
    <n v="703.8199999999996"/>
    <n v="2099.6165000000005"/>
    <s v="Mountain Refuge"/>
  </r>
  <r>
    <s v="P0056"/>
    <x v="10"/>
    <s v="P0056|Feb"/>
    <n v="1915.8010000000002"/>
    <n v="634.9500000000005"/>
    <n v="1280.8509999999997"/>
    <s v="Mountain Refuge"/>
  </r>
  <r>
    <s v="P0056"/>
    <x v="11"/>
    <s v="P0056|Mar"/>
    <n v="1905.422"/>
    <n v="614.38999999999953"/>
    <n v="1291.0320000000006"/>
    <s v="Mountain Refuge"/>
  </r>
  <r>
    <s v="P0057"/>
    <x v="0"/>
    <s v="P0057|Apr"/>
    <n v="707.98"/>
    <n v="407.14"/>
    <n v="300.84000000000003"/>
    <s v="Birch Villa"/>
  </r>
  <r>
    <s v="P0057"/>
    <x v="1"/>
    <s v="P0057|May"/>
    <n v="724.50879999999995"/>
    <n v="515.92000000000007"/>
    <n v="208.58879999999988"/>
    <s v="Birch Villa"/>
  </r>
  <r>
    <s v="P0057"/>
    <x v="2"/>
    <s v="P0057|Jun"/>
    <n v="732.0456999999999"/>
    <n v="546.87000000000012"/>
    <n v="185.17569999999978"/>
    <s v="Birch Villa"/>
  </r>
  <r>
    <s v="P0057"/>
    <x v="3"/>
    <s v="P0057|Jul"/>
    <n v="1490.9234000000001"/>
    <n v="924.95999999999947"/>
    <n v="565.96340000000066"/>
    <s v="Birch Villa"/>
  </r>
  <r>
    <s v="P0057"/>
    <x v="4"/>
    <s v="P0057|Aug"/>
    <n v="1296.807"/>
    <n v="869.64000000000033"/>
    <n v="427.16699999999969"/>
    <s v="Birch Villa"/>
  </r>
  <r>
    <s v="P0057"/>
    <x v="5"/>
    <s v="P0057|Sep"/>
    <n v="858.06810000000007"/>
    <n v="462.07999999999959"/>
    <n v="395.98810000000049"/>
    <s v="Birch Villa"/>
  </r>
  <r>
    <s v="P0057"/>
    <x v="6"/>
    <s v="P0057|Oct"/>
    <n v="710.71539999999993"/>
    <n v="448.90000000000026"/>
    <n v="261.81539999999967"/>
    <s v="Birch Villa"/>
  </r>
  <r>
    <s v="P0057"/>
    <x v="7"/>
    <s v="P0057|Nov"/>
    <n v="697.15480000000002"/>
    <n v="445.33999999999958"/>
    <n v="251.81480000000045"/>
    <s v="Birch Villa"/>
  </r>
  <r>
    <s v="P0057"/>
    <x v="8"/>
    <s v="P0057|Dec"/>
    <n v="2550.3537999999999"/>
    <n v="678.12000000000023"/>
    <n v="1872.2337999999995"/>
    <s v="Birch Villa"/>
  </r>
  <r>
    <s v="P0057"/>
    <x v="9"/>
    <s v="P0057|Jan"/>
    <n v="2607.1958"/>
    <n v="702.49999999999989"/>
    <n v="1904.6958"/>
    <s v="Birch Villa"/>
  </r>
  <r>
    <s v="P0057"/>
    <x v="10"/>
    <s v="P0057|Feb"/>
    <n v="1867.0779000000002"/>
    <n v="615.65000000000032"/>
    <n v="1251.4278999999999"/>
    <s v="Birch Villa"/>
  </r>
  <r>
    <s v="P0057"/>
    <x v="11"/>
    <s v="P0057|Mar"/>
    <n v="1841.2564999999997"/>
    <n v="611.62999999999954"/>
    <n v="1229.6265000000003"/>
    <s v="Birch Villa"/>
  </r>
  <r>
    <s v="P0058"/>
    <x v="0"/>
    <s v="P0058|Apr"/>
    <n v="1644.0076999999999"/>
    <n v="779.03999999999951"/>
    <n v="864.96770000000038"/>
    <s v="Pine Manor"/>
  </r>
  <r>
    <s v="P0058"/>
    <x v="1"/>
    <s v="P0058|May"/>
    <n v="1767.1783"/>
    <n v="1222.9500000000005"/>
    <n v="544.22829999999954"/>
    <s v="Pine Manor"/>
  </r>
  <r>
    <s v="P0058"/>
    <x v="2"/>
    <s v="P0058|Jun"/>
    <n v="1991.452"/>
    <n v="1354.2399999999998"/>
    <n v="637.21200000000022"/>
    <s v="Pine Manor"/>
  </r>
  <r>
    <s v="P0058"/>
    <x v="3"/>
    <s v="P0058|Jul"/>
    <n v="3497.3592000000003"/>
    <n v="2598.9300000000003"/>
    <n v="898.42920000000004"/>
    <s v="Pine Manor"/>
  </r>
  <r>
    <s v="P0058"/>
    <x v="4"/>
    <s v="P0058|Aug"/>
    <n v="3146.7429999999999"/>
    <n v="2459.2700000000004"/>
    <n v="687.4729999999995"/>
    <s v="Pine Manor"/>
  </r>
  <r>
    <s v="P0058"/>
    <x v="5"/>
    <s v="P0058|Sep"/>
    <n v="1892.2501"/>
    <n v="1036.4400000000003"/>
    <n v="855.81009999999969"/>
    <s v="Pine Manor"/>
  </r>
  <r>
    <s v="P0058"/>
    <x v="6"/>
    <s v="P0058|Oct"/>
    <n v="1759.5735"/>
    <n v="961.22000000000048"/>
    <n v="798.35349999999949"/>
    <s v="Pine Manor"/>
  </r>
  <r>
    <s v="P0058"/>
    <x v="7"/>
    <s v="P0058|Nov"/>
    <n v="1785.1038999999998"/>
    <n v="853.03000000000009"/>
    <n v="932.07389999999975"/>
    <s v="Pine Manor"/>
  </r>
  <r>
    <s v="P0058"/>
    <x v="8"/>
    <s v="P0058|Dec"/>
    <n v="6719.1704999999993"/>
    <n v="1447.4200000000003"/>
    <n v="5271.7504999999992"/>
    <s v="Pine Manor"/>
  </r>
  <r>
    <s v="P0058"/>
    <x v="9"/>
    <s v="P0058|Jan"/>
    <n v="6336.7965000000004"/>
    <n v="1455.0500000000022"/>
    <n v="4881.7464999999984"/>
    <s v="Pine Manor"/>
  </r>
  <r>
    <s v="P0058"/>
    <x v="10"/>
    <s v="P0058|Feb"/>
    <n v="4582.0535999999993"/>
    <n v="1154.9700000000003"/>
    <n v="3427.083599999999"/>
    <s v="Pine Manor"/>
  </r>
  <r>
    <s v="P0058"/>
    <x v="11"/>
    <s v="P0058|Mar"/>
    <n v="3753.9549000000002"/>
    <n v="1169.5100000000007"/>
    <n v="2584.4448999999995"/>
    <s v="Pine Manor"/>
  </r>
  <r>
    <s v="P0059"/>
    <x v="0"/>
    <s v="P0059|Apr"/>
    <n v="1138.3127999999999"/>
    <n v="628.18000000000029"/>
    <n v="510.13279999999963"/>
    <s v="Forest Haven"/>
  </r>
  <r>
    <s v="P0059"/>
    <x v="1"/>
    <s v="P0059|May"/>
    <n v="1300.2349000000002"/>
    <n v="963.83999999999969"/>
    <n v="336.39490000000046"/>
    <s v="Forest Haven"/>
  </r>
  <r>
    <s v="P0059"/>
    <x v="2"/>
    <s v="P0059|Jun"/>
    <n v="1491.548"/>
    <n v="1061.42"/>
    <n v="430.12799999999993"/>
    <s v="Forest Haven"/>
  </r>
  <r>
    <s v="P0059"/>
    <x v="3"/>
    <s v="P0059|Jul"/>
    <n v="2213.8577"/>
    <n v="2195.0300000000002"/>
    <n v="18.827699999999822"/>
    <s v="Forest Haven"/>
  </r>
  <r>
    <s v="P0059"/>
    <x v="4"/>
    <s v="P0059|Aug"/>
    <n v="2191.5379999999996"/>
    <n v="1921.7200000000003"/>
    <n v="269.8179999999993"/>
    <s v="Forest Haven"/>
  </r>
  <r>
    <s v="P0059"/>
    <x v="5"/>
    <s v="P0059|Sep"/>
    <n v="1364.8078"/>
    <n v="834.49999999999977"/>
    <n v="530.30780000000027"/>
    <s v="Forest Haven"/>
  </r>
  <r>
    <s v="P0059"/>
    <x v="6"/>
    <s v="P0059|Oct"/>
    <n v="1134.4716000000001"/>
    <n v="754.61999999999944"/>
    <n v="379.85160000000064"/>
    <s v="Forest Haven"/>
  </r>
  <r>
    <s v="P0059"/>
    <x v="7"/>
    <s v="P0059|Nov"/>
    <n v="1336.3576999999998"/>
    <n v="709.88999999999953"/>
    <n v="626.46770000000026"/>
    <s v="Forest Haven"/>
  </r>
  <r>
    <s v="P0059"/>
    <x v="8"/>
    <s v="P0059|Dec"/>
    <n v="5190.3585000000003"/>
    <n v="1451.5300000000002"/>
    <n v="3738.8285000000001"/>
    <s v="Forest Haven"/>
  </r>
  <r>
    <s v="P0059"/>
    <x v="9"/>
    <s v="P0059|Jan"/>
    <n v="4695.0765000000001"/>
    <n v="1184.44"/>
    <n v="3510.6365000000001"/>
    <s v="Forest Haven"/>
  </r>
  <r>
    <s v="P0059"/>
    <x v="10"/>
    <s v="P0059|Feb"/>
    <n v="3512.9868000000001"/>
    <n v="1068.4399999999996"/>
    <n v="2444.5468000000005"/>
    <s v="Forest Haven"/>
  </r>
  <r>
    <s v="P0059"/>
    <x v="11"/>
    <s v="P0059|Mar"/>
    <n v="3082.8120000000004"/>
    <n v="962.57000000000085"/>
    <n v="2120.2419999999993"/>
    <s v="Forest Haven"/>
  </r>
  <r>
    <s v="P0060"/>
    <x v="0"/>
    <s v="P0060|Apr"/>
    <n v="1448.3296"/>
    <n v="768.65999999999963"/>
    <n v="679.6696000000004"/>
    <s v="Highland Chalet"/>
  </r>
  <r>
    <s v="P0060"/>
    <x v="1"/>
    <s v="P0060|May"/>
    <n v="1665.7357000000002"/>
    <n v="1192.6399999999999"/>
    <n v="473.09570000000031"/>
    <s v="Highland Chalet"/>
  </r>
  <r>
    <s v="P0060"/>
    <x v="2"/>
    <s v="P0060|Jun"/>
    <n v="2189.2543999999998"/>
    <n v="1362.1700000000003"/>
    <n v="827.0843999999995"/>
    <s v="Highland Chalet"/>
  </r>
  <r>
    <s v="P0060"/>
    <x v="3"/>
    <s v="P0060|Jul"/>
    <n v="2778.5309999999999"/>
    <n v="2838.23"/>
    <n v="-59.699000000000069"/>
    <s v="Highland Chalet"/>
  </r>
  <r>
    <s v="P0060"/>
    <x v="4"/>
    <s v="P0060|Aug"/>
    <n v="2844.8789999999999"/>
    <n v="2469.3099999999995"/>
    <n v="375.56900000000041"/>
    <s v="Highland Chalet"/>
  </r>
  <r>
    <s v="P0060"/>
    <x v="5"/>
    <s v="P0060|Sep"/>
    <n v="1830.0536999999999"/>
    <n v="1052.8799999999997"/>
    <n v="777.17370000000028"/>
    <s v="Highland Chalet"/>
  </r>
  <r>
    <s v="P0060"/>
    <x v="6"/>
    <s v="P0060|Oct"/>
    <n v="1610.7076"/>
    <n v="942.2900000000003"/>
    <n v="668.41759999999965"/>
    <s v="Highland Chalet"/>
  </r>
  <r>
    <s v="P0060"/>
    <x v="7"/>
    <s v="P0060|Nov"/>
    <n v="2010.1649"/>
    <n v="1003.7399999999994"/>
    <n v="1006.4249000000005"/>
    <s v="Highland Chalet"/>
  </r>
  <r>
    <s v="P0060"/>
    <x v="8"/>
    <s v="P0060|Dec"/>
    <n v="7031.268"/>
    <n v="1452.2299999999993"/>
    <n v="5579.0380000000005"/>
    <s v="Highland Chalet"/>
  </r>
  <r>
    <s v="P0060"/>
    <x v="9"/>
    <s v="P0060|Jan"/>
    <n v="5678"/>
    <n v="1312.44"/>
    <n v="4365.5599999999995"/>
    <s v="Highland Chalet"/>
  </r>
  <r>
    <s v="P0060"/>
    <x v="10"/>
    <s v="P0060|Feb"/>
    <n v="4597.6527999999998"/>
    <n v="1325.3799999999997"/>
    <n v="3272.2728000000002"/>
    <s v="Highland Chalet"/>
  </r>
  <r>
    <s v="P0060"/>
    <x v="11"/>
    <s v="P0060|Mar"/>
    <n v="4143.1868000000004"/>
    <n v="1167.1600000000008"/>
    <n v="2976.0267999999996"/>
    <s v="Highland Chalet"/>
  </r>
  <r>
    <s v="P0061"/>
    <x v="0"/>
    <s v="P0061|Apr"/>
    <n v="1954.066"/>
    <n v="1093.9700000000003"/>
    <n v="860.09599999999978"/>
    <s v="Boulder Lodge"/>
  </r>
  <r>
    <s v="P0061"/>
    <x v="1"/>
    <s v="P0061|May"/>
    <n v="2390.7600000000002"/>
    <n v="1744.9999999999995"/>
    <n v="645.76000000000067"/>
    <s v="Boulder Lodge"/>
  </r>
  <r>
    <s v="P0061"/>
    <x v="2"/>
    <s v="P0061|Jun"/>
    <n v="2460.7163999999998"/>
    <n v="1951.5099999999998"/>
    <n v="509.20640000000003"/>
    <s v="Boulder Lodge"/>
  </r>
  <r>
    <s v="P0061"/>
    <x v="3"/>
    <s v="P0061|Jul"/>
    <n v="3772.3697999999999"/>
    <n v="3747.56"/>
    <n v="24.809799999999996"/>
    <s v="Boulder Lodge"/>
  </r>
  <r>
    <s v="P0061"/>
    <x v="4"/>
    <s v="P0061|Aug"/>
    <n v="3435.1007999999997"/>
    <n v="3431.9000000000005"/>
    <n v="3.2007999999991625"/>
    <s v="Boulder Lodge"/>
  </r>
  <r>
    <s v="P0061"/>
    <x v="5"/>
    <s v="P0061|Sep"/>
    <n v="2339.7768000000001"/>
    <n v="1476.5300000000002"/>
    <n v="863.24679999999989"/>
    <s v="Boulder Lodge"/>
  </r>
  <r>
    <s v="P0061"/>
    <x v="6"/>
    <s v="P0061|Oct"/>
    <n v="2270.9843999999998"/>
    <n v="1361.2"/>
    <n v="909.78439999999978"/>
    <s v="Boulder Lodge"/>
  </r>
  <r>
    <s v="P0061"/>
    <x v="7"/>
    <s v="P0061|Nov"/>
    <n v="2412.0029999999997"/>
    <n v="1204.4600000000003"/>
    <n v="1207.5429999999994"/>
    <s v="Boulder Lodge"/>
  </r>
  <r>
    <s v="P0061"/>
    <x v="8"/>
    <s v="P0061|Dec"/>
    <n v="7509.6552000000001"/>
    <n v="1834.2800000000016"/>
    <n v="5675.3751999999986"/>
    <s v="Boulder Lodge"/>
  </r>
  <r>
    <s v="P0061"/>
    <x v="9"/>
    <s v="P0061|Jan"/>
    <n v="7730.5824000000002"/>
    <n v="1834.4000000000015"/>
    <n v="5896.1823999999988"/>
    <s v="Boulder Lodge"/>
  </r>
  <r>
    <s v="P0061"/>
    <x v="10"/>
    <s v="P0061|Feb"/>
    <n v="4623.4192000000003"/>
    <n v="1450.8200000000004"/>
    <n v="3172.5991999999997"/>
    <s v="Boulder Lodge"/>
  </r>
  <r>
    <s v="P0061"/>
    <x v="11"/>
    <s v="P0061|Mar"/>
    <n v="4974.8409999999994"/>
    <n v="1647.5299999999988"/>
    <n v="3327.3110000000006"/>
    <s v="Boulder Lodge"/>
  </r>
  <r>
    <s v="P0062"/>
    <x v="0"/>
    <s v="P0062|Apr"/>
    <n v="1618.7392000000002"/>
    <n v="774.75"/>
    <n v="843.98920000000021"/>
    <s v="Bearpaw Getaway"/>
  </r>
  <r>
    <s v="P0062"/>
    <x v="1"/>
    <s v="P0062|May"/>
    <n v="1838.5412000000001"/>
    <n v="1226.8299999999995"/>
    <n v="611.71120000000064"/>
    <s v="Bearpaw Getaway"/>
  </r>
  <r>
    <s v="P0062"/>
    <x v="2"/>
    <s v="P0062|Jun"/>
    <n v="1906.5091"/>
    <n v="1331.7099999999996"/>
    <n v="574.79910000000041"/>
    <s v="Bearpaw Getaway"/>
  </r>
  <r>
    <s v="P0062"/>
    <x v="3"/>
    <s v="P0062|Jul"/>
    <n v="2962.8309999999997"/>
    <n v="2612.3999999999996"/>
    <n v="350.43100000000004"/>
    <s v="Bearpaw Getaway"/>
  </r>
  <r>
    <s v="P0062"/>
    <x v="4"/>
    <s v="P0062|Aug"/>
    <n v="2951.87"/>
    <n v="2478.2000000000007"/>
    <n v="473.66999999999916"/>
    <s v="Bearpaw Getaway"/>
  </r>
  <r>
    <s v="P0062"/>
    <x v="5"/>
    <s v="P0062|Sep"/>
    <n v="1667.0452"/>
    <n v="1039.8400000000001"/>
    <n v="627.20519999999988"/>
    <s v="Bearpaw Getaway"/>
  </r>
  <r>
    <s v="P0062"/>
    <x v="6"/>
    <s v="P0062|Oct"/>
    <n v="1738.7475999999999"/>
    <n v="941.85000000000048"/>
    <n v="796.89759999999944"/>
    <s v="Bearpaw Getaway"/>
  </r>
  <r>
    <s v="P0062"/>
    <x v="7"/>
    <s v="P0062|Nov"/>
    <n v="1915.3361000000002"/>
    <n v="857.79999999999927"/>
    <n v="1057.5361000000009"/>
    <s v="Bearpaw Getaway"/>
  </r>
  <r>
    <s v="P0062"/>
    <x v="8"/>
    <s v="P0062|Dec"/>
    <n v="6728.4825000000001"/>
    <n v="1461.1899999999973"/>
    <n v="5267.2925000000032"/>
    <s v="Bearpaw Getaway"/>
  </r>
  <r>
    <s v="P0062"/>
    <x v="9"/>
    <s v="P0062|Jan"/>
    <n v="6110.4276"/>
    <n v="1582.5100000000052"/>
    <n v="4527.9175999999952"/>
    <s v="Bearpaw Getaway"/>
  </r>
  <r>
    <s v="P0062"/>
    <x v="10"/>
    <s v="P0062|Feb"/>
    <n v="4229.8369000000002"/>
    <n v="1460.09"/>
    <n v="2769.7469000000001"/>
    <s v="Bearpaw Getaway"/>
  </r>
  <r>
    <s v="P0062"/>
    <x v="11"/>
    <s v="P0062|Mar"/>
    <n v="3758.4362999999998"/>
    <n v="1149.2999999999997"/>
    <n v="2609.1363000000001"/>
    <s v="Bearpaw Getaway"/>
  </r>
  <r>
    <s v="P0063"/>
    <x v="0"/>
    <s v="P0063|Apr"/>
    <n v="595.60550000000001"/>
    <n v="423.71999999999997"/>
    <n v="171.88550000000004"/>
    <s v="Timber Nest"/>
  </r>
  <r>
    <s v="P0063"/>
    <x v="1"/>
    <s v="P0063|May"/>
    <n v="688.25019999999995"/>
    <n v="512.62"/>
    <n v="175.63019999999995"/>
    <s v="Timber Nest"/>
  </r>
  <r>
    <s v="P0063"/>
    <x v="2"/>
    <s v="P0063|Jun"/>
    <n v="826.49459999999999"/>
    <n v="540.89999999999986"/>
    <n v="285.59460000000013"/>
    <s v="Timber Nest"/>
  </r>
  <r>
    <s v="P0063"/>
    <x v="3"/>
    <s v="P0063|Jul"/>
    <n v="1218.625"/>
    <n v="906.90999999999951"/>
    <n v="311.71500000000049"/>
    <s v="Timber Nest"/>
  </r>
  <r>
    <s v="P0063"/>
    <x v="4"/>
    <s v="P0063|Aug"/>
    <n v="993.16"/>
    <n v="787.55000000000018"/>
    <n v="205.60999999999979"/>
    <s v="Timber Nest"/>
  </r>
  <r>
    <s v="P0063"/>
    <x v="5"/>
    <s v="P0063|Sep"/>
    <n v="711.93760000000009"/>
    <n v="482.54999999999973"/>
    <n v="229.38760000000036"/>
    <s v="Timber Nest"/>
  </r>
  <r>
    <s v="P0063"/>
    <x v="6"/>
    <s v="P0063|Oct"/>
    <n v="614.81150000000002"/>
    <n v="463.24000000000024"/>
    <n v="151.57149999999979"/>
    <s v="Timber Nest"/>
  </r>
  <r>
    <s v="P0063"/>
    <x v="7"/>
    <s v="P0063|Nov"/>
    <n v="716.71"/>
    <n v="453.68000000000029"/>
    <n v="263.02999999999975"/>
    <s v="Timber Nest"/>
  </r>
  <r>
    <s v="P0063"/>
    <x v="8"/>
    <s v="P0063|Dec"/>
    <n v="2566.1163000000001"/>
    <n v="706.88000000000011"/>
    <n v="1859.2363"/>
    <s v="Timber Nest"/>
  </r>
  <r>
    <s v="P0063"/>
    <x v="9"/>
    <s v="P0063|Jan"/>
    <n v="2370.4090999999999"/>
    <n v="710.5599999999996"/>
    <n v="1659.8491000000004"/>
    <s v="Timber Nest"/>
  </r>
  <r>
    <s v="P0063"/>
    <x v="10"/>
    <s v="P0063|Feb"/>
    <n v="1839.4425999999999"/>
    <n v="609.49000000000035"/>
    <n v="1229.9525999999996"/>
    <s v="Timber Nest"/>
  </r>
  <r>
    <s v="P0063"/>
    <x v="11"/>
    <s v="P0063|Mar"/>
    <n v="1450.395"/>
    <n v="619.15999999999985"/>
    <n v="831.23500000000013"/>
    <s v="Timber Nest"/>
  </r>
  <r>
    <s v="P0064"/>
    <x v="0"/>
    <s v="P0064|Apr"/>
    <n v="731.49900000000002"/>
    <n v="526.15999999999985"/>
    <n v="205.33900000000017"/>
    <s v="Meadow Refuge"/>
  </r>
  <r>
    <s v="P0064"/>
    <x v="1"/>
    <s v="P0064|May"/>
    <n v="721.55650000000003"/>
    <n v="750.14000000000055"/>
    <n v="-28.583500000000527"/>
    <s v="Meadow Refuge"/>
  </r>
  <r>
    <s v="P0064"/>
    <x v="2"/>
    <s v="P0064|Jun"/>
    <n v="918.66049999999996"/>
    <n v="824.59999999999945"/>
    <n v="94.060500000000502"/>
    <s v="Meadow Refuge"/>
  </r>
  <r>
    <s v="P0064"/>
    <x v="3"/>
    <s v="P0064|Jul"/>
    <n v="1596.6529999999998"/>
    <n v="1456.9499999999994"/>
    <n v="139.70300000000043"/>
    <s v="Meadow Refuge"/>
  </r>
  <r>
    <s v="P0064"/>
    <x v="4"/>
    <s v="P0064|Aug"/>
    <n v="1318.6787999999999"/>
    <n v="1293.6200000000003"/>
    <n v="25.058799999999565"/>
    <s v="Meadow Refuge"/>
  </r>
  <r>
    <s v="P0064"/>
    <x v="5"/>
    <s v="P0064|Sep"/>
    <n v="890.38499999999999"/>
    <n v="672.24999999999977"/>
    <n v="218.13500000000022"/>
    <s v="Meadow Refuge"/>
  </r>
  <r>
    <s v="P0064"/>
    <x v="6"/>
    <s v="P0064|Oct"/>
    <n v="846.79320000000007"/>
    <n v="588.49999999999955"/>
    <n v="258.29320000000052"/>
    <s v="Meadow Refuge"/>
  </r>
  <r>
    <s v="P0064"/>
    <x v="7"/>
    <s v="P0064|Nov"/>
    <n v="798.13799999999992"/>
    <n v="580.56999999999971"/>
    <n v="217.56800000000021"/>
    <s v="Meadow Refuge"/>
  </r>
  <r>
    <s v="P0064"/>
    <x v="8"/>
    <s v="P0064|Dec"/>
    <n v="2829.6420000000003"/>
    <n v="866.48000000000025"/>
    <n v="1963.162"/>
    <s v="Meadow Refuge"/>
  </r>
  <r>
    <s v="P0064"/>
    <x v="9"/>
    <s v="P0064|Jan"/>
    <n v="2782.6163999999999"/>
    <n v="867.77"/>
    <n v="1914.8463999999999"/>
    <s v="Meadow Refuge"/>
  </r>
  <r>
    <s v="P0064"/>
    <x v="10"/>
    <s v="P0064|Feb"/>
    <n v="2177.1120000000005"/>
    <n v="782.02999999999963"/>
    <n v="1395.0820000000008"/>
    <s v="Meadow Refuge"/>
  </r>
  <r>
    <s v="P0064"/>
    <x v="11"/>
    <s v="P0064|Mar"/>
    <n v="1699.0946999999999"/>
    <n v="681.65000000000009"/>
    <n v="1017.4446999999998"/>
    <s v="Meadow Refuge"/>
  </r>
  <r>
    <s v="P0065"/>
    <x v="0"/>
    <s v="P0065|Apr"/>
    <n v="1018.091"/>
    <n v="737.38"/>
    <n v="280.71100000000001"/>
    <s v="Granite Hollow"/>
  </r>
  <r>
    <s v="P0065"/>
    <x v="1"/>
    <s v="P0065|May"/>
    <n v="1411.7946000000002"/>
    <n v="963.62000000000023"/>
    <n v="448.17459999999994"/>
    <s v="Granite Hollow"/>
  </r>
  <r>
    <s v="P0065"/>
    <x v="2"/>
    <s v="P0065|Jun"/>
    <n v="1467.6084000000001"/>
    <n v="1100.5400000000002"/>
    <n v="367.06839999999988"/>
    <s v="Granite Hollow"/>
  </r>
  <r>
    <s v="P0065"/>
    <x v="3"/>
    <s v="P0065|Jul"/>
    <n v="2431.71"/>
    <n v="1998.0900000000006"/>
    <n v="433.61999999999944"/>
    <s v="Granite Hollow"/>
  </r>
  <r>
    <s v="P0065"/>
    <x v="4"/>
    <s v="P0065|Aug"/>
    <n v="1978.2552000000001"/>
    <n v="1810.1399999999999"/>
    <n v="168.11520000000019"/>
    <s v="Granite Hollow"/>
  </r>
  <r>
    <s v="P0065"/>
    <x v="5"/>
    <s v="P0065|Sep"/>
    <n v="1293.4157999999998"/>
    <n v="848.24000000000046"/>
    <n v="445.1757999999993"/>
    <s v="Granite Hollow"/>
  </r>
  <r>
    <s v="P0065"/>
    <x v="6"/>
    <s v="P0065|Oct"/>
    <n v="1244.2368000000001"/>
    <n v="852.8900000000001"/>
    <n v="391.34680000000003"/>
    <s v="Granite Hollow"/>
  </r>
  <r>
    <s v="P0065"/>
    <x v="7"/>
    <s v="P0065|Nov"/>
    <n v="1269.4956"/>
    <n v="703.47000000000025"/>
    <n v="566.02559999999971"/>
    <s v="Granite Hollow"/>
  </r>
  <r>
    <s v="P0065"/>
    <x v="8"/>
    <s v="P0065|Dec"/>
    <n v="5350.5734000000002"/>
    <n v="1171.19"/>
    <n v="4179.3834000000006"/>
    <s v="Granite Hollow"/>
  </r>
  <r>
    <s v="P0065"/>
    <x v="9"/>
    <s v="P0065|Jan"/>
    <n v="4488.3606"/>
    <n v="1071.7000000000003"/>
    <n v="3416.6605999999997"/>
    <s v="Granite Hollow"/>
  </r>
  <r>
    <s v="P0065"/>
    <x v="10"/>
    <s v="P0065|Feb"/>
    <n v="3111.7180000000003"/>
    <n v="984.86000000000013"/>
    <n v="2126.8580000000002"/>
    <s v="Granite Hollow"/>
  </r>
  <r>
    <s v="P0065"/>
    <x v="11"/>
    <s v="P0065|Mar"/>
    <n v="3194.6239"/>
    <n v="958.97999999999979"/>
    <n v="2235.6439"/>
    <s v="Granite Hollow"/>
  </r>
  <r>
    <s v="P0066"/>
    <x v="0"/>
    <s v="P0066|Apr"/>
    <n v="1110.0026999999998"/>
    <n v="533.3900000000001"/>
    <n v="576.61269999999968"/>
    <s v="Alpine Haven"/>
  </r>
  <r>
    <s v="P0066"/>
    <x v="1"/>
    <s v="P0066|May"/>
    <n v="1184.1592000000001"/>
    <n v="739.35999999999979"/>
    <n v="444.79920000000027"/>
    <s v="Alpine Haven"/>
  </r>
  <r>
    <s v="P0066"/>
    <x v="2"/>
    <s v="P0066|Jun"/>
    <n v="1488.7392"/>
    <n v="810.0300000000002"/>
    <n v="678.70919999999978"/>
    <s v="Alpine Haven"/>
  </r>
  <r>
    <s v="P0066"/>
    <x v="3"/>
    <s v="P0066|Jul"/>
    <n v="2106.6984000000002"/>
    <n v="1470.19"/>
    <n v="636.50840000000017"/>
    <s v="Alpine Haven"/>
  </r>
  <r>
    <s v="P0066"/>
    <x v="4"/>
    <s v="P0066|Aug"/>
    <n v="2190.8555999999999"/>
    <n v="1400.4500000000003"/>
    <n v="790.40559999999959"/>
    <s v="Alpine Haven"/>
  </r>
  <r>
    <s v="P0066"/>
    <x v="5"/>
    <s v="P0066|Sep"/>
    <n v="1518.9947999999999"/>
    <n v="729.50000000000023"/>
    <n v="789.49479999999971"/>
    <s v="Alpine Haven"/>
  </r>
  <r>
    <s v="P0066"/>
    <x v="6"/>
    <s v="P0066|Oct"/>
    <n v="1391.5368000000001"/>
    <n v="706.07000000000028"/>
    <n v="685.46679999999981"/>
    <s v="Alpine Haven"/>
  </r>
  <r>
    <s v="P0066"/>
    <x v="7"/>
    <s v="P0066|Nov"/>
    <n v="1372.4472000000001"/>
    <n v="662.92000000000019"/>
    <n v="709.52719999999988"/>
    <s v="Alpine Haven"/>
  </r>
  <r>
    <s v="P0066"/>
    <x v="8"/>
    <s v="P0066|Dec"/>
    <n v="4274.5649999999996"/>
    <n v="966.12999999999988"/>
    <n v="3308.4349999999995"/>
    <s v="Alpine Haven"/>
  </r>
  <r>
    <s v="P0066"/>
    <x v="9"/>
    <s v="P0066|Jan"/>
    <n v="3811.7295000000004"/>
    <n v="980.62000000000046"/>
    <n v="2831.1095"/>
    <s v="Alpine Haven"/>
  </r>
  <r>
    <s v="P0066"/>
    <x v="10"/>
    <s v="P0066|Feb"/>
    <n v="3178.8711000000003"/>
    <n v="873.5799999999997"/>
    <n v="2305.2911000000004"/>
    <s v="Alpine Haven"/>
  </r>
  <r>
    <s v="P0066"/>
    <x v="11"/>
    <s v="P0066|Mar"/>
    <n v="2544.4704000000002"/>
    <n v="778.35000000000059"/>
    <n v="1766.1203999999996"/>
    <s v="Alpine Haven"/>
  </r>
  <r>
    <s v="P0067"/>
    <x v="0"/>
    <s v="P0067|Apr"/>
    <n v="1990.3440000000001"/>
    <n v="1093.4800000000002"/>
    <n v="896.86399999999981"/>
    <s v="Trailside Refuge"/>
  </r>
  <r>
    <s v="P0067"/>
    <x v="1"/>
    <s v="P0067|May"/>
    <n v="2336.4594000000002"/>
    <n v="1742.4499999999998"/>
    <n v="594.00940000000037"/>
    <s v="Trailside Refuge"/>
  </r>
  <r>
    <s v="P0067"/>
    <x v="2"/>
    <s v="P0067|Jun"/>
    <n v="2517.7232999999997"/>
    <n v="1963.8900000000003"/>
    <n v="553.83329999999933"/>
    <s v="Trailside Refuge"/>
  </r>
  <r>
    <s v="P0067"/>
    <x v="3"/>
    <s v="P0067|Jul"/>
    <n v="3698.5140000000001"/>
    <n v="3657.57"/>
    <n v="40.94399999999996"/>
    <s v="Trailside Refuge"/>
  </r>
  <r>
    <s v="P0067"/>
    <x v="4"/>
    <s v="P0067|Aug"/>
    <n v="3602.8332"/>
    <n v="3436.6200000000003"/>
    <n v="166.21319999999969"/>
    <s v="Trailside Refuge"/>
  </r>
  <r>
    <s v="P0067"/>
    <x v="5"/>
    <s v="P0067|Sep"/>
    <n v="2567.6879999999996"/>
    <n v="1482.5900000000004"/>
    <n v="1085.0979999999993"/>
    <s v="Trailside Refuge"/>
  </r>
  <r>
    <s v="P0067"/>
    <x v="6"/>
    <s v="P0067|Oct"/>
    <n v="2286.1163999999999"/>
    <n v="1326.8600000000006"/>
    <n v="959.2563999999993"/>
    <s v="Trailside Refuge"/>
  </r>
  <r>
    <s v="P0067"/>
    <x v="7"/>
    <s v="P0067|Nov"/>
    <n v="2552.7305999999999"/>
    <n v="1204.4300000000003"/>
    <n v="1348.3005999999996"/>
    <s v="Trailside Refuge"/>
  </r>
  <r>
    <s v="P0067"/>
    <x v="8"/>
    <s v="P0067|Dec"/>
    <n v="9134.3572000000004"/>
    <n v="2039.4699999999971"/>
    <n v="7094.8872000000028"/>
    <s v="Trailside Refuge"/>
  </r>
  <r>
    <s v="P0067"/>
    <x v="9"/>
    <s v="P0067|Jan"/>
    <n v="6678.1221999999998"/>
    <n v="1645.6400000000033"/>
    <n v="5032.4821999999967"/>
    <s v="Trailside Refuge"/>
  </r>
  <r>
    <s v="P0067"/>
    <x v="10"/>
    <s v="P0067|Feb"/>
    <n v="5691.38"/>
    <n v="1657.7799999999988"/>
    <n v="4033.6000000000013"/>
    <s v="Trailside Refuge"/>
  </r>
  <r>
    <s v="P0067"/>
    <x v="11"/>
    <s v="P0067|Mar"/>
    <n v="4937.8059000000003"/>
    <n v="1487.0399999999991"/>
    <n v="3450.7659000000012"/>
    <s v="Trailside Refuge"/>
  </r>
  <r>
    <s v="P0068"/>
    <x v="0"/>
    <s v="P0068|Apr"/>
    <n v="1670.163"/>
    <n v="925.13"/>
    <n v="745.03300000000002"/>
    <s v="Frost Cottage"/>
  </r>
  <r>
    <s v="P0068"/>
    <x v="1"/>
    <s v="P0068|May"/>
    <n v="2112.6673000000001"/>
    <n v="1460.75"/>
    <n v="651.91730000000007"/>
    <s v="Frost Cottage"/>
  </r>
  <r>
    <s v="P0068"/>
    <x v="2"/>
    <s v="P0068|Jun"/>
    <n v="2422.5144"/>
    <n v="1652.6899999999998"/>
    <n v="769.8244000000002"/>
    <s v="Frost Cottage"/>
  </r>
  <r>
    <s v="P0068"/>
    <x v="3"/>
    <s v="P0068|Jul"/>
    <n v="3503.52"/>
    <n v="3307.95"/>
    <n v="195.57000000000016"/>
    <s v="Frost Cottage"/>
  </r>
  <r>
    <s v="P0068"/>
    <x v="4"/>
    <s v="P0068|Aug"/>
    <n v="3935.4319"/>
    <n v="3049.49"/>
    <n v="885.94190000000026"/>
    <s v="Frost Cottage"/>
  </r>
  <r>
    <s v="P0068"/>
    <x v="5"/>
    <s v="P0068|Sep"/>
    <n v="2361.9961000000003"/>
    <n v="1263.2999999999997"/>
    <n v="1098.6961000000006"/>
    <s v="Frost Cottage"/>
  </r>
  <r>
    <s v="P0068"/>
    <x v="6"/>
    <s v="P0068|Oct"/>
    <n v="2050.8492000000001"/>
    <n v="1128.1600000000003"/>
    <n v="922.6891999999998"/>
    <s v="Frost Cottage"/>
  </r>
  <r>
    <s v="P0068"/>
    <x v="7"/>
    <s v="P0068|Nov"/>
    <n v="1967.6232"/>
    <n v="1020.4"/>
    <n v="947.22320000000002"/>
    <s v="Frost Cottage"/>
  </r>
  <r>
    <s v="P0068"/>
    <x v="8"/>
    <s v="P0068|Dec"/>
    <n v="6561.5784000000003"/>
    <n v="1570.2099999999962"/>
    <n v="4991.3684000000039"/>
    <s v="Frost Cottage"/>
  </r>
  <r>
    <s v="P0068"/>
    <x v="9"/>
    <s v="P0068|Jan"/>
    <n v="6493.7075000000004"/>
    <n v="1588.4000000000015"/>
    <n v="4905.307499999999"/>
    <s v="Frost Cottage"/>
  </r>
  <r>
    <s v="P0068"/>
    <x v="10"/>
    <s v="P0068|Feb"/>
    <n v="5397.4049999999997"/>
    <n v="1395.3200000000008"/>
    <n v="4002.0849999999991"/>
    <s v="Frost Cottage"/>
  </r>
  <r>
    <s v="P0068"/>
    <x v="11"/>
    <s v="P0068|Mar"/>
    <n v="4638.4479000000001"/>
    <n v="1411.2499999999995"/>
    <n v="3227.1979000000006"/>
    <s v="Frost Cottage"/>
  </r>
  <r>
    <s v="P0069"/>
    <x v="0"/>
    <s v="P0069|Apr"/>
    <n v="1541.3470000000002"/>
    <n v="912.0599999999996"/>
    <n v="629.2870000000006"/>
    <s v="Birch Hideaway"/>
  </r>
  <r>
    <s v="P0069"/>
    <x v="1"/>
    <s v="P0069|May"/>
    <n v="1648.8715"/>
    <n v="1481.1099999999997"/>
    <n v="167.7615000000003"/>
    <s v="Birch Hideaway"/>
  </r>
  <r>
    <s v="P0069"/>
    <x v="2"/>
    <s v="P0069|Jun"/>
    <n v="2147.9752999999996"/>
    <n v="1642.31"/>
    <n v="505.66529999999966"/>
    <s v="Birch Hideaway"/>
  </r>
  <r>
    <s v="P0069"/>
    <x v="3"/>
    <s v="P0069|Jul"/>
    <n v="2639.7943999999998"/>
    <n v="3052.86"/>
    <n v="-413.06560000000036"/>
    <s v="Birch Hideaway"/>
  </r>
  <r>
    <s v="P0069"/>
    <x v="4"/>
    <s v="P0069|Aug"/>
    <n v="2926.6136999999999"/>
    <n v="2884.58"/>
    <n v="42.033699999999953"/>
    <s v="Birch Hideaway"/>
  </r>
  <r>
    <s v="P0069"/>
    <x v="5"/>
    <s v="P0069|Sep"/>
    <n v="2040.4313999999999"/>
    <n v="1260.8600000000001"/>
    <n v="779.57139999999981"/>
    <s v="Birch Hideaway"/>
  </r>
  <r>
    <s v="P0069"/>
    <x v="6"/>
    <s v="P0069|Oct"/>
    <n v="1909.0739999999998"/>
    <n v="1129.04"/>
    <n v="780.03399999999988"/>
    <s v="Birch Hideaway"/>
  </r>
  <r>
    <s v="P0069"/>
    <x v="7"/>
    <s v="P0069|Nov"/>
    <n v="1689.5145"/>
    <n v="1039.4799999999998"/>
    <n v="650.03450000000021"/>
    <s v="Birch Hideaway"/>
  </r>
  <r>
    <s v="P0069"/>
    <x v="8"/>
    <s v="P0069|Dec"/>
    <n v="7080.3247000000001"/>
    <n v="1552.0400000000009"/>
    <n v="5528.2846999999992"/>
    <s v="Birch Hideaway"/>
  </r>
  <r>
    <s v="P0069"/>
    <x v="9"/>
    <s v="P0069|Jan"/>
    <n v="5308.2038000000002"/>
    <n v="1423.63"/>
    <n v="3884.5738000000001"/>
    <s v="Birch Hideaway"/>
  </r>
  <r>
    <s v="P0069"/>
    <x v="10"/>
    <s v="P0069|Feb"/>
    <n v="5050.7270000000008"/>
    <n v="1416.3600000000001"/>
    <n v="3634.3670000000006"/>
    <s v="Birch Hideaway"/>
  </r>
  <r>
    <s v="P0069"/>
    <x v="11"/>
    <s v="P0069|Mar"/>
    <n v="4538.47"/>
    <n v="1403.0899999999995"/>
    <n v="3135.380000000001"/>
    <s v="Birch Hideaway"/>
  </r>
  <r>
    <s v="P0070"/>
    <x v="0"/>
    <s v="P0070|Apr"/>
    <n v="1256.5169999999998"/>
    <n v="620.05999999999995"/>
    <n v="636.45699999999988"/>
    <s v="Cinder Overlook"/>
  </r>
  <r>
    <s v="P0070"/>
    <x v="1"/>
    <s v="P0070|May"/>
    <n v="1485.6698000000001"/>
    <n v="948.42"/>
    <n v="537.24980000000016"/>
    <s v="Cinder Overlook"/>
  </r>
  <r>
    <s v="P0070"/>
    <x v="2"/>
    <s v="P0070|Jun"/>
    <n v="1449.2075"/>
    <n v="1081.7099999999996"/>
    <n v="367.4975000000004"/>
    <s v="Cinder Overlook"/>
  </r>
  <r>
    <s v="P0070"/>
    <x v="3"/>
    <s v="P0070|Jul"/>
    <n v="2396.402"/>
    <n v="2019.5200000000007"/>
    <n v="376.88199999999938"/>
    <s v="Cinder Overlook"/>
  </r>
  <r>
    <s v="P0070"/>
    <x v="4"/>
    <s v="P0070|Aug"/>
    <n v="2266.9069999999997"/>
    <n v="2010.94"/>
    <n v="255.96699999999964"/>
    <s v="Cinder Overlook"/>
  </r>
  <r>
    <s v="P0070"/>
    <x v="5"/>
    <s v="P0070|Sep"/>
    <n v="1481.5958000000001"/>
    <n v="835.91999999999985"/>
    <n v="645.67580000000021"/>
    <s v="Cinder Overlook"/>
  </r>
  <r>
    <s v="P0070"/>
    <x v="6"/>
    <s v="P0070|Oct"/>
    <n v="1306.2197999999999"/>
    <n v="763.93999999999983"/>
    <n v="542.27980000000002"/>
    <s v="Cinder Overlook"/>
  </r>
  <r>
    <s v="P0070"/>
    <x v="7"/>
    <s v="P0070|Nov"/>
    <n v="1067.0274999999999"/>
    <n v="718.60999999999945"/>
    <n v="348.41750000000047"/>
    <s v="Cinder Overlook"/>
  </r>
  <r>
    <s v="P0070"/>
    <x v="8"/>
    <s v="P0070|Dec"/>
    <n v="5305.3034999999991"/>
    <n v="1182.0800000000002"/>
    <n v="4123.2234999999991"/>
    <s v="Cinder Overlook"/>
  </r>
  <r>
    <s v="P0070"/>
    <x v="9"/>
    <s v="P0070|Jan"/>
    <n v="4576.9798000000001"/>
    <n v="1102.1800000000003"/>
    <n v="3474.7997999999998"/>
    <s v="Cinder Overlook"/>
  </r>
  <r>
    <s v="P0070"/>
    <x v="10"/>
    <s v="P0070|Feb"/>
    <n v="3138.393"/>
    <n v="977.35999999999956"/>
    <n v="2161.0330000000004"/>
    <s v="Cinder Overlook"/>
  </r>
  <r>
    <s v="P0070"/>
    <x v="11"/>
    <s v="P0070|Mar"/>
    <n v="2855.6379999999999"/>
    <n v="968.5300000000002"/>
    <n v="1887.1079999999997"/>
    <s v="Cinder Overlook"/>
  </r>
  <r>
    <s v="P0071"/>
    <x v="0"/>
    <s v="P0071|Apr"/>
    <n v="1575.4425000000001"/>
    <n v="918.10000000000025"/>
    <n v="657.34249999999986"/>
    <s v="Juniper Perch"/>
  </r>
  <r>
    <s v="P0071"/>
    <x v="1"/>
    <s v="P0071|May"/>
    <n v="1652.1210000000001"/>
    <n v="1444.0499999999997"/>
    <n v="208.07100000000037"/>
    <s v="Juniper Perch"/>
  </r>
  <r>
    <s v="P0071"/>
    <x v="2"/>
    <s v="P0071|Jun"/>
    <n v="2032.3998000000001"/>
    <n v="1650.1599999999999"/>
    <n v="382.23980000000029"/>
    <s v="Juniper Perch"/>
  </r>
  <r>
    <s v="P0071"/>
    <x v="3"/>
    <s v="P0071|Jul"/>
    <n v="2590.6736000000001"/>
    <n v="3044.34"/>
    <n v="-453.66640000000007"/>
    <s v="Juniper Perch"/>
  </r>
  <r>
    <s v="P0071"/>
    <x v="4"/>
    <s v="P0071|Aug"/>
    <n v="2591.7600000000002"/>
    <n v="2899.95"/>
    <n v="-308.1899999999996"/>
    <s v="Juniper Perch"/>
  </r>
  <r>
    <s v="P0071"/>
    <x v="5"/>
    <s v="P0071|Sep"/>
    <n v="1774.4379999999999"/>
    <n v="1247.1099999999999"/>
    <n v="527.32799999999997"/>
    <s v="Juniper Perch"/>
  </r>
  <r>
    <s v="P0071"/>
    <x v="6"/>
    <s v="P0071|Oct"/>
    <n v="1618.268"/>
    <n v="1142.21"/>
    <n v="476.05799999999999"/>
    <s v="Juniper Perch"/>
  </r>
  <r>
    <s v="P0071"/>
    <x v="7"/>
    <s v="P0071|Nov"/>
    <n v="1566.7125000000001"/>
    <n v="1043.1399999999994"/>
    <n v="523.57250000000067"/>
    <s v="Juniper Perch"/>
  </r>
  <r>
    <s v="P0071"/>
    <x v="8"/>
    <s v="P0071|Dec"/>
    <n v="6789.9552000000003"/>
    <n v="1584.4199999999948"/>
    <n v="5205.5352000000057"/>
    <s v="Juniper Perch"/>
  </r>
  <r>
    <s v="P0071"/>
    <x v="9"/>
    <s v="P0071|Jan"/>
    <n v="4986.0279999999993"/>
    <n v="1436.0700000000002"/>
    <n v="3549.9579999999992"/>
    <s v="Juniper Perch"/>
  </r>
  <r>
    <s v="P0071"/>
    <x v="10"/>
    <s v="P0071|Feb"/>
    <n v="4558.6556999999993"/>
    <n v="1389.2899999999997"/>
    <n v="3169.3656999999994"/>
    <s v="Juniper Perch"/>
  </r>
  <r>
    <s v="P0071"/>
    <x v="11"/>
    <s v="P0071|Mar"/>
    <n v="3714.8732999999997"/>
    <n v="1234.1000000000006"/>
    <n v="2480.7732999999989"/>
    <s v="Juniper Perch"/>
  </r>
  <r>
    <s v="P0072"/>
    <x v="0"/>
    <s v="P0072|Apr"/>
    <n v="1656.1903"/>
    <n v="526.01999999999953"/>
    <n v="1130.1703000000005"/>
    <s v="Rustic Overlook"/>
  </r>
  <r>
    <s v="P0072"/>
    <x v="1"/>
    <s v="P0072|May"/>
    <n v="1860.288"/>
    <n v="731.73999999999967"/>
    <n v="1128.5480000000002"/>
    <s v="Rustic Overlook"/>
  </r>
  <r>
    <s v="P0072"/>
    <x v="2"/>
    <s v="P0072|Jun"/>
    <n v="2467.9458"/>
    <n v="885.42999999999984"/>
    <n v="1582.5158000000001"/>
    <s v="Rustic Overlook"/>
  </r>
  <r>
    <s v="P0072"/>
    <x v="3"/>
    <s v="P0072|Jul"/>
    <n v="3964.0641000000001"/>
    <n v="1448.6700000000003"/>
    <n v="2515.3940999999995"/>
    <s v="Rustic Overlook"/>
  </r>
  <r>
    <s v="P0072"/>
    <x v="4"/>
    <s v="P0072|Aug"/>
    <n v="3122.3562999999999"/>
    <n v="1389.8299999999995"/>
    <n v="1732.5263000000004"/>
    <s v="Rustic Overlook"/>
  </r>
  <r>
    <s v="P0072"/>
    <x v="5"/>
    <s v="P0072|Sep"/>
    <n v="2196.2487999999998"/>
    <n v="754.05999999999949"/>
    <n v="1442.1888000000004"/>
    <s v="Rustic Overlook"/>
  </r>
  <r>
    <s v="P0072"/>
    <x v="6"/>
    <s v="P0072|Oct"/>
    <n v="2038.1"/>
    <n v="674.24999999999966"/>
    <n v="1363.8500000000004"/>
    <s v="Rustic Overlook"/>
  </r>
  <r>
    <s v="P0072"/>
    <x v="7"/>
    <s v="P0072|Nov"/>
    <n v="1930.8458000000001"/>
    <n v="574.8199999999996"/>
    <n v="1356.0258000000003"/>
    <s v="Rustic Overlook"/>
  </r>
  <r>
    <s v="P0072"/>
    <x v="8"/>
    <s v="P0072|Dec"/>
    <n v="6931.6860000000006"/>
    <n v="969.47999999999968"/>
    <n v="5962.206000000001"/>
    <s v="Rustic Overlook"/>
  </r>
  <r>
    <s v="P0072"/>
    <x v="9"/>
    <s v="P0072|Jan"/>
    <n v="6286.9755000000005"/>
    <n v="1198.47"/>
    <n v="5088.5055000000002"/>
    <s v="Rustic Overlook"/>
  </r>
  <r>
    <s v="P0072"/>
    <x v="10"/>
    <s v="P0072|Feb"/>
    <n v="5381.2464"/>
    <n v="1094.1099999999994"/>
    <n v="4287.1364000000003"/>
    <s v="Rustic Overlook"/>
  </r>
  <r>
    <s v="P0072"/>
    <x v="11"/>
    <s v="P0072|Mar"/>
    <n v="4450.8418000000001"/>
    <n v="868.0400000000003"/>
    <n v="3582.8017999999997"/>
    <s v="Rustic Overlook"/>
  </r>
  <r>
    <s v="P0073"/>
    <x v="0"/>
    <s v="P0073|Apr"/>
    <n v="760.45349999999996"/>
    <n v="516.0300000000002"/>
    <n v="244.42349999999976"/>
    <s v="Forest Refuge"/>
  </r>
  <r>
    <s v="P0073"/>
    <x v="1"/>
    <s v="P0073|May"/>
    <n v="882.81900000000007"/>
    <n v="732.79000000000019"/>
    <n v="150.02899999999988"/>
    <s v="Forest Refuge"/>
  </r>
  <r>
    <s v="P0073"/>
    <x v="2"/>
    <s v="P0073|Jun"/>
    <n v="978.61620000000005"/>
    <n v="811.58999999999969"/>
    <n v="167.02620000000036"/>
    <s v="Forest Refuge"/>
  </r>
  <r>
    <s v="P0073"/>
    <x v="3"/>
    <s v="P0073|Jul"/>
    <n v="1276.8136000000002"/>
    <n v="1365.5800000000004"/>
    <n v="-88.766400000000203"/>
    <s v="Forest Refuge"/>
  </r>
  <r>
    <s v="P0073"/>
    <x v="4"/>
    <s v="P0073|Aug"/>
    <n v="1284.1953000000001"/>
    <n v="1289.5100000000002"/>
    <n v="-5.3147000000001299"/>
    <s v="Forest Refuge"/>
  </r>
  <r>
    <s v="P0073"/>
    <x v="5"/>
    <s v="P0073|Sep"/>
    <n v="885.03060000000005"/>
    <n v="645.90000000000043"/>
    <n v="239.13059999999962"/>
    <s v="Forest Refuge"/>
  </r>
  <r>
    <s v="P0073"/>
    <x v="6"/>
    <s v="P0073|Oct"/>
    <n v="876.64980000000003"/>
    <n v="599.19000000000028"/>
    <n v="277.45979999999975"/>
    <s v="Forest Refuge"/>
  </r>
  <r>
    <s v="P0073"/>
    <x v="7"/>
    <s v="P0073|Nov"/>
    <n v="931.93979999999999"/>
    <n v="567.3200000000005"/>
    <n v="364.61979999999949"/>
    <s v="Forest Refuge"/>
  </r>
  <r>
    <s v="P0073"/>
    <x v="8"/>
    <s v="P0073|Dec"/>
    <n v="3205.8565000000003"/>
    <n v="878.7099999999997"/>
    <n v="2327.1465000000007"/>
    <s v="Forest Refuge"/>
  </r>
  <r>
    <s v="P0073"/>
    <x v="9"/>
    <s v="P0073|Jan"/>
    <n v="2638.1639999999998"/>
    <n v="870.19000000000028"/>
    <n v="1767.9739999999995"/>
    <s v="Forest Refuge"/>
  </r>
  <r>
    <s v="P0073"/>
    <x v="10"/>
    <s v="P0073|Feb"/>
    <n v="2039.3525999999999"/>
    <n v="781.86000000000035"/>
    <n v="1257.4925999999996"/>
    <s v="Forest Refuge"/>
  </r>
  <r>
    <s v="P0073"/>
    <x v="11"/>
    <s v="P0073|Mar"/>
    <n v="1685.3886"/>
    <n v="686.55000000000007"/>
    <n v="998.83859999999993"/>
    <s v="Forest Refuge"/>
  </r>
  <r>
    <s v="P0074"/>
    <x v="0"/>
    <s v="P0074|Apr"/>
    <n v="1244.2950000000001"/>
    <n v="659.5699999999996"/>
    <n v="584.72500000000048"/>
    <s v="Aspen Hideaway"/>
  </r>
  <r>
    <s v="P0074"/>
    <x v="1"/>
    <s v="P0074|May"/>
    <n v="1427.9548000000002"/>
    <n v="966.43999999999983"/>
    <n v="461.51480000000038"/>
    <s v="Aspen Hideaway"/>
  </r>
  <r>
    <s v="P0074"/>
    <x v="2"/>
    <s v="P0074|Jun"/>
    <n v="1465.0961000000002"/>
    <n v="1062.0899999999997"/>
    <n v="403.00610000000052"/>
    <s v="Aspen Hideaway"/>
  </r>
  <r>
    <s v="P0074"/>
    <x v="3"/>
    <s v="P0074|Jul"/>
    <n v="2623.4789999999998"/>
    <n v="2010.6499999999999"/>
    <n v="612.82899999999995"/>
    <s v="Aspen Hideaway"/>
  </r>
  <r>
    <s v="P0074"/>
    <x v="4"/>
    <s v="P0074|Aug"/>
    <n v="2519.6889999999999"/>
    <n v="1894.7000000000003"/>
    <n v="624.98899999999958"/>
    <s v="Aspen Hideaway"/>
  </r>
  <r>
    <s v="P0074"/>
    <x v="5"/>
    <s v="P0074|Sep"/>
    <n v="1474.8058000000001"/>
    <n v="1089.8700000000001"/>
    <n v="384.93579999999997"/>
    <s v="Aspen Hideaway"/>
  </r>
  <r>
    <s v="P0074"/>
    <x v="6"/>
    <s v="P0074|Oct"/>
    <n v="1454.5716"/>
    <n v="757.24999999999955"/>
    <n v="697.32160000000044"/>
    <s v="Aspen Hideaway"/>
  </r>
  <r>
    <s v="P0074"/>
    <x v="7"/>
    <s v="P0074|Nov"/>
    <n v="1518.3976"/>
    <n v="722.63"/>
    <n v="795.76760000000002"/>
    <s v="Aspen Hideaway"/>
  </r>
  <r>
    <s v="P0074"/>
    <x v="8"/>
    <s v="P0074|Dec"/>
    <n v="5595.1395000000002"/>
    <n v="1176.45"/>
    <n v="4418.6895000000004"/>
    <s v="Aspen Hideaway"/>
  </r>
  <r>
    <s v="P0074"/>
    <x v="9"/>
    <s v="P0074|Jan"/>
    <n v="4551.5851999999995"/>
    <n v="1069.25"/>
    <n v="3482.3351999999995"/>
    <s v="Aspen Hideaway"/>
  </r>
  <r>
    <s v="P0074"/>
    <x v="10"/>
    <s v="P0074|Feb"/>
    <n v="4094.4048000000003"/>
    <n v="1328.6899999999998"/>
    <n v="2765.7148000000007"/>
    <s v="Aspen Hideaway"/>
  </r>
  <r>
    <s v="P0074"/>
    <x v="11"/>
    <s v="P0074|Mar"/>
    <n v="3432.2447999999999"/>
    <n v="972.46"/>
    <n v="2459.7847999999999"/>
    <s v="Aspen Hideaway"/>
  </r>
  <r>
    <s v="P0075"/>
    <x v="0"/>
    <s v="P0075|Apr"/>
    <n v="1288.6869999999999"/>
    <n v="760.48999999999967"/>
    <n v="528.19700000000023"/>
    <s v="Golden Nest"/>
  </r>
  <r>
    <s v="P0075"/>
    <x v="1"/>
    <s v="P0075|May"/>
    <n v="1548.3172"/>
    <n v="1205.3799999999997"/>
    <n v="342.9372000000003"/>
    <s v="Golden Nest"/>
  </r>
  <r>
    <s v="P0075"/>
    <x v="2"/>
    <s v="P0075|Jun"/>
    <n v="1519.7410000000002"/>
    <n v="1356.7099999999996"/>
    <n v="163.03100000000063"/>
    <s v="Golden Nest"/>
  </r>
  <r>
    <s v="P0075"/>
    <x v="3"/>
    <s v="P0075|Jul"/>
    <n v="2522.9053000000004"/>
    <n v="2459.2800000000002"/>
    <n v="63.625300000000152"/>
    <s v="Golden Nest"/>
  </r>
  <r>
    <s v="P0075"/>
    <x v="4"/>
    <s v="P0075|Aug"/>
    <n v="2349.3528999999999"/>
    <n v="2342.4500000000003"/>
    <n v="6.9028999999995904"/>
    <s v="Golden Nest"/>
  </r>
  <r>
    <s v="P0075"/>
    <x v="5"/>
    <s v="P0075|Sep"/>
    <n v="1690.9654"/>
    <n v="1036.3200000000002"/>
    <n v="654.64539999999988"/>
    <s v="Golden Nest"/>
  </r>
  <r>
    <s v="P0075"/>
    <x v="6"/>
    <s v="P0075|Oct"/>
    <n v="1575.4384"/>
    <n v="955.5599999999996"/>
    <n v="619.8784000000004"/>
    <s v="Golden Nest"/>
  </r>
  <r>
    <s v="P0075"/>
    <x v="7"/>
    <s v="P0075|Nov"/>
    <n v="1583.0626"/>
    <n v="860.33999999999958"/>
    <n v="722.7226000000004"/>
    <s v="Golden Nest"/>
  </r>
  <r>
    <s v="P0075"/>
    <x v="8"/>
    <s v="P0075|Dec"/>
    <n v="5833.667199999999"/>
    <n v="1442.3300000000056"/>
    <n v="4391.3371999999936"/>
    <s v="Golden Nest"/>
  </r>
  <r>
    <s v="P0075"/>
    <x v="9"/>
    <s v="P0075|Jan"/>
    <n v="4314.45"/>
    <n v="1193.1499999999996"/>
    <n v="3121.3"/>
    <s v="Golden Nest"/>
  </r>
  <r>
    <s v="P0075"/>
    <x v="10"/>
    <s v="P0075|Feb"/>
    <n v="4034.1491000000005"/>
    <n v="1169.6100000000004"/>
    <n v="2864.5391"/>
    <s v="Golden Nest"/>
  </r>
  <r>
    <s v="P0075"/>
    <x v="11"/>
    <s v="P0075|Mar"/>
    <n v="3157.8494999999998"/>
    <n v="1034.08"/>
    <n v="2123.7694999999999"/>
    <s v="Golden Nest"/>
  </r>
  <r>
    <s v="P0076"/>
    <x v="0"/>
    <s v="P0076|Apr"/>
    <n v="1007.9544999999999"/>
    <n v="631.03999999999985"/>
    <n v="376.91450000000009"/>
    <s v="Pine Hollow"/>
  </r>
  <r>
    <s v="P0076"/>
    <x v="1"/>
    <s v="P0076|May"/>
    <n v="1029.5855000000001"/>
    <n v="964.83999999999958"/>
    <n v="64.745500000000561"/>
    <s v="Pine Hollow"/>
  </r>
  <r>
    <s v="P0076"/>
    <x v="2"/>
    <s v="P0076|Jun"/>
    <n v="1273.2785999999999"/>
    <n v="1063.1599999999999"/>
    <n v="210.11860000000001"/>
    <s v="Pine Hollow"/>
  </r>
  <r>
    <s v="P0076"/>
    <x v="3"/>
    <s v="P0076|Jul"/>
    <n v="1445.7446"/>
    <n v="1911.3400000000001"/>
    <n v="-465.59540000000015"/>
    <s v="Pine Hollow"/>
  </r>
  <r>
    <s v="P0076"/>
    <x v="4"/>
    <s v="P0076|Aug"/>
    <n v="1484.9908"/>
    <n v="1788.2400000000005"/>
    <n v="-303.24920000000043"/>
    <s v="Pine Hollow"/>
  </r>
  <r>
    <s v="P0076"/>
    <x v="5"/>
    <s v="P0076|Sep"/>
    <n v="1063.7294999999999"/>
    <n v="846.56"/>
    <n v="217.16949999999997"/>
    <s v="Pine Hollow"/>
  </r>
  <r>
    <s v="P0076"/>
    <x v="6"/>
    <s v="P0076|Oct"/>
    <n v="969.15449999999998"/>
    <n v="789.21000000000049"/>
    <n v="179.94449999999949"/>
    <s v="Pine Hollow"/>
  </r>
  <r>
    <s v="P0076"/>
    <x v="7"/>
    <s v="P0076|Nov"/>
    <n v="1024.7840000000001"/>
    <n v="701.15999999999974"/>
    <n v="323.62400000000036"/>
    <s v="Pine Hollow"/>
  </r>
  <r>
    <s v="P0076"/>
    <x v="8"/>
    <s v="P0076|Dec"/>
    <n v="3879.6468"/>
    <n v="1079.6500000000001"/>
    <n v="2799.9967999999999"/>
    <s v="Pine Hollow"/>
  </r>
  <r>
    <s v="P0076"/>
    <x v="9"/>
    <s v="P0076|Jan"/>
    <n v="3180.4909999999995"/>
    <n v="979.24"/>
    <n v="2201.2509999999993"/>
    <s v="Pine Hollow"/>
  </r>
  <r>
    <s v="P0076"/>
    <x v="10"/>
    <s v="P0076|Feb"/>
    <n v="2389.5440999999996"/>
    <n v="883.81999999999948"/>
    <n v="1505.7241000000001"/>
    <s v="Pine Hollow"/>
  </r>
  <r>
    <s v="P0076"/>
    <x v="11"/>
    <s v="P0076|Mar"/>
    <n v="2077.66"/>
    <n v="886.3299999999997"/>
    <n v="1191.3300000000002"/>
    <s v="Pine Hollow"/>
  </r>
  <r>
    <s v="P0077"/>
    <x v="0"/>
    <s v="P0077|Apr"/>
    <n v="904.45"/>
    <n v="522.66000000000031"/>
    <n v="381.78999999999974"/>
    <s v="Cinder Den"/>
  </r>
  <r>
    <s v="P0077"/>
    <x v="1"/>
    <s v="P0077|May"/>
    <n v="1018.0757999999998"/>
    <n v="843.7"/>
    <n v="174.3757999999998"/>
    <s v="Cinder Den"/>
  </r>
  <r>
    <s v="P0077"/>
    <x v="2"/>
    <s v="P0077|Jun"/>
    <n v="1196.3714999999997"/>
    <n v="795.61999999999989"/>
    <n v="400.75149999999985"/>
    <s v="Cinder Den"/>
  </r>
  <r>
    <s v="P0077"/>
    <x v="3"/>
    <s v="P0077|Jul"/>
    <n v="1728.2030999999999"/>
    <n v="1361"/>
    <n v="367.20309999999995"/>
    <s v="Cinder Den"/>
  </r>
  <r>
    <s v="P0077"/>
    <x v="4"/>
    <s v="P0077|Aug"/>
    <n v="1489.4376"/>
    <n v="1305.4099999999999"/>
    <n v="184.02760000000012"/>
    <s v="Cinder Den"/>
  </r>
  <r>
    <s v="P0077"/>
    <x v="5"/>
    <s v="P0077|Sep"/>
    <n v="1121.3807999999999"/>
    <n v="671.17999999999984"/>
    <n v="450.20080000000007"/>
    <s v="Cinder Den"/>
  </r>
  <r>
    <s v="P0077"/>
    <x v="6"/>
    <s v="P0077|Oct"/>
    <n v="1017.6102000000001"/>
    <n v="606.35000000000014"/>
    <n v="411.26019999999994"/>
    <s v="Cinder Den"/>
  </r>
  <r>
    <s v="P0077"/>
    <x v="7"/>
    <s v="P0077|Nov"/>
    <n v="956.97550000000012"/>
    <n v="584.01999999999907"/>
    <n v="372.95550000000105"/>
    <s v="Cinder Den"/>
  </r>
  <r>
    <s v="P0077"/>
    <x v="8"/>
    <s v="P0077|Dec"/>
    <n v="4155.0111999999999"/>
    <n v="894.9400000000004"/>
    <n v="3260.0711999999994"/>
    <s v="Cinder Den"/>
  </r>
  <r>
    <s v="P0077"/>
    <x v="9"/>
    <s v="P0077|Jan"/>
    <n v="3239.7192"/>
    <n v="883.48000000000013"/>
    <n v="2356.2392"/>
    <s v="Cinder Den"/>
  </r>
  <r>
    <s v="P0077"/>
    <x v="10"/>
    <s v="P0077|Feb"/>
    <n v="2530.386"/>
    <n v="794.8300000000005"/>
    <n v="1735.5559999999996"/>
    <s v="Cinder Den"/>
  </r>
  <r>
    <s v="P0077"/>
    <x v="11"/>
    <s v="P0077|Mar"/>
    <n v="1943.1854999999998"/>
    <n v="680.37000000000012"/>
    <n v="1262.8154999999997"/>
    <s v="Cinder Den"/>
  </r>
  <r>
    <s v="P0078"/>
    <x v="0"/>
    <s v="P0078|Apr"/>
    <n v="708.31599999999992"/>
    <n v="525.61000000000013"/>
    <n v="182.70599999999979"/>
    <s v="Summit Cottage"/>
  </r>
  <r>
    <s v="P0078"/>
    <x v="1"/>
    <s v="P0078|May"/>
    <n v="754.5462"/>
    <n v="734.79000000000042"/>
    <n v="19.756199999999581"/>
    <s v="Summit Cottage"/>
  </r>
  <r>
    <s v="P0078"/>
    <x v="2"/>
    <s v="P0078|Jun"/>
    <n v="823.33860000000004"/>
    <n v="810.85"/>
    <n v="12.488600000000019"/>
    <s v="Summit Cottage"/>
  </r>
  <r>
    <s v="P0078"/>
    <x v="3"/>
    <s v="P0078|Jul"/>
    <n v="1236.8787"/>
    <n v="1388.3300000000004"/>
    <n v="-151.4513000000004"/>
    <s v="Summit Cottage"/>
  </r>
  <r>
    <s v="P0078"/>
    <x v="4"/>
    <s v="P0078|Aug"/>
    <n v="1142.0999999999999"/>
    <n v="1279.2699999999995"/>
    <n v="-137.16999999999962"/>
    <s v="Summit Cottage"/>
  </r>
  <r>
    <s v="P0078"/>
    <x v="5"/>
    <s v="P0078|Sep"/>
    <n v="936.654"/>
    <n v="645.12000000000057"/>
    <n v="291.53399999999942"/>
    <s v="Summit Cottage"/>
  </r>
  <r>
    <s v="P0078"/>
    <x v="6"/>
    <s v="P0078|Oct"/>
    <n v="788.58349999999996"/>
    <n v="581.76000000000045"/>
    <n v="206.82349999999951"/>
    <s v="Summit Cottage"/>
  </r>
  <r>
    <s v="P0078"/>
    <x v="7"/>
    <s v="P0078|Nov"/>
    <n v="849.93599999999992"/>
    <n v="579.47000000000014"/>
    <n v="270.46599999999978"/>
    <s v="Summit Cottage"/>
  </r>
  <r>
    <s v="P0078"/>
    <x v="8"/>
    <s v="P0078|Dec"/>
    <n v="2718.5285000000003"/>
    <n v="886.33999999999969"/>
    <n v="1832.1885000000007"/>
    <s v="Summit Cottage"/>
  </r>
  <r>
    <s v="P0078"/>
    <x v="9"/>
    <s v="P0078|Jan"/>
    <n v="2372.5379000000003"/>
    <n v="774.83"/>
    <n v="1597.7079000000003"/>
    <s v="Summit Cottage"/>
  </r>
  <r>
    <s v="P0078"/>
    <x v="10"/>
    <s v="P0078|Feb"/>
    <n v="1881.3396"/>
    <n v="795.97000000000025"/>
    <n v="1085.3695999999998"/>
    <s v="Summit Cottage"/>
  </r>
  <r>
    <s v="P0078"/>
    <x v="11"/>
    <s v="P0078|Mar"/>
    <n v="1917.3460000000002"/>
    <n v="780.84999999999991"/>
    <n v="1136.4960000000003"/>
    <s v="Summit Cottage"/>
  </r>
  <r>
    <s v="P0079"/>
    <x v="0"/>
    <s v="P0079|Apr"/>
    <n v="838.39300000000003"/>
    <n v="512.95000000000027"/>
    <n v="325.44299999999976"/>
    <s v="Mountain Retreat"/>
  </r>
  <r>
    <s v="P0079"/>
    <x v="1"/>
    <s v="P0079|May"/>
    <n v="1065.2566000000002"/>
    <n v="742.84999999999991"/>
    <n v="322.40660000000025"/>
    <s v="Mountain Retreat"/>
  </r>
  <r>
    <s v="P0079"/>
    <x v="2"/>
    <s v="P0079|Jun"/>
    <n v="1207.0997"/>
    <n v="811.42000000000019"/>
    <n v="395.6796999999998"/>
    <s v="Mountain Retreat"/>
  </r>
  <r>
    <s v="P0079"/>
    <x v="3"/>
    <s v="P0079|Jul"/>
    <n v="1659.2360999999999"/>
    <n v="1368.4099999999999"/>
    <n v="290.8261"/>
    <s v="Mountain Retreat"/>
  </r>
  <r>
    <s v="P0079"/>
    <x v="4"/>
    <s v="P0079|Aug"/>
    <n v="1656.2678999999998"/>
    <n v="1295.4900000000002"/>
    <n v="360.77789999999959"/>
    <s v="Mountain Retreat"/>
  </r>
  <r>
    <s v="P0079"/>
    <x v="5"/>
    <s v="P0079|Sep"/>
    <n v="1029.3084000000001"/>
    <n v="658.98999999999967"/>
    <n v="370.31840000000045"/>
    <s v="Mountain Retreat"/>
  </r>
  <r>
    <s v="P0079"/>
    <x v="6"/>
    <s v="P0079|Oct"/>
    <n v="1135.2614999999998"/>
    <n v="600.88999999999976"/>
    <n v="534.37150000000008"/>
    <s v="Mountain Retreat"/>
  </r>
  <r>
    <s v="P0079"/>
    <x v="7"/>
    <s v="P0079|Nov"/>
    <n v="1031.8110000000001"/>
    <n v="564.79000000000019"/>
    <n v="467.02099999999996"/>
    <s v="Mountain Retreat"/>
  </r>
  <r>
    <s v="P0079"/>
    <x v="8"/>
    <s v="P0079|Dec"/>
    <n v="4225.5411999999997"/>
    <n v="977.36000000000024"/>
    <n v="3248.1811999999995"/>
    <s v="Mountain Retreat"/>
  </r>
  <r>
    <s v="P0079"/>
    <x v="9"/>
    <s v="P0079|Jan"/>
    <n v="3229.9415999999997"/>
    <n v="871.45999999999981"/>
    <n v="2358.4816000000001"/>
    <s v="Mountain Retreat"/>
  </r>
  <r>
    <s v="P0079"/>
    <x v="10"/>
    <s v="P0079|Feb"/>
    <n v="3009.3636000000001"/>
    <n v="871.1099999999999"/>
    <n v="2138.2536"/>
    <s v="Mountain Retreat"/>
  </r>
  <r>
    <s v="P0079"/>
    <x v="11"/>
    <s v="P0079|Mar"/>
    <n v="2194.4749999999999"/>
    <n v="771.72999999999968"/>
    <n v="1422.7450000000003"/>
    <s v="Mountain Retreat"/>
  </r>
  <r>
    <s v="P0080"/>
    <x v="0"/>
    <s v="P0080|Apr"/>
    <n v="831.02099999999996"/>
    <n v="515.91000000000031"/>
    <n v="315.11099999999965"/>
    <s v="Timber Overlook"/>
  </r>
  <r>
    <s v="P0080"/>
    <x v="1"/>
    <s v="P0080|May"/>
    <n v="967.6164"/>
    <n v="742.84000000000049"/>
    <n v="224.77639999999951"/>
    <s v="Timber Overlook"/>
  </r>
  <r>
    <s v="P0080"/>
    <x v="2"/>
    <s v="P0080|Jun"/>
    <n v="1094.8416"/>
    <n v="803.78999999999974"/>
    <n v="291.05160000000024"/>
    <s v="Timber Overlook"/>
  </r>
  <r>
    <s v="P0080"/>
    <x v="3"/>
    <s v="P0080|Jul"/>
    <n v="1553.7789999999998"/>
    <n v="1442.82"/>
    <n v="110.95899999999983"/>
    <s v="Timber Overlook"/>
  </r>
  <r>
    <s v="P0080"/>
    <x v="4"/>
    <s v="P0080|Aug"/>
    <n v="1601.6"/>
    <n v="1379.2099999999996"/>
    <n v="222.39000000000033"/>
    <s v="Timber Overlook"/>
  </r>
  <r>
    <s v="P0080"/>
    <x v="5"/>
    <s v="P0080|Sep"/>
    <n v="1016.7081000000001"/>
    <n v="652.32000000000039"/>
    <n v="364.38809999999967"/>
    <s v="Timber Overlook"/>
  </r>
  <r>
    <s v="P0080"/>
    <x v="6"/>
    <s v="P0080|Oct"/>
    <n v="955.66600000000005"/>
    <n v="594.90000000000009"/>
    <n v="360.76599999999996"/>
    <s v="Timber Overlook"/>
  </r>
  <r>
    <s v="P0080"/>
    <x v="7"/>
    <s v="P0080|Nov"/>
    <n v="986.56049999999993"/>
    <n v="576.5899999999998"/>
    <n v="409.97050000000013"/>
    <s v="Timber Overlook"/>
  </r>
  <r>
    <s v="P0080"/>
    <x v="8"/>
    <s v="P0080|Dec"/>
    <n v="3483.9180000000001"/>
    <n v="954.06"/>
    <n v="2529.8580000000002"/>
    <s v="Timber Overlook"/>
  </r>
  <r>
    <s v="P0080"/>
    <x v="9"/>
    <s v="P0080|Jan"/>
    <n v="3008.51"/>
    <n v="1035.0200000000002"/>
    <n v="1973.49"/>
    <s v="Timber Overlook"/>
  </r>
  <r>
    <s v="P0080"/>
    <x v="10"/>
    <s v="P0080|Feb"/>
    <n v="2488.59"/>
    <n v="869.72000000000025"/>
    <n v="1618.87"/>
    <s v="Timber Overlook"/>
  </r>
  <r>
    <s v="P0080"/>
    <x v="11"/>
    <s v="P0080|Mar"/>
    <n v="2104.1874000000003"/>
    <n v="777.1099999999999"/>
    <n v="1327.0774000000004"/>
    <s v="Timber Overlook"/>
  </r>
  <r>
    <s v="P0081"/>
    <x v="0"/>
    <s v="P0081|Apr"/>
    <n v="672.12400000000002"/>
    <n v="453.49000000000018"/>
    <n v="218.63399999999984"/>
    <s v="Frost Villa"/>
  </r>
  <r>
    <s v="P0081"/>
    <x v="1"/>
    <s v="P0081|May"/>
    <n v="1000.1502"/>
    <n v="737.97000000000025"/>
    <n v="262.18019999999979"/>
    <s v="Frost Villa"/>
  </r>
  <r>
    <s v="P0081"/>
    <x v="2"/>
    <s v="P0081|Jun"/>
    <n v="1101.2435999999998"/>
    <n v="823.45"/>
    <n v="277.79359999999974"/>
    <s v="Frost Villa"/>
  </r>
  <r>
    <s v="P0081"/>
    <x v="3"/>
    <s v="P0081|Jul"/>
    <n v="1434.1863999999998"/>
    <n v="1384.74"/>
    <n v="49.446399999999812"/>
    <s v="Frost Villa"/>
  </r>
  <r>
    <s v="P0081"/>
    <x v="4"/>
    <s v="P0081|Aug"/>
    <n v="1595.9435999999998"/>
    <n v="1290.8400000000001"/>
    <n v="305.10359999999969"/>
    <s v="Frost Villa"/>
  </r>
  <r>
    <s v="P0081"/>
    <x v="5"/>
    <s v="P0081|Sep"/>
    <n v="1032.2765999999999"/>
    <n v="646.64"/>
    <n v="385.63659999999993"/>
    <s v="Frost Villa"/>
  </r>
  <r>
    <s v="P0081"/>
    <x v="6"/>
    <s v="P0081|Oct"/>
    <n v="828.30499999999995"/>
    <n v="591.4300000000004"/>
    <n v="236.87499999999955"/>
    <s v="Frost Villa"/>
  </r>
  <r>
    <s v="P0081"/>
    <x v="7"/>
    <s v="P0081|Nov"/>
    <n v="924.77150000000006"/>
    <n v="568.78000000000054"/>
    <n v="355.99149999999952"/>
    <s v="Frost Villa"/>
  </r>
  <r>
    <s v="P0081"/>
    <x v="8"/>
    <s v="P0081|Dec"/>
    <n v="3437.7932000000001"/>
    <n v="887.96999999999969"/>
    <n v="2549.8232000000003"/>
    <s v="Frost Villa"/>
  </r>
  <r>
    <s v="P0081"/>
    <x v="9"/>
    <s v="P0081|Jan"/>
    <n v="2862.223"/>
    <n v="788.0500000000003"/>
    <n v="2074.1729999999998"/>
    <s v="Frost Villa"/>
  </r>
  <r>
    <s v="P0081"/>
    <x v="10"/>
    <s v="P0081|Feb"/>
    <n v="2442.9404999999997"/>
    <n v="779.4300000000004"/>
    <n v="1663.5104999999994"/>
    <s v="Frost Villa"/>
  </r>
  <r>
    <s v="P0081"/>
    <x v="11"/>
    <s v="P0081|Mar"/>
    <n v="1990.1529"/>
    <n v="696.57999999999959"/>
    <n v="1293.5729000000006"/>
    <s v="Frost Villa"/>
  </r>
  <r>
    <s v="P0082"/>
    <x v="0"/>
    <s v="P0082|Apr"/>
    <n v="1057.57"/>
    <n v="624.82000000000005"/>
    <n v="432.74999999999989"/>
    <s v="Highland Den"/>
  </r>
  <r>
    <s v="P0082"/>
    <x v="1"/>
    <s v="P0082|May"/>
    <n v="1313.9603999999999"/>
    <n v="955.29999999999973"/>
    <n v="358.66040000000021"/>
    <s v="Highland Den"/>
  </r>
  <r>
    <s v="P0082"/>
    <x v="2"/>
    <s v="P0082|Jun"/>
    <n v="1672.1232"/>
    <n v="1071.3000000000004"/>
    <n v="600.82319999999959"/>
    <s v="Highland Den"/>
  </r>
  <r>
    <s v="P0082"/>
    <x v="3"/>
    <s v="P0082|Jul"/>
    <n v="2157.4821000000002"/>
    <n v="1899.3100000000004"/>
    <n v="258.17209999999977"/>
    <s v="Highland Den"/>
  </r>
  <r>
    <s v="P0082"/>
    <x v="4"/>
    <s v="P0082|Aug"/>
    <n v="2328.502"/>
    <n v="1920.5800000000004"/>
    <n v="407.92199999999957"/>
    <s v="Highland Den"/>
  </r>
  <r>
    <s v="P0082"/>
    <x v="5"/>
    <s v="P0082|Sep"/>
    <n v="1334.6214000000002"/>
    <n v="821.39999999999964"/>
    <n v="513.22140000000059"/>
    <s v="Highland Den"/>
  </r>
  <r>
    <s v="P0082"/>
    <x v="6"/>
    <s v="P0082|Oct"/>
    <n v="1273.395"/>
    <n v="757.02999999999975"/>
    <n v="516.36500000000024"/>
    <s v="Highland Den"/>
  </r>
  <r>
    <s v="P0082"/>
    <x v="7"/>
    <s v="P0082|Nov"/>
    <n v="1356.9119999999998"/>
    <n v="699.4399999999996"/>
    <n v="657.47200000000021"/>
    <s v="Highland Den"/>
  </r>
  <r>
    <s v="P0082"/>
    <x v="8"/>
    <s v="P0082|Dec"/>
    <n v="5835.6509999999998"/>
    <n v="1192.4700000000003"/>
    <n v="4643.1809999999996"/>
    <s v="Highland Den"/>
  </r>
  <r>
    <s v="P0082"/>
    <x v="9"/>
    <s v="P0082|Jan"/>
    <n v="4780.1365999999998"/>
    <n v="1098.1199999999997"/>
    <n v="3682.0165999999999"/>
    <s v="Highland Den"/>
  </r>
  <r>
    <s v="P0082"/>
    <x v="10"/>
    <s v="P0082|Feb"/>
    <n v="3560.7116000000001"/>
    <n v="964.51000000000033"/>
    <n v="2596.2015999999999"/>
    <s v="Highland Den"/>
  </r>
  <r>
    <s v="P0082"/>
    <x v="11"/>
    <s v="P0082|Mar"/>
    <n v="2841.67"/>
    <n v="979.80000000000007"/>
    <n v="1861.87"/>
    <s v="Highland Den"/>
  </r>
  <r>
    <s v="P0083"/>
    <x v="0"/>
    <s v="P0083|Apr"/>
    <n v="1017.8484999999999"/>
    <n v="636.91000000000054"/>
    <n v="380.93849999999941"/>
    <s v="Silver Landing"/>
  </r>
  <r>
    <s v="P0083"/>
    <x v="1"/>
    <s v="P0083|May"/>
    <n v="1290.0984000000001"/>
    <n v="963.34999999999957"/>
    <n v="326.74840000000052"/>
    <s v="Silver Landing"/>
  </r>
  <r>
    <s v="P0083"/>
    <x v="2"/>
    <s v="P0083|Jun"/>
    <n v="1410.4560000000001"/>
    <n v="1065.42"/>
    <n v="345.03600000000006"/>
    <s v="Silver Landing"/>
  </r>
  <r>
    <s v="P0083"/>
    <x v="3"/>
    <s v="P0083|Jul"/>
    <n v="2291.4003000000002"/>
    <n v="1899.3299999999997"/>
    <n v="392.07030000000054"/>
    <s v="Silver Landing"/>
  </r>
  <r>
    <s v="P0083"/>
    <x v="4"/>
    <s v="P0083|Aug"/>
    <n v="1924.944"/>
    <n v="1801.1600000000003"/>
    <n v="123.78399999999965"/>
    <s v="Silver Landing"/>
  </r>
  <r>
    <s v="P0083"/>
    <x v="5"/>
    <s v="P0083|Sep"/>
    <n v="1201.9544999999998"/>
    <n v="842.86000000000035"/>
    <n v="359.09449999999947"/>
    <s v="Silver Landing"/>
  </r>
  <r>
    <s v="P0083"/>
    <x v="6"/>
    <s v="P0083|Oct"/>
    <n v="1152.5814999999998"/>
    <n v="766.17000000000007"/>
    <n v="386.41149999999971"/>
    <s v="Silver Landing"/>
  </r>
  <r>
    <s v="P0083"/>
    <x v="7"/>
    <s v="P0083|Nov"/>
    <n v="1299.2357999999999"/>
    <n v="710.5200000000001"/>
    <n v="588.71579999999983"/>
    <s v="Silver Landing"/>
  </r>
  <r>
    <s v="P0083"/>
    <x v="8"/>
    <s v="P0083|Dec"/>
    <n v="5175.2273000000005"/>
    <n v="1236.7899999999997"/>
    <n v="3938.4373000000005"/>
    <s v="Silver Landing"/>
  </r>
  <r>
    <s v="P0083"/>
    <x v="9"/>
    <s v="P0083|Jan"/>
    <n v="3900.2310000000002"/>
    <n v="980.22999999999911"/>
    <n v="2920.0010000000011"/>
    <s v="Silver Landing"/>
  </r>
  <r>
    <s v="P0083"/>
    <x v="10"/>
    <s v="P0083|Feb"/>
    <n v="3176.4848999999999"/>
    <n v="979.37000000000035"/>
    <n v="2197.1148999999996"/>
    <s v="Silver Landing"/>
  </r>
  <r>
    <s v="P0083"/>
    <x v="11"/>
    <s v="P0083|Mar"/>
    <n v="2902.6829999999995"/>
    <n v="949.71000000000038"/>
    <n v="1952.972999999999"/>
    <s v="Silver Landing"/>
  </r>
  <r>
    <s v="P0084"/>
    <x v="0"/>
    <s v="P0084|Apr"/>
    <n v="1682.5070000000001"/>
    <n v="784.24000000000012"/>
    <n v="898.26699999999994"/>
    <s v="Highland Lodge"/>
  </r>
  <r>
    <s v="P0084"/>
    <x v="1"/>
    <s v="P0084|May"/>
    <n v="1740.5615"/>
    <n v="1214.3999999999994"/>
    <n v="526.16150000000061"/>
    <s v="Highland Lodge"/>
  </r>
  <r>
    <s v="P0084"/>
    <x v="2"/>
    <s v="P0084|Jun"/>
    <n v="1839.4239"/>
    <n v="1355.0100000000002"/>
    <n v="484.41389999999978"/>
    <s v="Highland Lodge"/>
  </r>
  <r>
    <s v="P0084"/>
    <x v="3"/>
    <s v="P0084|Jul"/>
    <n v="3074.1869999999999"/>
    <n v="2594.2699999999995"/>
    <n v="479.91700000000037"/>
    <s v="Highland Lodge"/>
  </r>
  <r>
    <s v="P0084"/>
    <x v="4"/>
    <s v="P0084|Aug"/>
    <n v="3196.4651999999996"/>
    <n v="2450.4699999999998"/>
    <n v="745.99519999999984"/>
    <s v="Highland Lodge"/>
  </r>
  <r>
    <s v="P0084"/>
    <x v="5"/>
    <s v="P0084|Sep"/>
    <n v="2153.0927999999999"/>
    <n v="1047.8000000000002"/>
    <n v="1105.2927999999997"/>
    <s v="Highland Lodge"/>
  </r>
  <r>
    <s v="P0084"/>
    <x v="6"/>
    <s v="P0084|Oct"/>
    <n v="1538.0157999999999"/>
    <n v="1142.5"/>
    <n v="395.5157999999999"/>
    <s v="Highland Lodge"/>
  </r>
  <r>
    <s v="P0084"/>
    <x v="7"/>
    <s v="P0084|Nov"/>
    <n v="1777.7707000000003"/>
    <n v="821.96999999999935"/>
    <n v="955.80070000000092"/>
    <s v="Highland Lodge"/>
  </r>
  <r>
    <s v="P0084"/>
    <x v="8"/>
    <s v="P0084|Dec"/>
    <n v="6567.7049999999999"/>
    <n v="1441.96"/>
    <n v="5125.7449999999999"/>
    <s v="Highland Lodge"/>
  </r>
  <r>
    <s v="P0084"/>
    <x v="9"/>
    <s v="P0084|Jan"/>
    <n v="6445.0484999999999"/>
    <n v="1447.4699999999982"/>
    <n v="4997.5785000000014"/>
    <s v="Highland Lodge"/>
  </r>
  <r>
    <s v="P0084"/>
    <x v="10"/>
    <s v="P0084|Feb"/>
    <n v="5082.808"/>
    <n v="1314.6700000000005"/>
    <n v="3768.1379999999995"/>
    <s v="Highland Lodge"/>
  </r>
  <r>
    <s v="P0084"/>
    <x v="11"/>
    <s v="P0084|Mar"/>
    <n v="4447.6035000000002"/>
    <n v="1278.3600000000001"/>
    <n v="3169.2435"/>
    <s v="Highland Lodge"/>
  </r>
  <r>
    <s v="P0085"/>
    <x v="0"/>
    <s v="P0085|Apr"/>
    <n v="1414.9324999999999"/>
    <n v="781.43000000000052"/>
    <n v="633.50249999999937"/>
    <s v="Trailside Perch"/>
  </r>
  <r>
    <s v="P0085"/>
    <x v="1"/>
    <s v="P0085|May"/>
    <n v="1580.0944"/>
    <n v="1213.6900000000003"/>
    <n v="366.40439999999967"/>
    <s v="Trailside Perch"/>
  </r>
  <r>
    <s v="P0085"/>
    <x v="2"/>
    <s v="P0085|Jun"/>
    <n v="1860.6766"/>
    <n v="1535.8400000000001"/>
    <n v="324.83659999999986"/>
    <s v="Trailside Perch"/>
  </r>
  <r>
    <s v="P0085"/>
    <x v="3"/>
    <s v="P0085|Jul"/>
    <n v="3024.8139999999999"/>
    <n v="2609.3900000000003"/>
    <n v="415.42399999999952"/>
    <s v="Trailside Perch"/>
  </r>
  <r>
    <s v="P0085"/>
    <x v="4"/>
    <s v="P0085|Aug"/>
    <n v="2804.6224000000002"/>
    <n v="2322.9700000000003"/>
    <n v="481.65239999999994"/>
    <s v="Trailside Perch"/>
  </r>
  <r>
    <s v="P0085"/>
    <x v="5"/>
    <s v="P0085|Sep"/>
    <n v="1935.9776999999999"/>
    <n v="1057.3699999999997"/>
    <n v="878.60770000000025"/>
    <s v="Trailside Perch"/>
  </r>
  <r>
    <s v="P0085"/>
    <x v="6"/>
    <s v="P0085|Oct"/>
    <n v="1888.1761000000001"/>
    <n v="1071.4000000000001"/>
    <n v="816.77610000000004"/>
    <s v="Trailside Perch"/>
  </r>
  <r>
    <s v="P0085"/>
    <x v="7"/>
    <s v="P0085|Nov"/>
    <n v="1611.5224000000001"/>
    <n v="827.57999999999925"/>
    <n v="783.94240000000082"/>
    <s v="Trailside Perch"/>
  </r>
  <r>
    <s v="P0085"/>
    <x v="8"/>
    <s v="P0085|Dec"/>
    <n v="5918.56"/>
    <n v="1307.1599999999994"/>
    <n v="4611.4000000000015"/>
    <s v="Trailside Perch"/>
  </r>
  <r>
    <s v="P0085"/>
    <x v="9"/>
    <s v="P0085|Jan"/>
    <n v="5564.7233999999999"/>
    <n v="1548.39"/>
    <n v="4016.3333999999995"/>
    <s v="Trailside Perch"/>
  </r>
  <r>
    <s v="P0085"/>
    <x v="10"/>
    <s v="P0085|Feb"/>
    <n v="4286.9214000000011"/>
    <n v="1164.7399999999998"/>
    <n v="3122.1814000000013"/>
    <s v="Trailside Perch"/>
  </r>
  <r>
    <s v="P0085"/>
    <x v="11"/>
    <s v="P0085|Mar"/>
    <n v="3771.8319999999999"/>
    <n v="1166.3099999999995"/>
    <n v="2605.5220000000004"/>
    <s v="Trailside Perch"/>
  </r>
  <r>
    <s v="P0086"/>
    <x v="0"/>
    <s v="P0086|Apr"/>
    <n v="1084.3905000000002"/>
    <n v="625.72999999999968"/>
    <n v="458.66050000000052"/>
    <s v="Lakeview Hollow"/>
  </r>
  <r>
    <s v="P0086"/>
    <x v="1"/>
    <s v="P0086|May"/>
    <n v="1446.0841"/>
    <n v="976.5400000000003"/>
    <n v="469.54409999999973"/>
    <s v="Lakeview Hollow"/>
  </r>
  <r>
    <s v="P0086"/>
    <x v="2"/>
    <s v="P0086|Jun"/>
    <n v="1587.384"/>
    <n v="1079.3900000000001"/>
    <n v="507.99399999999991"/>
    <s v="Lakeview Hollow"/>
  </r>
  <r>
    <s v="P0086"/>
    <x v="3"/>
    <s v="P0086|Jul"/>
    <n v="2537.9250000000002"/>
    <n v="2012.6300000000006"/>
    <n v="525.29499999999962"/>
    <s v="Lakeview Hollow"/>
  </r>
  <r>
    <s v="P0086"/>
    <x v="4"/>
    <s v="P0086|Aug"/>
    <n v="2075.0709000000002"/>
    <n v="1977.3000000000002"/>
    <n v="97.770899999999983"/>
    <s v="Lakeview Hollow"/>
  </r>
  <r>
    <s v="P0086"/>
    <x v="5"/>
    <s v="P0086|Sep"/>
    <n v="1327.8119999999999"/>
    <n v="847.1899999999996"/>
    <n v="480.6220000000003"/>
    <s v="Lakeview Hollow"/>
  </r>
  <r>
    <s v="P0086"/>
    <x v="6"/>
    <s v="P0086|Oct"/>
    <n v="1265.3052"/>
    <n v="766.08000000000015"/>
    <n v="499.22519999999986"/>
    <s v="Lakeview Hollow"/>
  </r>
  <r>
    <s v="P0086"/>
    <x v="7"/>
    <s v="P0086|Nov"/>
    <n v="1250.5224000000001"/>
    <n v="687.41999999999973"/>
    <n v="563.10240000000033"/>
    <s v="Lakeview Hollow"/>
  </r>
  <r>
    <s v="P0086"/>
    <x v="8"/>
    <s v="P0086|Dec"/>
    <n v="5380.8567999999996"/>
    <n v="1193.0100000000002"/>
    <n v="4187.8467999999993"/>
    <s v="Lakeview Hollow"/>
  </r>
  <r>
    <s v="P0086"/>
    <x v="9"/>
    <s v="P0086|Jan"/>
    <n v="4124.9016000000001"/>
    <n v="1091.2800000000002"/>
    <n v="3033.6215999999999"/>
    <s v="Lakeview Hollow"/>
  </r>
  <r>
    <s v="P0086"/>
    <x v="10"/>
    <s v="P0086|Feb"/>
    <n v="3376.8674999999998"/>
    <n v="959.42000000000007"/>
    <n v="2417.4474999999998"/>
    <s v="Lakeview Hollow"/>
  </r>
  <r>
    <s v="P0086"/>
    <x v="11"/>
    <s v="P0086|Mar"/>
    <n v="3146.8223000000003"/>
    <n v="961.53999999999928"/>
    <n v="2185.2823000000008"/>
    <s v="Lakeview Hollow"/>
  </r>
  <r>
    <s v="P0087"/>
    <x v="0"/>
    <s v="P0087|Apr"/>
    <n v="1037.2484999999999"/>
    <n v="649.46"/>
    <n v="387.78849999999989"/>
    <s v="Whispering Refuge"/>
  </r>
  <r>
    <s v="P0087"/>
    <x v="1"/>
    <s v="P0087|May"/>
    <n v="1245.5753999999999"/>
    <n v="966.95000000000039"/>
    <n v="278.62539999999956"/>
    <s v="Whispering Refuge"/>
  </r>
  <r>
    <s v="P0087"/>
    <x v="2"/>
    <s v="P0087|Jun"/>
    <n v="1555.2575999999999"/>
    <n v="1084.6300000000001"/>
    <n v="470.6275999999998"/>
    <s v="Whispering Refuge"/>
  </r>
  <r>
    <s v="P0087"/>
    <x v="3"/>
    <s v="P0087|Jul"/>
    <n v="2246.7310000000002"/>
    <n v="2000.0700000000006"/>
    <n v="246.6609999999996"/>
    <s v="Whispering Refuge"/>
  </r>
  <r>
    <s v="P0087"/>
    <x v="4"/>
    <s v="P0087|Aug"/>
    <n v="1774.7103999999999"/>
    <n v="1812.1800000000003"/>
    <n v="-37.469600000000355"/>
    <s v="Whispering Refuge"/>
  </r>
  <r>
    <s v="P0087"/>
    <x v="5"/>
    <s v="P0087|Sep"/>
    <n v="1357.8432"/>
    <n v="833.30000000000041"/>
    <n v="524.54319999999962"/>
    <s v="Whispering Refuge"/>
  </r>
  <r>
    <s v="P0087"/>
    <x v="6"/>
    <s v="P0087|Oct"/>
    <n v="1197.5603999999998"/>
    <n v="756.97999999999979"/>
    <n v="440.58040000000005"/>
    <s v="Whispering Refuge"/>
  </r>
  <r>
    <s v="P0087"/>
    <x v="7"/>
    <s v="P0087|Nov"/>
    <n v="1189.9749999999999"/>
    <n v="695.32000000000028"/>
    <n v="494.65499999999963"/>
    <s v="Whispering Refuge"/>
  </r>
  <r>
    <s v="P0087"/>
    <x v="8"/>
    <s v="P0087|Dec"/>
    <n v="5542.0320000000002"/>
    <n v="1178.23"/>
    <n v="4363.8019999999997"/>
    <s v="Whispering Refuge"/>
  </r>
  <r>
    <s v="P0087"/>
    <x v="9"/>
    <s v="P0087|Jan"/>
    <n v="4304.8850999999995"/>
    <n v="1094.9500000000003"/>
    <n v="3209.9350999999992"/>
    <s v="Whispering Refuge"/>
  </r>
  <r>
    <s v="P0087"/>
    <x v="10"/>
    <s v="P0087|Feb"/>
    <n v="3320.3164999999999"/>
    <n v="955.83000000000027"/>
    <n v="2364.4864999999995"/>
    <s v="Whispering Refuge"/>
  </r>
  <r>
    <s v="P0087"/>
    <x v="11"/>
    <s v="P0087|Mar"/>
    <n v="2671.1440000000002"/>
    <n v="955.30000000000018"/>
    <n v="1715.8440000000001"/>
    <s v="Whispering Refuge"/>
  </r>
  <r>
    <s v="P0088"/>
    <x v="0"/>
    <s v="P0088|Apr"/>
    <n v="1411.3144"/>
    <n v="783.80000000000041"/>
    <n v="627.51439999999957"/>
    <s v="Cedar Escape"/>
  </r>
  <r>
    <s v="P0088"/>
    <x v="1"/>
    <s v="P0088|May"/>
    <n v="1709.0559000000001"/>
    <n v="1197.8600000000001"/>
    <n v="511.19589999999994"/>
    <s v="Cedar Escape"/>
  </r>
  <r>
    <s v="P0088"/>
    <x v="2"/>
    <s v="P0088|Jun"/>
    <n v="1957.5408"/>
    <n v="1616.71"/>
    <n v="340.83079999999995"/>
    <s v="Cedar Escape"/>
  </r>
  <r>
    <s v="P0088"/>
    <x v="3"/>
    <s v="P0088|Jul"/>
    <n v="3257.4587999999999"/>
    <n v="2616.6499999999996"/>
    <n v="640.80880000000025"/>
    <s v="Cedar Escape"/>
  </r>
  <r>
    <s v="P0088"/>
    <x v="4"/>
    <s v="P0088|Aug"/>
    <n v="2913.0311999999999"/>
    <n v="2458.6800000000003"/>
    <n v="454.35119999999961"/>
    <s v="Cedar Escape"/>
  </r>
  <r>
    <s v="P0088"/>
    <x v="5"/>
    <s v="P0088|Sep"/>
    <n v="1742.259"/>
    <n v="1035.6100000000006"/>
    <n v="706.64899999999943"/>
    <s v="Cedar Escape"/>
  </r>
  <r>
    <s v="P0088"/>
    <x v="6"/>
    <s v="P0088|Oct"/>
    <n v="1653.5816"/>
    <n v="952.06999999999948"/>
    <n v="701.5116000000005"/>
    <s v="Cedar Escape"/>
  </r>
  <r>
    <s v="P0088"/>
    <x v="7"/>
    <s v="P0088|Nov"/>
    <n v="1883.6672000000001"/>
    <n v="1003.8199999999995"/>
    <n v="879.84720000000061"/>
    <s v="Cedar Escape"/>
  </r>
  <r>
    <s v="P0088"/>
    <x v="8"/>
    <s v="P0088|Dec"/>
    <n v="6497.2829999999994"/>
    <n v="1424.6899999999951"/>
    <n v="5072.5930000000044"/>
    <s v="Cedar Escape"/>
  </r>
  <r>
    <s v="P0088"/>
    <x v="9"/>
    <s v="P0088|Jan"/>
    <n v="5661.24"/>
    <n v="1440.4399999999966"/>
    <n v="4220.8000000000029"/>
    <s v="Cedar Escape"/>
  </r>
  <r>
    <s v="P0088"/>
    <x v="10"/>
    <s v="P0088|Feb"/>
    <n v="4559.5802999999996"/>
    <n v="1326.0800000000006"/>
    <n v="3233.5002999999988"/>
    <s v="Cedar Escape"/>
  </r>
  <r>
    <s v="P0088"/>
    <x v="11"/>
    <s v="P0088|Mar"/>
    <n v="4089.41"/>
    <n v="1163.5999999999999"/>
    <n v="2925.81"/>
    <s v="Cedar Escape"/>
  </r>
  <r>
    <s v="P0089"/>
    <x v="0"/>
    <s v="P0089|Apr"/>
    <n v="1603.0875000000001"/>
    <n v="917.48000000000036"/>
    <n v="685.60749999999973"/>
    <s v="Alpine Escape"/>
  </r>
  <r>
    <s v="P0089"/>
    <x v="1"/>
    <s v="P0089|May"/>
    <n v="1925.952"/>
    <n v="1478.1400000000006"/>
    <n v="447.81199999999944"/>
    <s v="Alpine Escape"/>
  </r>
  <r>
    <s v="P0089"/>
    <x v="2"/>
    <s v="P0089|Jun"/>
    <n v="1986.4412"/>
    <n v="1665.87"/>
    <n v="320.57120000000009"/>
    <s v="Alpine Escape"/>
  </r>
  <r>
    <s v="P0089"/>
    <x v="3"/>
    <s v="P0089|Jul"/>
    <n v="2938.2246"/>
    <n v="3054.56"/>
    <n v="-116.33539999999994"/>
    <s v="Alpine Escape"/>
  </r>
  <r>
    <s v="P0089"/>
    <x v="4"/>
    <s v="P0089|Aug"/>
    <n v="2793.7431000000006"/>
    <n v="2894.35"/>
    <n v="-100.60689999999931"/>
    <s v="Alpine Escape"/>
  </r>
  <r>
    <s v="P0089"/>
    <x v="5"/>
    <s v="P0089|Sep"/>
    <n v="1996.7231999999999"/>
    <n v="1288.3599999999997"/>
    <n v="708.36320000000023"/>
    <s v="Alpine Escape"/>
  </r>
  <r>
    <s v="P0089"/>
    <x v="6"/>
    <s v="P0089|Oct"/>
    <n v="1914.8939999999998"/>
    <n v="1141.0999999999995"/>
    <n v="773.79400000000032"/>
    <s v="Alpine Escape"/>
  </r>
  <r>
    <s v="P0089"/>
    <x v="7"/>
    <s v="P0089|Nov"/>
    <n v="2188.6474000000003"/>
    <n v="1016.9399999999993"/>
    <n v="1171.7074000000011"/>
    <s v="Alpine Escape"/>
  </r>
  <r>
    <s v="P0089"/>
    <x v="8"/>
    <s v="P0089|Dec"/>
    <n v="8483.2829999999994"/>
    <n v="1730.0900000000029"/>
    <n v="6753.1929999999966"/>
    <s v="Alpine Escape"/>
  </r>
  <r>
    <s v="P0089"/>
    <x v="9"/>
    <s v="P0089|Jan"/>
    <n v="6013.2179999999998"/>
    <n v="1584.3499999999963"/>
    <n v="4428.868000000004"/>
    <s v="Alpine Escape"/>
  </r>
  <r>
    <s v="P0089"/>
    <x v="10"/>
    <s v="P0089|Feb"/>
    <n v="5099.0718000000006"/>
    <n v="1416.3400000000001"/>
    <n v="3682.7318000000005"/>
    <s v="Alpine Escape"/>
  </r>
  <r>
    <s v="P0089"/>
    <x v="11"/>
    <s v="P0089|Mar"/>
    <n v="4844.6989999999996"/>
    <n v="1404.1199999999997"/>
    <n v="3440.5789999999997"/>
    <s v="Alpine Escape"/>
  </r>
  <r>
    <s v="P0090"/>
    <x v="0"/>
    <s v="P0090|Apr"/>
    <n v="1372.2039999999997"/>
    <n v="787.55000000000052"/>
    <n v="584.6539999999992"/>
    <s v="Trailside Haven"/>
  </r>
  <r>
    <s v="P0090"/>
    <x v="1"/>
    <s v="P0090|May"/>
    <n v="1729.6296"/>
    <n v="1202.0300000000002"/>
    <n v="527.59959999999978"/>
    <s v="Trailside Haven"/>
  </r>
  <r>
    <s v="P0090"/>
    <x v="2"/>
    <s v="P0090|Jun"/>
    <n v="1836.1743999999999"/>
    <n v="1336.8700000000003"/>
    <n v="499.30439999999953"/>
    <s v="Trailside Haven"/>
  </r>
  <r>
    <s v="P0090"/>
    <x v="3"/>
    <s v="P0090|Jul"/>
    <n v="2949.0279"/>
    <n v="2601.7400000000002"/>
    <n v="347.28789999999981"/>
    <s v="Trailside Haven"/>
  </r>
  <r>
    <s v="P0090"/>
    <x v="4"/>
    <s v="P0090|Aug"/>
    <n v="2044.4139999999998"/>
    <n v="2328.8699999999994"/>
    <n v="-284.45599999999968"/>
    <s v="Trailside Haven"/>
  </r>
  <r>
    <s v="P0090"/>
    <x v="5"/>
    <s v="P0090|Sep"/>
    <n v="1687.8032000000001"/>
    <n v="1029.3400000000004"/>
    <n v="658.46319999999969"/>
    <s v="Trailside Haven"/>
  </r>
  <r>
    <s v="P0090"/>
    <x v="6"/>
    <s v="P0090|Oct"/>
    <n v="1606.9246000000001"/>
    <n v="936.80000000000041"/>
    <n v="670.12459999999965"/>
    <s v="Trailside Haven"/>
  </r>
  <r>
    <s v="P0090"/>
    <x v="7"/>
    <s v="P0090|Nov"/>
    <n v="1591.8604999999998"/>
    <n v="1004.55"/>
    <n v="587.31049999999982"/>
    <s v="Trailside Haven"/>
  </r>
  <r>
    <s v="P0090"/>
    <x v="8"/>
    <s v="P0090|Dec"/>
    <n v="6089.5920000000006"/>
    <n v="1445.4599999999957"/>
    <n v="4644.1320000000051"/>
    <s v="Trailside Haven"/>
  </r>
  <r>
    <s v="P0090"/>
    <x v="9"/>
    <s v="P0090|Jan"/>
    <n v="5366.5151999999998"/>
    <n v="1447.5199999999984"/>
    <n v="3918.9952000000012"/>
    <s v="Trailside Haven"/>
  </r>
  <r>
    <s v="P0090"/>
    <x v="10"/>
    <s v="P0090|Feb"/>
    <n v="4574.1400000000003"/>
    <n v="1293.9600000000005"/>
    <n v="3280.18"/>
    <s v="Trailside Haven"/>
  </r>
  <r>
    <s v="P0090"/>
    <x v="11"/>
    <s v="P0090|Mar"/>
    <n v="3738.0566000000003"/>
    <n v="1178.3300000000004"/>
    <n v="2559.7266"/>
    <s v="Trailside Haven"/>
  </r>
  <r>
    <s v="P0091"/>
    <x v="0"/>
    <s v="P0091|Apr"/>
    <n v="1282.867"/>
    <n v="769.93999999999983"/>
    <n v="512.92700000000013"/>
    <s v="Lakeview House"/>
  </r>
  <r>
    <s v="P0091"/>
    <x v="1"/>
    <s v="P0091|May"/>
    <n v="1335.2955000000002"/>
    <n v="1287.73"/>
    <n v="47.565500000000156"/>
    <s v="Lakeview House"/>
  </r>
  <r>
    <s v="P0091"/>
    <x v="2"/>
    <s v="P0091|Jun"/>
    <n v="1865.9728"/>
    <n v="1348.9600000000005"/>
    <n v="517.01279999999952"/>
    <s v="Lakeview House"/>
  </r>
  <r>
    <s v="P0091"/>
    <x v="3"/>
    <s v="P0091|Jul"/>
    <n v="2213.7760000000003"/>
    <n v="2454.1200000000003"/>
    <n v="-240.34400000000005"/>
    <s v="Lakeview House"/>
  </r>
  <r>
    <s v="P0091"/>
    <x v="4"/>
    <s v="P0091|Aug"/>
    <n v="2300.6103999999996"/>
    <n v="2337.2800000000002"/>
    <n v="-36.669600000000628"/>
    <s v="Lakeview House"/>
  </r>
  <r>
    <s v="P0091"/>
    <x v="5"/>
    <s v="P0091|Sep"/>
    <n v="1557.5710000000001"/>
    <n v="1055.6800000000003"/>
    <n v="501.89099999999985"/>
    <s v="Lakeview House"/>
  </r>
  <r>
    <s v="P0091"/>
    <x v="6"/>
    <s v="P0091|Oct"/>
    <n v="1423.6624999999999"/>
    <n v="950.35000000000048"/>
    <n v="473.31249999999943"/>
    <s v="Lakeview House"/>
  </r>
  <r>
    <s v="P0091"/>
    <x v="7"/>
    <s v="P0091|Nov"/>
    <n v="1378.6544999999999"/>
    <n v="866.2800000000002"/>
    <n v="512.37449999999967"/>
    <s v="Lakeview House"/>
  </r>
  <r>
    <s v="P0091"/>
    <x v="8"/>
    <s v="P0091|Dec"/>
    <n v="5276.6140000000005"/>
    <n v="1318.4900000000005"/>
    <n v="3958.1239999999998"/>
    <s v="Lakeview House"/>
  </r>
  <r>
    <s v="P0091"/>
    <x v="9"/>
    <s v="P0091|Jan"/>
    <n v="4673.7784000000001"/>
    <n v="1309.3200000000006"/>
    <n v="3364.4583999999995"/>
    <s v="Lakeview House"/>
  </r>
  <r>
    <s v="P0091"/>
    <x v="10"/>
    <s v="P0091|Feb"/>
    <n v="3752.2380000000003"/>
    <n v="1185.5099999999995"/>
    <n v="2566.728000000001"/>
    <s v="Lakeview House"/>
  </r>
  <r>
    <s v="P0091"/>
    <x v="11"/>
    <s v="P0091|Mar"/>
    <n v="3225.4196999999999"/>
    <n v="1031.2100000000007"/>
    <n v="2194.2096999999994"/>
    <s v="Lakeview House"/>
  </r>
  <r>
    <s v="P0092"/>
    <x v="0"/>
    <s v="P0092|Apr"/>
    <n v="1617.8315"/>
    <n v="937.21000000000049"/>
    <n v="680.62149999999951"/>
    <s v="Lakeview Retreat"/>
  </r>
  <r>
    <s v="P0092"/>
    <x v="1"/>
    <s v="P0092|May"/>
    <n v="2060.3357999999998"/>
    <n v="1458.0599999999997"/>
    <n v="602.27580000000012"/>
    <s v="Lakeview Retreat"/>
  </r>
  <r>
    <s v="P0092"/>
    <x v="2"/>
    <s v="P0092|Jun"/>
    <n v="2031.8178000000003"/>
    <n v="1640.13"/>
    <n v="391.68780000000015"/>
    <s v="Lakeview Retreat"/>
  </r>
  <r>
    <s v="P0092"/>
    <x v="3"/>
    <s v="P0092|Jul"/>
    <n v="2908.9112"/>
    <n v="3061.1299999999997"/>
    <n v="-152.21879999999965"/>
    <s v="Lakeview Retreat"/>
  </r>
  <r>
    <s v="P0092"/>
    <x v="4"/>
    <s v="P0092|Aug"/>
    <n v="2897.9695999999999"/>
    <n v="2885.6699999999996"/>
    <n v="12.299600000000282"/>
    <s v="Lakeview Retreat"/>
  </r>
  <r>
    <s v="P0092"/>
    <x v="5"/>
    <s v="P0092|Sep"/>
    <n v="1797.4269999999999"/>
    <n v="1244.7200000000005"/>
    <n v="552.70699999999943"/>
    <s v="Lakeview Retreat"/>
  </r>
  <r>
    <s v="P0092"/>
    <x v="6"/>
    <s v="P0092|Oct"/>
    <n v="1819.252"/>
    <n v="1142.9199999999996"/>
    <n v="676.33200000000033"/>
    <s v="Lakeview Retreat"/>
  </r>
  <r>
    <s v="P0092"/>
    <x v="7"/>
    <s v="P0092|Nov"/>
    <n v="1666.38"/>
    <n v="1032.8700000000001"/>
    <n v="633.51"/>
    <s v="Lakeview Retreat"/>
  </r>
  <r>
    <s v="P0092"/>
    <x v="8"/>
    <s v="P0092|Dec"/>
    <n v="6073.8829999999998"/>
    <n v="1413.9999999999998"/>
    <n v="4659.8829999999998"/>
    <s v="Lakeview Retreat"/>
  </r>
  <r>
    <s v="P0092"/>
    <x v="9"/>
    <s v="P0092|Jan"/>
    <n v="5102.5249999999996"/>
    <n v="1390.3499999999997"/>
    <n v="3712.1750000000002"/>
    <s v="Lakeview Retreat"/>
  </r>
  <r>
    <s v="P0092"/>
    <x v="10"/>
    <s v="P0092|Feb"/>
    <n v="4557.6953999999996"/>
    <n v="1394.7799999999997"/>
    <n v="3162.9153999999999"/>
    <s v="Lakeview Retreat"/>
  </r>
  <r>
    <s v="P0092"/>
    <x v="11"/>
    <s v="P0092|Mar"/>
    <n v="4043.4704999999994"/>
    <n v="1225.1300000000001"/>
    <n v="2818.3404999999993"/>
    <s v="Lakeview Retreat"/>
  </r>
  <r>
    <s v="P0093"/>
    <x v="0"/>
    <s v="P0093|Apr"/>
    <n v="605.69349999999997"/>
    <n v="402.60999999999967"/>
    <n v="203.0835000000003"/>
    <s v="Evergreen Hideaway"/>
  </r>
  <r>
    <s v="P0093"/>
    <x v="1"/>
    <s v="P0093|May"/>
    <n v="716.88460000000009"/>
    <n v="537.92999999999961"/>
    <n v="178.95460000000048"/>
    <s v="Evergreen Hideaway"/>
  </r>
  <r>
    <s v="P0093"/>
    <x v="2"/>
    <s v="P0093|Jun"/>
    <n v="923.24239999999998"/>
    <n v="700.33"/>
    <n v="222.91239999999993"/>
    <s v="Evergreen Hideaway"/>
  </r>
  <r>
    <s v="P0093"/>
    <x v="3"/>
    <s v="P0093|Jul"/>
    <n v="1320.5720000000001"/>
    <n v="904.58999999999992"/>
    <n v="415.9820000000002"/>
    <s v="Evergreen Hideaway"/>
  </r>
  <r>
    <s v="P0093"/>
    <x v="4"/>
    <s v="P0093|Aug"/>
    <n v="1067.1904000000002"/>
    <n v="796.89999999999964"/>
    <n v="270.29040000000055"/>
    <s v="Evergreen Hideaway"/>
  </r>
  <r>
    <s v="P0093"/>
    <x v="5"/>
    <s v="P0093|Sep"/>
    <n v="821.4020999999999"/>
    <n v="473.03"/>
    <n v="348.37209999999993"/>
    <s v="Evergreen Hideaway"/>
  </r>
  <r>
    <s v="P0093"/>
    <x v="6"/>
    <s v="P0093|Oct"/>
    <n v="706.29219999999998"/>
    <n v="450.8099999999996"/>
    <n v="255.48220000000038"/>
    <s v="Evergreen Hideaway"/>
  </r>
  <r>
    <s v="P0093"/>
    <x v="7"/>
    <s v="P0093|Nov"/>
    <n v="699.71559999999999"/>
    <n v="466.21999999999946"/>
    <n v="233.49560000000054"/>
    <s v="Evergreen Hideaway"/>
  </r>
  <r>
    <s v="P0093"/>
    <x v="8"/>
    <s v="P0093|Dec"/>
    <n v="2888.3969999999999"/>
    <n v="749.9"/>
    <n v="2138.4969999999998"/>
    <s v="Evergreen Hideaway"/>
  </r>
  <r>
    <s v="P0093"/>
    <x v="9"/>
    <s v="P0093|Jan"/>
    <n v="2601.7638000000002"/>
    <n v="709.13"/>
    <n v="1892.6338000000001"/>
    <s v="Evergreen Hideaway"/>
  </r>
  <r>
    <s v="P0093"/>
    <x v="10"/>
    <s v="P0093|Feb"/>
    <n v="1802.9512"/>
    <n v="623.88999999999965"/>
    <n v="1179.0612000000003"/>
    <s v="Evergreen Hideaway"/>
  </r>
  <r>
    <s v="P0093"/>
    <x v="11"/>
    <s v="P0093|Mar"/>
    <n v="1654.8516"/>
    <n v="620.86000000000047"/>
    <n v="1033.9915999999994"/>
    <s v="Evergreen Hideaway"/>
  </r>
  <r>
    <s v="P0094"/>
    <x v="0"/>
    <s v="P0094|Apr"/>
    <n v="1157.8684000000001"/>
    <n v="762.17"/>
    <n v="395.69840000000011"/>
    <s v="Frost Chalet"/>
  </r>
  <r>
    <s v="P0094"/>
    <x v="1"/>
    <s v="P0094|May"/>
    <n v="2012.6118000000001"/>
    <n v="1464.6500000000005"/>
    <n v="547.96179999999958"/>
    <s v="Frost Chalet"/>
  </r>
  <r>
    <s v="P0094"/>
    <x v="2"/>
    <s v="P0094|Jun"/>
    <n v="1887.5981999999999"/>
    <n v="1647.0899999999997"/>
    <n v="240.50820000000022"/>
    <s v="Frost Chalet"/>
  </r>
  <r>
    <s v="P0094"/>
    <x v="3"/>
    <s v="P0094|Jul"/>
    <n v="3164.4188999999997"/>
    <n v="3052.9500000000003"/>
    <n v="111.46889999999939"/>
    <s v="Frost Chalet"/>
  </r>
  <r>
    <s v="P0094"/>
    <x v="4"/>
    <s v="P0094|Aug"/>
    <n v="2948.2641000000003"/>
    <n v="2884.0699999999997"/>
    <n v="64.194100000000617"/>
    <s v="Frost Chalet"/>
  </r>
  <r>
    <s v="P0094"/>
    <x v="5"/>
    <s v="P0094|Sep"/>
    <n v="2046.6587999999999"/>
    <n v="1256.1599999999994"/>
    <n v="790.49880000000053"/>
    <s v="Frost Chalet"/>
  </r>
  <r>
    <s v="P0094"/>
    <x v="6"/>
    <s v="P0094|Oct"/>
    <n v="1895.6297999999999"/>
    <n v="1107.8200000000002"/>
    <n v="787.80979999999977"/>
    <s v="Frost Chalet"/>
  </r>
  <r>
    <s v="P0094"/>
    <x v="7"/>
    <s v="P0094|Nov"/>
    <n v="1813.7424000000001"/>
    <n v="1028.9000000000001"/>
    <n v="784.8424"/>
    <s v="Frost Chalet"/>
  </r>
  <r>
    <s v="P0094"/>
    <x v="8"/>
    <s v="P0094|Dec"/>
    <n v="7661.6457"/>
    <n v="1569.5199999999984"/>
    <n v="6092.1257000000014"/>
    <s v="Frost Chalet"/>
  </r>
  <r>
    <s v="P0094"/>
    <x v="9"/>
    <s v="P0094|Jan"/>
    <n v="5542.9438"/>
    <n v="1416.3700000000001"/>
    <n v="4126.5738000000001"/>
    <s v="Frost Chalet"/>
  </r>
  <r>
    <s v="P0094"/>
    <x v="10"/>
    <s v="P0094|Feb"/>
    <n v="4733.8279999999995"/>
    <n v="1399.9700000000003"/>
    <n v="3333.8579999999993"/>
    <s v="Frost Chalet"/>
  </r>
  <r>
    <s v="P0094"/>
    <x v="11"/>
    <s v="P0094|Mar"/>
    <n v="3767.7770999999998"/>
    <n v="1243.2799999999997"/>
    <n v="2524.4971"/>
    <s v="Frost Chalet"/>
  </r>
  <r>
    <s v="P0095"/>
    <x v="0"/>
    <s v="P0095|Apr"/>
    <n v="885.14699999999993"/>
    <n v="522.40000000000032"/>
    <n v="362.74699999999962"/>
    <s v="Forest Point"/>
  </r>
  <r>
    <s v="P0095"/>
    <x v="1"/>
    <s v="P0095|May"/>
    <n v="965.10410000000013"/>
    <n v="728.6900000000004"/>
    <n v="236.41409999999973"/>
    <s v="Forest Point"/>
  </r>
  <r>
    <s v="P0095"/>
    <x v="2"/>
    <s v="P0095|Jun"/>
    <n v="1063.1807999999999"/>
    <n v="795.06000000000006"/>
    <n v="268.1207999999998"/>
    <s v="Forest Point"/>
  </r>
  <r>
    <s v="P0095"/>
    <x v="3"/>
    <s v="P0095|Jul"/>
    <n v="1738.8841"/>
    <n v="1446.87"/>
    <n v="292.0141000000001"/>
    <s v="Forest Point"/>
  </r>
  <r>
    <s v="P0095"/>
    <x v="4"/>
    <s v="P0095|Aug"/>
    <n v="1417.3"/>
    <n v="1379.8700000000003"/>
    <n v="37.429999999999609"/>
    <s v="Forest Point"/>
  </r>
  <r>
    <s v="P0095"/>
    <x v="5"/>
    <s v="P0095|Sep"/>
    <n v="1033.0719999999999"/>
    <n v="655.11000000000013"/>
    <n v="377.96199999999976"/>
    <s v="Forest Point"/>
  </r>
  <r>
    <s v="P0095"/>
    <x v="6"/>
    <s v="P0095|Oct"/>
    <n v="999.12200000000007"/>
    <n v="592.53"/>
    <n v="406.5920000000001"/>
    <s v="Forest Point"/>
  </r>
  <r>
    <s v="P0095"/>
    <x v="7"/>
    <s v="P0095|Nov"/>
    <n v="1109.2764999999997"/>
    <n v="679.87000000000012"/>
    <n v="429.4064999999996"/>
    <s v="Forest Point"/>
  </r>
  <r>
    <s v="P0095"/>
    <x v="8"/>
    <s v="P0095|Dec"/>
    <n v="3887.6804999999999"/>
    <n v="987.18000000000018"/>
    <n v="2900.5004999999996"/>
    <s v="Forest Point"/>
  </r>
  <r>
    <s v="P0095"/>
    <x v="9"/>
    <s v="P0095|Jan"/>
    <n v="3372.0285000000003"/>
    <n v="982.72999999999979"/>
    <n v="2389.2985000000008"/>
    <s v="Forest Point"/>
  </r>
  <r>
    <s v="P0095"/>
    <x v="10"/>
    <s v="P0095|Feb"/>
    <n v="2316.5204000000003"/>
    <n v="800.37"/>
    <n v="1516.1504000000004"/>
    <s v="Forest Point"/>
  </r>
  <r>
    <s v="P0095"/>
    <x v="11"/>
    <s v="P0095|Mar"/>
    <n v="2337.9767999999999"/>
    <n v="771.01"/>
    <n v="1566.9667999999999"/>
    <s v="Forest Point"/>
  </r>
  <r>
    <s v="P0096"/>
    <x v="0"/>
    <s v="P0096|Apr"/>
    <n v="1142.9687999999999"/>
    <n v="645.5800000000005"/>
    <n v="497.38879999999938"/>
    <s v="Pine Cabin"/>
  </r>
  <r>
    <s v="P0096"/>
    <x v="1"/>
    <s v="P0096|May"/>
    <n v="1272.4638"/>
    <n v="960.03000000000009"/>
    <n v="312.43379999999991"/>
    <s v="Pine Cabin"/>
  </r>
  <r>
    <s v="P0096"/>
    <x v="2"/>
    <s v="P0096|Jun"/>
    <n v="1531.9775999999999"/>
    <n v="1085.1299999999997"/>
    <n v="446.84760000000028"/>
    <s v="Pine Cabin"/>
  </r>
  <r>
    <s v="P0096"/>
    <x v="3"/>
    <s v="P0096|Jul"/>
    <n v="2342.0043999999998"/>
    <n v="2019.4"/>
    <n v="322.60439999999971"/>
    <s v="Pine Cabin"/>
  </r>
  <r>
    <s v="P0096"/>
    <x v="4"/>
    <s v="P0096|Aug"/>
    <n v="1994.1438000000001"/>
    <n v="1811.3799999999999"/>
    <n v="182.76380000000017"/>
    <s v="Pine Cabin"/>
  </r>
  <r>
    <s v="P0096"/>
    <x v="5"/>
    <s v="P0096|Sep"/>
    <n v="1540.1256000000001"/>
    <n v="835.23999999999978"/>
    <n v="704.8856000000003"/>
    <s v="Pine Cabin"/>
  </r>
  <r>
    <s v="P0096"/>
    <x v="6"/>
    <s v="P0096|Oct"/>
    <n v="1172.7089999999998"/>
    <n v="792.08999999999992"/>
    <n v="380.61899999999991"/>
    <s v="Pine Cabin"/>
  </r>
  <r>
    <s v="P0096"/>
    <x v="7"/>
    <s v="P0096|Nov"/>
    <n v="1270.8924000000002"/>
    <n v="713.40000000000055"/>
    <n v="557.49239999999963"/>
    <s v="Pine Cabin"/>
  </r>
  <r>
    <s v="P0096"/>
    <x v="8"/>
    <s v="P0096|Dec"/>
    <n v="4987.9679999999998"/>
    <n v="1185.8000000000004"/>
    <n v="3802.1679999999997"/>
    <s v="Pine Cabin"/>
  </r>
  <r>
    <s v="P0096"/>
    <x v="9"/>
    <s v="P0096|Jan"/>
    <n v="4176.5153"/>
    <n v="1099.9200000000005"/>
    <n v="3076.5952999999995"/>
    <s v="Pine Cabin"/>
  </r>
  <r>
    <s v="P0096"/>
    <x v="10"/>
    <s v="P0096|Feb"/>
    <n v="2872.4965999999999"/>
    <n v="973.87999999999988"/>
    <n v="1898.6166000000001"/>
    <s v="Pine Cabin"/>
  </r>
  <r>
    <s v="P0096"/>
    <x v="11"/>
    <s v="P0096|Mar"/>
    <n v="3233.0844000000002"/>
    <n v="962.5700000000005"/>
    <n v="2270.5143999999996"/>
    <s v="Pine Cabin"/>
  </r>
  <r>
    <s v="P0097"/>
    <x v="0"/>
    <s v="P0097|Apr"/>
    <n v="3035.2107999999998"/>
    <n v="774.17999999999972"/>
    <n v="2261.0308"/>
    <s v="Juniper Escape"/>
  </r>
  <r>
    <s v="P0097"/>
    <x v="1"/>
    <s v="P0097|May"/>
    <n v="3668.0776000000001"/>
    <n v="1228.6199999999999"/>
    <n v="2439.4576000000002"/>
    <s v="Juniper Escape"/>
  </r>
  <r>
    <s v="P0097"/>
    <x v="2"/>
    <s v="P0097|Jun"/>
    <n v="4115.441600000001"/>
    <n v="1364.1399999999999"/>
    <n v="2751.3016000000011"/>
    <s v="Juniper Escape"/>
  </r>
  <r>
    <s v="P0097"/>
    <x v="3"/>
    <s v="P0097|Jul"/>
    <n v="5971.6255000000001"/>
    <n v="2611.7600000000002"/>
    <n v="3359.8654999999999"/>
    <s v="Juniper Escape"/>
  </r>
  <r>
    <s v="P0097"/>
    <x v="4"/>
    <s v="P0097|Aug"/>
    <n v="5361.4470000000001"/>
    <n v="2467.5500000000002"/>
    <n v="2893.8969999999999"/>
    <s v="Juniper Escape"/>
  </r>
  <r>
    <s v="P0097"/>
    <x v="5"/>
    <s v="P0097|Sep"/>
    <n v="3351.1495"/>
    <n v="1040.3800000000001"/>
    <n v="2310.7694999999999"/>
    <s v="Juniper Escape"/>
  </r>
  <r>
    <s v="P0097"/>
    <x v="6"/>
    <s v="P0097|Oct"/>
    <n v="3020.7772"/>
    <n v="924.4399999999996"/>
    <n v="2096.3372000000004"/>
    <s v="Juniper Escape"/>
  </r>
  <r>
    <s v="P0097"/>
    <x v="7"/>
    <s v="P0097|Nov"/>
    <n v="3467.6383999999998"/>
    <n v="987.98"/>
    <n v="2479.6583999999998"/>
    <s v="Juniper Escape"/>
  </r>
  <r>
    <s v="P0097"/>
    <x v="8"/>
    <s v="P0097|Dec"/>
    <n v="12327.8948"/>
    <n v="1423.6199999999958"/>
    <n v="10904.274800000005"/>
    <s v="Juniper Escape"/>
  </r>
  <r>
    <s v="P0097"/>
    <x v="9"/>
    <s v="P0097|Jan"/>
    <n v="9849.9699999999993"/>
    <n v="1318.2500000000009"/>
    <n v="8531.7199999999975"/>
    <s v="Juniper Escape"/>
  </r>
  <r>
    <s v="P0097"/>
    <x v="10"/>
    <s v="P0097|Feb"/>
    <n v="8854.5349999999999"/>
    <n v="1180.6999999999998"/>
    <n v="7673.835"/>
    <s v="Juniper Escape"/>
  </r>
  <r>
    <s v="P0097"/>
    <x v="11"/>
    <s v="P0097|Mar"/>
    <n v="7999.9746999999988"/>
    <n v="1170.2299999999996"/>
    <n v="6829.7446999999993"/>
    <s v="Juniper Escape"/>
  </r>
  <r>
    <s v="P0098"/>
    <x v="0"/>
    <s v="P0098|Apr"/>
    <n v="1340.2425000000001"/>
    <n v="753.45999999999992"/>
    <n v="586.78250000000014"/>
    <s v="Highland Refuge"/>
  </r>
  <r>
    <s v="P0098"/>
    <x v="1"/>
    <s v="P0098|May"/>
    <n v="1939.1011000000001"/>
    <n v="1209.4899999999998"/>
    <n v="729.61110000000031"/>
    <s v="Highland Refuge"/>
  </r>
  <r>
    <s v="P0098"/>
    <x v="2"/>
    <s v="P0098|Jun"/>
    <n v="2146.8848000000003"/>
    <n v="1338.2600000000002"/>
    <n v="808.62480000000005"/>
    <s v="Highland Refuge"/>
  </r>
  <r>
    <s v="P0098"/>
    <x v="3"/>
    <s v="P0098|Jul"/>
    <n v="3025.9279000000001"/>
    <n v="2458.8500000000004"/>
    <n v="567.07789999999977"/>
    <s v="Highland Refuge"/>
  </r>
  <r>
    <s v="P0098"/>
    <x v="4"/>
    <s v="P0098|Aug"/>
    <n v="3121.62"/>
    <n v="2474.2900000000004"/>
    <n v="647.32999999999947"/>
    <s v="Highland Refuge"/>
  </r>
  <r>
    <s v="P0098"/>
    <x v="5"/>
    <s v="P0098|Sep"/>
    <n v="1652.2624000000001"/>
    <n v="1051.6100000000001"/>
    <n v="600.65239999999994"/>
    <s v="Highland Refuge"/>
  </r>
  <r>
    <s v="P0098"/>
    <x v="6"/>
    <s v="P0098|Oct"/>
    <n v="1645.1619999999998"/>
    <n v="972.13000000000045"/>
    <n v="673.03199999999936"/>
    <s v="Highland Refuge"/>
  </r>
  <r>
    <s v="P0098"/>
    <x v="7"/>
    <s v="P0098|Nov"/>
    <n v="1669.4896000000001"/>
    <n v="870"/>
    <n v="799.48960000000011"/>
    <s v="Highland Refuge"/>
  </r>
  <r>
    <s v="P0098"/>
    <x v="8"/>
    <s v="P0098|Dec"/>
    <n v="6505.5765000000001"/>
    <n v="1453.600000000002"/>
    <n v="5051.9764999999979"/>
    <s v="Highland Refuge"/>
  </r>
  <r>
    <s v="P0098"/>
    <x v="9"/>
    <s v="P0098|Jan"/>
    <n v="6060.8007999999991"/>
    <n v="1320.8999999999996"/>
    <n v="4739.9007999999994"/>
    <s v="Highland Refuge"/>
  </r>
  <r>
    <s v="P0098"/>
    <x v="10"/>
    <s v="P0098|Feb"/>
    <n v="4760.2636000000002"/>
    <n v="1299.1899999999998"/>
    <n v="3461.0736000000006"/>
    <s v="Highland Refuge"/>
  </r>
  <r>
    <s v="P0098"/>
    <x v="11"/>
    <s v="P0098|Mar"/>
    <n v="4598.4272000000001"/>
    <n v="1177.2299999999998"/>
    <n v="3421.1972000000005"/>
    <s v="Highland Refuge"/>
  </r>
  <r>
    <s v="P0099"/>
    <x v="0"/>
    <s v="P0099|Apr"/>
    <n v="850.42099999999994"/>
    <n v="520.54999999999973"/>
    <n v="329.87100000000021"/>
    <s v="Timber Cottage"/>
  </r>
  <r>
    <s v="P0099"/>
    <x v="1"/>
    <s v="P0099|May"/>
    <n v="933.80219999999997"/>
    <n v="952.61000000000013"/>
    <n v="-18.807800000000157"/>
    <s v="Timber Cottage"/>
  </r>
  <r>
    <s v="P0099"/>
    <x v="2"/>
    <s v="P0099|Jun"/>
    <n v="942.93960000000004"/>
    <n v="801.82000000000039"/>
    <n v="141.11959999999965"/>
    <s v="Timber Cottage"/>
  </r>
  <r>
    <s v="P0099"/>
    <x v="3"/>
    <s v="P0099|Jul"/>
    <n v="1399.4992"/>
    <n v="1360.1699999999996"/>
    <n v="39.329200000000355"/>
    <s v="Timber Cottage"/>
  </r>
  <r>
    <s v="P0099"/>
    <x v="4"/>
    <s v="P0099|Aug"/>
    <n v="1357.9056"/>
    <n v="1529.56"/>
    <n v="-171.6543999999999"/>
    <s v="Timber Cottage"/>
  </r>
  <r>
    <s v="P0099"/>
    <x v="5"/>
    <s v="P0099|Sep"/>
    <n v="947.47919999999999"/>
    <n v="658.89999999999964"/>
    <n v="288.57920000000036"/>
    <s v="Timber Cottage"/>
  </r>
  <r>
    <s v="P0099"/>
    <x v="6"/>
    <s v="P0099|Oct"/>
    <n v="838.10199999999986"/>
    <n v="597.61999999999955"/>
    <n v="240.48200000000031"/>
    <s v="Timber Cottage"/>
  </r>
  <r>
    <s v="P0099"/>
    <x v="7"/>
    <s v="P0099|Nov"/>
    <n v="1054.9746"/>
    <n v="582.63999999999987"/>
    <n v="472.33460000000014"/>
    <s v="Timber Cottage"/>
  </r>
  <r>
    <s v="P0099"/>
    <x v="8"/>
    <s v="P0099|Dec"/>
    <n v="3710.7233999999999"/>
    <n v="979.6400000000001"/>
    <n v="2731.0833999999995"/>
    <s v="Timber Cottage"/>
  </r>
  <r>
    <s v="P0099"/>
    <x v="9"/>
    <s v="P0099|Jan"/>
    <n v="2648.0373"/>
    <n v="1069.9199999999998"/>
    <n v="1578.1173000000001"/>
    <s v="Timber Cottage"/>
  </r>
  <r>
    <s v="P0099"/>
    <x v="10"/>
    <s v="P0099|Feb"/>
    <n v="2432.2219999999998"/>
    <n v="777.17000000000019"/>
    <n v="1655.0519999999997"/>
    <s v="Timber Cottage"/>
  </r>
  <r>
    <s v="P0099"/>
    <x v="11"/>
    <s v="P0099|Mar"/>
    <n v="1663.7382"/>
    <n v="705.89999999999986"/>
    <n v="957.83820000000014"/>
    <s v="Timber Cottage"/>
  </r>
  <r>
    <s v="P0100"/>
    <x v="0"/>
    <s v="P0100|Apr"/>
    <n v="1116.0803999999998"/>
    <n v="659.4799999999999"/>
    <n v="456.60039999999992"/>
    <s v="Forest Hollow"/>
  </r>
  <r>
    <s v="P0100"/>
    <x v="1"/>
    <s v="P0100|May"/>
    <n v="1386.8074000000001"/>
    <n v="965.12000000000035"/>
    <n v="421.6873999999998"/>
    <s v="Forest Hollow"/>
  </r>
  <r>
    <s v="P0100"/>
    <x v="2"/>
    <s v="P0100|Jun"/>
    <n v="1314.4259999999999"/>
    <n v="1058.25"/>
    <n v="256.17599999999993"/>
    <s v="Forest Hollow"/>
  </r>
  <r>
    <s v="P0100"/>
    <x v="3"/>
    <s v="P0100|Jul"/>
    <n v="1836.9165"/>
    <n v="1924.4399999999996"/>
    <n v="-87.523499999999558"/>
    <s v="Forest Hollow"/>
  </r>
  <r>
    <s v="P0100"/>
    <x v="4"/>
    <s v="P0100|Aug"/>
    <n v="2021.1089999999999"/>
    <n v="1916.1899999999996"/>
    <n v="104.91900000000032"/>
    <s v="Forest Hollow"/>
  </r>
  <r>
    <s v="P0100"/>
    <x v="5"/>
    <s v="P0100|Sep"/>
    <n v="1425.6462000000001"/>
    <n v="847.40000000000009"/>
    <n v="578.24620000000004"/>
    <s v="Forest Hollow"/>
  </r>
  <r>
    <s v="P0100"/>
    <x v="6"/>
    <s v="P0100|Oct"/>
    <n v="1277.4689999999998"/>
    <n v="778.64000000000055"/>
    <n v="498.82899999999927"/>
    <s v="Forest Hollow"/>
  </r>
  <r>
    <s v="P0100"/>
    <x v="7"/>
    <s v="P0100|Nov"/>
    <n v="1287.3047999999999"/>
    <n v="697.19000000000028"/>
    <n v="590.1147999999996"/>
    <s v="Forest Hollow"/>
  </r>
  <r>
    <s v="P0100"/>
    <x v="8"/>
    <s v="P0100|Dec"/>
    <n v="4913.8405999999995"/>
    <n v="1191.5999999999999"/>
    <n v="3722.2405999999996"/>
    <s v="Forest Hollow"/>
  </r>
  <r>
    <s v="P0100"/>
    <x v="9"/>
    <s v="P0100|Jan"/>
    <n v="4417.9580000000005"/>
    <n v="1079.5199999999995"/>
    <n v="3338.438000000001"/>
    <s v="Forest Hollow"/>
  </r>
  <r>
    <s v="P0100"/>
    <x v="10"/>
    <s v="P0100|Feb"/>
    <n v="3034.3605000000002"/>
    <n v="977.49000000000069"/>
    <n v="2056.8704999999995"/>
    <s v="Forest Hollow"/>
  </r>
  <r>
    <s v="P0100"/>
    <x v="11"/>
    <s v="P0100|Mar"/>
    <n v="2912.1889999999999"/>
    <n v="958.49000000000012"/>
    <n v="1953.6989999999996"/>
    <s v="Forest Hollow"/>
  </r>
  <r>
    <s v="P0101"/>
    <x v="0"/>
    <s v="P0101|Apr"/>
    <n v="708.91120000000001"/>
    <n v="402.55999999999995"/>
    <n v="306.35120000000006"/>
    <s v="Lakeview Chalet"/>
  </r>
  <r>
    <s v="P0101"/>
    <x v="1"/>
    <s v="P0101|May"/>
    <n v="768.21699999999987"/>
    <n v="534.79000000000042"/>
    <n v="233.42699999999945"/>
    <s v="Lakeview Chalet"/>
  </r>
  <r>
    <s v="P0101"/>
    <x v="2"/>
    <s v="P0101|Jun"/>
    <n v="958.47280000000001"/>
    <n v="541.91000000000054"/>
    <n v="416.56279999999947"/>
    <s v="Lakeview Chalet"/>
  </r>
  <r>
    <s v="P0101"/>
    <x v="3"/>
    <s v="P0101|Jul"/>
    <n v="1324.355"/>
    <n v="901.4899999999999"/>
    <n v="422.86500000000012"/>
    <s v="Lakeview Chalet"/>
  </r>
  <r>
    <s v="P0101"/>
    <x v="4"/>
    <s v="P0101|Aug"/>
    <n v="1185.1326999999999"/>
    <n v="793.34000000000037"/>
    <n v="391.79269999999951"/>
    <s v="Lakeview Chalet"/>
  </r>
  <r>
    <s v="P0101"/>
    <x v="5"/>
    <s v="P0101|Sep"/>
    <n v="883.39480000000003"/>
    <n v="471.84000000000037"/>
    <n v="411.55479999999966"/>
    <s v="Lakeview Chalet"/>
  </r>
  <r>
    <s v="P0101"/>
    <x v="6"/>
    <s v="P0101|Oct"/>
    <n v="708.38739999999996"/>
    <n v="613.55000000000007"/>
    <n v="94.837399999999889"/>
    <s v="Lakeview Chalet"/>
  </r>
  <r>
    <s v="P0101"/>
    <x v="7"/>
    <s v="P0101|Nov"/>
    <n v="787.3066"/>
    <n v="447.70999999999987"/>
    <n v="339.59660000000014"/>
    <s v="Lakeview Chalet"/>
  </r>
  <r>
    <s v="P0101"/>
    <x v="8"/>
    <s v="P0101|Dec"/>
    <n v="3049.902"/>
    <n v="752.09000000000015"/>
    <n v="2297.8119999999999"/>
    <s v="Lakeview Chalet"/>
  </r>
  <r>
    <s v="P0101"/>
    <x v="9"/>
    <s v="P0101|Jan"/>
    <n v="2275.9407999999999"/>
    <n v="693.58000000000038"/>
    <n v="1582.3607999999995"/>
    <s v="Lakeview Chalet"/>
  </r>
  <r>
    <s v="P0101"/>
    <x v="10"/>
    <s v="P0101|Feb"/>
    <n v="1968.4429000000002"/>
    <n v="619.57000000000028"/>
    <n v="1348.8728999999998"/>
    <s v="Lakeview Chalet"/>
  </r>
  <r>
    <s v="P0101"/>
    <x v="11"/>
    <s v="P0101|Mar"/>
    <n v="1559.2289999999998"/>
    <n v="601.72000000000025"/>
    <n v="957.50899999999956"/>
    <s v="Lakeview Chalet"/>
  </r>
  <r>
    <s v="P0102"/>
    <x v="0"/>
    <s v="P0102|Apr"/>
    <n v="894.11950000000002"/>
    <n v="512.28"/>
    <n v="381.83950000000004"/>
    <s v="Juniper Hollow"/>
  </r>
  <r>
    <s v="P0102"/>
    <x v="1"/>
    <s v="P0102|May"/>
    <n v="1122.4963"/>
    <n v="744.92000000000007"/>
    <n v="377.57629999999995"/>
    <s v="Juniper Hollow"/>
  </r>
  <r>
    <s v="P0102"/>
    <x v="2"/>
    <s v="P0102|Jun"/>
    <n v="1118.3543999999999"/>
    <n v="793.3900000000001"/>
    <n v="324.96439999999984"/>
    <s v="Juniper Hollow"/>
  </r>
  <r>
    <s v="P0102"/>
    <x v="3"/>
    <s v="P0102|Jul"/>
    <n v="1798.51"/>
    <n v="1442.8100000000004"/>
    <n v="355.69999999999959"/>
    <s v="Juniper Hollow"/>
  </r>
  <r>
    <s v="P0102"/>
    <x v="4"/>
    <s v="P0102|Aug"/>
    <n v="1802.972"/>
    <n v="1394.3900000000003"/>
    <n v="408.58199999999965"/>
    <s v="Juniper Hollow"/>
  </r>
  <r>
    <s v="P0102"/>
    <x v="5"/>
    <s v="P0102|Sep"/>
    <n v="1146.8045000000002"/>
    <n v="641.3000000000003"/>
    <n v="505.50449999999989"/>
    <s v="Juniper Hollow"/>
  </r>
  <r>
    <s v="P0102"/>
    <x v="6"/>
    <s v="P0102|Oct"/>
    <n v="982.28279999999995"/>
    <n v="601.19000000000005"/>
    <n v="381.0927999999999"/>
    <s v="Juniper Hollow"/>
  </r>
  <r>
    <s v="P0102"/>
    <x v="7"/>
    <s v="P0102|Nov"/>
    <n v="991.24559999999997"/>
    <n v="585.00999999999965"/>
    <n v="406.23560000000032"/>
    <s v="Juniper Hollow"/>
  </r>
  <r>
    <s v="P0102"/>
    <x v="8"/>
    <s v="P0102|Dec"/>
    <n v="4475.5004999999992"/>
    <n v="959.34000000000015"/>
    <n v="3516.160499999999"/>
    <s v="Juniper Hollow"/>
  </r>
  <r>
    <s v="P0102"/>
    <x v="9"/>
    <s v="P0102|Jan"/>
    <n v="3207.2436000000002"/>
    <n v="871.17999999999984"/>
    <n v="2336.0636000000004"/>
    <s v="Juniper Hollow"/>
  </r>
  <r>
    <s v="P0102"/>
    <x v="10"/>
    <s v="P0102|Feb"/>
    <n v="2731.4670000000006"/>
    <n v="799.60000000000025"/>
    <n v="1931.8670000000002"/>
    <s v="Juniper Hollow"/>
  </r>
  <r>
    <s v="P0102"/>
    <x v="11"/>
    <s v="P0102|Mar"/>
    <n v="2454.3767999999995"/>
    <n v="781.11000000000024"/>
    <n v="1673.2667999999994"/>
    <s v="Juniper Hollow"/>
  </r>
  <r>
    <s v="P0103"/>
    <x v="0"/>
    <s v="P0103|Apr"/>
    <n v="1481.62"/>
    <n v="769.54000000000042"/>
    <n v="712.07999999999947"/>
    <s v="Trailside Hollow"/>
  </r>
  <r>
    <s v="P0103"/>
    <x v="1"/>
    <s v="P0103|May"/>
    <n v="1754.6847"/>
    <n v="1217.6599999999996"/>
    <n v="537.02470000000039"/>
    <s v="Trailside Hollow"/>
  </r>
  <r>
    <s v="P0103"/>
    <x v="2"/>
    <s v="P0103|Jun"/>
    <n v="2241.8865999999998"/>
    <n v="1353.6699999999996"/>
    <n v="888.2166000000002"/>
    <s v="Trailside Hollow"/>
  </r>
  <r>
    <s v="P0103"/>
    <x v="3"/>
    <s v="P0103|Jul"/>
    <n v="2782.4110000000001"/>
    <n v="2631.9400000000005"/>
    <n v="150.47099999999955"/>
    <s v="Trailside Hollow"/>
  </r>
  <r>
    <s v="P0103"/>
    <x v="4"/>
    <s v="P0103|Aug"/>
    <n v="2191.3398999999999"/>
    <n v="2329.2200000000003"/>
    <n v="-137.88010000000031"/>
    <s v="Trailside Hollow"/>
  </r>
  <r>
    <s v="P0103"/>
    <x v="5"/>
    <s v="P0103|Sep"/>
    <n v="1827.3376999999998"/>
    <n v="1154.7200000000003"/>
    <n v="672.61769999999956"/>
    <s v="Trailside Hollow"/>
  </r>
  <r>
    <s v="P0103"/>
    <x v="6"/>
    <s v="P0103|Oct"/>
    <n v="1551.8674000000001"/>
    <n v="963.42999999999961"/>
    <n v="588.43740000000048"/>
    <s v="Trailside Hollow"/>
  </r>
  <r>
    <s v="P0103"/>
    <x v="7"/>
    <s v="P0103|Nov"/>
    <n v="2048.5963000000002"/>
    <n v="980.78999999999974"/>
    <n v="1067.8063000000004"/>
    <s v="Trailside Hollow"/>
  </r>
  <r>
    <s v="P0103"/>
    <x v="8"/>
    <s v="P0103|Dec"/>
    <n v="6428.7524999999996"/>
    <n v="1432.6800000000037"/>
    <n v="4996.0724999999957"/>
    <s v="Trailside Hollow"/>
  </r>
  <r>
    <s v="P0103"/>
    <x v="9"/>
    <s v="P0103|Jan"/>
    <n v="5843.1732000000002"/>
    <n v="1443.2499999999989"/>
    <n v="4399.9232000000011"/>
    <s v="Trailside Hollow"/>
  </r>
  <r>
    <s v="P0103"/>
    <x v="10"/>
    <s v="P0103|Feb"/>
    <n v="4697.5240000000003"/>
    <n v="1331.2900000000004"/>
    <n v="3366.2339999999999"/>
    <s v="Trailside Hollow"/>
  </r>
  <r>
    <s v="P0103"/>
    <x v="11"/>
    <s v="P0103|Mar"/>
    <n v="3956.6849000000002"/>
    <n v="1166.5699999999997"/>
    <n v="2790.1149000000005"/>
    <s v="Trailside Hollow"/>
  </r>
  <r>
    <s v="P0104"/>
    <x v="0"/>
    <s v="P0104|Apr"/>
    <n v="1217.9304"/>
    <n v="640.66000000000031"/>
    <n v="577.27039999999965"/>
    <s v="Boulder Getaway"/>
  </r>
  <r>
    <s v="P0104"/>
    <x v="1"/>
    <s v="P0104|May"/>
    <n v="1211.8194000000001"/>
    <n v="963.5999999999998"/>
    <n v="248.21940000000029"/>
    <s v="Boulder Getaway"/>
  </r>
  <r>
    <s v="P0104"/>
    <x v="2"/>
    <s v="P0104|Jun"/>
    <n v="1598.7136"/>
    <n v="1051.6099999999997"/>
    <n v="547.10360000000037"/>
    <s v="Boulder Getaway"/>
  </r>
  <r>
    <s v="P0104"/>
    <x v="3"/>
    <s v="P0104|Jul"/>
    <n v="2082.9278999999997"/>
    <n v="1908.8600000000001"/>
    <n v="174.06789999999955"/>
    <s v="Boulder Getaway"/>
  </r>
  <r>
    <s v="P0104"/>
    <x v="4"/>
    <s v="P0104|Aug"/>
    <n v="1649.2311999999999"/>
    <n v="1795.0200000000002"/>
    <n v="-145.78880000000026"/>
    <s v="Boulder Getaway"/>
  </r>
  <r>
    <s v="P0104"/>
    <x v="5"/>
    <s v="P0104|Sep"/>
    <n v="1275.2574"/>
    <n v="840.55999999999972"/>
    <n v="434.69740000000024"/>
    <s v="Boulder Getaway"/>
  </r>
  <r>
    <s v="P0104"/>
    <x v="6"/>
    <s v="P0104|Oct"/>
    <n v="1099.28"/>
    <n v="766.69000000000028"/>
    <n v="332.58999999999969"/>
    <s v="Boulder Getaway"/>
  </r>
  <r>
    <s v="P0104"/>
    <x v="7"/>
    <s v="P0104|Nov"/>
    <n v="1304.5902000000001"/>
    <n v="703.58000000000027"/>
    <n v="601.01019999999983"/>
    <s v="Boulder Getaway"/>
  </r>
  <r>
    <s v="P0104"/>
    <x v="8"/>
    <s v="P0104|Dec"/>
    <n v="4380.4189999999999"/>
    <n v="1077.6500000000001"/>
    <n v="3302.7689999999998"/>
    <s v="Boulder Getaway"/>
  </r>
  <r>
    <s v="P0104"/>
    <x v="9"/>
    <s v="P0104|Jan"/>
    <n v="4543.9706999999999"/>
    <n v="1089.07"/>
    <n v="3454.9007000000001"/>
    <s v="Boulder Getaway"/>
  </r>
  <r>
    <s v="P0104"/>
    <x v="10"/>
    <s v="P0104|Feb"/>
    <n v="3125.6860000000001"/>
    <n v="1216.7100000000003"/>
    <n v="1908.9759999999999"/>
    <s v="Boulder Getaway"/>
  </r>
  <r>
    <s v="P0104"/>
    <x v="11"/>
    <s v="P0104|Mar"/>
    <n v="3248.8274999999999"/>
    <n v="967.88000000000034"/>
    <n v="2280.9474999999993"/>
    <s v="Boulder Getaway"/>
  </r>
  <r>
    <s v="P0105"/>
    <x v="0"/>
    <s v="P0105|Apr"/>
    <n v="980.50349999999992"/>
    <n v="644.15000000000009"/>
    <n v="336.35349999999983"/>
    <s v="Alpine Hideaway"/>
  </r>
  <r>
    <s v="P0105"/>
    <x v="1"/>
    <s v="P0105|May"/>
    <n v="1085.8939999999998"/>
    <n v="978.18000000000018"/>
    <n v="107.7139999999996"/>
    <s v="Alpine Hideaway"/>
  </r>
  <r>
    <s v="P0105"/>
    <x v="2"/>
    <s v="P0105|Jun"/>
    <n v="1201.9835999999998"/>
    <n v="1053.1799999999998"/>
    <n v="148.80359999999996"/>
    <s v="Alpine Hideaway"/>
  </r>
  <r>
    <s v="P0105"/>
    <x v="3"/>
    <s v="P0105|Jul"/>
    <n v="1834.4721"/>
    <n v="1911.1900000000003"/>
    <n v="-76.717900000000327"/>
    <s v="Alpine Hideaway"/>
  </r>
  <r>
    <s v="P0105"/>
    <x v="4"/>
    <s v="P0105|Aug"/>
    <n v="1678.952"/>
    <n v="1817.35"/>
    <n v="-138.39799999999991"/>
    <s v="Alpine Hideaway"/>
  </r>
  <r>
    <s v="P0105"/>
    <x v="5"/>
    <s v="P0105|Sep"/>
    <n v="1224.5069999999998"/>
    <n v="824.25000000000045"/>
    <n v="400.25699999999938"/>
    <s v="Alpine Hideaway"/>
  </r>
  <r>
    <s v="P0105"/>
    <x v="6"/>
    <s v="P0105|Oct"/>
    <n v="999.03049999999996"/>
    <n v="760.17999999999961"/>
    <n v="238.85050000000035"/>
    <s v="Alpine Hideaway"/>
  </r>
  <r>
    <s v="P0105"/>
    <x v="7"/>
    <s v="P0105|Nov"/>
    <n v="1229.6867999999999"/>
    <n v="709.85999999999967"/>
    <n v="519.82680000000028"/>
    <s v="Alpine Hideaway"/>
  </r>
  <r>
    <s v="P0105"/>
    <x v="8"/>
    <s v="P0105|Dec"/>
    <n v="4698.5976000000001"/>
    <n v="1188.0400000000004"/>
    <n v="3510.5575999999996"/>
    <s v="Alpine Hideaway"/>
  </r>
  <r>
    <s v="P0105"/>
    <x v="9"/>
    <s v="P0105|Jan"/>
    <n v="3361.3960000000002"/>
    <n v="968.9900000000008"/>
    <n v="2392.4059999999995"/>
    <s v="Alpine Hideaway"/>
  </r>
  <r>
    <s v="P0105"/>
    <x v="10"/>
    <s v="P0105|Feb"/>
    <n v="3240.5048999999999"/>
    <n v="974.12000000000057"/>
    <n v="2266.3848999999991"/>
    <s v="Alpine Hideaway"/>
  </r>
  <r>
    <s v="P0105"/>
    <x v="11"/>
    <s v="P0105|Mar"/>
    <n v="2003.8624"/>
    <n v="859.71000000000015"/>
    <n v="1144.1523999999999"/>
    <s v="Alpine Hideaway"/>
  </r>
  <r>
    <s v="P0106"/>
    <x v="0"/>
    <s v="P0106|Apr"/>
    <n v="1485.8103999999998"/>
    <n v="775.58999999999958"/>
    <n v="710.22040000000027"/>
    <s v="Starlight Cottage"/>
  </r>
  <r>
    <s v="P0106"/>
    <x v="1"/>
    <s v="P0106|May"/>
    <n v="1833.1771000000001"/>
    <n v="1185.0700000000002"/>
    <n v="648.10709999999995"/>
    <s v="Starlight Cottage"/>
  </r>
  <r>
    <s v="P0106"/>
    <x v="2"/>
    <s v="P0106|Jun"/>
    <n v="2118.8712"/>
    <n v="1349.6000000000004"/>
    <n v="769.27119999999968"/>
    <s v="Starlight Cottage"/>
  </r>
  <r>
    <s v="P0106"/>
    <x v="3"/>
    <s v="P0106|Jul"/>
    <n v="2958.2719999999999"/>
    <n v="2609.87"/>
    <n v="348.40200000000004"/>
    <s v="Starlight Cottage"/>
  </r>
  <r>
    <s v="P0106"/>
    <x v="4"/>
    <s v="P0106|Aug"/>
    <n v="2381.9157999999998"/>
    <n v="2345.86"/>
    <n v="36.055799999999635"/>
    <s v="Starlight Cottage"/>
  </r>
  <r>
    <s v="P0106"/>
    <x v="5"/>
    <s v="P0106|Sep"/>
    <n v="1585.6233999999999"/>
    <n v="1043.7400000000007"/>
    <n v="541.88339999999926"/>
    <s v="Starlight Cottage"/>
  </r>
  <r>
    <s v="P0106"/>
    <x v="6"/>
    <s v="P0106|Oct"/>
    <n v="1622.9296000000002"/>
    <n v="948.2800000000002"/>
    <n v="674.64959999999996"/>
    <s v="Starlight Cottage"/>
  </r>
  <r>
    <s v="P0106"/>
    <x v="7"/>
    <s v="P0106|Nov"/>
    <n v="1672.3996"/>
    <n v="856.63999999999942"/>
    <n v="815.75960000000055"/>
    <s v="Starlight Cottage"/>
  </r>
  <r>
    <s v="P0106"/>
    <x v="8"/>
    <s v="P0106|Dec"/>
    <n v="6270.5357999999997"/>
    <n v="1450.6500000000037"/>
    <n v="4819.8857999999964"/>
    <s v="Starlight Cottage"/>
  </r>
  <r>
    <s v="P0106"/>
    <x v="9"/>
    <s v="P0106|Jan"/>
    <n v="6065.7089999999998"/>
    <n v="1304.4699999999996"/>
    <n v="4761.2390000000005"/>
    <s v="Starlight Cottage"/>
  </r>
  <r>
    <s v="P0106"/>
    <x v="10"/>
    <s v="P0106|Feb"/>
    <n v="4217.8864999999996"/>
    <n v="1178.6500000000001"/>
    <n v="3039.2364999999995"/>
    <s v="Starlight Cottage"/>
  </r>
  <r>
    <s v="P0106"/>
    <x v="11"/>
    <s v="P0106|Mar"/>
    <n v="3421.8560000000002"/>
    <n v="1164.6600000000001"/>
    <n v="2257.1959999999999"/>
    <s v="Starlight Cottage"/>
  </r>
  <r>
    <s v="P0107"/>
    <x v="0"/>
    <s v="P0107|Apr"/>
    <n v="1271.4694999999999"/>
    <n v="755.82000000000062"/>
    <n v="515.64949999999931"/>
    <s v="Boulder Haven"/>
  </r>
  <r>
    <s v="P0107"/>
    <x v="1"/>
    <s v="P0107|May"/>
    <n v="1246.492"/>
    <n v="1214.4799999999996"/>
    <n v="32.012000000000398"/>
    <s v="Boulder Haven"/>
  </r>
  <r>
    <s v="P0107"/>
    <x v="2"/>
    <s v="P0107|Jun"/>
    <n v="1470.2710000000002"/>
    <n v="1336.65"/>
    <n v="133.62100000000009"/>
    <s v="Boulder Haven"/>
  </r>
  <r>
    <s v="P0107"/>
    <x v="3"/>
    <s v="P0107|Jul"/>
    <n v="1995.0991999999999"/>
    <n v="2499.8199999999997"/>
    <n v="-504.72079999999983"/>
    <s v="Boulder Haven"/>
  </r>
  <r>
    <s v="P0107"/>
    <x v="4"/>
    <s v="P0107|Aug"/>
    <n v="2267.1648"/>
    <n v="2317.2599999999998"/>
    <n v="-50.09519999999975"/>
    <s v="Boulder Haven"/>
  </r>
  <r>
    <s v="P0107"/>
    <x v="5"/>
    <s v="P0107|Sep"/>
    <n v="1381.4190000000001"/>
    <n v="1038.4599999999996"/>
    <n v="342.95900000000051"/>
    <s v="Boulder Haven"/>
  </r>
  <r>
    <s v="P0107"/>
    <x v="6"/>
    <s v="P0107|Oct"/>
    <n v="1303.3340000000001"/>
    <n v="931.19999999999982"/>
    <n v="372.13400000000024"/>
    <s v="Boulder Haven"/>
  </r>
  <r>
    <s v="P0107"/>
    <x v="7"/>
    <s v="P0107|Nov"/>
    <n v="1639.4584"/>
    <n v="856.12999999999965"/>
    <n v="783.32840000000033"/>
    <s v="Boulder Haven"/>
  </r>
  <r>
    <s v="P0107"/>
    <x v="8"/>
    <s v="P0107|Dec"/>
    <n v="4885.3936000000003"/>
    <n v="1332.1900000000003"/>
    <n v="3553.2035999999998"/>
    <s v="Boulder Haven"/>
  </r>
  <r>
    <s v="P0107"/>
    <x v="9"/>
    <s v="P0107|Jan"/>
    <n v="4680.7623999999996"/>
    <n v="1302.5999999999999"/>
    <n v="3378.1623999999997"/>
    <s v="Boulder Haven"/>
  </r>
  <r>
    <s v="P0107"/>
    <x v="10"/>
    <s v="P0107|Feb"/>
    <n v="4015.7870000000003"/>
    <n v="1193.1899999999998"/>
    <n v="2822.5970000000007"/>
    <s v="Boulder Haven"/>
  </r>
  <r>
    <s v="P0107"/>
    <x v="11"/>
    <s v="P0107|Mar"/>
    <n v="2819.0382"/>
    <n v="1019.3199999999999"/>
    <n v="1799.7182"/>
    <s v="Boulder Haven"/>
  </r>
  <r>
    <s v="P0108"/>
    <x v="0"/>
    <s v="P0108|Apr"/>
    <n v="1279.472"/>
    <n v="783.12000000000035"/>
    <n v="496.35199999999963"/>
    <s v="Sierra Retreat"/>
  </r>
  <r>
    <s v="P0108"/>
    <x v="1"/>
    <s v="P0108|May"/>
    <n v="1429.1818000000001"/>
    <n v="1231.3800000000001"/>
    <n v="197.80179999999996"/>
    <s v="Sierra Retreat"/>
  </r>
  <r>
    <s v="P0108"/>
    <x v="2"/>
    <s v="P0108|Jun"/>
    <n v="1699.4141"/>
    <n v="1356.58"/>
    <n v="342.83410000000003"/>
    <s v="Sierra Retreat"/>
  </r>
  <r>
    <s v="P0108"/>
    <x v="3"/>
    <s v="P0108|Jul"/>
    <n v="2320.9803999999999"/>
    <n v="2461.0600000000004"/>
    <n v="-140.07960000000048"/>
    <s v="Sierra Retreat"/>
  </r>
  <r>
    <s v="P0108"/>
    <x v="4"/>
    <s v="P0108|Aug"/>
    <n v="2013.2478999999996"/>
    <n v="2349"/>
    <n v="-335.75210000000038"/>
    <s v="Sierra Retreat"/>
  </r>
  <r>
    <s v="P0108"/>
    <x v="5"/>
    <s v="P0108|Sep"/>
    <n v="1299.4539999999997"/>
    <n v="1026.8999999999999"/>
    <n v="272.55399999999986"/>
    <s v="Sierra Retreat"/>
  </r>
  <r>
    <s v="P0108"/>
    <x v="6"/>
    <s v="P0108|Oct"/>
    <n v="1555.0684000000001"/>
    <n v="939.81999999999994"/>
    <n v="615.24840000000017"/>
    <s v="Sierra Retreat"/>
  </r>
  <r>
    <s v="P0108"/>
    <x v="7"/>
    <s v="P0108|Nov"/>
    <n v="1309.3965000000001"/>
    <n v="996.23"/>
    <n v="313.16650000000004"/>
    <s v="Sierra Retreat"/>
  </r>
  <r>
    <s v="P0108"/>
    <x v="8"/>
    <s v="P0108|Dec"/>
    <n v="5284.0248000000001"/>
    <n v="1314.1300000000006"/>
    <n v="3969.8947999999996"/>
    <s v="Sierra Retreat"/>
  </r>
  <r>
    <s v="P0108"/>
    <x v="9"/>
    <s v="P0108|Jan"/>
    <n v="3800.0590000000002"/>
    <n v="1189.2600000000007"/>
    <n v="2610.7989999999995"/>
    <s v="Sierra Retreat"/>
  </r>
  <r>
    <s v="P0108"/>
    <x v="10"/>
    <s v="P0108|Feb"/>
    <n v="3127.2071999999998"/>
    <n v="1057.01"/>
    <n v="2070.1971999999996"/>
    <s v="Sierra Retreat"/>
  </r>
  <r>
    <s v="P0108"/>
    <x v="11"/>
    <s v="P0108|Mar"/>
    <n v="2829.165"/>
    <n v="1025.0800000000002"/>
    <n v="1804.0849999999998"/>
    <s v="Sierra Retreat"/>
  </r>
  <r>
    <s v="P0109"/>
    <x v="0"/>
    <s v="P0109|Apr"/>
    <n v="570.67650000000003"/>
    <n v="414.02000000000038"/>
    <n v="156.65649999999965"/>
    <s v="Bearpaw Landing"/>
  </r>
  <r>
    <s v="P0109"/>
    <x v="1"/>
    <s v="P0109|May"/>
    <n v="599.97050000000002"/>
    <n v="522.78"/>
    <n v="77.190500000000043"/>
    <s v="Bearpaw Landing"/>
  </r>
  <r>
    <s v="P0109"/>
    <x v="2"/>
    <s v="P0109|Jun"/>
    <n v="767.76109999999994"/>
    <n v="545.36"/>
    <n v="222.40109999999993"/>
    <s v="Bearpaw Landing"/>
  </r>
  <r>
    <s v="P0109"/>
    <x v="3"/>
    <s v="P0109|Jul"/>
    <n v="958.08480000000009"/>
    <n v="828.02000000000021"/>
    <n v="130.06479999999988"/>
    <s v="Bearpaw Landing"/>
  </r>
  <r>
    <s v="P0109"/>
    <x v="4"/>
    <s v="P0109|Aug"/>
    <n v="996.80719999999997"/>
    <n v="799.15999999999985"/>
    <n v="197.64720000000011"/>
    <s v="Bearpaw Landing"/>
  </r>
  <r>
    <s v="P0109"/>
    <x v="5"/>
    <s v="P0109|Sep"/>
    <n v="742.55079999999998"/>
    <n v="466.76999999999975"/>
    <n v="275.78080000000023"/>
    <s v="Bearpaw Landing"/>
  </r>
  <r>
    <s v="P0109"/>
    <x v="6"/>
    <s v="P0109|Oct"/>
    <n v="605.16"/>
    <n v="451.28999999999996"/>
    <n v="153.87"/>
    <s v="Bearpaw Landing"/>
  </r>
  <r>
    <s v="P0109"/>
    <x v="7"/>
    <s v="P0109|Nov"/>
    <n v="735.9742"/>
    <n v="461.17999999999972"/>
    <n v="274.79420000000027"/>
    <s v="Bearpaw Landing"/>
  </r>
  <r>
    <s v="P0109"/>
    <x v="8"/>
    <s v="P0109|Dec"/>
    <n v="2408.8696"/>
    <n v="691.10000000000025"/>
    <n v="1717.7695999999996"/>
    <s v="Bearpaw Landing"/>
  </r>
  <r>
    <s v="P0109"/>
    <x v="9"/>
    <s v="P0109|Jan"/>
    <n v="1890.7653"/>
    <n v="739.00999999999965"/>
    <n v="1151.7553000000003"/>
    <s v="Bearpaw Landing"/>
  </r>
  <r>
    <s v="P0109"/>
    <x v="10"/>
    <s v="P0109|Feb"/>
    <n v="1659.6239999999998"/>
    <n v="622.53000000000031"/>
    <n v="1037.0939999999996"/>
    <s v="Bearpaw Landing"/>
  </r>
  <r>
    <s v="P0109"/>
    <x v="11"/>
    <s v="P0109|Mar"/>
    <n v="1362.5439000000001"/>
    <n v="551.48000000000025"/>
    <n v="811.06389999999988"/>
    <s v="Bearpaw Landing"/>
  </r>
  <r>
    <s v="P0110"/>
    <x v="0"/>
    <s v="P0110|Apr"/>
    <n v="1021.1950000000001"/>
    <n v="647.1"/>
    <n v="374.09500000000003"/>
    <s v="Forest Hideaway"/>
  </r>
  <r>
    <s v="P0110"/>
    <x v="1"/>
    <s v="P0110|May"/>
    <n v="1236.4962"/>
    <n v="981.41999999999985"/>
    <n v="255.0762000000002"/>
    <s v="Forest Hideaway"/>
  </r>
  <r>
    <s v="P0110"/>
    <x v="2"/>
    <s v="P0110|Jun"/>
    <n v="1376.7582000000002"/>
    <n v="1098.3600000000006"/>
    <n v="278.39819999999963"/>
    <s v="Forest Hideaway"/>
  </r>
  <r>
    <s v="P0110"/>
    <x v="3"/>
    <s v="P0110|Jul"/>
    <n v="2296.6860000000001"/>
    <n v="2054.2599999999998"/>
    <n v="242.42600000000039"/>
    <s v="Forest Hideaway"/>
  </r>
  <r>
    <s v="P0110"/>
    <x v="4"/>
    <s v="P0110|Aug"/>
    <n v="2058.2600000000002"/>
    <n v="1918.37"/>
    <n v="139.89000000000033"/>
    <s v="Forest Hideaway"/>
  </r>
  <r>
    <s v="P0110"/>
    <x v="5"/>
    <s v="P0110|Sep"/>
    <n v="1209.7824000000001"/>
    <n v="1006.95"/>
    <n v="202.83240000000001"/>
    <s v="Forest Hideaway"/>
  </r>
  <r>
    <s v="P0110"/>
    <x v="6"/>
    <s v="P0110|Oct"/>
    <n v="1196.9784"/>
    <n v="887.83999999999992"/>
    <n v="309.13840000000005"/>
    <s v="Forest Hideaway"/>
  </r>
  <r>
    <s v="P0110"/>
    <x v="7"/>
    <s v="P0110|Nov"/>
    <n v="1330.7802000000001"/>
    <n v="728.49999999999989"/>
    <n v="602.28020000000026"/>
    <s v="Forest Hideaway"/>
  </r>
  <r>
    <s v="P0110"/>
    <x v="8"/>
    <s v="P0110|Dec"/>
    <n v="4120.2464000000009"/>
    <n v="968.66000000000065"/>
    <n v="3151.5864000000001"/>
    <s v="Forest Hideaway"/>
  </r>
  <r>
    <s v="P0110"/>
    <x v="9"/>
    <s v="P0110|Jan"/>
    <n v="4311.3162000000002"/>
    <n v="1065.1900000000005"/>
    <n v="3246.1261999999997"/>
    <s v="Forest Hideaway"/>
  </r>
  <r>
    <s v="P0110"/>
    <x v="10"/>
    <s v="P0110|Feb"/>
    <n v="3171.0819999999999"/>
    <n v="968.34999999999991"/>
    <n v="2202.732"/>
    <s v="Forest Hideaway"/>
  </r>
  <r>
    <s v="P0110"/>
    <x v="11"/>
    <s v="P0110|Mar"/>
    <n v="2343.6242999999999"/>
    <n v="859.25000000000057"/>
    <n v="1484.3742999999995"/>
    <s v="Forest Hideaway"/>
  </r>
  <r>
    <s v="P0111"/>
    <x v="0"/>
    <s v="P0111|Apr"/>
    <n v="1076.2716"/>
    <n v="651.90999999999985"/>
    <n v="424.36160000000018"/>
    <s v="Silver Perch"/>
  </r>
  <r>
    <s v="P0111"/>
    <x v="1"/>
    <s v="P0111|May"/>
    <n v="1350.2092999999998"/>
    <n v="968.46999999999991"/>
    <n v="381.73929999999984"/>
    <s v="Silver Perch"/>
  </r>
  <r>
    <s v="P0111"/>
    <x v="2"/>
    <s v="P0111|Jun"/>
    <n v="1302.8151"/>
    <n v="1077.46"/>
    <n v="225.35509999999999"/>
    <s v="Silver Perch"/>
  </r>
  <r>
    <s v="P0111"/>
    <x v="3"/>
    <s v="P0111|Jul"/>
    <n v="2054.38"/>
    <n v="2003.03"/>
    <n v="51.350000000000136"/>
    <s v="Silver Perch"/>
  </r>
  <r>
    <s v="P0111"/>
    <x v="4"/>
    <s v="P0111|Aug"/>
    <n v="2207.4557000000004"/>
    <n v="1919.7600000000004"/>
    <n v="287.69569999999999"/>
    <s v="Silver Perch"/>
  </r>
  <r>
    <s v="P0111"/>
    <x v="5"/>
    <s v="P0111|Sep"/>
    <n v="1362.8387"/>
    <n v="823.02000000000044"/>
    <n v="539.81869999999958"/>
    <s v="Silver Perch"/>
  </r>
  <r>
    <s v="P0111"/>
    <x v="6"/>
    <s v="P0111|Oct"/>
    <n v="1188.5975999999998"/>
    <n v="764.62999999999965"/>
    <n v="423.96760000000017"/>
    <s v="Silver Perch"/>
  </r>
  <r>
    <s v="P0111"/>
    <x v="7"/>
    <s v="P0111|Nov"/>
    <n v="1502.6537000000001"/>
    <n v="818.87999999999977"/>
    <n v="683.7737000000003"/>
    <s v="Silver Perch"/>
  </r>
  <r>
    <s v="P0111"/>
    <x v="8"/>
    <s v="P0111|Dec"/>
    <n v="4642.6965000000009"/>
    <n v="1193.5899999999999"/>
    <n v="3449.1065000000008"/>
    <s v="Silver Perch"/>
  </r>
  <r>
    <s v="P0111"/>
    <x v="9"/>
    <s v="P0111|Jan"/>
    <n v="4247.1983999999993"/>
    <n v="1191.8500000000001"/>
    <n v="3055.3483999999989"/>
    <s v="Silver Perch"/>
  </r>
  <r>
    <s v="P0111"/>
    <x v="10"/>
    <s v="P0111|Feb"/>
    <n v="3799.4762999999998"/>
    <n v="1090.68"/>
    <n v="2708.7963"/>
    <s v="Silver Perch"/>
  </r>
  <r>
    <s v="P0111"/>
    <x v="11"/>
    <s v="P0111|Mar"/>
    <n v="2930.7548000000002"/>
    <n v="967.8099999999996"/>
    <n v="1962.9448000000007"/>
    <s v="Silver Perch"/>
  </r>
  <r>
    <s v="P0112"/>
    <x v="0"/>
    <s v="P0112|Apr"/>
    <n v="653.33019999999999"/>
    <n v="415.38999999999993"/>
    <n v="237.94020000000006"/>
    <s v="Granite Retreat"/>
  </r>
  <r>
    <s v="P0112"/>
    <x v="1"/>
    <s v="P0112|May"/>
    <n v="801.98270000000002"/>
    <n v="510.42000000000007"/>
    <n v="291.56269999999995"/>
    <s v="Granite Retreat"/>
  </r>
  <r>
    <s v="P0112"/>
    <x v="2"/>
    <s v="P0112|Jun"/>
    <n v="932.83570000000009"/>
    <n v="538.72999999999979"/>
    <n v="394.1057000000003"/>
    <s v="Granite Retreat"/>
  </r>
  <r>
    <s v="P0112"/>
    <x v="3"/>
    <s v="P0112|Jul"/>
    <n v="1227.7430000000002"/>
    <n v="1061.8000000000002"/>
    <n v="165.94299999999998"/>
    <s v="Granite Retreat"/>
  </r>
  <r>
    <s v="P0112"/>
    <x v="4"/>
    <s v="P0112|Aug"/>
    <n v="1395.9604000000002"/>
    <n v="868.42000000000041"/>
    <n v="527.54039999999975"/>
    <s v="Granite Retreat"/>
  </r>
  <r>
    <s v="P0112"/>
    <x v="5"/>
    <s v="P0112|Sep"/>
    <n v="910.28319999999997"/>
    <n v="469.55999999999972"/>
    <n v="440.72320000000025"/>
    <s v="Granite Retreat"/>
  </r>
  <r>
    <s v="P0112"/>
    <x v="6"/>
    <s v="P0112|Oct"/>
    <n v="706.05939999999998"/>
    <n v="467.96999999999969"/>
    <n v="238.0894000000003"/>
    <s v="Granite Retreat"/>
  </r>
  <r>
    <s v="P0112"/>
    <x v="7"/>
    <s v="P0112|Nov"/>
    <n v="755.19959999999992"/>
    <n v="461.76999999999964"/>
    <n v="293.42960000000028"/>
    <s v="Granite Retreat"/>
  </r>
  <r>
    <s v="P0112"/>
    <x v="8"/>
    <s v="P0112|Dec"/>
    <n v="3137.2019999999998"/>
    <n v="762.13999999999953"/>
    <n v="2375.0620000000004"/>
    <s v="Granite Retreat"/>
  </r>
  <r>
    <s v="P0112"/>
    <x v="9"/>
    <s v="P0112|Jan"/>
    <n v="2591.1114000000002"/>
    <n v="775.4399999999996"/>
    <n v="1815.6714000000006"/>
    <s v="Granite Retreat"/>
  </r>
  <r>
    <s v="P0112"/>
    <x v="10"/>
    <s v="P0112|Feb"/>
    <n v="2171.4136000000003"/>
    <n v="705.56000000000006"/>
    <n v="1465.8536000000004"/>
    <s v="Granite Retreat"/>
  </r>
  <r>
    <s v="P0112"/>
    <x v="11"/>
    <s v="P0112|Mar"/>
    <n v="2033.2292000000002"/>
    <n v="605.32000000000005"/>
    <n v="1427.9092000000001"/>
    <s v="Granite Retreat"/>
  </r>
  <r>
    <s v="P0113"/>
    <x v="0"/>
    <s v="P0113|Apr"/>
    <n v="1217.9304"/>
    <n v="658.50000000000034"/>
    <n v="559.43039999999962"/>
    <s v="Cloudline Landing"/>
  </r>
  <r>
    <s v="P0113"/>
    <x v="1"/>
    <s v="P0113|May"/>
    <n v="1588.8778"/>
    <n v="982.13999999999976"/>
    <n v="606.73780000000022"/>
    <s v="Cloudline Landing"/>
  </r>
  <r>
    <s v="P0113"/>
    <x v="2"/>
    <s v="P0113|Jun"/>
    <n v="1660.4056"/>
    <n v="1069.6099999999999"/>
    <n v="590.79560000000015"/>
    <s v="Cloudline Landing"/>
  </r>
  <r>
    <s v="P0113"/>
    <x v="3"/>
    <s v="P0113|Jul"/>
    <n v="2698.4890999999998"/>
    <n v="2020.1299999999997"/>
    <n v="678.35910000000013"/>
    <s v="Cloudline Landing"/>
  </r>
  <r>
    <s v="P0113"/>
    <x v="4"/>
    <s v="P0113|Aug"/>
    <n v="2711.9333000000001"/>
    <n v="1927.3800000000006"/>
    <n v="784.55329999999958"/>
    <s v="Cloudline Landing"/>
  </r>
  <r>
    <s v="P0113"/>
    <x v="5"/>
    <s v="P0113|Sep"/>
    <n v="1806.6815999999999"/>
    <n v="832.47999999999956"/>
    <n v="974.20160000000033"/>
    <s v="Cloudline Landing"/>
  </r>
  <r>
    <s v="P0113"/>
    <x v="6"/>
    <s v="P0113|Oct"/>
    <n v="1268.2152000000001"/>
    <n v="759.3100000000004"/>
    <n v="508.9051999999997"/>
    <s v="Cloudline Landing"/>
  </r>
  <r>
    <s v="P0113"/>
    <x v="7"/>
    <s v="P0113|Nov"/>
    <n v="1505.904"/>
    <n v="719.64999999999975"/>
    <n v="786.25400000000025"/>
    <s v="Cloudline Landing"/>
  </r>
  <r>
    <s v="P0113"/>
    <x v="8"/>
    <s v="P0113|Dec"/>
    <n v="5782.3979999999992"/>
    <n v="1182.3000000000002"/>
    <n v="4600.097999999999"/>
    <s v="Cloudline Landing"/>
  </r>
  <r>
    <s v="P0113"/>
    <x v="9"/>
    <s v="P0113|Jan"/>
    <n v="4357.7210000000005"/>
    <n v="1076.3400000000001"/>
    <n v="3281.3810000000003"/>
    <s v="Cloudline Landing"/>
  </r>
  <r>
    <s v="P0113"/>
    <x v="10"/>
    <s v="P0113|Feb"/>
    <n v="4250.7299999999996"/>
    <n v="1079.5299999999997"/>
    <n v="3171.2"/>
    <s v="Cloudline Landing"/>
  </r>
  <r>
    <s v="P0113"/>
    <x v="11"/>
    <s v="P0113|Mar"/>
    <n v="3388.1776999999997"/>
    <n v="955.42000000000019"/>
    <n v="2432.7576999999997"/>
    <s v="Cloudline Landing"/>
  </r>
  <r>
    <s v="P0114"/>
    <x v="0"/>
    <s v="P0114|Apr"/>
    <n v="1132.4346"/>
    <n v="630.34999999999991"/>
    <n v="502.08460000000014"/>
    <s v="Mountain Cabin"/>
  </r>
  <r>
    <s v="P0114"/>
    <x v="1"/>
    <s v="P0114|May"/>
    <n v="1415.1216999999999"/>
    <n v="974.92000000000041"/>
    <n v="440.20169999999951"/>
    <s v="Mountain Cabin"/>
  </r>
  <r>
    <s v="P0114"/>
    <x v="2"/>
    <s v="P0114|Jun"/>
    <n v="1688.5744"/>
    <n v="1070.5299999999997"/>
    <n v="618.04440000000022"/>
    <s v="Mountain Cabin"/>
  </r>
  <r>
    <s v="P0114"/>
    <x v="3"/>
    <s v="P0114|Jul"/>
    <n v="2572.4764"/>
    <n v="2024.13"/>
    <n v="548.3463999999999"/>
    <s v="Mountain Cabin"/>
  </r>
  <r>
    <s v="P0114"/>
    <x v="4"/>
    <s v="P0114|Aug"/>
    <n v="2536.4117999999999"/>
    <n v="1910.5100000000002"/>
    <n v="625.90179999999964"/>
    <s v="Mountain Cabin"/>
  </r>
  <r>
    <s v="P0114"/>
    <x v="5"/>
    <s v="P0114|Sep"/>
    <n v="1488.6574000000001"/>
    <n v="822.3"/>
    <n v="666.3574000000001"/>
    <s v="Mountain Cabin"/>
  </r>
  <r>
    <s v="P0114"/>
    <x v="6"/>
    <s v="P0114|Oct"/>
    <n v="1241.6178"/>
    <n v="778.37999999999965"/>
    <n v="463.23780000000033"/>
    <s v="Mountain Cabin"/>
  </r>
  <r>
    <s v="P0114"/>
    <x v="7"/>
    <s v="P0114|Nov"/>
    <n v="1680.1152000000002"/>
    <n v="827.83"/>
    <n v="852.28520000000015"/>
    <s v="Mountain Cabin"/>
  </r>
  <r>
    <s v="P0114"/>
    <x v="8"/>
    <s v="P0114|Dec"/>
    <n v="5267.1921999999995"/>
    <n v="1185.78"/>
    <n v="4081.4121999999998"/>
    <s v="Mountain Cabin"/>
  </r>
  <r>
    <s v="P0114"/>
    <x v="9"/>
    <s v="P0114|Jan"/>
    <n v="4519.5073000000002"/>
    <n v="1083.8200000000006"/>
    <n v="3435.6872999999996"/>
    <s v="Mountain Cabin"/>
  </r>
  <r>
    <s v="P0114"/>
    <x v="10"/>
    <s v="P0114|Feb"/>
    <n v="3827.9651999999996"/>
    <n v="1078"/>
    <n v="2749.9651999999996"/>
    <s v="Mountain Cabin"/>
  </r>
  <r>
    <s v="P0114"/>
    <x v="11"/>
    <s v="P0114|Mar"/>
    <n v="3151.4104000000002"/>
    <n v="972.36000000000081"/>
    <n v="2179.0503999999992"/>
    <s v="Mountain Cabin"/>
  </r>
  <r>
    <s v="P0115"/>
    <x v="0"/>
    <s v="P0115|Apr"/>
    <n v="1465.0912000000001"/>
    <n v="784.1800000000004"/>
    <n v="680.91119999999967"/>
    <s v="Silver Cottage"/>
  </r>
  <r>
    <s v="P0115"/>
    <x v="1"/>
    <s v="P0115|May"/>
    <n v="1626.7125999999998"/>
    <n v="1198.0399999999995"/>
    <n v="428.67260000000033"/>
    <s v="Silver Cottage"/>
  </r>
  <r>
    <s v="P0115"/>
    <x v="2"/>
    <s v="P0115|Jun"/>
    <n v="1838.5412000000001"/>
    <n v="1325.8700000000001"/>
    <n v="512.6712"/>
    <s v="Silver Cottage"/>
  </r>
  <r>
    <s v="P0115"/>
    <x v="3"/>
    <s v="P0115|Jul"/>
    <n v="3239.8921"/>
    <n v="2594.7300000000005"/>
    <n v="645.16209999999955"/>
    <s v="Silver Cottage"/>
  </r>
  <r>
    <s v="P0115"/>
    <x v="4"/>
    <s v="P0115|Aug"/>
    <n v="2353.5433000000003"/>
    <n v="2321.77"/>
    <n v="31.77330000000029"/>
    <s v="Silver Cottage"/>
  </r>
  <r>
    <s v="P0115"/>
    <x v="5"/>
    <s v="P0115|Sep"/>
    <n v="1877.1763000000001"/>
    <n v="1048.1600000000005"/>
    <n v="829.01629999999955"/>
    <s v="Silver Cottage"/>
  </r>
  <r>
    <s v="P0115"/>
    <x v="6"/>
    <s v="P0115|Oct"/>
    <n v="1593.2475999999999"/>
    <n v="945.8"/>
    <n v="647.44759999999997"/>
    <s v="Silver Cottage"/>
  </r>
  <r>
    <s v="P0115"/>
    <x v="7"/>
    <s v="P0115|Nov"/>
    <n v="1806.4245000000001"/>
    <n v="1109.0899999999999"/>
    <n v="697.33450000000016"/>
    <s v="Silver Cottage"/>
  </r>
  <r>
    <s v="P0115"/>
    <x v="8"/>
    <s v="P0115|Dec"/>
    <n v="6815.9085999999998"/>
    <n v="1434.4999999999977"/>
    <n v="5381.4086000000025"/>
    <s v="Silver Cottage"/>
  </r>
  <r>
    <s v="P0115"/>
    <x v="9"/>
    <s v="P0115|Jan"/>
    <n v="6029.9935999999998"/>
    <n v="1318.400000000001"/>
    <n v="4711.5935999999983"/>
    <s v="Silver Cottage"/>
  </r>
  <r>
    <s v="P0115"/>
    <x v="10"/>
    <s v="P0115|Feb"/>
    <n v="4309.3283999999994"/>
    <n v="1165.72"/>
    <n v="3143.6083999999992"/>
    <s v="Silver Cottage"/>
  </r>
  <r>
    <s v="P0115"/>
    <x v="11"/>
    <s v="P0115|Mar"/>
    <n v="3580.5673999999999"/>
    <n v="1164.9499999999996"/>
    <n v="2415.6174000000001"/>
    <s v="Silver Cottage"/>
  </r>
  <r>
    <s v="P0116"/>
    <x v="0"/>
    <s v="P0116|Apr"/>
    <n v="1579.2255"/>
    <n v="924.0999999999998"/>
    <n v="655.12550000000022"/>
    <s v="Sierra Villa"/>
  </r>
  <r>
    <s v="P0116"/>
    <x v="1"/>
    <s v="P0116|May"/>
    <n v="1879.7993999999999"/>
    <n v="1469.4899999999998"/>
    <n v="410.3094000000001"/>
    <s v="Sierra Villa"/>
  </r>
  <r>
    <s v="P0116"/>
    <x v="2"/>
    <s v="P0116|Jun"/>
    <n v="2119.1857000000005"/>
    <n v="1680.15"/>
    <n v="439.03570000000036"/>
    <s v="Sierra Villa"/>
  </r>
  <r>
    <s v="P0116"/>
    <x v="3"/>
    <s v="P0116|Jul"/>
    <n v="3343.1789999999996"/>
    <n v="3197.5099999999998"/>
    <n v="145.66899999999987"/>
    <s v="Sierra Villa"/>
  </r>
  <r>
    <s v="P0116"/>
    <x v="4"/>
    <s v="P0116|Aug"/>
    <n v="2999.8583999999996"/>
    <n v="2890.21"/>
    <n v="109.64839999999958"/>
    <s v="Sierra Villa"/>
  </r>
  <r>
    <s v="P0116"/>
    <x v="5"/>
    <s v="P0116|Sep"/>
    <n v="2026.2888"/>
    <n v="1480.23"/>
    <n v="546.05880000000002"/>
    <s v="Sierra Villa"/>
  </r>
  <r>
    <s v="P0116"/>
    <x v="6"/>
    <s v="P0116|Oct"/>
    <n v="1570.6895"/>
    <n v="1140.1199999999997"/>
    <n v="430.56950000000029"/>
    <s v="Sierra Villa"/>
  </r>
  <r>
    <s v="P0116"/>
    <x v="7"/>
    <s v="P0116|Nov"/>
    <n v="1936.0206000000001"/>
    <n v="1007.2300000000001"/>
    <n v="928.79059999999993"/>
    <s v="Sierra Villa"/>
  </r>
  <r>
    <s v="P0116"/>
    <x v="8"/>
    <s v="P0116|Dec"/>
    <n v="6784.6008000000002"/>
    <n v="1579.6599999999983"/>
    <n v="5204.9408000000021"/>
    <s v="Sierra Villa"/>
  </r>
  <r>
    <s v="P0116"/>
    <x v="9"/>
    <s v="P0116|Jan"/>
    <n v="5876.2151999999996"/>
    <n v="1563.779999999995"/>
    <n v="4312.4352000000044"/>
    <s v="Sierra Villa"/>
  </r>
  <r>
    <s v="P0116"/>
    <x v="10"/>
    <s v="P0116|Feb"/>
    <n v="4364.2579999999998"/>
    <n v="1402.6699999999998"/>
    <n v="2961.5879999999997"/>
    <s v="Sierra Villa"/>
  </r>
  <r>
    <s v="P0116"/>
    <x v="11"/>
    <s v="P0116|Mar"/>
    <n v="4223.8020000000006"/>
    <n v="1391.8899999999999"/>
    <n v="2831.9120000000007"/>
    <s v="Sierra Villa"/>
  </r>
  <r>
    <s v="P0117"/>
    <x v="0"/>
    <s v="P0117|Apr"/>
    <n v="763.41200000000003"/>
    <n v="545.70999999999981"/>
    <n v="217.70200000000023"/>
    <s v="Granite Haven"/>
  </r>
  <r>
    <s v="P0117"/>
    <x v="1"/>
    <s v="P0117|May"/>
    <n v="875.19479999999999"/>
    <n v="725.72"/>
    <n v="149.47479999999996"/>
    <s v="Granite Haven"/>
  </r>
  <r>
    <s v="P0117"/>
    <x v="2"/>
    <s v="P0117|Jun"/>
    <n v="1079.0403000000001"/>
    <n v="826.44000000000028"/>
    <n v="252.60029999999983"/>
    <s v="Granite Haven"/>
  </r>
  <r>
    <s v="P0117"/>
    <x v="3"/>
    <s v="P0117|Jul"/>
    <n v="1210.5431999999998"/>
    <n v="1363.57"/>
    <n v="-153.02680000000009"/>
    <s v="Granite Haven"/>
  </r>
  <r>
    <s v="P0117"/>
    <x v="4"/>
    <s v="P0117|Aug"/>
    <n v="1398.471"/>
    <n v="1280.5999999999995"/>
    <n v="117.87100000000055"/>
    <s v="Granite Haven"/>
  </r>
  <r>
    <s v="P0117"/>
    <x v="5"/>
    <s v="P0117|Sep"/>
    <n v="950.68020000000001"/>
    <n v="644.03999999999962"/>
    <n v="306.64020000000039"/>
    <s v="Granite Haven"/>
  </r>
  <r>
    <s v="P0117"/>
    <x v="6"/>
    <s v="P0117|Oct"/>
    <n v="874.67099999999994"/>
    <n v="602.13999999999965"/>
    <n v="272.53100000000029"/>
    <s v="Granite Haven"/>
  </r>
  <r>
    <s v="P0117"/>
    <x v="7"/>
    <s v="P0117|Nov"/>
    <n v="879.26879999999994"/>
    <n v="559.61999999999944"/>
    <n v="319.64880000000051"/>
    <s v="Granite Haven"/>
  </r>
  <r>
    <s v="P0117"/>
    <x v="8"/>
    <s v="P0117|Dec"/>
    <n v="3727.5625999999997"/>
    <n v="960.57999999999981"/>
    <n v="2766.9825999999998"/>
    <s v="Granite Haven"/>
  </r>
  <r>
    <s v="P0117"/>
    <x v="9"/>
    <s v="P0117|Jan"/>
    <n v="3037.0668000000001"/>
    <n v="875.35000000000036"/>
    <n v="2161.7167999999997"/>
    <s v="Granite Haven"/>
  </r>
  <r>
    <s v="P0117"/>
    <x v="10"/>
    <s v="P0117|Feb"/>
    <n v="2345.6495"/>
    <n v="782.50000000000023"/>
    <n v="1563.1494999999998"/>
    <s v="Granite Haven"/>
  </r>
  <r>
    <s v="P0117"/>
    <x v="11"/>
    <s v="P0117|Mar"/>
    <n v="1850.0364000000002"/>
    <n v="675.77999999999963"/>
    <n v="1174.2564000000007"/>
    <s v="Granite Haven"/>
  </r>
  <r>
    <s v="P0118"/>
    <x v="0"/>
    <s v="P0118|Apr"/>
    <n v="828.40199999999993"/>
    <n v="544.04000000000008"/>
    <n v="284.36199999999985"/>
    <s v="Forest Nest"/>
  </r>
  <r>
    <s v="P0118"/>
    <x v="1"/>
    <s v="P0118|May"/>
    <n v="899.01800000000003"/>
    <n v="732.24000000000024"/>
    <n v="166.77799999999979"/>
    <s v="Forest Nest"/>
  </r>
  <r>
    <s v="P0118"/>
    <x v="2"/>
    <s v="P0118|Jun"/>
    <n v="997.53120000000001"/>
    <n v="794.93"/>
    <n v="202.60120000000006"/>
    <s v="Forest Nest"/>
  </r>
  <r>
    <s v="P0118"/>
    <x v="3"/>
    <s v="P0118|Jul"/>
    <n v="1526.9766"/>
    <n v="1379.12"/>
    <n v="147.85660000000007"/>
    <s v="Forest Nest"/>
  </r>
  <r>
    <s v="P0118"/>
    <x v="4"/>
    <s v="P0118|Aug"/>
    <n v="1302.2664"/>
    <n v="1290.4399999999996"/>
    <n v="11.826400000000376"/>
    <s v="Forest Nest"/>
  </r>
  <r>
    <s v="P0118"/>
    <x v="5"/>
    <s v="P0118|Sep"/>
    <n v="1079.8842000000002"/>
    <n v="643.0300000000002"/>
    <n v="436.85419999999999"/>
    <s v="Forest Nest"/>
  </r>
  <r>
    <s v="P0118"/>
    <x v="6"/>
    <s v="P0118|Oct"/>
    <n v="1019.2980000000001"/>
    <n v="608.51000000000022"/>
    <n v="410.7879999999999"/>
    <s v="Forest Nest"/>
  </r>
  <r>
    <s v="P0118"/>
    <x v="7"/>
    <s v="P0118|Nov"/>
    <n v="917.83600000000001"/>
    <n v="570.15999999999963"/>
    <n v="347.67600000000039"/>
    <s v="Forest Nest"/>
  </r>
  <r>
    <s v="P0118"/>
    <x v="8"/>
    <s v="P0118|Dec"/>
    <n v="3530.37"/>
    <n v="872.94"/>
    <n v="2657.43"/>
    <s v="Forest Nest"/>
  </r>
  <r>
    <s v="P0118"/>
    <x v="9"/>
    <s v="P0118|Jan"/>
    <n v="3035.7851000000001"/>
    <n v="794.67999999999972"/>
    <n v="2241.1051000000002"/>
    <s v="Forest Nest"/>
  </r>
  <r>
    <s v="P0118"/>
    <x v="10"/>
    <s v="P0118|Feb"/>
    <n v="2151.5706"/>
    <n v="688.26999999999987"/>
    <n v="1463.3006"/>
    <s v="Forest Nest"/>
  </r>
  <r>
    <s v="P0118"/>
    <x v="11"/>
    <s v="P0118|Mar"/>
    <n v="2052.3978000000002"/>
    <n v="683.45000000000039"/>
    <n v="1368.9477999999999"/>
    <s v="Forest Nest"/>
  </r>
  <r>
    <s v="P0119"/>
    <x v="0"/>
    <s v="P0119|Apr"/>
    <n v="953.34350000000006"/>
    <n v="628.91999999999973"/>
    <n v="324.42350000000033"/>
    <s v="Frost Perch"/>
  </r>
  <r>
    <s v="P0119"/>
    <x v="1"/>
    <s v="P0119|May"/>
    <n v="1121.4930000000002"/>
    <n v="954.14999999999952"/>
    <n v="167.34300000000064"/>
    <s v="Frost Perch"/>
  </r>
  <r>
    <s v="P0119"/>
    <x v="2"/>
    <s v="P0119|Jun"/>
    <n v="1329.9750999999999"/>
    <n v="1086.2400000000002"/>
    <n v="243.73509999999965"/>
    <s v="Frost Perch"/>
  </r>
  <r>
    <s v="P0119"/>
    <x v="3"/>
    <s v="P0119|Jul"/>
    <n v="2217.8249999999998"/>
    <n v="2015.5200000000004"/>
    <n v="202.30499999999938"/>
    <s v="Frost Perch"/>
  </r>
  <r>
    <s v="P0119"/>
    <x v="4"/>
    <s v="P0119|Aug"/>
    <n v="1762.9734000000001"/>
    <n v="1821.7800000000002"/>
    <n v="-58.806600000000117"/>
    <s v="Frost Perch"/>
  </r>
  <r>
    <s v="P0119"/>
    <x v="5"/>
    <s v="P0119|Sep"/>
    <n v="1177.8306"/>
    <n v="837.36999999999966"/>
    <n v="340.46060000000034"/>
    <s v="Frost Perch"/>
  </r>
  <r>
    <s v="P0119"/>
    <x v="6"/>
    <s v="P0119|Oct"/>
    <n v="1111.0169999999998"/>
    <n v="759.0499999999995"/>
    <n v="351.96700000000033"/>
    <s v="Frost Perch"/>
  </r>
  <r>
    <s v="P0119"/>
    <x v="7"/>
    <s v="P0119|Nov"/>
    <n v="1188.5975999999998"/>
    <n v="702.00999999999931"/>
    <n v="486.58760000000052"/>
    <s v="Frost Perch"/>
  </r>
  <r>
    <s v="P0119"/>
    <x v="8"/>
    <s v="P0119|Dec"/>
    <n v="4267.5595000000003"/>
    <n v="1078.9399999999996"/>
    <n v="3188.6195000000007"/>
    <s v="Frost Perch"/>
  </r>
  <r>
    <s v="P0119"/>
    <x v="9"/>
    <s v="P0119|Jan"/>
    <n v="3638.3205000000003"/>
    <n v="1082.9099999999999"/>
    <n v="2555.4105000000004"/>
    <s v="Frost Perch"/>
  </r>
  <r>
    <s v="P0119"/>
    <x v="10"/>
    <s v="P0119|Feb"/>
    <n v="3345.0708999999997"/>
    <n v="963.61999999999932"/>
    <n v="2381.4509000000003"/>
    <s v="Frost Perch"/>
  </r>
  <r>
    <s v="P0119"/>
    <x v="11"/>
    <s v="P0119|Mar"/>
    <n v="2631.8881000000001"/>
    <n v="944.5699999999996"/>
    <n v="1687.3181000000004"/>
    <s v="Frost Perch"/>
  </r>
  <r>
    <s v="P0120"/>
    <x v="0"/>
    <s v="P0120|Apr"/>
    <n v="942.15390000000002"/>
    <n v="513.04000000000019"/>
    <n v="429.11389999999983"/>
    <s v="Snowline Nest"/>
  </r>
  <r>
    <s v="P0120"/>
    <x v="1"/>
    <s v="P0120|May"/>
    <n v="1112.6895999999999"/>
    <n v="754.13999999999965"/>
    <n v="358.54960000000028"/>
    <s v="Snowline Nest"/>
  </r>
  <r>
    <s v="P0120"/>
    <x v="2"/>
    <s v="P0120|Jun"/>
    <n v="1332.6966"/>
    <n v="879.91999999999962"/>
    <n v="452.77660000000037"/>
    <s v="Snowline Nest"/>
  </r>
  <r>
    <s v="P0120"/>
    <x v="3"/>
    <s v="P0120|Jul"/>
    <n v="1857.8545999999999"/>
    <n v="1446.46"/>
    <n v="411.39459999999985"/>
    <s v="Snowline Nest"/>
  </r>
  <r>
    <s v="P0120"/>
    <x v="4"/>
    <s v="P0120|Aug"/>
    <n v="1769.7204000000002"/>
    <n v="1387.3699999999997"/>
    <n v="382.35040000000049"/>
    <s v="Snowline Nest"/>
  </r>
  <r>
    <s v="P0120"/>
    <x v="5"/>
    <s v="P0120|Sep"/>
    <n v="1014.5353"/>
    <n v="649.04000000000008"/>
    <n v="365.49529999999993"/>
    <s v="Snowline Nest"/>
  </r>
  <r>
    <s v="P0120"/>
    <x v="6"/>
    <s v="P0120|Oct"/>
    <n v="906.37059999999997"/>
    <n v="603.5499999999995"/>
    <n v="302.82060000000047"/>
    <s v="Snowline Nest"/>
  </r>
  <r>
    <s v="P0120"/>
    <x v="7"/>
    <s v="P0120|Nov"/>
    <n v="1075.17"/>
    <n v="568.98999999999944"/>
    <n v="506.18000000000063"/>
    <s v="Snowline Nest"/>
  </r>
  <r>
    <s v="P0120"/>
    <x v="8"/>
    <s v="P0120|Dec"/>
    <n v="4171.1145000000006"/>
    <n v="970.79000000000019"/>
    <n v="3200.3245000000006"/>
    <s v="Snowline Nest"/>
  </r>
  <r>
    <s v="P0120"/>
    <x v="9"/>
    <s v="P0120|Jan"/>
    <n v="3602.6460000000002"/>
    <n v="981.2199999999998"/>
    <n v="2621.4260000000004"/>
    <s v="Snowline Nest"/>
  </r>
  <r>
    <s v="P0120"/>
    <x v="10"/>
    <s v="P0120|Feb"/>
    <n v="2506.6598000000004"/>
    <n v="783.92000000000019"/>
    <n v="1722.7398000000003"/>
    <s v="Snowline Nest"/>
  </r>
  <r>
    <s v="P0120"/>
    <x v="11"/>
    <s v="P0120|Mar"/>
    <n v="2735.7557000000002"/>
    <n v="880.73000000000036"/>
    <n v="1855.0256999999997"/>
    <s v="Snowline Nest"/>
  </r>
  <r>
    <s v="P0121"/>
    <x v="0"/>
    <s v="P0121|Apr"/>
    <n v="948.11940000000004"/>
    <n v="518.43000000000052"/>
    <n v="429.68939999999952"/>
    <s v="Copper Nest"/>
  </r>
  <r>
    <s v="P0121"/>
    <x v="1"/>
    <s v="P0121|May"/>
    <n v="1012.7019999999999"/>
    <n v="720.88999999999987"/>
    <n v="291.81200000000001"/>
    <s v="Copper Nest"/>
  </r>
  <r>
    <s v="P0121"/>
    <x v="2"/>
    <s v="P0121|Jun"/>
    <n v="1186.72"/>
    <n v="916"/>
    <n v="270.72000000000003"/>
    <s v="Copper Nest"/>
  </r>
  <r>
    <s v="P0121"/>
    <x v="3"/>
    <s v="P0121|Jul"/>
    <n v="1864.3633000000002"/>
    <n v="1455.56"/>
    <n v="408.80330000000026"/>
    <s v="Copper Nest"/>
  </r>
  <r>
    <s v="P0121"/>
    <x v="4"/>
    <s v="P0121|Aug"/>
    <n v="2052.3395999999998"/>
    <n v="1364.1000000000001"/>
    <n v="688.23959999999965"/>
    <s v="Copper Nest"/>
  </r>
  <r>
    <s v="P0121"/>
    <x v="5"/>
    <s v="P0121|Sep"/>
    <n v="1172.7423000000001"/>
    <n v="655.60999999999956"/>
    <n v="517.13230000000055"/>
    <s v="Copper Nest"/>
  </r>
  <r>
    <s v="P0121"/>
    <x v="6"/>
    <s v="P0121|Oct"/>
    <n v="1055.5469000000001"/>
    <n v="587.59999999999968"/>
    <n v="467.94690000000037"/>
    <s v="Copper Nest"/>
  </r>
  <r>
    <s v="P0121"/>
    <x v="7"/>
    <s v="P0121|Nov"/>
    <n v="982.92300000000012"/>
    <n v="576.87000000000046"/>
    <n v="406.05299999999966"/>
    <s v="Copper Nest"/>
  </r>
  <r>
    <s v="P0121"/>
    <x v="8"/>
    <s v="P0121|Dec"/>
    <n v="3838.0650000000001"/>
    <n v="941.27999999999952"/>
    <n v="2896.7850000000008"/>
    <s v="Copper Nest"/>
  </r>
  <r>
    <s v="P0121"/>
    <x v="9"/>
    <s v="P0121|Jan"/>
    <n v="3306.0394000000001"/>
    <n v="979.55000000000052"/>
    <n v="2326.4893999999995"/>
    <s v="Copper Nest"/>
  </r>
  <r>
    <s v="P0121"/>
    <x v="10"/>
    <s v="P0121|Feb"/>
    <n v="3154.7859999999996"/>
    <n v="879.06999999999982"/>
    <n v="2275.7159999999999"/>
    <s v="Copper Nest"/>
  </r>
  <r>
    <s v="P0121"/>
    <x v="11"/>
    <s v="P0121|Mar"/>
    <n v="3101.4456999999998"/>
    <n v="856.34000000000037"/>
    <n v="2245.1056999999992"/>
    <s v="Copper Nest"/>
  </r>
  <r>
    <s v="P0122"/>
    <x v="0"/>
    <s v="P0122|Apr"/>
    <n v="1095.3612000000001"/>
    <n v="649.22000000000037"/>
    <n v="446.14119999999969"/>
    <s v="Cinder Refuge"/>
  </r>
  <r>
    <s v="P0122"/>
    <x v="1"/>
    <s v="P0122|May"/>
    <n v="1328.8208000000002"/>
    <n v="946.46000000000049"/>
    <n v="382.3607999999997"/>
    <s v="Cinder Refuge"/>
  </r>
  <r>
    <s v="P0122"/>
    <x v="2"/>
    <s v="P0122|Jun"/>
    <n v="1304.6484"/>
    <n v="1068.0999999999997"/>
    <n v="236.54840000000036"/>
    <s v="Cinder Refuge"/>
  </r>
  <r>
    <s v="P0122"/>
    <x v="3"/>
    <s v="P0122|Jul"/>
    <n v="2358.9697000000001"/>
    <n v="2012.0499999999997"/>
    <n v="346.91970000000038"/>
    <s v="Cinder Refuge"/>
  </r>
  <r>
    <s v="P0122"/>
    <x v="4"/>
    <s v="P0122|Aug"/>
    <n v="1787.5046999999997"/>
    <n v="1813.9700000000003"/>
    <n v="-26.465300000000525"/>
    <s v="Cinder Refuge"/>
  </r>
  <r>
    <s v="P0122"/>
    <x v="5"/>
    <s v="P0122|Sep"/>
    <n v="1310.9339999999997"/>
    <n v="826.41000000000031"/>
    <n v="484.52399999999943"/>
    <s v="Cinder Refuge"/>
  </r>
  <r>
    <s v="P0122"/>
    <x v="6"/>
    <s v="P0122|Oct"/>
    <n v="1256.5751999999998"/>
    <n v="767.28"/>
    <n v="489.2951999999998"/>
    <s v="Cinder Refuge"/>
  </r>
  <r>
    <s v="P0122"/>
    <x v="7"/>
    <s v="P0122|Nov"/>
    <n v="1712.0863999999999"/>
    <n v="820.90000000000009"/>
    <n v="891.18639999999982"/>
    <s v="Cinder Refuge"/>
  </r>
  <r>
    <s v="P0122"/>
    <x v="8"/>
    <s v="P0122|Dec"/>
    <n v="5197.0514999999996"/>
    <n v="1198.17"/>
    <n v="3998.8814999999995"/>
    <s v="Cinder Refuge"/>
  </r>
  <r>
    <s v="P0122"/>
    <x v="9"/>
    <s v="P0122|Jan"/>
    <n v="4539.1684000000005"/>
    <n v="1209.8"/>
    <n v="3329.3684000000003"/>
    <s v="Cinder Refuge"/>
  </r>
  <r>
    <s v="P0122"/>
    <x v="10"/>
    <s v="P0122|Feb"/>
    <n v="3815.9953999999998"/>
    <n v="1060.8300000000002"/>
    <n v="2755.1653999999999"/>
    <s v="Cinder Refuge"/>
  </r>
  <r>
    <s v="P0122"/>
    <x v="11"/>
    <s v="P0122|Mar"/>
    <n v="2737.201"/>
    <n v="958.55999999999972"/>
    <n v="1778.6410000000003"/>
    <s v="Cinder Refuge"/>
  </r>
  <r>
    <s v="P0123"/>
    <x v="0"/>
    <s v="P0123|Apr"/>
    <n v="740.90800000000002"/>
    <n v="523.80000000000041"/>
    <n v="217.10799999999961"/>
    <s v="Starlight Nest"/>
  </r>
  <r>
    <s v="P0123"/>
    <x v="1"/>
    <s v="P0123|May"/>
    <n v="849.41219999999998"/>
    <n v="715.33999999999969"/>
    <n v="134.07220000000029"/>
    <s v="Starlight Nest"/>
  </r>
  <r>
    <s v="P0123"/>
    <x v="2"/>
    <s v="P0123|Jun"/>
    <n v="945.55859999999996"/>
    <n v="808.43999999999971"/>
    <n v="137.11860000000024"/>
    <s v="Starlight Nest"/>
  </r>
  <r>
    <s v="P0123"/>
    <x v="3"/>
    <s v="P0123|Jul"/>
    <n v="1288.2984000000001"/>
    <n v="1361.8999999999996"/>
    <n v="-73.601599999999507"/>
    <s v="Starlight Nest"/>
  </r>
  <r>
    <s v="P0123"/>
    <x v="4"/>
    <s v="P0123|Aug"/>
    <n v="1245.308"/>
    <n v="1284.1800000000003"/>
    <n v="-38.872000000000298"/>
    <s v="Starlight Nest"/>
  </r>
  <r>
    <s v="P0123"/>
    <x v="5"/>
    <s v="P0123|Sep"/>
    <n v="918.78660000000002"/>
    <n v="652.27999999999952"/>
    <n v="266.5066000000005"/>
    <s v="Starlight Nest"/>
  </r>
  <r>
    <s v="P0123"/>
    <x v="6"/>
    <s v="P0123|Oct"/>
    <n v="832.37900000000002"/>
    <n v="603.13000000000034"/>
    <n v="229.24899999999968"/>
    <s v="Starlight Nest"/>
  </r>
  <r>
    <s v="P0123"/>
    <x v="7"/>
    <s v="P0123|Nov"/>
    <n v="777.52549999999997"/>
    <n v="571.85999999999979"/>
    <n v="205.66550000000018"/>
    <s v="Starlight Nest"/>
  </r>
  <r>
    <s v="P0123"/>
    <x v="8"/>
    <s v="P0123|Dec"/>
    <n v="3090.9794000000002"/>
    <n v="865.51999999999975"/>
    <n v="2225.4594000000006"/>
    <s v="Starlight Nest"/>
  </r>
  <r>
    <s v="P0123"/>
    <x v="9"/>
    <s v="P0123|Jan"/>
    <n v="2533.3348000000001"/>
    <n v="799.91"/>
    <n v="1733.4248000000002"/>
    <s v="Starlight Nest"/>
  </r>
  <r>
    <s v="P0123"/>
    <x v="10"/>
    <s v="P0123|Feb"/>
    <n v="2202.9139999999998"/>
    <n v="811.93"/>
    <n v="1390.9839999999999"/>
    <s v="Starlight Nest"/>
  </r>
  <r>
    <s v="P0123"/>
    <x v="11"/>
    <s v="P0123|Mar"/>
    <n v="1670.1984"/>
    <n v="698.55"/>
    <n v="971.64840000000004"/>
    <s v="Starlight Nest"/>
  </r>
  <r>
    <s v="P0124"/>
    <x v="0"/>
    <s v="P0124|Apr"/>
    <n v="1160.2105000000001"/>
    <n v="777.68999999999994"/>
    <n v="382.5205000000002"/>
    <s v="Boulder Villa"/>
  </r>
  <r>
    <s v="P0124"/>
    <x v="1"/>
    <s v="P0124|May"/>
    <n v="1605.2368000000001"/>
    <n v="1190.46"/>
    <n v="414.77680000000009"/>
    <s v="Boulder Villa"/>
  </r>
  <r>
    <s v="P0124"/>
    <x v="2"/>
    <s v="P0124|Jun"/>
    <n v="1757.9439"/>
    <n v="1343.4199999999996"/>
    <n v="414.52390000000037"/>
    <s v="Boulder Villa"/>
  </r>
  <r>
    <s v="P0124"/>
    <x v="3"/>
    <s v="P0124|Jul"/>
    <n v="2873.9789999999998"/>
    <n v="2588.4399999999996"/>
    <n v="285.53900000000021"/>
    <s v="Boulder Villa"/>
  </r>
  <r>
    <s v="P0124"/>
    <x v="4"/>
    <s v="P0124|Aug"/>
    <n v="2783.2839999999997"/>
    <n v="2459.4799999999996"/>
    <n v="323.80400000000009"/>
    <s v="Boulder Villa"/>
  </r>
  <r>
    <s v="P0124"/>
    <x v="5"/>
    <s v="P0124|Sep"/>
    <n v="1697.9203"/>
    <n v="1318.2600000000002"/>
    <n v="379.66029999999978"/>
    <s v="Boulder Villa"/>
  </r>
  <r>
    <s v="P0124"/>
    <x v="6"/>
    <s v="P0124|Oct"/>
    <n v="1667.9085"/>
    <n v="943.85999999999967"/>
    <n v="724.04850000000033"/>
    <s v="Boulder Villa"/>
  </r>
  <r>
    <s v="P0124"/>
    <x v="7"/>
    <s v="P0124|Nov"/>
    <n v="1648.4793999999999"/>
    <n v="857.6700000000003"/>
    <n v="790.80939999999964"/>
    <s v="Boulder Villa"/>
  </r>
  <r>
    <s v="P0124"/>
    <x v="8"/>
    <s v="P0124|Dec"/>
    <n v="6495.1005000000005"/>
    <n v="1430.9400000000005"/>
    <n v="5064.1605"/>
    <s v="Boulder Villa"/>
  </r>
  <r>
    <s v="P0124"/>
    <x v="9"/>
    <s v="P0124|Jan"/>
    <n v="5172.6785"/>
    <n v="1304.2299999999993"/>
    <n v="3868.4485000000004"/>
    <s v="Boulder Villa"/>
  </r>
  <r>
    <s v="P0124"/>
    <x v="10"/>
    <s v="P0124|Feb"/>
    <n v="4206.4696000000004"/>
    <n v="1171.94"/>
    <n v="3034.5296000000003"/>
    <s v="Boulder Villa"/>
  </r>
  <r>
    <s v="P0124"/>
    <x v="11"/>
    <s v="P0124|Mar"/>
    <n v="3690.1483000000003"/>
    <n v="1164.4999999999993"/>
    <n v="2525.6483000000007"/>
    <s v="Boulder Villa"/>
  </r>
  <r>
    <s v="P0125"/>
    <x v="0"/>
    <s v="P0125|Apr"/>
    <n v="1795.8168000000001"/>
    <n v="921.54000000000008"/>
    <n v="874.27679999999998"/>
    <s v="Starlight Retreat"/>
  </r>
  <r>
    <s v="P0125"/>
    <x v="1"/>
    <s v="P0125|May"/>
    <n v="1921.0632000000001"/>
    <n v="1461.9699999999998"/>
    <n v="459.09320000000025"/>
    <s v="Starlight Retreat"/>
  </r>
  <r>
    <s v="P0125"/>
    <x v="2"/>
    <s v="P0125|Jun"/>
    <n v="1964.9168999999999"/>
    <n v="1666.24"/>
    <n v="298.67689999999993"/>
    <s v="Starlight Retreat"/>
  </r>
  <r>
    <s v="P0125"/>
    <x v="3"/>
    <s v="P0125|Jul"/>
    <n v="3284.5909999999999"/>
    <n v="3184.6900000000005"/>
    <n v="99.900999999999385"/>
    <s v="Starlight Retreat"/>
  </r>
  <r>
    <s v="P0125"/>
    <x v="4"/>
    <s v="P0125|Aug"/>
    <n v="3307.0949999999998"/>
    <n v="3024.97"/>
    <n v="282.125"/>
    <s v="Starlight Retreat"/>
  </r>
  <r>
    <s v="P0125"/>
    <x v="5"/>
    <s v="P0125|Sep"/>
    <n v="1894.6404"/>
    <n v="1258.4899999999998"/>
    <n v="636.15040000000022"/>
    <s v="Starlight Retreat"/>
  </r>
  <r>
    <s v="P0125"/>
    <x v="6"/>
    <s v="P0125|Oct"/>
    <n v="1984.8504000000003"/>
    <n v="1156.5800000000006"/>
    <n v="828.27039999999965"/>
    <s v="Starlight Retreat"/>
  </r>
  <r>
    <s v="P0125"/>
    <x v="7"/>
    <s v="P0125|Nov"/>
    <n v="2028.2675999999999"/>
    <n v="1010.41"/>
    <n v="1017.8575999999999"/>
    <s v="Starlight Retreat"/>
  </r>
  <r>
    <s v="P0125"/>
    <x v="8"/>
    <s v="P0125|Dec"/>
    <n v="7045.3162000000002"/>
    <n v="1738.3999999999976"/>
    <n v="5306.9162000000024"/>
    <s v="Starlight Retreat"/>
  </r>
  <r>
    <s v="P0125"/>
    <x v="9"/>
    <s v="P0125|Jan"/>
    <n v="6405.1853000000001"/>
    <n v="1577.5400000000022"/>
    <n v="4827.6452999999983"/>
    <s v="Starlight Retreat"/>
  </r>
  <r>
    <s v="P0125"/>
    <x v="10"/>
    <s v="P0125|Feb"/>
    <n v="4589.5793000000003"/>
    <n v="1647.06"/>
    <n v="2942.5193000000004"/>
    <s v="Starlight Retreat"/>
  </r>
  <r>
    <s v="P0125"/>
    <x v="11"/>
    <s v="P0125|Mar"/>
    <n v="4641.4354999999996"/>
    <n v="1385.8399999999995"/>
    <n v="3255.5955000000004"/>
    <s v="Starlight Retreat"/>
  </r>
  <r>
    <s v="P0126"/>
    <x v="0"/>
    <s v="P0126|Apr"/>
    <n v="523.04950000000008"/>
    <n v="412.27999999999992"/>
    <n v="110.76950000000016"/>
    <s v="Pine Cottage"/>
  </r>
  <r>
    <s v="P0126"/>
    <x v="1"/>
    <s v="P0126|May"/>
    <n v="640.93359999999996"/>
    <n v="525.45999999999981"/>
    <n v="115.47360000000015"/>
    <s v="Pine Cottage"/>
  </r>
  <r>
    <s v="P0126"/>
    <x v="2"/>
    <s v="P0126|Jun"/>
    <n v="740.87270000000001"/>
    <n v="547.05999999999995"/>
    <n v="193.81270000000006"/>
    <s v="Pine Cottage"/>
  </r>
  <r>
    <s v="P0126"/>
    <x v="3"/>
    <s v="P0126|Jul"/>
    <n v="1200.68"/>
    <n v="1144.76"/>
    <n v="55.920000000000073"/>
    <s v="Pine Cottage"/>
  </r>
  <r>
    <s v="P0126"/>
    <x v="4"/>
    <s v="P0126|Aug"/>
    <n v="885.60640000000001"/>
    <n v="797.59999999999991"/>
    <n v="88.006400000000099"/>
    <s v="Pine Cottage"/>
  </r>
  <r>
    <s v="P0126"/>
    <x v="5"/>
    <s v="P0126|Sep"/>
    <n v="656.58939999999996"/>
    <n v="470.29000000000019"/>
    <n v="186.29939999999976"/>
    <s v="Pine Cottage"/>
  </r>
  <r>
    <s v="P0126"/>
    <x v="6"/>
    <s v="P0126|Oct"/>
    <n v="661.30359999999996"/>
    <n v="448.47999999999985"/>
    <n v="212.82360000000011"/>
    <s v="Pine Cottage"/>
  </r>
  <r>
    <s v="P0126"/>
    <x v="7"/>
    <s v="P0126|Nov"/>
    <n v="638.78019999999992"/>
    <n v="464.11999999999978"/>
    <n v="174.66020000000015"/>
    <s v="Pine Cottage"/>
  </r>
  <r>
    <s v="P0126"/>
    <x v="8"/>
    <s v="P0126|Dec"/>
    <n v="2201.2120000000004"/>
    <n v="695.09999999999957"/>
    <n v="1506.112000000001"/>
    <s v="Pine Cottage"/>
  </r>
  <r>
    <s v="P0126"/>
    <x v="9"/>
    <s v="P0126|Jan"/>
    <n v="2198.0303999999996"/>
    <n v="708.58"/>
    <n v="1489.4503999999997"/>
    <s v="Pine Cottage"/>
  </r>
  <r>
    <s v="P0126"/>
    <x v="10"/>
    <s v="P0126|Feb"/>
    <n v="1595.0220000000002"/>
    <n v="622.99000000000035"/>
    <n v="972.03199999999981"/>
    <s v="Pine Cottage"/>
  </r>
  <r>
    <s v="P0126"/>
    <x v="11"/>
    <s v="P0126|Mar"/>
    <n v="1432.45"/>
    <n v="613.70999999999992"/>
    <n v="818.74000000000012"/>
    <s v="Pine Cottage"/>
  </r>
  <r>
    <s v="P0127"/>
    <x v="0"/>
    <s v="P0127|Apr"/>
    <n v="3334.4509999999996"/>
    <n v="645.88999999999976"/>
    <n v="2688.5609999999997"/>
    <s v="Boulder Cottage"/>
  </r>
  <r>
    <s v="P0127"/>
    <x v="1"/>
    <s v="P0127|May"/>
    <n v="3390.6043"/>
    <n v="963.22999999999979"/>
    <n v="2427.3743000000004"/>
    <s v="Boulder Cottage"/>
  </r>
  <r>
    <s v="P0127"/>
    <x v="2"/>
    <s v="P0127|Jun"/>
    <n v="4456.4403000000002"/>
    <n v="1066.08"/>
    <n v="3390.3603000000003"/>
    <s v="Boulder Cottage"/>
  </r>
  <r>
    <s v="P0127"/>
    <x v="3"/>
    <s v="P0127|Jul"/>
    <n v="6852.8148000000001"/>
    <n v="2012.7799999999997"/>
    <n v="4840.0348000000004"/>
    <s v="Boulder Cottage"/>
  </r>
  <r>
    <s v="P0127"/>
    <x v="4"/>
    <s v="P0127|Aug"/>
    <n v="5826.5063"/>
    <n v="1924.3899999999999"/>
    <n v="3902.1163000000001"/>
    <s v="Boulder Cottage"/>
  </r>
  <r>
    <s v="P0127"/>
    <x v="5"/>
    <s v="P0127|Sep"/>
    <n v="3771.7464"/>
    <n v="855.18999999999983"/>
    <n v="2916.5564000000004"/>
    <s v="Boulder Cottage"/>
  </r>
  <r>
    <s v="P0127"/>
    <x v="6"/>
    <s v="P0127|Oct"/>
    <n v="3193.6943000000001"/>
    <n v="771.53"/>
    <n v="2422.1643000000004"/>
    <s v="Boulder Cottage"/>
  </r>
  <r>
    <s v="P0127"/>
    <x v="7"/>
    <s v="P0127|Nov"/>
    <n v="3079.8065999999999"/>
    <n v="697.54"/>
    <n v="2382.2665999999999"/>
    <s v="Boulder Cottage"/>
  </r>
  <r>
    <s v="P0127"/>
    <x v="8"/>
    <s v="P0127|Dec"/>
    <n v="13288.5975"/>
    <n v="1180.2699999999995"/>
    <n v="12108.327499999999"/>
    <s v="Boulder Cottage"/>
  </r>
  <r>
    <s v="P0127"/>
    <x v="9"/>
    <s v="P0127|Jan"/>
    <n v="11455.793"/>
    <n v="1078.92"/>
    <n v="10376.873"/>
    <s v="Boulder Cottage"/>
  </r>
  <r>
    <s v="P0127"/>
    <x v="10"/>
    <s v="P0127|Feb"/>
    <n v="9091.2240000000002"/>
    <n v="1071.4799999999996"/>
    <n v="8019.7440000000006"/>
    <s v="Boulder Cottage"/>
  </r>
  <r>
    <s v="P0127"/>
    <x v="11"/>
    <s v="P0127|Mar"/>
    <n v="7631.4912000000013"/>
    <n v="956.42999999999984"/>
    <n v="6675.0612000000019"/>
    <s v="Boulder Cottage"/>
  </r>
  <r>
    <s v="P0128"/>
    <x v="0"/>
    <s v="P0128|Apr"/>
    <n v="1327.1960000000001"/>
    <n v="788.89999999999986"/>
    <n v="538.29600000000028"/>
    <s v="Bearpaw Point"/>
  </r>
  <r>
    <s v="P0128"/>
    <x v="1"/>
    <s v="P0128|May"/>
    <n v="1648.8285999999998"/>
    <n v="1203.4699999999996"/>
    <n v="445.35860000000025"/>
    <s v="Bearpaw Point"/>
  </r>
  <r>
    <s v="P0128"/>
    <x v="2"/>
    <s v="P0128|Jun"/>
    <n v="1739.8534"/>
    <n v="1355.6"/>
    <n v="384.25340000000006"/>
    <s v="Bearpaw Point"/>
  </r>
  <r>
    <s v="P0128"/>
    <x v="3"/>
    <s v="P0128|Jul"/>
    <n v="2144.3239999999996"/>
    <n v="2482.3200000000002"/>
    <n v="-337.99600000000055"/>
    <s v="Bearpaw Point"/>
  </r>
  <r>
    <s v="P0128"/>
    <x v="4"/>
    <s v="P0128|Aug"/>
    <n v="2239.5391999999997"/>
    <n v="2335.7000000000007"/>
    <n v="-96.160800000001018"/>
    <s v="Bearpaw Point"/>
  </r>
  <r>
    <s v="P0128"/>
    <x v="5"/>
    <s v="P0128|Sep"/>
    <n v="1713.6052"/>
    <n v="1023.5899999999998"/>
    <n v="690.01520000000016"/>
    <s v="Bearpaw Point"/>
  </r>
  <r>
    <s v="P0128"/>
    <x v="6"/>
    <s v="P0128|Oct"/>
    <n v="1384.9110000000001"/>
    <n v="941.16000000000031"/>
    <n v="443.75099999999975"/>
    <s v="Bearpaw Point"/>
  </r>
  <r>
    <s v="P0128"/>
    <x v="7"/>
    <s v="P0128|Nov"/>
    <n v="1443.4019999999998"/>
    <n v="844.24"/>
    <n v="599.16199999999981"/>
    <s v="Bearpaw Point"/>
  </r>
  <r>
    <s v="P0128"/>
    <x v="8"/>
    <s v="P0128|Dec"/>
    <n v="5549.1063999999997"/>
    <n v="1313.46"/>
    <n v="4235.6463999999996"/>
    <s v="Bearpaw Point"/>
  </r>
  <r>
    <s v="P0128"/>
    <x v="9"/>
    <s v="P0128|Jan"/>
    <n v="4377.1120000000001"/>
    <n v="1175.6100000000006"/>
    <n v="3201.5019999999995"/>
    <s v="Bearpaw Point"/>
  </r>
  <r>
    <s v="P0128"/>
    <x v="10"/>
    <s v="P0128|Feb"/>
    <n v="3153.6687999999999"/>
    <n v="1057.2700000000009"/>
    <n v="2096.398799999999"/>
    <s v="Bearpaw Point"/>
  </r>
  <r>
    <s v="P0128"/>
    <x v="11"/>
    <s v="P0128|Mar"/>
    <n v="2877.2575999999999"/>
    <n v="1046.68"/>
    <n v="1830.5775999999998"/>
    <s v="Bearpaw Point"/>
  </r>
  <r>
    <s v="P0129"/>
    <x v="0"/>
    <s v="P0129|Apr"/>
    <n v="2194.1604000000002"/>
    <n v="1097.2200000000005"/>
    <n v="1096.9403999999997"/>
    <s v="Forest Manor"/>
  </r>
  <r>
    <s v="P0129"/>
    <x v="1"/>
    <s v="P0129|May"/>
    <n v="2352.0570000000002"/>
    <n v="1963.88"/>
    <n v="388.17700000000013"/>
    <s v="Forest Manor"/>
  </r>
  <r>
    <s v="P0129"/>
    <x v="2"/>
    <s v="P0129|Jun"/>
    <n v="2937.7624000000001"/>
    <n v="1960.5100000000002"/>
    <n v="977.25239999999985"/>
    <s v="Forest Manor"/>
  </r>
  <r>
    <s v="P0129"/>
    <x v="3"/>
    <s v="P0129|Jul"/>
    <n v="4677.6616000000004"/>
    <n v="3843.46"/>
    <n v="834.20160000000033"/>
    <s v="Forest Manor"/>
  </r>
  <r>
    <s v="P0129"/>
    <x v="4"/>
    <s v="P0129|Aug"/>
    <n v="2966.6295999999998"/>
    <n v="3435.6000000000004"/>
    <n v="-468.97040000000061"/>
    <s v="Forest Manor"/>
  </r>
  <r>
    <s v="P0129"/>
    <x v="5"/>
    <s v="P0129|Sep"/>
    <n v="2837.0569999999998"/>
    <n v="1479.5299999999997"/>
    <n v="1357.527"/>
    <s v="Forest Manor"/>
  </r>
  <r>
    <s v="P0129"/>
    <x v="6"/>
    <s v="P0129|Oct"/>
    <n v="2471.8907999999997"/>
    <n v="1323.9199999999996"/>
    <n v="1147.9708000000001"/>
    <s v="Forest Manor"/>
  </r>
  <r>
    <s v="P0129"/>
    <x v="7"/>
    <s v="P0129|Nov"/>
    <n v="2456.1768000000002"/>
    <n v="1202.3100000000004"/>
    <n v="1253.8667999999998"/>
    <s v="Forest Manor"/>
  </r>
  <r>
    <s v="P0129"/>
    <x v="8"/>
    <s v="P0129|Dec"/>
    <n v="9299.0825999999997"/>
    <n v="2060.6899999999987"/>
    <n v="7238.392600000001"/>
    <s v="Forest Manor"/>
  </r>
  <r>
    <s v="P0129"/>
    <x v="9"/>
    <s v="P0129|Jan"/>
    <n v="8050.4015999999992"/>
    <n v="2068.9399999999964"/>
    <n v="5981.4616000000024"/>
    <s v="Forest Manor"/>
  </r>
  <r>
    <s v="P0129"/>
    <x v="10"/>
    <s v="P0129|Feb"/>
    <n v="5914.4703"/>
    <n v="1653.0299999999968"/>
    <n v="4261.4403000000029"/>
    <s v="Forest Manor"/>
  </r>
  <r>
    <s v="P0129"/>
    <x v="11"/>
    <s v="P0129|Mar"/>
    <n v="5528.3229999999994"/>
    <n v="1638.4600000000012"/>
    <n v="3889.8629999999985"/>
    <s v="Forest Manor"/>
  </r>
  <r>
    <s v="P0130"/>
    <x v="0"/>
    <s v="P0130|Apr"/>
    <n v="1049.5038"/>
    <n v="514.43000000000018"/>
    <n v="535.07379999999978"/>
    <s v="Copper Villa"/>
  </r>
  <r>
    <s v="P0130"/>
    <x v="1"/>
    <s v="P0130|May"/>
    <n v="1187.2049999999999"/>
    <n v="748.81000000000017"/>
    <n v="438.39499999999975"/>
    <s v="Copper Villa"/>
  </r>
  <r>
    <s v="P0130"/>
    <x v="2"/>
    <s v="P0130|Jun"/>
    <n v="1593.8108999999999"/>
    <n v="880.93000000000006"/>
    <n v="712.88089999999988"/>
    <s v="Copper Villa"/>
  </r>
  <r>
    <s v="P0130"/>
    <x v="3"/>
    <s v="P0130|Jul"/>
    <n v="1949.0831000000001"/>
    <n v="1441.23"/>
    <n v="507.85310000000004"/>
    <s v="Copper Villa"/>
  </r>
  <r>
    <s v="P0130"/>
    <x v="4"/>
    <s v="P0130|Aug"/>
    <n v="2030.1750999999999"/>
    <n v="1381.4400000000003"/>
    <n v="648.73509999999965"/>
    <s v="Copper Villa"/>
  </r>
  <r>
    <s v="P0130"/>
    <x v="5"/>
    <s v="P0130|Sep"/>
    <n v="1270.3146000000002"/>
    <n v="656.64"/>
    <n v="613.67460000000017"/>
    <s v="Copper Villa"/>
  </r>
  <r>
    <s v="P0130"/>
    <x v="6"/>
    <s v="P0130|Oct"/>
    <n v="1149.5204999999999"/>
    <n v="608.4399999999996"/>
    <n v="541.08050000000026"/>
    <s v="Copper Villa"/>
  </r>
  <r>
    <s v="P0130"/>
    <x v="7"/>
    <s v="P0130|Nov"/>
    <n v="1216.1304"/>
    <n v="565.21000000000083"/>
    <n v="650.92039999999918"/>
    <s v="Copper Villa"/>
  </r>
  <r>
    <s v="P0130"/>
    <x v="8"/>
    <s v="P0130|Dec"/>
    <n v="4443.4904999999999"/>
    <n v="963.25999999999976"/>
    <n v="3480.2305000000001"/>
    <s v="Copper Villa"/>
  </r>
  <r>
    <s v="P0130"/>
    <x v="9"/>
    <s v="P0130|Jan"/>
    <n v="4490.3414999999995"/>
    <n v="963.98000000000059"/>
    <n v="3526.3614999999991"/>
    <s v="Copper Villa"/>
  </r>
  <r>
    <s v="P0130"/>
    <x v="10"/>
    <s v="P0130|Feb"/>
    <n v="2775.9815999999996"/>
    <n v="1086.7299999999998"/>
    <n v="1689.2515999999998"/>
    <s v="Copper Villa"/>
  </r>
  <r>
    <s v="P0130"/>
    <x v="11"/>
    <s v="P0130|Mar"/>
    <n v="2879.7619"/>
    <n v="857.83000000000027"/>
    <n v="2021.9318999999996"/>
    <s v="Copper Villa"/>
  </r>
  <r>
    <s v="P0131"/>
    <x v="0"/>
    <s v="P0131|Apr"/>
    <n v="845.10539999999992"/>
    <n v="528.0999999999998"/>
    <n v="317.00540000000012"/>
    <s v="Forest Cabin"/>
  </r>
  <r>
    <s v="P0131"/>
    <x v="1"/>
    <s v="P0131|May"/>
    <n v="890.55960000000005"/>
    <n v="731.4200000000003"/>
    <n v="159.13959999999975"/>
    <s v="Forest Cabin"/>
  </r>
  <r>
    <s v="P0131"/>
    <x v="2"/>
    <s v="P0131|Jun"/>
    <n v="1054.4119999999998"/>
    <n v="806.38999999999965"/>
    <n v="248.02200000000016"/>
    <s v="Forest Cabin"/>
  </r>
  <r>
    <s v="P0131"/>
    <x v="3"/>
    <s v="P0131|Jul"/>
    <n v="1574.5369999999998"/>
    <n v="1436.2800000000002"/>
    <n v="138.25699999999961"/>
    <s v="Forest Cabin"/>
  </r>
  <r>
    <s v="P0131"/>
    <x v="4"/>
    <s v="P0131|Aug"/>
    <n v="1675.1260000000002"/>
    <n v="1382.0499999999997"/>
    <n v="293.07600000000048"/>
    <s v="Forest Cabin"/>
  </r>
  <r>
    <s v="P0131"/>
    <x v="5"/>
    <s v="P0131|Sep"/>
    <n v="1036.7386000000001"/>
    <n v="654.35999999999956"/>
    <n v="382.37860000000057"/>
    <s v="Forest Cabin"/>
  </r>
  <r>
    <s v="P0131"/>
    <x v="6"/>
    <s v="P0131|Oct"/>
    <n v="908.54339999999991"/>
    <n v="595.77999999999975"/>
    <n v="312.76340000000016"/>
    <s v="Forest Cabin"/>
  </r>
  <r>
    <s v="P0131"/>
    <x v="7"/>
    <s v="P0131|Nov"/>
    <n v="1010.5970999999998"/>
    <n v="566.91999999999973"/>
    <n v="443.67710000000011"/>
    <s v="Forest Cabin"/>
  </r>
  <r>
    <s v="P0131"/>
    <x v="8"/>
    <s v="P0131|Dec"/>
    <n v="3992.4405000000002"/>
    <n v="960.70999999999992"/>
    <n v="3031.7305000000001"/>
    <s v="Forest Cabin"/>
  </r>
  <r>
    <s v="P0131"/>
    <x v="9"/>
    <s v="P0131|Jan"/>
    <n v="2908.7649000000001"/>
    <n v="866.94999999999982"/>
    <n v="2041.8149000000003"/>
    <s v="Forest Cabin"/>
  </r>
  <r>
    <s v="P0131"/>
    <x v="10"/>
    <s v="P0131|Feb"/>
    <n v="2307.9843999999998"/>
    <n v="798.8100000000004"/>
    <n v="1509.1743999999994"/>
    <s v="Forest Cabin"/>
  </r>
  <r>
    <s v="P0131"/>
    <x v="11"/>
    <s v="P0131|Mar"/>
    <n v="2142.1725999999999"/>
    <n v="790.73000000000059"/>
    <n v="1351.4425999999994"/>
    <s v="Forest Cabin"/>
  </r>
  <r>
    <s v="P0132"/>
    <x v="0"/>
    <s v="P0132|Apr"/>
    <n v="1738.3733999999999"/>
    <n v="913.4500000000005"/>
    <n v="824.92339999999945"/>
    <s v="Aspen Chalet"/>
  </r>
  <r>
    <s v="P0132"/>
    <x v="1"/>
    <s v="P0132|May"/>
    <n v="2145.1235000000001"/>
    <n v="1472.9499999999996"/>
    <n v="672.17350000000056"/>
    <s v="Aspen Chalet"/>
  </r>
  <r>
    <s v="P0132"/>
    <x v="2"/>
    <s v="P0132|Jun"/>
    <n v="2541.9407999999999"/>
    <n v="1649.73"/>
    <n v="892.21079999999984"/>
    <s v="Aspen Chalet"/>
  </r>
  <r>
    <s v="P0132"/>
    <x v="3"/>
    <s v="P0132|Jul"/>
    <n v="3917.5159999999996"/>
    <n v="3205.09"/>
    <n v="712.42599999999948"/>
    <s v="Aspen Chalet"/>
  </r>
  <r>
    <s v="P0132"/>
    <x v="4"/>
    <s v="P0132|Aug"/>
    <n v="2989.2078000000001"/>
    <n v="2871.5"/>
    <n v="117.70780000000013"/>
    <s v="Aspen Chalet"/>
  </r>
  <r>
    <s v="P0132"/>
    <x v="5"/>
    <s v="P0132|Sep"/>
    <n v="2524.8202999999999"/>
    <n v="1234.5099999999998"/>
    <n v="1290.3103000000001"/>
    <s v="Aspen Chalet"/>
  </r>
  <r>
    <s v="P0132"/>
    <x v="6"/>
    <s v="P0132|Oct"/>
    <n v="2175.9501"/>
    <n v="1162.42"/>
    <n v="1013.5300999999999"/>
    <s v="Aspen Chalet"/>
  </r>
  <r>
    <s v="P0132"/>
    <x v="7"/>
    <s v="P0132|Nov"/>
    <n v="2135.7533000000003"/>
    <n v="1015.9600000000004"/>
    <n v="1119.7932999999998"/>
    <s v="Aspen Chalet"/>
  </r>
  <r>
    <s v="P0132"/>
    <x v="8"/>
    <s v="P0132|Dec"/>
    <n v="8329.0530000000017"/>
    <n v="1732.7099999999957"/>
    <n v="6596.3430000000062"/>
    <s v="Aspen Chalet"/>
  </r>
  <r>
    <s v="P0132"/>
    <x v="9"/>
    <s v="P0132|Jan"/>
    <n v="6440.6194000000005"/>
    <n v="1569.7800000000009"/>
    <n v="4870.8393999999998"/>
    <s v="Aspen Chalet"/>
  </r>
  <r>
    <s v="P0132"/>
    <x v="10"/>
    <s v="P0132|Feb"/>
    <n v="4772.5309999999999"/>
    <n v="1402.7699999999998"/>
    <n v="3369.7610000000004"/>
    <s v="Aspen Chalet"/>
  </r>
  <r>
    <s v="P0132"/>
    <x v="11"/>
    <s v="P0132|Mar"/>
    <n v="5157.7956000000004"/>
    <n v="1420.09"/>
    <n v="3737.7056000000002"/>
    <s v="Aspen Chalet"/>
  </r>
  <r>
    <s v="P0133"/>
    <x v="0"/>
    <s v="P0133|Apr"/>
    <n v="1618.0740000000001"/>
    <n v="930.82000000000028"/>
    <n v="687.25399999999979"/>
    <s v="Aspen Hollow"/>
  </r>
  <r>
    <s v="P0133"/>
    <x v="1"/>
    <s v="P0133|May"/>
    <n v="1704.7920000000001"/>
    <n v="1471.9900000000002"/>
    <n v="232.80199999999991"/>
    <s v="Aspen Hollow"/>
  </r>
  <r>
    <s v="P0133"/>
    <x v="2"/>
    <s v="P0133|Jun"/>
    <n v="2651.4344000000001"/>
    <n v="1659.21"/>
    <n v="992.22440000000006"/>
    <s v="Aspen Hollow"/>
  </r>
  <r>
    <s v="P0133"/>
    <x v="3"/>
    <s v="P0133|Jul"/>
    <n v="3262.8932999999997"/>
    <n v="3047.96"/>
    <n v="214.93329999999969"/>
    <s v="Aspen Hollow"/>
  </r>
  <r>
    <s v="P0133"/>
    <x v="4"/>
    <s v="P0133|Aug"/>
    <n v="3056.8653000000004"/>
    <n v="2865.3100000000004"/>
    <n v="191.55529999999999"/>
    <s v="Aspen Hollow"/>
  </r>
  <r>
    <s v="P0133"/>
    <x v="5"/>
    <s v="P0133|Sep"/>
    <n v="1806.6420000000001"/>
    <n v="1249.7600000000004"/>
    <n v="556.88199999999961"/>
    <s v="Aspen Hollow"/>
  </r>
  <r>
    <s v="P0133"/>
    <x v="6"/>
    <s v="P0133|Oct"/>
    <n v="2000.9136000000001"/>
    <n v="1123.0300000000002"/>
    <n v="877.88359999999989"/>
    <s v="Aspen Hollow"/>
  </r>
  <r>
    <s v="P0133"/>
    <x v="7"/>
    <s v="P0133|Nov"/>
    <n v="1711.6789999999999"/>
    <n v="1013.96"/>
    <n v="697.71899999999982"/>
    <s v="Aspen Hollow"/>
  </r>
  <r>
    <s v="P0133"/>
    <x v="8"/>
    <s v="P0133|Dec"/>
    <n v="7674.4776000000002"/>
    <n v="1744.6500000000033"/>
    <n v="5929.8275999999969"/>
    <s v="Aspen Hollow"/>
  </r>
  <r>
    <s v="P0133"/>
    <x v="9"/>
    <s v="P0133|Jan"/>
    <n v="7057.3744999999999"/>
    <n v="1837.149999999996"/>
    <n v="5220.2245000000039"/>
    <s v="Aspen Hollow"/>
  </r>
  <r>
    <s v="P0133"/>
    <x v="10"/>
    <s v="P0133|Feb"/>
    <n v="5085.7343000000001"/>
    <n v="1429.0800000000006"/>
    <n v="3656.6542999999992"/>
    <s v="Aspen Hollow"/>
  </r>
  <r>
    <s v="P0133"/>
    <x v="11"/>
    <s v="P0133|Mar"/>
    <n v="4432.1579999999994"/>
    <n v="1420.5700000000002"/>
    <n v="3011.5879999999993"/>
    <s v="Aspen Hollow"/>
  </r>
  <r>
    <s v="P0134"/>
    <x v="0"/>
    <s v="P0134|Apr"/>
    <n v="911.97720000000004"/>
    <n v="508.61999999999966"/>
    <n v="403.35720000000038"/>
    <s v="Bearpaw House"/>
  </r>
  <r>
    <s v="P0134"/>
    <x v="1"/>
    <s v="P0134|May"/>
    <n v="1080.8056999999999"/>
    <n v="724.57999999999993"/>
    <n v="356.22569999999996"/>
    <s v="Bearpaw House"/>
  </r>
  <r>
    <s v="P0134"/>
    <x v="2"/>
    <s v="P0134|Jun"/>
    <n v="1120.9346"/>
    <n v="1064.7"/>
    <n v="56.2346"/>
    <s v="Bearpaw House"/>
  </r>
  <r>
    <s v="P0134"/>
    <x v="3"/>
    <s v="P0134|Jul"/>
    <n v="1694.72"/>
    <n v="1456.65"/>
    <n v="238.06999999999994"/>
    <s v="Bearpaw House"/>
  </r>
  <r>
    <s v="P0134"/>
    <x v="4"/>
    <s v="P0134|Aug"/>
    <n v="1466.1285"/>
    <n v="1288.94"/>
    <n v="177.18849999999998"/>
    <s v="Bearpaw House"/>
  </r>
  <r>
    <s v="P0134"/>
    <x v="5"/>
    <s v="P0134|Sep"/>
    <n v="1225.2289999999998"/>
    <n v="647.1800000000004"/>
    <n v="578.04899999999941"/>
    <s v="Bearpaw House"/>
  </r>
  <r>
    <s v="P0134"/>
    <x v="6"/>
    <s v="P0134|Oct"/>
    <n v="984.14519999999993"/>
    <n v="627.84000000000015"/>
    <n v="356.30519999999979"/>
    <s v="Bearpaw House"/>
  </r>
  <r>
    <s v="P0134"/>
    <x v="7"/>
    <s v="P0134|Nov"/>
    <n v="975.41519999999991"/>
    <n v="589.73999999999944"/>
    <n v="385.67520000000047"/>
    <s v="Bearpaw House"/>
  </r>
  <r>
    <s v="P0134"/>
    <x v="8"/>
    <s v="P0134|Dec"/>
    <n v="3682.8927999999996"/>
    <n v="882.08000000000027"/>
    <n v="2800.8127999999992"/>
    <s v="Bearpaw House"/>
  </r>
  <r>
    <s v="P0134"/>
    <x v="9"/>
    <s v="P0134|Jan"/>
    <n v="2997.1415999999999"/>
    <n v="874.63000000000022"/>
    <n v="2122.5115999999998"/>
    <s v="Bearpaw House"/>
  </r>
  <r>
    <s v="P0134"/>
    <x v="10"/>
    <s v="P0134|Feb"/>
    <n v="2240.9379999999996"/>
    <n v="783.9499999999997"/>
    <n v="1456.9879999999998"/>
    <s v="Bearpaw House"/>
  </r>
  <r>
    <s v="P0134"/>
    <x v="11"/>
    <s v="P0134|Mar"/>
    <n v="2124.3439999999996"/>
    <n v="777.60000000000014"/>
    <n v="1346.7439999999995"/>
    <s v="Bearpaw House"/>
  </r>
  <r>
    <s v="P0135"/>
    <x v="0"/>
    <s v="P0135|Apr"/>
    <n v="1059.5585000000001"/>
    <n v="647.67000000000019"/>
    <n v="411.88849999999991"/>
    <s v="Bearpaw Hollow"/>
  </r>
  <r>
    <s v="P0135"/>
    <x v="1"/>
    <s v="P0135|May"/>
    <n v="1297.8971999999999"/>
    <n v="955.43999999999983"/>
    <n v="342.45720000000006"/>
    <s v="Bearpaw Hollow"/>
  </r>
  <r>
    <s v="P0135"/>
    <x v="2"/>
    <s v="P0135|Jun"/>
    <n v="1416.3438999999998"/>
    <n v="1082.0399999999995"/>
    <n v="334.30390000000034"/>
    <s v="Bearpaw Hollow"/>
  </r>
  <r>
    <s v="P0135"/>
    <x v="3"/>
    <s v="P0135|Jul"/>
    <n v="2149.5370000000003"/>
    <n v="2158.27"/>
    <n v="-8.7329999999997199"/>
    <s v="Bearpaw Hollow"/>
  </r>
  <r>
    <s v="P0135"/>
    <x v="4"/>
    <s v="P0135|Aug"/>
    <n v="2177.5700000000002"/>
    <n v="1899.8400000000006"/>
    <n v="277.72999999999956"/>
    <s v="Bearpaw Hollow"/>
  </r>
  <r>
    <s v="P0135"/>
    <x v="5"/>
    <s v="P0135|Sep"/>
    <n v="1463.1949"/>
    <n v="856.96000000000026"/>
    <n v="606.2348999999997"/>
    <s v="Bearpaw Hollow"/>
  </r>
  <r>
    <s v="P0135"/>
    <x v="6"/>
    <s v="P0135|Oct"/>
    <n v="1233.8189999999997"/>
    <n v="772.71"/>
    <n v="461.1089999999997"/>
    <s v="Bearpaw Hollow"/>
  </r>
  <r>
    <s v="P0135"/>
    <x v="7"/>
    <s v="P0135|Nov"/>
    <n v="1319.5475999999999"/>
    <n v="712.62"/>
    <n v="606.92759999999987"/>
    <s v="Bearpaw Hollow"/>
  </r>
  <r>
    <s v="P0135"/>
    <x v="8"/>
    <s v="P0135|Dec"/>
    <n v="4592.6736000000001"/>
    <n v="1205.4799999999998"/>
    <n v="3387.1936000000005"/>
    <s v="Bearpaw Hollow"/>
  </r>
  <r>
    <s v="P0135"/>
    <x v="9"/>
    <s v="P0135|Jan"/>
    <n v="3715.5228000000002"/>
    <n v="1086.6100000000001"/>
    <n v="2628.9128000000001"/>
    <s v="Bearpaw Hollow"/>
  </r>
  <r>
    <s v="P0135"/>
    <x v="10"/>
    <s v="P0135|Feb"/>
    <n v="3705.3960000000002"/>
    <n v="1061.6500000000001"/>
    <n v="2643.7460000000001"/>
    <s v="Bearpaw Hollow"/>
  </r>
  <r>
    <s v="P0135"/>
    <x v="11"/>
    <s v="P0135|Mar"/>
    <n v="3123.4549999999999"/>
    <n v="958.0400000000003"/>
    <n v="2165.4149999999995"/>
    <s v="Bearpaw Hollow"/>
  </r>
  <r>
    <s v="P0136"/>
    <x v="0"/>
    <s v="P0136|Apr"/>
    <n v="1461.3470000000002"/>
    <n v="780.81999999999971"/>
    <n v="680.5270000000005"/>
    <s v="Highland Point"/>
  </r>
  <r>
    <s v="P0136"/>
    <x v="1"/>
    <s v="P0136|May"/>
    <n v="1581.8986"/>
    <n v="1204.8299999999997"/>
    <n v="377.06860000000029"/>
    <s v="Highland Point"/>
  </r>
  <r>
    <s v="P0136"/>
    <x v="2"/>
    <s v="P0136|Jun"/>
    <n v="1817.6279999999999"/>
    <n v="1497.2800000000002"/>
    <n v="320.34799999999973"/>
    <s v="Highland Point"/>
  </r>
  <r>
    <s v="P0136"/>
    <x v="3"/>
    <s v="P0136|Jul"/>
    <n v="2499.0336000000002"/>
    <n v="2464.7200000000003"/>
    <n v="34.313599999999951"/>
    <s v="Highland Point"/>
  </r>
  <r>
    <s v="P0136"/>
    <x v="4"/>
    <s v="P0136|Aug"/>
    <n v="2291.5311999999999"/>
    <n v="2343.17"/>
    <n v="-51.638800000000174"/>
    <s v="Highland Point"/>
  </r>
  <r>
    <s v="P0136"/>
    <x v="5"/>
    <s v="P0136|Sep"/>
    <n v="1633.9875999999999"/>
    <n v="1034.4400000000005"/>
    <n v="599.54759999999942"/>
    <s v="Highland Point"/>
  </r>
  <r>
    <s v="P0136"/>
    <x v="6"/>
    <s v="P0136|Oct"/>
    <n v="1429.9190000000001"/>
    <n v="940.18999999999983"/>
    <n v="489.72900000000027"/>
    <s v="Highland Point"/>
  </r>
  <r>
    <s v="P0136"/>
    <x v="7"/>
    <s v="P0136|Nov"/>
    <n v="1721.7531999999999"/>
    <n v="840.81000000000006"/>
    <n v="880.94319999999982"/>
    <s v="Highland Point"/>
  </r>
  <r>
    <s v="P0136"/>
    <x v="8"/>
    <s v="P0136|Dec"/>
    <n v="5889.0526"/>
    <n v="1317.5500000000004"/>
    <n v="4571.5025999999998"/>
    <s v="Highland Point"/>
  </r>
  <r>
    <s v="P0136"/>
    <x v="9"/>
    <s v="P0136|Jan"/>
    <n v="5039.2743999999993"/>
    <n v="1310.58"/>
    <n v="3728.6943999999994"/>
    <s v="Highland Point"/>
  </r>
  <r>
    <s v="P0136"/>
    <x v="10"/>
    <s v="P0136|Feb"/>
    <n v="3713.0888"/>
    <n v="1184.1099999999994"/>
    <n v="2528.9788000000008"/>
    <s v="Highland Point"/>
  </r>
  <r>
    <s v="P0136"/>
    <x v="11"/>
    <s v="P0136|Mar"/>
    <n v="3252.57"/>
    <n v="1048.9999999999995"/>
    <n v="2203.5700000000006"/>
    <s v="Highland Point"/>
  </r>
  <r>
    <s v="P0137"/>
    <x v="0"/>
    <s v="P0137|Apr"/>
    <n v="1813.9752000000001"/>
    <n v="913.50999999999976"/>
    <n v="900.46520000000032"/>
    <s v="Cinder Retreat"/>
  </r>
  <r>
    <s v="P0137"/>
    <x v="1"/>
    <s v="P0137|May"/>
    <n v="2695.7330999999999"/>
    <n v="1609.93"/>
    <n v="1085.8030999999999"/>
    <s v="Cinder Retreat"/>
  </r>
  <r>
    <s v="P0137"/>
    <x v="2"/>
    <s v="P0137|Jun"/>
    <n v="3196.2240000000002"/>
    <n v="1783.4199999999996"/>
    <n v="1412.8040000000005"/>
    <s v="Cinder Retreat"/>
  </r>
  <r>
    <s v="P0137"/>
    <x v="3"/>
    <s v="P0137|Jul"/>
    <n v="4457.7478000000001"/>
    <n v="3215.1699999999996"/>
    <n v="1242.5778000000005"/>
    <s v="Cinder Retreat"/>
  </r>
  <r>
    <s v="P0137"/>
    <x v="4"/>
    <s v="P0137|Aug"/>
    <n v="3653.7439000000004"/>
    <n v="3013.16"/>
    <n v="640.58390000000054"/>
    <s v="Cinder Retreat"/>
  </r>
  <r>
    <s v="P0137"/>
    <x v="5"/>
    <s v="P0137|Sep"/>
    <n v="2177.6864"/>
    <n v="1239.0099999999995"/>
    <n v="938.67640000000051"/>
    <s v="Cinder Retreat"/>
  </r>
  <r>
    <s v="P0137"/>
    <x v="6"/>
    <s v="P0137|Oct"/>
    <n v="2568.44"/>
    <n v="1288.4399999999998"/>
    <n v="1280.0000000000002"/>
    <s v="Cinder Retreat"/>
  </r>
  <r>
    <s v="P0137"/>
    <x v="7"/>
    <s v="P0137|Nov"/>
    <n v="2574.8031999999998"/>
    <n v="1188.6899999999998"/>
    <n v="1386.1132"/>
    <s v="Cinder Retreat"/>
  </r>
  <r>
    <s v="P0137"/>
    <x v="8"/>
    <s v="P0137|Dec"/>
    <n v="8089.8509999999997"/>
    <n v="1731.0900000000017"/>
    <n v="6358.7609999999977"/>
    <s v="Cinder Retreat"/>
  </r>
  <r>
    <s v="P0137"/>
    <x v="9"/>
    <s v="P0137|Jan"/>
    <n v="7370.2079999999996"/>
    <n v="1712.3900000000012"/>
    <n v="5657.8179999999984"/>
    <s v="Cinder Retreat"/>
  </r>
  <r>
    <s v="P0137"/>
    <x v="10"/>
    <s v="P0137|Feb"/>
    <n v="6563.1109999999999"/>
    <n v="1592.5300000000038"/>
    <n v="4970.5809999999965"/>
    <s v="Cinder Retreat"/>
  </r>
  <r>
    <s v="P0137"/>
    <x v="11"/>
    <s v="P0137|Mar"/>
    <n v="5413.1772000000001"/>
    <n v="1417.1000000000001"/>
    <n v="3996.0771999999997"/>
    <s v="Cinder Retreat"/>
  </r>
  <r>
    <s v="P0138"/>
    <x v="0"/>
    <s v="P0138|Apr"/>
    <n v="725.04849999999999"/>
    <n v="533.28000000000043"/>
    <n v="191.76849999999956"/>
    <s v="Copper Cabin"/>
  </r>
  <r>
    <s v="P0138"/>
    <x v="1"/>
    <s v="P0138|May"/>
    <n v="948.87600000000009"/>
    <n v="741.66999999999962"/>
    <n v="207.20600000000047"/>
    <s v="Copper Cabin"/>
  </r>
  <r>
    <s v="P0138"/>
    <x v="2"/>
    <s v="P0138|Jun"/>
    <n v="1004.2144999999999"/>
    <n v="800.18999999999971"/>
    <n v="204.02450000000022"/>
    <s v="Copper Cabin"/>
  </r>
  <r>
    <s v="P0138"/>
    <x v="3"/>
    <s v="P0138|Jul"/>
    <n v="1648.7420000000002"/>
    <n v="1456.6200000000003"/>
    <n v="192.12199999999984"/>
    <s v="Copper Cabin"/>
  </r>
  <r>
    <s v="P0138"/>
    <x v="4"/>
    <s v="P0138|Aug"/>
    <n v="1310.0360999999998"/>
    <n v="1278.6000000000001"/>
    <n v="31.436099999999669"/>
    <s v="Copper Cabin"/>
  </r>
  <r>
    <s v="P0138"/>
    <x v="5"/>
    <s v="P0138|Sep"/>
    <n v="860.76120000000003"/>
    <n v="647.25999999999988"/>
    <n v="213.50120000000015"/>
    <s v="Copper Cabin"/>
  </r>
  <r>
    <s v="P0138"/>
    <x v="6"/>
    <s v="P0138|Oct"/>
    <n v="869.72400000000005"/>
    <n v="623.95000000000005"/>
    <n v="245.774"/>
    <s v="Copper Cabin"/>
  </r>
  <r>
    <s v="P0138"/>
    <x v="7"/>
    <s v="P0138|Nov"/>
    <n v="894.05160000000001"/>
    <n v="563.12"/>
    <n v="330.9316"/>
    <s v="Copper Cabin"/>
  </r>
  <r>
    <s v="P0138"/>
    <x v="8"/>
    <s v="P0138|Dec"/>
    <n v="2934.9937"/>
    <n v="882.06000000000006"/>
    <n v="2052.9337"/>
    <s v="Copper Cabin"/>
  </r>
  <r>
    <s v="P0138"/>
    <x v="9"/>
    <s v="P0138|Jan"/>
    <n v="2786.4575999999997"/>
    <n v="874.76999999999975"/>
    <n v="1911.6876"/>
    <s v="Copper Cabin"/>
  </r>
  <r>
    <s v="P0138"/>
    <x v="10"/>
    <s v="P0138|Feb"/>
    <n v="2315.8802000000001"/>
    <n v="772.08999999999992"/>
    <n v="1543.7902000000001"/>
    <s v="Copper Cabin"/>
  </r>
  <r>
    <s v="P0138"/>
    <x v="11"/>
    <s v="P0138|Mar"/>
    <n v="1680.2378999999999"/>
    <n v="684.43999999999983"/>
    <n v="995.79790000000003"/>
    <s v="Copper Cabin"/>
  </r>
  <r>
    <s v="P0139"/>
    <x v="0"/>
    <s v="P0139|Apr"/>
    <n v="1493.26"/>
    <n v="763.64000000000044"/>
    <n v="729.61999999999955"/>
    <s v="Cinder Chalet"/>
  </r>
  <r>
    <s v="P0139"/>
    <x v="1"/>
    <s v="P0139|May"/>
    <n v="1677.7540000000001"/>
    <n v="1180.6399999999996"/>
    <n v="497.11400000000049"/>
    <s v="Cinder Chalet"/>
  </r>
  <r>
    <s v="P0139"/>
    <x v="2"/>
    <s v="P0139|Jun"/>
    <n v="2265.5448999999999"/>
    <n v="1360.13"/>
    <n v="905.41489999999976"/>
    <s v="Cinder Chalet"/>
  </r>
  <r>
    <s v="P0139"/>
    <x v="3"/>
    <s v="P0139|Jul"/>
    <n v="3221.6464000000001"/>
    <n v="2610.4599999999996"/>
    <n v="611.1864000000005"/>
    <s v="Cinder Chalet"/>
  </r>
  <r>
    <s v="P0139"/>
    <x v="4"/>
    <s v="P0139|Aug"/>
    <n v="2470.9618"/>
    <n v="2334.64"/>
    <n v="136.32180000000017"/>
    <s v="Cinder Chalet"/>
  </r>
  <r>
    <s v="P0139"/>
    <x v="5"/>
    <s v="P0139|Sep"/>
    <n v="1739.6787999999999"/>
    <n v="1038.8600000000001"/>
    <n v="700.81879999999978"/>
    <s v="Cinder Chalet"/>
  </r>
  <r>
    <s v="P0139"/>
    <x v="6"/>
    <s v="P0139|Oct"/>
    <n v="1718.0866000000001"/>
    <n v="1091.9100000000001"/>
    <n v="626.17660000000001"/>
    <s v="Cinder Chalet"/>
  </r>
  <r>
    <s v="P0139"/>
    <x v="7"/>
    <s v="P0139|Nov"/>
    <n v="1924.2034999999998"/>
    <n v="972.88999999999976"/>
    <n v="951.31350000000009"/>
    <s v="Cinder Chalet"/>
  </r>
  <r>
    <s v="P0139"/>
    <x v="8"/>
    <s v="P0139|Dec"/>
    <n v="6909.9210000000003"/>
    <n v="1469.9899999999975"/>
    <n v="5439.9310000000023"/>
    <s v="Cinder Chalet"/>
  </r>
  <r>
    <s v="P0139"/>
    <x v="9"/>
    <s v="P0139|Jan"/>
    <n v="5504.9519999999993"/>
    <n v="1300.7199999999993"/>
    <n v="4204.232"/>
    <s v="Cinder Chalet"/>
  </r>
  <r>
    <s v="P0139"/>
    <x v="10"/>
    <s v="P0139|Feb"/>
    <n v="5359.1803999999993"/>
    <n v="1308.5999999999992"/>
    <n v="4050.5803999999998"/>
    <s v="Cinder Chalet"/>
  </r>
  <r>
    <s v="P0139"/>
    <x v="11"/>
    <s v="P0139|Mar"/>
    <n v="3865.6698000000001"/>
    <n v="1171.5600000000004"/>
    <n v="2694.1097999999997"/>
    <s v="Cinder Chalet"/>
  </r>
  <r>
    <s v="P0140"/>
    <x v="0"/>
    <s v="P0140|Apr"/>
    <n v="1389.8385999999998"/>
    <n v="766.45999999999981"/>
    <n v="623.37860000000001"/>
    <s v="Granite Refuge"/>
  </r>
  <r>
    <s v="P0140"/>
    <x v="1"/>
    <s v="P0140|May"/>
    <n v="1832.5272"/>
    <n v="1210.3400000000001"/>
    <n v="622.18719999999985"/>
    <s v="Granite Refuge"/>
  </r>
  <r>
    <s v="P0140"/>
    <x v="2"/>
    <s v="P0140|Jun"/>
    <n v="1780.8456000000001"/>
    <n v="1341.1599999999999"/>
    <n v="439.68560000000025"/>
    <s v="Granite Refuge"/>
  </r>
  <r>
    <s v="P0140"/>
    <x v="3"/>
    <s v="P0140|Jul"/>
    <n v="3188.2492999999999"/>
    <n v="2608.0199999999995"/>
    <n v="580.22930000000042"/>
    <s v="Granite Refuge"/>
  </r>
  <r>
    <s v="P0140"/>
    <x v="4"/>
    <s v="P0140|Aug"/>
    <n v="2831.1244000000002"/>
    <n v="2454.84"/>
    <n v="376.28440000000001"/>
    <s v="Granite Refuge"/>
  </r>
  <r>
    <s v="P0140"/>
    <x v="5"/>
    <s v="P0140|Sep"/>
    <n v="1832.566"/>
    <n v="1046.6599999999999"/>
    <n v="785.90600000000018"/>
    <s v="Granite Refuge"/>
  </r>
  <r>
    <s v="P0140"/>
    <x v="6"/>
    <s v="P0140|Oct"/>
    <n v="1584.731"/>
    <n v="937.34000000000026"/>
    <n v="647.39099999999974"/>
    <s v="Granite Refuge"/>
  </r>
  <r>
    <s v="P0140"/>
    <x v="7"/>
    <s v="P0140|Nov"/>
    <n v="1857.4577999999999"/>
    <n v="1243.69"/>
    <n v="613.76779999999985"/>
    <s v="Granite Refuge"/>
  </r>
  <r>
    <s v="P0140"/>
    <x v="8"/>
    <s v="P0140|Dec"/>
    <n v="5935.7888000000003"/>
    <n v="1442.8299999999992"/>
    <n v="4492.9588000000012"/>
    <s v="Granite Refuge"/>
  </r>
  <r>
    <s v="P0140"/>
    <x v="9"/>
    <s v="P0140|Jan"/>
    <n v="5553.6476000000002"/>
    <n v="1458.130000000004"/>
    <n v="4095.5175999999965"/>
    <s v="Granite Refuge"/>
  </r>
  <r>
    <s v="P0140"/>
    <x v="10"/>
    <s v="P0140|Feb"/>
    <n v="4708.2521999999999"/>
    <n v="1323.5600000000004"/>
    <n v="3384.6921999999995"/>
    <s v="Granite Refuge"/>
  </r>
  <r>
    <s v="P0140"/>
    <x v="11"/>
    <s v="P0140|Mar"/>
    <n v="3475.8947000000003"/>
    <n v="1141.7200000000003"/>
    <n v="2334.1747"/>
    <s v="Granite Refuge"/>
  </r>
  <r>
    <s v="P0141"/>
    <x v="0"/>
    <s v="P0141|Apr"/>
    <n v="1220.6657999999998"/>
    <n v="640.52999999999986"/>
    <n v="580.1357999999999"/>
    <s v="Copper Escape"/>
  </r>
  <r>
    <s v="P0141"/>
    <x v="1"/>
    <s v="P0141|May"/>
    <n v="1292.4264000000001"/>
    <n v="986.78000000000054"/>
    <n v="305.64639999999952"/>
    <s v="Copper Escape"/>
  </r>
  <r>
    <s v="P0141"/>
    <x v="2"/>
    <s v="P0141|Jun"/>
    <n v="1595.7647999999999"/>
    <n v="1062.7200000000005"/>
    <n v="533.04479999999944"/>
    <s v="Copper Escape"/>
  </r>
  <r>
    <s v="P0141"/>
    <x v="3"/>
    <s v="P0141|Jul"/>
    <n v="2527.2550000000001"/>
    <n v="2021.6100000000004"/>
    <n v="505.64499999999975"/>
    <s v="Copper Escape"/>
  </r>
  <r>
    <s v="P0141"/>
    <x v="4"/>
    <s v="P0141|Aug"/>
    <n v="1989.9534000000001"/>
    <n v="1810.48"/>
    <n v="179.47340000000008"/>
    <s v="Copper Escape"/>
  </r>
  <r>
    <s v="P0141"/>
    <x v="5"/>
    <s v="P0141|Sep"/>
    <n v="1324.0871999999999"/>
    <n v="849.07000000000039"/>
    <n v="475.01719999999955"/>
    <s v="Copper Escape"/>
  </r>
  <r>
    <s v="P0141"/>
    <x v="6"/>
    <s v="P0141|Oct"/>
    <n v="1327.4046000000001"/>
    <n v="746.24"/>
    <n v="581.16460000000006"/>
    <s v="Copper Escape"/>
  </r>
  <r>
    <s v="P0141"/>
    <x v="7"/>
    <s v="P0141|Nov"/>
    <n v="1279.9134000000001"/>
    <n v="698.5999999999998"/>
    <n v="581.31340000000034"/>
    <s v="Copper Escape"/>
  </r>
  <r>
    <s v="P0141"/>
    <x v="8"/>
    <s v="P0141|Dec"/>
    <n v="5021.1225999999997"/>
    <n v="1190.7100000000003"/>
    <n v="3830.4125999999997"/>
    <s v="Copper Escape"/>
  </r>
  <r>
    <s v="P0141"/>
    <x v="9"/>
    <s v="P0141|Jan"/>
    <n v="4400.0712000000003"/>
    <n v="1067.1899999999996"/>
    <n v="3332.8812000000007"/>
    <s v="Copper Escape"/>
  </r>
  <r>
    <s v="P0141"/>
    <x v="10"/>
    <s v="P0141|Feb"/>
    <n v="3386.0437000000002"/>
    <n v="1178.5599999999993"/>
    <n v="2207.4837000000007"/>
    <s v="Copper Escape"/>
  </r>
  <r>
    <s v="P0141"/>
    <x v="11"/>
    <s v="P0141|Mar"/>
    <n v="3021.0230000000001"/>
    <n v="961.46999999999957"/>
    <n v="2059.5530000000008"/>
    <s v="Copper Escape"/>
  </r>
  <r>
    <s v="P0142"/>
    <x v="0"/>
    <s v="P0142|Apr"/>
    <n v="767.4860000000001"/>
    <n v="514.05999999999972"/>
    <n v="253.42600000000039"/>
    <s v="Alpine Refuge"/>
  </r>
  <r>
    <s v="P0142"/>
    <x v="1"/>
    <s v="P0142|May"/>
    <n v="842.37"/>
    <n v="732.00000000000023"/>
    <n v="110.36999999999978"/>
    <s v="Alpine Refuge"/>
  </r>
  <r>
    <s v="P0142"/>
    <x v="2"/>
    <s v="P0142|Jun"/>
    <n v="1137.4343000000001"/>
    <n v="792.02000000000044"/>
    <n v="345.41429999999968"/>
    <s v="Alpine Refuge"/>
  </r>
  <r>
    <s v="P0142"/>
    <x v="3"/>
    <s v="P0142|Jul"/>
    <n v="1544.7858000000001"/>
    <n v="1360.8299999999997"/>
    <n v="183.95580000000041"/>
    <s v="Alpine Refuge"/>
  </r>
  <r>
    <s v="P0142"/>
    <x v="4"/>
    <s v="P0142|Aug"/>
    <n v="1332.6080000000002"/>
    <n v="1290.4399999999998"/>
    <n v="42.168000000000347"/>
    <s v="Alpine Refuge"/>
  </r>
  <r>
    <s v="P0142"/>
    <x v="5"/>
    <s v="P0142|Sep"/>
    <n v="1036.758"/>
    <n v="655.77000000000021"/>
    <n v="380.98799999999983"/>
    <s v="Alpine Refuge"/>
  </r>
  <r>
    <s v="P0142"/>
    <x v="6"/>
    <s v="P0142|Oct"/>
    <n v="852.79750000000001"/>
    <n v="608.90000000000032"/>
    <n v="243.8974999999997"/>
    <s v="Alpine Refuge"/>
  </r>
  <r>
    <s v="P0142"/>
    <x v="7"/>
    <s v="P0142|Nov"/>
    <n v="836.84100000000001"/>
    <n v="567.81000000000063"/>
    <n v="269.03099999999938"/>
    <s v="Alpine Refuge"/>
  </r>
  <r>
    <s v="P0142"/>
    <x v="8"/>
    <s v="P0142|Dec"/>
    <n v="3155.2903999999999"/>
    <n v="1064.93"/>
    <n v="2090.3603999999996"/>
    <s v="Alpine Refuge"/>
  </r>
  <r>
    <s v="P0142"/>
    <x v="9"/>
    <s v="P0142|Jan"/>
    <n v="3140.3136"/>
    <n v="886.92999999999972"/>
    <n v="2253.3836000000001"/>
    <s v="Alpine Refuge"/>
  </r>
  <r>
    <s v="P0142"/>
    <x v="10"/>
    <s v="P0142|Feb"/>
    <n v="2570.7864999999997"/>
    <n v="786.24999999999989"/>
    <n v="1784.5364999999997"/>
    <s v="Alpine Refuge"/>
  </r>
  <r>
    <s v="P0142"/>
    <x v="11"/>
    <s v="P0142|Mar"/>
    <n v="2149.0789999999997"/>
    <n v="779.67000000000007"/>
    <n v="1369.4089999999997"/>
    <s v="Alpine Refuge"/>
  </r>
  <r>
    <s v="P0143"/>
    <x v="0"/>
    <s v="P0143|Apr"/>
    <n v="632.80499999999995"/>
    <n v="412.1900000000004"/>
    <n v="220.61499999999955"/>
    <s v="Starlight Cabin"/>
  </r>
  <r>
    <s v="P0143"/>
    <x v="1"/>
    <s v="P0143|May"/>
    <n v="760.53460000000007"/>
    <n v="519.58000000000038"/>
    <n v="240.95459999999969"/>
    <s v="Starlight Cabin"/>
  </r>
  <r>
    <s v="P0143"/>
    <x v="2"/>
    <s v="P0143|Jun"/>
    <n v="921.76800000000003"/>
    <n v="747.23"/>
    <n v="174.53800000000001"/>
    <s v="Starlight Cabin"/>
  </r>
  <r>
    <s v="P0143"/>
    <x v="3"/>
    <s v="P0143|Jul"/>
    <n v="1376.444"/>
    <n v="903.53000000000009"/>
    <n v="472.91399999999987"/>
    <s v="Starlight Cabin"/>
  </r>
  <r>
    <s v="P0143"/>
    <x v="4"/>
    <s v="P0143|Aug"/>
    <n v="1180.1566"/>
    <n v="792.95999999999958"/>
    <n v="387.19660000000044"/>
    <s v="Starlight Cabin"/>
  </r>
  <r>
    <s v="P0143"/>
    <x v="5"/>
    <s v="P0143|Sep"/>
    <n v="834.09939999999995"/>
    <n v="471.88999999999976"/>
    <n v="362.20940000000019"/>
    <s v="Starlight Cabin"/>
  </r>
  <r>
    <s v="P0143"/>
    <x v="6"/>
    <s v="P0143|Oct"/>
    <n v="729.51400000000001"/>
    <n v="460.96999999999991"/>
    <n v="268.5440000000001"/>
    <s v="Starlight Cabin"/>
  </r>
  <r>
    <s v="P0143"/>
    <x v="7"/>
    <s v="P0143|Nov"/>
    <n v="858.33969999999999"/>
    <n v="460.68000000000052"/>
    <n v="397.65969999999948"/>
    <s v="Starlight Cabin"/>
  </r>
  <r>
    <s v="P0143"/>
    <x v="8"/>
    <s v="P0143|Dec"/>
    <n v="2899.9030000000002"/>
    <n v="684.10000000000048"/>
    <n v="2215.8029999999999"/>
    <s v="Starlight Cabin"/>
  </r>
  <r>
    <s v="P0143"/>
    <x v="9"/>
    <s v="P0143|Jan"/>
    <n v="2614.7909"/>
    <n v="699.48999999999967"/>
    <n v="1915.3009000000002"/>
    <s v="Starlight Cabin"/>
  </r>
  <r>
    <s v="P0143"/>
    <x v="10"/>
    <s v="P0143|Feb"/>
    <n v="2496.2568999999999"/>
    <n v="682.20999999999981"/>
    <n v="1814.0469000000001"/>
    <s v="Starlight Cabin"/>
  </r>
  <r>
    <s v="P0143"/>
    <x v="11"/>
    <s v="P0143|Mar"/>
    <n v="1744.4795999999999"/>
    <n v="608.04000000000008"/>
    <n v="1136.4395999999997"/>
    <s v="Starlight Cabin"/>
  </r>
  <r>
    <s v="P0144"/>
    <x v="0"/>
    <s v="P0144|Apr"/>
    <n v="741.87799999999993"/>
    <n v="531.55000000000041"/>
    <n v="210.32799999999952"/>
    <s v="Starlight Haven"/>
  </r>
  <r>
    <s v="P0144"/>
    <x v="1"/>
    <s v="P0144|May"/>
    <n v="973.72739999999999"/>
    <n v="734.61000000000024"/>
    <n v="239.11739999999975"/>
    <s v="Starlight Haven"/>
  </r>
  <r>
    <s v="P0144"/>
    <x v="2"/>
    <s v="P0144|Jun"/>
    <n v="1055.8185000000001"/>
    <n v="799.75000000000045"/>
    <n v="256.06849999999963"/>
    <s v="Starlight Haven"/>
  </r>
  <r>
    <s v="P0144"/>
    <x v="3"/>
    <s v="P0144|Jul"/>
    <n v="1451.2874999999999"/>
    <n v="1379.2299999999996"/>
    <n v="72.057500000000346"/>
    <s v="Starlight Haven"/>
  </r>
  <r>
    <s v="P0144"/>
    <x v="4"/>
    <s v="P0144|Aug"/>
    <n v="1382.1459"/>
    <n v="1305.0899999999997"/>
    <n v="77.055900000000292"/>
    <s v="Starlight Haven"/>
  </r>
  <r>
    <s v="P0144"/>
    <x v="5"/>
    <s v="P0144|Sep"/>
    <n v="936.07199999999989"/>
    <n v="654.35999999999979"/>
    <n v="281.7120000000001"/>
    <s v="Starlight Haven"/>
  </r>
  <r>
    <s v="P0144"/>
    <x v="6"/>
    <s v="P0144|Oct"/>
    <n v="923.85"/>
    <n v="623.57999999999993"/>
    <n v="300.2700000000001"/>
    <s v="Starlight Haven"/>
  </r>
  <r>
    <s v="P0144"/>
    <x v="7"/>
    <s v="P0144|Nov"/>
    <n v="931.70699999999988"/>
    <n v="579.7800000000002"/>
    <n v="351.92699999999968"/>
    <s v="Starlight Haven"/>
  </r>
  <r>
    <s v="P0144"/>
    <x v="8"/>
    <s v="P0144|Dec"/>
    <n v="3709.5012000000002"/>
    <n v="956.8399999999998"/>
    <n v="2752.6612000000005"/>
    <s v="Starlight Haven"/>
  </r>
  <r>
    <s v="P0144"/>
    <x v="9"/>
    <s v="P0144|Jan"/>
    <n v="2786.2248"/>
    <n v="896.75000000000045"/>
    <n v="1889.4747999999995"/>
    <s v="Starlight Haven"/>
  </r>
  <r>
    <s v="P0144"/>
    <x v="10"/>
    <s v="P0144|Feb"/>
    <n v="2718.0144"/>
    <n v="884.62999999999954"/>
    <n v="1833.3844000000004"/>
    <s v="Starlight Haven"/>
  </r>
  <r>
    <s v="P0144"/>
    <x v="11"/>
    <s v="P0144|Mar"/>
    <n v="2054.7853"/>
    <n v="771.8200000000005"/>
    <n v="1282.9652999999994"/>
    <s v="Starlight Haven"/>
  </r>
  <r>
    <s v="P0145"/>
    <x v="0"/>
    <s v="P0145|Apr"/>
    <n v="1446.5254"/>
    <n v="774.36999999999955"/>
    <n v="672.15540000000044"/>
    <s v="Summit Hideaway"/>
  </r>
  <r>
    <s v="P0145"/>
    <x v="1"/>
    <s v="P0145|May"/>
    <n v="1636.9461000000001"/>
    <n v="1217.72"/>
    <n v="419.22610000000009"/>
    <s v="Summit Hideaway"/>
  </r>
  <r>
    <s v="P0145"/>
    <x v="2"/>
    <s v="P0145|Jun"/>
    <n v="1756.0427"/>
    <n v="1343.6999999999996"/>
    <n v="412.34270000000038"/>
    <s v="Summit Hideaway"/>
  </r>
  <r>
    <s v="P0145"/>
    <x v="3"/>
    <s v="P0145|Jul"/>
    <n v="2643.701"/>
    <n v="2622.83"/>
    <n v="20.871000000000095"/>
    <s v="Summit Hideaway"/>
  </r>
  <r>
    <s v="P0145"/>
    <x v="4"/>
    <s v="P0145|Aug"/>
    <n v="3148.3920000000003"/>
    <n v="2464.4599999999996"/>
    <n v="683.9320000000007"/>
    <s v="Summit Hideaway"/>
  </r>
  <r>
    <s v="P0145"/>
    <x v="5"/>
    <s v="P0145|Sep"/>
    <n v="1792.2334000000001"/>
    <n v="1035.77"/>
    <n v="756.46340000000009"/>
    <s v="Summit Hideaway"/>
  </r>
  <r>
    <s v="P0145"/>
    <x v="6"/>
    <s v="P0145|Oct"/>
    <n v="1517.2384"/>
    <n v="929.93000000000052"/>
    <n v="587.30839999999944"/>
    <s v="Summit Hideaway"/>
  </r>
  <r>
    <s v="P0145"/>
    <x v="7"/>
    <s v="P0145|Nov"/>
    <n v="1824.7574999999999"/>
    <n v="854.0300000000002"/>
    <n v="970.72749999999974"/>
    <s v="Summit Hideaway"/>
  </r>
  <r>
    <s v="P0145"/>
    <x v="8"/>
    <s v="P0145|Dec"/>
    <n v="6789.8834999999999"/>
    <n v="1451.0700000000036"/>
    <n v="5338.8134999999966"/>
    <s v="Summit Hideaway"/>
  </r>
  <r>
    <s v="P0145"/>
    <x v="9"/>
    <s v="P0145|Jan"/>
    <n v="5486.4265999999998"/>
    <n v="1439.2799999999988"/>
    <n v="4047.1466000000009"/>
    <s v="Summit Hideaway"/>
  </r>
  <r>
    <s v="P0145"/>
    <x v="10"/>
    <s v="P0145|Feb"/>
    <n v="4615.1127999999999"/>
    <n v="1318.1899999999994"/>
    <n v="3296.9228000000003"/>
    <s v="Summit Hideaway"/>
  </r>
  <r>
    <s v="P0145"/>
    <x v="11"/>
    <s v="P0145|Mar"/>
    <n v="3604.5070000000001"/>
    <n v="1160.67"/>
    <n v="2443.837"/>
    <s v="Summit Hideaway"/>
  </r>
  <r>
    <s v="P0146"/>
    <x v="0"/>
    <s v="P0146|Apr"/>
    <n v="640.274"/>
    <n v="410.78000000000037"/>
    <n v="229.49399999999963"/>
    <s v="Pine Hideaway"/>
  </r>
  <r>
    <s v="P0146"/>
    <x v="1"/>
    <s v="P0146|May"/>
    <n v="682.2265000000001"/>
    <n v="655.61"/>
    <n v="26.616500000000087"/>
    <s v="Pine Hideaway"/>
  </r>
  <r>
    <s v="P0146"/>
    <x v="2"/>
    <s v="P0146|Jun"/>
    <n v="783.75639999999999"/>
    <n v="547.46999999999969"/>
    <n v="236.2864000000003"/>
    <s v="Pine Hideaway"/>
  </r>
  <r>
    <s v="P0146"/>
    <x v="3"/>
    <s v="P0146|Jul"/>
    <n v="948.10350000000005"/>
    <n v="945.63999999999987"/>
    <n v="2.463500000000181"/>
    <s v="Pine Hideaway"/>
  </r>
  <r>
    <s v="P0146"/>
    <x v="4"/>
    <s v="P0146|Aug"/>
    <n v="1023.4240000000001"/>
    <n v="803.98999999999978"/>
    <n v="219.43400000000031"/>
    <s v="Pine Hideaway"/>
  </r>
  <r>
    <s v="P0146"/>
    <x v="5"/>
    <s v="P0146|Sep"/>
    <n v="688.72550000000001"/>
    <n v="466.41999999999962"/>
    <n v="222.30550000000039"/>
    <s v="Pine Hideaway"/>
  </r>
  <r>
    <s v="P0146"/>
    <x v="6"/>
    <s v="P0146|Oct"/>
    <n v="680.57749999999999"/>
    <n v="457.94999999999948"/>
    <n v="222.62750000000051"/>
    <s v="Pine Hideaway"/>
  </r>
  <r>
    <s v="P0146"/>
    <x v="7"/>
    <s v="P0146|Nov"/>
    <n v="826.06780000000003"/>
    <n v="451.07"/>
    <n v="374.99780000000004"/>
    <s v="Pine Hideaway"/>
  </r>
  <r>
    <s v="P0146"/>
    <x v="8"/>
    <s v="P0146|Dec"/>
    <n v="2377.5306999999998"/>
    <n v="617.1600000000002"/>
    <n v="1760.3706999999995"/>
    <s v="Pine Hideaway"/>
  </r>
  <r>
    <s v="P0146"/>
    <x v="9"/>
    <s v="P0146|Jan"/>
    <n v="2108.4333000000001"/>
    <n v="625.4499999999997"/>
    <n v="1482.9833000000003"/>
    <s v="Pine Hideaway"/>
  </r>
  <r>
    <s v="P0146"/>
    <x v="10"/>
    <s v="P0146|Feb"/>
    <n v="1713.6645000000001"/>
    <n v="551.03999999999951"/>
    <n v="1162.6245000000006"/>
    <s v="Pine Hideaway"/>
  </r>
  <r>
    <s v="P0146"/>
    <x v="11"/>
    <s v="P0146|Mar"/>
    <n v="1406.0871999999999"/>
    <n v="529.52999999999963"/>
    <n v="876.55720000000031"/>
    <s v="Pine Hideaway"/>
  </r>
  <r>
    <s v="P0147"/>
    <x v="0"/>
    <s v="P0147|Apr"/>
    <n v="1145.1590000000001"/>
    <n v="405.58000000000038"/>
    <n v="739.57899999999972"/>
    <s v="Copper Hideaway"/>
  </r>
  <r>
    <s v="P0147"/>
    <x v="1"/>
    <s v="P0147|May"/>
    <n v="1303.9480000000001"/>
    <n v="521.98999999999978"/>
    <n v="781.95800000000031"/>
    <s v="Copper Hideaway"/>
  </r>
  <r>
    <s v="P0147"/>
    <x v="2"/>
    <s v="P0147|Jun"/>
    <n v="1568.4378999999999"/>
    <n v="565.13000000000034"/>
    <n v="1003.3078999999996"/>
    <s v="Copper Hideaway"/>
  </r>
  <r>
    <s v="P0147"/>
    <x v="3"/>
    <s v="P0147|Jul"/>
    <n v="2215.9807999999998"/>
    <n v="825.8299999999997"/>
    <n v="1390.1508000000001"/>
    <s v="Copper Hideaway"/>
  </r>
  <r>
    <s v="P0147"/>
    <x v="4"/>
    <s v="P0147|Aug"/>
    <n v="2156.6943999999999"/>
    <n v="808.21999999999969"/>
    <n v="1348.4744000000001"/>
    <s v="Copper Hideaway"/>
  </r>
  <r>
    <s v="P0147"/>
    <x v="5"/>
    <s v="P0147|Sep"/>
    <n v="1492.9234000000001"/>
    <n v="469.99999999999989"/>
    <n v="1022.9234000000002"/>
    <s v="Copper Hideaway"/>
  </r>
  <r>
    <s v="P0147"/>
    <x v="6"/>
    <s v="P0147|Oct"/>
    <n v="1270.386"/>
    <n v="440.64000000000033"/>
    <n v="829.74599999999964"/>
    <s v="Copper Hideaway"/>
  </r>
  <r>
    <s v="P0147"/>
    <x v="7"/>
    <s v="P0147|Nov"/>
    <n v="1160.1455000000001"/>
    <n v="476.54999999999961"/>
    <n v="683.59550000000047"/>
    <s v="Copper Hideaway"/>
  </r>
  <r>
    <s v="P0147"/>
    <x v="8"/>
    <s v="P0147|Dec"/>
    <n v="6237.7488000000003"/>
    <n v="769.16"/>
    <n v="5468.5888000000004"/>
    <s v="Copper Hideaway"/>
  </r>
  <r>
    <s v="P0147"/>
    <x v="9"/>
    <s v="P0147|Jan"/>
    <n v="4154.9393000000009"/>
    <n v="635.4300000000004"/>
    <n v="3519.5093000000006"/>
    <s v="Copper Hideaway"/>
  </r>
  <r>
    <s v="P0147"/>
    <x v="10"/>
    <s v="P0147|Feb"/>
    <n v="3480.8087"/>
    <n v="615.47000000000048"/>
    <n v="2865.3386999999993"/>
    <s v="Copper Hideaway"/>
  </r>
  <r>
    <s v="P0147"/>
    <x v="11"/>
    <s v="P0147|Mar"/>
    <n v="3017.49"/>
    <n v="544.6600000000002"/>
    <n v="2472.8299999999995"/>
    <s v="Copper Hideaway"/>
  </r>
  <r>
    <s v="P0148"/>
    <x v="0"/>
    <s v="P0148|Apr"/>
    <n v="947.18820000000005"/>
    <n v="516.79"/>
    <n v="430.39820000000009"/>
    <s v="Frost Hideaway"/>
  </r>
  <r>
    <s v="P0148"/>
    <x v="1"/>
    <s v="P0148|May"/>
    <n v="1159.7734"/>
    <n v="730.2800000000002"/>
    <n v="429.49339999999984"/>
    <s v="Frost Hideaway"/>
  </r>
  <r>
    <s v="P0148"/>
    <x v="2"/>
    <s v="P0148|Jun"/>
    <n v="1097.3733"/>
    <n v="813.20999999999958"/>
    <n v="284.16330000000039"/>
    <s v="Frost Hideaway"/>
  </r>
  <r>
    <s v="P0148"/>
    <x v="3"/>
    <s v="P0148|Jul"/>
    <n v="2022.1725999999999"/>
    <n v="1451.2000000000003"/>
    <n v="570.9725999999996"/>
    <s v="Frost Hideaway"/>
  </r>
  <r>
    <s v="P0148"/>
    <x v="4"/>
    <s v="P0148|Aug"/>
    <n v="1859.8819000000001"/>
    <n v="1383.2800000000002"/>
    <n v="476.60189999999989"/>
    <s v="Frost Hideaway"/>
  </r>
  <r>
    <s v="P0148"/>
    <x v="5"/>
    <s v="P0148|Sep"/>
    <n v="1168.9399000000001"/>
    <n v="627.7399999999999"/>
    <n v="541.19990000000018"/>
    <s v="Frost Hideaway"/>
  </r>
  <r>
    <s v="P0148"/>
    <x v="6"/>
    <s v="P0148|Oct"/>
    <n v="1064.3060000000003"/>
    <n v="610.56999999999971"/>
    <n v="453.73600000000056"/>
    <s v="Frost Hideaway"/>
  </r>
  <r>
    <s v="P0148"/>
    <x v="7"/>
    <s v="P0148|Nov"/>
    <n v="1164.5264"/>
    <n v="742.22999999999956"/>
    <n v="422.2964000000004"/>
    <s v="Frost Hideaway"/>
  </r>
  <r>
    <s v="P0148"/>
    <x v="8"/>
    <s v="P0148|Dec"/>
    <n v="4346.5874999999996"/>
    <n v="951.49000000000035"/>
    <n v="3395.0974999999994"/>
    <s v="Frost Hideaway"/>
  </r>
  <r>
    <s v="P0148"/>
    <x v="9"/>
    <s v="P0148|Jan"/>
    <n v="3362.7151999999996"/>
    <n v="867.02999999999986"/>
    <n v="2495.6851999999999"/>
    <s v="Frost Hideaway"/>
  </r>
  <r>
    <s v="P0148"/>
    <x v="10"/>
    <s v="P0148|Feb"/>
    <n v="3273.1938999999998"/>
    <n v="874.95000000000039"/>
    <n v="2398.2438999999995"/>
    <s v="Frost Hideaway"/>
  </r>
  <r>
    <s v="P0148"/>
    <x v="11"/>
    <s v="P0148|Mar"/>
    <n v="2262.5301999999997"/>
    <n v="773.24000000000012"/>
    <n v="1489.2901999999995"/>
    <s v="Frost Hideaway"/>
  </r>
  <r>
    <s v="P0149"/>
    <x v="0"/>
    <s v="P0149|Apr"/>
    <n v="655.26050000000009"/>
    <n v="415.16000000000008"/>
    <n v="240.10050000000001"/>
    <s v="Pine Retreat"/>
  </r>
  <r>
    <s v="P0149"/>
    <x v="1"/>
    <s v="P0149|May"/>
    <n v="793.24300000000005"/>
    <n v="517.5300000000002"/>
    <n v="275.71299999999985"/>
    <s v="Pine Retreat"/>
  </r>
  <r>
    <s v="P0149"/>
    <x v="2"/>
    <s v="P0149|Jun"/>
    <n v="882.17259999999987"/>
    <n v="562.79999999999961"/>
    <n v="319.37260000000026"/>
    <s v="Pine Retreat"/>
  </r>
  <r>
    <s v="P0149"/>
    <x v="3"/>
    <s v="P0149|Jul"/>
    <n v="1545.4470999999999"/>
    <n v="891.01999999999975"/>
    <n v="654.42710000000011"/>
    <s v="Pine Retreat"/>
  </r>
  <r>
    <s v="P0149"/>
    <x v="4"/>
    <s v="P0149|Aug"/>
    <n v="1129.6099000000002"/>
    <n v="807.68000000000006"/>
    <n v="321.92990000000009"/>
    <s v="Pine Retreat"/>
  </r>
  <r>
    <s v="P0149"/>
    <x v="5"/>
    <s v="P0149|Sep"/>
    <n v="837.35860000000002"/>
    <n v="471.36999999999978"/>
    <n v="365.98860000000025"/>
    <s v="Pine Retreat"/>
  </r>
  <r>
    <s v="P0149"/>
    <x v="6"/>
    <s v="P0149|Oct"/>
    <n v="760.30179999999996"/>
    <n v="448.22999999999968"/>
    <n v="312.07180000000028"/>
    <s v="Pine Retreat"/>
  </r>
  <r>
    <s v="P0149"/>
    <x v="7"/>
    <s v="P0149|Nov"/>
    <n v="904.10430000000008"/>
    <n v="467.23000000000036"/>
    <n v="436.87429999999972"/>
    <s v="Pine Retreat"/>
  </r>
  <r>
    <s v="P0149"/>
    <x v="8"/>
    <s v="P0149|Dec"/>
    <n v="2883.1316999999999"/>
    <n v="697.52000000000032"/>
    <n v="2185.6116999999995"/>
    <s v="Pine Retreat"/>
  </r>
  <r>
    <s v="P0149"/>
    <x v="9"/>
    <s v="P0149|Jan"/>
    <n v="2673.1751999999997"/>
    <n v="691.99000000000012"/>
    <n v="1981.1851999999994"/>
    <s v="Pine Retreat"/>
  </r>
  <r>
    <s v="P0149"/>
    <x v="10"/>
    <s v="P0149|Feb"/>
    <n v="2655.6473000000001"/>
    <n v="710.14999999999964"/>
    <n v="1945.4973000000005"/>
    <s v="Pine Retreat"/>
  </r>
  <r>
    <s v="P0149"/>
    <x v="11"/>
    <s v="P0149|Mar"/>
    <n v="1802.5244"/>
    <n v="602.68000000000029"/>
    <n v="1199.8443999999997"/>
    <s v="Pine Retreat"/>
  </r>
  <r>
    <s v="P0150"/>
    <x v="0"/>
    <s v="P0150|Apr"/>
    <n v="931.88159999999993"/>
    <n v="525.54999999999973"/>
    <n v="406.33160000000021"/>
    <s v="Copper Chalet"/>
  </r>
  <r>
    <s v="P0150"/>
    <x v="1"/>
    <s v="P0150|May"/>
    <n v="1064.7133999999999"/>
    <n v="728.8199999999996"/>
    <n v="335.89340000000027"/>
    <s v="Copper Chalet"/>
  </r>
  <r>
    <s v="P0150"/>
    <x v="2"/>
    <s v="P0150|Jun"/>
    <n v="1243.5231999999999"/>
    <n v="798.55999999999972"/>
    <n v="444.96320000000014"/>
    <s v="Copper Chalet"/>
  </r>
  <r>
    <s v="P0150"/>
    <x v="3"/>
    <s v="P0150|Jul"/>
    <n v="2176.7712000000001"/>
    <n v="1466.6799999999998"/>
    <n v="710.0912000000003"/>
    <s v="Copper Chalet"/>
  </r>
  <r>
    <s v="P0150"/>
    <x v="4"/>
    <s v="P0150|Aug"/>
    <n v="1891.4650999999999"/>
    <n v="1377.8000000000002"/>
    <n v="513.66509999999971"/>
    <s v="Copper Chalet"/>
  </r>
  <r>
    <s v="P0150"/>
    <x v="5"/>
    <s v="P0150|Sep"/>
    <n v="1162.1499000000001"/>
    <n v="637.58999999999969"/>
    <n v="524.55990000000043"/>
    <s v="Copper Chalet"/>
  </r>
  <r>
    <s v="P0150"/>
    <x v="6"/>
    <s v="P0150|Oct"/>
    <n v="999.12200000000007"/>
    <n v="630.33999999999958"/>
    <n v="368.78200000000049"/>
    <s v="Copper Chalet"/>
  </r>
  <r>
    <s v="P0150"/>
    <x v="7"/>
    <s v="P0150|Nov"/>
    <n v="1065.7998000000002"/>
    <n v="566.40000000000043"/>
    <n v="499.3997999999998"/>
    <s v="Copper Chalet"/>
  </r>
  <r>
    <s v="P0150"/>
    <x v="8"/>
    <s v="P0150|Dec"/>
    <n v="4188.5745000000006"/>
    <n v="949.72999999999979"/>
    <n v="3238.8445000000011"/>
    <s v="Copper Chalet"/>
  </r>
  <r>
    <s v="P0150"/>
    <x v="9"/>
    <s v="P0150|Jan"/>
    <n v="3631.7460000000001"/>
    <n v="966.8900000000001"/>
    <n v="2664.8559999999998"/>
    <s v="Copper Chalet"/>
  </r>
  <r>
    <s v="P0150"/>
    <x v="10"/>
    <s v="P0150|Feb"/>
    <n v="3064.1201000000001"/>
    <n v="874.5799999999997"/>
    <n v="2189.5401000000002"/>
    <s v="Copper Chalet"/>
  </r>
  <r>
    <s v="P0150"/>
    <x v="11"/>
    <s v="P0150|Mar"/>
    <n v="2398.1556"/>
    <n v="784.16000000000031"/>
    <n v="1613.9955999999997"/>
    <s v="Copper Chalet"/>
  </r>
  <r>
    <s v="P0151"/>
    <x v="0"/>
    <s v="P0151|Apr"/>
    <n v="569.22149999999999"/>
    <n v="408.2500000000004"/>
    <n v="160.97149999999959"/>
    <s v="Sierra Hideaway"/>
  </r>
  <r>
    <s v="P0151"/>
    <x v="1"/>
    <s v="P0151|May"/>
    <n v="676.84300000000007"/>
    <n v="530"/>
    <n v="146.84300000000007"/>
    <s v="Sierra Hideaway"/>
  </r>
  <r>
    <s v="P0151"/>
    <x v="2"/>
    <s v="P0151|Jun"/>
    <n v="708.41649999999993"/>
    <n v="710.10000000000014"/>
    <n v="-1.6835000000002083"/>
    <s v="Sierra Hideaway"/>
  </r>
  <r>
    <s v="P0151"/>
    <x v="3"/>
    <s v="P0151|Jul"/>
    <n v="1158.6789999999999"/>
    <n v="910.7800000000002"/>
    <n v="247.89899999999966"/>
    <s v="Sierra Hideaway"/>
  </r>
  <r>
    <s v="P0151"/>
    <x v="4"/>
    <s v="P0151|Aug"/>
    <n v="1036.3735000000001"/>
    <n v="799.32999999999993"/>
    <n v="237.04350000000022"/>
    <s v="Sierra Hideaway"/>
  </r>
  <r>
    <s v="P0151"/>
    <x v="5"/>
    <s v="P0151|Sep"/>
    <n v="700.8796000000001"/>
    <n v="474.32999999999947"/>
    <n v="226.54960000000062"/>
    <s v="Sierra Hideaway"/>
  </r>
  <r>
    <s v="P0151"/>
    <x v="6"/>
    <s v="P0151|Oct"/>
    <n v="625.68520000000001"/>
    <n v="464.41999999999979"/>
    <n v="161.26520000000022"/>
    <s v="Sierra Hideaway"/>
  </r>
  <r>
    <s v="P0151"/>
    <x v="7"/>
    <s v="P0151|Nov"/>
    <n v="699.30820000000006"/>
    <n v="455.36000000000035"/>
    <n v="243.9481999999997"/>
    <s v="Sierra Hideaway"/>
  </r>
  <r>
    <s v="P0151"/>
    <x v="8"/>
    <s v="P0151|Dec"/>
    <n v="2608.0864000000001"/>
    <n v="1021.3000000000002"/>
    <n v="1586.7864"/>
    <s v="Sierra Hideaway"/>
  </r>
  <r>
    <s v="P0151"/>
    <x v="9"/>
    <s v="P0151|Jan"/>
    <n v="2068.6324"/>
    <n v="699.65000000000032"/>
    <n v="1368.9823999999996"/>
    <s v="Sierra Hideaway"/>
  </r>
  <r>
    <s v="P0151"/>
    <x v="10"/>
    <s v="P0151|Feb"/>
    <n v="1732.3739999999998"/>
    <n v="625.17000000000019"/>
    <n v="1107.2039999999997"/>
    <s v="Sierra Hideaway"/>
  </r>
  <r>
    <s v="P0151"/>
    <x v="11"/>
    <s v="P0151|Mar"/>
    <n v="1427.018"/>
    <n v="630.50000000000034"/>
    <n v="796.51799999999969"/>
    <s v="Sierra Hideaway"/>
  </r>
  <r>
    <s v="P0152"/>
    <x v="0"/>
    <s v="P0152|Apr"/>
    <n v="1162.4755"/>
    <n v="649.22999999999979"/>
    <n v="513.24550000000022"/>
    <s v="Ridge Escape"/>
  </r>
  <r>
    <s v="P0152"/>
    <x v="1"/>
    <s v="P0152|May"/>
    <n v="1254.48"/>
    <n v="962.63999999999987"/>
    <n v="291.84000000000015"/>
    <s v="Ridge Escape"/>
  </r>
  <r>
    <s v="P0152"/>
    <x v="2"/>
    <s v="P0152|Jun"/>
    <n v="1757.0175999999999"/>
    <n v="1075.31"/>
    <n v="681.70759999999996"/>
    <s v="Ridge Escape"/>
  </r>
  <r>
    <s v="P0152"/>
    <x v="3"/>
    <s v="P0152|Jul"/>
    <n v="2316.377"/>
    <n v="2028.99"/>
    <n v="287.38699999999994"/>
    <s v="Ridge Escape"/>
  </r>
  <r>
    <s v="P0152"/>
    <x v="4"/>
    <s v="P0152|Aug"/>
    <n v="2518.3309999999997"/>
    <n v="1900.4400000000003"/>
    <n v="617.89099999999939"/>
    <s v="Ridge Escape"/>
  </r>
  <r>
    <s v="P0152"/>
    <x v="5"/>
    <s v="P0152|Sep"/>
    <n v="1338.5207999999998"/>
    <n v="1119.46"/>
    <n v="219.06079999999974"/>
    <s v="Ridge Escape"/>
  </r>
  <r>
    <s v="P0152"/>
    <x v="6"/>
    <s v="P0152|Oct"/>
    <n v="1323.3887999999999"/>
    <n v="750.15999999999985"/>
    <n v="573.22880000000009"/>
    <s v="Ridge Escape"/>
  </r>
  <r>
    <s v="P0152"/>
    <x v="7"/>
    <s v="P0152|Nov"/>
    <n v="1414.1225999999999"/>
    <n v="688.14"/>
    <n v="725.98259999999993"/>
    <s v="Ridge Escape"/>
  </r>
  <r>
    <s v="P0152"/>
    <x v="8"/>
    <s v="P0152|Dec"/>
    <n v="5565.8163999999997"/>
    <n v="1187.2800000000004"/>
    <n v="4378.536399999999"/>
    <s v="Ridge Escape"/>
  </r>
  <r>
    <s v="P0152"/>
    <x v="9"/>
    <s v="P0152|Jan"/>
    <n v="4614.7127999999993"/>
    <n v="1086.3300000000002"/>
    <n v="3528.3827999999994"/>
    <s v="Ridge Escape"/>
  </r>
  <r>
    <s v="P0152"/>
    <x v="10"/>
    <s v="P0152|Feb"/>
    <n v="3138.9749999999999"/>
    <n v="974.87000000000069"/>
    <n v="2164.1049999999991"/>
    <s v="Ridge Escape"/>
  </r>
  <r>
    <s v="P0152"/>
    <x v="11"/>
    <s v="P0152|Mar"/>
    <n v="3112.6880000000001"/>
    <n v="953.18000000000052"/>
    <n v="2159.5079999999998"/>
    <s v="Ridge Escape"/>
  </r>
  <r>
    <s v="P0153"/>
    <x v="0"/>
    <s v="P0153|Apr"/>
    <n v="1613.0937999999999"/>
    <n v="767.92000000000007"/>
    <n v="845.1737999999998"/>
    <s v="Cinder Escape"/>
  </r>
  <r>
    <s v="P0153"/>
    <x v="1"/>
    <s v="P0153|May"/>
    <n v="1643.8815999999999"/>
    <n v="1199.5300000000004"/>
    <n v="444.35159999999951"/>
    <s v="Cinder Escape"/>
  </r>
  <r>
    <s v="P0153"/>
    <x v="2"/>
    <s v="P0153|Jun"/>
    <n v="2037.2845000000004"/>
    <n v="1341.4099999999999"/>
    <n v="695.87450000000058"/>
    <s v="Cinder Escape"/>
  </r>
  <r>
    <s v="P0153"/>
    <x v="3"/>
    <s v="P0153|Jul"/>
    <n v="3312.5548000000003"/>
    <n v="2624.7400000000002"/>
    <n v="687.8148000000001"/>
    <s v="Cinder Escape"/>
  </r>
  <r>
    <s v="P0153"/>
    <x v="4"/>
    <s v="P0153|Aug"/>
    <n v="2967.1960000000004"/>
    <n v="2485.6700000000005"/>
    <n v="481.52599999999984"/>
    <s v="Cinder Escape"/>
  </r>
  <r>
    <s v="P0153"/>
    <x v="5"/>
    <s v="P0153|Sep"/>
    <n v="1829.3747000000001"/>
    <n v="1032.4999999999998"/>
    <n v="796.8747000000003"/>
    <s v="Cinder Escape"/>
  </r>
  <r>
    <s v="P0153"/>
    <x v="6"/>
    <s v="P0153|Oct"/>
    <n v="1942.0887"/>
    <n v="920.19999999999948"/>
    <n v="1021.8887000000005"/>
    <s v="Cinder Escape"/>
  </r>
  <r>
    <s v="P0153"/>
    <x v="7"/>
    <s v="P0153|Nov"/>
    <n v="1616.1202000000001"/>
    <n v="862.18999999999994"/>
    <n v="753.93020000000013"/>
    <s v="Cinder Escape"/>
  </r>
  <r>
    <s v="P0153"/>
    <x v="8"/>
    <s v="P0153|Dec"/>
    <n v="7008.4244999999992"/>
    <n v="1431.7999999999954"/>
    <n v="5576.6245000000035"/>
    <s v="Cinder Escape"/>
  </r>
  <r>
    <s v="P0153"/>
    <x v="9"/>
    <s v="P0153|Jan"/>
    <n v="5899.4898000000003"/>
    <n v="1307.96"/>
    <n v="4591.5298000000003"/>
    <s v="Cinder Escape"/>
  </r>
  <r>
    <s v="P0153"/>
    <x v="10"/>
    <s v="P0153|Feb"/>
    <n v="5425.4895999999999"/>
    <n v="1324.47"/>
    <n v="4101.0195999999996"/>
    <s v="Cinder Escape"/>
  </r>
  <r>
    <s v="P0153"/>
    <x v="11"/>
    <s v="P0153|Mar"/>
    <n v="3993.2829999999994"/>
    <n v="1150.1600000000003"/>
    <n v="2843.1229999999991"/>
    <s v="Cinder Escape"/>
  </r>
  <r>
    <s v="P0154"/>
    <x v="0"/>
    <s v="P0154|Apr"/>
    <n v="1044.2325000000001"/>
    <n v="790.68000000000006"/>
    <n v="253.55250000000001"/>
    <s v="Sierra Nest"/>
  </r>
  <r>
    <s v="P0154"/>
    <x v="1"/>
    <s v="P0154|May"/>
    <n v="1196.4546"/>
    <n v="971.42"/>
    <n v="225.03460000000007"/>
    <s v="Sierra Nest"/>
  </r>
  <r>
    <s v="P0154"/>
    <x v="2"/>
    <s v="P0154|Jun"/>
    <n v="1379.3384000000001"/>
    <n v="1065.6000000000004"/>
    <n v="313.73839999999973"/>
    <s v="Sierra Nest"/>
  </r>
  <r>
    <s v="P0154"/>
    <x v="3"/>
    <s v="P0154|Jul"/>
    <n v="1818.3216"/>
    <n v="1899.87"/>
    <n v="-81.548399999999901"/>
    <s v="Sierra Nest"/>
  </r>
  <r>
    <s v="P0154"/>
    <x v="4"/>
    <s v="P0154|Aug"/>
    <n v="2180.8679999999999"/>
    <n v="1906.5600000000004"/>
    <n v="274.30799999999954"/>
    <s v="Sierra Nest"/>
  </r>
  <r>
    <s v="P0154"/>
    <x v="5"/>
    <s v="P0154|Sep"/>
    <n v="1287.9449999999999"/>
    <n v="844.07000000000016"/>
    <n v="443.87499999999977"/>
    <s v="Sierra Nest"/>
  </r>
  <r>
    <s v="P0154"/>
    <x v="6"/>
    <s v="P0154|Oct"/>
    <n v="1161.5346"/>
    <n v="765.48"/>
    <n v="396.05459999999994"/>
    <s v="Sierra Nest"/>
  </r>
  <r>
    <s v="P0154"/>
    <x v="7"/>
    <s v="P0154|Nov"/>
    <n v="1230.1524000000002"/>
    <n v="873.35"/>
    <n v="356.80240000000015"/>
    <s v="Sierra Nest"/>
  </r>
  <r>
    <s v="P0154"/>
    <x v="8"/>
    <s v="P0154|Dec"/>
    <n v="4570.130799999999"/>
    <n v="1160.1200000000003"/>
    <n v="3410.0107999999987"/>
    <s v="Sierra Nest"/>
  </r>
  <r>
    <s v="P0154"/>
    <x v="9"/>
    <s v="P0154|Jan"/>
    <n v="4353.4530000000004"/>
    <n v="1072.8600000000001"/>
    <n v="3280.5930000000003"/>
    <s v="Sierra Nest"/>
  </r>
  <r>
    <s v="P0154"/>
    <x v="10"/>
    <s v="P0154|Feb"/>
    <n v="3230.3684000000003"/>
    <n v="1140.9300000000003"/>
    <n v="2089.4384"/>
    <s v="Sierra Nest"/>
  </r>
  <r>
    <s v="P0154"/>
    <x v="11"/>
    <s v="P0154|Mar"/>
    <n v="2908.6679000000004"/>
    <n v="955.6999999999997"/>
    <n v="1952.9679000000006"/>
    <s v="Sierra Nest"/>
  </r>
  <r>
    <s v="P0155"/>
    <x v="0"/>
    <s v="P0155|Apr"/>
    <n v="877.11539999999991"/>
    <n v="517.75999999999954"/>
    <n v="359.35540000000037"/>
    <s v="Cloudline Den"/>
  </r>
  <r>
    <s v="P0155"/>
    <x v="1"/>
    <s v="P0155|May"/>
    <n v="1241.6912"/>
    <n v="818.8399999999998"/>
    <n v="422.85120000000018"/>
    <s v="Cloudline Den"/>
  </r>
  <r>
    <s v="P0155"/>
    <x v="2"/>
    <s v="P0155|Jun"/>
    <n v="1242.1167"/>
    <n v="787.28"/>
    <n v="454.83670000000006"/>
    <s v="Cloudline Den"/>
  </r>
  <r>
    <s v="P0155"/>
    <x v="3"/>
    <s v="P0155|Jul"/>
    <n v="1827.4548"/>
    <n v="1709.24"/>
    <n v="118.21479999999997"/>
    <s v="Cloudline Den"/>
  </r>
  <r>
    <s v="P0155"/>
    <x v="4"/>
    <s v="P0155|Aug"/>
    <n v="1766.0925999999999"/>
    <n v="1366.8999999999999"/>
    <n v="399.19260000000008"/>
    <s v="Cloudline Den"/>
  </r>
  <r>
    <s v="P0155"/>
    <x v="5"/>
    <s v="P0155|Sep"/>
    <n v="1153.8951999999999"/>
    <n v="674.13"/>
    <n v="479.76519999999994"/>
    <s v="Cloudline Den"/>
  </r>
  <r>
    <s v="P0155"/>
    <x v="6"/>
    <s v="P0155|Oct"/>
    <n v="1058.9419"/>
    <n v="623.64000000000033"/>
    <n v="435.3018999999997"/>
    <s v="Cloudline Den"/>
  </r>
  <r>
    <s v="P0155"/>
    <x v="7"/>
    <s v="P0155|Nov"/>
    <n v="1103.8444999999999"/>
    <n v="662.57999999999993"/>
    <n v="441.2645"/>
    <s v="Cloudline Den"/>
  </r>
  <r>
    <s v="P0155"/>
    <x v="8"/>
    <s v="P0155|Dec"/>
    <n v="3876.0405000000001"/>
    <n v="959.72000000000025"/>
    <n v="2916.3204999999998"/>
    <s v="Cloudline Den"/>
  </r>
  <r>
    <s v="P0155"/>
    <x v="9"/>
    <s v="P0155|Jan"/>
    <n v="3555.0675000000001"/>
    <n v="969.24000000000046"/>
    <n v="2585.8274999999994"/>
    <s v="Cloudline Den"/>
  </r>
  <r>
    <s v="P0155"/>
    <x v="10"/>
    <s v="P0155|Feb"/>
    <n v="2891.1108999999997"/>
    <n v="875.97000000000037"/>
    <n v="2015.1408999999994"/>
    <s v="Cloudline Den"/>
  </r>
  <r>
    <s v="P0155"/>
    <x v="11"/>
    <s v="P0155|Mar"/>
    <n v="2384.7695999999996"/>
    <n v="781.63"/>
    <n v="1603.1395999999995"/>
    <s v="Cloudline Den"/>
  </r>
  <r>
    <s v="P0156"/>
    <x v="0"/>
    <s v="P0156|Apr"/>
    <n v="935.7713"/>
    <n v="518.59000000000037"/>
    <n v="417.18129999999962"/>
    <s v="Snowline Cottage"/>
  </r>
  <r>
    <s v="P0156"/>
    <x v="1"/>
    <s v="P0156|May"/>
    <n v="988.39379999999994"/>
    <n v="746.26999999999953"/>
    <n v="242.12380000000041"/>
    <s v="Snowline Cottage"/>
  </r>
  <r>
    <s v="P0156"/>
    <x v="2"/>
    <s v="P0156|Jun"/>
    <n v="1385.1639"/>
    <n v="900.16000000000031"/>
    <n v="485.0038999999997"/>
    <s v="Snowline Cottage"/>
  </r>
  <r>
    <s v="P0156"/>
    <x v="3"/>
    <s v="P0156|Jul"/>
    <n v="1980.87"/>
    <n v="1450.4699999999998"/>
    <n v="530.40000000000009"/>
    <s v="Snowline Cottage"/>
  </r>
  <r>
    <s v="P0156"/>
    <x v="4"/>
    <s v="P0156|Aug"/>
    <n v="1933.825"/>
    <n v="1401.8099999999995"/>
    <n v="532.01500000000055"/>
    <s v="Snowline Cottage"/>
  </r>
  <r>
    <s v="P0156"/>
    <x v="5"/>
    <s v="P0156|Sep"/>
    <n v="1210.9312"/>
    <n v="650.51999999999975"/>
    <n v="560.41120000000024"/>
    <s v="Snowline Cottage"/>
  </r>
  <r>
    <s v="P0156"/>
    <x v="6"/>
    <s v="P0156|Oct"/>
    <n v="1273.5848000000001"/>
    <n v="674.47999999999968"/>
    <n v="599.10480000000041"/>
    <s v="Snowline Cottage"/>
  </r>
  <r>
    <s v="P0156"/>
    <x v="7"/>
    <s v="P0156|Nov"/>
    <n v="1323.0159999999998"/>
    <n v="643.96000000000015"/>
    <n v="679.0559999999997"/>
    <s v="Snowline Cottage"/>
  </r>
  <r>
    <s v="P0156"/>
    <x v="8"/>
    <s v="P0156|Dec"/>
    <n v="3977.4539999999997"/>
    <n v="959.85"/>
    <n v="3017.6039999999998"/>
    <s v="Snowline Cottage"/>
  </r>
  <r>
    <s v="P0156"/>
    <x v="9"/>
    <s v="P0156|Jan"/>
    <n v="3609.1934999999999"/>
    <n v="963.1900000000004"/>
    <n v="2646.0034999999993"/>
    <s v="Snowline Cottage"/>
  </r>
  <r>
    <s v="P0156"/>
    <x v="10"/>
    <s v="P0156|Feb"/>
    <n v="3053.0911999999998"/>
    <n v="893.02000000000055"/>
    <n v="2160.0711999999994"/>
    <s v="Snowline Cottage"/>
  </r>
  <r>
    <s v="P0156"/>
    <x v="11"/>
    <s v="P0156|Mar"/>
    <n v="2710.1574000000001"/>
    <n v="866.65000000000043"/>
    <n v="1843.5073999999995"/>
    <s v="Snowline Cottage"/>
  </r>
  <r>
    <s v="P0157"/>
    <x v="0"/>
    <s v="P0157|Apr"/>
    <n v="1129.0007999999998"/>
    <n v="643.20999999999992"/>
    <n v="485.79079999999988"/>
    <s v="Cinder Hideaway"/>
  </r>
  <r>
    <s v="P0157"/>
    <x v="1"/>
    <s v="P0157|May"/>
    <n v="1284.8895000000002"/>
    <n v="969.24000000000046"/>
    <n v="315.64949999999976"/>
    <s v="Cinder Hideaway"/>
  </r>
  <r>
    <s v="P0157"/>
    <x v="2"/>
    <s v="P0157|Jun"/>
    <n v="1320.2072000000001"/>
    <n v="1087.08"/>
    <n v="233.12720000000013"/>
    <s v="Cinder Hideaway"/>
  </r>
  <r>
    <s v="P0157"/>
    <x v="3"/>
    <s v="P0157|Jul"/>
    <n v="2185.3688000000002"/>
    <n v="2038.6799999999996"/>
    <n v="146.68880000000058"/>
    <s v="Cinder Hideaway"/>
  </r>
  <r>
    <s v="P0157"/>
    <x v="4"/>
    <s v="P0157|Aug"/>
    <n v="2229.7560000000003"/>
    <n v="1928.13"/>
    <n v="301.6260000000002"/>
    <s v="Cinder Hideaway"/>
  </r>
  <r>
    <s v="P0157"/>
    <x v="5"/>
    <s v="P0157|Sep"/>
    <n v="1409.6896999999999"/>
    <n v="828.16999999999962"/>
    <n v="581.51970000000028"/>
    <s v="Cinder Hideaway"/>
  </r>
  <r>
    <s v="P0157"/>
    <x v="6"/>
    <s v="P0157|Oct"/>
    <n v="1102.9854"/>
    <n v="782.55999999999972"/>
    <n v="320.42540000000031"/>
    <s v="Cinder Hideaway"/>
  </r>
  <r>
    <s v="P0157"/>
    <x v="7"/>
    <s v="P0157|Nov"/>
    <n v="1185.222"/>
    <n v="701.02999999999986"/>
    <n v="484.19200000000012"/>
    <s v="Cinder Hideaway"/>
  </r>
  <r>
    <s v="P0157"/>
    <x v="8"/>
    <s v="P0157|Dec"/>
    <n v="4540.5263999999997"/>
    <n v="1385.4399999999998"/>
    <n v="3155.0864000000001"/>
    <s v="Cinder Hideaway"/>
  </r>
  <r>
    <s v="P0157"/>
    <x v="9"/>
    <s v="P0157|Jan"/>
    <n v="3862.1867999999999"/>
    <n v="1076.9700000000003"/>
    <n v="2785.2167999999997"/>
    <s v="Cinder Hideaway"/>
  </r>
  <r>
    <s v="P0157"/>
    <x v="10"/>
    <s v="P0157|Feb"/>
    <n v="3622.0536000000002"/>
    <n v="1066.2100000000005"/>
    <n v="2555.8435999999997"/>
    <s v="Cinder Hideaway"/>
  </r>
  <r>
    <s v="P0157"/>
    <x v="11"/>
    <s v="P0157|Mar"/>
    <n v="2962.2215999999999"/>
    <n v="1089.4400000000005"/>
    <n v="1872.7815999999993"/>
    <s v="Cinder Hideaway"/>
  </r>
  <r>
    <s v="P0158"/>
    <x v="0"/>
    <s v="P0158|Apr"/>
    <n v="1885.7357999999999"/>
    <n v="918.47999999999968"/>
    <n v="967.25580000000025"/>
    <s v="Cedar Villa"/>
  </r>
  <r>
    <s v="P0158"/>
    <x v="1"/>
    <s v="P0158|May"/>
    <n v="2213.3629999999998"/>
    <n v="1448.14"/>
    <n v="765.22299999999973"/>
    <s v="Cedar Villa"/>
  </r>
  <r>
    <s v="P0158"/>
    <x v="2"/>
    <s v="P0158|Jun"/>
    <n v="2072.5384000000004"/>
    <n v="1664.19"/>
    <n v="408.34840000000031"/>
    <s v="Cedar Villa"/>
  </r>
  <r>
    <s v="P0158"/>
    <x v="3"/>
    <s v="P0158|Jul"/>
    <n v="3601.9944"/>
    <n v="3198.26"/>
    <n v="403.73439999999982"/>
    <s v="Cedar Villa"/>
  </r>
  <r>
    <s v="P0158"/>
    <x v="4"/>
    <s v="P0158|Aug"/>
    <n v="2690.6417999999999"/>
    <n v="2855.2599999999993"/>
    <n v="-164.61819999999943"/>
    <s v="Cedar Villa"/>
  </r>
  <r>
    <s v="P0158"/>
    <x v="5"/>
    <s v="P0158|Sep"/>
    <n v="2125.3646000000003"/>
    <n v="1260.5999999999997"/>
    <n v="864.76460000000066"/>
    <s v="Cedar Villa"/>
  </r>
  <r>
    <s v="P0158"/>
    <x v="6"/>
    <s v="P0158|Oct"/>
    <n v="1830.6204"/>
    <n v="1130.3600000000004"/>
    <n v="700.26039999999966"/>
    <s v="Cedar Villa"/>
  </r>
  <r>
    <s v="P0158"/>
    <x v="7"/>
    <s v="P0158|Nov"/>
    <n v="1883.0585999999998"/>
    <n v="1299.1499999999999"/>
    <n v="583.90859999999998"/>
    <s v="Cedar Villa"/>
  </r>
  <r>
    <s v="P0158"/>
    <x v="8"/>
    <s v="P0158|Dec"/>
    <n v="8636.2034999999996"/>
    <n v="1720.1900000000014"/>
    <n v="6916.0134999999982"/>
    <s v="Cedar Villa"/>
  </r>
  <r>
    <s v="P0158"/>
    <x v="9"/>
    <s v="P0158|Jan"/>
    <n v="6916.3062"/>
    <n v="1737.1000000000051"/>
    <n v="5179.2061999999951"/>
    <s v="Cedar Villa"/>
  </r>
  <r>
    <s v="P0158"/>
    <x v="10"/>
    <s v="P0158|Feb"/>
    <n v="5832.5652"/>
    <n v="1554.2799999999986"/>
    <n v="4278.2852000000012"/>
    <s v="Cedar Villa"/>
  </r>
  <r>
    <s v="P0158"/>
    <x v="11"/>
    <s v="P0158|Mar"/>
    <n v="4799.2835999999998"/>
    <n v="1417.98"/>
    <n v="3381.3035999999997"/>
    <s v="Cedar Villa"/>
  </r>
  <r>
    <s v="P0159"/>
    <x v="0"/>
    <s v="P0159|Apr"/>
    <n v="2157.5526"/>
    <n v="1091.6000000000004"/>
    <n v="1065.9525999999996"/>
    <s v="Birch Manor"/>
  </r>
  <r>
    <s v="P0159"/>
    <x v="1"/>
    <s v="P0159|May"/>
    <n v="2773.7160000000003"/>
    <n v="1727.19"/>
    <n v="1046.5260000000003"/>
    <s v="Birch Manor"/>
  </r>
  <r>
    <s v="P0159"/>
    <x v="2"/>
    <s v="P0159|Jun"/>
    <n v="2797.1512000000002"/>
    <n v="1959.0299999999997"/>
    <n v="838.1212000000005"/>
    <s v="Birch Manor"/>
  </r>
  <r>
    <s v="P0159"/>
    <x v="3"/>
    <s v="P0159|Jul"/>
    <n v="4012.5520000000006"/>
    <n v="3838.54"/>
    <n v="174.01200000000063"/>
    <s v="Birch Manor"/>
  </r>
  <r>
    <s v="P0159"/>
    <x v="4"/>
    <s v="P0159|Aug"/>
    <n v="4677.6228000000001"/>
    <n v="3627.1000000000004"/>
    <n v="1050.5227999999997"/>
    <s v="Birch Manor"/>
  </r>
  <r>
    <s v="P0159"/>
    <x v="5"/>
    <s v="P0159|Sep"/>
    <n v="3049.8168000000001"/>
    <n v="1491.5300000000002"/>
    <n v="1558.2867999999999"/>
    <s v="Birch Manor"/>
  </r>
  <r>
    <s v="P0159"/>
    <x v="6"/>
    <s v="P0159|Oct"/>
    <n v="2587.2528999999995"/>
    <n v="1334.9900000000005"/>
    <n v="1252.262899999999"/>
    <s v="Birch Manor"/>
  </r>
  <r>
    <s v="P0159"/>
    <x v="7"/>
    <s v="P0159|Nov"/>
    <n v="3033.2497000000003"/>
    <n v="1397.1199999999992"/>
    <n v="1636.1297000000011"/>
    <s v="Birch Manor"/>
  </r>
  <r>
    <s v="P0159"/>
    <x v="8"/>
    <s v="P0159|Dec"/>
    <n v="10024.662"/>
    <n v="2044.1100000000015"/>
    <n v="7980.5519999999988"/>
    <s v="Birch Manor"/>
  </r>
  <r>
    <s v="P0159"/>
    <x v="9"/>
    <s v="P0159|Jan"/>
    <n v="8567.7996000000003"/>
    <n v="2047.9400000000028"/>
    <n v="6519.859599999998"/>
    <s v="Birch Manor"/>
  </r>
  <r>
    <s v="P0159"/>
    <x v="10"/>
    <s v="P0159|Feb"/>
    <n v="6843.2651999999998"/>
    <n v="1846.1499999999978"/>
    <n v="4997.115200000002"/>
    <s v="Birch Manor"/>
  </r>
  <r>
    <s v="P0159"/>
    <x v="11"/>
    <s v="P0159|Mar"/>
    <n v="5957.5091999999995"/>
    <n v="1668.67"/>
    <n v="4288.8391999999994"/>
    <s v="Birch Manor"/>
  </r>
  <r>
    <s v="P0160"/>
    <x v="0"/>
    <s v="P0160|Apr"/>
    <n v="880.78199999999993"/>
    <n v="508.22000000000043"/>
    <n v="372.5619999999995"/>
    <s v="Golden Den"/>
  </r>
  <r>
    <s v="P0160"/>
    <x v="1"/>
    <s v="P0160|May"/>
    <n v="1163.8280000000002"/>
    <n v="759.39000000000033"/>
    <n v="404.43799999999987"/>
    <s v="Golden Den"/>
  </r>
  <r>
    <s v="P0160"/>
    <x v="2"/>
    <s v="P0160|Jun"/>
    <n v="1418.076"/>
    <n v="897.51999999999975"/>
    <n v="520.55600000000027"/>
    <s v="Golden Den"/>
  </r>
  <r>
    <s v="P0160"/>
    <x v="3"/>
    <s v="P0160|Jul"/>
    <n v="1967.2512000000002"/>
    <n v="1458.6799999999994"/>
    <n v="508.57120000000077"/>
    <s v="Golden Den"/>
  </r>
  <r>
    <s v="P0160"/>
    <x v="4"/>
    <s v="P0160|Aug"/>
    <n v="1951.1104000000003"/>
    <n v="1393.9399999999996"/>
    <n v="557.17040000000065"/>
    <s v="Golden Den"/>
  </r>
  <r>
    <s v="P0160"/>
    <x v="5"/>
    <s v="P0160|Sep"/>
    <n v="1461.5514000000001"/>
    <n v="742.97"/>
    <n v="718.58140000000003"/>
    <s v="Golden Den"/>
  </r>
  <r>
    <s v="P0160"/>
    <x v="6"/>
    <s v="P0160|Oct"/>
    <n v="910.17300000000012"/>
    <n v="611.49"/>
    <n v="298.68300000000011"/>
    <s v="Golden Den"/>
  </r>
  <r>
    <s v="P0160"/>
    <x v="7"/>
    <s v="P0160|Nov"/>
    <n v="1051.1333999999997"/>
    <n v="556.32999999999993"/>
    <n v="494.80339999999978"/>
    <s v="Golden Den"/>
  </r>
  <r>
    <s v="P0160"/>
    <x v="8"/>
    <s v="P0160|Dec"/>
    <n v="3979.491"/>
    <n v="977.30000000000041"/>
    <n v="3002.1909999999998"/>
    <s v="Golden Den"/>
  </r>
  <r>
    <s v="P0160"/>
    <x v="9"/>
    <s v="P0160|Jan"/>
    <n v="3326.4870000000001"/>
    <n v="953.30000000000018"/>
    <n v="2373.1869999999999"/>
    <s v="Golden Den"/>
  </r>
  <r>
    <s v="P0160"/>
    <x v="10"/>
    <s v="P0160|Feb"/>
    <n v="2516.5260000000003"/>
    <n v="866.85999999999979"/>
    <n v="1649.6660000000006"/>
    <s v="Golden Den"/>
  </r>
  <r>
    <s v="P0160"/>
    <x v="11"/>
    <s v="P0160|Mar"/>
    <n v="2313.8529000000003"/>
    <n v="785.47000000000025"/>
    <n v="1528.3829000000001"/>
    <s v="Golden Den"/>
  </r>
  <r>
    <s v="P0161"/>
    <x v="0"/>
    <s v="P0161|Apr"/>
    <n v="698.1345"/>
    <n v="410.84000000000049"/>
    <n v="287.29449999999952"/>
    <s v="Cinder Landing"/>
  </r>
  <r>
    <s v="P0161"/>
    <x v="1"/>
    <s v="P0161|May"/>
    <n v="705.50650000000007"/>
    <n v="510.00000000000045"/>
    <n v="195.50649999999962"/>
    <s v="Cinder Landing"/>
  </r>
  <r>
    <s v="P0161"/>
    <x v="2"/>
    <s v="P0161|Jun"/>
    <n v="863.54859999999996"/>
    <n v="546.29000000000042"/>
    <n v="317.25859999999955"/>
    <s v="Cinder Landing"/>
  </r>
  <r>
    <s v="P0161"/>
    <x v="3"/>
    <s v="P0161|Jul"/>
    <n v="1193.3680000000002"/>
    <n v="841.59999999999968"/>
    <n v="351.76800000000048"/>
    <s v="Cinder Landing"/>
  </r>
  <r>
    <s v="P0161"/>
    <x v="4"/>
    <s v="P0161|Aug"/>
    <n v="1106.3008"/>
    <n v="782.97000000000014"/>
    <n v="323.33079999999984"/>
    <s v="Cinder Landing"/>
  </r>
  <r>
    <s v="P0161"/>
    <x v="5"/>
    <s v="P0161|Sep"/>
    <n v="832.70260000000007"/>
    <n v="477.80000000000007"/>
    <n v="354.90260000000001"/>
    <s v="Cinder Landing"/>
  </r>
  <r>
    <s v="P0161"/>
    <x v="6"/>
    <s v="P0161|Oct"/>
    <n v="666.12450000000001"/>
    <n v="456.17000000000047"/>
    <n v="209.95449999999954"/>
    <s v="Cinder Landing"/>
  </r>
  <r>
    <s v="P0161"/>
    <x v="7"/>
    <s v="P0161|Nov"/>
    <n v="753.90949999999998"/>
    <n v="468.4"/>
    <n v="285.5095"/>
    <s v="Cinder Landing"/>
  </r>
  <r>
    <s v="P0161"/>
    <x v="8"/>
    <s v="P0161|Dec"/>
    <n v="2890.5328000000004"/>
    <n v="689.39000000000021"/>
    <n v="2201.1428000000001"/>
    <s v="Cinder Landing"/>
  </r>
  <r>
    <s v="P0161"/>
    <x v="9"/>
    <s v="P0161|Jan"/>
    <n v="2165.77"/>
    <n v="624.26000000000022"/>
    <n v="1541.5099999999998"/>
    <s v="Cinder Landing"/>
  </r>
  <r>
    <s v="P0161"/>
    <x v="10"/>
    <s v="P0161|Feb"/>
    <n v="1988.26"/>
    <n v="747.4599999999997"/>
    <n v="1240.8000000000002"/>
    <s v="Cinder Landing"/>
  </r>
  <r>
    <s v="P0161"/>
    <x v="11"/>
    <s v="P0161|Mar"/>
    <n v="1622.4359999999999"/>
    <n v="538.47000000000014"/>
    <n v="1083.9659999999999"/>
    <s v="Cinder Landing"/>
  </r>
  <r>
    <s v="P0162"/>
    <x v="0"/>
    <s v="P0162|Apr"/>
    <n v="1441.5784000000001"/>
    <n v="771.23999999999978"/>
    <n v="670.33840000000032"/>
    <s v="Ridge Landing"/>
  </r>
  <r>
    <s v="P0162"/>
    <x v="1"/>
    <s v="P0162|May"/>
    <n v="1716.0496000000001"/>
    <n v="1221.9600000000003"/>
    <n v="494.08959999999979"/>
    <s v="Ridge Landing"/>
  </r>
  <r>
    <s v="P0162"/>
    <x v="2"/>
    <s v="P0162|Jun"/>
    <n v="1886.8181"/>
    <n v="1344.6000000000004"/>
    <n v="542.21809999999959"/>
    <s v="Ridge Landing"/>
  </r>
  <r>
    <s v="P0162"/>
    <x v="3"/>
    <s v="P0162|Jul"/>
    <n v="2827.8069999999998"/>
    <n v="2593.36"/>
    <n v="234.44699999999966"/>
    <s v="Ridge Landing"/>
  </r>
  <r>
    <s v="P0162"/>
    <x v="4"/>
    <s v="P0162|Aug"/>
    <n v="2721.3980000000001"/>
    <n v="2470.5400000000004"/>
    <n v="250.85799999999972"/>
    <s v="Ridge Landing"/>
  </r>
  <r>
    <s v="P0162"/>
    <x v="5"/>
    <s v="P0162|Sep"/>
    <n v="1780.6904"/>
    <n v="1048.3900000000003"/>
    <n v="732.30039999999963"/>
    <s v="Ridge Landing"/>
  </r>
  <r>
    <s v="P0162"/>
    <x v="6"/>
    <s v="P0162|Oct"/>
    <n v="1378.6060000000002"/>
    <n v="932.45000000000016"/>
    <n v="446.15600000000006"/>
    <s v="Ridge Landing"/>
  </r>
  <r>
    <s v="P0162"/>
    <x v="7"/>
    <s v="P0162|Nov"/>
    <n v="1529.8096"/>
    <n v="855.0899999999998"/>
    <n v="674.71960000000024"/>
    <s v="Ridge Landing"/>
  </r>
  <r>
    <s v="P0162"/>
    <x v="8"/>
    <s v="P0162|Dec"/>
    <n v="6260.1179999999995"/>
    <n v="1468.3999999999999"/>
    <n v="4791.7179999999998"/>
    <s v="Ridge Landing"/>
  </r>
  <r>
    <s v="P0162"/>
    <x v="9"/>
    <s v="P0162|Jan"/>
    <n v="5667.6420000000007"/>
    <n v="1437.5199999999959"/>
    <n v="4230.1220000000048"/>
    <s v="Ridge Landing"/>
  </r>
  <r>
    <s v="P0162"/>
    <x v="10"/>
    <s v="P0162|Feb"/>
    <n v="5317.3152"/>
    <n v="1316.5300000000002"/>
    <n v="4000.7851999999998"/>
    <s v="Ridge Landing"/>
  </r>
  <r>
    <s v="P0162"/>
    <x v="11"/>
    <s v="P0162|Mar"/>
    <n v="4070.2137000000002"/>
    <n v="1163.53"/>
    <n v="2906.6837000000005"/>
    <s v="Ridge Landing"/>
  </r>
  <r>
    <s v="P0163"/>
    <x v="0"/>
    <s v="P0163|Apr"/>
    <n v="1533.1019999999999"/>
    <n v="935.4499999999997"/>
    <n v="597.65200000000016"/>
    <s v="Timber Landing"/>
  </r>
  <r>
    <s v="P0163"/>
    <x v="1"/>
    <s v="P0163|May"/>
    <n v="2020.9344000000001"/>
    <n v="1479.4500000000003"/>
    <n v="541.48439999999982"/>
    <s v="Timber Landing"/>
  </r>
  <r>
    <s v="P0163"/>
    <x v="2"/>
    <s v="P0163|Jun"/>
    <n v="1957.4382000000001"/>
    <n v="1662.4900000000002"/>
    <n v="294.94819999999982"/>
    <s v="Timber Landing"/>
  </r>
  <r>
    <s v="P0163"/>
    <x v="3"/>
    <s v="P0163|Jul"/>
    <n v="3093.8805000000002"/>
    <n v="3042.2099999999996"/>
    <n v="51.670500000000629"/>
    <s v="Timber Landing"/>
  </r>
  <r>
    <s v="P0163"/>
    <x v="4"/>
    <s v="P0163|Aug"/>
    <n v="3290.5673999999999"/>
    <n v="2885.4299999999994"/>
    <n v="405.13740000000053"/>
    <s v="Timber Landing"/>
  </r>
  <r>
    <s v="P0163"/>
    <x v="5"/>
    <s v="P0163|Sep"/>
    <n v="1940.3856000000001"/>
    <n v="1260.8200000000004"/>
    <n v="679.56559999999968"/>
    <s v="Timber Landing"/>
  </r>
  <r>
    <s v="P0163"/>
    <x v="6"/>
    <s v="P0163|Oct"/>
    <n v="1639.6565000000001"/>
    <n v="1111.8899999999999"/>
    <n v="527.76650000000018"/>
    <s v="Timber Landing"/>
  </r>
  <r>
    <s v="P0163"/>
    <x v="7"/>
    <s v="P0163|Nov"/>
    <n v="2081.1713999999997"/>
    <n v="1005.0999999999997"/>
    <n v="1076.0714"/>
    <s v="Timber Landing"/>
  </r>
  <r>
    <s v="P0163"/>
    <x v="8"/>
    <s v="P0163|Dec"/>
    <n v="6137.4168000000009"/>
    <n v="1563.5400000000002"/>
    <n v="4573.8768000000009"/>
    <s v="Timber Landing"/>
  </r>
  <r>
    <s v="P0163"/>
    <x v="9"/>
    <s v="P0163|Jan"/>
    <n v="4994.8258999999998"/>
    <n v="1421.1099999999994"/>
    <n v="3573.7159000000001"/>
    <s v="Timber Landing"/>
  </r>
  <r>
    <s v="P0163"/>
    <x v="10"/>
    <s v="P0163|Feb"/>
    <n v="5138.4441000000006"/>
    <n v="1438.0500000000002"/>
    <n v="3700.3941000000004"/>
    <s v="Timber Landing"/>
  </r>
  <r>
    <s v="P0163"/>
    <x v="11"/>
    <s v="P0163|Mar"/>
    <n v="3452.0711999999999"/>
    <n v="1235.3899999999999"/>
    <n v="2216.6812"/>
    <s v="Timber Landing"/>
  </r>
  <r>
    <s v="P0164"/>
    <x v="0"/>
    <s v="P0164|Apr"/>
    <n v="1329.4997999999998"/>
    <n v="644.08999999999958"/>
    <n v="685.40980000000025"/>
    <s v="Juniper Manor"/>
  </r>
  <r>
    <s v="P0164"/>
    <x v="1"/>
    <s v="P0164|May"/>
    <n v="1534.3832"/>
    <n v="949.96000000000015"/>
    <n v="584.42319999999984"/>
    <s v="Juniper Manor"/>
  </r>
  <r>
    <s v="P0164"/>
    <x v="2"/>
    <s v="P0164|Jun"/>
    <n v="1757.2989000000002"/>
    <n v="1062.4700000000003"/>
    <n v="694.82889999999998"/>
    <s v="Juniper Manor"/>
  </r>
  <r>
    <s v="P0164"/>
    <x v="3"/>
    <s v="P0164|Jul"/>
    <n v="2730.5088000000001"/>
    <n v="2023.4999999999998"/>
    <n v="707.00880000000029"/>
    <s v="Juniper Manor"/>
  </r>
  <r>
    <s v="P0164"/>
    <x v="4"/>
    <s v="P0164|Aug"/>
    <n v="2505.2554"/>
    <n v="1931.1399999999999"/>
    <n v="574.11540000000014"/>
    <s v="Juniper Manor"/>
  </r>
  <r>
    <s v="P0164"/>
    <x v="5"/>
    <s v="P0164|Sep"/>
    <n v="1708.5952"/>
    <n v="821.43000000000029"/>
    <n v="887.16519999999969"/>
    <s v="Juniper Manor"/>
  </r>
  <r>
    <s v="P0164"/>
    <x v="6"/>
    <s v="P0164|Oct"/>
    <n v="1415.5291"/>
    <n v="774.49000000000024"/>
    <n v="641.03909999999973"/>
    <s v="Juniper Manor"/>
  </r>
  <r>
    <s v="P0164"/>
    <x v="7"/>
    <s v="P0164|Nov"/>
    <n v="1773.4680000000001"/>
    <n v="808.8100000000004"/>
    <n v="964.65799999999967"/>
    <s v="Juniper Manor"/>
  </r>
  <r>
    <s v="P0164"/>
    <x v="8"/>
    <s v="P0164|Dec"/>
    <n v="5365.3950000000004"/>
    <n v="1344.8100000000004"/>
    <n v="4020.585"/>
    <s v="Juniper Manor"/>
  </r>
  <r>
    <s v="P0164"/>
    <x v="9"/>
    <s v="P0164|Jan"/>
    <n v="4921.0380000000005"/>
    <n v="1193.7799999999997"/>
    <n v="3727.2580000000007"/>
    <s v="Juniper Manor"/>
  </r>
  <r>
    <s v="P0164"/>
    <x v="10"/>
    <s v="P0164|Feb"/>
    <n v="4099.2160000000003"/>
    <n v="1062.4100000000003"/>
    <n v="3036.806"/>
    <s v="Juniper Manor"/>
  </r>
  <r>
    <s v="P0164"/>
    <x v="11"/>
    <s v="P0164|Mar"/>
    <n v="3694.4349999999999"/>
    <n v="1079.0299999999997"/>
    <n v="2615.4050000000002"/>
    <s v="Juniper Manor"/>
  </r>
  <r>
    <s v="P0165"/>
    <x v="0"/>
    <s v="P0165|Apr"/>
    <n v="1304.789"/>
    <n v="787.06000000000017"/>
    <n v="517.72899999999981"/>
    <s v="Cloudline Haven"/>
  </r>
  <r>
    <s v="P0165"/>
    <x v="1"/>
    <s v="P0165|May"/>
    <n v="1583.4118000000001"/>
    <n v="1200.2099999999996"/>
    <n v="383.2018000000005"/>
    <s v="Cloudline Haven"/>
  </r>
  <r>
    <s v="P0165"/>
    <x v="2"/>
    <s v="P0165|Jun"/>
    <n v="1694.7969000000001"/>
    <n v="1547.5900000000001"/>
    <n v="147.20689999999991"/>
    <s v="Cloudline Haven"/>
  </r>
  <r>
    <s v="P0165"/>
    <x v="3"/>
    <s v="P0165|Jul"/>
    <n v="3102.0356999999999"/>
    <n v="2613.54"/>
    <n v="488.49569999999994"/>
    <s v="Cloudline Haven"/>
  </r>
  <r>
    <s v="P0165"/>
    <x v="4"/>
    <s v="P0165|Aug"/>
    <n v="2420.3278"/>
    <n v="2330"/>
    <n v="90.327800000000025"/>
    <s v="Cloudline Haven"/>
  </r>
  <r>
    <s v="P0165"/>
    <x v="5"/>
    <s v="P0165|Sep"/>
    <n v="1826.2221999999999"/>
    <n v="1042.3499999999999"/>
    <n v="783.87220000000002"/>
    <s v="Cloudline Haven"/>
  </r>
  <r>
    <s v="P0165"/>
    <x v="6"/>
    <s v="P0165|Oct"/>
    <n v="1455.0808"/>
    <n v="945.17"/>
    <n v="509.91079999999999"/>
    <s v="Cloudline Haven"/>
  </r>
  <r>
    <s v="P0165"/>
    <x v="7"/>
    <s v="P0165|Nov"/>
    <n v="1622.2893999999999"/>
    <n v="847.15999999999974"/>
    <n v="775.12940000000015"/>
    <s v="Cloudline Haven"/>
  </r>
  <r>
    <s v="P0165"/>
    <x v="8"/>
    <s v="P0165|Dec"/>
    <n v="5763.8352999999997"/>
    <n v="1313.83"/>
    <n v="4450.0052999999998"/>
    <s v="Cloudline Haven"/>
  </r>
  <r>
    <s v="P0165"/>
    <x v="9"/>
    <s v="P0165|Jan"/>
    <n v="5255.0217999999995"/>
    <n v="1320.1700000000008"/>
    <n v="3934.8517999999985"/>
    <s v="Cloudline Haven"/>
  </r>
  <r>
    <s v="P0165"/>
    <x v="10"/>
    <s v="P0165|Feb"/>
    <n v="3692.5829999999996"/>
    <n v="1204.8600000000008"/>
    <n v="2487.722999999999"/>
    <s v="Cloudline Haven"/>
  </r>
  <r>
    <s v="P0165"/>
    <x v="11"/>
    <s v="P0165|Mar"/>
    <n v="3654.5104999999999"/>
    <n v="1184.1900000000003"/>
    <n v="2470.3204999999998"/>
    <s v="Cloudline Haven"/>
  </r>
  <r>
    <s v="P0166"/>
    <x v="0"/>
    <s v="P0166|Apr"/>
    <n v="1563.56"/>
    <n v="933.84999999999991"/>
    <n v="629.71"/>
    <s v="Highland Retreat"/>
  </r>
  <r>
    <s v="P0166"/>
    <x v="1"/>
    <s v="P0166|May"/>
    <n v="2146.9567999999995"/>
    <n v="1456.17"/>
    <n v="690.7867999999994"/>
    <s v="Highland Retreat"/>
  </r>
  <r>
    <s v="P0166"/>
    <x v="2"/>
    <s v="P0166|Jun"/>
    <n v="2178.2586999999999"/>
    <n v="1649.0099999999998"/>
    <n v="529.2487000000001"/>
    <s v="Highland Retreat"/>
  </r>
  <r>
    <s v="P0166"/>
    <x v="3"/>
    <s v="P0166|Jul"/>
    <n v="2895.4476"/>
    <n v="3050.4"/>
    <n v="-154.95240000000013"/>
    <s v="Highland Retreat"/>
  </r>
  <r>
    <s v="P0166"/>
    <x v="4"/>
    <s v="P0166|Aug"/>
    <n v="3209.3384000000001"/>
    <n v="3011.2799999999997"/>
    <n v="198.05840000000035"/>
    <s v="Highland Retreat"/>
  </r>
  <r>
    <s v="P0166"/>
    <x v="5"/>
    <s v="P0166|Sep"/>
    <n v="2064.7008000000001"/>
    <n v="1241.8799999999997"/>
    <n v="822.82080000000042"/>
    <s v="Highland Retreat"/>
  </r>
  <r>
    <s v="P0166"/>
    <x v="6"/>
    <s v="P0166|Oct"/>
    <n v="1947.1949999999999"/>
    <n v="1124.0100000000002"/>
    <n v="823.18499999999972"/>
    <s v="Highland Retreat"/>
  </r>
  <r>
    <s v="P0166"/>
    <x v="7"/>
    <s v="P0166|Nov"/>
    <n v="1808.6789999999999"/>
    <n v="997.3300000000005"/>
    <n v="811.34899999999936"/>
    <s v="Highland Retreat"/>
  </r>
  <r>
    <s v="P0166"/>
    <x v="8"/>
    <s v="P0166|Dec"/>
    <n v="7308.6324000000004"/>
    <n v="1753.4600000000028"/>
    <n v="5555.1723999999977"/>
    <s v="Highland Retreat"/>
  </r>
  <r>
    <s v="P0166"/>
    <x v="9"/>
    <s v="P0166|Jan"/>
    <n v="6106.1052"/>
    <n v="1606.1600000000051"/>
    <n v="4499.9451999999947"/>
    <s v="Highland Retreat"/>
  </r>
  <r>
    <s v="P0166"/>
    <x v="10"/>
    <s v="P0166|Feb"/>
    <n v="5191.1539000000002"/>
    <n v="1405.0500000000002"/>
    <n v="3786.1039000000001"/>
    <s v="Highland Retreat"/>
  </r>
  <r>
    <s v="P0166"/>
    <x v="11"/>
    <s v="P0166|Mar"/>
    <n v="4294.8739000000005"/>
    <n v="1391.1300000000003"/>
    <n v="2903.7439000000004"/>
    <s v="Highland Retreat"/>
  </r>
  <r>
    <s v="P0167"/>
    <x v="0"/>
    <s v="P0167|Apr"/>
    <n v="733.74599999999998"/>
    <n v="530.94000000000017"/>
    <n v="202.80599999999981"/>
    <s v="Cloudline Hideaway"/>
  </r>
  <r>
    <s v="P0167"/>
    <x v="1"/>
    <s v="P0167|May"/>
    <n v="1075.0784999999998"/>
    <n v="969.35999999999967"/>
    <n v="105.71850000000018"/>
    <s v="Cloudline Hideaway"/>
  </r>
  <r>
    <s v="P0167"/>
    <x v="2"/>
    <s v="P0167|Jun"/>
    <n v="1114.8"/>
    <n v="1080.2"/>
    <n v="34.599999999999909"/>
    <s v="Cloudline Hideaway"/>
  </r>
  <r>
    <s v="P0167"/>
    <x v="3"/>
    <s v="P0167|Jul"/>
    <n v="1743.6704"/>
    <n v="1920.7999999999997"/>
    <n v="-177.12959999999975"/>
    <s v="Cloudline Hideaway"/>
  </r>
  <r>
    <s v="P0167"/>
    <x v="4"/>
    <s v="P0167|Aug"/>
    <n v="1433.6584"/>
    <n v="1800.8100000000004"/>
    <n v="-367.15160000000037"/>
    <s v="Cloudline Hideaway"/>
  </r>
  <r>
    <s v="P0167"/>
    <x v="5"/>
    <s v="P0167|Sep"/>
    <n v="1034.7265"/>
    <n v="850.53000000000043"/>
    <n v="184.19649999999956"/>
    <s v="Cloudline Hideaway"/>
  </r>
  <r>
    <s v="P0167"/>
    <x v="6"/>
    <s v="P0167|Oct"/>
    <n v="1076.7760000000001"/>
    <n v="752.76000000000022"/>
    <n v="324.01599999999985"/>
    <s v="Cloudline Hideaway"/>
  </r>
  <r>
    <s v="P0167"/>
    <x v="7"/>
    <s v="P0167|Nov"/>
    <n v="963.18900000000008"/>
    <n v="709.07999999999959"/>
    <n v="254.10900000000049"/>
    <s v="Cloudline Hideaway"/>
  </r>
  <r>
    <s v="P0167"/>
    <x v="8"/>
    <s v="P0167|Dec"/>
    <n v="3339.2889"/>
    <n v="1082.7100000000005"/>
    <n v="2256.5788999999995"/>
    <s v="Cloudline Hideaway"/>
  </r>
  <r>
    <s v="P0167"/>
    <x v="9"/>
    <s v="P0167|Jan"/>
    <n v="3245.8689999999997"/>
    <n v="979.96999999999991"/>
    <n v="2265.8989999999999"/>
    <s v="Cloudline Hideaway"/>
  </r>
  <r>
    <s v="P0167"/>
    <x v="10"/>
    <s v="P0167|Feb"/>
    <n v="2654.8487999999998"/>
    <n v="849.82999999999993"/>
    <n v="1805.0187999999998"/>
    <s v="Cloudline Hideaway"/>
  </r>
  <r>
    <s v="P0167"/>
    <x v="11"/>
    <s v="P0167|Mar"/>
    <n v="2542.2318"/>
    <n v="864.98999999999967"/>
    <n v="1677.2418000000002"/>
    <s v="Cloudline Hideaway"/>
  </r>
  <r>
    <s v="P0168"/>
    <x v="0"/>
    <s v="P0168|Apr"/>
    <n v="1553.6659999999999"/>
    <n v="907.35999999999967"/>
    <n v="646.30600000000027"/>
    <s v="Boulder Point"/>
  </r>
  <r>
    <s v="P0168"/>
    <x v="1"/>
    <s v="P0168|May"/>
    <n v="1856.1119999999999"/>
    <n v="1443.8499999999997"/>
    <n v="412.26200000000017"/>
    <s v="Boulder Point"/>
  </r>
  <r>
    <s v="P0168"/>
    <x v="2"/>
    <s v="P0168|Jun"/>
    <n v="2292.3015999999998"/>
    <n v="1646.73"/>
    <n v="645.57159999999976"/>
    <s v="Boulder Point"/>
  </r>
  <r>
    <s v="P0168"/>
    <x v="3"/>
    <s v="P0168|Jul"/>
    <n v="2779.2512999999999"/>
    <n v="3058.25"/>
    <n v="-278.9987000000001"/>
    <s v="Boulder Point"/>
  </r>
  <r>
    <s v="P0168"/>
    <x v="4"/>
    <s v="P0168|Aug"/>
    <n v="2966.5971"/>
    <n v="2883.0499999999993"/>
    <n v="83.547100000000682"/>
    <s v="Boulder Point"/>
  </r>
  <r>
    <s v="P0168"/>
    <x v="5"/>
    <s v="P0168|Sep"/>
    <n v="2200.4620000000004"/>
    <n v="1269.3800000000003"/>
    <n v="931.08200000000011"/>
    <s v="Boulder Point"/>
  </r>
  <r>
    <s v="P0168"/>
    <x v="6"/>
    <s v="P0168|Oct"/>
    <n v="1979.3117"/>
    <n v="1124.55"/>
    <n v="854.76170000000002"/>
    <s v="Boulder Point"/>
  </r>
  <r>
    <s v="P0168"/>
    <x v="7"/>
    <s v="P0168|Nov"/>
    <n v="1894.2330000000002"/>
    <n v="1025.3799999999997"/>
    <n v="868.85300000000052"/>
    <s v="Boulder Point"/>
  </r>
  <r>
    <s v="P0168"/>
    <x v="8"/>
    <s v="P0168|Dec"/>
    <n v="6866.4591"/>
    <n v="1561.7500000000002"/>
    <n v="5304.7091"/>
    <s v="Boulder Point"/>
  </r>
  <r>
    <s v="P0168"/>
    <x v="9"/>
    <s v="P0168|Jan"/>
    <n v="5750.8523999999998"/>
    <n v="1581.6199999999988"/>
    <n v="4169.2324000000008"/>
    <s v="Boulder Point"/>
  </r>
  <r>
    <s v="P0168"/>
    <x v="10"/>
    <s v="P0168|Feb"/>
    <n v="4814.3962000000001"/>
    <n v="1415.84"/>
    <n v="3398.5562"/>
    <s v="Boulder Point"/>
  </r>
  <r>
    <s v="P0168"/>
    <x v="11"/>
    <s v="P0168|Mar"/>
    <n v="4523.7453999999998"/>
    <n v="1411.3100000000006"/>
    <n v="3112.4353999999994"/>
    <s v="Boulder Point"/>
  </r>
  <r>
    <s v="P0169"/>
    <x v="0"/>
    <s v="P0169|Apr"/>
    <n v="641.48650000000009"/>
    <n v="408.84000000000043"/>
    <n v="232.64649999999966"/>
    <s v="Starlight Chalet"/>
  </r>
  <r>
    <s v="P0169"/>
    <x v="1"/>
    <s v="P0169|May"/>
    <n v="723.34480000000008"/>
    <n v="519.03999999999974"/>
    <n v="204.30480000000034"/>
    <s v="Starlight Chalet"/>
  </r>
  <r>
    <s v="P0169"/>
    <x v="2"/>
    <s v="P0169|Jun"/>
    <n v="901.28160000000003"/>
    <n v="557.00999999999976"/>
    <n v="344.27160000000026"/>
    <s v="Starlight Chalet"/>
  </r>
  <r>
    <s v="P0169"/>
    <x v="3"/>
    <s v="P0169|Jul"/>
    <n v="1218.4812999999999"/>
    <n v="821.41999999999962"/>
    <n v="397.0613000000003"/>
    <s v="Starlight Chalet"/>
  </r>
  <r>
    <s v="P0169"/>
    <x v="4"/>
    <s v="P0169|Aug"/>
    <n v="1472.3575999999998"/>
    <n v="854.23999999999955"/>
    <n v="618.11760000000027"/>
    <s v="Starlight Chalet"/>
  </r>
  <r>
    <s v="P0169"/>
    <x v="5"/>
    <s v="P0169|Sep"/>
    <n v="862.21"/>
    <n v="475.1699999999995"/>
    <n v="387.04000000000053"/>
    <s v="Starlight Chalet"/>
  </r>
  <r>
    <s v="P0169"/>
    <x v="6"/>
    <s v="P0169|Oct"/>
    <n v="734.51919999999996"/>
    <n v="476.7700000000001"/>
    <n v="257.74919999999986"/>
    <s v="Starlight Chalet"/>
  </r>
  <r>
    <s v="P0169"/>
    <x v="7"/>
    <s v="P0169|Nov"/>
    <n v="806.53200000000004"/>
    <n v="467.60999999999956"/>
    <n v="338.92200000000048"/>
    <s v="Starlight Chalet"/>
  </r>
  <r>
    <s v="P0169"/>
    <x v="8"/>
    <s v="P0169|Dec"/>
    <n v="2921.8620000000001"/>
    <n v="781.81"/>
    <n v="2140.0520000000001"/>
    <s v="Starlight Chalet"/>
  </r>
  <r>
    <s v="P0169"/>
    <x v="9"/>
    <s v="P0169|Jan"/>
    <n v="2713.0695000000001"/>
    <n v="755.09000000000037"/>
    <n v="1957.9794999999997"/>
    <s v="Starlight Chalet"/>
  </r>
  <r>
    <s v="P0169"/>
    <x v="10"/>
    <s v="P0169|Feb"/>
    <n v="2263.4860000000003"/>
    <n v="689.81000000000017"/>
    <n v="1573.6760000000002"/>
    <s v="Starlight Chalet"/>
  </r>
  <r>
    <s v="P0169"/>
    <x v="11"/>
    <s v="P0169|Mar"/>
    <n v="1676.89"/>
    <n v="607.16000000000008"/>
    <n v="1069.73"/>
    <s v="Starlight Chalet"/>
  </r>
  <r>
    <s v="P0170"/>
    <x v="0"/>
    <s v="P0170|Apr"/>
    <n v="782.13300000000004"/>
    <n v="522.71999999999957"/>
    <n v="259.41300000000047"/>
    <s v="Frost Lodge"/>
  </r>
  <r>
    <s v="P0170"/>
    <x v="1"/>
    <s v="P0170|May"/>
    <n v="878.22120000000007"/>
    <n v="718.89000000000033"/>
    <n v="159.33119999999974"/>
    <s v="Frost Lodge"/>
  </r>
  <r>
    <s v="P0170"/>
    <x v="2"/>
    <s v="P0170|Jun"/>
    <n v="987.71480000000008"/>
    <n v="802.54000000000042"/>
    <n v="185.17479999999966"/>
    <s v="Frost Lodge"/>
  </r>
  <r>
    <s v="P0170"/>
    <x v="3"/>
    <s v="P0170|Jul"/>
    <n v="1300.0159999999998"/>
    <n v="1365.8300000000004"/>
    <n v="-65.814000000000533"/>
    <s v="Frost Lodge"/>
  </r>
  <r>
    <s v="P0170"/>
    <x v="4"/>
    <s v="P0170|Aug"/>
    <n v="1350.2814000000001"/>
    <n v="1303.58"/>
    <n v="46.701400000000149"/>
    <s v="Frost Lodge"/>
  </r>
  <r>
    <s v="P0170"/>
    <x v="5"/>
    <s v="P0170|Sep"/>
    <n v="875.89320000000009"/>
    <n v="662.79"/>
    <n v="213.10320000000013"/>
    <s v="Frost Lodge"/>
  </r>
  <r>
    <s v="P0170"/>
    <x v="6"/>
    <s v="P0170|Oct"/>
    <n v="828.20799999999997"/>
    <n v="588.99999999999955"/>
    <n v="239.20800000000042"/>
    <s v="Frost Lodge"/>
  </r>
  <r>
    <s v="P0170"/>
    <x v="7"/>
    <s v="P0170|Nov"/>
    <n v="880.89840000000004"/>
    <n v="561.46000000000015"/>
    <n v="319.43839999999989"/>
    <s v="Frost Lodge"/>
  </r>
  <r>
    <s v="P0170"/>
    <x v="8"/>
    <s v="P0170|Dec"/>
    <n v="3577.7752"/>
    <n v="1228.74"/>
    <n v="2349.0352000000003"/>
    <s v="Frost Lodge"/>
  </r>
  <r>
    <s v="P0170"/>
    <x v="9"/>
    <s v="P0170|Jan"/>
    <n v="3056.0497"/>
    <n v="872.73"/>
    <n v="2183.3197"/>
    <s v="Frost Lodge"/>
  </r>
  <r>
    <s v="P0170"/>
    <x v="10"/>
    <s v="P0170|Feb"/>
    <n v="2365.9225000000001"/>
    <n v="789.53"/>
    <n v="1576.3925000000002"/>
    <s v="Frost Lodge"/>
  </r>
  <r>
    <s v="P0170"/>
    <x v="11"/>
    <s v="P0170|Mar"/>
    <n v="1846.3420000000001"/>
    <n v="803.97000000000025"/>
    <n v="1042.3719999999998"/>
    <s v="Frost Lodge"/>
  </r>
  <r>
    <s v="P0171"/>
    <x v="0"/>
    <s v="P0171|Apr"/>
    <n v="936.94500000000005"/>
    <n v="523.05000000000041"/>
    <n v="413.89499999999964"/>
    <s v="Snowline Landing"/>
  </r>
  <r>
    <s v="P0171"/>
    <x v="1"/>
    <s v="P0171|May"/>
    <n v="970.52639999999997"/>
    <n v="956.97"/>
    <n v="13.55639999999994"/>
    <s v="Snowline Landing"/>
  </r>
  <r>
    <s v="P0171"/>
    <x v="2"/>
    <s v="P0171|Jun"/>
    <n v="1236.6944000000001"/>
    <n v="804.47"/>
    <n v="432.22440000000006"/>
    <s v="Snowline Landing"/>
  </r>
  <r>
    <s v="P0171"/>
    <x v="3"/>
    <s v="P0171|Jul"/>
    <n v="1865.3430000000001"/>
    <n v="1442.1100000000001"/>
    <n v="423.23299999999995"/>
    <s v="Snowline Landing"/>
  </r>
  <r>
    <s v="P0171"/>
    <x v="4"/>
    <s v="P0171|Aug"/>
    <n v="1747.682"/>
    <n v="1379.8600000000001"/>
    <n v="367.82199999999989"/>
    <s v="Snowline Landing"/>
  </r>
  <r>
    <s v="P0171"/>
    <x v="5"/>
    <s v="P0171|Sep"/>
    <n v="1152.1686000000002"/>
    <n v="673.94000000000028"/>
    <n v="478.22859999999991"/>
    <s v="Snowline Landing"/>
  </r>
  <r>
    <s v="P0171"/>
    <x v="6"/>
    <s v="P0171|Oct"/>
    <n v="1019.5307999999999"/>
    <n v="598.46999999999957"/>
    <n v="421.06080000000031"/>
    <s v="Snowline Landing"/>
  </r>
  <r>
    <s v="P0171"/>
    <x v="7"/>
    <s v="P0171|Nov"/>
    <n v="1091.2331999999999"/>
    <n v="565.4200000000003"/>
    <n v="525.8131999999996"/>
    <s v="Snowline Landing"/>
  </r>
  <r>
    <s v="P0171"/>
    <x v="8"/>
    <s v="P0171|Dec"/>
    <n v="4601.6489999999994"/>
    <n v="972.93999999999971"/>
    <n v="3628.7089999999998"/>
    <s v="Snowline Landing"/>
  </r>
  <r>
    <s v="P0171"/>
    <x v="9"/>
    <s v="P0171|Jan"/>
    <n v="3521.1938"/>
    <n v="880.95999999999992"/>
    <n v="2640.2338"/>
    <s v="Snowline Landing"/>
  </r>
  <r>
    <s v="P0171"/>
    <x v="10"/>
    <s v="P0171|Feb"/>
    <n v="2716.2684000000004"/>
    <n v="866.39000000000067"/>
    <n v="1849.8783999999996"/>
    <s v="Snowline Landing"/>
  </r>
  <r>
    <s v="P0171"/>
    <x v="11"/>
    <s v="P0171|Mar"/>
    <n v="2315.3370000000004"/>
    <n v="779.13999999999976"/>
    <n v="1536.1970000000006"/>
    <s v="Snowline Landing"/>
  </r>
  <r>
    <s v="P0172"/>
    <x v="0"/>
    <s v="P0172|Apr"/>
    <n v="968.08199999999988"/>
    <n v="711.31000000000006"/>
    <n v="256.77199999999982"/>
    <s v="Sierra Perch"/>
  </r>
  <r>
    <s v="P0172"/>
    <x v="1"/>
    <s v="P0172|May"/>
    <n v="974.71679999999992"/>
    <n v="745.23"/>
    <n v="229.4867999999999"/>
    <s v="Sierra Perch"/>
  </r>
  <r>
    <s v="P0172"/>
    <x v="2"/>
    <s v="P0172|Jun"/>
    <n v="1161.6746000000001"/>
    <n v="824.18999999999994"/>
    <n v="337.48460000000011"/>
    <s v="Sierra Perch"/>
  </r>
  <r>
    <s v="P0172"/>
    <x v="3"/>
    <s v="P0172|Jul"/>
    <n v="1869.2230000000002"/>
    <n v="1463.1999999999998"/>
    <n v="406.02300000000037"/>
    <s v="Sierra Perch"/>
  </r>
  <r>
    <s v="P0172"/>
    <x v="4"/>
    <s v="P0172|Aug"/>
    <n v="1694.0409999999999"/>
    <n v="1382.81"/>
    <n v="311.23099999999999"/>
    <s v="Sierra Perch"/>
  </r>
  <r>
    <s v="P0172"/>
    <x v="5"/>
    <s v="P0172|Sep"/>
    <n v="1075.5192000000002"/>
    <n v="654.83000000000015"/>
    <n v="420.68920000000003"/>
    <s v="Sierra Perch"/>
  </r>
  <r>
    <s v="P0172"/>
    <x v="6"/>
    <s v="P0172|Oct"/>
    <n v="967.2672"/>
    <n v="599.80000000000052"/>
    <n v="367.46719999999948"/>
    <s v="Sierra Perch"/>
  </r>
  <r>
    <s v="P0172"/>
    <x v="7"/>
    <s v="P0172|Nov"/>
    <n v="1024.7106000000001"/>
    <n v="581.35000000000036"/>
    <n v="443.36059999999975"/>
    <s v="Sierra Perch"/>
  </r>
  <r>
    <s v="P0172"/>
    <x v="8"/>
    <s v="P0172|Dec"/>
    <n v="3973.0890000000004"/>
    <n v="948.80999999999972"/>
    <n v="3024.2790000000005"/>
    <s v="Sierra Perch"/>
  </r>
  <r>
    <s v="P0172"/>
    <x v="9"/>
    <s v="P0172|Jan"/>
    <n v="3192.3638000000001"/>
    <n v="880.95999999999981"/>
    <n v="2311.4038"/>
    <s v="Sierra Perch"/>
  </r>
  <r>
    <s v="P0172"/>
    <x v="10"/>
    <s v="P0172|Feb"/>
    <n v="2595.0074"/>
    <n v="790.43999999999971"/>
    <n v="1804.5674000000004"/>
    <s v="Sierra Perch"/>
  </r>
  <r>
    <s v="P0172"/>
    <x v="11"/>
    <s v="P0172|Mar"/>
    <n v="2132.88"/>
    <n v="783.25999999999988"/>
    <n v="1349.6200000000003"/>
    <s v="Sierra Perch"/>
  </r>
  <r>
    <s v="P0173"/>
    <x v="0"/>
    <s v="P0173|Apr"/>
    <n v="1534.4115000000002"/>
    <n v="913.52000000000044"/>
    <n v="620.89149999999972"/>
    <s v="Boulder Chalet"/>
  </r>
  <r>
    <s v="P0173"/>
    <x v="1"/>
    <s v="P0173|May"/>
    <n v="1640.9659999999999"/>
    <n v="1464.4300000000005"/>
    <n v="176.53599999999938"/>
    <s v="Boulder Chalet"/>
  </r>
  <r>
    <s v="P0173"/>
    <x v="2"/>
    <s v="P0173|Jun"/>
    <n v="2196.7275"/>
    <n v="1642.25"/>
    <n v="554.47749999999996"/>
    <s v="Boulder Chalet"/>
  </r>
  <r>
    <s v="P0173"/>
    <x v="3"/>
    <s v="P0173|Jul"/>
    <n v="2570.3424"/>
    <n v="3044.58"/>
    <n v="-474.23759999999993"/>
    <s v="Boulder Chalet"/>
  </r>
  <r>
    <s v="P0173"/>
    <x v="4"/>
    <s v="P0173|Aug"/>
    <n v="2558.3144000000002"/>
    <n v="2902.58"/>
    <n v="-344.26559999999972"/>
    <s v="Boulder Chalet"/>
  </r>
  <r>
    <s v="P0173"/>
    <x v="5"/>
    <s v="P0173|Sep"/>
    <n v="1922.9838"/>
    <n v="1260.3000000000002"/>
    <n v="662.68379999999979"/>
    <s v="Boulder Chalet"/>
  </r>
  <r>
    <s v="P0173"/>
    <x v="6"/>
    <s v="P0173|Oct"/>
    <n v="1661.9180000000001"/>
    <n v="1122.58"/>
    <n v="539.33800000000019"/>
    <s v="Boulder Chalet"/>
  </r>
  <r>
    <s v="P0173"/>
    <x v="7"/>
    <s v="P0173|Nov"/>
    <n v="2017.5588"/>
    <n v="1026.8699999999997"/>
    <n v="990.68880000000036"/>
    <s v="Boulder Chalet"/>
  </r>
  <r>
    <s v="P0173"/>
    <x v="8"/>
    <s v="P0173|Dec"/>
    <n v="6542.7215999999999"/>
    <n v="1550.9599999999955"/>
    <n v="4991.7616000000044"/>
    <s v="Boulder Chalet"/>
  </r>
  <r>
    <s v="P0173"/>
    <x v="9"/>
    <s v="P0173|Jan"/>
    <n v="5759.4659999999994"/>
    <n v="1566.8700000000003"/>
    <n v="4192.5959999999995"/>
    <s v="Boulder Chalet"/>
  </r>
  <r>
    <s v="P0173"/>
    <x v="10"/>
    <s v="P0173|Feb"/>
    <n v="4064.5098000000003"/>
    <n v="1254.3799999999999"/>
    <n v="2810.1298000000006"/>
    <s v="Boulder Chalet"/>
  </r>
  <r>
    <s v="P0173"/>
    <x v="11"/>
    <s v="P0173|Mar"/>
    <n v="3704.1354000000001"/>
    <n v="1223.1699999999994"/>
    <n v="2480.965400000001"/>
    <s v="Boulder Chalet"/>
  </r>
  <r>
    <s v="P0174"/>
    <x v="0"/>
    <s v="P0174|Apr"/>
    <n v="556.36900000000003"/>
    <n v="416.51000000000005"/>
    <n v="139.85899999999998"/>
    <s v="Birch Perch"/>
  </r>
  <r>
    <s v="P0174"/>
    <x v="1"/>
    <s v="P0174|May"/>
    <n v="561.21900000000005"/>
    <n v="530.79000000000019"/>
    <n v="30.42899999999986"/>
    <s v="Birch Perch"/>
  </r>
  <r>
    <s v="P0174"/>
    <x v="2"/>
    <s v="P0174|Jun"/>
    <n v="819.63670000000002"/>
    <n v="544.36999999999978"/>
    <n v="275.26670000000024"/>
    <s v="Birch Perch"/>
  </r>
  <r>
    <s v="P0174"/>
    <x v="3"/>
    <s v="P0174|Jul"/>
    <n v="900.97120000000007"/>
    <n v="828.34999999999991"/>
    <n v="72.621200000000158"/>
    <s v="Birch Perch"/>
  </r>
  <r>
    <s v="P0174"/>
    <x v="4"/>
    <s v="P0174|Aug"/>
    <n v="968.09519999999998"/>
    <n v="803.01999999999987"/>
    <n v="165.07520000000011"/>
    <s v="Birch Perch"/>
  </r>
  <r>
    <s v="P0174"/>
    <x v="5"/>
    <s v="P0174|Sep"/>
    <n v="672.53620000000001"/>
    <n v="572.26"/>
    <n v="100.27620000000002"/>
    <s v="Birch Perch"/>
  </r>
  <r>
    <s v="P0174"/>
    <x v="6"/>
    <s v="P0174|Oct"/>
    <n v="609.08849999999995"/>
    <n v="447.37999999999965"/>
    <n v="161.7085000000003"/>
    <s v="Birch Perch"/>
  </r>
  <r>
    <s v="P0174"/>
    <x v="7"/>
    <s v="P0174|Nov"/>
    <n v="589.44599999999991"/>
    <n v="454.17999999999955"/>
    <n v="135.26600000000036"/>
    <s v="Birch Perch"/>
  </r>
  <r>
    <s v="P0174"/>
    <x v="8"/>
    <s v="P0174|Dec"/>
    <n v="2299.2208000000001"/>
    <n v="702.38000000000022"/>
    <n v="1596.8407999999999"/>
    <s v="Birch Perch"/>
  </r>
  <r>
    <s v="P0174"/>
    <x v="9"/>
    <s v="P0174|Jan"/>
    <n v="1689.9849999999999"/>
    <n v="614.41000000000031"/>
    <n v="1075.5749999999996"/>
    <s v="Birch Perch"/>
  </r>
  <r>
    <s v="P0174"/>
    <x v="10"/>
    <s v="P0174|Feb"/>
    <n v="1397.8131000000001"/>
    <n v="820.79999999999973"/>
    <n v="577.01310000000035"/>
    <s v="Birch Perch"/>
  </r>
  <r>
    <s v="P0174"/>
    <x v="11"/>
    <s v="P0174|Mar"/>
    <n v="1437.106"/>
    <n v="620.53999999999962"/>
    <n v="816.56600000000037"/>
    <s v="Birch Perch"/>
  </r>
  <r>
    <s v="P0175"/>
    <x v="0"/>
    <s v="P0175|Apr"/>
    <n v="1681.828"/>
    <n v="790.50999999999988"/>
    <n v="891.3180000000001"/>
    <s v="Bearpaw Cottage"/>
  </r>
  <r>
    <s v="P0175"/>
    <x v="1"/>
    <s v="P0175|May"/>
    <n v="1941.2059999999999"/>
    <n v="1213.3399999999997"/>
    <n v="727.86600000000021"/>
    <s v="Bearpaw Cottage"/>
  </r>
  <r>
    <s v="P0175"/>
    <x v="2"/>
    <s v="P0175|Jun"/>
    <n v="2977.3809999999999"/>
    <n v="1468.4699999999998"/>
    <n v="1508.9110000000001"/>
    <s v="Bearpaw Cottage"/>
  </r>
  <r>
    <s v="P0175"/>
    <x v="3"/>
    <s v="P0175|Jul"/>
    <n v="3297.4033999999997"/>
    <n v="2597.23"/>
    <n v="700.17339999999967"/>
    <s v="Bearpaw Cottage"/>
  </r>
  <r>
    <s v="P0175"/>
    <x v="4"/>
    <s v="P0175|Aug"/>
    <n v="3133.4055000000003"/>
    <n v="2464.7299999999996"/>
    <n v="668.67550000000074"/>
    <s v="Bearpaw Cottage"/>
  </r>
  <r>
    <s v="P0175"/>
    <x v="5"/>
    <s v="P0175|Sep"/>
    <n v="2144.2948999999999"/>
    <n v="1043.0699999999997"/>
    <n v="1101.2249000000002"/>
    <s v="Bearpaw Cottage"/>
  </r>
  <r>
    <s v="P0175"/>
    <x v="6"/>
    <s v="P0175|Oct"/>
    <n v="1884.1021000000001"/>
    <n v="919.01000000000033"/>
    <n v="965.09209999999973"/>
    <s v="Bearpaw Cottage"/>
  </r>
  <r>
    <s v="P0175"/>
    <x v="7"/>
    <s v="P0175|Nov"/>
    <n v="1991.5878"/>
    <n v="859.78"/>
    <n v="1131.8078"/>
    <s v="Bearpaw Cottage"/>
  </r>
  <r>
    <s v="P0175"/>
    <x v="8"/>
    <s v="P0175|Dec"/>
    <n v="7080.3014999999996"/>
    <n v="1442.9099999999971"/>
    <n v="5637.3915000000025"/>
    <s v="Bearpaw Cottage"/>
  </r>
  <r>
    <s v="P0175"/>
    <x v="9"/>
    <s v="P0175|Jan"/>
    <n v="6791.0474999999997"/>
    <n v="1618.9100000000042"/>
    <n v="5172.1374999999953"/>
    <s v="Bearpaw Cottage"/>
  </r>
  <r>
    <s v="P0175"/>
    <x v="10"/>
    <s v="P0175|Feb"/>
    <n v="5278.2435999999998"/>
    <n v="1307.0200000000007"/>
    <n v="3971.2235999999994"/>
    <s v="Bearpaw Cottage"/>
  </r>
  <r>
    <s v="P0175"/>
    <x v="11"/>
    <s v="P0175|Mar"/>
    <n v="4890.8450000000003"/>
    <n v="1298.5200000000011"/>
    <n v="3592.3249999999989"/>
    <s v="Bearpaw Cottage"/>
  </r>
  <r>
    <s v="P0176"/>
    <x v="0"/>
    <s v="P0176|Apr"/>
    <n v="612.14400000000001"/>
    <n v="407.73999999999955"/>
    <n v="204.40400000000045"/>
    <s v="Cedar Chalet"/>
  </r>
  <r>
    <s v="P0176"/>
    <x v="1"/>
    <s v="P0176|May"/>
    <n v="677.3667999999999"/>
    <n v="524.54999999999995"/>
    <n v="152.81679999999994"/>
    <s v="Cedar Chalet"/>
  </r>
  <r>
    <s v="P0176"/>
    <x v="2"/>
    <s v="P0176|Jun"/>
    <n v="809.51959999999997"/>
    <n v="542.0699999999996"/>
    <n v="267.44960000000037"/>
    <s v="Cedar Chalet"/>
  </r>
  <r>
    <s v="P0176"/>
    <x v="3"/>
    <s v="P0176|Jul"/>
    <n v="1115.6419000000001"/>
    <n v="822.84999999999968"/>
    <n v="292.7919000000004"/>
    <s v="Cedar Chalet"/>
  </r>
  <r>
    <s v="P0176"/>
    <x v="4"/>
    <s v="P0176|Aug"/>
    <n v="1066.8412000000001"/>
    <n v="781.66000000000008"/>
    <n v="285.18119999999999"/>
    <s v="Cedar Chalet"/>
  </r>
  <r>
    <s v="P0176"/>
    <x v="5"/>
    <s v="P0176|Sep"/>
    <n v="789.46"/>
    <n v="478.01000000000045"/>
    <n v="311.44999999999959"/>
    <s v="Cedar Chalet"/>
  </r>
  <r>
    <s v="P0176"/>
    <x v="6"/>
    <s v="P0176|Oct"/>
    <n v="705.30280000000005"/>
    <n v="444.7000000000001"/>
    <n v="260.60279999999995"/>
    <s v="Cedar Chalet"/>
  </r>
  <r>
    <s v="P0176"/>
    <x v="7"/>
    <s v="P0176|Nov"/>
    <n v="692.73159999999996"/>
    <n v="459.80000000000035"/>
    <n v="232.93159999999961"/>
    <s v="Cedar Chalet"/>
  </r>
  <r>
    <s v="P0176"/>
    <x v="8"/>
    <s v="P0176|Dec"/>
    <n v="2731.8001999999997"/>
    <n v="757.93999999999949"/>
    <n v="1973.8602000000001"/>
    <s v="Cedar Chalet"/>
  </r>
  <r>
    <s v="P0176"/>
    <x v="9"/>
    <s v="P0176|Jan"/>
    <n v="2197.4871999999996"/>
    <n v="703.9499999999997"/>
    <n v="1493.5371999999998"/>
    <s v="Cedar Chalet"/>
  </r>
  <r>
    <s v="P0176"/>
    <x v="10"/>
    <s v="P0176|Feb"/>
    <n v="1798.1496999999999"/>
    <n v="865.58"/>
    <n v="932.5696999999999"/>
    <s v="Cedar Chalet"/>
  </r>
  <r>
    <s v="P0176"/>
    <x v="11"/>
    <s v="P0176|Mar"/>
    <n v="1690.9549999999999"/>
    <n v="632.23999999999978"/>
    <n v="1058.7150000000001"/>
    <s v="Cedar Chalet"/>
  </r>
  <r>
    <s v="P0177"/>
    <x v="0"/>
    <s v="P0177|Apr"/>
    <n v="918.72840000000008"/>
    <n v="520.45999999999958"/>
    <n v="398.2684000000005"/>
    <s v="Sierra Manor"/>
  </r>
  <r>
    <s v="P0177"/>
    <x v="1"/>
    <s v="P0177|May"/>
    <n v="1194.3248000000001"/>
    <n v="741.94"/>
    <n v="452.38480000000004"/>
    <s v="Sierra Manor"/>
  </r>
  <r>
    <s v="P0177"/>
    <x v="2"/>
    <s v="P0177|Jun"/>
    <n v="1260.828"/>
    <n v="799.58000000000027"/>
    <n v="461.24799999999971"/>
    <s v="Sierra Manor"/>
  </r>
  <r>
    <s v="P0177"/>
    <x v="3"/>
    <s v="P0177|Jul"/>
    <n v="2192.8344000000002"/>
    <n v="1451.2300000000002"/>
    <n v="741.60439999999994"/>
    <s v="Sierra Manor"/>
  </r>
  <r>
    <s v="P0177"/>
    <x v="4"/>
    <s v="P0177|Aug"/>
    <n v="1898.5073"/>
    <n v="1378.38"/>
    <n v="520.12729999999988"/>
    <s v="Sierra Manor"/>
  </r>
  <r>
    <s v="P0177"/>
    <x v="5"/>
    <s v="P0177|Sep"/>
    <n v="1083.7932999999998"/>
    <n v="644.47999999999979"/>
    <n v="439.31330000000003"/>
    <s v="Sierra Manor"/>
  </r>
  <r>
    <s v="P0177"/>
    <x v="6"/>
    <s v="P0177|Oct"/>
    <n v="963.19320000000005"/>
    <n v="607.10000000000014"/>
    <n v="356.09319999999991"/>
    <s v="Sierra Manor"/>
  </r>
  <r>
    <s v="P0177"/>
    <x v="7"/>
    <s v="P0177|Nov"/>
    <n v="1277.3289999999997"/>
    <n v="653.72"/>
    <n v="623.6089999999997"/>
    <s v="Sierra Manor"/>
  </r>
  <r>
    <s v="P0177"/>
    <x v="8"/>
    <s v="P0177|Dec"/>
    <n v="4104.4754999999996"/>
    <n v="953.16999999999973"/>
    <n v="3151.3054999999999"/>
    <s v="Sierra Manor"/>
  </r>
  <r>
    <s v="P0177"/>
    <x v="9"/>
    <s v="P0177|Jan"/>
    <n v="3632.3668000000002"/>
    <n v="957.0599999999996"/>
    <n v="2675.3068000000007"/>
    <s v="Sierra Manor"/>
  </r>
  <r>
    <s v="P0177"/>
    <x v="10"/>
    <s v="P0177|Feb"/>
    <n v="3190.8506000000002"/>
    <n v="876.02"/>
    <n v="2314.8306000000002"/>
    <s v="Sierra Manor"/>
  </r>
  <r>
    <s v="P0177"/>
    <x v="11"/>
    <s v="P0177|Mar"/>
    <n v="2378.7264999999998"/>
    <n v="774.07000000000039"/>
    <n v="1604.6564999999994"/>
    <s v="Sierra Manor"/>
  </r>
  <r>
    <s v="P0178"/>
    <x v="0"/>
    <s v="P0178|Apr"/>
    <n v="957.07799999999997"/>
    <n v="640.40000000000066"/>
    <n v="316.67799999999932"/>
    <s v="Frost Retreat"/>
  </r>
  <r>
    <s v="P0178"/>
    <x v="1"/>
    <s v="P0178|May"/>
    <n v="1213.7982"/>
    <n v="955.92000000000007"/>
    <n v="257.87819999999988"/>
    <s v="Frost Retreat"/>
  </r>
  <r>
    <s v="P0178"/>
    <x v="2"/>
    <s v="P0178|Jun"/>
    <n v="1652.18"/>
    <n v="1053.2899999999997"/>
    <n v="598.89000000000033"/>
    <s v="Frost Retreat"/>
  </r>
  <r>
    <s v="P0178"/>
    <x v="3"/>
    <s v="P0178|Jul"/>
    <n v="2249.2530000000002"/>
    <n v="2016.5100000000002"/>
    <n v="232.74299999999994"/>
    <s v="Frost Retreat"/>
  </r>
  <r>
    <s v="P0178"/>
    <x v="4"/>
    <s v="P0178|Aug"/>
    <n v="2050.7910000000002"/>
    <n v="1898.54"/>
    <n v="152.2510000000002"/>
    <s v="Frost Retreat"/>
  </r>
  <r>
    <s v="P0178"/>
    <x v="5"/>
    <s v="P0178|Sep"/>
    <n v="1250.115"/>
    <n v="848.69999999999959"/>
    <n v="401.41500000000042"/>
    <s v="Frost Retreat"/>
  </r>
  <r>
    <s v="P0178"/>
    <x v="6"/>
    <s v="P0178|Oct"/>
    <n v="1153.9104"/>
    <n v="772.36999999999966"/>
    <n v="381.54040000000032"/>
    <s v="Frost Retreat"/>
  </r>
  <r>
    <s v="P0178"/>
    <x v="7"/>
    <s v="P0178|Nov"/>
    <n v="1153.6776"/>
    <n v="689.94000000000051"/>
    <n v="463.73759999999947"/>
    <s v="Frost Retreat"/>
  </r>
  <r>
    <s v="P0178"/>
    <x v="8"/>
    <s v="P0178|Dec"/>
    <n v="4550.7114000000001"/>
    <n v="1176.4299999999996"/>
    <n v="3374.2814000000008"/>
    <s v="Frost Retreat"/>
  </r>
  <r>
    <s v="P0178"/>
    <x v="9"/>
    <s v="P0178|Jan"/>
    <n v="4169.9580999999998"/>
    <n v="1080.9300000000005"/>
    <n v="3089.0280999999995"/>
    <s v="Frost Retreat"/>
  </r>
  <r>
    <s v="P0178"/>
    <x v="10"/>
    <s v="P0178|Feb"/>
    <n v="3279.2370000000001"/>
    <n v="979.59"/>
    <n v="2299.6469999999999"/>
    <s v="Frost Retreat"/>
  </r>
  <r>
    <s v="P0178"/>
    <x v="11"/>
    <s v="P0178|Mar"/>
    <n v="3101.2031999999999"/>
    <n v="951.19"/>
    <n v="2150.0131999999999"/>
    <s v="Frost Retreat"/>
  </r>
  <r>
    <s v="P0179"/>
    <x v="0"/>
    <s v="P0179|Apr"/>
    <n v="811.86349999999993"/>
    <n v="539.26999999999975"/>
    <n v="272.59350000000018"/>
    <s v="Cloudline Cabin"/>
  </r>
  <r>
    <s v="P0179"/>
    <x v="1"/>
    <s v="P0179|May"/>
    <n v="1101.7188999999998"/>
    <n v="738.56999999999948"/>
    <n v="363.14890000000037"/>
    <s v="Cloudline Cabin"/>
  </r>
  <r>
    <s v="P0179"/>
    <x v="2"/>
    <s v="P0179|Jun"/>
    <n v="1255.3184000000001"/>
    <n v="811.62000000000012"/>
    <n v="443.69839999999999"/>
    <s v="Cloudline Cabin"/>
  </r>
  <r>
    <s v="P0179"/>
    <x v="3"/>
    <s v="P0179|Jul"/>
    <n v="1987.6017999999999"/>
    <n v="1441.0000000000005"/>
    <n v="546.60179999999946"/>
    <s v="Cloudline Cabin"/>
  </r>
  <r>
    <s v="P0179"/>
    <x v="4"/>
    <s v="P0179|Aug"/>
    <n v="1857.6412"/>
    <n v="1380.9499999999998"/>
    <n v="476.69120000000021"/>
    <s v="Cloudline Cabin"/>
  </r>
  <r>
    <s v="P0179"/>
    <x v="5"/>
    <s v="P0179|Sep"/>
    <n v="1024.5360000000003"/>
    <n v="632.26"/>
    <n v="392.27600000000029"/>
    <s v="Cloudline Cabin"/>
  </r>
  <r>
    <s v="P0179"/>
    <x v="6"/>
    <s v="P0179|Oct"/>
    <n v="939.62220000000002"/>
    <n v="589.65999999999963"/>
    <n v="349.96220000000039"/>
    <s v="Cloudline Cabin"/>
  </r>
  <r>
    <s v="P0179"/>
    <x v="7"/>
    <s v="P0179|Nov"/>
    <n v="1110.9533000000001"/>
    <n v="576.28000000000054"/>
    <n v="534.67329999999959"/>
    <s v="Cloudline Cabin"/>
  </r>
  <r>
    <s v="P0179"/>
    <x v="8"/>
    <s v="P0179|Dec"/>
    <n v="4059.8070000000002"/>
    <n v="978.50999999999954"/>
    <n v="3081.2970000000005"/>
    <s v="Cloudline Cabin"/>
  </r>
  <r>
    <s v="P0179"/>
    <x v="9"/>
    <s v="P0179|Jan"/>
    <n v="4058.2065000000007"/>
    <n v="969.08999999999958"/>
    <n v="3089.116500000001"/>
    <s v="Cloudline Cabin"/>
  </r>
  <r>
    <s v="P0179"/>
    <x v="10"/>
    <s v="P0179|Feb"/>
    <n v="3633.6361999999999"/>
    <n v="875.40999999999974"/>
    <n v="2758.2262000000001"/>
    <s v="Cloudline Cabin"/>
  </r>
  <r>
    <s v="P0179"/>
    <x v="11"/>
    <s v="P0179|Mar"/>
    <n v="2958.7004999999999"/>
    <n v="1085.2800000000004"/>
    <n v="1873.4204999999995"/>
    <s v="Cloudline Cabin"/>
  </r>
  <r>
    <s v="P0180"/>
    <x v="0"/>
    <s v="P0180|Apr"/>
    <n v="993.50150000000008"/>
    <n v="642.7299999999999"/>
    <n v="350.77150000000017"/>
    <s v="Trailside House"/>
  </r>
  <r>
    <s v="P0180"/>
    <x v="1"/>
    <s v="P0180|May"/>
    <n v="932.24600000000009"/>
    <n v="949.28000000000009"/>
    <n v="-17.033999999999992"/>
    <s v="Trailside House"/>
  </r>
  <r>
    <s v="P0180"/>
    <x v="2"/>
    <s v="P0180|Jun"/>
    <n v="1358.6288999999999"/>
    <n v="1056.5700000000002"/>
    <n v="302.05889999999977"/>
    <s v="Trailside House"/>
  </r>
  <r>
    <s v="P0180"/>
    <x v="3"/>
    <s v="P0180|Jul"/>
    <n v="1889.4711"/>
    <n v="1924.64"/>
    <n v="-35.168900000000122"/>
    <s v="Trailside House"/>
  </r>
  <r>
    <s v="P0180"/>
    <x v="4"/>
    <s v="P0180|Aug"/>
    <n v="1667.7"/>
    <n v="1797.9800000000005"/>
    <n v="-130.28000000000043"/>
    <s v="Trailside House"/>
  </r>
  <r>
    <s v="P0180"/>
    <x v="5"/>
    <s v="P0180|Sep"/>
    <n v="1283.9874"/>
    <n v="847.52000000000021"/>
    <n v="436.46739999999977"/>
    <s v="Trailside House"/>
  </r>
  <r>
    <s v="P0180"/>
    <x v="6"/>
    <s v="P0180|Oct"/>
    <n v="1066.8819999999998"/>
    <n v="751"/>
    <n v="315.88199999999983"/>
    <s v="Trailside House"/>
  </r>
  <r>
    <s v="P0180"/>
    <x v="7"/>
    <s v="P0180|Nov"/>
    <n v="1105.4395"/>
    <n v="704.26000000000056"/>
    <n v="401.17949999999939"/>
    <s v="Trailside House"/>
  </r>
  <r>
    <s v="P0180"/>
    <x v="8"/>
    <s v="P0180|Dec"/>
    <n v="4349.2043999999996"/>
    <n v="1339.8400000000011"/>
    <n v="3009.3643999999986"/>
    <s v="Trailside House"/>
  </r>
  <r>
    <s v="P0180"/>
    <x v="9"/>
    <s v="P0180|Jan"/>
    <n v="3914.6831999999999"/>
    <n v="1084.4799999999998"/>
    <n v="2830.2031999999999"/>
    <s v="Trailside House"/>
  </r>
  <r>
    <s v="P0180"/>
    <x v="10"/>
    <s v="P0180|Feb"/>
    <n v="3307.4058000000005"/>
    <n v="976.67000000000041"/>
    <n v="2330.7357999999999"/>
    <s v="Trailside House"/>
  </r>
  <r>
    <s v="P0180"/>
    <x v="11"/>
    <s v="P0180|Mar"/>
    <n v="2301.7203000000004"/>
    <n v="836.56000000000029"/>
    <n v="1465.1603"/>
    <s v="Trailside House"/>
  </r>
  <r>
    <s v="P0181"/>
    <x v="0"/>
    <s v="P0181|Apr"/>
    <n v="1142.0957999999998"/>
    <n v="891.68000000000006"/>
    <n v="250.41579999999976"/>
    <s v="Highland Landing"/>
  </r>
  <r>
    <s v="P0181"/>
    <x v="1"/>
    <s v="P0181|May"/>
    <n v="1127.7203999999999"/>
    <n v="979.74000000000024"/>
    <n v="147.98039999999969"/>
    <s v="Highland Landing"/>
  </r>
  <r>
    <s v="P0181"/>
    <x v="2"/>
    <s v="P0181|Jun"/>
    <n v="1486.2809"/>
    <n v="1076.4600000000003"/>
    <n v="409.82089999999971"/>
    <s v="Highland Landing"/>
  </r>
  <r>
    <s v="P0181"/>
    <x v="3"/>
    <s v="P0181|Jul"/>
    <n v="2042.5953000000002"/>
    <n v="1910.0099999999998"/>
    <n v="132.58530000000042"/>
    <s v="Highland Landing"/>
  </r>
  <r>
    <s v="P0181"/>
    <x v="4"/>
    <s v="P0181|Aug"/>
    <n v="1818.9424000000001"/>
    <n v="1804.2800000000002"/>
    <n v="14.662399999999934"/>
    <s v="Highland Landing"/>
  </r>
  <r>
    <s v="P0181"/>
    <x v="5"/>
    <s v="P0181|Sep"/>
    <n v="1373.4989999999998"/>
    <n v="821.58999999999969"/>
    <n v="551.90900000000011"/>
    <s v="Highland Landing"/>
  </r>
  <r>
    <s v="P0181"/>
    <x v="6"/>
    <s v="P0181|Oct"/>
    <n v="1312.8546000000001"/>
    <n v="750.16999999999985"/>
    <n v="562.68460000000027"/>
    <s v="Highland Landing"/>
  </r>
  <r>
    <s v="P0181"/>
    <x v="7"/>
    <s v="P0181|Nov"/>
    <n v="1242.6653999999999"/>
    <n v="699.96999999999935"/>
    <n v="542.69540000000052"/>
    <s v="Highland Landing"/>
  </r>
  <r>
    <s v="P0181"/>
    <x v="8"/>
    <s v="P0181|Dec"/>
    <n v="4459.9008000000003"/>
    <n v="1081.7199999999996"/>
    <n v="3378.180800000001"/>
    <s v="Highland Landing"/>
  </r>
  <r>
    <s v="P0181"/>
    <x v="9"/>
    <s v="P0181|Jan"/>
    <n v="4056.9240000000009"/>
    <n v="1069.5299999999997"/>
    <n v="2987.3940000000011"/>
    <s v="Highland Landing"/>
  </r>
  <r>
    <s v="P0181"/>
    <x v="10"/>
    <s v="P0181|Feb"/>
    <n v="3186.02"/>
    <n v="979.81999999999971"/>
    <n v="2206.2000000000003"/>
    <s v="Highland Landing"/>
  </r>
  <r>
    <s v="P0181"/>
    <x v="11"/>
    <s v="P0181|Mar"/>
    <n v="2809.3690000000001"/>
    <n v="956.59000000000037"/>
    <n v="1852.7789999999998"/>
    <s v="Highland Landing"/>
  </r>
  <r>
    <s v="P0182"/>
    <x v="0"/>
    <s v="P0182|Apr"/>
    <n v="945.96600000000001"/>
    <n v="524.30999999999983"/>
    <n v="421.65600000000018"/>
    <s v="Trailside Landing"/>
  </r>
  <r>
    <s v="P0182"/>
    <x v="1"/>
    <s v="P0182|May"/>
    <n v="1158.2116999999998"/>
    <n v="734.08000000000015"/>
    <n v="424.13169999999968"/>
    <s v="Trailside Landing"/>
  </r>
  <r>
    <s v="P0182"/>
    <x v="2"/>
    <s v="P0182|Jun"/>
    <n v="1298.6191999999999"/>
    <n v="802.82999999999993"/>
    <n v="495.78919999999994"/>
    <s v="Trailside Landing"/>
  </r>
  <r>
    <s v="P0182"/>
    <x v="3"/>
    <s v="P0182|Jul"/>
    <n v="1844.7789999999998"/>
    <n v="1466.9399999999996"/>
    <n v="377.83900000000017"/>
    <s v="Trailside Landing"/>
  </r>
  <r>
    <s v="P0182"/>
    <x v="4"/>
    <s v="P0182|Aug"/>
    <n v="1878.6319999999998"/>
    <n v="1379.19"/>
    <n v="499.44199999999978"/>
    <s v="Trailside Landing"/>
  </r>
  <r>
    <s v="P0182"/>
    <x v="5"/>
    <s v="P0182|Sep"/>
    <n v="1242.1361000000002"/>
    <n v="660.15000000000032"/>
    <n v="581.98609999999985"/>
    <s v="Trailside Landing"/>
  </r>
  <r>
    <s v="P0182"/>
    <x v="6"/>
    <s v="P0182|Oct"/>
    <n v="1142.9341999999999"/>
    <n v="598.86999999999966"/>
    <n v="544.06420000000026"/>
    <s v="Trailside Landing"/>
  </r>
  <r>
    <s v="P0182"/>
    <x v="7"/>
    <s v="P0182|Nov"/>
    <n v="1186.3223"/>
    <n v="592.42999999999995"/>
    <n v="593.89230000000009"/>
    <s v="Trailside Landing"/>
  </r>
  <r>
    <s v="P0182"/>
    <x v="8"/>
    <s v="P0182|Dec"/>
    <n v="4139.7155999999995"/>
    <n v="972.33999999999969"/>
    <n v="3167.3755999999998"/>
    <s v="Trailside Landing"/>
  </r>
  <r>
    <s v="P0182"/>
    <x v="9"/>
    <s v="P0182|Jan"/>
    <n v="4209.09"/>
    <n v="993.70999999999992"/>
    <n v="3215.38"/>
    <s v="Trailside Landing"/>
  </r>
  <r>
    <s v="P0182"/>
    <x v="10"/>
    <s v="P0182|Feb"/>
    <n v="3134.3771999999999"/>
    <n v="875.21000000000049"/>
    <n v="2259.1671999999994"/>
    <s v="Trailside Landing"/>
  </r>
  <r>
    <s v="P0182"/>
    <x v="11"/>
    <s v="P0182|Mar"/>
    <n v="2938.6505999999999"/>
    <n v="882.21000000000026"/>
    <n v="2056.4405999999999"/>
    <s v="Trailside Landing"/>
  </r>
  <r>
    <s v="P0183"/>
    <x v="0"/>
    <s v="P0183|Apr"/>
    <n v="1368.9059999999999"/>
    <n v="783.38000000000011"/>
    <n v="585.52599999999984"/>
    <s v="Frost Hollow"/>
  </r>
  <r>
    <s v="P0183"/>
    <x v="1"/>
    <s v="P0183|May"/>
    <n v="1729.7654"/>
    <n v="1213.6199999999999"/>
    <n v="516.14540000000011"/>
    <s v="Frost Hollow"/>
  </r>
  <r>
    <s v="P0183"/>
    <x v="2"/>
    <s v="P0183|Jun"/>
    <n v="2114.8360000000002"/>
    <n v="1354.32"/>
    <n v="760.5160000000003"/>
    <s v="Frost Hollow"/>
  </r>
  <r>
    <s v="P0183"/>
    <x v="3"/>
    <s v="P0183|Jul"/>
    <n v="3468.0263999999997"/>
    <n v="2598.6699999999996"/>
    <n v="869.35640000000012"/>
    <s v="Frost Hollow"/>
  </r>
  <r>
    <s v="P0183"/>
    <x v="4"/>
    <s v="P0183|Aug"/>
    <n v="3107.1573000000003"/>
    <n v="2483.3999999999996"/>
    <n v="623.75730000000067"/>
    <s v="Frost Hollow"/>
  </r>
  <r>
    <s v="P0183"/>
    <x v="5"/>
    <s v="P0183|Sep"/>
    <n v="2054.5311000000002"/>
    <n v="1024.7000000000003"/>
    <n v="1029.8310999999999"/>
    <s v="Frost Hollow"/>
  </r>
  <r>
    <s v="P0183"/>
    <x v="6"/>
    <s v="P0183|Oct"/>
    <n v="1782.6595000000002"/>
    <n v="931.12000000000046"/>
    <n v="851.53949999999975"/>
    <s v="Frost Hollow"/>
  </r>
  <r>
    <s v="P0183"/>
    <x v="7"/>
    <s v="P0183|Nov"/>
    <n v="1905.4226999999998"/>
    <n v="852.56999999999971"/>
    <n v="1052.8527000000001"/>
    <s v="Frost Hollow"/>
  </r>
  <r>
    <s v="P0183"/>
    <x v="8"/>
    <s v="P0183|Dec"/>
    <n v="7815.5130000000008"/>
    <n v="1441.9400000000012"/>
    <n v="6373.5729999999994"/>
    <s v="Frost Hollow"/>
  </r>
  <r>
    <s v="P0183"/>
    <x v="9"/>
    <s v="P0183|Jan"/>
    <n v="6117.2936"/>
    <n v="1296.7899999999995"/>
    <n v="4820.5036"/>
    <s v="Frost Hollow"/>
  </r>
  <r>
    <s v="P0183"/>
    <x v="10"/>
    <s v="P0183|Feb"/>
    <n v="4961.6356000000005"/>
    <n v="1297.32"/>
    <n v="3664.3156000000008"/>
    <s v="Frost Hollow"/>
  </r>
  <r>
    <s v="P0183"/>
    <x v="11"/>
    <s v="P0183|Mar"/>
    <n v="4360.2243000000008"/>
    <n v="1192.5899999999999"/>
    <n v="3167.6343000000006"/>
    <s v="Frost Hollow"/>
  </r>
  <r>
    <s v="P0184"/>
    <x v="0"/>
    <s v="P0184|Apr"/>
    <n v="857.32740000000001"/>
    <n v="671.32"/>
    <n v="186.00739999999996"/>
    <s v="Birch Cottage"/>
  </r>
  <r>
    <s v="P0184"/>
    <x v="1"/>
    <s v="P0184|May"/>
    <n v="1098.8768"/>
    <n v="726.2099999999997"/>
    <n v="372.66680000000031"/>
    <s v="Birch Cottage"/>
  </r>
  <r>
    <s v="P0184"/>
    <x v="2"/>
    <s v="P0184|Jun"/>
    <n v="1158.2407999999998"/>
    <n v="810.05000000000018"/>
    <n v="348.19079999999963"/>
    <s v="Birch Cottage"/>
  </r>
  <r>
    <s v="P0184"/>
    <x v="3"/>
    <s v="P0184|Jul"/>
    <n v="1638.9449999999999"/>
    <n v="1468.9300000000003"/>
    <n v="170.01499999999965"/>
    <s v="Birch Cottage"/>
  </r>
  <r>
    <s v="P0184"/>
    <x v="4"/>
    <s v="P0184|Aug"/>
    <n v="1497.9069999999999"/>
    <n v="1528.5900000000001"/>
    <n v="-30.68300000000022"/>
    <s v="Birch Cottage"/>
  </r>
  <r>
    <s v="P0184"/>
    <x v="5"/>
    <s v="P0184|Sep"/>
    <n v="931.93979999999999"/>
    <n v="643.29999999999973"/>
    <n v="288.63980000000026"/>
    <s v="Birch Cottage"/>
  </r>
  <r>
    <s v="P0184"/>
    <x v="6"/>
    <s v="P0184|Oct"/>
    <n v="1001.3626999999999"/>
    <n v="609.01000000000045"/>
    <n v="392.35269999999946"/>
    <s v="Birch Cottage"/>
  </r>
  <r>
    <s v="P0184"/>
    <x v="7"/>
    <s v="P0184|Nov"/>
    <n v="1066.6145999999999"/>
    <n v="585.46999999999969"/>
    <n v="481.1446000000002"/>
    <s v="Birch Cottage"/>
  </r>
  <r>
    <s v="P0184"/>
    <x v="8"/>
    <s v="P0184|Dec"/>
    <n v="3617.5646000000002"/>
    <n v="973.57999999999959"/>
    <n v="2643.9846000000007"/>
    <s v="Birch Cottage"/>
  </r>
  <r>
    <s v="P0184"/>
    <x v="9"/>
    <s v="P0184|Jan"/>
    <n v="3156.8036000000002"/>
    <n v="884.32000000000016"/>
    <n v="2272.4836"/>
    <s v="Birch Cottage"/>
  </r>
  <r>
    <s v="P0184"/>
    <x v="10"/>
    <s v="P0184|Feb"/>
    <n v="2916.7092000000002"/>
    <n v="879.26999999999987"/>
    <n v="2037.4392000000003"/>
    <s v="Birch Cottage"/>
  </r>
  <r>
    <s v="P0184"/>
    <x v="11"/>
    <s v="P0184|Mar"/>
    <n v="2166.5195999999996"/>
    <n v="769.54000000000042"/>
    <n v="1396.9795999999992"/>
    <s v="Birch Cottage"/>
  </r>
  <r>
    <s v="P0185"/>
    <x v="0"/>
    <s v="P0185|Apr"/>
    <n v="922.91879999999992"/>
    <n v="514.62999999999943"/>
    <n v="408.28880000000049"/>
    <s v="Granite Perch"/>
  </r>
  <r>
    <s v="P0185"/>
    <x v="1"/>
    <s v="P0185|May"/>
    <n v="1086.2376999999999"/>
    <n v="737.5799999999997"/>
    <n v="348.6577000000002"/>
    <s v="Granite Perch"/>
  </r>
  <r>
    <s v="P0185"/>
    <x v="2"/>
    <s v="P0185|Jun"/>
    <n v="1183.9263999999998"/>
    <n v="803.91999999999985"/>
    <n v="380.00639999999999"/>
    <s v="Granite Perch"/>
  </r>
  <r>
    <s v="P0185"/>
    <x v="3"/>
    <s v="P0185|Jul"/>
    <n v="1908.2169999999999"/>
    <n v="1441.6400000000003"/>
    <n v="466.57699999999954"/>
    <s v="Granite Perch"/>
  </r>
  <r>
    <s v="P0185"/>
    <x v="4"/>
    <s v="P0185|Aug"/>
    <n v="1797.4624000000001"/>
    <n v="1384.6"/>
    <n v="412.86240000000021"/>
    <s v="Granite Perch"/>
  </r>
  <r>
    <s v="P0185"/>
    <x v="5"/>
    <s v="P0185|Sep"/>
    <n v="1023.3623000000001"/>
    <n v="631.52000000000044"/>
    <n v="391.84229999999968"/>
    <s v="Granite Perch"/>
  </r>
  <r>
    <s v="P0185"/>
    <x v="6"/>
    <s v="P0185|Oct"/>
    <n v="1081.8242"/>
    <n v="588.75"/>
    <n v="493.07420000000002"/>
    <s v="Granite Perch"/>
  </r>
  <r>
    <s v="P0185"/>
    <x v="7"/>
    <s v="P0185|Nov"/>
    <n v="971.69039999999995"/>
    <n v="564.45999999999992"/>
    <n v="407.23040000000003"/>
    <s v="Granite Perch"/>
  </r>
  <r>
    <s v="P0185"/>
    <x v="8"/>
    <s v="P0185|Dec"/>
    <n v="3804.8910000000001"/>
    <n v="973.25"/>
    <n v="2831.6410000000001"/>
    <s v="Granite Perch"/>
  </r>
  <r>
    <s v="P0185"/>
    <x v="9"/>
    <s v="P0185|Jan"/>
    <n v="3207.0883999999996"/>
    <n v="893.23000000000036"/>
    <n v="2313.8583999999992"/>
    <s v="Granite Perch"/>
  </r>
  <r>
    <s v="P0185"/>
    <x v="10"/>
    <s v="P0185|Feb"/>
    <n v="3136.3753999999999"/>
    <n v="861.32000000000016"/>
    <n v="2275.0553999999997"/>
    <s v="Granite Perch"/>
  </r>
  <r>
    <s v="P0185"/>
    <x v="11"/>
    <s v="P0185|Mar"/>
    <n v="2116.4579000000003"/>
    <n v="778.43000000000029"/>
    <n v="1338.0279"/>
    <s v="Granite Perch"/>
  </r>
  <r>
    <s v="P0186"/>
    <x v="0"/>
    <s v="P0186|Apr"/>
    <n v="931.88159999999993"/>
    <n v="520.70999999999958"/>
    <n v="411.17160000000035"/>
    <s v="Birch Escape"/>
  </r>
  <r>
    <s v="P0186"/>
    <x v="1"/>
    <s v="P0186|May"/>
    <n v="1013.1869999999999"/>
    <n v="730.09999999999968"/>
    <n v="283.08700000000022"/>
    <s v="Birch Escape"/>
  </r>
  <r>
    <s v="P0186"/>
    <x v="2"/>
    <s v="P0186|Jun"/>
    <n v="1199.6306999999999"/>
    <n v="791.22"/>
    <n v="408.41069999999991"/>
    <s v="Birch Escape"/>
  </r>
  <r>
    <s v="P0186"/>
    <x v="3"/>
    <s v="P0186|Jul"/>
    <n v="1524.2703000000001"/>
    <n v="1368.9599999999994"/>
    <n v="155.31030000000078"/>
    <s v="Birch Escape"/>
  </r>
  <r>
    <s v="P0186"/>
    <x v="4"/>
    <s v="P0186|Aug"/>
    <n v="1435.7384"/>
    <n v="1282.0300000000004"/>
    <n v="153.70839999999953"/>
    <s v="Birch Escape"/>
  </r>
  <r>
    <s v="P0186"/>
    <x v="5"/>
    <s v="P0186|Sep"/>
    <n v="1154.7488000000001"/>
    <n v="636.4499999999997"/>
    <n v="518.29880000000037"/>
    <s v="Birch Escape"/>
  </r>
  <r>
    <s v="P0186"/>
    <x v="6"/>
    <s v="P0186|Oct"/>
    <n v="991.07100000000003"/>
    <n v="605.68999999999994"/>
    <n v="385.38100000000009"/>
    <s v="Birch Escape"/>
  </r>
  <r>
    <s v="P0186"/>
    <x v="7"/>
    <s v="P0186|Nov"/>
    <n v="1006.9014000000001"/>
    <n v="564.91"/>
    <n v="441.99140000000011"/>
    <s v="Birch Escape"/>
  </r>
  <r>
    <s v="P0186"/>
    <x v="8"/>
    <s v="P0186|Dec"/>
    <n v="3942.8056000000001"/>
    <n v="953.8499999999998"/>
    <n v="2988.9556000000002"/>
    <s v="Birch Escape"/>
  </r>
  <r>
    <s v="P0186"/>
    <x v="9"/>
    <s v="P0186|Jan"/>
    <n v="3634.8487"/>
    <n v="975.54000000000053"/>
    <n v="2659.3086999999996"/>
    <s v="Birch Escape"/>
  </r>
  <r>
    <s v="P0186"/>
    <x v="10"/>
    <s v="P0186|Feb"/>
    <n v="2929.7460000000001"/>
    <n v="878.4300000000004"/>
    <n v="2051.3159999999998"/>
    <s v="Birch Escape"/>
  </r>
  <r>
    <s v="P0186"/>
    <x v="11"/>
    <s v="P0186|Mar"/>
    <n v="2273.3360000000002"/>
    <n v="777.3100000000004"/>
    <n v="1496.0259999999998"/>
    <s v="Birch Escape"/>
  </r>
  <r>
    <s v="P0187"/>
    <x v="0"/>
    <s v="P0187|Apr"/>
    <n v="725.14549999999997"/>
    <n v="507.43000000000023"/>
    <n v="217.71549999999974"/>
    <s v="Cinder Manor"/>
  </r>
  <r>
    <s v="P0187"/>
    <x v="1"/>
    <s v="P0187|May"/>
    <n v="895.27379999999994"/>
    <n v="745.42000000000007"/>
    <n v="149.85379999999986"/>
    <s v="Cinder Manor"/>
  </r>
  <r>
    <s v="P0187"/>
    <x v="2"/>
    <s v="P0187|Jun"/>
    <n v="998.37509999999997"/>
    <n v="805.78999999999974"/>
    <n v="192.58510000000024"/>
    <s v="Cinder Manor"/>
  </r>
  <r>
    <s v="P0187"/>
    <x v="3"/>
    <s v="P0187|Jul"/>
    <n v="1259.2275"/>
    <n v="1371.3499999999997"/>
    <n v="-112.12249999999972"/>
    <s v="Cinder Manor"/>
  </r>
  <r>
    <s v="P0187"/>
    <x v="4"/>
    <s v="P0187|Aug"/>
    <n v="1131.0808"/>
    <n v="1297.5800000000002"/>
    <n v="-166.4992000000002"/>
    <s v="Cinder Manor"/>
  </r>
  <r>
    <s v="P0187"/>
    <x v="5"/>
    <s v="P0187|Sep"/>
    <n v="878.91960000000006"/>
    <n v="656.82999999999959"/>
    <n v="222.08960000000047"/>
    <s v="Cinder Manor"/>
  </r>
  <r>
    <s v="P0187"/>
    <x v="6"/>
    <s v="P0187|Oct"/>
    <n v="795.51900000000001"/>
    <n v="602.08000000000027"/>
    <n v="193.43899999999974"/>
    <s v="Cinder Manor"/>
  </r>
  <r>
    <s v="P0187"/>
    <x v="7"/>
    <s v="P0187|Nov"/>
    <n v="920.35800000000006"/>
    <n v="552.28000000000043"/>
    <n v="368.07799999999963"/>
    <s v="Cinder Manor"/>
  </r>
  <r>
    <s v="P0187"/>
    <x v="8"/>
    <s v="P0187|Dec"/>
    <n v="3201.6951999999997"/>
    <n v="864.1900000000004"/>
    <n v="2337.5051999999991"/>
    <s v="Cinder Manor"/>
  </r>
  <r>
    <s v="P0187"/>
    <x v="9"/>
    <s v="P0187|Jan"/>
    <n v="2356.7462999999998"/>
    <n v="787.65999999999974"/>
    <n v="1569.0862999999999"/>
    <s v="Cinder Manor"/>
  </r>
  <r>
    <s v="P0187"/>
    <x v="10"/>
    <s v="P0187|Feb"/>
    <n v="2313.4079999999994"/>
    <n v="888.49000000000035"/>
    <n v="1424.9179999999992"/>
    <s v="Cinder Manor"/>
  </r>
  <r>
    <s v="P0187"/>
    <x v="11"/>
    <s v="P0187|Mar"/>
    <n v="1718.6499000000001"/>
    <n v="700.63999999999976"/>
    <n v="1018.0099000000004"/>
    <s v="Cinder Manor"/>
  </r>
  <r>
    <s v="P0188"/>
    <x v="0"/>
    <s v="P0188|Apr"/>
    <n v="738.53150000000005"/>
    <n v="516.49"/>
    <n v="222.04150000000004"/>
    <s v="Lakeview Refuge"/>
  </r>
  <r>
    <s v="P0188"/>
    <x v="1"/>
    <s v="P0188|May"/>
    <n v="815.404"/>
    <n v="743.28999999999974"/>
    <n v="72.11400000000026"/>
    <s v="Lakeview Refuge"/>
  </r>
  <r>
    <s v="P0188"/>
    <x v="2"/>
    <s v="P0188|Jun"/>
    <n v="933.16199999999992"/>
    <n v="814.06999999999948"/>
    <n v="119.09200000000044"/>
    <s v="Lakeview Refuge"/>
  </r>
  <r>
    <s v="P0188"/>
    <x v="3"/>
    <s v="P0188|Jul"/>
    <n v="1444.0416"/>
    <n v="1364.78"/>
    <n v="79.261600000000044"/>
    <s v="Lakeview Refuge"/>
  </r>
  <r>
    <s v="P0188"/>
    <x v="4"/>
    <s v="P0188|Aug"/>
    <n v="1276.7748000000001"/>
    <n v="1312.1099999999997"/>
    <n v="-35.335199999999531"/>
    <s v="Lakeview Refuge"/>
  </r>
  <r>
    <s v="P0188"/>
    <x v="5"/>
    <s v="P0188|Sep"/>
    <n v="918.26279999999997"/>
    <n v="650.47000000000025"/>
    <n v="267.79279999999972"/>
    <s v="Lakeview Refuge"/>
  </r>
  <r>
    <s v="P0188"/>
    <x v="6"/>
    <s v="P0188|Oct"/>
    <n v="752.79049999999995"/>
    <n v="596.14000000000033"/>
    <n v="156.65049999999962"/>
    <s v="Lakeview Refuge"/>
  </r>
  <r>
    <s v="P0188"/>
    <x v="7"/>
    <s v="P0188|Nov"/>
    <n v="892.18920000000003"/>
    <n v="759.9000000000002"/>
    <n v="132.28919999999982"/>
    <s v="Lakeview Refuge"/>
  </r>
  <r>
    <s v="P0188"/>
    <x v="8"/>
    <s v="P0188|Dec"/>
    <n v="3226.2847000000002"/>
    <n v="874.53999999999974"/>
    <n v="2351.7447000000002"/>
    <s v="Lakeview Refuge"/>
  </r>
  <r>
    <s v="P0188"/>
    <x v="9"/>
    <s v="P0188|Jan"/>
    <n v="2794.9548"/>
    <n v="876.41000000000031"/>
    <n v="1918.5447999999997"/>
    <s v="Lakeview Refuge"/>
  </r>
  <r>
    <s v="P0188"/>
    <x v="10"/>
    <s v="P0188|Feb"/>
    <n v="2290.893"/>
    <n v="805.97999999999956"/>
    <n v="1484.9130000000005"/>
    <s v="Lakeview Refuge"/>
  </r>
  <r>
    <s v="P0188"/>
    <x v="11"/>
    <s v="P0188|Mar"/>
    <n v="1682.2458000000001"/>
    <n v="702.66000000000008"/>
    <n v="979.58580000000006"/>
    <s v="Lakeview Refuge"/>
  </r>
  <r>
    <s v="P0189"/>
    <x v="0"/>
    <s v="P0189|Apr"/>
    <n v="2102.3464999999997"/>
    <n v="913.29000000000042"/>
    <n v="1189.0564999999992"/>
    <s v="Alpine Nest"/>
  </r>
  <r>
    <s v="P0189"/>
    <x v="1"/>
    <s v="P0189|May"/>
    <n v="2201.7521000000002"/>
    <n v="1470.79"/>
    <n v="730.96210000000019"/>
    <s v="Alpine Nest"/>
  </r>
  <r>
    <s v="P0189"/>
    <x v="2"/>
    <s v="P0189|Jun"/>
    <n v="2489.4832000000001"/>
    <n v="1648.5599999999995"/>
    <n v="840.92320000000063"/>
    <s v="Alpine Nest"/>
  </r>
  <r>
    <s v="P0189"/>
    <x v="3"/>
    <s v="P0189|Jul"/>
    <n v="3806.9650999999999"/>
    <n v="3209.5799999999995"/>
    <n v="597.38510000000042"/>
    <s v="Alpine Nest"/>
  </r>
  <r>
    <s v="P0189"/>
    <x v="4"/>
    <s v="P0189|Aug"/>
    <n v="3217.1759999999999"/>
    <n v="3060"/>
    <n v="157.17599999999993"/>
    <s v="Alpine Nest"/>
  </r>
  <r>
    <s v="P0189"/>
    <x v="5"/>
    <s v="P0189|Sep"/>
    <n v="2605.1848"/>
    <n v="1271.1299999999999"/>
    <n v="1334.0548000000001"/>
    <s v="Alpine Nest"/>
  </r>
  <r>
    <s v="P0189"/>
    <x v="6"/>
    <s v="P0189|Oct"/>
    <n v="2277.0531999999998"/>
    <n v="1139.2799999999997"/>
    <n v="1137.7732000000001"/>
    <s v="Alpine Nest"/>
  </r>
  <r>
    <s v="P0189"/>
    <x v="7"/>
    <s v="P0189|Nov"/>
    <n v="2521.0652"/>
    <n v="1196.9900000000005"/>
    <n v="1324.0751999999995"/>
    <s v="Alpine Nest"/>
  </r>
  <r>
    <s v="P0189"/>
    <x v="8"/>
    <s v="P0189|Dec"/>
    <n v="8385.2159999999985"/>
    <n v="1720.5700000000011"/>
    <n v="6664.645999999997"/>
    <s v="Alpine Nest"/>
  </r>
  <r>
    <s v="P0189"/>
    <x v="9"/>
    <s v="P0189|Jan"/>
    <n v="7209.2474000000002"/>
    <n v="1577.380000000004"/>
    <n v="5631.8673999999965"/>
    <s v="Alpine Nest"/>
  </r>
  <r>
    <s v="P0189"/>
    <x v="10"/>
    <s v="P0189|Feb"/>
    <n v="5548.5491999999995"/>
    <n v="1566.9099999999999"/>
    <n v="3981.6391999999996"/>
    <s v="Alpine Nest"/>
  </r>
  <r>
    <s v="P0189"/>
    <x v="11"/>
    <s v="P0189|Mar"/>
    <n v="4649.1178999999993"/>
    <n v="1412.69"/>
    <n v="3236.4278999999992"/>
    <s v="Alpine Nest"/>
  </r>
  <r>
    <s v="P0190"/>
    <x v="0"/>
    <s v="P0190|Apr"/>
    <n v="1288.5414999999998"/>
    <n v="796.16000000000008"/>
    <n v="492.38149999999973"/>
    <s v="Silver Villa"/>
  </r>
  <r>
    <s v="P0190"/>
    <x v="1"/>
    <s v="P0190|May"/>
    <n v="1776.0732000000003"/>
    <n v="1197.2400000000005"/>
    <n v="578.83319999999981"/>
    <s v="Silver Villa"/>
  </r>
  <r>
    <s v="P0190"/>
    <x v="2"/>
    <s v="P0190|Jun"/>
    <n v="1997.2719999999999"/>
    <n v="1357.7800000000002"/>
    <n v="639.49199999999973"/>
    <s v="Silver Villa"/>
  </r>
  <r>
    <s v="P0190"/>
    <x v="3"/>
    <s v="P0190|Jul"/>
    <n v="3041.4301"/>
    <n v="2610.1400000000003"/>
    <n v="431.29009999999971"/>
    <s v="Silver Villa"/>
  </r>
  <r>
    <s v="P0190"/>
    <x v="4"/>
    <s v="P0190|Aug"/>
    <n v="2788.4250000000002"/>
    <n v="2469.89"/>
    <n v="318.53500000000031"/>
    <s v="Silver Villa"/>
  </r>
  <r>
    <s v="P0190"/>
    <x v="5"/>
    <s v="P0190|Sep"/>
    <n v="1569.4438"/>
    <n v="1044.3899999999999"/>
    <n v="525.05380000000014"/>
    <s v="Silver Villa"/>
  </r>
  <r>
    <s v="P0190"/>
    <x v="6"/>
    <s v="P0190|Oct"/>
    <n v="1507.4025999999999"/>
    <n v="926.72999999999968"/>
    <n v="580.67260000000022"/>
    <s v="Silver Villa"/>
  </r>
  <r>
    <s v="P0190"/>
    <x v="7"/>
    <s v="P0190|Nov"/>
    <n v="1679.7328"/>
    <n v="827.39"/>
    <n v="852.34280000000001"/>
    <s v="Silver Villa"/>
  </r>
  <r>
    <s v="P0190"/>
    <x v="8"/>
    <s v="P0190|Dec"/>
    <n v="6381.3486000000003"/>
    <n v="1430.7099999999959"/>
    <n v="4950.6386000000039"/>
    <s v="Silver Villa"/>
  </r>
  <r>
    <s v="P0190"/>
    <x v="9"/>
    <s v="P0190|Jan"/>
    <n v="5873.7282000000005"/>
    <n v="1441.3100000000024"/>
    <n v="4432.4181999999983"/>
    <s v="Silver Villa"/>
  </r>
  <r>
    <s v="P0190"/>
    <x v="10"/>
    <s v="P0190|Feb"/>
    <n v="4444.7031999999999"/>
    <n v="1312.92"/>
    <n v="3131.7831999999999"/>
    <s v="Silver Villa"/>
  </r>
  <r>
    <s v="P0190"/>
    <x v="11"/>
    <s v="P0190|Mar"/>
    <n v="3700.1781000000001"/>
    <n v="1171.17"/>
    <n v="2529.0081"/>
    <s v="Silver Villa"/>
  </r>
  <r>
    <s v="P0191"/>
    <x v="0"/>
    <s v="P0191|Apr"/>
    <n v="831.13739999999996"/>
    <n v="518.96999999999969"/>
    <n v="312.16740000000027"/>
    <s v="Trailside Nest"/>
  </r>
  <r>
    <s v="P0191"/>
    <x v="1"/>
    <s v="P0191|May"/>
    <n v="999.66519999999991"/>
    <n v="1012.3000000000001"/>
    <n v="-12.634800000000155"/>
    <s v="Trailside Nest"/>
  </r>
  <r>
    <s v="P0191"/>
    <x v="2"/>
    <s v="P0191|Jun"/>
    <n v="1166.3112000000001"/>
    <n v="803.91000000000008"/>
    <n v="362.40120000000002"/>
    <s v="Trailside Nest"/>
  </r>
  <r>
    <s v="P0191"/>
    <x v="3"/>
    <s v="P0191|Jul"/>
    <n v="1804.6404"/>
    <n v="1446.3099999999995"/>
    <n v="358.33040000000051"/>
    <s v="Trailside Nest"/>
  </r>
  <r>
    <s v="P0191"/>
    <x v="4"/>
    <s v="P0191|Aug"/>
    <n v="1643.213"/>
    <n v="1386.3099999999995"/>
    <n v="256.90300000000047"/>
    <s v="Trailside Nest"/>
  </r>
  <r>
    <s v="P0191"/>
    <x v="5"/>
    <s v="P0191|Sep"/>
    <n v="1215.0440000000001"/>
    <n v="651.0999999999998"/>
    <n v="563.9440000000003"/>
    <s v="Trailside Nest"/>
  </r>
  <r>
    <s v="P0191"/>
    <x v="6"/>
    <s v="P0191|Oct"/>
    <n v="989.14069999999992"/>
    <n v="602.51"/>
    <n v="386.63069999999993"/>
    <s v="Trailside Nest"/>
  </r>
  <r>
    <s v="P0191"/>
    <x v="7"/>
    <s v="P0191|Nov"/>
    <n v="897.95099999999991"/>
    <n v="587.50999999999931"/>
    <n v="310.4410000000006"/>
    <s v="Trailside Nest"/>
  </r>
  <r>
    <s v="P0191"/>
    <x v="8"/>
    <s v="P0191|Dec"/>
    <n v="3837.9195"/>
    <n v="956.66000000000031"/>
    <n v="2881.2594999999997"/>
    <s v="Trailside Nest"/>
  </r>
  <r>
    <s v="P0191"/>
    <x v="9"/>
    <s v="P0191|Jan"/>
    <n v="3521.8934999999997"/>
    <n v="986.40999999999974"/>
    <n v="2535.4834999999998"/>
    <s v="Trailside Nest"/>
  </r>
  <r>
    <s v="P0191"/>
    <x v="10"/>
    <s v="P0191|Feb"/>
    <n v="3078.7476999999999"/>
    <n v="875.73000000000059"/>
    <n v="2203.0176999999994"/>
    <s v="Trailside Nest"/>
  </r>
  <r>
    <s v="P0191"/>
    <x v="11"/>
    <s v="P0191|Mar"/>
    <n v="2158.6044000000002"/>
    <n v="777.88000000000022"/>
    <n v="1380.7244000000001"/>
    <s v="Trailside Nest"/>
  </r>
  <r>
    <s v="P0192"/>
    <x v="0"/>
    <s v="P0192|Apr"/>
    <n v="717.67650000000003"/>
    <n v="520.79999999999995"/>
    <n v="196.87650000000008"/>
    <s v="Meadow Hollow"/>
  </r>
  <r>
    <s v="P0192"/>
    <x v="1"/>
    <s v="P0192|May"/>
    <n v="853.5444"/>
    <n v="734.98000000000047"/>
    <n v="118.56439999999952"/>
    <s v="Meadow Hollow"/>
  </r>
  <r>
    <s v="P0192"/>
    <x v="2"/>
    <s v="P0192|Jun"/>
    <n v="885.03060000000005"/>
    <n v="810.2199999999998"/>
    <n v="74.81060000000025"/>
    <s v="Meadow Hollow"/>
  </r>
  <r>
    <s v="P0192"/>
    <x v="3"/>
    <s v="P0192|Jul"/>
    <n v="1333.6944000000001"/>
    <n v="1353.9799999999996"/>
    <n v="-20.285599999999476"/>
    <s v="Meadow Hollow"/>
  </r>
  <r>
    <s v="P0192"/>
    <x v="4"/>
    <s v="P0192|Aug"/>
    <n v="1205.4992000000002"/>
    <n v="1286.8300000000004"/>
    <n v="-81.330800000000181"/>
    <s v="Meadow Hollow"/>
  </r>
  <r>
    <s v="P0192"/>
    <x v="5"/>
    <s v="P0192|Sep"/>
    <n v="910.755"/>
    <n v="645.25999999999988"/>
    <n v="265.49500000000012"/>
    <s v="Meadow Hollow"/>
  </r>
  <r>
    <s v="P0192"/>
    <x v="6"/>
    <s v="P0192|Oct"/>
    <n v="806.3442"/>
    <n v="787.98000000000013"/>
    <n v="18.364199999999869"/>
    <s v="Meadow Hollow"/>
  </r>
  <r>
    <s v="P0192"/>
    <x v="7"/>
    <s v="P0192|Nov"/>
    <n v="910.755"/>
    <n v="571.93000000000006"/>
    <n v="338.82499999999993"/>
    <s v="Meadow Hollow"/>
  </r>
  <r>
    <s v="P0192"/>
    <x v="8"/>
    <s v="P0192|Dec"/>
    <n v="3290.0913"/>
    <n v="1102.8900000000001"/>
    <n v="2187.2012999999997"/>
    <s v="Meadow Hollow"/>
  </r>
  <r>
    <s v="P0192"/>
    <x v="9"/>
    <s v="P0192|Jan"/>
    <n v="2528.3199"/>
    <n v="805.19000000000017"/>
    <n v="1723.1298999999999"/>
    <s v="Meadow Hollow"/>
  </r>
  <r>
    <s v="P0192"/>
    <x v="10"/>
    <s v="P0192|Feb"/>
    <n v="2126.5749999999998"/>
    <n v="788.67999999999984"/>
    <n v="1337.895"/>
    <s v="Meadow Hollow"/>
  </r>
  <r>
    <s v="P0192"/>
    <x v="11"/>
    <s v="P0192|Mar"/>
    <n v="2006.9739999999999"/>
    <n v="771.52000000000044"/>
    <n v="1235.4539999999995"/>
    <s v="Meadow Hollow"/>
  </r>
  <r>
    <s v="P0193"/>
    <x v="0"/>
    <s v="P0193|Apr"/>
    <n v="840.28449999999998"/>
    <n v="764.44"/>
    <n v="75.844499999999925"/>
    <s v="Summit Nest"/>
  </r>
  <r>
    <s v="P0193"/>
    <x v="1"/>
    <s v="P0193|May"/>
    <n v="980.94420000000002"/>
    <n v="743.91000000000008"/>
    <n v="237.03419999999994"/>
    <s v="Summit Nest"/>
  </r>
  <r>
    <s v="P0193"/>
    <x v="2"/>
    <s v="P0193|Jun"/>
    <n v="1230.8647000000001"/>
    <n v="810.45"/>
    <n v="420.41470000000004"/>
    <s v="Summit Nest"/>
  </r>
  <r>
    <s v="P0193"/>
    <x v="3"/>
    <s v="P0193|Jul"/>
    <n v="1489.1271999999999"/>
    <n v="1362.5100000000002"/>
    <n v="126.61719999999968"/>
    <s v="Summit Nest"/>
  </r>
  <r>
    <s v="P0193"/>
    <x v="4"/>
    <s v="P0193|Aug"/>
    <n v="1440.1131"/>
    <n v="1299.2299999999996"/>
    <n v="140.88310000000047"/>
    <s v="Summit Nest"/>
  </r>
  <r>
    <s v="P0193"/>
    <x v="5"/>
    <s v="P0193|Sep"/>
    <n v="1038.1548"/>
    <n v="663.30000000000041"/>
    <n v="374.85479999999961"/>
    <s v="Summit Nest"/>
  </r>
  <r>
    <s v="P0193"/>
    <x v="6"/>
    <s v="P0193|Oct"/>
    <n v="984.6690000000001"/>
    <n v="850.97"/>
    <n v="133.69900000000007"/>
    <s v="Summit Nest"/>
  </r>
  <r>
    <s v="P0193"/>
    <x v="7"/>
    <s v="P0193|Nov"/>
    <n v="1069.2335999999998"/>
    <n v="564.06000000000085"/>
    <n v="505.17359999999894"/>
    <s v="Summit Nest"/>
  </r>
  <r>
    <s v="P0193"/>
    <x v="8"/>
    <s v="P0193|Dec"/>
    <n v="3321.4210000000003"/>
    <n v="791.94999999999993"/>
    <n v="2529.4710000000005"/>
    <s v="Summit Nest"/>
  </r>
  <r>
    <s v="P0193"/>
    <x v="9"/>
    <s v="P0193|Jan"/>
    <n v="3012.7379000000001"/>
    <n v="794.9899999999999"/>
    <n v="2217.7479000000003"/>
    <s v="Summit Nest"/>
  </r>
  <r>
    <s v="P0193"/>
    <x v="10"/>
    <s v="P0193|Feb"/>
    <n v="2707.2558000000004"/>
    <n v="804.99999999999989"/>
    <n v="1902.2558000000004"/>
    <s v="Summit Nest"/>
  </r>
  <r>
    <s v="P0193"/>
    <x v="11"/>
    <s v="P0193|Mar"/>
    <n v="1955.5821000000001"/>
    <n v="674.12999999999988"/>
    <n v="1281.4521000000002"/>
    <s v="Summit Nest"/>
  </r>
  <r>
    <s v="P0194"/>
    <x v="0"/>
    <s v="P0194|Apr"/>
    <n v="982.2494999999999"/>
    <n v="648.60999999999967"/>
    <n v="333.63950000000023"/>
    <s v="Summit Overlook"/>
  </r>
  <r>
    <s v="P0194"/>
    <x v="1"/>
    <s v="P0194|May"/>
    <n v="1195.7562"/>
    <n v="972.9300000000004"/>
    <n v="222.82619999999963"/>
    <s v="Summit Overlook"/>
  </r>
  <r>
    <s v="P0194"/>
    <x v="2"/>
    <s v="P0194|Jun"/>
    <n v="1308.7903000000001"/>
    <n v="1073.7999999999997"/>
    <n v="234.99030000000039"/>
    <s v="Summit Overlook"/>
  </r>
  <r>
    <s v="P0194"/>
    <x v="3"/>
    <s v="P0194|Jul"/>
    <n v="2153.5139999999997"/>
    <n v="2022.2400000000002"/>
    <n v="131.27399999999943"/>
    <s v="Summit Overlook"/>
  </r>
  <r>
    <s v="P0194"/>
    <x v="4"/>
    <s v="P0194|Aug"/>
    <n v="1846.8687"/>
    <n v="1823.9499999999996"/>
    <n v="22.918700000000399"/>
    <s v="Summit Overlook"/>
  </r>
  <r>
    <s v="P0194"/>
    <x v="5"/>
    <s v="P0194|Sep"/>
    <n v="1549.9032"/>
    <n v="823.66999999999939"/>
    <n v="726.23320000000058"/>
    <s v="Summit Overlook"/>
  </r>
  <r>
    <s v="P0194"/>
    <x v="6"/>
    <s v="P0194|Oct"/>
    <n v="1172.7672"/>
    <n v="755.73000000000047"/>
    <n v="417.03719999999953"/>
    <s v="Summit Overlook"/>
  </r>
  <r>
    <s v="P0194"/>
    <x v="7"/>
    <s v="P0194|Nov"/>
    <n v="1203.2639999999999"/>
    <n v="699"/>
    <n v="504.2639999999999"/>
    <s v="Summit Overlook"/>
  </r>
  <r>
    <s v="P0194"/>
    <x v="8"/>
    <s v="P0194|Dec"/>
    <n v="4646.1787999999997"/>
    <n v="1197.0700000000006"/>
    <n v="3449.1087999999991"/>
    <s v="Summit Overlook"/>
  </r>
  <r>
    <s v="P0194"/>
    <x v="9"/>
    <s v="P0194|Jan"/>
    <n v="3734.8451999999997"/>
    <n v="1092.3899999999994"/>
    <n v="2642.4552000000003"/>
    <s v="Summit Overlook"/>
  </r>
  <r>
    <s v="P0194"/>
    <x v="10"/>
    <s v="P0194|Feb"/>
    <n v="3101.9015999999997"/>
    <n v="980.85999999999979"/>
    <n v="2121.0416"/>
    <s v="Summit Overlook"/>
  </r>
  <r>
    <s v="P0194"/>
    <x v="11"/>
    <s v="P0194|Mar"/>
    <n v="2705.6178000000004"/>
    <n v="976.7500000000008"/>
    <n v="1728.8677999999995"/>
    <s v="Summit Overlook"/>
  </r>
  <r>
    <s v="P0195"/>
    <x v="0"/>
    <s v="P0195|Apr"/>
    <n v="824.21159999999998"/>
    <n v="531.65000000000009"/>
    <n v="292.56159999999988"/>
    <s v="Sierra Refuge"/>
  </r>
  <r>
    <s v="P0195"/>
    <x v="1"/>
    <s v="P0195|May"/>
    <n v="887.82420000000002"/>
    <n v="755.51000000000045"/>
    <n v="132.31419999999957"/>
    <s v="Sierra Refuge"/>
  </r>
  <r>
    <s v="P0195"/>
    <x v="2"/>
    <s v="P0195|Jun"/>
    <n v="1156.9215999999999"/>
    <n v="819.15999999999963"/>
    <n v="337.76160000000027"/>
    <s v="Sierra Refuge"/>
  </r>
  <r>
    <s v="P0195"/>
    <x v="3"/>
    <s v="P0195|Jul"/>
    <n v="1802.4773"/>
    <n v="1444.9899999999998"/>
    <n v="357.48730000000023"/>
    <s v="Sierra Refuge"/>
  </r>
  <r>
    <s v="P0195"/>
    <x v="4"/>
    <s v="P0195|Aug"/>
    <n v="1450.5890999999999"/>
    <n v="1298.57"/>
    <n v="152.01909999999998"/>
    <s v="Sierra Refuge"/>
  </r>
  <r>
    <s v="P0195"/>
    <x v="5"/>
    <s v="P0195|Sep"/>
    <n v="1027.9794999999999"/>
    <n v="659.58999999999969"/>
    <n v="368.38950000000023"/>
    <s v="Sierra Refuge"/>
  </r>
  <r>
    <s v="P0195"/>
    <x v="6"/>
    <s v="P0195|Oct"/>
    <n v="958.99310000000003"/>
    <n v="609.24000000000035"/>
    <n v="349.75309999999968"/>
    <s v="Sierra Refuge"/>
  </r>
  <r>
    <s v="P0195"/>
    <x v="7"/>
    <s v="P0195|Nov"/>
    <n v="1090.1080000000002"/>
    <n v="570.97999999999968"/>
    <n v="519.1280000000005"/>
    <s v="Sierra Refuge"/>
  </r>
  <r>
    <s v="P0195"/>
    <x v="8"/>
    <s v="P0195|Dec"/>
    <n v="3758.7674999999999"/>
    <n v="958.1600000000002"/>
    <n v="2800.6074999999996"/>
    <s v="Sierra Refuge"/>
  </r>
  <r>
    <s v="P0195"/>
    <x v="9"/>
    <s v="P0195|Jan"/>
    <n v="3102.2507999999998"/>
    <n v="872.93999999999983"/>
    <n v="2229.3108000000002"/>
    <s v="Sierra Refuge"/>
  </r>
  <r>
    <s v="P0195"/>
    <x v="10"/>
    <s v="P0195|Feb"/>
    <n v="2478.5796"/>
    <n v="893.09"/>
    <n v="1585.4895999999999"/>
    <s v="Sierra Refuge"/>
  </r>
  <r>
    <s v="P0195"/>
    <x v="11"/>
    <s v="P0195|Mar"/>
    <n v="2015.51"/>
    <n v="770.91999999999985"/>
    <n v="1244.5900000000001"/>
    <s v="Sierra Refuge"/>
  </r>
  <r>
    <s v="P0196"/>
    <x v="0"/>
    <s v="P0196|Apr"/>
    <n v="1190.9256"/>
    <n v="634.40999999999974"/>
    <n v="556.51560000000029"/>
    <s v="Snowline Overlook"/>
  </r>
  <r>
    <s v="P0196"/>
    <x v="1"/>
    <s v="P0196|May"/>
    <n v="1392.0065999999999"/>
    <n v="950.96000000000015"/>
    <n v="441.04659999999978"/>
    <s v="Snowline Overlook"/>
  </r>
  <r>
    <s v="P0196"/>
    <x v="2"/>
    <s v="P0196|Jun"/>
    <n v="1579.4687999999999"/>
    <n v="1097.7099999999998"/>
    <n v="481.75880000000006"/>
    <s v="Snowline Overlook"/>
  </r>
  <r>
    <s v="P0196"/>
    <x v="3"/>
    <s v="P0196|Jul"/>
    <n v="2433.165"/>
    <n v="2033.1200000000001"/>
    <n v="400.04499999999985"/>
    <s v="Snowline Overlook"/>
  </r>
  <r>
    <s v="P0196"/>
    <x v="4"/>
    <s v="P0196|Aug"/>
    <n v="2481.471"/>
    <n v="1911.19"/>
    <n v="570.28099999999995"/>
    <s v="Snowline Overlook"/>
  </r>
  <r>
    <s v="P0196"/>
    <x v="5"/>
    <s v="P0196|Sep"/>
    <n v="1532.385"/>
    <n v="838.11000000000035"/>
    <n v="694.27499999999964"/>
    <s v="Snowline Overlook"/>
  </r>
  <r>
    <s v="P0196"/>
    <x v="6"/>
    <s v="P0196|Oct"/>
    <n v="1458.1024"/>
    <n v="760.16000000000031"/>
    <n v="697.94239999999968"/>
    <s v="Snowline Overlook"/>
  </r>
  <r>
    <s v="P0196"/>
    <x v="7"/>
    <s v="P0196|Nov"/>
    <n v="1510.6570000000002"/>
    <n v="917.7"/>
    <n v="592.95700000000011"/>
    <s v="Snowline Overlook"/>
  </r>
  <r>
    <s v="P0196"/>
    <x v="8"/>
    <s v="P0196|Dec"/>
    <n v="4693.1469999999999"/>
    <n v="1096.46"/>
    <n v="3596.6869999999999"/>
    <s v="Snowline Overlook"/>
  </r>
  <r>
    <s v="P0196"/>
    <x v="9"/>
    <s v="P0196|Jan"/>
    <n v="4973.7090000000007"/>
    <n v="1205.1099999999997"/>
    <n v="3768.5990000000011"/>
    <s v="Snowline Overlook"/>
  </r>
  <r>
    <s v="P0196"/>
    <x v="10"/>
    <s v="P0196|Feb"/>
    <n v="3467.029"/>
    <n v="985.02000000000044"/>
    <n v="2482.0089999999996"/>
    <s v="Snowline Overlook"/>
  </r>
  <r>
    <s v="P0196"/>
    <x v="11"/>
    <s v="P0196|Mar"/>
    <n v="2938.7573000000002"/>
    <n v="969.45000000000107"/>
    <n v="1969.307299999999"/>
    <s v="Snowline Overlook"/>
  </r>
  <r>
    <s v="P0197"/>
    <x v="0"/>
    <s v="P0197|Apr"/>
    <n v="1974.6071999999997"/>
    <n v="935.19999999999959"/>
    <n v="1039.4072000000001"/>
    <s v="Bearpaw Villa"/>
  </r>
  <r>
    <s v="P0197"/>
    <x v="1"/>
    <s v="P0197|May"/>
    <n v="2038.5107999999998"/>
    <n v="1481.0300000000004"/>
    <n v="557.48079999999936"/>
    <s v="Bearpaw Villa"/>
  </r>
  <r>
    <s v="P0197"/>
    <x v="2"/>
    <s v="P0197|Jun"/>
    <n v="2455.3392000000003"/>
    <n v="1647.3899999999999"/>
    <n v="807.94920000000047"/>
    <s v="Bearpaw Villa"/>
  </r>
  <r>
    <s v="P0197"/>
    <x v="3"/>
    <s v="P0197|Jul"/>
    <n v="3500.8039999999996"/>
    <n v="3221.5200000000004"/>
    <n v="279.2839999999992"/>
    <s v="Bearpaw Villa"/>
  </r>
  <r>
    <s v="P0197"/>
    <x v="4"/>
    <s v="P0197|Aug"/>
    <n v="2698.3048000000003"/>
    <n v="2885.3500000000004"/>
    <n v="-187.04520000000002"/>
    <s v="Bearpaw Villa"/>
  </r>
  <r>
    <s v="P0197"/>
    <x v="5"/>
    <s v="P0197|Sep"/>
    <n v="1921.6452000000002"/>
    <n v="1507.89"/>
    <n v="413.75520000000006"/>
    <s v="Bearpaw Villa"/>
  </r>
  <r>
    <s v="P0197"/>
    <x v="6"/>
    <s v="P0197|Oct"/>
    <n v="1996.1994"/>
    <n v="1129.2000000000003"/>
    <n v="866.9993999999997"/>
    <s v="Bearpaw Villa"/>
  </r>
  <r>
    <s v="P0197"/>
    <x v="7"/>
    <s v="P0197|Nov"/>
    <n v="2373.6542999999997"/>
    <n v="1179.5400000000002"/>
    <n v="1194.1142999999995"/>
    <s v="Bearpaw Villa"/>
  </r>
  <r>
    <s v="P0197"/>
    <x v="8"/>
    <s v="P0197|Dec"/>
    <n v="6540.8688999999995"/>
    <n v="1710.0100000000009"/>
    <n v="4830.8588999999984"/>
    <s v="Bearpaw Villa"/>
  </r>
  <r>
    <s v="P0197"/>
    <x v="9"/>
    <s v="P0197|Jan"/>
    <n v="6598.3705000000009"/>
    <n v="1566.3800000000026"/>
    <n v="5031.9904999999981"/>
    <s v="Bearpaw Villa"/>
  </r>
  <r>
    <s v="P0197"/>
    <x v="10"/>
    <s v="P0197|Feb"/>
    <n v="5168.9602999999997"/>
    <n v="1680.29"/>
    <n v="3488.6702999999998"/>
    <s v="Bearpaw Villa"/>
  </r>
  <r>
    <s v="P0197"/>
    <x v="11"/>
    <s v="P0197|Mar"/>
    <n v="4474.9350000000004"/>
    <n v="1385.7299999999996"/>
    <n v="3089.2050000000008"/>
    <s v="Bearpaw Villa"/>
  </r>
  <r>
    <s v="P0198"/>
    <x v="0"/>
    <s v="P0198|Apr"/>
    <n v="1113.442"/>
    <n v="628.47000000000037"/>
    <n v="484.97199999999964"/>
    <s v="Snowline Cabin"/>
  </r>
  <r>
    <s v="P0198"/>
    <x v="1"/>
    <s v="P0198|May"/>
    <n v="1158.4014999999999"/>
    <n v="953.43000000000052"/>
    <n v="204.97149999999942"/>
    <s v="Snowline Cabin"/>
  </r>
  <r>
    <s v="P0198"/>
    <x v="2"/>
    <s v="P0198|Jun"/>
    <n v="1246.1574000000001"/>
    <n v="1061.1000000000004"/>
    <n v="185.05739999999969"/>
    <s v="Snowline Cabin"/>
  </r>
  <r>
    <s v="P0198"/>
    <x v="3"/>
    <s v="P0198|Jul"/>
    <n v="1955.2080000000001"/>
    <n v="1926.35"/>
    <n v="28.858000000000175"/>
    <s v="Snowline Cabin"/>
  </r>
  <r>
    <s v="P0198"/>
    <x v="4"/>
    <s v="P0198|Aug"/>
    <n v="1947.6032"/>
    <n v="1813.5200000000004"/>
    <n v="134.08319999999958"/>
    <s v="Snowline Cabin"/>
  </r>
  <r>
    <s v="P0198"/>
    <x v="5"/>
    <s v="P0198|Sep"/>
    <n v="1110.0469999999998"/>
    <n v="827.34999999999991"/>
    <n v="282.69699999999989"/>
    <s v="Snowline Cabin"/>
  </r>
  <r>
    <s v="P0198"/>
    <x v="6"/>
    <s v="P0198|Oct"/>
    <n v="1101.9475"/>
    <n v="755.54999999999973"/>
    <n v="346.39750000000026"/>
    <s v="Snowline Cabin"/>
  </r>
  <r>
    <s v="P0198"/>
    <x v="7"/>
    <s v="P0198|Nov"/>
    <n v="1197.4925000000001"/>
    <n v="713.93000000000018"/>
    <n v="483.56249999999989"/>
    <s v="Snowline Cabin"/>
  </r>
  <r>
    <s v="P0198"/>
    <x v="8"/>
    <s v="P0198|Dec"/>
    <n v="4852.7896000000001"/>
    <n v="1069.22"/>
    <n v="3783.5695999999998"/>
    <s v="Snowline Cabin"/>
  </r>
  <r>
    <s v="P0198"/>
    <x v="9"/>
    <s v="P0198|Jan"/>
    <n v="3481.6759999999999"/>
    <n v="969.28999999999985"/>
    <n v="2512.386"/>
    <s v="Snowline Cabin"/>
  </r>
  <r>
    <s v="P0198"/>
    <x v="10"/>
    <s v="P0198|Feb"/>
    <n v="3300.1502"/>
    <n v="981.34"/>
    <n v="2318.8101999999999"/>
    <s v="Snowline Cabin"/>
  </r>
  <r>
    <s v="P0198"/>
    <x v="11"/>
    <s v="P0198|Mar"/>
    <n v="2376.5751999999998"/>
    <n v="864.62"/>
    <n v="1511.9551999999999"/>
    <s v="Snowline Cabin"/>
  </r>
  <r>
    <s v="P0199"/>
    <x v="0"/>
    <s v="P0199|Apr"/>
    <n v="1205.9412"/>
    <n v="650.79999999999961"/>
    <n v="555.14120000000037"/>
    <s v="Starlight Villa"/>
  </r>
  <r>
    <s v="P0199"/>
    <x v="1"/>
    <s v="P0199|May"/>
    <n v="1218.3378"/>
    <n v="965.38000000000022"/>
    <n v="252.95779999999979"/>
    <s v="Starlight Villa"/>
  </r>
  <r>
    <s v="P0199"/>
    <x v="2"/>
    <s v="P0199|Jun"/>
    <n v="1624.6319999999998"/>
    <n v="1058.68"/>
    <n v="565.95199999999977"/>
    <s v="Starlight Villa"/>
  </r>
  <r>
    <s v="P0199"/>
    <x v="3"/>
    <s v="P0199|Jul"/>
    <n v="2105.9751000000001"/>
    <n v="1918.6400000000006"/>
    <n v="187.33509999999956"/>
    <s v="Starlight Villa"/>
  </r>
  <r>
    <s v="P0199"/>
    <x v="4"/>
    <s v="P0199|Aug"/>
    <n v="1883.1854999999998"/>
    <n v="1817.1400000000003"/>
    <n v="66.045499999999493"/>
    <s v="Starlight Villa"/>
  </r>
  <r>
    <s v="P0199"/>
    <x v="5"/>
    <s v="P0199|Sep"/>
    <n v="1311.5742"/>
    <n v="832.02000000000021"/>
    <n v="479.55419999999981"/>
    <s v="Starlight Villa"/>
  </r>
  <r>
    <s v="P0199"/>
    <x v="6"/>
    <s v="P0199|Oct"/>
    <n v="1324.0871999999999"/>
    <n v="785.78"/>
    <n v="538.30719999999997"/>
    <s v="Starlight Villa"/>
  </r>
  <r>
    <s v="P0199"/>
    <x v="7"/>
    <s v="P0199|Nov"/>
    <n v="1299.6432"/>
    <n v="704.34000000000037"/>
    <n v="595.30319999999961"/>
    <s v="Starlight Villa"/>
  </r>
  <r>
    <s v="P0199"/>
    <x v="8"/>
    <s v="P0199|Dec"/>
    <n v="5483.3954999999996"/>
    <n v="1184.07"/>
    <n v="4299.3254999999999"/>
    <s v="Starlight Villa"/>
  </r>
  <r>
    <s v="P0199"/>
    <x v="9"/>
    <s v="P0199|Jan"/>
    <n v="3610.53"/>
    <n v="1094.98"/>
    <n v="2515.5500000000002"/>
    <s v="Starlight Villa"/>
  </r>
  <r>
    <s v="P0199"/>
    <x v="10"/>
    <s v="P0199|Feb"/>
    <n v="3142.855"/>
    <n v="990.07000000000062"/>
    <n v="2152.7849999999994"/>
    <s v="Starlight Villa"/>
  </r>
  <r>
    <s v="P0199"/>
    <x v="11"/>
    <s v="P0199|Mar"/>
    <n v="2757.6680000000001"/>
    <n v="973.86999999999966"/>
    <n v="1783.7980000000005"/>
    <s v="Starlight Villa"/>
  </r>
  <r>
    <s v="P0200"/>
    <x v="0"/>
    <s v="P0200|Apr"/>
    <n v="984.28650000000005"/>
    <n v="669.8199999999996"/>
    <n v="314.46650000000045"/>
    <s v="Pine House"/>
  </r>
  <r>
    <s v="P0200"/>
    <x v="1"/>
    <s v="P0200|May"/>
    <n v="1170.6137999999999"/>
    <n v="967.59999999999991"/>
    <n v="203.01379999999995"/>
    <s v="Pine House"/>
  </r>
  <r>
    <s v="P0200"/>
    <x v="2"/>
    <s v="P0200|Jun"/>
    <n v="1293.5128"/>
    <n v="1087.44"/>
    <n v="206.07279999999992"/>
    <s v="Pine House"/>
  </r>
  <r>
    <s v="P0200"/>
    <x v="3"/>
    <s v="P0200|Jul"/>
    <n v="2138.3820000000001"/>
    <n v="2013.7299999999998"/>
    <n v="124.65200000000027"/>
    <s v="Pine House"/>
  </r>
  <r>
    <s v="P0200"/>
    <x v="4"/>
    <s v="P0200|Aug"/>
    <n v="1762.7115000000001"/>
    <n v="1810.6200000000006"/>
    <n v="-47.908500000000458"/>
    <s v="Pine House"/>
  </r>
  <r>
    <s v="P0200"/>
    <x v="5"/>
    <s v="P0200|Sep"/>
    <n v="1374.4496000000001"/>
    <n v="842.22"/>
    <n v="532.22960000000012"/>
    <s v="Pine House"/>
  </r>
  <r>
    <s v="P0200"/>
    <x v="6"/>
    <s v="P0200|Oct"/>
    <n v="1182.8357999999998"/>
    <n v="763.94000000000051"/>
    <n v="418.89579999999933"/>
    <s v="Pine House"/>
  </r>
  <r>
    <s v="P0200"/>
    <x v="7"/>
    <s v="P0200|Nov"/>
    <n v="1329.0924"/>
    <n v="707.52000000000021"/>
    <n v="621.57239999999979"/>
    <s v="Pine House"/>
  </r>
  <r>
    <s v="P0200"/>
    <x v="8"/>
    <s v="P0200|Dec"/>
    <n v="5070.3209999999999"/>
    <n v="1190.0000000000005"/>
    <n v="3880.3209999999995"/>
    <s v="Pine House"/>
  </r>
  <r>
    <s v="P0200"/>
    <x v="9"/>
    <s v="P0200|Jan"/>
    <n v="4028.3477999999996"/>
    <n v="1075.7299999999998"/>
    <n v="2952.6178"/>
    <s v="Pine House"/>
  </r>
  <r>
    <s v="P0200"/>
    <x v="10"/>
    <s v="P0200|Feb"/>
    <n v="3479.3471999999997"/>
    <n v="1100.0099999999998"/>
    <n v="2379.3371999999999"/>
    <s v="Pine House"/>
  </r>
  <r>
    <s v="P0200"/>
    <x v="11"/>
    <s v="P0200|Mar"/>
    <n v="2620.607"/>
    <n v="970.48000000000013"/>
    <n v="1650.127"/>
    <s v="Pine House"/>
  </r>
  <r>
    <s v="P0201"/>
    <x v="0"/>
    <s v="P0201|Apr"/>
    <n v="1545.7564000000002"/>
    <n v="786.23000000000025"/>
    <n v="759.52639999999997"/>
    <s v="Frost Manor"/>
  </r>
  <r>
    <s v="P0201"/>
    <x v="1"/>
    <s v="P0201|May"/>
    <n v="1845.5349000000001"/>
    <n v="1217.1199999999999"/>
    <n v="628.41490000000022"/>
    <s v="Frost Manor"/>
  </r>
  <r>
    <s v="P0201"/>
    <x v="2"/>
    <s v="P0201|Jun"/>
    <n v="2089.1503999999995"/>
    <n v="1344.0899999999997"/>
    <n v="745.06039999999985"/>
    <s v="Frost Manor"/>
  </r>
  <r>
    <s v="P0201"/>
    <x v="3"/>
    <s v="P0201|Jul"/>
    <n v="2893.2819999999997"/>
    <n v="2592.8000000000002"/>
    <n v="300.48199999999952"/>
    <s v="Frost Manor"/>
  </r>
  <r>
    <s v="P0201"/>
    <x v="4"/>
    <s v="P0201|Aug"/>
    <n v="3219.59"/>
    <n v="2447.35"/>
    <n v="772.24000000000024"/>
    <s v="Frost Manor"/>
  </r>
  <r>
    <s v="P0201"/>
    <x v="5"/>
    <s v="P0201|Sep"/>
    <n v="1988.1928"/>
    <n v="1018.6599999999996"/>
    <n v="969.53280000000041"/>
    <s v="Frost Manor"/>
  </r>
  <r>
    <s v="P0201"/>
    <x v="6"/>
    <s v="P0201|Oct"/>
    <n v="1698.6478"/>
    <n v="931.57"/>
    <n v="767.07779999999991"/>
    <s v="Frost Manor"/>
  </r>
  <r>
    <s v="P0201"/>
    <x v="7"/>
    <s v="P0201|Nov"/>
    <n v="1571.5971999999999"/>
    <n v="846.45000000000061"/>
    <n v="725.14719999999932"/>
    <s v="Frost Manor"/>
  </r>
  <r>
    <s v="P0201"/>
    <x v="8"/>
    <s v="P0201|Dec"/>
    <n v="7021.2284999999993"/>
    <n v="1425.6899999999985"/>
    <n v="5595.5385000000006"/>
    <s v="Frost Manor"/>
  </r>
  <r>
    <s v="P0201"/>
    <x v="9"/>
    <s v="P0201|Jan"/>
    <n v="5874.4071999999996"/>
    <n v="1609.899999999998"/>
    <n v="4264.5072000000018"/>
    <s v="Frost Manor"/>
  </r>
  <r>
    <s v="P0201"/>
    <x v="10"/>
    <s v="P0201|Feb"/>
    <n v="4258.9660000000003"/>
    <n v="1185.3999999999994"/>
    <n v="3073.5660000000007"/>
    <s v="Frost Manor"/>
  </r>
  <r>
    <s v="P0201"/>
    <x v="11"/>
    <s v="P0201|Mar"/>
    <n v="4127.2981999999993"/>
    <n v="1169.75"/>
    <n v="2957.5481999999993"/>
    <s v="Frost Manor"/>
  </r>
  <r>
    <s v="P0202"/>
    <x v="0"/>
    <s v="P0202|Apr"/>
    <n v="696.39820000000009"/>
    <n v="412.49999999999972"/>
    <n v="283.89820000000037"/>
    <s v="Trailside Retreat"/>
  </r>
  <r>
    <s v="P0202"/>
    <x v="1"/>
    <s v="P0202|May"/>
    <n v="829.88959999999997"/>
    <n v="505.8499999999998"/>
    <n v="324.03960000000018"/>
    <s v="Trailside Retreat"/>
  </r>
  <r>
    <s v="P0202"/>
    <x v="2"/>
    <s v="P0202|Jun"/>
    <n v="995.17759999999998"/>
    <n v="544.5500000000003"/>
    <n v="450.62759999999969"/>
    <s v="Trailside Retreat"/>
  </r>
  <r>
    <s v="P0202"/>
    <x v="3"/>
    <s v="P0202|Jul"/>
    <n v="1458.3799000000001"/>
    <n v="888.36000000000035"/>
    <n v="570.01989999999978"/>
    <s v="Trailside Retreat"/>
  </r>
  <r>
    <s v="P0202"/>
    <x v="4"/>
    <s v="P0202|Aug"/>
    <n v="1376.6380000000001"/>
    <n v="865.38000000000034"/>
    <n v="511.25799999999981"/>
    <s v="Trailside Retreat"/>
  </r>
  <r>
    <s v="P0202"/>
    <x v="5"/>
    <s v="P0202|Sep"/>
    <n v="903.96850000000006"/>
    <n v="473.70000000000016"/>
    <n v="430.2684999999999"/>
    <s v="Trailside Retreat"/>
  </r>
  <r>
    <s v="P0202"/>
    <x v="6"/>
    <s v="P0202|Oct"/>
    <n v="841.22889999999995"/>
    <n v="471.7199999999998"/>
    <n v="369.50890000000015"/>
    <s v="Trailside Retreat"/>
  </r>
  <r>
    <s v="P0202"/>
    <x v="7"/>
    <s v="P0202|Nov"/>
    <n v="805.98879999999997"/>
    <n v="449.92000000000019"/>
    <n v="356.06879999999978"/>
    <s v="Trailside Retreat"/>
  </r>
  <r>
    <s v="P0202"/>
    <x v="8"/>
    <s v="P0202|Dec"/>
    <n v="3359.5260000000003"/>
    <n v="778.06000000000051"/>
    <n v="2581.4659999999999"/>
    <s v="Trailside Retreat"/>
  </r>
  <r>
    <s v="P0202"/>
    <x v="9"/>
    <s v="P0202|Jan"/>
    <n v="2483.6469000000002"/>
    <n v="706.12000000000023"/>
    <n v="1777.5268999999998"/>
    <s v="Trailside Retreat"/>
  </r>
  <r>
    <s v="P0202"/>
    <x v="10"/>
    <s v="P0202|Feb"/>
    <n v="2263.2532000000001"/>
    <n v="690.86000000000035"/>
    <n v="1572.3931999999998"/>
    <s v="Trailside Retreat"/>
  </r>
  <r>
    <s v="P0202"/>
    <x v="11"/>
    <s v="P0202|Mar"/>
    <n v="1864.9439"/>
    <n v="604.43999999999983"/>
    <n v="1260.5039000000002"/>
    <s v="Trailside Retreat"/>
  </r>
  <r>
    <s v="P0203"/>
    <x v="0"/>
    <s v="P0203|Apr"/>
    <n v="1583.4409000000001"/>
    <n v="793.13000000000056"/>
    <n v="790.31089999999949"/>
    <s v="Meadow House"/>
  </r>
  <r>
    <s v="P0203"/>
    <x v="1"/>
    <s v="P0203|May"/>
    <n v="1793.6496"/>
    <n v="1343.6100000000001"/>
    <n v="450.03959999999984"/>
    <s v="Meadow House"/>
  </r>
  <r>
    <s v="P0203"/>
    <x v="2"/>
    <s v="P0203|Jun"/>
    <n v="2078.1990999999998"/>
    <n v="1377.98"/>
    <n v="700.2190999999998"/>
    <s v="Meadow House"/>
  </r>
  <r>
    <s v="P0203"/>
    <x v="3"/>
    <s v="P0203|Jul"/>
    <n v="2684.5186000000003"/>
    <n v="2604.3900000000003"/>
    <n v="80.128600000000006"/>
    <s v="Meadow House"/>
  </r>
  <r>
    <s v="P0203"/>
    <x v="4"/>
    <s v="P0203|Aug"/>
    <n v="2895.9204"/>
    <n v="2475.6500000000005"/>
    <n v="420.27039999999943"/>
    <s v="Meadow House"/>
  </r>
  <r>
    <s v="P0203"/>
    <x v="5"/>
    <s v="P0203|Sep"/>
    <n v="2231.3927999999996"/>
    <n v="1161.56"/>
    <n v="1069.8327999999997"/>
    <s v="Meadow House"/>
  </r>
  <r>
    <s v="P0203"/>
    <x v="6"/>
    <s v="P0203|Oct"/>
    <n v="1704.8461000000002"/>
    <n v="934.85"/>
    <n v="769.99610000000018"/>
    <s v="Meadow House"/>
  </r>
  <r>
    <s v="P0203"/>
    <x v="7"/>
    <s v="P0203|Nov"/>
    <n v="1746.6724999999999"/>
    <n v="847.42000000000019"/>
    <n v="899.25249999999971"/>
    <s v="Meadow House"/>
  </r>
  <r>
    <s v="P0203"/>
    <x v="8"/>
    <s v="P0203|Dec"/>
    <n v="6444.1755000000003"/>
    <n v="1437.1100000000038"/>
    <n v="5007.065499999997"/>
    <s v="Meadow House"/>
  </r>
  <r>
    <s v="P0203"/>
    <x v="9"/>
    <s v="P0203|Jan"/>
    <n v="6023.5349999999999"/>
    <n v="1439.8600000000033"/>
    <n v="4583.6749999999965"/>
    <s v="Meadow House"/>
  </r>
  <r>
    <s v="P0203"/>
    <x v="10"/>
    <s v="P0203|Feb"/>
    <n v="4154.0524000000005"/>
    <n v="1325.0200000000002"/>
    <n v="2829.0324000000001"/>
    <s v="Meadow House"/>
  </r>
  <r>
    <s v="P0203"/>
    <x v="11"/>
    <s v="P0203|Mar"/>
    <n v="4044.0140000000006"/>
    <n v="1170.1700000000008"/>
    <n v="2873.8440000000001"/>
    <s v="Meadow House"/>
  </r>
  <r>
    <s v="P0204"/>
    <x v="0"/>
    <s v="P0204|Apr"/>
    <n v="1570.3015"/>
    <n v="928.1999999999997"/>
    <n v="642.10150000000033"/>
    <s v="Sierra Point"/>
  </r>
  <r>
    <s v="P0204"/>
    <x v="1"/>
    <s v="P0204|May"/>
    <n v="2060.6559000000002"/>
    <n v="1449.88"/>
    <n v="610.77590000000009"/>
    <s v="Sierra Point"/>
  </r>
  <r>
    <s v="P0204"/>
    <x v="2"/>
    <s v="P0204|Jun"/>
    <n v="2251.3870000000002"/>
    <n v="1623.2200000000005"/>
    <n v="628.16699999999969"/>
    <s v="Sierra Point"/>
  </r>
  <r>
    <s v="P0204"/>
    <x v="3"/>
    <s v="P0204|Jul"/>
    <n v="3939.1664000000005"/>
    <n v="3205.86"/>
    <n v="733.30640000000039"/>
    <s v="Sierra Point"/>
  </r>
  <r>
    <s v="P0204"/>
    <x v="4"/>
    <s v="P0204|Aug"/>
    <n v="3410.1684"/>
    <n v="2873.3599999999997"/>
    <n v="536.80840000000035"/>
    <s v="Sierra Point"/>
  </r>
  <r>
    <s v="P0204"/>
    <x v="5"/>
    <s v="P0204|Sep"/>
    <n v="2012.0298000000003"/>
    <n v="1255.81"/>
    <n v="756.2198000000003"/>
    <s v="Sierra Point"/>
  </r>
  <r>
    <s v="P0204"/>
    <x v="6"/>
    <s v="P0204|Oct"/>
    <n v="1851.8052"/>
    <n v="1126.9699999999998"/>
    <n v="724.83520000000021"/>
    <s v="Sierra Point"/>
  </r>
  <r>
    <s v="P0204"/>
    <x v="7"/>
    <s v="P0204|Nov"/>
    <n v="1952.0255999999999"/>
    <n v="1021.9800000000002"/>
    <n v="930.04559999999969"/>
    <s v="Sierra Point"/>
  </r>
  <r>
    <s v="P0204"/>
    <x v="8"/>
    <s v="P0204|Dec"/>
    <n v="8168.2755000000016"/>
    <n v="1717.9199999999978"/>
    <n v="6450.3555000000033"/>
    <s v="Sierra Point"/>
  </r>
  <r>
    <s v="P0204"/>
    <x v="9"/>
    <s v="P0204|Jan"/>
    <n v="7316.9161999999997"/>
    <n v="1747.6699999999978"/>
    <n v="5569.2462000000014"/>
    <s v="Sierra Point"/>
  </r>
  <r>
    <s v="P0204"/>
    <x v="10"/>
    <s v="P0204|Feb"/>
    <n v="5226.1514999999999"/>
    <n v="1408.2499999999995"/>
    <n v="3817.9015000000004"/>
    <s v="Sierra Point"/>
  </r>
  <r>
    <s v="P0204"/>
    <x v="11"/>
    <s v="P0204|Mar"/>
    <n v="3780.2609999999995"/>
    <n v="1237.3499999999999"/>
    <n v="2542.9109999999996"/>
    <s v="Sierra Point"/>
  </r>
  <r>
    <s v="P0205"/>
    <x v="0"/>
    <s v="P0205|Apr"/>
    <n v="647.14440000000002"/>
    <n v="536.0499999999995"/>
    <n v="111.09440000000052"/>
    <s v="Granite Nest"/>
  </r>
  <r>
    <s v="P0205"/>
    <x v="1"/>
    <s v="P0205|May"/>
    <n v="1028.6155000000001"/>
    <n v="972.54999999999973"/>
    <n v="56.065500000000384"/>
    <s v="Granite Nest"/>
  </r>
  <r>
    <s v="P0205"/>
    <x v="2"/>
    <s v="P0205|Jun"/>
    <n v="1175.7354"/>
    <n v="1087.8600000000001"/>
    <n v="87.8753999999999"/>
    <s v="Granite Nest"/>
  </r>
  <r>
    <s v="P0205"/>
    <x v="3"/>
    <s v="P0205|Jul"/>
    <n v="1652.6456000000001"/>
    <n v="1899.3300000000002"/>
    <n v="-246.6844000000001"/>
    <s v="Granite Nest"/>
  </r>
  <r>
    <s v="P0205"/>
    <x v="4"/>
    <s v="P0205|Aug"/>
    <n v="1397.8072"/>
    <n v="1813.25"/>
    <n v="-415.44280000000003"/>
    <s v="Granite Nest"/>
  </r>
  <r>
    <s v="P0205"/>
    <x v="5"/>
    <s v="P0205|Sep"/>
    <n v="1220.0837999999999"/>
    <n v="835.26"/>
    <n v="384.82379999999989"/>
    <s v="Granite Nest"/>
  </r>
  <r>
    <s v="P0205"/>
    <x v="6"/>
    <s v="P0205|Oct"/>
    <n v="1050.5374999999999"/>
    <n v="752.64000000000033"/>
    <n v="297.89749999999958"/>
    <s v="Granite Nest"/>
  </r>
  <r>
    <s v="P0205"/>
    <x v="7"/>
    <s v="P0205|Nov"/>
    <n v="1043.6990000000001"/>
    <n v="843.71000000000106"/>
    <n v="199.98899999999901"/>
    <s v="Granite Nest"/>
  </r>
  <r>
    <s v="P0205"/>
    <x v="8"/>
    <s v="P0205|Dec"/>
    <n v="3788.5056000000004"/>
    <n v="1087.8499999999999"/>
    <n v="2700.6556000000005"/>
    <s v="Granite Nest"/>
  </r>
  <r>
    <s v="P0205"/>
    <x v="9"/>
    <s v="P0205|Jan"/>
    <n v="3178.8420000000006"/>
    <n v="1002.3400000000005"/>
    <n v="2176.502"/>
    <s v="Granite Nest"/>
  </r>
  <r>
    <s v="P0205"/>
    <x v="10"/>
    <s v="P0205|Feb"/>
    <n v="2582.6517000000003"/>
    <n v="864.99999999999966"/>
    <n v="1717.6517000000008"/>
    <s v="Granite Nest"/>
  </r>
  <r>
    <s v="P0205"/>
    <x v="11"/>
    <s v="P0205|Mar"/>
    <n v="2120.9220000000005"/>
    <n v="871.75000000000068"/>
    <n v="1249.1719999999998"/>
    <s v="Granite Nest"/>
  </r>
  <r>
    <s v="P0206"/>
    <x v="0"/>
    <s v="P0206|Apr"/>
    <n v="729.55900000000008"/>
    <n v="523.07000000000039"/>
    <n v="206.48899999999969"/>
    <s v="Birch Chalet"/>
  </r>
  <r>
    <s v="P0206"/>
    <x v="1"/>
    <s v="P0206|May"/>
    <n v="892.59659999999997"/>
    <n v="726.74000000000012"/>
    <n v="165.85659999999984"/>
    <s v="Birch Chalet"/>
  </r>
  <r>
    <s v="P0206"/>
    <x v="2"/>
    <s v="P0206|Jun"/>
    <n v="1052.2876999999999"/>
    <n v="803.12000000000035"/>
    <n v="249.16769999999951"/>
    <s v="Birch Chalet"/>
  </r>
  <r>
    <s v="P0206"/>
    <x v="3"/>
    <s v="P0206|Jul"/>
    <n v="1358.8368"/>
    <n v="1375.6000000000001"/>
    <n v="-16.763200000000097"/>
    <s v="Birch Chalet"/>
  </r>
  <r>
    <s v="P0206"/>
    <x v="4"/>
    <s v="P0206|Aug"/>
    <n v="1341.0275999999999"/>
    <n v="1293.4300000000003"/>
    <n v="47.597599999999602"/>
    <s v="Birch Chalet"/>
  </r>
  <r>
    <s v="P0206"/>
    <x v="5"/>
    <s v="P0206|Sep"/>
    <n v="903.13080000000002"/>
    <n v="890.45"/>
    <n v="12.680799999999977"/>
    <s v="Birch Chalet"/>
  </r>
  <r>
    <s v="P0206"/>
    <x v="6"/>
    <s v="P0206|Oct"/>
    <n v="886.25279999999998"/>
    <n v="602.08999999999992"/>
    <n v="284.16280000000006"/>
    <s v="Birch Chalet"/>
  </r>
  <r>
    <s v="P0206"/>
    <x v="7"/>
    <s v="P0206|Nov"/>
    <n v="923.73360000000002"/>
    <n v="550.77"/>
    <n v="372.96360000000004"/>
    <s v="Birch Chalet"/>
  </r>
  <r>
    <s v="P0206"/>
    <x v="8"/>
    <s v="P0206|Dec"/>
    <n v="3689.8101999999999"/>
    <n v="963.9799999999999"/>
    <n v="2725.8301999999999"/>
    <s v="Birch Chalet"/>
  </r>
  <r>
    <s v="P0206"/>
    <x v="9"/>
    <s v="P0206|Jan"/>
    <n v="2651.0844000000002"/>
    <n v="874.50000000000023"/>
    <n v="1776.5844"/>
    <s v="Birch Chalet"/>
  </r>
  <r>
    <s v="P0206"/>
    <x v="10"/>
    <s v="P0206|Feb"/>
    <n v="2129.3686000000002"/>
    <n v="967.12000000000035"/>
    <n v="1162.2485999999999"/>
    <s v="Birch Chalet"/>
  </r>
  <r>
    <s v="P0206"/>
    <x v="11"/>
    <s v="P0206|Mar"/>
    <n v="1762.2999"/>
    <n v="693.36999999999955"/>
    <n v="1068.9299000000005"/>
    <s v="Birch Chalet"/>
  </r>
  <r>
    <s v="P0207"/>
    <x v="0"/>
    <s v="P0207|Apr"/>
    <n v="3057.0454999999997"/>
    <n v="779.13999999999987"/>
    <n v="2277.9054999999998"/>
    <s v="Alpine Cottage"/>
  </r>
  <r>
    <s v="P0207"/>
    <x v="1"/>
    <s v="P0207|May"/>
    <n v="3652.1308000000004"/>
    <n v="1180.3200000000006"/>
    <n v="2471.8107999999997"/>
    <s v="Alpine Cottage"/>
  </r>
  <r>
    <s v="P0207"/>
    <x v="2"/>
    <s v="P0207|Jun"/>
    <n v="3819.3393999999994"/>
    <n v="1347.29"/>
    <n v="2472.0493999999994"/>
    <s v="Alpine Cottage"/>
  </r>
  <r>
    <s v="P0207"/>
    <x v="3"/>
    <s v="P0207|Jul"/>
    <n v="7417.070999999999"/>
    <n v="2622.76"/>
    <n v="4794.3109999999988"/>
    <s v="Alpine Cottage"/>
  </r>
  <r>
    <s v="P0207"/>
    <x v="4"/>
    <s v="P0207|Aug"/>
    <n v="5916.6927999999998"/>
    <n v="2349.6999999999998"/>
    <n v="3566.9928"/>
    <s v="Alpine Cottage"/>
  </r>
  <r>
    <s v="P0207"/>
    <x v="5"/>
    <s v="P0207|Sep"/>
    <n v="4601.4601000000002"/>
    <n v="1040.9299999999998"/>
    <n v="3560.5301000000004"/>
    <s v="Alpine Cottage"/>
  </r>
  <r>
    <s v="P0207"/>
    <x v="6"/>
    <s v="P0207|Oct"/>
    <n v="3942.4906000000005"/>
    <n v="945.49999999999977"/>
    <n v="2996.990600000001"/>
    <s v="Alpine Cottage"/>
  </r>
  <r>
    <s v="P0207"/>
    <x v="7"/>
    <s v="P0207|Nov"/>
    <n v="3767.0176000000001"/>
    <n v="849.71000000000038"/>
    <n v="2917.3075999999996"/>
    <s v="Alpine Cottage"/>
  </r>
  <r>
    <s v="P0207"/>
    <x v="8"/>
    <s v="P0207|Dec"/>
    <n v="15379.3208"/>
    <n v="1440.6400000000037"/>
    <n v="13938.680799999996"/>
    <s v="Alpine Cottage"/>
  </r>
  <r>
    <s v="P0207"/>
    <x v="9"/>
    <s v="P0207|Jan"/>
    <n v="11809.4476"/>
    <n v="1315.5"/>
    <n v="10493.9476"/>
    <s v="Alpine Cottage"/>
  </r>
  <r>
    <s v="P0207"/>
    <x v="10"/>
    <s v="P0207|Feb"/>
    <n v="8507.6630000000005"/>
    <n v="1169.7399999999998"/>
    <n v="7337.9230000000007"/>
    <s v="Alpine Cottage"/>
  </r>
  <r>
    <s v="P0207"/>
    <x v="11"/>
    <s v="P0207|Mar"/>
    <n v="8803.3190000000013"/>
    <n v="1155.1500000000005"/>
    <n v="7648.1690000000008"/>
    <s v="Alpine Cottage"/>
  </r>
  <r>
    <s v="P0208"/>
    <x v="0"/>
    <s v="P0208|Apr"/>
    <n v="1469.3398"/>
    <n v="802.1099999999999"/>
    <n v="667.22980000000007"/>
    <s v="Rustic Lodge"/>
  </r>
  <r>
    <s v="P0208"/>
    <x v="1"/>
    <s v="P0208|May"/>
    <n v="1799.7702999999999"/>
    <n v="1215.5499999999997"/>
    <n v="584.22030000000018"/>
    <s v="Rustic Lodge"/>
  </r>
  <r>
    <s v="P0208"/>
    <x v="2"/>
    <s v="P0208|Jun"/>
    <n v="1894.2968000000001"/>
    <n v="1357.2200000000003"/>
    <n v="537.07679999999982"/>
    <s v="Rustic Lodge"/>
  </r>
  <r>
    <s v="P0208"/>
    <x v="3"/>
    <s v="P0208|Jul"/>
    <n v="3125.9364999999998"/>
    <n v="2603.66"/>
    <n v="522.27649999999994"/>
    <s v="Rustic Lodge"/>
  </r>
  <r>
    <s v="P0208"/>
    <x v="4"/>
    <s v="P0208|Aug"/>
    <n v="3251.9491999999996"/>
    <n v="2464.8199999999997"/>
    <n v="787.12919999999986"/>
    <s v="Rustic Lodge"/>
  </r>
  <r>
    <s v="P0208"/>
    <x v="5"/>
    <s v="P0208|Sep"/>
    <n v="1900.6017999999999"/>
    <n v="1047.1199999999999"/>
    <n v="853.48180000000002"/>
    <s v="Rustic Lodge"/>
  </r>
  <r>
    <s v="P0208"/>
    <x v="6"/>
    <s v="P0208|Oct"/>
    <n v="1806.2887000000001"/>
    <n v="935.23000000000047"/>
    <n v="871.05869999999959"/>
    <s v="Rustic Lodge"/>
  </r>
  <r>
    <s v="P0208"/>
    <x v="7"/>
    <s v="P0208|Nov"/>
    <n v="1860.3371"/>
    <n v="845.15000000000043"/>
    <n v="1015.1870999999995"/>
    <s v="Rustic Lodge"/>
  </r>
  <r>
    <s v="P0208"/>
    <x v="8"/>
    <s v="P0208|Dec"/>
    <n v="6618.7755000000006"/>
    <n v="1464.7299999999977"/>
    <n v="5154.0455000000029"/>
    <s v="Rustic Lodge"/>
  </r>
  <r>
    <s v="P0208"/>
    <x v="9"/>
    <s v="P0208|Jan"/>
    <n v="6489.8625000000002"/>
    <n v="1439.9300000000003"/>
    <n v="5049.9324999999999"/>
    <s v="Rustic Lodge"/>
  </r>
  <r>
    <s v="P0208"/>
    <x v="10"/>
    <s v="P0208|Feb"/>
    <n v="4660.9049000000005"/>
    <n v="1199.2699999999998"/>
    <n v="3461.6349000000009"/>
    <s v="Rustic Lodge"/>
  </r>
  <r>
    <s v="P0208"/>
    <x v="11"/>
    <s v="P0208|Mar"/>
    <n v="4194.5191999999997"/>
    <n v="1152.3"/>
    <n v="3042.2191999999995"/>
    <s v="Rustic Lodge"/>
  </r>
  <r>
    <s v="P0209"/>
    <x v="0"/>
    <s v="P0209|Apr"/>
    <n v="1126.6146000000001"/>
    <n v="657.63999999999953"/>
    <n v="468.97460000000058"/>
    <s v="Birch Haven"/>
  </r>
  <r>
    <s v="P0209"/>
    <x v="1"/>
    <s v="P0209|May"/>
    <n v="1250.5999999999999"/>
    <n v="942.4300000000004"/>
    <n v="308.1699999999995"/>
    <s v="Birch Haven"/>
  </r>
  <r>
    <s v="P0209"/>
    <x v="2"/>
    <s v="P0209|Jun"/>
    <n v="1369.0175999999999"/>
    <n v="1063.4899999999998"/>
    <n v="305.52760000000012"/>
    <s v="Birch Haven"/>
  </r>
  <r>
    <s v="P0209"/>
    <x v="3"/>
    <s v="P0209|Jul"/>
    <n v="2161.953"/>
    <n v="2025.23"/>
    <n v="136.72299999999996"/>
    <s v="Birch Haven"/>
  </r>
  <r>
    <s v="P0209"/>
    <x v="4"/>
    <s v="P0209|Aug"/>
    <n v="2210.6469999999999"/>
    <n v="1927.9700000000007"/>
    <n v="282.67699999999923"/>
    <s v="Birch Haven"/>
  </r>
  <r>
    <s v="P0209"/>
    <x v="5"/>
    <s v="P0209|Sep"/>
    <n v="1351.9067999999997"/>
    <n v="850.98000000000047"/>
    <n v="500.92679999999928"/>
    <s v="Birch Haven"/>
  </r>
  <r>
    <s v="P0209"/>
    <x v="6"/>
    <s v="P0209|Oct"/>
    <n v="1371.1224999999999"/>
    <n v="758.06000000000063"/>
    <n v="613.06249999999932"/>
    <s v="Birch Haven"/>
  </r>
  <r>
    <s v="P0209"/>
    <x v="7"/>
    <s v="P0209|Nov"/>
    <n v="1365.2151999999999"/>
    <n v="705.0100000000001"/>
    <n v="660.20519999999976"/>
    <s v="Birch Haven"/>
  </r>
  <r>
    <s v="P0209"/>
    <x v="8"/>
    <s v="P0209|Dec"/>
    <n v="4934.7150000000001"/>
    <n v="1169.6300000000003"/>
    <n v="3765.085"/>
    <s v="Birch Haven"/>
  </r>
  <r>
    <s v="P0209"/>
    <x v="9"/>
    <s v="P0209|Jan"/>
    <n v="4277.4049999999997"/>
    <n v="1090.2600000000002"/>
    <n v="3187.1449999999995"/>
    <s v="Birch Haven"/>
  </r>
  <r>
    <s v="P0209"/>
    <x v="10"/>
    <s v="P0209|Feb"/>
    <n v="3602.9639999999999"/>
    <n v="1070.06"/>
    <n v="2532.904"/>
    <s v="Birch Haven"/>
  </r>
  <r>
    <s v="P0209"/>
    <x v="11"/>
    <s v="P0209|Mar"/>
    <n v="2930.5414000000001"/>
    <n v="965.60000000000025"/>
    <n v="1964.9413999999997"/>
    <s v="Birch Haven"/>
  </r>
  <r>
    <s v="P0210"/>
    <x v="0"/>
    <s v="P0210|Apr"/>
    <n v="982.05"/>
    <n v="497.2500000000004"/>
    <n v="484.79999999999956"/>
    <s v="Rustic Hideaway"/>
  </r>
  <r>
    <s v="P0210"/>
    <x v="1"/>
    <s v="P0210|May"/>
    <n v="996.94920000000002"/>
    <n v="726.75000000000023"/>
    <n v="270.19919999999979"/>
    <s v="Rustic Hideaway"/>
  </r>
  <r>
    <s v="P0210"/>
    <x v="2"/>
    <s v="P0210|Jun"/>
    <n v="1171.3843000000002"/>
    <n v="815.63999999999976"/>
    <n v="355.74430000000041"/>
    <s v="Rustic Hideaway"/>
  </r>
  <r>
    <s v="P0210"/>
    <x v="3"/>
    <s v="P0210|Jul"/>
    <n v="1515.1910999999998"/>
    <n v="1360.5600000000004"/>
    <n v="154.63109999999938"/>
    <s v="Rustic Hideaway"/>
  </r>
  <r>
    <s v="P0210"/>
    <x v="4"/>
    <s v="P0210|Aug"/>
    <n v="1710.8219999999999"/>
    <n v="1398.5500000000002"/>
    <n v="312.27199999999971"/>
    <s v="Rustic Hideaway"/>
  </r>
  <r>
    <s v="P0210"/>
    <x v="5"/>
    <s v="P0210|Sep"/>
    <n v="1031.9856"/>
    <n v="671.6900000000004"/>
    <n v="360.29559999999958"/>
    <s v="Rustic Hideaway"/>
  </r>
  <r>
    <s v="P0210"/>
    <x v="6"/>
    <s v="P0210|Oct"/>
    <n v="967.8492"/>
    <n v="603.25999999999988"/>
    <n v="364.58920000000012"/>
    <s v="Rustic Hideaway"/>
  </r>
  <r>
    <s v="P0210"/>
    <x v="7"/>
    <s v="P0210|Nov"/>
    <n v="1014.2346000000001"/>
    <n v="579.96999999999946"/>
    <n v="434.26460000000066"/>
    <s v="Rustic Hideaway"/>
  </r>
  <r>
    <s v="P0210"/>
    <x v="8"/>
    <s v="P0210|Dec"/>
    <n v="3491.2208000000001"/>
    <n v="896.3599999999999"/>
    <n v="2594.8608000000004"/>
    <s v="Rustic Hideaway"/>
  </r>
  <r>
    <s v="P0210"/>
    <x v="9"/>
    <s v="P0210|Jan"/>
    <n v="3492.7340000000004"/>
    <n v="871.4200000000003"/>
    <n v="2621.3140000000003"/>
    <s v="Rustic Hideaway"/>
  </r>
  <r>
    <s v="P0210"/>
    <x v="10"/>
    <s v="P0210|Feb"/>
    <n v="2627.5509000000002"/>
    <n v="796.68999999999983"/>
    <n v="1830.8609000000004"/>
    <s v="Rustic Hideaway"/>
  </r>
  <r>
    <s v="P0210"/>
    <x v="11"/>
    <s v="P0210|Mar"/>
    <n v="2003.4224999999999"/>
    <n v="696.50000000000011"/>
    <n v="1306.9224999999997"/>
    <s v="Rustic Hideaway"/>
  </r>
  <r>
    <s v="P0211"/>
    <x v="0"/>
    <s v="P0211|Apr"/>
    <n v="2581.3456000000001"/>
    <n v="1090.6200000000003"/>
    <n v="1490.7255999999998"/>
    <s v="Juniper Cottage"/>
  </r>
  <r>
    <s v="P0211"/>
    <x v="1"/>
    <s v="P0211|May"/>
    <n v="2692.43"/>
    <n v="1737.1100000000001"/>
    <n v="955.31999999999971"/>
    <s v="Juniper Cottage"/>
  </r>
  <r>
    <s v="P0211"/>
    <x v="2"/>
    <s v="P0211|Jun"/>
    <n v="3195.5787"/>
    <n v="1969.7999999999997"/>
    <n v="1225.7787000000003"/>
    <s v="Juniper Cottage"/>
  </r>
  <r>
    <s v="P0211"/>
    <x v="3"/>
    <s v="P0211|Jul"/>
    <n v="4603.3983999999991"/>
    <n v="3833.09"/>
    <n v="770.30839999999898"/>
    <s v="Juniper Cottage"/>
  </r>
  <r>
    <s v="P0211"/>
    <x v="4"/>
    <s v="P0211|Aug"/>
    <n v="4601.9045999999998"/>
    <n v="3610.2599999999993"/>
    <n v="991.64460000000054"/>
    <s v="Juniper Cottage"/>
  </r>
  <r>
    <s v="P0211"/>
    <x v="5"/>
    <s v="P0211|Sep"/>
    <n v="2691.2757000000001"/>
    <n v="1502.9499999999994"/>
    <n v="1188.3257000000008"/>
    <s v="Juniper Cottage"/>
  </r>
  <r>
    <s v="P0211"/>
    <x v="6"/>
    <s v="P0211|Oct"/>
    <n v="2387.85"/>
    <n v="1361.3399999999997"/>
    <n v="1026.5100000000002"/>
    <s v="Juniper Cottage"/>
  </r>
  <r>
    <s v="P0211"/>
    <x v="7"/>
    <s v="P0211|Nov"/>
    <n v="2958.2201999999997"/>
    <n v="1388.9100000000003"/>
    <n v="1569.3101999999994"/>
    <s v="Juniper Cottage"/>
  </r>
  <r>
    <s v="P0211"/>
    <x v="8"/>
    <s v="P0211|Dec"/>
    <n v="9511.3380000000016"/>
    <n v="2037.0300000000002"/>
    <n v="7474.3080000000009"/>
    <s v="Juniper Cottage"/>
  </r>
  <r>
    <s v="P0211"/>
    <x v="9"/>
    <s v="P0211|Jan"/>
    <n v="9299.0535"/>
    <n v="2053.1900000000014"/>
    <n v="7245.8634999999986"/>
    <s v="Juniper Cottage"/>
  </r>
  <r>
    <s v="P0211"/>
    <x v="10"/>
    <s v="P0211|Feb"/>
    <n v="7863.8215999999993"/>
    <n v="1844.2199999999975"/>
    <n v="6019.6016000000018"/>
    <s v="Juniper Cottage"/>
  </r>
  <r>
    <s v="P0211"/>
    <x v="11"/>
    <s v="P0211|Mar"/>
    <n v="6419.8505000000005"/>
    <n v="1861.3999999999976"/>
    <n v="4558.4505000000026"/>
    <s v="Juniper Cottage"/>
  </r>
  <r>
    <s v="P0212"/>
    <x v="0"/>
    <s v="P0212|Apr"/>
    <n v="1919.0489999999998"/>
    <n v="1088.9100000000003"/>
    <n v="830.13899999999944"/>
    <s v="Meadow Hideaway"/>
  </r>
  <r>
    <s v="P0212"/>
    <x v="1"/>
    <s v="P0212|May"/>
    <n v="2369.4587999999999"/>
    <n v="1724.1999999999998"/>
    <n v="645.25880000000006"/>
    <s v="Meadow Hideaway"/>
  </r>
  <r>
    <s v="P0212"/>
    <x v="2"/>
    <s v="P0212|Jun"/>
    <n v="2968.5695999999998"/>
    <n v="1956.5200000000004"/>
    <n v="1012.0495999999994"/>
    <s v="Meadow Hideaway"/>
  </r>
  <r>
    <s v="P0212"/>
    <x v="3"/>
    <s v="P0212|Jul"/>
    <n v="4467.9960999999994"/>
    <n v="3826.5700000000006"/>
    <n v="641.42609999999877"/>
    <s v="Meadow Hideaway"/>
  </r>
  <r>
    <s v="P0212"/>
    <x v="4"/>
    <s v="P0212|Aug"/>
    <n v="4767.0762000000004"/>
    <n v="3627.12"/>
    <n v="1139.9562000000005"/>
    <s v="Meadow Hideaway"/>
  </r>
  <r>
    <s v="P0212"/>
    <x v="5"/>
    <s v="P0212|Sep"/>
    <n v="2786.7431000000001"/>
    <n v="1483.9000000000003"/>
    <n v="1302.8430999999998"/>
    <s v="Meadow Hideaway"/>
  </r>
  <r>
    <s v="P0212"/>
    <x v="6"/>
    <s v="P0212|Oct"/>
    <n v="2592.6849000000002"/>
    <n v="1325.4799999999996"/>
    <n v="1267.2049000000006"/>
    <s v="Meadow Hideaway"/>
  </r>
  <r>
    <s v="P0212"/>
    <x v="7"/>
    <s v="P0212|Nov"/>
    <n v="2482.4832000000001"/>
    <n v="1197.3000000000002"/>
    <n v="1285.1831999999999"/>
    <s v="Meadow Hideaway"/>
  </r>
  <r>
    <s v="P0212"/>
    <x v="8"/>
    <s v="P0212|Dec"/>
    <n v="9891.5779999999995"/>
    <n v="2037.3899999999956"/>
    <n v="7854.1880000000037"/>
    <s v="Meadow Hideaway"/>
  </r>
  <r>
    <s v="P0212"/>
    <x v="9"/>
    <s v="P0212|Jan"/>
    <n v="8427.7407999999996"/>
    <n v="1867.9600000000014"/>
    <n v="6559.7807999999986"/>
    <s v="Meadow Hideaway"/>
  </r>
  <r>
    <s v="P0212"/>
    <x v="10"/>
    <s v="P0212|Feb"/>
    <n v="7515.2812000000004"/>
    <n v="1853.8599999999956"/>
    <n v="5661.4212000000043"/>
    <s v="Meadow Hideaway"/>
  </r>
  <r>
    <s v="P0212"/>
    <x v="11"/>
    <s v="P0212|Mar"/>
    <n v="5461.393"/>
    <n v="1629.5599999999963"/>
    <n v="3831.8330000000037"/>
    <s v="Meadow Hideaway"/>
  </r>
  <r>
    <s v="P0213"/>
    <x v="0"/>
    <s v="P0213|Apr"/>
    <n v="1078.1824999999999"/>
    <n v="636.7299999999999"/>
    <n v="441.45249999999999"/>
    <s v="Frost Landing"/>
  </r>
  <r>
    <s v="P0213"/>
    <x v="1"/>
    <s v="P0213|May"/>
    <n v="1120.8140000000001"/>
    <n v="965.65000000000009"/>
    <n v="155.16399999999999"/>
    <s v="Frost Landing"/>
  </r>
  <r>
    <s v="P0213"/>
    <x v="2"/>
    <s v="P0213|Jun"/>
    <n v="1523.8296"/>
    <n v="1049.45"/>
    <n v="474.37959999999998"/>
    <s v="Frost Landing"/>
  </r>
  <r>
    <s v="P0213"/>
    <x v="3"/>
    <s v="P0213|Jul"/>
    <n v="1685.8584000000001"/>
    <n v="1896.0200000000004"/>
    <n v="-210.16160000000036"/>
    <s v="Frost Landing"/>
  </r>
  <r>
    <s v="P0213"/>
    <x v="4"/>
    <s v="P0213|Aug"/>
    <n v="1805.2847999999999"/>
    <n v="1793.6"/>
    <n v="11.684799999999996"/>
    <s v="Frost Landing"/>
  </r>
  <r>
    <s v="P0213"/>
    <x v="5"/>
    <s v="P0213|Sep"/>
    <n v="1089.8225"/>
    <n v="1096.9100000000001"/>
    <n v="-7.0875000000000909"/>
    <s v="Frost Landing"/>
  </r>
  <r>
    <s v="P0213"/>
    <x v="6"/>
    <s v="P0213|Oct"/>
    <n v="1133.327"/>
    <n v="796.2800000000002"/>
    <n v="337.0469999999998"/>
    <s v="Frost Landing"/>
  </r>
  <r>
    <s v="P0213"/>
    <x v="7"/>
    <s v="P0213|Nov"/>
    <n v="1230.7344000000001"/>
    <n v="701.78000000000031"/>
    <n v="528.95439999999974"/>
    <s v="Frost Landing"/>
  </r>
  <r>
    <s v="P0213"/>
    <x v="8"/>
    <s v="P0213|Dec"/>
    <n v="4592.3930999999993"/>
    <n v="1081.6099999999997"/>
    <n v="3510.7830999999996"/>
    <s v="Frost Landing"/>
  </r>
  <r>
    <s v="P0213"/>
    <x v="9"/>
    <s v="P0213|Jan"/>
    <n v="3748.6102999999998"/>
    <n v="972.55000000000086"/>
    <n v="2776.0602999999992"/>
    <s v="Frost Landing"/>
  </r>
  <r>
    <s v="P0213"/>
    <x v="10"/>
    <s v="P0213|Feb"/>
    <n v="3524.5402999999997"/>
    <n v="959.47000000000025"/>
    <n v="2565.0702999999994"/>
    <s v="Frost Landing"/>
  </r>
  <r>
    <s v="P0213"/>
    <x v="11"/>
    <s v="P0213|Mar"/>
    <n v="3222.2591999999995"/>
    <n v="965.85000000000025"/>
    <n v="2256.4091999999991"/>
    <s v="Frost Landing"/>
  </r>
  <r>
    <s v="P0214"/>
    <x v="0"/>
    <s v="P0214|Apr"/>
    <n v="1051.0225"/>
    <n v="646.44000000000005"/>
    <n v="404.58249999999998"/>
    <s v="Evergreen Hollow"/>
  </r>
  <r>
    <s v="P0214"/>
    <x v="1"/>
    <s v="P0214|May"/>
    <n v="1351.5575999999999"/>
    <n v="956.59000000000037"/>
    <n v="394.96759999999949"/>
    <s v="Evergreen Hollow"/>
  </r>
  <r>
    <s v="P0214"/>
    <x v="2"/>
    <s v="P0214|Jun"/>
    <n v="1479.0155999999999"/>
    <n v="1077.4500000000003"/>
    <n v="401.56559999999968"/>
    <s v="Evergreen Hollow"/>
  </r>
  <r>
    <s v="P0214"/>
    <x v="3"/>
    <s v="P0214|Jul"/>
    <n v="1987.4216999999999"/>
    <n v="1917.5300000000004"/>
    <n v="69.891699999999446"/>
    <s v="Evergreen Hollow"/>
  </r>
  <r>
    <s v="P0214"/>
    <x v="4"/>
    <s v="P0214|Aug"/>
    <n v="1981.9218000000001"/>
    <n v="1786.4700000000003"/>
    <n v="195.45179999999982"/>
    <s v="Evergreen Hollow"/>
  </r>
  <r>
    <s v="P0214"/>
    <x v="5"/>
    <s v="P0214|Sep"/>
    <n v="1552.6871000000001"/>
    <n v="850.30999999999949"/>
    <n v="702.37710000000061"/>
    <s v="Evergreen Hollow"/>
  </r>
  <r>
    <s v="P0214"/>
    <x v="6"/>
    <s v="P0214|Oct"/>
    <n v="1291.4369999999999"/>
    <n v="771.62000000000057"/>
    <n v="519.81699999999933"/>
    <s v="Evergreen Hollow"/>
  </r>
  <r>
    <s v="P0214"/>
    <x v="7"/>
    <s v="P0214|Nov"/>
    <n v="1294.6380000000001"/>
    <n v="706.3900000000001"/>
    <n v="588.24800000000005"/>
    <s v="Evergreen Hollow"/>
  </r>
  <r>
    <s v="P0214"/>
    <x v="8"/>
    <s v="P0214|Dec"/>
    <n v="4687.0942000000005"/>
    <n v="1202.02"/>
    <n v="3485.0742000000005"/>
    <s v="Evergreen Hollow"/>
  </r>
  <r>
    <s v="P0214"/>
    <x v="9"/>
    <s v="P0214|Jan"/>
    <n v="4439.1816000000008"/>
    <n v="1087.3200000000002"/>
    <n v="3351.8616000000006"/>
    <s v="Evergreen Hollow"/>
  </r>
  <r>
    <s v="P0214"/>
    <x v="10"/>
    <s v="P0214|Feb"/>
    <n v="3295.9210000000003"/>
    <n v="976.87999999999954"/>
    <n v="2319.0410000000006"/>
    <s v="Evergreen Hollow"/>
  </r>
  <r>
    <s v="P0214"/>
    <x v="11"/>
    <s v="P0214|Mar"/>
    <n v="2703.154"/>
    <n v="962.70000000000073"/>
    <n v="1740.4539999999993"/>
    <s v="Evergreen Hollow"/>
  </r>
  <r>
    <s v="P0215"/>
    <x v="0"/>
    <s v="P0215|Apr"/>
    <n v="791.14779999999996"/>
    <n v="404.69999999999987"/>
    <n v="386.44780000000009"/>
    <s v="Silver House"/>
  </r>
  <r>
    <s v="P0215"/>
    <x v="1"/>
    <s v="P0215|May"/>
    <n v="801.85659999999996"/>
    <n v="514.52999999999952"/>
    <n v="287.32660000000044"/>
    <s v="Silver House"/>
  </r>
  <r>
    <s v="P0215"/>
    <x v="2"/>
    <s v="P0215|Jun"/>
    <n v="1145.2366"/>
    <n v="549.29000000000042"/>
    <n v="595.94659999999953"/>
    <s v="Silver House"/>
  </r>
  <r>
    <s v="P0215"/>
    <x v="3"/>
    <s v="P0215|Jul"/>
    <n v="1693.5466999999999"/>
    <n v="897.77999999999952"/>
    <n v="795.76670000000036"/>
    <s v="Silver House"/>
  </r>
  <r>
    <s v="P0215"/>
    <x v="4"/>
    <s v="P0215|Aug"/>
    <n v="1173.6090999999999"/>
    <n v="786.37999999999943"/>
    <n v="387.22910000000047"/>
    <s v="Silver House"/>
  </r>
  <r>
    <s v="P0215"/>
    <x v="5"/>
    <s v="P0215|Sep"/>
    <n v="830.08360000000005"/>
    <n v="588.37"/>
    <n v="241.71360000000004"/>
    <s v="Silver House"/>
  </r>
  <r>
    <s v="P0215"/>
    <x v="6"/>
    <s v="P0215|Oct"/>
    <n v="842.53840000000002"/>
    <n v="447.06000000000023"/>
    <n v="395.47839999999979"/>
    <s v="Silver House"/>
  </r>
  <r>
    <s v="P0215"/>
    <x v="7"/>
    <s v="P0215|Nov"/>
    <n v="879.4953999999999"/>
    <n v="465.82999999999959"/>
    <n v="413.66540000000032"/>
    <s v="Silver House"/>
  </r>
  <r>
    <s v="P0215"/>
    <x v="8"/>
    <s v="P0215|Dec"/>
    <n v="2934.8114999999998"/>
    <n v="760.04999999999961"/>
    <n v="2174.7615000000001"/>
    <s v="Silver House"/>
  </r>
  <r>
    <s v="P0215"/>
    <x v="9"/>
    <s v="P0215|Jan"/>
    <n v="3287.5035000000003"/>
    <n v="765.6400000000001"/>
    <n v="2521.8635000000004"/>
    <s v="Silver House"/>
  </r>
  <r>
    <s v="P0215"/>
    <x v="10"/>
    <s v="P0215|Feb"/>
    <n v="2384.4256"/>
    <n v="696.26000000000022"/>
    <n v="1688.1655999999998"/>
    <s v="Silver House"/>
  </r>
  <r>
    <s v="P0215"/>
    <x v="11"/>
    <s v="P0215|Mar"/>
    <n v="2026.7011000000002"/>
    <n v="621.97999999999956"/>
    <n v="1404.7211000000007"/>
    <s v="Silver House"/>
  </r>
  <r>
    <s v="P0216"/>
    <x v="0"/>
    <s v="P0216|Apr"/>
    <n v="1865.5050000000001"/>
    <n v="1102.1000000000004"/>
    <n v="763.40499999999975"/>
    <s v="Cedar Haven"/>
  </r>
  <r>
    <s v="P0216"/>
    <x v="1"/>
    <s v="P0216|May"/>
    <n v="2390.1392000000001"/>
    <n v="1732.67"/>
    <n v="657.4692"/>
    <s v="Cedar Haven"/>
  </r>
  <r>
    <s v="P0216"/>
    <x v="2"/>
    <s v="P0216|Jun"/>
    <n v="2614.9560999999999"/>
    <n v="1952.0900000000001"/>
    <n v="662.86609999999973"/>
    <s v="Cedar Haven"/>
  </r>
  <r>
    <s v="P0216"/>
    <x v="3"/>
    <s v="P0216|Jul"/>
    <n v="3016.0607999999997"/>
    <n v="3665.81"/>
    <n v="-649.7492000000002"/>
    <s v="Cedar Haven"/>
  </r>
  <r>
    <s v="P0216"/>
    <x v="4"/>
    <s v="P0216|Aug"/>
    <n v="3357.0837000000001"/>
    <n v="3440.46"/>
    <n v="-83.376299999999901"/>
    <s v="Cedar Haven"/>
  </r>
  <r>
    <s v="P0216"/>
    <x v="5"/>
    <s v="P0216|Sep"/>
    <n v="2585.0122000000001"/>
    <n v="1493.3300000000004"/>
    <n v="1091.6821999999997"/>
    <s v="Cedar Haven"/>
  </r>
  <r>
    <s v="P0216"/>
    <x v="6"/>
    <s v="P0216|Oct"/>
    <n v="2286.9893999999999"/>
    <n v="1591.46"/>
    <n v="695.5293999999999"/>
    <s v="Cedar Haven"/>
  </r>
  <r>
    <s v="P0216"/>
    <x v="7"/>
    <s v="P0216|Nov"/>
    <n v="2449.9494"/>
    <n v="1199.9300000000003"/>
    <n v="1250.0193999999997"/>
    <s v="Cedar Haven"/>
  </r>
  <r>
    <s v="P0216"/>
    <x v="8"/>
    <s v="P0216|Dec"/>
    <n v="7165.0433000000003"/>
    <n v="1809.7399999999975"/>
    <n v="5355.3033000000032"/>
    <s v="Cedar Haven"/>
  </r>
  <r>
    <s v="P0216"/>
    <x v="9"/>
    <s v="P0216|Jan"/>
    <n v="7786.1440000000002"/>
    <n v="1973.4400000000012"/>
    <n v="5812.7039999999988"/>
    <s v="Cedar Haven"/>
  </r>
  <r>
    <s v="P0216"/>
    <x v="10"/>
    <s v="P0216|Feb"/>
    <n v="6353.5408000000007"/>
    <n v="1642.1199999999969"/>
    <n v="4711.4208000000035"/>
    <s v="Cedar Haven"/>
  </r>
  <r>
    <s v="P0216"/>
    <x v="11"/>
    <s v="P0216|Mar"/>
    <n v="5189.8900000000003"/>
    <n v="1742.769999999997"/>
    <n v="3447.1200000000035"/>
    <s v="Cedar Haven"/>
  </r>
  <r>
    <s v="P0217"/>
    <x v="0"/>
    <s v="P0217|Apr"/>
    <n v="1398.7431999999999"/>
    <n v="779.66999999999985"/>
    <n v="619.07320000000004"/>
    <s v="Rustic Retreat"/>
  </r>
  <r>
    <s v="P0217"/>
    <x v="1"/>
    <s v="P0217|May"/>
    <n v="1600.0084999999999"/>
    <n v="1210.1299999999997"/>
    <n v="389.87850000000026"/>
    <s v="Rustic Retreat"/>
  </r>
  <r>
    <s v="P0217"/>
    <x v="2"/>
    <s v="P0217|Jun"/>
    <n v="2037.5463999999999"/>
    <n v="1334.2399999999998"/>
    <n v="703.30640000000017"/>
    <s v="Rustic Retreat"/>
  </r>
  <r>
    <s v="P0217"/>
    <x v="3"/>
    <s v="P0217|Jul"/>
    <n v="2738.9549999999999"/>
    <n v="2594.4499999999994"/>
    <n v="144.50500000000056"/>
    <s v="Rustic Retreat"/>
  </r>
  <r>
    <s v="P0217"/>
    <x v="4"/>
    <s v="P0217|Aug"/>
    <n v="2744.9690000000001"/>
    <n v="2446.62"/>
    <n v="298.34900000000016"/>
    <s v="Rustic Retreat"/>
  </r>
  <r>
    <s v="P0217"/>
    <x v="5"/>
    <s v="P0217|Sep"/>
    <n v="1689.2291"/>
    <n v="1025.0900000000001"/>
    <n v="664.13909999999987"/>
    <s v="Rustic Retreat"/>
  </r>
  <r>
    <s v="P0217"/>
    <x v="6"/>
    <s v="P0217|Oct"/>
    <n v="1481.038"/>
    <n v="951.04000000000042"/>
    <n v="529.99799999999959"/>
    <s v="Rustic Retreat"/>
  </r>
  <r>
    <s v="P0217"/>
    <x v="7"/>
    <s v="P0217|Nov"/>
    <n v="1482.3766000000001"/>
    <n v="860.4499999999997"/>
    <n v="621.92660000000035"/>
    <s v="Rustic Retreat"/>
  </r>
  <r>
    <s v="P0217"/>
    <x v="8"/>
    <s v="P0217|Dec"/>
    <n v="5559.4869999999992"/>
    <n v="1442.4800000000025"/>
    <n v="4117.0069999999969"/>
    <s v="Rustic Retreat"/>
  </r>
  <r>
    <s v="P0217"/>
    <x v="9"/>
    <s v="P0217|Jan"/>
    <n v="5041.5344999999998"/>
    <n v="1313.9700000000003"/>
    <n v="3727.5644999999995"/>
    <s v="Rustic Retreat"/>
  </r>
  <r>
    <s v="P0217"/>
    <x v="10"/>
    <s v="P0217|Feb"/>
    <n v="4131.3527999999997"/>
    <n v="1182.0600000000002"/>
    <n v="2949.2927999999993"/>
    <s v="Rustic Retreat"/>
  </r>
  <r>
    <s v="P0217"/>
    <x v="11"/>
    <s v="P0217|Mar"/>
    <n v="3275.2986999999998"/>
    <n v="1167.5000000000005"/>
    <n v="2107.7986999999994"/>
    <s v="Rustic Retreat"/>
  </r>
  <r>
    <s v="P0218"/>
    <x v="0"/>
    <s v="P0218|Apr"/>
    <n v="993.88949999999988"/>
    <n v="662.22000000000037"/>
    <n v="331.66949999999952"/>
    <s v="Whispering Cabin"/>
  </r>
  <r>
    <s v="P0218"/>
    <x v="1"/>
    <s v="P0218|May"/>
    <n v="1342.6724000000002"/>
    <n v="973.14999999999986"/>
    <n v="369.52240000000029"/>
    <s v="Whispering Cabin"/>
  </r>
  <r>
    <s v="P0218"/>
    <x v="2"/>
    <s v="P0218|Jun"/>
    <n v="1653.4215999999999"/>
    <n v="1083.1399999999999"/>
    <n v="570.28160000000003"/>
    <s v="Whispering Cabin"/>
  </r>
  <r>
    <s v="P0218"/>
    <x v="3"/>
    <s v="P0218|Jul"/>
    <n v="2540.8932"/>
    <n v="2025.6999999999996"/>
    <n v="515.19320000000039"/>
    <s v="Whispering Cabin"/>
  </r>
  <r>
    <s v="P0218"/>
    <x v="4"/>
    <s v="P0218|Aug"/>
    <n v="2176.018"/>
    <n v="1897.9400000000003"/>
    <n v="278.07799999999975"/>
    <s v="Whispering Cabin"/>
  </r>
  <r>
    <s v="P0218"/>
    <x v="5"/>
    <s v="P0218|Sep"/>
    <n v="1492.1203"/>
    <n v="833.46"/>
    <n v="658.66030000000001"/>
    <s v="Whispering Cabin"/>
  </r>
  <r>
    <s v="P0218"/>
    <x v="6"/>
    <s v="P0218|Oct"/>
    <n v="1201.9835999999998"/>
    <n v="753.88000000000011"/>
    <n v="448.10359999999969"/>
    <s v="Whispering Cabin"/>
  </r>
  <r>
    <s v="P0218"/>
    <x v="7"/>
    <s v="P0218|Nov"/>
    <n v="1440.1767999999997"/>
    <n v="703.24999999999989"/>
    <n v="736.92679999999984"/>
    <s v="Whispering Cabin"/>
  </r>
  <r>
    <s v="P0218"/>
    <x v="8"/>
    <s v="P0218|Dec"/>
    <n v="5437.8540000000003"/>
    <n v="1185.58"/>
    <n v="4252.2740000000003"/>
    <s v="Whispering Cabin"/>
  </r>
  <r>
    <s v="P0218"/>
    <x v="9"/>
    <s v="P0218|Jan"/>
    <n v="5303.5574999999999"/>
    <n v="1295.7999999999997"/>
    <n v="4007.7575000000002"/>
    <s v="Whispering Cabin"/>
  </r>
  <r>
    <s v="P0218"/>
    <x v="10"/>
    <s v="P0218|Feb"/>
    <n v="3936.4208999999996"/>
    <n v="1075.3199999999997"/>
    <n v="2861.1008999999999"/>
    <s v="Whispering Cabin"/>
  </r>
  <r>
    <s v="P0218"/>
    <x v="11"/>
    <s v="P0218|Mar"/>
    <n v="3247.5179999999996"/>
    <n v="947.07999999999981"/>
    <n v="2300.4379999999996"/>
    <s v="Whispering Cabin"/>
  </r>
  <r>
    <s v="P0219"/>
    <x v="0"/>
    <s v="P0219|Apr"/>
    <n v="1364.9289999999999"/>
    <n v="777.81999999999994"/>
    <n v="587.10899999999992"/>
    <s v="Copper Cottage"/>
  </r>
  <r>
    <s v="P0219"/>
    <x v="1"/>
    <s v="P0219|May"/>
    <n v="1843.43"/>
    <n v="1215.3399999999997"/>
    <n v="628.09000000000037"/>
    <s v="Copper Cottage"/>
  </r>
  <r>
    <s v="P0219"/>
    <x v="2"/>
    <s v="P0219|Jun"/>
    <n v="2065.0167999999999"/>
    <n v="1334.2800000000002"/>
    <n v="730.73679999999968"/>
    <s v="Copper Cottage"/>
  </r>
  <r>
    <s v="P0219"/>
    <x v="3"/>
    <s v="P0219|Jul"/>
    <n v="3243.4132"/>
    <n v="2611.5099999999998"/>
    <n v="631.9032000000002"/>
    <s v="Copper Cottage"/>
  </r>
  <r>
    <s v="P0219"/>
    <x v="4"/>
    <s v="P0219|Aug"/>
    <n v="3048.1909999999998"/>
    <n v="2470.14"/>
    <n v="578.05099999999993"/>
    <s v="Copper Cottage"/>
  </r>
  <r>
    <s v="P0219"/>
    <x v="5"/>
    <s v="P0219|Sep"/>
    <n v="1711.6264000000001"/>
    <n v="1021.7200000000001"/>
    <n v="689.90639999999996"/>
    <s v="Copper Cottage"/>
  </r>
  <r>
    <s v="P0219"/>
    <x v="6"/>
    <s v="P0219|Oct"/>
    <n v="1779.7785999999999"/>
    <n v="944.18"/>
    <n v="835.59859999999992"/>
    <s v="Copper Cottage"/>
  </r>
  <r>
    <s v="P0219"/>
    <x v="7"/>
    <s v="P0219|Nov"/>
    <n v="1939.0332000000001"/>
    <n v="851.45000000000061"/>
    <n v="1087.5831999999996"/>
    <s v="Copper Cottage"/>
  </r>
  <r>
    <s v="P0219"/>
    <x v="8"/>
    <s v="P0219|Dec"/>
    <n v="6993.3992000000007"/>
    <n v="1420.2299999999964"/>
    <n v="5573.1692000000039"/>
    <s v="Copper Cottage"/>
  </r>
  <r>
    <s v="P0219"/>
    <x v="9"/>
    <s v="P0219|Jan"/>
    <n v="5482.4092000000001"/>
    <n v="1298.3399999999995"/>
    <n v="4184.0692000000008"/>
    <s v="Copper Cottage"/>
  </r>
  <r>
    <s v="P0219"/>
    <x v="10"/>
    <s v="P0219|Feb"/>
    <n v="4374.3976000000002"/>
    <n v="1325.2600000000004"/>
    <n v="3049.1376"/>
    <s v="Copper Cottage"/>
  </r>
  <r>
    <s v="P0219"/>
    <x v="11"/>
    <s v="P0219|Mar"/>
    <n v="3703.835"/>
    <n v="1168.1299999999997"/>
    <n v="2535.7050000000004"/>
    <s v="Copper Cottage"/>
  </r>
  <r>
    <s v="P0220"/>
    <x v="0"/>
    <s v="P0220|Apr"/>
    <n v="924.08280000000002"/>
    <n v="515.01999999999964"/>
    <n v="409.06280000000038"/>
    <s v="Alpine Point"/>
  </r>
  <r>
    <s v="P0220"/>
    <x v="1"/>
    <s v="P0220|May"/>
    <n v="1289.2296000000001"/>
    <n v="743.07000000000039"/>
    <n v="546.15959999999973"/>
    <s v="Alpine Point"/>
  </r>
  <r>
    <s v="P0220"/>
    <x v="2"/>
    <s v="P0220|Jun"/>
    <n v="1473.7235999999998"/>
    <n v="814.11000000000013"/>
    <n v="659.61359999999968"/>
    <s v="Alpine Point"/>
  </r>
  <r>
    <s v="P0220"/>
    <x v="3"/>
    <s v="P0220|Jul"/>
    <n v="1940.9059999999999"/>
    <n v="1679.6"/>
    <n v="261.30600000000004"/>
    <s v="Alpine Point"/>
  </r>
  <r>
    <s v="P0220"/>
    <x v="4"/>
    <s v="P0220|Aug"/>
    <n v="2119.4830000000002"/>
    <n v="1379.5000000000005"/>
    <n v="739.98299999999972"/>
    <s v="Alpine Point"/>
  </r>
  <r>
    <s v="P0220"/>
    <x v="5"/>
    <s v="P0220|Sep"/>
    <n v="1128.5393999999999"/>
    <n v="634.11"/>
    <n v="494.42939999999987"/>
    <s v="Alpine Point"/>
  </r>
  <r>
    <s v="P0220"/>
    <x v="6"/>
    <s v="P0220|Oct"/>
    <n v="1010.6844"/>
    <n v="625.8299999999997"/>
    <n v="384.85440000000028"/>
    <s v="Alpine Point"/>
  </r>
  <r>
    <s v="P0220"/>
    <x v="7"/>
    <s v="P0220|Nov"/>
    <n v="1018.5414000000001"/>
    <n v="582.0600000000004"/>
    <n v="436.48139999999967"/>
    <s v="Alpine Point"/>
  </r>
  <r>
    <s v="P0220"/>
    <x v="8"/>
    <s v="P0220|Dec"/>
    <n v="4688.8034999999991"/>
    <n v="954.89000000000044"/>
    <n v="3733.9134999999987"/>
    <s v="Alpine Point"/>
  </r>
  <r>
    <s v="P0220"/>
    <x v="9"/>
    <s v="P0220|Jan"/>
    <n v="3860.558"/>
    <n v="880.91000000000008"/>
    <n v="2979.6480000000001"/>
    <s v="Alpine Point"/>
  </r>
  <r>
    <s v="P0220"/>
    <x v="10"/>
    <s v="P0220|Feb"/>
    <n v="3305.3494000000001"/>
    <n v="867.69000000000051"/>
    <n v="2437.6593999999996"/>
    <s v="Alpine Point"/>
  </r>
  <r>
    <s v="P0220"/>
    <x v="11"/>
    <s v="P0220|Mar"/>
    <n v="2508.7937999999999"/>
    <n v="780.5999999999998"/>
    <n v="1728.1938"/>
    <s v="Alpine Point"/>
  </r>
  <r>
    <s v="P0221"/>
    <x v="0"/>
    <s v="P0221|Apr"/>
    <n v="758.17400000000009"/>
    <n v="514.53999999999951"/>
    <n v="243.63400000000058"/>
    <s v="Juniper Nest"/>
  </r>
  <r>
    <s v="P0221"/>
    <x v="1"/>
    <s v="P0221|May"/>
    <n v="975.06599999999992"/>
    <n v="752.5600000000004"/>
    <n v="222.50599999999952"/>
    <s v="Juniper Nest"/>
  </r>
  <r>
    <s v="P0221"/>
    <x v="2"/>
    <s v="P0221|Jun"/>
    <n v="1293.1872000000001"/>
    <n v="815.19999999999993"/>
    <n v="477.98720000000014"/>
    <s v="Juniper Nest"/>
  </r>
  <r>
    <s v="P0221"/>
    <x v="3"/>
    <s v="P0221|Jul"/>
    <n v="1698.309"/>
    <n v="1443.7"/>
    <n v="254.60899999999992"/>
    <s v="Juniper Nest"/>
  </r>
  <r>
    <s v="P0221"/>
    <x v="4"/>
    <s v="P0221|Aug"/>
    <n v="1680.0730000000001"/>
    <n v="1380.1700000000005"/>
    <n v="299.90299999999957"/>
    <s v="Juniper Nest"/>
  </r>
  <r>
    <s v="P0221"/>
    <x v="5"/>
    <s v="P0221|Sep"/>
    <n v="1028.7846"/>
    <n v="659.23999999999955"/>
    <n v="369.5446000000004"/>
    <s v="Juniper Nest"/>
  </r>
  <r>
    <s v="P0221"/>
    <x v="6"/>
    <s v="P0221|Oct"/>
    <n v="948.06119999999999"/>
    <n v="593.75999999999988"/>
    <n v="354.30120000000011"/>
    <s v="Juniper Nest"/>
  </r>
  <r>
    <s v="P0221"/>
    <x v="7"/>
    <s v="P0221|Nov"/>
    <n v="989.2668000000001"/>
    <n v="564.95999999999958"/>
    <n v="424.30680000000052"/>
    <s v="Juniper Nest"/>
  </r>
  <r>
    <s v="P0221"/>
    <x v="8"/>
    <s v="P0221|Dec"/>
    <n v="3583.3430000000003"/>
    <n v="969.22000000000037"/>
    <n v="2614.123"/>
    <s v="Juniper Nest"/>
  </r>
  <r>
    <s v="P0221"/>
    <x v="9"/>
    <s v="P0221|Jan"/>
    <n v="2993.9987999999998"/>
    <n v="876.61000000000024"/>
    <n v="2117.3887999999997"/>
    <s v="Juniper Nest"/>
  </r>
  <r>
    <s v="P0221"/>
    <x v="10"/>
    <s v="P0221|Feb"/>
    <n v="2477.2105999999999"/>
    <n v="794.97999999999968"/>
    <n v="1682.2306000000003"/>
    <s v="Juniper Nest"/>
  </r>
  <r>
    <s v="P0221"/>
    <x v="11"/>
    <s v="P0221|Mar"/>
    <n v="2095.6320000000001"/>
    <n v="776.82999999999981"/>
    <n v="1318.8020000000001"/>
    <s v="Juniper Nest"/>
  </r>
  <r>
    <s v="P0222"/>
    <x v="0"/>
    <s v="P0222|Apr"/>
    <n v="712.68099999999993"/>
    <n v="523.73999999999978"/>
    <n v="188.94100000000014"/>
    <s v="Juniper Chalet"/>
  </r>
  <r>
    <s v="P0222"/>
    <x v="1"/>
    <s v="P0222|May"/>
    <n v="874.2636"/>
    <n v="757.71999999999991"/>
    <n v="116.54360000000008"/>
    <s v="Juniper Chalet"/>
  </r>
  <r>
    <s v="P0222"/>
    <x v="2"/>
    <s v="P0222|Jun"/>
    <n v="884.09939999999995"/>
    <n v="786.28"/>
    <n v="97.819399999999973"/>
    <s v="Juniper Chalet"/>
  </r>
  <r>
    <s v="P0222"/>
    <x v="3"/>
    <s v="P0222|Jul"/>
    <n v="1389.741"/>
    <n v="1359.9900000000002"/>
    <n v="29.750999999999749"/>
    <s v="Juniper Chalet"/>
  </r>
  <r>
    <s v="P0222"/>
    <x v="4"/>
    <s v="P0222|Aug"/>
    <n v="1320.0756000000001"/>
    <n v="1285.8999999999999"/>
    <n v="34.175600000000259"/>
    <s v="Juniper Chalet"/>
  </r>
  <r>
    <s v="P0222"/>
    <x v="5"/>
    <s v="P0222|Sep"/>
    <n v="879.96720000000005"/>
    <n v="643.35000000000014"/>
    <n v="236.61719999999991"/>
    <s v="Juniper Chalet"/>
  </r>
  <r>
    <s v="P0222"/>
    <x v="6"/>
    <s v="P0222|Oct"/>
    <n v="745.22450000000003"/>
    <n v="613.28999999999951"/>
    <n v="131.93450000000053"/>
    <s v="Juniper Chalet"/>
  </r>
  <r>
    <s v="P0222"/>
    <x v="7"/>
    <s v="P0222|Nov"/>
    <n v="929.43719999999996"/>
    <n v="583.19999999999948"/>
    <n v="346.23720000000048"/>
    <s v="Juniper Chalet"/>
  </r>
  <r>
    <s v="P0222"/>
    <x v="8"/>
    <s v="P0222|Dec"/>
    <n v="3324.7687999999998"/>
    <n v="879.55999999999972"/>
    <n v="2445.2088000000003"/>
    <s v="Juniper Chalet"/>
  </r>
  <r>
    <s v="P0222"/>
    <x v="9"/>
    <s v="P0222|Jan"/>
    <n v="2651.3172"/>
    <n v="898.69999999999982"/>
    <n v="1752.6172000000001"/>
    <s v="Juniper Chalet"/>
  </r>
  <r>
    <s v="P0222"/>
    <x v="10"/>
    <s v="P0222|Feb"/>
    <n v="2162.3679999999999"/>
    <n v="767.87000000000057"/>
    <n v="1394.4979999999994"/>
    <s v="Juniper Chalet"/>
  </r>
  <r>
    <s v="P0222"/>
    <x v="11"/>
    <s v="P0222|Mar"/>
    <n v="1946.4460000000001"/>
    <n v="781.61000000000047"/>
    <n v="1164.8359999999998"/>
    <s v="Juniper Chalet"/>
  </r>
  <r>
    <s v="P0223"/>
    <x v="0"/>
    <s v="P0223|Apr"/>
    <n v="1232.9460000000001"/>
    <n v="833.33"/>
    <n v="399.6160000000001"/>
    <s v="Snowline Perch"/>
  </r>
  <r>
    <s v="P0223"/>
    <x v="1"/>
    <s v="P0223|May"/>
    <n v="1372.2088999999999"/>
    <n v="963.48000000000036"/>
    <n v="408.7288999999995"/>
    <s v="Snowline Perch"/>
  </r>
  <r>
    <s v="P0223"/>
    <x v="2"/>
    <s v="P0223|Jun"/>
    <n v="1519.5616"/>
    <n v="1077.3100000000004"/>
    <n v="442.2515999999996"/>
    <s v="Snowline Perch"/>
  </r>
  <r>
    <s v="P0223"/>
    <x v="3"/>
    <s v="P0223|Jul"/>
    <n v="2209.58"/>
    <n v="2010.5300000000002"/>
    <n v="199.04999999999973"/>
    <s v="Snowline Perch"/>
  </r>
  <r>
    <s v="P0223"/>
    <x v="4"/>
    <s v="P0223|Aug"/>
    <n v="2304.931"/>
    <n v="1919.9500000000003"/>
    <n v="384.98099999999977"/>
    <s v="Snowline Perch"/>
  </r>
  <r>
    <s v="P0223"/>
    <x v="5"/>
    <s v="P0223|Sep"/>
    <n v="1287.1884"/>
    <n v="844.3299999999997"/>
    <n v="442.8584000000003"/>
    <s v="Snowline Perch"/>
  </r>
  <r>
    <s v="P0223"/>
    <x v="6"/>
    <s v="P0223|Oct"/>
    <n v="1169.3915999999999"/>
    <n v="752.70000000000027"/>
    <n v="416.69159999999965"/>
    <s v="Snowline Perch"/>
  </r>
  <r>
    <s v="P0223"/>
    <x v="7"/>
    <s v="P0223|Nov"/>
    <n v="1400.1837"/>
    <n v="799.24000000000012"/>
    <n v="600.94369999999992"/>
    <s v="Snowline Perch"/>
  </r>
  <r>
    <s v="P0223"/>
    <x v="8"/>
    <s v="P0223|Dec"/>
    <n v="5217.7124999999996"/>
    <n v="1187.7400000000005"/>
    <n v="4029.9724999999989"/>
    <s v="Snowline Perch"/>
  </r>
  <r>
    <s v="P0223"/>
    <x v="9"/>
    <s v="P0223|Jan"/>
    <n v="4045.4974000000002"/>
    <n v="1064.3400000000001"/>
    <n v="2981.1574000000001"/>
    <s v="Snowline Perch"/>
  </r>
  <r>
    <s v="P0223"/>
    <x v="10"/>
    <s v="P0223|Feb"/>
    <n v="3840.0708000000004"/>
    <n v="1069.5700000000002"/>
    <n v="2770.5008000000003"/>
    <s v="Snowline Perch"/>
  </r>
  <r>
    <s v="P0223"/>
    <x v="11"/>
    <s v="P0223|Mar"/>
    <n v="3044.6328000000003"/>
    <n v="962.75000000000068"/>
    <n v="2081.8827999999994"/>
    <s v="Snowline Perch"/>
  </r>
  <r>
    <s v="P0224"/>
    <x v="0"/>
    <s v="P0224|Apr"/>
    <n v="580.37650000000008"/>
    <n v="410.29999999999978"/>
    <n v="170.07650000000029"/>
    <s v="Ridge Cottage"/>
  </r>
  <r>
    <s v="P0224"/>
    <x v="1"/>
    <s v="P0224|May"/>
    <n v="741.44500000000005"/>
    <n v="510.44999999999959"/>
    <n v="230.99500000000046"/>
    <s v="Ridge Cottage"/>
  </r>
  <r>
    <s v="P0224"/>
    <x v="2"/>
    <s v="P0224|Jun"/>
    <n v="908.92520000000002"/>
    <n v="543.58000000000027"/>
    <n v="365.34519999999975"/>
    <s v="Ridge Cottage"/>
  </r>
  <r>
    <s v="P0224"/>
    <x v="3"/>
    <s v="P0224|Jul"/>
    <n v="1080.8480000000002"/>
    <n v="848.09000000000015"/>
    <n v="232.75800000000004"/>
    <s v="Ridge Cottage"/>
  </r>
  <r>
    <s v="P0224"/>
    <x v="4"/>
    <s v="P0224|Aug"/>
    <n v="1038.1680000000001"/>
    <n v="790.8399999999998"/>
    <n v="247.32800000000032"/>
    <s v="Ridge Cottage"/>
  </r>
  <r>
    <s v="P0224"/>
    <x v="5"/>
    <s v="P0224|Sep"/>
    <n v="772.64019999999994"/>
    <n v="471.16999999999962"/>
    <n v="301.47020000000032"/>
    <s v="Ridge Cottage"/>
  </r>
  <r>
    <s v="P0224"/>
    <x v="6"/>
    <s v="P0224|Oct"/>
    <n v="767.86779999999999"/>
    <n v="453.01999999999958"/>
    <n v="314.8478000000004"/>
    <s v="Ridge Cottage"/>
  </r>
  <r>
    <s v="P0224"/>
    <x v="7"/>
    <s v="P0224|Nov"/>
    <n v="661.61400000000003"/>
    <n v="459.63999999999947"/>
    <n v="201.97400000000056"/>
    <s v="Ridge Cottage"/>
  </r>
  <r>
    <s v="P0224"/>
    <x v="8"/>
    <s v="P0224|Dec"/>
    <n v="2714.7882"/>
    <n v="691.78999999999974"/>
    <n v="2022.9982000000002"/>
    <s v="Ridge Cottage"/>
  </r>
  <r>
    <s v="P0224"/>
    <x v="9"/>
    <s v="P0224|Jan"/>
    <n v="2143.8577"/>
    <n v="623.17000000000007"/>
    <n v="1520.6876999999999"/>
    <s v="Ridge Cottage"/>
  </r>
  <r>
    <s v="P0224"/>
    <x v="10"/>
    <s v="P0224|Feb"/>
    <n v="1817.9280000000001"/>
    <n v="636.20999999999992"/>
    <n v="1181.7180000000003"/>
    <s v="Ridge Cottage"/>
  </r>
  <r>
    <s v="P0224"/>
    <x v="11"/>
    <s v="P0224|Mar"/>
    <n v="1504.5809999999999"/>
    <n v="548.84999999999957"/>
    <n v="955.73100000000034"/>
    <s v="Ridge Cottage"/>
  </r>
  <r>
    <s v="P0225"/>
    <x v="0"/>
    <s v="P0225|Apr"/>
    <n v="1675.7404999999999"/>
    <n v="911.61999999999978"/>
    <n v="764.12050000000011"/>
    <s v="Highland Hideaway"/>
  </r>
  <r>
    <s v="P0225"/>
    <x v="1"/>
    <s v="P0225|May"/>
    <n v="2245.8871000000004"/>
    <n v="1462.0299999999997"/>
    <n v="783.85710000000063"/>
    <s v="Highland Hideaway"/>
  </r>
  <r>
    <s v="P0225"/>
    <x v="2"/>
    <s v="P0225|Jun"/>
    <n v="2417.0048000000002"/>
    <n v="1658.49"/>
    <n v="758.51480000000015"/>
    <s v="Highland Hideaway"/>
  </r>
  <r>
    <s v="P0225"/>
    <x v="3"/>
    <s v="P0225|Jul"/>
    <n v="4378.6152000000002"/>
    <n v="3245.1"/>
    <n v="1133.5152000000003"/>
    <s v="Highland Hideaway"/>
  </r>
  <r>
    <s v="P0225"/>
    <x v="4"/>
    <s v="P0225|Aug"/>
    <n v="3267.0340000000001"/>
    <n v="3023.96"/>
    <n v="243.07400000000007"/>
    <s v="Highland Hideaway"/>
  </r>
  <r>
    <s v="P0225"/>
    <x v="5"/>
    <s v="P0225|Sep"/>
    <n v="2204.6136000000001"/>
    <n v="1246.55"/>
    <n v="958.06360000000018"/>
    <s v="Highland Hideaway"/>
  </r>
  <r>
    <s v="P0225"/>
    <x v="6"/>
    <s v="P0225|Oct"/>
    <n v="1919.2589999999998"/>
    <n v="1135.57"/>
    <n v="783.68899999999985"/>
    <s v="Highland Hideaway"/>
  </r>
  <r>
    <s v="P0225"/>
    <x v="7"/>
    <s v="P0225|Nov"/>
    <n v="2212.9944"/>
    <n v="1025.7400000000005"/>
    <n v="1187.2543999999996"/>
    <s v="Highland Hideaway"/>
  </r>
  <r>
    <s v="P0225"/>
    <x v="8"/>
    <s v="P0225|Dec"/>
    <n v="7952.8675999999996"/>
    <n v="1709.2900000000011"/>
    <n v="6243.5775999999987"/>
    <s v="Highland Hideaway"/>
  </r>
  <r>
    <s v="P0225"/>
    <x v="9"/>
    <s v="P0225|Jan"/>
    <n v="6758.1779999999999"/>
    <n v="1797.1700000000012"/>
    <n v="4961.0079999999989"/>
    <s v="Highland Hideaway"/>
  </r>
  <r>
    <s v="P0225"/>
    <x v="10"/>
    <s v="P0225|Feb"/>
    <n v="5341.8143000000009"/>
    <n v="1430.1700000000008"/>
    <n v="3911.6442999999999"/>
    <s v="Highland Hideaway"/>
  </r>
  <r>
    <s v="P0225"/>
    <x v="11"/>
    <s v="P0225|Mar"/>
    <n v="4890.7933999999996"/>
    <n v="1408.0699999999995"/>
    <n v="3482.7233999999999"/>
    <s v="Highland Hideaway"/>
  </r>
  <r>
    <s v="P0226"/>
    <x v="0"/>
    <s v="P0226|Apr"/>
    <n v="1400.3874000000001"/>
    <n v="638.2399999999999"/>
    <n v="762.14740000000018"/>
    <s v="Cedar Landing"/>
  </r>
  <r>
    <s v="P0226"/>
    <x v="1"/>
    <s v="P0226|May"/>
    <n v="1687.2552000000001"/>
    <n v="969.42"/>
    <n v="717.8352000000001"/>
    <s v="Cedar Landing"/>
  </r>
  <r>
    <s v="P0226"/>
    <x v="2"/>
    <s v="P0226|Jun"/>
    <n v="1530.4838"/>
    <n v="1074.2100000000005"/>
    <n v="456.27379999999948"/>
    <s v="Cedar Landing"/>
  </r>
  <r>
    <s v="P0226"/>
    <x v="3"/>
    <s v="P0226|Jul"/>
    <n v="2430.9339999999997"/>
    <n v="2027.17"/>
    <n v="403.76399999999967"/>
    <s v="Cedar Landing"/>
  </r>
  <r>
    <s v="P0226"/>
    <x v="4"/>
    <s v="P0226|Aug"/>
    <n v="2296.1039999999998"/>
    <n v="1917.73"/>
    <n v="378.3739999999998"/>
    <s v="Cedar Landing"/>
  </r>
  <r>
    <s v="P0226"/>
    <x v="5"/>
    <s v="P0226|Sep"/>
    <n v="1658.7760000000001"/>
    <n v="819.34000000000037"/>
    <n v="839.43599999999969"/>
    <s v="Cedar Landing"/>
  </r>
  <r>
    <s v="P0226"/>
    <x v="6"/>
    <s v="P0226|Oct"/>
    <n v="1215.4277999999999"/>
    <n v="741.90000000000055"/>
    <n v="473.52779999999939"/>
    <s v="Cedar Landing"/>
  </r>
  <r>
    <s v="P0226"/>
    <x v="7"/>
    <s v="P0226|Nov"/>
    <n v="1515.1384"/>
    <n v="930.06000000000006"/>
    <n v="585.07839999999999"/>
    <s v="Cedar Landing"/>
  </r>
  <r>
    <s v="P0226"/>
    <x v="8"/>
    <s v="P0226|Dec"/>
    <n v="5659.3050000000003"/>
    <n v="1202.7399999999998"/>
    <n v="4456.5650000000005"/>
    <s v="Cedar Landing"/>
  </r>
  <r>
    <s v="P0226"/>
    <x v="9"/>
    <s v="P0226|Jan"/>
    <n v="4733.6340000000009"/>
    <n v="1200.3799999999997"/>
    <n v="3533.2540000000013"/>
    <s v="Cedar Landing"/>
  </r>
  <r>
    <s v="P0226"/>
    <x v="10"/>
    <s v="P0226|Feb"/>
    <n v="3559.1976"/>
    <n v="1084.7300000000005"/>
    <n v="2474.4675999999995"/>
    <s v="Cedar Landing"/>
  </r>
  <r>
    <s v="P0226"/>
    <x v="11"/>
    <s v="P0226|Mar"/>
    <n v="3238.7879999999996"/>
    <n v="952.48000000000047"/>
    <n v="2286.3079999999991"/>
    <s v="Cedar Landing"/>
  </r>
  <r>
    <s v="P0227"/>
    <x v="0"/>
    <s v="P0227|Apr"/>
    <n v="1019.8757999999999"/>
    <n v="626.24000000000024"/>
    <n v="393.63579999999968"/>
    <s v="Lakeview Haven"/>
  </r>
  <r>
    <s v="P0227"/>
    <x v="1"/>
    <s v="P0227|May"/>
    <n v="1307.9076"/>
    <n v="973.64000000000033"/>
    <n v="334.26759999999967"/>
    <s v="Lakeview Haven"/>
  </r>
  <r>
    <s v="P0227"/>
    <x v="2"/>
    <s v="P0227|Jun"/>
    <n v="1335.8145000000002"/>
    <n v="1071.4800000000002"/>
    <n v="264.33449999999993"/>
    <s v="Lakeview Haven"/>
  </r>
  <r>
    <s v="P0227"/>
    <x v="3"/>
    <s v="P0227|Jul"/>
    <n v="2189.3069999999998"/>
    <n v="2005.5699999999997"/>
    <n v="183.73700000000008"/>
    <s v="Lakeview Haven"/>
  </r>
  <r>
    <s v="P0227"/>
    <x v="4"/>
    <s v="P0227|Aug"/>
    <n v="1812.2979"/>
    <n v="1805.7900000000004"/>
    <n v="6.5078999999996086"/>
    <s v="Lakeview Haven"/>
  </r>
  <r>
    <s v="P0227"/>
    <x v="5"/>
    <s v="P0227|Sep"/>
    <n v="1144.3074000000001"/>
    <n v="852.75000000000023"/>
    <n v="291.55739999999992"/>
    <s v="Lakeview Haven"/>
  </r>
  <r>
    <s v="P0227"/>
    <x v="6"/>
    <s v="P0227|Oct"/>
    <n v="1202.682"/>
    <n v="756.5300000000002"/>
    <n v="446.15199999999982"/>
    <s v="Lakeview Haven"/>
  </r>
  <r>
    <s v="P0227"/>
    <x v="7"/>
    <s v="P0227|Nov"/>
    <n v="1182.0792000000001"/>
    <n v="698.13000000000022"/>
    <n v="483.94919999999991"/>
    <s v="Lakeview Haven"/>
  </r>
  <r>
    <s v="P0227"/>
    <x v="8"/>
    <s v="P0227|Dec"/>
    <n v="5021.8015999999998"/>
    <n v="1190.0300000000004"/>
    <n v="3831.7715999999991"/>
    <s v="Lakeview Haven"/>
  </r>
  <r>
    <s v="P0227"/>
    <x v="9"/>
    <s v="P0227|Jan"/>
    <n v="3643.3548000000001"/>
    <n v="1070.6999999999998"/>
    <n v="2572.6548000000003"/>
    <s v="Lakeview Haven"/>
  </r>
  <r>
    <s v="P0227"/>
    <x v="10"/>
    <s v="P0227|Feb"/>
    <n v="2999.2950000000001"/>
    <n v="975.12000000000012"/>
    <n v="2024.175"/>
    <s v="Lakeview Haven"/>
  </r>
  <r>
    <s v="P0227"/>
    <x v="11"/>
    <s v="P0227|Mar"/>
    <n v="3038.0949999999998"/>
    <n v="949.55999999999949"/>
    <n v="2088.5350000000003"/>
    <s v="Lakeview Haven"/>
  </r>
  <r>
    <s v="P0228"/>
    <x v="0"/>
    <s v="P0228|Apr"/>
    <n v="986.06579999999997"/>
    <n v="533.12999999999977"/>
    <n v="452.9358000000002"/>
    <s v="Summit Escape"/>
  </r>
  <r>
    <s v="P0228"/>
    <x v="1"/>
    <s v="P0228|May"/>
    <n v="1016.1552"/>
    <n v="745.0100000000001"/>
    <n v="271.14519999999993"/>
    <s v="Summit Escape"/>
  </r>
  <r>
    <s v="P0228"/>
    <x v="2"/>
    <s v="P0228|Jun"/>
    <n v="1287.5224000000001"/>
    <n v="817.8000000000003"/>
    <n v="469.72239999999977"/>
    <s v="Summit Escape"/>
  </r>
  <r>
    <s v="P0228"/>
    <x v="3"/>
    <s v="P0228|Jul"/>
    <n v="1919.4690000000001"/>
    <n v="1454.77"/>
    <n v="464.69900000000007"/>
    <s v="Summit Escape"/>
  </r>
  <r>
    <s v="P0228"/>
    <x v="4"/>
    <s v="P0228|Aug"/>
    <n v="1854.4789999999998"/>
    <n v="1390.3700000000003"/>
    <n v="464.10899999999947"/>
    <s v="Summit Escape"/>
  </r>
  <r>
    <s v="P0228"/>
    <x v="5"/>
    <s v="P0228|Sep"/>
    <n v="1071.6780000000001"/>
    <n v="636.65999999999985"/>
    <n v="435.01800000000026"/>
    <s v="Summit Escape"/>
  </r>
  <r>
    <s v="P0228"/>
    <x v="6"/>
    <s v="P0228|Oct"/>
    <n v="974.77499999999998"/>
    <n v="589.12000000000035"/>
    <n v="385.65499999999963"/>
    <s v="Summit Escape"/>
  </r>
  <r>
    <s v="P0228"/>
    <x v="7"/>
    <s v="P0228|Nov"/>
    <n v="1035.9431999999999"/>
    <n v="601.81000000000006"/>
    <n v="434.13319999999987"/>
    <s v="Summit Escape"/>
  </r>
  <r>
    <s v="P0228"/>
    <x v="8"/>
    <s v="P0228|Dec"/>
    <n v="4497.4710000000005"/>
    <n v="953.59000000000026"/>
    <n v="3543.8810000000003"/>
    <s v="Summit Escape"/>
  </r>
  <r>
    <s v="P0228"/>
    <x v="9"/>
    <s v="P0228|Jan"/>
    <n v="3179.7732000000001"/>
    <n v="873.3299999999997"/>
    <n v="2306.4432000000006"/>
    <s v="Summit Escape"/>
  </r>
  <r>
    <s v="P0228"/>
    <x v="10"/>
    <s v="P0228|Feb"/>
    <n v="3118.6632"/>
    <n v="882.80000000000018"/>
    <n v="2235.8631999999998"/>
    <s v="Summit Escape"/>
  </r>
  <r>
    <s v="P0228"/>
    <x v="11"/>
    <s v="P0228|Mar"/>
    <n v="2574.9478000000004"/>
    <n v="764.27999999999975"/>
    <n v="1810.6678000000006"/>
    <s v="Summit Escape"/>
  </r>
  <r>
    <s v="P0229"/>
    <x v="0"/>
    <s v="P0229|Apr"/>
    <n v="1367.7807999999998"/>
    <n v="786.26000000000033"/>
    <n v="581.52079999999944"/>
    <s v="Granite Getaway"/>
  </r>
  <r>
    <s v="P0229"/>
    <x v="1"/>
    <s v="P0229|May"/>
    <n v="1683.7292"/>
    <n v="1196.8399999999997"/>
    <n v="486.8892000000003"/>
    <s v="Granite Getaway"/>
  </r>
  <r>
    <s v="P0229"/>
    <x v="2"/>
    <s v="P0229|Jun"/>
    <n v="1980.5880000000002"/>
    <n v="1339.4299999999998"/>
    <n v="641.15800000000036"/>
    <s v="Granite Getaway"/>
  </r>
  <r>
    <s v="P0229"/>
    <x v="3"/>
    <s v="P0229|Jul"/>
    <n v="2888.0440000000003"/>
    <n v="2622.7999999999993"/>
    <n v="265.24400000000105"/>
    <s v="Granite Getaway"/>
  </r>
  <r>
    <s v="P0229"/>
    <x v="4"/>
    <s v="P0229|Aug"/>
    <n v="3006.6459000000004"/>
    <n v="2459.4899999999998"/>
    <n v="547.15590000000066"/>
    <s v="Granite Getaway"/>
  </r>
  <r>
    <s v="P0229"/>
    <x v="5"/>
    <s v="P0229|Sep"/>
    <n v="1741.4441999999999"/>
    <n v="1048.2400000000005"/>
    <n v="693.20419999999945"/>
    <s v="Granite Getaway"/>
  </r>
  <r>
    <s v="P0229"/>
    <x v="6"/>
    <s v="P0229|Oct"/>
    <n v="1471.2021999999999"/>
    <n v="934.07999999999993"/>
    <n v="537.12220000000002"/>
    <s v="Granite Getaway"/>
  </r>
  <r>
    <s v="P0229"/>
    <x v="7"/>
    <s v="P0229|Nov"/>
    <n v="1411.7218"/>
    <n v="1022.1800000000001"/>
    <n v="389.54179999999997"/>
    <s v="Granite Getaway"/>
  </r>
  <r>
    <s v="P0229"/>
    <x v="8"/>
    <s v="P0229|Dec"/>
    <n v="5299.2829000000002"/>
    <n v="1495.5800000000002"/>
    <n v="3803.7029000000002"/>
    <s v="Granite Getaway"/>
  </r>
  <r>
    <s v="P0229"/>
    <x v="9"/>
    <s v="P0229|Jan"/>
    <n v="4706.8359999999993"/>
    <n v="1312.8600000000006"/>
    <n v="3393.9759999999987"/>
    <s v="Granite Getaway"/>
  </r>
  <r>
    <s v="P0229"/>
    <x v="10"/>
    <s v="P0229|Feb"/>
    <n v="4527.2308000000003"/>
    <n v="1318.5699999999997"/>
    <n v="3208.6608000000006"/>
    <s v="Granite Getaway"/>
  </r>
  <r>
    <s v="P0229"/>
    <x v="11"/>
    <s v="P0229|Mar"/>
    <n v="3770.9202"/>
    <n v="1174.2199999999996"/>
    <n v="2596.7002000000002"/>
    <s v="Granite Getaway"/>
  </r>
  <r>
    <s v="P0230"/>
    <x v="0"/>
    <s v="P0230|Apr"/>
    <n v="1393.0396000000001"/>
    <n v="767.12000000000023"/>
    <n v="625.91959999999983"/>
    <s v="Whispering Getaway"/>
  </r>
  <r>
    <s v="P0230"/>
    <x v="1"/>
    <s v="P0230|May"/>
    <n v="1844.5842999999998"/>
    <n v="1206.2999999999997"/>
    <n v="638.28430000000003"/>
    <s v="Whispering Getaway"/>
  </r>
  <r>
    <s v="P0230"/>
    <x v="2"/>
    <s v="P0230|Jun"/>
    <n v="2092.1768000000002"/>
    <n v="1359.0600000000002"/>
    <n v="733.11680000000001"/>
    <s v="Whispering Getaway"/>
  </r>
  <r>
    <s v="P0230"/>
    <x v="3"/>
    <s v="P0230|Jul"/>
    <n v="2773.9719999999998"/>
    <n v="2605.41"/>
    <n v="168.5619999999999"/>
    <s v="Whispering Getaway"/>
  </r>
  <r>
    <s v="P0230"/>
    <x v="4"/>
    <s v="P0230|Aug"/>
    <n v="3044.4177"/>
    <n v="2469.71"/>
    <n v="574.70769999999993"/>
    <s v="Whispering Getaway"/>
  </r>
  <r>
    <s v="P0230"/>
    <x v="5"/>
    <s v="P0230|Sep"/>
    <n v="1797.1901"/>
    <n v="1038.67"/>
    <n v="758.52009999999996"/>
    <s v="Whispering Getaway"/>
  </r>
  <r>
    <s v="P0230"/>
    <x v="6"/>
    <s v="P0230|Oct"/>
    <n v="1616.8476999999998"/>
    <n v="1047.47"/>
    <n v="569.37769999999978"/>
    <s v="Whispering Getaway"/>
  </r>
  <r>
    <s v="P0230"/>
    <x v="7"/>
    <s v="P0230|Nov"/>
    <n v="1990.6097"/>
    <n v="965.15999999999951"/>
    <n v="1025.4497000000006"/>
    <s v="Whispering Getaway"/>
  </r>
  <r>
    <s v="P0230"/>
    <x v="8"/>
    <s v="P0230|Dec"/>
    <n v="6779.8440000000001"/>
    <n v="1455.23"/>
    <n v="5324.6139999999996"/>
    <s v="Whispering Getaway"/>
  </r>
  <r>
    <s v="P0230"/>
    <x v="9"/>
    <s v="P0230|Jan"/>
    <n v="5905.0980000000009"/>
    <n v="1427.8100000000009"/>
    <n v="4477.2880000000005"/>
    <s v="Whispering Getaway"/>
  </r>
  <r>
    <s v="P0230"/>
    <x v="10"/>
    <s v="P0230|Feb"/>
    <n v="4504.0672000000004"/>
    <n v="1293.7999999999995"/>
    <n v="3210.2672000000011"/>
    <s v="Whispering Getaway"/>
  </r>
  <r>
    <s v="P0230"/>
    <x v="11"/>
    <s v="P0230|Mar"/>
    <n v="4090.3411999999998"/>
    <n v="1180.3399999999999"/>
    <n v="2910.0011999999997"/>
    <s v="Whispering Getaway"/>
  </r>
  <r>
    <s v="P0231"/>
    <x v="0"/>
    <s v="P0231|Apr"/>
    <n v="1305.5311000000002"/>
    <n v="633.66000000000031"/>
    <n v="671.87109999999984"/>
    <s v="Sierra Escape"/>
  </r>
  <r>
    <s v="P0231"/>
    <x v="1"/>
    <s v="P0231|May"/>
    <n v="1986.1308000000001"/>
    <n v="1069.6199999999997"/>
    <n v="916.51080000000047"/>
    <s v="Sierra Escape"/>
  </r>
  <r>
    <s v="P0231"/>
    <x v="2"/>
    <s v="P0231|Jun"/>
    <n v="2096.9629999999997"/>
    <n v="1178.7100000000005"/>
    <n v="918.25299999999925"/>
    <s v="Sierra Escape"/>
  </r>
  <r>
    <s v="P0231"/>
    <x v="3"/>
    <s v="P0231|Jul"/>
    <n v="2907.0584999999996"/>
    <n v="2031.7699999999998"/>
    <n v="875.28849999999989"/>
    <s v="Sierra Escape"/>
  </r>
  <r>
    <s v="P0231"/>
    <x v="4"/>
    <s v="P0231|Aug"/>
    <n v="2562.8734000000004"/>
    <n v="1912.9600000000005"/>
    <n v="649.91339999999991"/>
    <s v="Sierra Escape"/>
  </r>
  <r>
    <s v="P0231"/>
    <x v="5"/>
    <s v="P0231|Sep"/>
    <n v="1791.8883000000001"/>
    <n v="939.53000000000043"/>
    <n v="852.35829999999964"/>
    <s v="Sierra Escape"/>
  </r>
  <r>
    <s v="P0231"/>
    <x v="6"/>
    <s v="P0231|Oct"/>
    <n v="1756.3184000000001"/>
    <n v="888.46"/>
    <n v="867.85840000000007"/>
    <s v="Sierra Escape"/>
  </r>
  <r>
    <s v="P0231"/>
    <x v="7"/>
    <s v="P0231|Nov"/>
    <n v="1770.752"/>
    <n v="817.22000000000037"/>
    <n v="953.53199999999958"/>
    <s v="Sierra Escape"/>
  </r>
  <r>
    <s v="P0231"/>
    <x v="8"/>
    <s v="P0231|Dec"/>
    <n v="5179.3005000000003"/>
    <n v="1181.2500000000002"/>
    <n v="3998.0505000000003"/>
    <s v="Sierra Escape"/>
  </r>
  <r>
    <s v="P0231"/>
    <x v="9"/>
    <s v="P0231|Jan"/>
    <n v="4952.6115"/>
    <n v="1178.0600000000004"/>
    <n v="3774.5514999999996"/>
    <s v="Sierra Escape"/>
  </r>
  <r>
    <s v="P0231"/>
    <x v="10"/>
    <s v="P0231|Feb"/>
    <n v="4268.9853999999996"/>
    <n v="1071.1500000000003"/>
    <n v="3197.835399999999"/>
    <s v="Sierra Escape"/>
  </r>
  <r>
    <s v="P0231"/>
    <x v="11"/>
    <s v="P0231|Mar"/>
    <n v="3621.297"/>
    <n v="1072.1999999999996"/>
    <n v="2549.0970000000007"/>
    <s v="Sierra Escape"/>
  </r>
  <r>
    <s v="P0232"/>
    <x v="0"/>
    <s v="P0232|Apr"/>
    <n v="800.46600000000001"/>
    <n v="525.53999999999974"/>
    <n v="274.92600000000027"/>
    <s v="Mountain Manor"/>
  </r>
  <r>
    <s v="P0232"/>
    <x v="1"/>
    <s v="P0232|May"/>
    <n v="838.52879999999993"/>
    <n v="748.93000000000029"/>
    <n v="89.598799999999642"/>
    <s v="Mountain Manor"/>
  </r>
  <r>
    <s v="P0232"/>
    <x v="2"/>
    <s v="P0232|Jun"/>
    <n v="1145.8248000000001"/>
    <n v="796.5100000000001"/>
    <n v="349.31479999999999"/>
    <s v="Mountain Manor"/>
  </r>
  <r>
    <s v="P0232"/>
    <x v="3"/>
    <s v="P0232|Jul"/>
    <n v="1730.5614999999998"/>
    <n v="1452.8300000000004"/>
    <n v="277.73149999999941"/>
    <s v="Mountain Manor"/>
  </r>
  <r>
    <s v="P0232"/>
    <x v="4"/>
    <s v="P0232|Aug"/>
    <n v="1603.2683999999999"/>
    <n v="1379.1799999999998"/>
    <n v="224.08840000000009"/>
    <s v="Mountain Manor"/>
  </r>
  <r>
    <s v="P0232"/>
    <x v="5"/>
    <s v="P0232|Sep"/>
    <n v="1067.7592000000002"/>
    <n v="649.76999999999953"/>
    <n v="417.98920000000066"/>
    <s v="Mountain Manor"/>
  </r>
  <r>
    <s v="P0232"/>
    <x v="6"/>
    <s v="P0232|Oct"/>
    <n v="960.96219999999994"/>
    <n v="595.3100000000004"/>
    <n v="365.65219999999954"/>
    <s v="Mountain Manor"/>
  </r>
  <r>
    <s v="P0232"/>
    <x v="7"/>
    <s v="P0232|Nov"/>
    <n v="908.74709999999993"/>
    <n v="570.49000000000024"/>
    <n v="338.2570999999997"/>
    <s v="Mountain Manor"/>
  </r>
  <r>
    <s v="P0232"/>
    <x v="8"/>
    <s v="P0232|Dec"/>
    <n v="3505.8885"/>
    <n v="957.35999999999967"/>
    <n v="2548.5285000000003"/>
    <s v="Mountain Manor"/>
  </r>
  <r>
    <s v="P0232"/>
    <x v="9"/>
    <s v="P0232|Jan"/>
    <n v="2977.4033999999997"/>
    <n v="972.5600000000004"/>
    <n v="2004.8433999999993"/>
    <s v="Mountain Manor"/>
  </r>
  <r>
    <s v="P0232"/>
    <x v="10"/>
    <s v="P0232|Feb"/>
    <n v="2874.9216000000001"/>
    <n v="871.20999999999981"/>
    <n v="2003.7116000000003"/>
    <s v="Mountain Manor"/>
  </r>
  <r>
    <s v="P0232"/>
    <x v="11"/>
    <s v="P0232|Mar"/>
    <n v="2024.9771999999998"/>
    <n v="782.59000000000026"/>
    <n v="1242.3871999999997"/>
    <s v="Mountain Manor"/>
  </r>
  <r>
    <s v="P0233"/>
    <x v="0"/>
    <s v="P0233|Apr"/>
    <n v="1433.7796000000001"/>
    <n v="790.70999999999958"/>
    <n v="643.06960000000049"/>
    <s v="Sierra Haven"/>
  </r>
  <r>
    <s v="P0233"/>
    <x v="1"/>
    <s v="P0233|May"/>
    <n v="1529.8096"/>
    <n v="1209.56"/>
    <n v="320.2496000000001"/>
    <s v="Sierra Haven"/>
  </r>
  <r>
    <s v="P0233"/>
    <x v="2"/>
    <s v="P0233|Jun"/>
    <n v="1913.7065"/>
    <n v="1353.69"/>
    <n v="560.01649999999995"/>
    <s v="Sierra Haven"/>
  </r>
  <r>
    <s v="P0233"/>
    <x v="3"/>
    <s v="P0233|Jul"/>
    <n v="2499.3343"/>
    <n v="2480.89"/>
    <n v="18.444300000000112"/>
    <s v="Sierra Haven"/>
  </r>
  <r>
    <s v="P0233"/>
    <x v="4"/>
    <s v="P0233|Aug"/>
    <n v="2688.7089999999998"/>
    <n v="2445.2299999999996"/>
    <n v="243.47900000000027"/>
    <s v="Sierra Haven"/>
  </r>
  <r>
    <s v="P0233"/>
    <x v="5"/>
    <s v="P0233|Sep"/>
    <n v="1664.3680000000002"/>
    <n v="1058.8999999999996"/>
    <n v="605.46800000000053"/>
    <s v="Sierra Haven"/>
  </r>
  <r>
    <s v="P0233"/>
    <x v="6"/>
    <s v="P0233|Oct"/>
    <n v="1599.6496"/>
    <n v="944.75999999999988"/>
    <n v="654.88960000000009"/>
    <s v="Sierra Haven"/>
  </r>
  <r>
    <s v="P0233"/>
    <x v="7"/>
    <s v="P0233|Nov"/>
    <n v="1772.4745"/>
    <n v="854.36000000000024"/>
    <n v="918.11449999999979"/>
    <s v="Sierra Haven"/>
  </r>
  <r>
    <s v="P0233"/>
    <x v="8"/>
    <s v="P0233|Dec"/>
    <n v="6147.3652000000002"/>
    <n v="1434.159999999998"/>
    <n v="4713.2052000000022"/>
    <s v="Sierra Haven"/>
  </r>
  <r>
    <s v="P0233"/>
    <x v="9"/>
    <s v="P0233|Jan"/>
    <n v="5479.2276000000002"/>
    <n v="1309.1699999999998"/>
    <n v="4170.0576000000001"/>
    <s v="Sierra Haven"/>
  </r>
  <r>
    <s v="P0233"/>
    <x v="10"/>
    <s v="P0233|Feb"/>
    <n v="3886.6897000000004"/>
    <n v="1166.2600000000002"/>
    <n v="2720.4297000000001"/>
    <s v="Sierra Haven"/>
  </r>
  <r>
    <s v="P0233"/>
    <x v="11"/>
    <s v="P0233|Mar"/>
    <n v="2960.2896000000001"/>
    <n v="1028.5399999999997"/>
    <n v="1931.7496000000003"/>
    <s v="Sierra Haven"/>
  </r>
  <r>
    <s v="P0234"/>
    <x v="0"/>
    <s v="P0234|Apr"/>
    <n v="813.21179999999993"/>
    <n v="526.44000000000017"/>
    <n v="286.77179999999976"/>
    <s v="Rustic Villa"/>
  </r>
  <r>
    <s v="P0234"/>
    <x v="1"/>
    <s v="P0234|May"/>
    <n v="985.20249999999999"/>
    <n v="717.05"/>
    <n v="268.15250000000003"/>
    <s v="Rustic Villa"/>
  </r>
  <r>
    <s v="P0234"/>
    <x v="2"/>
    <s v="P0234|Jun"/>
    <n v="1098.5663999999999"/>
    <n v="795.80000000000007"/>
    <n v="302.76639999999986"/>
    <s v="Rustic Villa"/>
  </r>
  <r>
    <s v="P0234"/>
    <x v="3"/>
    <s v="P0234|Jul"/>
    <n v="1614.9859999999999"/>
    <n v="1460.5899999999995"/>
    <n v="154.39600000000041"/>
    <s v="Rustic Villa"/>
  </r>
  <r>
    <s v="P0234"/>
    <x v="4"/>
    <s v="P0234|Aug"/>
    <n v="1624.1815999999999"/>
    <n v="1381.8999999999996"/>
    <n v="242.28160000000025"/>
    <s v="Rustic Villa"/>
  </r>
  <r>
    <s v="P0234"/>
    <x v="5"/>
    <s v="P0234|Sep"/>
    <n v="964.76459999999997"/>
    <n v="646.77000000000044"/>
    <n v="317.99459999999954"/>
    <s v="Rustic Villa"/>
  </r>
  <r>
    <s v="P0234"/>
    <x v="6"/>
    <s v="P0234|Oct"/>
    <n v="830.73"/>
    <n v="588.76999999999953"/>
    <n v="241.96000000000049"/>
    <s v="Rustic Villa"/>
  </r>
  <r>
    <s v="P0234"/>
    <x v="7"/>
    <s v="P0234|Nov"/>
    <n v="1008.6958999999998"/>
    <n v="565.67000000000053"/>
    <n v="443.0258999999993"/>
    <s v="Rustic Villa"/>
  </r>
  <r>
    <s v="P0234"/>
    <x v="8"/>
    <s v="P0234|Dec"/>
    <n v="3281.0522000000001"/>
    <n v="947.30000000000007"/>
    <n v="2333.7521999999999"/>
    <s v="Rustic Villa"/>
  </r>
  <r>
    <s v="P0234"/>
    <x v="9"/>
    <s v="P0234|Jan"/>
    <n v="2626.0584000000003"/>
    <n v="891.16000000000031"/>
    <n v="1734.8984"/>
    <s v="Rustic Villa"/>
  </r>
  <r>
    <s v="P0234"/>
    <x v="10"/>
    <s v="P0234|Feb"/>
    <n v="2211.741"/>
    <n v="780.83000000000015"/>
    <n v="1430.9109999999998"/>
    <s v="Rustic Villa"/>
  </r>
  <r>
    <s v="P0234"/>
    <x v="11"/>
    <s v="P0234|Mar"/>
    <n v="2010.9315999999997"/>
    <n v="776.53999999999974"/>
    <n v="1234.3915999999999"/>
    <s v="Rustic Villa"/>
  </r>
  <r>
    <s v="P0235"/>
    <x v="0"/>
    <s v="P0235|Apr"/>
    <n v="1441.7044999999998"/>
    <n v="795.40000000000009"/>
    <n v="646.30449999999973"/>
    <s v="Copper Retreat"/>
  </r>
  <r>
    <s v="P0235"/>
    <x v="1"/>
    <s v="P0235|May"/>
    <n v="1517.413"/>
    <n v="1199.1899999999996"/>
    <n v="318.22300000000041"/>
    <s v="Copper Retreat"/>
  </r>
  <r>
    <s v="P0235"/>
    <x v="2"/>
    <s v="P0235|Jun"/>
    <n v="2130.2784000000001"/>
    <n v="1365.4700000000003"/>
    <n v="764.80839999999989"/>
    <s v="Copper Retreat"/>
  </r>
  <r>
    <s v="P0235"/>
    <x v="3"/>
    <s v="P0235|Jul"/>
    <n v="2887.268"/>
    <n v="2623.91"/>
    <n v="263.35800000000017"/>
    <s v="Copper Retreat"/>
  </r>
  <r>
    <s v="P0235"/>
    <x v="4"/>
    <s v="P0235|Aug"/>
    <n v="2819.8125999999997"/>
    <n v="2333.2200000000003"/>
    <n v="486.59259999999949"/>
    <s v="Copper Retreat"/>
  </r>
  <r>
    <s v="P0235"/>
    <x v="5"/>
    <s v="P0235|Sep"/>
    <n v="1738.1656"/>
    <n v="1044.8899999999994"/>
    <n v="693.27560000000062"/>
    <s v="Copper Retreat"/>
  </r>
  <r>
    <s v="P0235"/>
    <x v="6"/>
    <s v="P0235|Oct"/>
    <n v="1592.8984"/>
    <n v="935.04"/>
    <n v="657.85840000000007"/>
    <s v="Copper Retreat"/>
  </r>
  <r>
    <s v="P0235"/>
    <x v="7"/>
    <s v="P0235|Nov"/>
    <n v="1734.6153999999999"/>
    <n v="855.92999999999961"/>
    <n v="878.6854000000003"/>
    <s v="Copper Retreat"/>
  </r>
  <r>
    <s v="P0235"/>
    <x v="8"/>
    <s v="P0235|Dec"/>
    <n v="6215.6516000000001"/>
    <n v="1321.3400000000004"/>
    <n v="4894.3116"/>
    <s v="Copper Retreat"/>
  </r>
  <r>
    <s v="P0235"/>
    <x v="9"/>
    <s v="P0235|Jan"/>
    <n v="5436.6057999999994"/>
    <n v="1325.7799999999993"/>
    <n v="4110.8258000000005"/>
    <s v="Copper Retreat"/>
  </r>
  <r>
    <s v="P0235"/>
    <x v="10"/>
    <s v="P0235|Feb"/>
    <n v="4555.5920000000006"/>
    <n v="1180.1699999999996"/>
    <n v="3375.4220000000009"/>
    <s v="Copper Retreat"/>
  </r>
  <r>
    <s v="P0235"/>
    <x v="11"/>
    <s v="P0235|Mar"/>
    <n v="3727.212"/>
    <n v="1156.6599999999999"/>
    <n v="2570.5520000000001"/>
    <s v="Copper Retreat"/>
  </r>
  <r>
    <s v="P0236"/>
    <x v="0"/>
    <s v="P0236|Apr"/>
    <n v="1029.2459999999999"/>
    <n v="749.68"/>
    <n v="279.56599999999992"/>
    <s v="Starlight Landing"/>
  </r>
  <r>
    <s v="P0236"/>
    <x v="1"/>
    <s v="P0236|May"/>
    <n v="1386.4"/>
    <n v="973.15"/>
    <n v="413.25000000000011"/>
    <s v="Starlight Landing"/>
  </r>
  <r>
    <s v="P0236"/>
    <x v="2"/>
    <s v="P0236|Jun"/>
    <n v="1403.1034"/>
    <n v="1078.6699999999996"/>
    <n v="324.43340000000035"/>
    <s v="Starlight Landing"/>
  </r>
  <r>
    <s v="P0236"/>
    <x v="3"/>
    <s v="P0236|Jul"/>
    <n v="2083.9650000000001"/>
    <n v="2014.3899999999999"/>
    <n v="69.575000000000273"/>
    <s v="Starlight Landing"/>
  </r>
  <r>
    <s v="P0236"/>
    <x v="4"/>
    <s v="P0236|Aug"/>
    <n v="2034.3980000000001"/>
    <n v="1930.2600000000002"/>
    <n v="104.13799999999992"/>
    <s v="Starlight Landing"/>
  </r>
  <r>
    <s v="P0236"/>
    <x v="5"/>
    <s v="P0236|Sep"/>
    <n v="1330.9257000000002"/>
    <n v="838.43000000000029"/>
    <n v="492.49569999999994"/>
    <s v="Starlight Landing"/>
  </r>
  <r>
    <s v="P0236"/>
    <x v="6"/>
    <s v="P0236|Oct"/>
    <n v="1139.4768000000001"/>
    <n v="758.95999999999958"/>
    <n v="380.51680000000056"/>
    <s v="Starlight Landing"/>
  </r>
  <r>
    <s v="P0236"/>
    <x v="7"/>
    <s v="P0236|Nov"/>
    <n v="1281.0192"/>
    <n v="704.14999999999975"/>
    <n v="576.86920000000021"/>
    <s v="Starlight Landing"/>
  </r>
  <r>
    <s v="P0236"/>
    <x v="8"/>
    <s v="P0236|Dec"/>
    <n v="4968.7619999999997"/>
    <n v="1167.8600000000004"/>
    <n v="3800.9019999999991"/>
    <s v="Starlight Landing"/>
  </r>
  <r>
    <s v="P0236"/>
    <x v="9"/>
    <s v="P0236|Jan"/>
    <n v="4241.0874000000003"/>
    <n v="1192.3199999999997"/>
    <n v="3048.7674000000006"/>
    <s v="Starlight Landing"/>
  </r>
  <r>
    <s v="P0236"/>
    <x v="10"/>
    <s v="P0236|Feb"/>
    <n v="3749.1624000000002"/>
    <n v="1083.5300000000002"/>
    <n v="2665.6324"/>
    <s v="Starlight Landing"/>
  </r>
  <r>
    <s v="P0236"/>
    <x v="11"/>
    <s v="P0236|Mar"/>
    <n v="3190.7148000000002"/>
    <n v="953.46"/>
    <n v="2237.2548000000002"/>
    <s v="Starlight Landing"/>
  </r>
  <r>
    <s v="P0237"/>
    <x v="0"/>
    <s v="P0237|Apr"/>
    <n v="736.78550000000007"/>
    <n v="528.5600000000004"/>
    <n v="208.22549999999967"/>
    <s v="Frost Escape"/>
  </r>
  <r>
    <s v="P0237"/>
    <x v="1"/>
    <s v="P0237|May"/>
    <n v="950.98089999999991"/>
    <n v="727.57000000000028"/>
    <n v="223.41089999999963"/>
    <s v="Frost Escape"/>
  </r>
  <r>
    <s v="P0237"/>
    <x v="2"/>
    <s v="P0237|Jun"/>
    <n v="1090.6512"/>
    <n v="800.11000000000047"/>
    <n v="290.54119999999955"/>
    <s v="Frost Escape"/>
  </r>
  <r>
    <s v="P0237"/>
    <x v="3"/>
    <s v="P0237|Jul"/>
    <n v="1538.356"/>
    <n v="1472.9099999999996"/>
    <n v="65.446000000000367"/>
    <s v="Frost Escape"/>
  </r>
  <r>
    <s v="P0237"/>
    <x v="4"/>
    <s v="P0237|Aug"/>
    <n v="1541.46"/>
    <n v="1374.0300000000002"/>
    <n v="167.42999999999984"/>
    <s v="Frost Escape"/>
  </r>
  <r>
    <s v="P0237"/>
    <x v="5"/>
    <s v="P0237|Sep"/>
    <n v="1021.5289999999998"/>
    <n v="638.32999999999981"/>
    <n v="383.19899999999996"/>
    <s v="Frost Escape"/>
  </r>
  <r>
    <s v="P0237"/>
    <x v="6"/>
    <s v="P0237|Oct"/>
    <n v="966.19049999999993"/>
    <n v="621.51000000000022"/>
    <n v="344.68049999999971"/>
    <s v="Frost Escape"/>
  </r>
  <r>
    <s v="P0237"/>
    <x v="7"/>
    <s v="P0237|Nov"/>
    <n v="917.62260000000003"/>
    <n v="567.40000000000032"/>
    <n v="350.22259999999972"/>
    <s v="Frost Escape"/>
  </r>
  <r>
    <s v="P0237"/>
    <x v="8"/>
    <s v="P0237|Dec"/>
    <n v="3317.6115"/>
    <n v="978.68000000000018"/>
    <n v="2338.9314999999997"/>
    <s v="Frost Escape"/>
  </r>
  <r>
    <s v="P0237"/>
    <x v="9"/>
    <s v="P0237|Jan"/>
    <n v="3034.8649"/>
    <n v="862.31000000000029"/>
    <n v="2172.5548999999996"/>
    <s v="Frost Escape"/>
  </r>
  <r>
    <s v="P0237"/>
    <x v="10"/>
    <s v="P0237|Feb"/>
    <n v="2286.3242999999998"/>
    <n v="772.59000000000037"/>
    <n v="1513.7342999999994"/>
    <s v="Frost Escape"/>
  </r>
  <r>
    <s v="P0237"/>
    <x v="11"/>
    <s v="P0237|Mar"/>
    <n v="1971.278"/>
    <n v="786.41000000000008"/>
    <n v="1184.8679999999999"/>
    <s v="Frost Escape"/>
  </r>
  <r>
    <s v="P0238"/>
    <x v="0"/>
    <s v="P0238|Apr"/>
    <n v="1170.5555999999999"/>
    <n v="642.68000000000029"/>
    <n v="527.87559999999962"/>
    <s v="Sierra Hollow"/>
  </r>
  <r>
    <s v="P0238"/>
    <x v="1"/>
    <s v="P0238|May"/>
    <n v="1170.672"/>
    <n v="961.13999999999987"/>
    <n v="209.53200000000015"/>
    <s v="Sierra Hollow"/>
  </r>
  <r>
    <s v="P0238"/>
    <x v="2"/>
    <s v="P0238|Jun"/>
    <n v="1433.5031999999999"/>
    <n v="1067.4899999999998"/>
    <n v="366.0132000000001"/>
    <s v="Sierra Hollow"/>
  </r>
  <r>
    <s v="P0238"/>
    <x v="3"/>
    <s v="P0238|Jul"/>
    <n v="2334.5354000000002"/>
    <n v="2005.5700000000004"/>
    <n v="328.96539999999982"/>
    <s v="Sierra Hollow"/>
  </r>
  <r>
    <s v="P0238"/>
    <x v="4"/>
    <s v="P0238|Aug"/>
    <n v="2227.5152999999996"/>
    <n v="1936.7399999999998"/>
    <n v="290.77529999999979"/>
    <s v="Sierra Hollow"/>
  </r>
  <r>
    <s v="P0238"/>
    <x v="5"/>
    <s v="P0238|Sep"/>
    <n v="1415.0537999999999"/>
    <n v="841.33000000000061"/>
    <n v="573.7237999999993"/>
    <s v="Sierra Hollow"/>
  </r>
  <r>
    <s v="P0238"/>
    <x v="6"/>
    <s v="P0238|Oct"/>
    <n v="1280.0007000000001"/>
    <n v="761.21000000000026"/>
    <n v="518.79069999999979"/>
    <s v="Sierra Hollow"/>
  </r>
  <r>
    <s v="P0238"/>
    <x v="7"/>
    <s v="P0238|Nov"/>
    <n v="1526.5545000000002"/>
    <n v="810.8299999999997"/>
    <n v="715.72450000000049"/>
    <s v="Sierra Hollow"/>
  </r>
  <r>
    <s v="P0238"/>
    <x v="8"/>
    <s v="P0238|Dec"/>
    <n v="5118.9179999999997"/>
    <n v="1191.8000000000006"/>
    <n v="3927.117999999999"/>
    <s v="Sierra Hollow"/>
  </r>
  <r>
    <s v="P0238"/>
    <x v="9"/>
    <s v="P0238|Jan"/>
    <n v="3791.6581000000001"/>
    <n v="1070.3000000000002"/>
    <n v="2721.3580999999999"/>
    <s v="Sierra Hollow"/>
  </r>
  <r>
    <s v="P0238"/>
    <x v="10"/>
    <s v="P0238|Feb"/>
    <n v="3509.8440000000001"/>
    <n v="1082.4899999999998"/>
    <n v="2427.3540000000003"/>
    <s v="Sierra Hollow"/>
  </r>
  <r>
    <s v="P0238"/>
    <x v="11"/>
    <s v="P0238|Mar"/>
    <n v="2479.7629999999995"/>
    <n v="1086.8499999999999"/>
    <n v="1392.9129999999996"/>
    <s v="Sierra Hollow"/>
  </r>
  <r>
    <s v="P0239"/>
    <x v="0"/>
    <s v="P0239|Apr"/>
    <n v="1187.3753999999999"/>
    <n v="663.23999999999967"/>
    <n v="524.13540000000023"/>
    <s v="Aspen Manor"/>
  </r>
  <r>
    <s v="P0239"/>
    <x v="1"/>
    <s v="P0239|May"/>
    <n v="1319.5184999999999"/>
    <n v="954.03000000000009"/>
    <n v="365.48849999999982"/>
    <s v="Aspen Manor"/>
  </r>
  <r>
    <s v="P0239"/>
    <x v="2"/>
    <s v="P0239|Jun"/>
    <n v="1467.8024"/>
    <n v="1095.3799999999997"/>
    <n v="372.42240000000038"/>
    <s v="Aspen Manor"/>
  </r>
  <r>
    <s v="P0239"/>
    <x v="3"/>
    <s v="P0239|Jul"/>
    <n v="2083.674"/>
    <n v="2007.9299999999998"/>
    <n v="75.744000000000142"/>
    <s v="Aspen Manor"/>
  </r>
  <r>
    <s v="P0239"/>
    <x v="4"/>
    <s v="P0239|Aug"/>
    <n v="1789.9491"/>
    <n v="1777.9199999999996"/>
    <n v="12.029100000000426"/>
    <s v="Aspen Manor"/>
  </r>
  <r>
    <s v="P0239"/>
    <x v="5"/>
    <s v="P0239|Sep"/>
    <n v="1311.3704999999998"/>
    <n v="822.23000000000025"/>
    <n v="489.14049999999952"/>
    <s v="Aspen Manor"/>
  </r>
  <r>
    <s v="P0239"/>
    <x v="6"/>
    <s v="P0239|Oct"/>
    <n v="1188.2483999999999"/>
    <n v="762.89999999999986"/>
    <n v="425.34840000000008"/>
    <s v="Aspen Manor"/>
  </r>
  <r>
    <s v="P0239"/>
    <x v="7"/>
    <s v="P0239|Nov"/>
    <n v="1179.5765999999999"/>
    <n v="960.85000000000105"/>
    <n v="218.72659999999883"/>
    <s v="Aspen Manor"/>
  </r>
  <r>
    <s v="P0239"/>
    <x v="8"/>
    <s v="P0239|Dec"/>
    <n v="5198.2155000000002"/>
    <n v="1198.6699999999996"/>
    <n v="3999.5455000000006"/>
    <s v="Aspen Manor"/>
  </r>
  <r>
    <s v="P0239"/>
    <x v="9"/>
    <s v="P0239|Jan"/>
    <n v="4009.5483999999992"/>
    <n v="1204.7799999999997"/>
    <n v="2804.7683999999995"/>
    <s v="Aspen Manor"/>
  </r>
  <r>
    <s v="P0239"/>
    <x v="10"/>
    <s v="P0239|Feb"/>
    <n v="3110.2241999999997"/>
    <n v="971.35000000000025"/>
    <n v="2138.8741999999993"/>
    <s v="Aspen Manor"/>
  </r>
  <r>
    <s v="P0239"/>
    <x v="11"/>
    <s v="P0239|Mar"/>
    <n v="2772.6254000000004"/>
    <n v="971.63"/>
    <n v="1800.9954000000002"/>
    <s v="Aspen Manor"/>
  </r>
  <r>
    <s v="P0240"/>
    <x v="0"/>
    <s v="P0240|Apr"/>
    <n v="567.16999999999996"/>
    <n v="446.55000000000041"/>
    <n v="120.61999999999955"/>
    <s v="Lakeview Overlook"/>
  </r>
  <r>
    <s v="P0240"/>
    <x v="1"/>
    <s v="P0240|May"/>
    <n v="905.27449999999988"/>
    <n v="738.84999999999968"/>
    <n v="166.42450000000019"/>
    <s v="Lakeview Overlook"/>
  </r>
  <r>
    <s v="P0240"/>
    <x v="2"/>
    <s v="P0240|Jun"/>
    <n v="1262.9134999999999"/>
    <n v="798.59999999999991"/>
    <n v="464.31349999999998"/>
    <s v="Lakeview Overlook"/>
  </r>
  <r>
    <s v="P0240"/>
    <x v="3"/>
    <s v="P0240|Jul"/>
    <n v="1690.4895000000001"/>
    <n v="1378.8499999999997"/>
    <n v="311.63950000000045"/>
    <s v="Lakeview Overlook"/>
  </r>
  <r>
    <s v="P0240"/>
    <x v="4"/>
    <s v="P0240|Aug"/>
    <n v="1484.8591999999999"/>
    <n v="1287.0400000000004"/>
    <n v="197.81919999999946"/>
    <s v="Lakeview Overlook"/>
  </r>
  <r>
    <s v="P0240"/>
    <x v="5"/>
    <s v="P0240|Sep"/>
    <n v="1022.4407999999999"/>
    <n v="644.6500000000002"/>
    <n v="377.79079999999965"/>
    <s v="Lakeview Overlook"/>
  </r>
  <r>
    <s v="P0240"/>
    <x v="6"/>
    <s v="P0240|Oct"/>
    <n v="907.79650000000004"/>
    <n v="598.00000000000023"/>
    <n v="309.79649999999981"/>
    <s v="Lakeview Overlook"/>
  </r>
  <r>
    <s v="P0240"/>
    <x v="7"/>
    <s v="P0240|Nov"/>
    <n v="1025.2344000000001"/>
    <n v="562.31999999999982"/>
    <n v="462.91440000000023"/>
    <s v="Lakeview Overlook"/>
  </r>
  <r>
    <s v="P0240"/>
    <x v="8"/>
    <s v="P0240|Dec"/>
    <n v="3523.0367999999999"/>
    <n v="1100.9100000000003"/>
    <n v="2422.1267999999995"/>
    <s v="Lakeview Overlook"/>
  </r>
  <r>
    <s v="P0240"/>
    <x v="9"/>
    <s v="P0240|Jan"/>
    <n v="2970.5913999999998"/>
    <n v="790.96000000000015"/>
    <n v="2179.6313999999998"/>
    <s v="Lakeview Overlook"/>
  </r>
  <r>
    <s v="P0240"/>
    <x v="10"/>
    <s v="P0240|Feb"/>
    <n v="2565.8879999999999"/>
    <n v="786.24000000000012"/>
    <n v="1779.6479999999997"/>
    <s v="Lakeview Overlook"/>
  </r>
  <r>
    <s v="P0240"/>
    <x v="11"/>
    <s v="P0240|Mar"/>
    <n v="2110.7141999999999"/>
    <n v="681.59000000000026"/>
    <n v="1429.1241999999997"/>
    <s v="Lakeview Overlook"/>
  </r>
  <r>
    <s v="P0241"/>
    <x v="0"/>
    <s v="P0241|Apr"/>
    <n v="1854.7734"/>
    <n v="942.45999999999958"/>
    <n v="912.31340000000046"/>
    <s v="Golden Hollow"/>
  </r>
  <r>
    <s v="P0241"/>
    <x v="1"/>
    <s v="P0241|May"/>
    <n v="2583.6120000000001"/>
    <n v="1473.57"/>
    <n v="1110.0420000000001"/>
    <s v="Golden Hollow"/>
  </r>
  <r>
    <s v="P0241"/>
    <x v="2"/>
    <s v="P0241|Jun"/>
    <n v="2436.4823999999999"/>
    <n v="1870.02"/>
    <n v="566.46239999999989"/>
    <s v="Golden Hollow"/>
  </r>
  <r>
    <s v="P0241"/>
    <x v="3"/>
    <s v="P0241|Jul"/>
    <n v="4378.6152000000002"/>
    <n v="3214.2400000000002"/>
    <n v="1164.3751999999999"/>
    <s v="Golden Hollow"/>
  </r>
  <r>
    <s v="P0241"/>
    <x v="4"/>
    <s v="P0241|Aug"/>
    <n v="2908.1933999999997"/>
    <n v="2881.5299999999997"/>
    <n v="26.663399999999911"/>
    <s v="Golden Hollow"/>
  </r>
  <r>
    <s v="P0241"/>
    <x v="5"/>
    <s v="P0241|Sep"/>
    <n v="2638.4751999999999"/>
    <n v="1257.1899999999996"/>
    <n v="1381.2852000000003"/>
    <s v="Golden Hollow"/>
  </r>
  <r>
    <s v="P0241"/>
    <x v="6"/>
    <s v="P0241|Oct"/>
    <n v="2092.9084000000003"/>
    <n v="1132.7200000000003"/>
    <n v="960.1884"/>
    <s v="Golden Hollow"/>
  </r>
  <r>
    <s v="P0241"/>
    <x v="7"/>
    <s v="P0241|Nov"/>
    <n v="1992.4163999999998"/>
    <n v="1007.4500000000002"/>
    <n v="984.96639999999968"/>
    <s v="Golden Hollow"/>
  </r>
  <r>
    <s v="P0241"/>
    <x v="8"/>
    <s v="P0241|Dec"/>
    <n v="9290.3715000000011"/>
    <n v="1721.560000000002"/>
    <n v="7568.8114999999989"/>
    <s v="Golden Hollow"/>
  </r>
  <r>
    <s v="P0241"/>
    <x v="9"/>
    <s v="P0241|Jan"/>
    <n v="7638.8010000000004"/>
    <n v="1739.1899999999971"/>
    <n v="5899.6110000000035"/>
    <s v="Golden Hollow"/>
  </r>
  <r>
    <s v="P0241"/>
    <x v="10"/>
    <s v="P0241|Feb"/>
    <n v="6471.64"/>
    <n v="1551.0699999999993"/>
    <n v="4920.5700000000015"/>
    <s v="Golden Hollow"/>
  </r>
  <r>
    <s v="P0241"/>
    <x v="11"/>
    <s v="P0241|Mar"/>
    <n v="5528.0640000000003"/>
    <n v="1399.8"/>
    <n v="4128.2640000000001"/>
    <s v="Golden Hollow"/>
  </r>
  <r>
    <s v="P0242"/>
    <x v="0"/>
    <s v="P0242|Apr"/>
    <n v="805.48720000000003"/>
    <n v="543.29"/>
    <n v="262.19720000000007"/>
    <s v="Frost Refuge"/>
  </r>
  <r>
    <s v="P0242"/>
    <x v="1"/>
    <s v="P0242|May"/>
    <n v="1222.1789999999999"/>
    <n v="952.87999999999965"/>
    <n v="269.29900000000021"/>
    <s v="Frost Refuge"/>
  </r>
  <r>
    <s v="P0242"/>
    <x v="2"/>
    <s v="P0242|Jun"/>
    <n v="1389.0383999999999"/>
    <n v="1068.23"/>
    <n v="320.80839999999989"/>
    <s v="Frost Refuge"/>
  </r>
  <r>
    <s v="P0242"/>
    <x v="3"/>
    <s v="P0242|Jul"/>
    <n v="1894.2144000000001"/>
    <n v="1909.2599999999998"/>
    <n v="-15.045599999999695"/>
    <s v="Frost Refuge"/>
  </r>
  <r>
    <s v="P0242"/>
    <x v="4"/>
    <s v="P0242|Aug"/>
    <n v="1551.8044"/>
    <n v="1795.9199999999996"/>
    <n v="-244.11559999999963"/>
    <s v="Frost Refuge"/>
  </r>
  <r>
    <s v="P0242"/>
    <x v="5"/>
    <s v="P0242|Sep"/>
    <n v="1256.2745"/>
    <n v="834.82999999999947"/>
    <n v="421.44450000000052"/>
    <s v="Frost Refuge"/>
  </r>
  <r>
    <s v="P0242"/>
    <x v="6"/>
    <s v="P0242|Oct"/>
    <n v="1108.8344999999999"/>
    <n v="759.56"/>
    <n v="349.27449999999999"/>
    <s v="Frost Refuge"/>
  </r>
  <r>
    <s v="P0242"/>
    <x v="7"/>
    <s v="P0242|Nov"/>
    <n v="1358.7744"/>
    <n v="711.00999999999976"/>
    <n v="647.76440000000025"/>
    <s v="Frost Refuge"/>
  </r>
  <r>
    <s v="P0242"/>
    <x v="8"/>
    <s v="P0242|Dec"/>
    <n v="4444.9143000000004"/>
    <n v="1090.5699999999997"/>
    <n v="3354.3443000000007"/>
    <s v="Frost Refuge"/>
  </r>
  <r>
    <s v="P0242"/>
    <x v="9"/>
    <s v="P0242|Jan"/>
    <n v="3923.7049999999999"/>
    <n v="990.66999999999939"/>
    <n v="2933.0350000000008"/>
    <s v="Frost Refuge"/>
  </r>
  <r>
    <s v="P0242"/>
    <x v="10"/>
    <s v="P0242|Feb"/>
    <n v="3001.5171"/>
    <n v="872.41000000000008"/>
    <n v="2129.1071000000002"/>
    <s v="Frost Refuge"/>
  </r>
  <r>
    <s v="P0242"/>
    <x v="11"/>
    <s v="P0242|Mar"/>
    <n v="2552.9696999999996"/>
    <n v="862.45999999999981"/>
    <n v="1690.5096999999998"/>
    <s v="Frost Refuge"/>
  </r>
  <r>
    <s v="P0243"/>
    <x v="0"/>
    <s v="P0243|Apr"/>
    <n v="1798.203"/>
    <n v="903.71999999999991"/>
    <n v="894.48300000000006"/>
    <s v="Sierra Getaway"/>
  </r>
  <r>
    <s v="P0243"/>
    <x v="1"/>
    <s v="P0243|May"/>
    <n v="1977.8858"/>
    <n v="1467.63"/>
    <n v="510.25579999999991"/>
    <s v="Sierra Getaway"/>
  </r>
  <r>
    <s v="P0243"/>
    <x v="2"/>
    <s v="P0243|Jun"/>
    <n v="2358.6496000000002"/>
    <n v="1638.3300000000002"/>
    <n v="720.31960000000004"/>
    <s v="Sierra Getaway"/>
  </r>
  <r>
    <s v="P0243"/>
    <x v="3"/>
    <s v="P0243|Jul"/>
    <n v="3298.7530000000002"/>
    <n v="3206.9499999999994"/>
    <n v="91.803000000000793"/>
    <s v="Sierra Getaway"/>
  </r>
  <r>
    <s v="P0243"/>
    <x v="4"/>
    <s v="P0243|Aug"/>
    <n v="3663.8804"/>
    <n v="3034.1299999999997"/>
    <n v="629.75040000000035"/>
    <s v="Sierra Getaway"/>
  </r>
  <r>
    <s v="P0243"/>
    <x v="5"/>
    <s v="P0243|Sep"/>
    <n v="2320.4413"/>
    <n v="1262.1500000000003"/>
    <n v="1058.2912999999996"/>
    <s v="Sierra Getaway"/>
  </r>
  <r>
    <s v="P0243"/>
    <x v="6"/>
    <s v="P0243|Oct"/>
    <n v="2067.9212000000002"/>
    <n v="1129.8300000000004"/>
    <n v="938.09119999999984"/>
    <s v="Sierra Getaway"/>
  </r>
  <r>
    <s v="P0243"/>
    <x v="7"/>
    <s v="P0243|Nov"/>
    <n v="2116.6734000000001"/>
    <n v="1025.1299999999992"/>
    <n v="1091.5434000000009"/>
    <s v="Sierra Getaway"/>
  </r>
  <r>
    <s v="P0243"/>
    <x v="8"/>
    <s v="P0243|Dec"/>
    <n v="7975.9244999999992"/>
    <n v="1711.6799999999996"/>
    <n v="6264.2444999999998"/>
    <s v="Sierra Getaway"/>
  </r>
  <r>
    <s v="P0243"/>
    <x v="9"/>
    <s v="P0243|Jan"/>
    <n v="7051.7194000000009"/>
    <n v="1548.8299999999972"/>
    <n v="5502.8894000000037"/>
    <s v="Sierra Getaway"/>
  </r>
  <r>
    <s v="P0243"/>
    <x v="10"/>
    <s v="P0243|Feb"/>
    <n v="5517.6558999999997"/>
    <n v="1422.7899999999993"/>
    <n v="4094.8659000000007"/>
    <s v="Sierra Getaway"/>
  </r>
  <r>
    <s v="P0243"/>
    <x v="11"/>
    <s v="P0243|Mar"/>
    <n v="4935.8208000000004"/>
    <n v="1406.5499999999995"/>
    <n v="3529.2708000000011"/>
    <s v="Sierra Getaway"/>
  </r>
  <r>
    <s v="P0244"/>
    <x v="0"/>
    <s v="P0244|Apr"/>
    <n v="1431.4710000000002"/>
    <n v="769.77999999999986"/>
    <n v="661.69100000000037"/>
    <s v="Silver Escape"/>
  </r>
  <r>
    <s v="P0244"/>
    <x v="1"/>
    <s v="P0244|May"/>
    <n v="1610.1256000000001"/>
    <n v="1215.5599999999997"/>
    <n v="394.56560000000036"/>
    <s v="Silver Escape"/>
  </r>
  <r>
    <s v="P0244"/>
    <x v="2"/>
    <s v="P0244|Jun"/>
    <n v="1860.6087"/>
    <n v="1331.6700000000005"/>
    <n v="528.93869999999947"/>
    <s v="Silver Escape"/>
  </r>
  <r>
    <s v="P0244"/>
    <x v="3"/>
    <s v="P0244|Jul"/>
    <n v="2536.2621999999997"/>
    <n v="2461.92"/>
    <n v="74.342199999999593"/>
    <s v="Silver Escape"/>
  </r>
  <r>
    <s v="P0244"/>
    <x v="4"/>
    <s v="P0244|Aug"/>
    <n v="2281.8312000000001"/>
    <n v="2344.4699999999998"/>
    <n v="-62.638799999999719"/>
    <s v="Silver Escape"/>
  </r>
  <r>
    <s v="P0244"/>
    <x v="5"/>
    <s v="P0244|Sep"/>
    <n v="1760.2234000000001"/>
    <n v="1026.5000000000002"/>
    <n v="733.72339999999986"/>
    <s v="Silver Escape"/>
  </r>
  <r>
    <s v="P0244"/>
    <x v="6"/>
    <s v="P0244|Oct"/>
    <n v="1530.9153999999999"/>
    <n v="935.16999999999962"/>
    <n v="595.74540000000025"/>
    <s v="Silver Escape"/>
  </r>
  <r>
    <s v="P0244"/>
    <x v="7"/>
    <s v="P0244|Nov"/>
    <n v="1669.0239999999999"/>
    <n v="856.20999999999981"/>
    <n v="812.81400000000008"/>
    <s v="Silver Escape"/>
  </r>
  <r>
    <s v="P0244"/>
    <x v="8"/>
    <s v="P0244|Dec"/>
    <n v="5464.9782999999998"/>
    <n v="1327.01"/>
    <n v="4137.9682999999995"/>
    <s v="Silver Escape"/>
  </r>
  <r>
    <s v="P0244"/>
    <x v="9"/>
    <s v="P0244|Jan"/>
    <n v="5439.6322"/>
    <n v="1307.2800000000002"/>
    <n v="4132.3521999999994"/>
    <s v="Silver Escape"/>
  </r>
  <r>
    <s v="P0244"/>
    <x v="10"/>
    <s v="P0244|Feb"/>
    <n v="3503.9940000000001"/>
    <n v="1046.2900000000006"/>
    <n v="2457.7039999999997"/>
    <s v="Silver Escape"/>
  </r>
  <r>
    <s v="P0244"/>
    <x v="11"/>
    <s v="P0244|Mar"/>
    <n v="3801.5139999999997"/>
    <n v="1174.9099999999999"/>
    <n v="2626.6039999999998"/>
    <s v="Silver Escape"/>
  </r>
  <r>
    <s v="P0245"/>
    <x v="0"/>
    <s v="P0245|Apr"/>
    <n v="597.92379999999991"/>
    <n v="423.59000000000009"/>
    <n v="174.33379999999983"/>
    <s v="Aspen House"/>
  </r>
  <r>
    <s v="P0245"/>
    <x v="1"/>
    <s v="P0245|May"/>
    <n v="774.87120000000004"/>
    <n v="519.61000000000058"/>
    <n v="255.26119999999946"/>
    <s v="Aspen House"/>
  </r>
  <r>
    <s v="P0245"/>
    <x v="2"/>
    <s v="P0245|Jun"/>
    <n v="977.46359999999993"/>
    <n v="615.47000000000014"/>
    <n v="361.99359999999979"/>
    <s v="Aspen House"/>
  </r>
  <r>
    <s v="P0245"/>
    <x v="3"/>
    <s v="P0245|Jul"/>
    <n v="1188.943"/>
    <n v="887.99000000000046"/>
    <n v="300.95299999999952"/>
    <s v="Aspen House"/>
  </r>
  <r>
    <s v="P0245"/>
    <x v="4"/>
    <s v="P0245|Aug"/>
    <n v="1262.3719999999998"/>
    <n v="869.9100000000002"/>
    <n v="392.46199999999965"/>
    <s v="Aspen House"/>
  </r>
  <r>
    <s v="P0245"/>
    <x v="5"/>
    <s v="P0245|Sep"/>
    <n v="729.19389999999999"/>
    <n v="474.86999999999978"/>
    <n v="254.32390000000021"/>
    <s v="Aspen House"/>
  </r>
  <r>
    <s v="P0245"/>
    <x v="6"/>
    <s v="P0245|Oct"/>
    <n v="608.92359999999996"/>
    <n v="445.6699999999995"/>
    <n v="163.25360000000046"/>
    <s v="Aspen House"/>
  </r>
  <r>
    <s v="P0245"/>
    <x v="7"/>
    <s v="P0245|Nov"/>
    <n v="745.82939999999996"/>
    <n v="459.39000000000033"/>
    <n v="286.43939999999964"/>
    <s v="Aspen House"/>
  </r>
  <r>
    <s v="P0245"/>
    <x v="8"/>
    <s v="P0245|Dec"/>
    <n v="2771.2694999999999"/>
    <n v="758.59999999999991"/>
    <n v="2012.6695"/>
    <s v="Aspen House"/>
  </r>
  <r>
    <s v="P0245"/>
    <x v="9"/>
    <s v="P0245|Jan"/>
    <n v="2245.9078"/>
    <n v="762.10999999999945"/>
    <n v="1483.7978000000005"/>
    <s v="Aspen House"/>
  </r>
  <r>
    <s v="P0245"/>
    <x v="10"/>
    <s v="P0245|Feb"/>
    <n v="1821.6315999999999"/>
    <n v="699.37000000000023"/>
    <n v="1122.2615999999998"/>
    <s v="Aspen House"/>
  </r>
  <r>
    <s v="P0245"/>
    <x v="11"/>
    <s v="P0245|Mar"/>
    <n v="1466.7394999999999"/>
    <n v="611.98"/>
    <n v="854.75949999999989"/>
    <s v="Aspen House"/>
  </r>
  <r>
    <s v="P0246"/>
    <x v="0"/>
    <s v="P0246|Apr"/>
    <n v="1263.6174000000001"/>
    <n v="638.19999999999982"/>
    <n v="625.41740000000027"/>
    <s v="Bearpaw Hideaway"/>
  </r>
  <r>
    <s v="P0246"/>
    <x v="1"/>
    <s v="P0246|May"/>
    <n v="1361.1024"/>
    <n v="967.40999999999963"/>
    <n v="393.69240000000036"/>
    <s v="Bearpaw Hideaway"/>
  </r>
  <r>
    <s v="P0246"/>
    <x v="2"/>
    <s v="P0246|Jun"/>
    <n v="1916.5341000000001"/>
    <n v="1061.3400000000004"/>
    <n v="855.19409999999971"/>
    <s v="Bearpaw Hideaway"/>
  </r>
  <r>
    <s v="P0246"/>
    <x v="3"/>
    <s v="P0246|Jul"/>
    <n v="2294.8430000000003"/>
    <n v="2037.0399999999997"/>
    <n v="257.80300000000057"/>
    <s v="Bearpaw Hideaway"/>
  </r>
  <r>
    <s v="P0246"/>
    <x v="4"/>
    <s v="P0246|Aug"/>
    <n v="2409.2060000000001"/>
    <n v="1920.0100000000002"/>
    <n v="489.19599999999991"/>
    <s v="Bearpaw Hideaway"/>
  </r>
  <r>
    <s v="P0246"/>
    <x v="5"/>
    <s v="P0246|Sep"/>
    <n v="1598.8590999999999"/>
    <n v="845.48999999999978"/>
    <n v="753.36910000000012"/>
    <s v="Bearpaw Hideaway"/>
  </r>
  <r>
    <s v="P0246"/>
    <x v="6"/>
    <s v="P0246|Oct"/>
    <n v="1490.8301999999999"/>
    <n v="769.51000000000022"/>
    <n v="721.32019999999966"/>
    <s v="Bearpaw Hideaway"/>
  </r>
  <r>
    <s v="P0246"/>
    <x v="7"/>
    <s v="P0246|Nov"/>
    <n v="1715.7917999999997"/>
    <n v="807.59999999999991"/>
    <n v="908.19179999999983"/>
    <s v="Bearpaw Hideaway"/>
  </r>
  <r>
    <s v="P0246"/>
    <x v="8"/>
    <s v="P0246|Dec"/>
    <n v="5859.0765000000001"/>
    <n v="1191.6300000000001"/>
    <n v="4667.4465"/>
    <s v="Bearpaw Hideaway"/>
  </r>
  <r>
    <s v="P0246"/>
    <x v="9"/>
    <s v="P0246|Jan"/>
    <n v="4589.4928"/>
    <n v="1086.6200000000003"/>
    <n v="3502.8727999999996"/>
    <s v="Bearpaw Hideaway"/>
  </r>
  <r>
    <s v="P0246"/>
    <x v="10"/>
    <s v="P0246|Feb"/>
    <n v="4448.5129999999999"/>
    <n v="1059.6200000000003"/>
    <n v="3388.8929999999996"/>
    <s v="Bearpaw Hideaway"/>
  </r>
  <r>
    <s v="P0246"/>
    <x v="11"/>
    <s v="P0246|Mar"/>
    <n v="3247.6538"/>
    <n v="955.34000000000037"/>
    <n v="2292.3137999999999"/>
    <s v="Bearpaw Hideaway"/>
  </r>
  <r>
    <s v="P0247"/>
    <x v="0"/>
    <s v="P0247|Apr"/>
    <n v="1396.0265999999999"/>
    <n v="516.40999999999963"/>
    <n v="879.61660000000029"/>
    <s v="Meadow Villa"/>
  </r>
  <r>
    <s v="P0247"/>
    <x v="1"/>
    <s v="P0247|May"/>
    <n v="1930.5742"/>
    <n v="728.52000000000032"/>
    <n v="1202.0541999999996"/>
    <s v="Meadow Villa"/>
  </r>
  <r>
    <s v="P0247"/>
    <x v="2"/>
    <s v="P0247|Jun"/>
    <n v="1818.1996999999999"/>
    <n v="796.75000000000045"/>
    <n v="1021.4496999999994"/>
    <s v="Meadow Villa"/>
  </r>
  <r>
    <s v="P0247"/>
    <x v="3"/>
    <s v="P0247|Jul"/>
    <n v="2951.355"/>
    <n v="1439.1200000000003"/>
    <n v="1512.2349999999997"/>
    <s v="Meadow Villa"/>
  </r>
  <r>
    <s v="P0247"/>
    <x v="4"/>
    <s v="P0247|Aug"/>
    <n v="2944.0605999999998"/>
    <n v="1381.9499999999998"/>
    <n v="1562.1106"/>
    <s v="Meadow Villa"/>
  </r>
  <r>
    <s v="P0247"/>
    <x v="5"/>
    <s v="P0247|Sep"/>
    <n v="1789.6138000000001"/>
    <n v="668.14999999999964"/>
    <n v="1121.4638000000004"/>
    <s v="Meadow Villa"/>
  </r>
  <r>
    <s v="P0247"/>
    <x v="6"/>
    <s v="P0247|Oct"/>
    <n v="1583.3724"/>
    <n v="575.9899999999999"/>
    <n v="1007.3824000000001"/>
    <s v="Meadow Villa"/>
  </r>
  <r>
    <s v="P0247"/>
    <x v="7"/>
    <s v="P0247|Nov"/>
    <n v="1712.3435999999999"/>
    <n v="577.59999999999991"/>
    <n v="1134.7436"/>
    <s v="Meadow Villa"/>
  </r>
  <r>
    <s v="P0247"/>
    <x v="8"/>
    <s v="P0247|Dec"/>
    <n v="7024.5150000000003"/>
    <n v="973.59000000000015"/>
    <n v="6050.9250000000002"/>
    <s v="Meadow Villa"/>
  </r>
  <r>
    <s v="P0247"/>
    <x v="9"/>
    <s v="P0247|Jan"/>
    <n v="5231.9052000000001"/>
    <n v="872.75999999999988"/>
    <n v="4359.1451999999999"/>
    <s v="Meadow Villa"/>
  </r>
  <r>
    <s v="P0247"/>
    <x v="10"/>
    <s v="P0247|Feb"/>
    <n v="4125.1921000000002"/>
    <n v="791.69999999999936"/>
    <n v="3333.4921000000008"/>
    <s v="Meadow Villa"/>
  </r>
  <r>
    <s v="P0247"/>
    <x v="11"/>
    <s v="P0247|Mar"/>
    <n v="4060.6385999999993"/>
    <n v="778.24000000000012"/>
    <n v="3282.3985999999991"/>
    <s v="Meadow Villa"/>
  </r>
  <r>
    <s v="P0248"/>
    <x v="0"/>
    <s v="P0248|Apr"/>
    <n v="1343.0555000000002"/>
    <n v="792.88999999999953"/>
    <n v="550.16550000000063"/>
    <s v="Cedar Hideaway"/>
  </r>
  <r>
    <s v="P0248"/>
    <x v="1"/>
    <s v="P0248|May"/>
    <n v="1567.5231999999999"/>
    <n v="1197.1799999999998"/>
    <n v="370.34320000000002"/>
    <s v="Cedar Hideaway"/>
  </r>
  <r>
    <s v="P0248"/>
    <x v="2"/>
    <s v="P0248|Jun"/>
    <n v="1705.5154"/>
    <n v="1348.85"/>
    <n v="356.66540000000009"/>
    <s v="Cedar Hideaway"/>
  </r>
  <r>
    <s v="P0248"/>
    <x v="3"/>
    <s v="P0248|Jul"/>
    <n v="2403.2752"/>
    <n v="2496.5100000000002"/>
    <n v="-93.234800000000178"/>
    <s v="Cedar Hideaway"/>
  </r>
  <r>
    <s v="P0248"/>
    <x v="4"/>
    <s v="P0248|Aug"/>
    <n v="2209.4303999999997"/>
    <n v="2332.4499999999998"/>
    <n v="-123.01960000000008"/>
    <s v="Cedar Hideaway"/>
  </r>
  <r>
    <s v="P0248"/>
    <x v="5"/>
    <s v="P0248|Sep"/>
    <n v="1429.337"/>
    <n v="1041.0299999999997"/>
    <n v="388.30700000000024"/>
    <s v="Cedar Hideaway"/>
  </r>
  <r>
    <s v="P0248"/>
    <x v="6"/>
    <s v="P0248|Oct"/>
    <n v="1621.6492000000001"/>
    <n v="952.99"/>
    <n v="668.65920000000006"/>
    <s v="Cedar Hideaway"/>
  </r>
  <r>
    <s v="P0248"/>
    <x v="7"/>
    <s v="P0248|Nov"/>
    <n v="1423.0805"/>
    <n v="864.34000000000037"/>
    <n v="558.74049999999966"/>
    <s v="Cedar Hideaway"/>
  </r>
  <r>
    <s v="P0248"/>
    <x v="8"/>
    <s v="P0248|Dec"/>
    <n v="6090.4342999999999"/>
    <n v="1319.13"/>
    <n v="4771.3042999999998"/>
    <s v="Cedar Hideaway"/>
  </r>
  <r>
    <s v="P0248"/>
    <x v="9"/>
    <s v="P0248|Jan"/>
    <n v="4186.6040000000003"/>
    <n v="1391.17"/>
    <n v="2795.4340000000002"/>
    <s v="Cedar Hideaway"/>
  </r>
  <r>
    <s v="P0248"/>
    <x v="10"/>
    <s v="P0248|Feb"/>
    <n v="4118.7039999999997"/>
    <n v="1187.0100000000007"/>
    <n v="2931.6939999999991"/>
    <s v="Cedar Hideaway"/>
  </r>
  <r>
    <s v="P0248"/>
    <x v="11"/>
    <s v="P0248|Mar"/>
    <n v="3100.9299000000001"/>
    <n v="1061.5999999999999"/>
    <n v="2039.3299000000002"/>
    <s v="Cedar Hideaway"/>
  </r>
  <r>
    <s v="P0249"/>
    <x v="0"/>
    <s v="P0249|Apr"/>
    <n v="1232.8101999999999"/>
    <n v="648.13000000000045"/>
    <n v="584.68019999999945"/>
    <s v="Whispering Cottage"/>
  </r>
  <r>
    <s v="P0249"/>
    <x v="1"/>
    <s v="P0249|May"/>
    <n v="1327.8023000000001"/>
    <n v="961.01000000000045"/>
    <n v="366.79229999999961"/>
    <s v="Whispering Cottage"/>
  </r>
  <r>
    <s v="P0249"/>
    <x v="2"/>
    <s v="P0249|Jun"/>
    <n v="1585.5216"/>
    <n v="1064.8500000000001"/>
    <n v="520.6715999999999"/>
    <s v="Whispering Cottage"/>
  </r>
  <r>
    <s v="P0249"/>
    <x v="3"/>
    <s v="P0249|Jul"/>
    <n v="2258.6716999999999"/>
    <n v="2008.5299999999997"/>
    <n v="250.14170000000013"/>
    <s v="Whispering Cottage"/>
  </r>
  <r>
    <s v="P0249"/>
    <x v="4"/>
    <s v="P0249|Aug"/>
    <n v="2399.3023000000003"/>
    <n v="1929.0500000000006"/>
    <n v="470.25229999999965"/>
    <s v="Whispering Cottage"/>
  </r>
  <r>
    <s v="P0249"/>
    <x v="5"/>
    <s v="P0249|Sep"/>
    <n v="1423.8808000000001"/>
    <n v="833.4200000000003"/>
    <n v="590.46079999999984"/>
    <s v="Whispering Cottage"/>
  </r>
  <r>
    <s v="P0249"/>
    <x v="6"/>
    <s v="P0249|Oct"/>
    <n v="1200.5868"/>
    <n v="761.38999999999965"/>
    <n v="439.19680000000039"/>
    <s v="Whispering Cottage"/>
  </r>
  <r>
    <s v="P0249"/>
    <x v="7"/>
    <s v="P0249|Nov"/>
    <n v="1397.8072"/>
    <n v="702.73999999999955"/>
    <n v="695.06720000000041"/>
    <s v="Whispering Cottage"/>
  </r>
  <r>
    <s v="P0249"/>
    <x v="8"/>
    <s v="P0249|Dec"/>
    <n v="4885.8270000000002"/>
    <n v="1179.8300000000004"/>
    <n v="3705.9969999999998"/>
    <s v="Whispering Cottage"/>
  </r>
  <r>
    <s v="P0249"/>
    <x v="9"/>
    <s v="P0249|Jan"/>
    <n v="4500.1938"/>
    <n v="1202.0899999999999"/>
    <n v="3298.1037999999999"/>
    <s v="Whispering Cottage"/>
  </r>
  <r>
    <s v="P0249"/>
    <x v="10"/>
    <s v="P0249|Feb"/>
    <n v="3811.9602"/>
    <n v="1099.93"/>
    <n v="2712.0302000000001"/>
    <s v="Whispering Cottage"/>
  </r>
  <r>
    <s v="P0249"/>
    <x v="11"/>
    <s v="P0249|Mar"/>
    <n v="2734.8535999999999"/>
    <n v="958.06000000000017"/>
    <n v="1776.7935999999997"/>
    <s v="Whispering Cottage"/>
  </r>
  <r>
    <s v="P0250"/>
    <x v="0"/>
    <s v="P0250|Apr"/>
    <n v="795.51560000000006"/>
    <n v="541.07000000000039"/>
    <n v="254.44559999999967"/>
    <s v="Ridge Haven"/>
  </r>
  <r>
    <s v="P0250"/>
    <x v="1"/>
    <s v="P0250|May"/>
    <n v="1393.8689999999999"/>
    <n v="960.95000000000027"/>
    <n v="432.91899999999964"/>
    <s v="Ridge Haven"/>
  </r>
  <r>
    <s v="P0250"/>
    <x v="2"/>
    <s v="P0250|Jun"/>
    <n v="1360.4621999999999"/>
    <n v="1084.02"/>
    <n v="276.44219999999996"/>
    <s v="Ridge Haven"/>
  </r>
  <r>
    <s v="P0250"/>
    <x v="3"/>
    <s v="P0250|Jul"/>
    <n v="2003.4751999999999"/>
    <n v="2075.37"/>
    <n v="-71.894800000000032"/>
    <s v="Ridge Haven"/>
  </r>
  <r>
    <s v="P0250"/>
    <x v="4"/>
    <s v="P0250|Aug"/>
    <n v="1604.4948000000002"/>
    <n v="1793.1999999999998"/>
    <n v="-188.70519999999965"/>
    <s v="Ridge Haven"/>
  </r>
  <r>
    <s v="P0250"/>
    <x v="5"/>
    <s v="P0250|Sep"/>
    <n v="1196.3284999999998"/>
    <n v="828.79000000000019"/>
    <n v="367.53849999999966"/>
    <s v="Ridge Haven"/>
  </r>
  <r>
    <s v="P0250"/>
    <x v="6"/>
    <s v="P0250|Oct"/>
    <n v="1119.068"/>
    <n v="928.08000000000015"/>
    <n v="190.98799999999983"/>
    <s v="Ridge Haven"/>
  </r>
  <r>
    <s v="P0250"/>
    <x v="7"/>
    <s v="P0250|Nov"/>
    <n v="1196.086"/>
    <n v="691.48999999999967"/>
    <n v="504.59600000000034"/>
    <s v="Ridge Haven"/>
  </r>
  <r>
    <s v="P0250"/>
    <x v="8"/>
    <s v="P0250|Dec"/>
    <n v="4454.6628000000001"/>
    <n v="1095.4599999999996"/>
    <n v="3359.2028000000005"/>
    <s v="Ridge Haven"/>
  </r>
  <r>
    <s v="P0250"/>
    <x v="9"/>
    <s v="P0250|Jan"/>
    <n v="3683.2420000000002"/>
    <n v="979.55000000000018"/>
    <n v="2703.692"/>
    <s v="Ridge Haven"/>
  </r>
  <r>
    <s v="P0250"/>
    <x v="10"/>
    <s v="P0250|Feb"/>
    <n v="2884.1858999999999"/>
    <n v="859.66000000000076"/>
    <n v="2024.5258999999992"/>
    <s v="Ridge Haven"/>
  </r>
  <r>
    <s v="P0250"/>
    <x v="11"/>
    <s v="P0250|Mar"/>
    <n v="2796.5367000000001"/>
    <n v="853.49999999999977"/>
    <n v="1943.0367000000003"/>
    <s v="Ridge Haven"/>
  </r>
  <r>
    <s v="P0251"/>
    <x v="0"/>
    <s v="P0251|Apr"/>
    <n v="1561.8140000000001"/>
    <n v="912.0599999999996"/>
    <n v="649.75400000000047"/>
    <s v="Cedar Cabin"/>
  </r>
  <r>
    <s v="P0251"/>
    <x v="1"/>
    <s v="P0251|May"/>
    <n v="1884.3971999999999"/>
    <n v="1483.3899999999999"/>
    <n v="401.00720000000001"/>
    <s v="Cedar Cabin"/>
  </r>
  <r>
    <s v="P0251"/>
    <x v="2"/>
    <s v="P0251|Jun"/>
    <n v="2055.5634000000005"/>
    <n v="1672.4099999999994"/>
    <n v="383.15340000000106"/>
    <s v="Cedar Cabin"/>
  </r>
  <r>
    <s v="P0251"/>
    <x v="3"/>
    <s v="P0251|Jul"/>
    <n v="2896.2332999999999"/>
    <n v="3074.7499999999995"/>
    <n v="-178.51669999999967"/>
    <s v="Cedar Cabin"/>
  </r>
  <r>
    <s v="P0251"/>
    <x v="4"/>
    <s v="P0251|Aug"/>
    <n v="2603.1672000000003"/>
    <n v="2878.43"/>
    <n v="-275.26279999999952"/>
    <s v="Cedar Cabin"/>
  </r>
  <r>
    <s v="P0251"/>
    <x v="5"/>
    <s v="P0251|Sep"/>
    <n v="1956.3324"/>
    <n v="1279.94"/>
    <n v="676.39239999999995"/>
    <s v="Cedar Cabin"/>
  </r>
  <r>
    <s v="P0251"/>
    <x v="6"/>
    <s v="P0251|Oct"/>
    <n v="1773.9918"/>
    <n v="1135.54"/>
    <n v="638.45180000000005"/>
    <s v="Cedar Cabin"/>
  </r>
  <r>
    <s v="P0251"/>
    <x v="7"/>
    <s v="P0251|Nov"/>
    <n v="1635.0005000000001"/>
    <n v="993.74000000000024"/>
    <n v="641.26049999999987"/>
    <s v="Cedar Cabin"/>
  </r>
  <r>
    <s v="P0251"/>
    <x v="8"/>
    <s v="P0251|Dec"/>
    <n v="6820.8109000000004"/>
    <n v="1558.5300000000009"/>
    <n v="5262.2808999999997"/>
    <s v="Cedar Cabin"/>
  </r>
  <r>
    <s v="P0251"/>
    <x v="9"/>
    <s v="P0251|Jan"/>
    <n v="5277.3675000000003"/>
    <n v="1415.78"/>
    <n v="3861.5875000000005"/>
    <s v="Cedar Cabin"/>
  </r>
  <r>
    <s v="P0251"/>
    <x v="10"/>
    <s v="P0251|Feb"/>
    <n v="4609.9590000000007"/>
    <n v="1423.8700000000001"/>
    <n v="3186.0890000000009"/>
    <s v="Cedar Cabin"/>
  </r>
  <r>
    <s v="P0251"/>
    <x v="11"/>
    <s v="P0251|Mar"/>
    <n v="3596.5817999999999"/>
    <n v="1235.9100000000003"/>
    <n v="2360.6717999999996"/>
    <s v="Cedar Cabin"/>
  </r>
  <r>
    <s v="P0252"/>
    <x v="0"/>
    <s v="P0252|Apr"/>
    <n v="605.48980000000006"/>
    <n v="427.36999999999978"/>
    <n v="178.11980000000028"/>
    <s v="Golden Refuge"/>
  </r>
  <r>
    <s v="P0252"/>
    <x v="1"/>
    <s v="P0252|May"/>
    <n v="671.27519999999993"/>
    <n v="528.20999999999992"/>
    <n v="143.0652"/>
    <s v="Golden Refuge"/>
  </r>
  <r>
    <s v="P0252"/>
    <x v="2"/>
    <s v="P0252|Jun"/>
    <n v="762.76560000000006"/>
    <n v="553.93000000000052"/>
    <n v="208.83559999999954"/>
    <s v="Golden Refuge"/>
  </r>
  <r>
    <s v="P0252"/>
    <x v="3"/>
    <s v="P0252|Jul"/>
    <n v="1218.528"/>
    <n v="903.73999999999955"/>
    <n v="314.78800000000047"/>
    <s v="Golden Refuge"/>
  </r>
  <r>
    <s v="P0252"/>
    <x v="4"/>
    <s v="P0252|Aug"/>
    <n v="1074.289"/>
    <n v="861.49000000000024"/>
    <n v="212.79899999999975"/>
    <s v="Golden Refuge"/>
  </r>
  <r>
    <s v="P0252"/>
    <x v="5"/>
    <s v="P0252|Sep"/>
    <n v="671.43039999999996"/>
    <n v="482.13999999999976"/>
    <n v="189.2904000000002"/>
    <s v="Golden Refuge"/>
  </r>
  <r>
    <s v="P0252"/>
    <x v="6"/>
    <s v="P0252|Oct"/>
    <n v="727.90379999999993"/>
    <n v="459.29999999999944"/>
    <n v="268.60380000000049"/>
    <s v="Golden Refuge"/>
  </r>
  <r>
    <s v="P0252"/>
    <x v="7"/>
    <s v="P0252|Nov"/>
    <n v="723.55819999999994"/>
    <n v="465.37999999999948"/>
    <n v="258.17820000000046"/>
    <s v="Golden Refuge"/>
  </r>
  <r>
    <s v="P0252"/>
    <x v="8"/>
    <s v="P0252|Dec"/>
    <n v="2539.5074"/>
    <n v="760.28"/>
    <n v="1779.2274"/>
    <s v="Golden Refuge"/>
  </r>
  <r>
    <s v="P0252"/>
    <x v="9"/>
    <s v="P0252|Jan"/>
    <n v="2103.5814999999998"/>
    <n v="704.8199999999996"/>
    <n v="1398.7615000000001"/>
    <s v="Golden Refuge"/>
  </r>
  <r>
    <s v="P0252"/>
    <x v="10"/>
    <s v="P0252|Feb"/>
    <n v="1705.9609"/>
    <n v="624.03000000000031"/>
    <n v="1081.9308999999998"/>
    <s v="Golden Refuge"/>
  </r>
  <r>
    <s v="P0252"/>
    <x v="11"/>
    <s v="P0252|Mar"/>
    <n v="1255.4268"/>
    <n v="534.97000000000048"/>
    <n v="720.45679999999948"/>
    <s v="Golden Refuge"/>
  </r>
  <r>
    <s v="P0253"/>
    <x v="0"/>
    <s v="P0253|Apr"/>
    <n v="1047.6759999999999"/>
    <n v="641.14000000000033"/>
    <n v="406.5359999999996"/>
    <s v="Juniper Landing"/>
  </r>
  <r>
    <s v="P0253"/>
    <x v="1"/>
    <s v="P0253|May"/>
    <n v="1318.1605"/>
    <n v="960.66000000000031"/>
    <n v="357.50049999999965"/>
    <s v="Juniper Landing"/>
  </r>
  <r>
    <s v="P0253"/>
    <x v="2"/>
    <s v="P0253|Jun"/>
    <n v="1691.2128"/>
    <n v="1209.08"/>
    <n v="482.13280000000009"/>
    <s v="Juniper Landing"/>
  </r>
  <r>
    <s v="P0253"/>
    <x v="3"/>
    <s v="P0253|Jul"/>
    <n v="1933.1210999999998"/>
    <n v="1922.3800000000006"/>
    <n v="10.741099999999278"/>
    <s v="Juniper Landing"/>
  </r>
  <r>
    <s v="P0253"/>
    <x v="4"/>
    <s v="P0253|Aug"/>
    <n v="2186.3969999999999"/>
    <n v="1900.31"/>
    <n v="286.08699999999999"/>
    <s v="Juniper Landing"/>
  </r>
  <r>
    <s v="P0253"/>
    <x v="5"/>
    <s v="P0253|Sep"/>
    <n v="1377.9803999999999"/>
    <n v="847.68000000000052"/>
    <n v="530.3003999999994"/>
    <s v="Juniper Landing"/>
  </r>
  <r>
    <s v="P0253"/>
    <x v="6"/>
    <s v="P0253|Oct"/>
    <n v="1431.4856"/>
    <n v="763.32999999999993"/>
    <n v="668.15560000000005"/>
    <s v="Juniper Landing"/>
  </r>
  <r>
    <s v="P0253"/>
    <x v="7"/>
    <s v="P0253|Nov"/>
    <n v="1325.4258"/>
    <n v="702.48000000000047"/>
    <n v="622.94579999999951"/>
    <s v="Juniper Landing"/>
  </r>
  <r>
    <s v="P0253"/>
    <x v="8"/>
    <s v="P0253|Dec"/>
    <n v="4992.0613999999996"/>
    <n v="1176.6100000000004"/>
    <n v="3815.451399999999"/>
    <s v="Juniper Landing"/>
  </r>
  <r>
    <s v="P0253"/>
    <x v="9"/>
    <s v="P0253|Jan"/>
    <n v="5039.3198000000002"/>
    <n v="1183.2700000000002"/>
    <n v="3856.0497999999998"/>
    <s v="Juniper Landing"/>
  </r>
  <r>
    <s v="P0253"/>
    <x v="10"/>
    <s v="P0253|Feb"/>
    <n v="3824.0075999999999"/>
    <n v="1071.2299999999998"/>
    <n v="2752.7776000000003"/>
    <s v="Juniper Landing"/>
  </r>
  <r>
    <s v="P0253"/>
    <x v="11"/>
    <s v="P0253|Mar"/>
    <n v="2997.549"/>
    <n v="946.0899999999998"/>
    <n v="2051.4590000000003"/>
    <s v="Juniper Landing"/>
  </r>
  <r>
    <s v="P0254"/>
    <x v="0"/>
    <s v="P0254|Apr"/>
    <n v="818.50800000000004"/>
    <n v="776.3900000000001"/>
    <n v="42.117999999999938"/>
    <s v="Golden Getaway"/>
  </r>
  <r>
    <s v="P0254"/>
    <x v="1"/>
    <s v="P0254|May"/>
    <n v="956.75240000000008"/>
    <n v="728.54000000000042"/>
    <n v="228.21239999999966"/>
    <s v="Golden Getaway"/>
  </r>
  <r>
    <s v="P0254"/>
    <x v="2"/>
    <s v="P0254|Jun"/>
    <n v="1017.7944999999999"/>
    <n v="797.7700000000001"/>
    <n v="220.02449999999976"/>
    <s v="Golden Getaway"/>
  </r>
  <r>
    <s v="P0254"/>
    <x v="3"/>
    <s v="P0254|Jul"/>
    <n v="1723.0925"/>
    <n v="1447.7399999999998"/>
    <n v="275.35250000000019"/>
    <s v="Golden Getaway"/>
  </r>
  <r>
    <s v="P0254"/>
    <x v="4"/>
    <s v="P0254|Aug"/>
    <n v="1785.9"/>
    <n v="1383.1000000000001"/>
    <n v="402.79999999999995"/>
    <s v="Golden Getaway"/>
  </r>
  <r>
    <s v="P0254"/>
    <x v="5"/>
    <s v="P0254|Sep"/>
    <n v="1127.7440000000001"/>
    <n v="646.02999999999963"/>
    <n v="481.71400000000051"/>
    <s v="Golden Getaway"/>
  </r>
  <r>
    <s v="P0254"/>
    <x v="6"/>
    <s v="P0254|Oct"/>
    <n v="986.35680000000002"/>
    <n v="616.78"/>
    <n v="369.57680000000005"/>
    <s v="Golden Getaway"/>
  </r>
  <r>
    <s v="P0254"/>
    <x v="7"/>
    <s v="P0254|Nov"/>
    <n v="1044.9544999999998"/>
    <n v="560.08000000000038"/>
    <n v="484.87449999999944"/>
    <s v="Golden Getaway"/>
  </r>
  <r>
    <s v="P0254"/>
    <x v="8"/>
    <s v="P0254|Dec"/>
    <n v="3698.6760000000004"/>
    <n v="981.98000000000047"/>
    <n v="2716.6959999999999"/>
    <s v="Golden Getaway"/>
  </r>
  <r>
    <s v="P0254"/>
    <x v="9"/>
    <s v="P0254|Jan"/>
    <n v="3216.1980000000003"/>
    <n v="973.2600000000001"/>
    <n v="2242.9380000000001"/>
    <s v="Golden Getaway"/>
  </r>
  <r>
    <s v="P0254"/>
    <x v="10"/>
    <s v="P0254|Feb"/>
    <n v="2610.6936000000001"/>
    <n v="872.23"/>
    <n v="1738.4636"/>
    <s v="Golden Getaway"/>
  </r>
  <r>
    <s v="P0254"/>
    <x v="11"/>
    <s v="P0254|Mar"/>
    <n v="2083.1771999999996"/>
    <n v="791.00999999999965"/>
    <n v="1292.1671999999999"/>
    <s v="Golden Getaway"/>
  </r>
  <r>
    <s v="P0255"/>
    <x v="0"/>
    <s v="P0255|Apr"/>
    <n v="545.79599999999994"/>
    <n v="424.05999999999966"/>
    <n v="121.73600000000027"/>
    <s v="Highland Nest"/>
  </r>
  <r>
    <s v="P0255"/>
    <x v="1"/>
    <s v="P0255|May"/>
    <n v="624.63760000000002"/>
    <n v="515.64"/>
    <n v="108.99760000000003"/>
    <s v="Highland Nest"/>
  </r>
  <r>
    <s v="P0255"/>
    <x v="2"/>
    <s v="P0255|Jun"/>
    <n v="776.99549999999999"/>
    <n v="554.61000000000013"/>
    <n v="222.38549999999987"/>
    <s v="Highland Nest"/>
  </r>
  <r>
    <s v="P0255"/>
    <x v="3"/>
    <s v="P0255|Jul"/>
    <n v="1171.6769999999999"/>
    <n v="894.18999999999994"/>
    <n v="277.48699999999997"/>
    <s v="Highland Nest"/>
  </r>
  <r>
    <s v="P0255"/>
    <x v="4"/>
    <s v="P0255|Aug"/>
    <n v="921.39940000000001"/>
    <n v="803.48"/>
    <n v="117.9194"/>
    <s v="Highland Nest"/>
  </r>
  <r>
    <s v="P0255"/>
    <x v="5"/>
    <s v="P0255|Sep"/>
    <n v="668.404"/>
    <n v="460.58999999999958"/>
    <n v="207.81400000000042"/>
    <s v="Highland Nest"/>
  </r>
  <r>
    <s v="P0255"/>
    <x v="6"/>
    <s v="P0255|Oct"/>
    <n v="639.71140000000003"/>
    <n v="453.88999999999976"/>
    <n v="185.82140000000027"/>
    <s v="Highland Nest"/>
  </r>
  <r>
    <s v="P0255"/>
    <x v="7"/>
    <s v="P0255|Nov"/>
    <n v="676.78480000000002"/>
    <n v="453.80999999999955"/>
    <n v="222.97480000000047"/>
    <s v="Highland Nest"/>
  </r>
  <r>
    <s v="P0255"/>
    <x v="8"/>
    <s v="P0255|Dec"/>
    <n v="2469.7758999999996"/>
    <n v="689.38999999999976"/>
    <n v="1780.3858999999998"/>
    <s v="Highland Nest"/>
  </r>
  <r>
    <s v="P0255"/>
    <x v="9"/>
    <s v="P0255|Jan"/>
    <n v="2022.1887999999999"/>
    <n v="806.43999999999994"/>
    <n v="1215.7487999999998"/>
    <s v="Highland Nest"/>
  </r>
  <r>
    <s v="P0255"/>
    <x v="10"/>
    <s v="P0255|Feb"/>
    <n v="1651.3305"/>
    <n v="628.22999999999956"/>
    <n v="1023.1005000000005"/>
    <s v="Highland Nest"/>
  </r>
  <r>
    <s v="P0255"/>
    <x v="11"/>
    <s v="P0255|Mar"/>
    <n v="1628.6034"/>
    <n v="627.91999999999996"/>
    <n v="1000.6834"/>
    <s v="Highland Nest"/>
  </r>
  <r>
    <s v="P0256"/>
    <x v="0"/>
    <s v="P0256|Apr"/>
    <n v="1484.9956"/>
    <n v="792.96000000000015"/>
    <n v="692.03559999999982"/>
    <s v="Silver Getaway"/>
  </r>
  <r>
    <s v="P0256"/>
    <x v="1"/>
    <s v="P0256|May"/>
    <n v="1608.0207000000003"/>
    <n v="1216.6899999999996"/>
    <n v="391.33070000000066"/>
    <s v="Silver Getaway"/>
  </r>
  <r>
    <s v="P0256"/>
    <x v="2"/>
    <s v="P0256|Jun"/>
    <n v="1667.6369"/>
    <n v="1343.23"/>
    <n v="324.40689999999995"/>
    <s v="Silver Getaway"/>
  </r>
  <r>
    <s v="P0256"/>
    <x v="3"/>
    <s v="P0256|Jul"/>
    <n v="2319.4089999999997"/>
    <n v="2485.3599999999997"/>
    <n v="-165.95100000000002"/>
    <s v="Silver Getaway"/>
  </r>
  <r>
    <s v="P0256"/>
    <x v="4"/>
    <s v="P0256|Aug"/>
    <n v="2700.5430000000001"/>
    <n v="2466.63"/>
    <n v="233.91300000000001"/>
    <s v="Silver Getaway"/>
  </r>
  <r>
    <s v="P0256"/>
    <x v="5"/>
    <s v="P0256|Sep"/>
    <n v="1423.0126"/>
    <n v="1047.5299999999995"/>
    <n v="375.4826000000005"/>
    <s v="Silver Getaway"/>
  </r>
  <r>
    <s v="P0256"/>
    <x v="6"/>
    <s v="P0256|Oct"/>
    <n v="1520.2066"/>
    <n v="948.43"/>
    <n v="571.77660000000003"/>
    <s v="Silver Getaway"/>
  </r>
  <r>
    <s v="P0256"/>
    <x v="7"/>
    <s v="P0256|Nov"/>
    <n v="1699.8215"/>
    <n v="867.84999999999991"/>
    <n v="831.97150000000011"/>
    <s v="Silver Getaway"/>
  </r>
  <r>
    <s v="P0256"/>
    <x v="8"/>
    <s v="P0256|Dec"/>
    <n v="5777.0385999999999"/>
    <n v="1435.840000000004"/>
    <n v="4341.1985999999961"/>
    <s v="Silver Getaway"/>
  </r>
  <r>
    <s v="P0256"/>
    <x v="9"/>
    <s v="P0256|Jan"/>
    <n v="5617.9763999999996"/>
    <n v="1313.5100000000007"/>
    <n v="4304.4663999999993"/>
    <s v="Silver Getaway"/>
  </r>
  <r>
    <s v="P0256"/>
    <x v="10"/>
    <s v="P0256|Feb"/>
    <n v="3791.8139999999999"/>
    <n v="1422.43"/>
    <n v="2369.384"/>
    <s v="Silver Getaway"/>
  </r>
  <r>
    <s v="P0256"/>
    <x v="11"/>
    <s v="P0256|Mar"/>
    <n v="3463.6241999999997"/>
    <n v="1162.4000000000008"/>
    <n v="2301.2241999999987"/>
    <s v="Silver Getaway"/>
  </r>
  <r>
    <s v="P0257"/>
    <x v="0"/>
    <s v="P0257|Apr"/>
    <n v="1056.212"/>
    <n v="617.68000000000029"/>
    <n v="438.5319999999997"/>
    <s v="Cedar Manor"/>
  </r>
  <r>
    <s v="P0257"/>
    <x v="1"/>
    <s v="P0257|May"/>
    <n v="1313.3784000000001"/>
    <n v="973.87000000000046"/>
    <n v="339.5083999999996"/>
    <s v="Cedar Manor"/>
  </r>
  <r>
    <s v="P0257"/>
    <x v="2"/>
    <s v="P0257|Jun"/>
    <n v="1417.8376999999998"/>
    <n v="1061.7800000000007"/>
    <n v="356.05769999999916"/>
    <s v="Cedar Manor"/>
  </r>
  <r>
    <s v="P0257"/>
    <x v="3"/>
    <s v="P0257|Jul"/>
    <n v="2518.7190000000001"/>
    <n v="2041.7300000000005"/>
    <n v="476.98899999999958"/>
    <s v="Cedar Manor"/>
  </r>
  <r>
    <s v="P0257"/>
    <x v="4"/>
    <s v="P0257|Aug"/>
    <n v="2315.4069999999997"/>
    <n v="1913.4599999999996"/>
    <n v="401.94700000000012"/>
    <s v="Cedar Manor"/>
  </r>
  <r>
    <s v="P0257"/>
    <x v="5"/>
    <s v="P0257|Sep"/>
    <n v="1442.8152"/>
    <n v="864.29000000000042"/>
    <n v="578.52519999999959"/>
    <s v="Cedar Manor"/>
  </r>
  <r>
    <s v="P0257"/>
    <x v="6"/>
    <s v="P0257|Oct"/>
    <n v="1085.5060000000001"/>
    <n v="741.93000000000006"/>
    <n v="343.57600000000002"/>
    <s v="Cedar Manor"/>
  </r>
  <r>
    <s v="P0257"/>
    <x v="7"/>
    <s v="P0257|Nov"/>
    <n v="1297.6643999999999"/>
    <n v="711.58999999999946"/>
    <n v="586.07440000000042"/>
    <s v="Cedar Manor"/>
  </r>
  <r>
    <s v="P0257"/>
    <x v="8"/>
    <s v="P0257|Dec"/>
    <n v="5251.3036000000002"/>
    <n v="1187.8300000000002"/>
    <n v="4063.4736000000003"/>
    <s v="Cedar Manor"/>
  </r>
  <r>
    <s v="P0257"/>
    <x v="9"/>
    <s v="P0257|Jan"/>
    <n v="4265.4157999999998"/>
    <n v="1082.54"/>
    <n v="3182.8757999999998"/>
    <s v="Cedar Manor"/>
  </r>
  <r>
    <s v="P0257"/>
    <x v="10"/>
    <s v="P0257|Feb"/>
    <n v="3819.5658000000003"/>
    <n v="956.78000000000065"/>
    <n v="2862.7857999999997"/>
    <s v="Cedar Manor"/>
  </r>
  <r>
    <s v="P0257"/>
    <x v="11"/>
    <s v="P0257|Mar"/>
    <n v="3156.3380000000002"/>
    <n v="976.76000000000022"/>
    <n v="2179.578"/>
    <s v="Cedar Manor"/>
  </r>
  <r>
    <s v="P0258"/>
    <x v="0"/>
    <s v="P0258|Apr"/>
    <n v="1851.9797999999998"/>
    <n v="916.27999999999952"/>
    <n v="935.69980000000032"/>
    <s v="Summit Haven"/>
  </r>
  <r>
    <s v="P0258"/>
    <x v="1"/>
    <s v="P0258|May"/>
    <n v="2106.0131000000001"/>
    <n v="1457.0399999999995"/>
    <n v="648.97310000000061"/>
    <s v="Summit Haven"/>
  </r>
  <r>
    <s v="P0258"/>
    <x v="2"/>
    <s v="P0258|Jun"/>
    <n v="2692.9504000000002"/>
    <n v="1654.4200000000005"/>
    <n v="1038.5303999999996"/>
    <s v="Summit Haven"/>
  </r>
  <r>
    <s v="P0258"/>
    <x v="3"/>
    <s v="P0258|Jul"/>
    <n v="3736.8049999999998"/>
    <n v="3213.3899999999994"/>
    <n v="523.41500000000042"/>
    <s v="Summit Haven"/>
  </r>
  <r>
    <s v="P0258"/>
    <x v="4"/>
    <s v="P0258|Aug"/>
    <n v="3435.4259999999999"/>
    <n v="3033.3999999999996"/>
    <n v="402.02600000000029"/>
    <s v="Summit Haven"/>
  </r>
  <r>
    <s v="P0258"/>
    <x v="5"/>
    <s v="P0258|Sep"/>
    <n v="2124.2782000000002"/>
    <n v="1249.6199999999999"/>
    <n v="874.65820000000031"/>
    <s v="Summit Haven"/>
  </r>
  <r>
    <s v="P0258"/>
    <x v="6"/>
    <s v="P0258|Oct"/>
    <n v="2291.3122000000003"/>
    <n v="1140.0099999999998"/>
    <n v="1151.3022000000005"/>
    <s v="Summit Haven"/>
  </r>
  <r>
    <s v="P0258"/>
    <x v="7"/>
    <s v="P0258|Nov"/>
    <n v="1967.4486000000002"/>
    <n v="1029.0200000000002"/>
    <n v="938.42859999999996"/>
    <s v="Summit Haven"/>
  </r>
  <r>
    <s v="P0258"/>
    <x v="8"/>
    <s v="P0258|Dec"/>
    <n v="8315.8125"/>
    <n v="1710.2200000000025"/>
    <n v="6605.592499999997"/>
    <s v="Summit Haven"/>
  </r>
  <r>
    <s v="P0258"/>
    <x v="9"/>
    <s v="P0258|Jan"/>
    <n v="6488.0330000000004"/>
    <n v="1578.2299999999991"/>
    <n v="4909.8030000000017"/>
    <s v="Summit Haven"/>
  </r>
  <r>
    <s v="P0258"/>
    <x v="10"/>
    <s v="P0258|Feb"/>
    <n v="5083.2802000000001"/>
    <n v="1401.15"/>
    <n v="3682.1302000000001"/>
    <s v="Summit Haven"/>
  </r>
  <r>
    <s v="P0258"/>
    <x v="11"/>
    <s v="P0258|Mar"/>
    <n v="4830.9346999999998"/>
    <n v="1406.7600000000002"/>
    <n v="3424.1746999999996"/>
    <s v="Summit Haven"/>
  </r>
  <r>
    <s v="P0259"/>
    <x v="0"/>
    <s v="P0259|Apr"/>
    <n v="1026.8210000000001"/>
    <n v="629.26999999999987"/>
    <n v="397.55100000000027"/>
    <s v="Rustic Manor"/>
  </r>
  <r>
    <s v="P0259"/>
    <x v="1"/>
    <s v="P0259|May"/>
    <n v="1061.4014999999999"/>
    <n v="956.62999999999988"/>
    <n v="104.77150000000006"/>
    <s v="Rustic Manor"/>
  </r>
  <r>
    <s v="P0259"/>
    <x v="2"/>
    <s v="P0259|Jun"/>
    <n v="1264.5485999999999"/>
    <n v="1052.8800000000006"/>
    <n v="211.66859999999929"/>
    <s v="Rustic Manor"/>
  </r>
  <r>
    <s v="P0259"/>
    <x v="3"/>
    <s v="P0259|Jul"/>
    <n v="2041.3731"/>
    <n v="1934.3999999999999"/>
    <n v="106.97310000000016"/>
    <s v="Rustic Manor"/>
  </r>
  <r>
    <s v="P0259"/>
    <x v="4"/>
    <s v="P0259|Aug"/>
    <n v="1636.2719999999999"/>
    <n v="1826.3300000000004"/>
    <n v="-190.05800000000045"/>
    <s v="Rustic Manor"/>
  </r>
  <r>
    <s v="P0259"/>
    <x v="5"/>
    <s v="P0259|Sep"/>
    <n v="1363.605"/>
    <n v="838.82999999999993"/>
    <n v="524.77500000000009"/>
    <s v="Rustic Manor"/>
  </r>
  <r>
    <s v="P0259"/>
    <x v="6"/>
    <s v="P0259|Oct"/>
    <n v="1076.97"/>
    <n v="735.51999999999975"/>
    <n v="341.45000000000027"/>
    <s v="Rustic Manor"/>
  </r>
  <r>
    <s v="P0259"/>
    <x v="7"/>
    <s v="P0259|Nov"/>
    <n v="1337.3568"/>
    <n v="711.29999999999984"/>
    <n v="626.05680000000018"/>
    <s v="Rustic Manor"/>
  </r>
  <r>
    <s v="P0259"/>
    <x v="8"/>
    <s v="P0259|Dec"/>
    <n v="4361.1256999999996"/>
    <n v="1071.0699999999997"/>
    <n v="3290.0556999999999"/>
    <s v="Rustic Manor"/>
  </r>
  <r>
    <s v="P0259"/>
    <x v="9"/>
    <s v="P0259|Jan"/>
    <n v="3686.6176"/>
    <n v="984.52000000000021"/>
    <n v="2702.0976000000001"/>
    <s v="Rustic Manor"/>
  </r>
  <r>
    <s v="P0259"/>
    <x v="10"/>
    <s v="P0259|Feb"/>
    <n v="3008.0250000000001"/>
    <n v="979.81000000000051"/>
    <n v="2028.2149999999997"/>
    <s v="Rustic Manor"/>
  </r>
  <r>
    <s v="P0259"/>
    <x v="11"/>
    <s v="P0259|Mar"/>
    <n v="2761.3539999999998"/>
    <n v="968.12000000000023"/>
    <n v="1793.2339999999995"/>
    <s v="Rustic Manor"/>
  </r>
  <r>
    <s v="P0260"/>
    <x v="0"/>
    <s v="P0260|Apr"/>
    <n v="994.67939999999999"/>
    <n v="509.52999999999969"/>
    <n v="485.1494000000003"/>
    <s v="Forest House"/>
  </r>
  <r>
    <s v="P0260"/>
    <x v="1"/>
    <s v="P0260|May"/>
    <n v="1027.7952"/>
    <n v="730.41000000000008"/>
    <n v="297.38519999999994"/>
    <s v="Forest House"/>
  </r>
  <r>
    <s v="P0260"/>
    <x v="2"/>
    <s v="P0260|Jun"/>
    <n v="1346.8088"/>
    <n v="798.72999999999956"/>
    <n v="548.07880000000046"/>
    <s v="Forest House"/>
  </r>
  <r>
    <s v="P0260"/>
    <x v="3"/>
    <s v="P0260|Jul"/>
    <n v="1877.9141999999999"/>
    <n v="1454.3900000000003"/>
    <n v="423.52419999999961"/>
    <s v="Forest House"/>
  </r>
  <r>
    <s v="P0260"/>
    <x v="4"/>
    <s v="P0260|Aug"/>
    <n v="1481.3187"/>
    <n v="1296.6600000000003"/>
    <n v="184.65869999999973"/>
    <s v="Forest House"/>
  </r>
  <r>
    <s v="P0260"/>
    <x v="5"/>
    <s v="P0260|Sep"/>
    <n v="1119.7802999999999"/>
    <n v="655.37000000000012"/>
    <n v="464.41029999999978"/>
    <s v="Forest House"/>
  </r>
  <r>
    <s v="P0260"/>
    <x v="6"/>
    <s v="P0260|Oct"/>
    <n v="1049.8432999999998"/>
    <n v="600.00999999999954"/>
    <n v="449.83330000000024"/>
    <s v="Forest House"/>
  </r>
  <r>
    <s v="P0260"/>
    <x v="7"/>
    <s v="P0260|Nov"/>
    <n v="1120.7988"/>
    <n v="578.74999999999989"/>
    <n v="542.04880000000014"/>
    <s v="Forest House"/>
  </r>
  <r>
    <s v="P0260"/>
    <x v="8"/>
    <s v="P0260|Dec"/>
    <n v="4331.8920000000007"/>
    <n v="954.4599999999997"/>
    <n v="3377.4320000000012"/>
    <s v="Forest House"/>
  </r>
  <r>
    <s v="P0260"/>
    <x v="9"/>
    <s v="P0260|Jan"/>
    <n v="3431.1583999999998"/>
    <n v="899.49000000000012"/>
    <n v="2531.6683999999996"/>
    <s v="Forest House"/>
  </r>
  <r>
    <s v="P0260"/>
    <x v="10"/>
    <s v="P0260|Feb"/>
    <n v="3311.15"/>
    <n v="872.6500000000002"/>
    <n v="2438.5"/>
    <s v="Forest House"/>
  </r>
  <r>
    <s v="P0260"/>
    <x v="11"/>
    <s v="P0260|Mar"/>
    <n v="2357.92"/>
    <n v="786.31"/>
    <n v="1571.6100000000001"/>
    <s v="Forest House"/>
  </r>
  <r>
    <s v="P0261"/>
    <x v="0"/>
    <s v="P0261|Apr"/>
    <n v="2103.6012000000001"/>
    <n v="1097.49"/>
    <n v="1006.1112000000001"/>
    <s v="Frost House"/>
  </r>
  <r>
    <s v="P0261"/>
    <x v="1"/>
    <s v="P0261|May"/>
    <n v="2302.9362000000001"/>
    <n v="1725.56"/>
    <n v="577.37620000000015"/>
    <s v="Frost House"/>
  </r>
  <r>
    <s v="P0261"/>
    <x v="2"/>
    <s v="P0261|Jun"/>
    <n v="2988.5904"/>
    <n v="1956.3200000000006"/>
    <n v="1032.2703999999994"/>
    <s v="Frost House"/>
  </r>
  <r>
    <s v="P0261"/>
    <x v="3"/>
    <s v="P0261|Jul"/>
    <n v="3721.5612000000001"/>
    <n v="3656.8799999999997"/>
    <n v="64.681200000000445"/>
    <s v="Frost House"/>
  </r>
  <r>
    <s v="P0261"/>
    <x v="4"/>
    <s v="P0261|Aug"/>
    <n v="4353.9920000000002"/>
    <n v="3620.92"/>
    <n v="733.07200000000012"/>
    <s v="Frost House"/>
  </r>
  <r>
    <s v="P0261"/>
    <x v="5"/>
    <s v="P0261|Sep"/>
    <n v="2594.3824"/>
    <n v="1484.3000000000002"/>
    <n v="1110.0823999999998"/>
    <s v="Frost House"/>
  </r>
  <r>
    <s v="P0261"/>
    <x v="6"/>
    <s v="P0261|Oct"/>
    <n v="2414.7965999999997"/>
    <n v="1340.1299999999997"/>
    <n v="1074.6666"/>
    <s v="Frost House"/>
  </r>
  <r>
    <s v="P0261"/>
    <x v="7"/>
    <s v="P0261|Nov"/>
    <n v="2333.5493999999999"/>
    <n v="1203.6100000000008"/>
    <n v="1129.9393999999991"/>
    <s v="Frost House"/>
  </r>
  <r>
    <s v="P0261"/>
    <x v="8"/>
    <s v="P0261|Dec"/>
    <n v="8610.3336000000018"/>
    <n v="1823.3100000000047"/>
    <n v="6787.0235999999968"/>
    <s v="Frost House"/>
  </r>
  <r>
    <s v="P0261"/>
    <x v="9"/>
    <s v="P0261|Jan"/>
    <n v="7165.8580999999995"/>
    <n v="1838.1499999999971"/>
    <n v="5327.7081000000026"/>
    <s v="Frost House"/>
  </r>
  <r>
    <s v="P0261"/>
    <x v="10"/>
    <s v="P0261|Feb"/>
    <n v="5943.7061000000003"/>
    <n v="1665.259999999995"/>
    <n v="4278.4461000000056"/>
    <s v="Frost House"/>
  </r>
  <r>
    <s v="P0261"/>
    <x v="11"/>
    <s v="P0261|Mar"/>
    <n v="5765.0902999999998"/>
    <n v="1651.1600000000012"/>
    <n v="4113.9302999999982"/>
    <s v="Frost House"/>
  </r>
  <r>
    <s v="P0262"/>
    <x v="0"/>
    <s v="P0262|Apr"/>
    <n v="957.95519999999999"/>
    <n v="516.90000000000032"/>
    <n v="441.05519999999967"/>
    <s v="Aspen Lodge"/>
  </r>
  <r>
    <s v="P0262"/>
    <x v="1"/>
    <s v="P0262|May"/>
    <n v="1108.3051999999998"/>
    <n v="734.78999999999974"/>
    <n v="373.51520000000005"/>
    <s v="Aspen Lodge"/>
  </r>
  <r>
    <s v="P0262"/>
    <x v="2"/>
    <s v="P0262|Jun"/>
    <n v="1330.1247999999998"/>
    <n v="803.09000000000037"/>
    <n v="527.03479999999945"/>
    <s v="Aspen Lodge"/>
  </r>
  <r>
    <s v="P0262"/>
    <x v="3"/>
    <s v="P0262|Jul"/>
    <n v="1614.1893"/>
    <n v="1353.3500000000001"/>
    <n v="260.83929999999987"/>
    <s v="Aspen Lodge"/>
  </r>
  <r>
    <s v="P0262"/>
    <x v="4"/>
    <s v="P0262|Aug"/>
    <n v="1463.7714000000001"/>
    <n v="1308.1600000000001"/>
    <n v="155.6114"/>
    <s v="Aspen Lodge"/>
  </r>
  <r>
    <s v="P0262"/>
    <x v="5"/>
    <s v="P0262|Sep"/>
    <n v="1168.1251"/>
    <n v="647.78999999999951"/>
    <n v="520.33510000000047"/>
    <s v="Aspen Lodge"/>
  </r>
  <r>
    <s v="P0262"/>
    <x v="6"/>
    <s v="P0262|Oct"/>
    <n v="1094.6573000000001"/>
    <n v="598.84999999999991"/>
    <n v="495.80730000000017"/>
    <s v="Aspen Lodge"/>
  </r>
  <r>
    <s v="P0262"/>
    <x v="7"/>
    <s v="P0262|Nov"/>
    <n v="1095.6079000000002"/>
    <n v="572.07000000000005"/>
    <n v="523.53790000000015"/>
    <s v="Aspen Lodge"/>
  </r>
  <r>
    <s v="P0262"/>
    <x v="8"/>
    <s v="P0262|Dec"/>
    <n v="4126.4459999999999"/>
    <n v="963.93000000000018"/>
    <n v="3162.5159999999996"/>
    <s v="Aspen Lodge"/>
  </r>
  <r>
    <s v="P0262"/>
    <x v="9"/>
    <s v="P0262|Jan"/>
    <n v="3122.0387999999998"/>
    <n v="879.11"/>
    <n v="2242.9287999999997"/>
    <s v="Aspen Lodge"/>
  </r>
  <r>
    <s v="P0262"/>
    <x v="10"/>
    <s v="P0262|Feb"/>
    <n v="2711.7371999999996"/>
    <n v="817.5900000000006"/>
    <n v="1894.147199999999"/>
    <s v="Aspen Lodge"/>
  </r>
  <r>
    <s v="P0262"/>
    <x v="11"/>
    <s v="P0262|Mar"/>
    <n v="2462.8061000000002"/>
    <n v="783.04000000000042"/>
    <n v="1679.7660999999998"/>
    <s v="Aspen Lodge"/>
  </r>
  <r>
    <s v="P0263"/>
    <x v="0"/>
    <s v="P0263|Apr"/>
    <n v="678.34649999999999"/>
    <n v="412.64999999999986"/>
    <n v="265.69650000000013"/>
    <s v="Birch Getaway"/>
  </r>
  <r>
    <s v="P0263"/>
    <x v="1"/>
    <s v="P0263|May"/>
    <n v="820.53879999999992"/>
    <n v="517.5499999999995"/>
    <n v="302.98880000000042"/>
    <s v="Birch Getaway"/>
  </r>
  <r>
    <s v="P0263"/>
    <x v="2"/>
    <s v="P0263|Jun"/>
    <n v="942.12829999999997"/>
    <n v="555.74000000000024"/>
    <n v="386.38829999999973"/>
    <s v="Birch Getaway"/>
  </r>
  <r>
    <s v="P0263"/>
    <x v="3"/>
    <s v="P0263|Jul"/>
    <n v="1185.1424000000002"/>
    <n v="835.32000000000028"/>
    <n v="349.8223999999999"/>
    <s v="Birch Getaway"/>
  </r>
  <r>
    <s v="P0263"/>
    <x v="4"/>
    <s v="P0263|Aug"/>
    <n v="1273.7421999999999"/>
    <n v="785.41999999999962"/>
    <n v="488.32220000000029"/>
    <s v="Birch Getaway"/>
  </r>
  <r>
    <s v="P0263"/>
    <x v="5"/>
    <s v="P0263|Sep"/>
    <n v="839.51199999999994"/>
    <n v="467.9300000000004"/>
    <n v="371.58199999999954"/>
    <s v="Birch Getaway"/>
  </r>
  <r>
    <s v="P0263"/>
    <x v="6"/>
    <s v="P0263|Oct"/>
    <n v="697.21299999999997"/>
    <n v="463.94000000000028"/>
    <n v="233.27299999999968"/>
    <s v="Birch Getaway"/>
  </r>
  <r>
    <s v="P0263"/>
    <x v="7"/>
    <s v="P0263|Nov"/>
    <n v="803.1952"/>
    <n v="454.87999999999977"/>
    <n v="348.31520000000023"/>
    <s v="Birch Getaway"/>
  </r>
  <r>
    <s v="P0263"/>
    <x v="8"/>
    <s v="P0263|Dec"/>
    <n v="3200.0385999999999"/>
    <n v="753.70000000000027"/>
    <n v="2446.3385999999996"/>
    <s v="Birch Getaway"/>
  </r>
  <r>
    <s v="P0263"/>
    <x v="9"/>
    <s v="P0263|Jan"/>
    <n v="2231.4584000000004"/>
    <n v="620.08999999999992"/>
    <n v="1611.3684000000005"/>
    <s v="Birch Getaway"/>
  </r>
  <r>
    <s v="P0263"/>
    <x v="10"/>
    <s v="P0263|Feb"/>
    <n v="1979.239"/>
    <n v="614.47000000000037"/>
    <n v="1364.7689999999998"/>
    <s v="Birch Getaway"/>
  </r>
  <r>
    <s v="P0263"/>
    <x v="11"/>
    <s v="P0263|Mar"/>
    <n v="1695.4187999999999"/>
    <n v="547.96999999999957"/>
    <n v="1147.4488000000003"/>
    <s v="Birch Getaway"/>
  </r>
  <r>
    <s v="P0264"/>
    <x v="0"/>
    <s v="P0264|Apr"/>
    <n v="1285.1949999999999"/>
    <n v="788.32"/>
    <n v="496.87499999999989"/>
    <s v="Summit Retreat"/>
  </r>
  <r>
    <s v="P0264"/>
    <x v="1"/>
    <s v="P0264|May"/>
    <n v="1466.2552000000001"/>
    <n v="1221.6300000000001"/>
    <n v="244.62519999999995"/>
    <s v="Summit Retreat"/>
  </r>
  <r>
    <s v="P0264"/>
    <x v="2"/>
    <s v="P0264|Jun"/>
    <n v="1731.8703"/>
    <n v="1349.1799999999998"/>
    <n v="382.69030000000021"/>
    <s v="Summit Retreat"/>
  </r>
  <r>
    <s v="P0264"/>
    <x v="3"/>
    <s v="P0264|Jul"/>
    <n v="2794.3420000000006"/>
    <n v="2608.3500000000004"/>
    <n v="185.99200000000019"/>
    <s v="Summit Retreat"/>
  </r>
  <r>
    <s v="P0264"/>
    <x v="4"/>
    <s v="P0264|Aug"/>
    <n v="2158.6896999999999"/>
    <n v="2336.3000000000002"/>
    <n v="-177.61030000000028"/>
    <s v="Summit Retreat"/>
  </r>
  <r>
    <s v="P0264"/>
    <x v="5"/>
    <s v="P0264|Sep"/>
    <n v="1529.2857999999999"/>
    <n v="1039.8200000000002"/>
    <n v="489.46579999999972"/>
    <s v="Summit Retreat"/>
  </r>
  <r>
    <s v="P0264"/>
    <x v="6"/>
    <s v="P0264|Oct"/>
    <n v="1473.0646000000002"/>
    <n v="920.94999999999959"/>
    <n v="552.11460000000056"/>
    <s v="Summit Retreat"/>
  </r>
  <r>
    <s v="P0264"/>
    <x v="7"/>
    <s v="P0264|Nov"/>
    <n v="1482.0856000000001"/>
    <n v="850.40999999999963"/>
    <n v="631.67560000000049"/>
    <s v="Summit Retreat"/>
  </r>
  <r>
    <s v="P0264"/>
    <x v="8"/>
    <s v="P0264|Dec"/>
    <n v="5259.4353000000001"/>
    <n v="1295.6099999999997"/>
    <n v="3963.8253000000004"/>
    <s v="Summit Retreat"/>
  </r>
  <r>
    <s v="P0264"/>
    <x v="9"/>
    <s v="P0264|Jan"/>
    <n v="4234.1049000000003"/>
    <n v="1166.3199999999993"/>
    <n v="3067.784900000001"/>
    <s v="Summit Retreat"/>
  </r>
  <r>
    <s v="P0264"/>
    <x v="10"/>
    <s v="P0264|Feb"/>
    <n v="3945.6948000000002"/>
    <n v="1190.1600000000003"/>
    <n v="2755.5347999999999"/>
    <s v="Summit Retreat"/>
  </r>
  <r>
    <s v="P0264"/>
    <x v="11"/>
    <s v="P0264|Mar"/>
    <n v="3336.1079999999997"/>
    <n v="1165.1099999999999"/>
    <n v="2170.9979999999996"/>
    <s v="Summit Retreat"/>
  </r>
  <r>
    <s v="P0265"/>
    <x v="0"/>
    <s v="P0265|Apr"/>
    <n v="828.75120000000004"/>
    <n v="523.55999999999949"/>
    <n v="305.19120000000055"/>
    <s v="Snowline Refuge"/>
  </r>
  <r>
    <s v="P0265"/>
    <x v="1"/>
    <s v="P0265|May"/>
    <n v="915.64379999999994"/>
    <n v="729.84000000000037"/>
    <n v="185.80379999999957"/>
    <s v="Snowline Refuge"/>
  </r>
  <r>
    <s v="P0265"/>
    <x v="2"/>
    <s v="P0265|Jun"/>
    <n v="890.27829999999994"/>
    <n v="794.88000000000011"/>
    <n v="95.398299999999836"/>
    <s v="Snowline Refuge"/>
  </r>
  <r>
    <s v="P0265"/>
    <x v="3"/>
    <s v="P0265|Jul"/>
    <n v="1648.8293000000001"/>
    <n v="1469.1200000000003"/>
    <n v="179.70929999999976"/>
    <s v="Snowline Refuge"/>
  </r>
  <r>
    <s v="P0265"/>
    <x v="4"/>
    <s v="P0265|Aug"/>
    <n v="1527.0069999999998"/>
    <n v="1553.21"/>
    <n v="-26.203000000000202"/>
    <s v="Snowline Refuge"/>
  </r>
  <r>
    <s v="P0265"/>
    <x v="5"/>
    <s v="P0265|Sep"/>
    <n v="907.55400000000009"/>
    <n v="632.85999999999979"/>
    <n v="274.6940000000003"/>
    <s v="Snowline Refuge"/>
  </r>
  <r>
    <s v="P0265"/>
    <x v="6"/>
    <s v="P0265|Oct"/>
    <n v="890.85059999999999"/>
    <n v="591.83000000000038"/>
    <n v="299.0205999999996"/>
    <s v="Snowline Refuge"/>
  </r>
  <r>
    <s v="P0265"/>
    <x v="7"/>
    <s v="P0265|Nov"/>
    <n v="912.61739999999998"/>
    <n v="581.84999999999991"/>
    <n v="330.76740000000007"/>
    <s v="Snowline Refuge"/>
  </r>
  <r>
    <s v="P0265"/>
    <x v="8"/>
    <s v="P0265|Dec"/>
    <n v="2935.6242000000002"/>
    <n v="909.72"/>
    <n v="2025.9042000000002"/>
    <s v="Snowline Refuge"/>
  </r>
  <r>
    <s v="P0265"/>
    <x v="9"/>
    <s v="P0265|Jan"/>
    <n v="3095.7712000000001"/>
    <n v="889.15999999999974"/>
    <n v="2206.6112000000003"/>
    <s v="Snowline Refuge"/>
  </r>
  <r>
    <s v="P0265"/>
    <x v="10"/>
    <s v="P0265|Feb"/>
    <n v="2313.6394999999998"/>
    <n v="812.05999999999983"/>
    <n v="1501.5794999999998"/>
    <s v="Snowline Refuge"/>
  </r>
  <r>
    <s v="P0265"/>
    <x v="11"/>
    <s v="P0265|Mar"/>
    <n v="2235.1956"/>
    <n v="905.50000000000045"/>
    <n v="1329.6955999999996"/>
    <s v="Snowline Refuge"/>
  </r>
  <r>
    <s v="P0266"/>
    <x v="0"/>
    <s v="P0266|Apr"/>
    <n v="1074.4910000000002"/>
    <n v="754.52"/>
    <n v="319.97100000000023"/>
    <s v="Alpine Hollow"/>
  </r>
  <r>
    <s v="P0266"/>
    <x v="1"/>
    <s v="P0266|May"/>
    <n v="1043.3249000000001"/>
    <n v="736.06999999999948"/>
    <n v="307.25490000000059"/>
    <s v="Alpine Hollow"/>
  </r>
  <r>
    <s v="P0266"/>
    <x v="2"/>
    <s v="P0266|Jun"/>
    <n v="1367.0054999999998"/>
    <n v="892.59000000000015"/>
    <n v="474.41549999999961"/>
    <s v="Alpine Hollow"/>
  </r>
  <r>
    <s v="P0266"/>
    <x v="3"/>
    <s v="P0266|Jul"/>
    <n v="2065.2600000000002"/>
    <n v="1469.2799999999997"/>
    <n v="595.98000000000047"/>
    <s v="Alpine Hollow"/>
  </r>
  <r>
    <s v="P0266"/>
    <x v="4"/>
    <s v="P0266|Aug"/>
    <n v="1732.0650000000001"/>
    <n v="1387.2900000000002"/>
    <n v="344.77499999999986"/>
    <s v="Alpine Hollow"/>
  </r>
  <r>
    <s v="P0266"/>
    <x v="5"/>
    <s v="P0266|Sep"/>
    <n v="1092.4844999999998"/>
    <n v="628.78000000000043"/>
    <n v="463.70449999999937"/>
    <s v="Alpine Hollow"/>
  </r>
  <r>
    <s v="P0266"/>
    <x v="6"/>
    <s v="P0266|Oct"/>
    <n v="858.1422"/>
    <n v="793.19"/>
    <n v="64.952199999999948"/>
    <s v="Alpine Hollow"/>
  </r>
  <r>
    <s v="P0266"/>
    <x v="7"/>
    <s v="P0266|Nov"/>
    <n v="938.98199999999997"/>
    <n v="564.7700000000001"/>
    <n v="374.21199999999988"/>
    <s v="Alpine Hollow"/>
  </r>
  <r>
    <s v="P0266"/>
    <x v="8"/>
    <s v="P0266|Dec"/>
    <n v="3924.9285"/>
    <n v="958.58000000000027"/>
    <n v="2966.3484999999996"/>
    <s v="Alpine Hollow"/>
  </r>
  <r>
    <s v="P0266"/>
    <x v="9"/>
    <s v="P0266|Jan"/>
    <n v="3280.2846000000004"/>
    <n v="873.9100000000002"/>
    <n v="2406.3746000000001"/>
    <s v="Alpine Hollow"/>
  </r>
  <r>
    <s v="P0266"/>
    <x v="10"/>
    <s v="P0266|Feb"/>
    <n v="2592.0198"/>
    <n v="786.07"/>
    <n v="1805.9497999999999"/>
    <s v="Alpine Hollow"/>
  </r>
  <r>
    <s v="P0266"/>
    <x v="11"/>
    <s v="P0266|Mar"/>
    <n v="2402.2295999999997"/>
    <n v="775.26000000000022"/>
    <n v="1626.9695999999994"/>
    <s v="Alpine Hollow"/>
  </r>
  <r>
    <s v="P0267"/>
    <x v="0"/>
    <s v="P0267|Apr"/>
    <n v="1794.0126"/>
    <n v="915.77999999999986"/>
    <n v="878.23260000000016"/>
    <s v="Rustic Landing"/>
  </r>
  <r>
    <s v="P0267"/>
    <x v="1"/>
    <s v="P0267|May"/>
    <n v="2186.6783000000005"/>
    <n v="1471.7000000000003"/>
    <n v="714.97830000000022"/>
    <s v="Rustic Landing"/>
  </r>
  <r>
    <s v="P0267"/>
    <x v="2"/>
    <s v="P0267|Jun"/>
    <n v="2565.2983999999997"/>
    <n v="1645.6300000000006"/>
    <n v="919.66839999999911"/>
    <s v="Rustic Landing"/>
  </r>
  <r>
    <s v="P0267"/>
    <x v="3"/>
    <s v="P0267|Jul"/>
    <n v="3816.1412999999998"/>
    <n v="3224.1099999999992"/>
    <n v="592.03130000000056"/>
    <s v="Rustic Landing"/>
  </r>
  <r>
    <s v="P0267"/>
    <x v="4"/>
    <s v="P0267|Aug"/>
    <n v="3473.8476999999998"/>
    <n v="3051.5899999999997"/>
    <n v="422.25770000000011"/>
    <s v="Rustic Landing"/>
  </r>
  <r>
    <s v="P0267"/>
    <x v="5"/>
    <s v="P0267|Sep"/>
    <n v="2082.6554999999998"/>
    <n v="1267.94"/>
    <n v="814.71549999999979"/>
    <s v="Rustic Landing"/>
  </r>
  <r>
    <s v="P0267"/>
    <x v="6"/>
    <s v="P0267|Oct"/>
    <n v="2224.9059999999999"/>
    <n v="1130.2400000000005"/>
    <n v="1094.6659999999995"/>
    <s v="Rustic Landing"/>
  </r>
  <r>
    <s v="P0267"/>
    <x v="7"/>
    <s v="P0267|Nov"/>
    <n v="2177.5797000000002"/>
    <n v="1147.8399999999999"/>
    <n v="1029.7397000000003"/>
    <s v="Rustic Landing"/>
  </r>
  <r>
    <s v="P0267"/>
    <x v="8"/>
    <s v="P0267|Dec"/>
    <n v="8302.8630000000012"/>
    <n v="1720.0300000000022"/>
    <n v="6582.8329999999987"/>
    <s v="Rustic Landing"/>
  </r>
  <r>
    <s v="P0267"/>
    <x v="9"/>
    <s v="P0267|Jan"/>
    <n v="6489.6723000000002"/>
    <n v="1573.9300000000019"/>
    <n v="4915.7422999999981"/>
    <s v="Rustic Landing"/>
  </r>
  <r>
    <s v="P0267"/>
    <x v="10"/>
    <s v="P0267|Feb"/>
    <n v="5491.9787999999999"/>
    <n v="1569.1399999999983"/>
    <n v="3922.8388000000014"/>
    <s v="Rustic Landing"/>
  </r>
  <r>
    <s v="P0267"/>
    <x v="11"/>
    <s v="P0267|Mar"/>
    <n v="4889.8427999999994"/>
    <n v="1393.7"/>
    <n v="3496.1427999999996"/>
    <s v="Rustic Landing"/>
  </r>
  <r>
    <s v="P0268"/>
    <x v="0"/>
    <s v="P0268|Apr"/>
    <n v="880.72379999999998"/>
    <n v="528.30000000000007"/>
    <n v="352.42379999999991"/>
    <s v="Whispering Escape"/>
  </r>
  <r>
    <s v="P0268"/>
    <x v="1"/>
    <s v="P0268|May"/>
    <n v="1203.2488000000001"/>
    <n v="730.18000000000006"/>
    <n v="473.06880000000001"/>
    <s v="Whispering Escape"/>
  </r>
  <r>
    <s v="P0268"/>
    <x v="2"/>
    <s v="P0268|Jun"/>
    <n v="1262.5449000000001"/>
    <n v="798.26"/>
    <n v="464.28490000000011"/>
    <s v="Whispering Escape"/>
  </r>
  <r>
    <s v="P0268"/>
    <x v="3"/>
    <s v="P0268|Jul"/>
    <n v="1863.5097000000001"/>
    <n v="1452.4"/>
    <n v="411.10969999999998"/>
    <s v="Whispering Escape"/>
  </r>
  <r>
    <s v="P0268"/>
    <x v="4"/>
    <s v="P0268|Aug"/>
    <n v="1716.0503000000001"/>
    <n v="1378.43"/>
    <n v="337.62030000000004"/>
    <s v="Whispering Escape"/>
  </r>
  <r>
    <s v="P0268"/>
    <x v="5"/>
    <s v="P0268|Sep"/>
    <n v="1187.9616000000001"/>
    <n v="661.23000000000047"/>
    <n v="526.73159999999962"/>
    <s v="Whispering Escape"/>
  </r>
  <r>
    <s v="P0268"/>
    <x v="6"/>
    <s v="P0268|Oct"/>
    <n v="991.31350000000009"/>
    <n v="589.56000000000029"/>
    <n v="401.7534999999998"/>
    <s v="Whispering Escape"/>
  </r>
  <r>
    <s v="P0268"/>
    <x v="7"/>
    <s v="P0268|Nov"/>
    <n v="1096.2869000000001"/>
    <n v="580.23"/>
    <n v="516.05690000000004"/>
    <s v="Whispering Escape"/>
  </r>
  <r>
    <s v="P0268"/>
    <x v="8"/>
    <s v="P0268|Dec"/>
    <n v="4095.4545000000003"/>
    <n v="956.51"/>
    <n v="3138.9445000000005"/>
    <s v="Whispering Escape"/>
  </r>
  <r>
    <s v="P0268"/>
    <x v="9"/>
    <s v="P0268|Jan"/>
    <n v="3328.9896000000003"/>
    <n v="965.05999999999983"/>
    <n v="2363.9296000000004"/>
    <s v="Whispering Escape"/>
  </r>
  <r>
    <s v="P0268"/>
    <x v="10"/>
    <s v="P0268|Feb"/>
    <n v="3091.4838"/>
    <n v="871.12"/>
    <n v="2220.3638000000001"/>
    <s v="Whispering Escape"/>
  </r>
  <r>
    <s v="P0268"/>
    <x v="11"/>
    <s v="P0268|Mar"/>
    <n v="2206.1925999999999"/>
    <n v="772.62000000000023"/>
    <n v="1433.5725999999995"/>
    <s v="Whispering Escape"/>
  </r>
  <r>
    <s v="P0269"/>
    <x v="0"/>
    <s v="P0269|Apr"/>
    <n v="1181.1095999999998"/>
    <n v="787.04000000000008"/>
    <n v="394.0695999999997"/>
    <s v="Aspen Landing"/>
  </r>
  <r>
    <s v="P0269"/>
    <x v="1"/>
    <s v="P0269|May"/>
    <n v="1675.4010000000001"/>
    <n v="1466.2400000000007"/>
    <n v="209.16099999999938"/>
    <s v="Aspen Landing"/>
  </r>
  <r>
    <s v="P0269"/>
    <x v="2"/>
    <s v="P0269|Jun"/>
    <n v="1873.7465999999999"/>
    <n v="1756"/>
    <n v="117.74659999999994"/>
    <s v="Aspen Landing"/>
  </r>
  <r>
    <s v="P0269"/>
    <x v="3"/>
    <s v="P0269|Jul"/>
    <n v="2456.3771000000002"/>
    <n v="3043.5299999999997"/>
    <n v="-587.15289999999959"/>
    <s v="Aspen Landing"/>
  </r>
  <r>
    <s v="P0269"/>
    <x v="4"/>
    <s v="P0269|Aug"/>
    <n v="2115.2474999999999"/>
    <n v="2885.54"/>
    <n v="-770.29250000000002"/>
    <s v="Aspen Landing"/>
  </r>
  <r>
    <s v="P0269"/>
    <x v="5"/>
    <s v="P0269|Sep"/>
    <n v="1782.877"/>
    <n v="1264.1399999999999"/>
    <n v="518.73700000000008"/>
    <s v="Aspen Landing"/>
  </r>
  <r>
    <s v="P0269"/>
    <x v="6"/>
    <s v="P0269|Oct"/>
    <n v="1589.1680000000001"/>
    <n v="1116.4299999999998"/>
    <n v="472.73800000000028"/>
    <s v="Aspen Landing"/>
  </r>
  <r>
    <s v="P0269"/>
    <x v="7"/>
    <s v="P0269|Nov"/>
    <n v="1748.5875000000001"/>
    <n v="1011.4499999999997"/>
    <n v="737.13750000000039"/>
    <s v="Aspen Landing"/>
  </r>
  <r>
    <s v="P0269"/>
    <x v="8"/>
    <s v="P0269|Dec"/>
    <n v="5780.1670000000004"/>
    <n v="1410.41"/>
    <n v="4369.7570000000005"/>
    <s v="Aspen Landing"/>
  </r>
  <r>
    <s v="P0269"/>
    <x v="9"/>
    <s v="P0269|Jan"/>
    <n v="4906.4588999999996"/>
    <n v="1431.2499999999998"/>
    <n v="3475.2088999999996"/>
    <s v="Aspen Landing"/>
  </r>
  <r>
    <s v="P0269"/>
    <x v="10"/>
    <s v="P0269|Feb"/>
    <n v="3321.1988000000001"/>
    <n v="1270.6299999999997"/>
    <n v="2050.5688000000005"/>
    <s v="Aspen Landing"/>
  </r>
  <r>
    <s v="P0269"/>
    <x v="11"/>
    <s v="P0269|Mar"/>
    <n v="3630.7064"/>
    <n v="1245.5899999999997"/>
    <n v="2385.1164000000003"/>
    <s v="Aspen Landing"/>
  </r>
  <r>
    <s v="P0270"/>
    <x v="0"/>
    <s v="P0270|Apr"/>
    <n v="1228.9302"/>
    <n v="628.51"/>
    <n v="600.42020000000002"/>
    <s v="Cloudline Retreat"/>
  </r>
  <r>
    <s v="P0270"/>
    <x v="1"/>
    <s v="P0270|May"/>
    <n v="1961.0756999999999"/>
    <n v="1063.3500000000001"/>
    <n v="897.72569999999973"/>
    <s v="Cloudline Retreat"/>
  </r>
  <r>
    <s v="P0270"/>
    <x v="2"/>
    <s v="P0270|Jun"/>
    <n v="1633.1680000000001"/>
    <n v="1065.0299999999997"/>
    <n v="568.13800000000037"/>
    <s v="Cloudline Retreat"/>
  </r>
  <r>
    <s v="P0270"/>
    <x v="3"/>
    <s v="P0270|Jul"/>
    <n v="2618.4640999999997"/>
    <n v="2021.7999999999997"/>
    <n v="596.66409999999996"/>
    <s v="Cloudline Retreat"/>
  </r>
  <r>
    <s v="P0270"/>
    <x v="4"/>
    <s v="P0270|Aug"/>
    <n v="2537.2654000000002"/>
    <n v="1902.6200000000001"/>
    <n v="634.64540000000011"/>
    <s v="Cloudline Retreat"/>
  </r>
  <r>
    <s v="P0270"/>
    <x v="5"/>
    <s v="P0270|Sep"/>
    <n v="1886.6863999999998"/>
    <n v="928.95000000000027"/>
    <n v="957.73639999999955"/>
    <s v="Cloudline Retreat"/>
  </r>
  <r>
    <s v="P0270"/>
    <x v="6"/>
    <s v="P0270|Oct"/>
    <n v="1369.4929"/>
    <n v="743.68000000000029"/>
    <n v="625.81289999999967"/>
    <s v="Cloudline Retreat"/>
  </r>
  <r>
    <s v="P0270"/>
    <x v="7"/>
    <s v="P0270|Nov"/>
    <n v="1834.5391999999999"/>
    <n v="815.91999999999985"/>
    <n v="1018.6192000000001"/>
    <s v="Cloudline Retreat"/>
  </r>
  <r>
    <s v="P0270"/>
    <x v="8"/>
    <s v="P0270|Dec"/>
    <n v="5734.3829999999998"/>
    <n v="1223.74"/>
    <n v="4510.643"/>
    <s v="Cloudline Retreat"/>
  </r>
  <r>
    <s v="P0270"/>
    <x v="9"/>
    <s v="P0270|Jan"/>
    <n v="5156.4570000000003"/>
    <n v="1430.9400000000003"/>
    <n v="3725.5169999999998"/>
    <s v="Cloudline Retreat"/>
  </r>
  <r>
    <s v="P0270"/>
    <x v="10"/>
    <s v="P0270|Feb"/>
    <n v="3973.6203999999998"/>
    <n v="1103.4299999999998"/>
    <n v="2870.1904"/>
    <s v="Cloudline Retreat"/>
  </r>
  <r>
    <s v="P0270"/>
    <x v="11"/>
    <s v="P0270|Mar"/>
    <n v="3686.1124"/>
    <n v="1075.6899999999996"/>
    <n v="2610.4224000000004"/>
    <s v="Cloudline Retreat"/>
  </r>
  <r>
    <s v="P0271"/>
    <x v="0"/>
    <s v="P0271|Apr"/>
    <n v="933.51120000000003"/>
    <n v="512.29999999999973"/>
    <n v="421.2112000000003"/>
    <s v="Cinder Cabin"/>
  </r>
  <r>
    <s v="P0271"/>
    <x v="1"/>
    <s v="P0271|May"/>
    <n v="1021.5096000000001"/>
    <n v="728.35000000000036"/>
    <n v="293.15959999999973"/>
    <s v="Cinder Cabin"/>
  </r>
  <r>
    <s v="P0271"/>
    <x v="2"/>
    <s v="P0271|Jun"/>
    <n v="1286.5912000000001"/>
    <n v="807.27999999999975"/>
    <n v="479.31120000000033"/>
    <s v="Cinder Cabin"/>
  </r>
  <r>
    <s v="P0271"/>
    <x v="3"/>
    <s v="P0271|Jul"/>
    <n v="1936.4925000000001"/>
    <n v="1452.0200000000002"/>
    <n v="484.47249999999985"/>
    <s v="Cinder Cabin"/>
  </r>
  <r>
    <s v="P0271"/>
    <x v="4"/>
    <s v="P0271|Aug"/>
    <n v="1941.2940000000001"/>
    <n v="1380.2399999999998"/>
    <n v="561.05400000000031"/>
    <s v="Cinder Cabin"/>
  </r>
  <r>
    <s v="P0271"/>
    <x v="5"/>
    <s v="P0271|Sep"/>
    <n v="1276.2219"/>
    <n v="644.2999999999995"/>
    <n v="631.92190000000051"/>
    <s v="Cinder Cabin"/>
  </r>
  <r>
    <s v="P0271"/>
    <x v="6"/>
    <s v="P0271|Oct"/>
    <n v="1146.1934000000001"/>
    <n v="585.43999999999983"/>
    <n v="560.75340000000028"/>
    <s v="Cinder Cabin"/>
  </r>
  <r>
    <s v="P0271"/>
    <x v="7"/>
    <s v="P0271|Nov"/>
    <n v="1158.1438000000001"/>
    <n v="575.23000000000025"/>
    <n v="582.91379999999981"/>
    <s v="Cinder Cabin"/>
  </r>
  <r>
    <s v="P0271"/>
    <x v="8"/>
    <s v="P0271|Dec"/>
    <n v="4248.0840000000007"/>
    <n v="956.37000000000012"/>
    <n v="3291.7140000000009"/>
    <s v="Cinder Cabin"/>
  </r>
  <r>
    <s v="P0271"/>
    <x v="9"/>
    <s v="P0271|Jan"/>
    <n v="3270.4197000000004"/>
    <n v="881.29999999999973"/>
    <n v="2389.1197000000006"/>
    <s v="Cinder Cabin"/>
  </r>
  <r>
    <s v="P0271"/>
    <x v="10"/>
    <s v="P0271|Feb"/>
    <n v="3100.9704000000002"/>
    <n v="877.83000000000038"/>
    <n v="2223.1403999999998"/>
    <s v="Cinder Cabin"/>
  </r>
  <r>
    <s v="P0271"/>
    <x v="11"/>
    <s v="P0271|Mar"/>
    <n v="2597.5488"/>
    <n v="781.82999999999993"/>
    <n v="1815.7188000000001"/>
    <s v="Cinder Cabin"/>
  </r>
  <r>
    <s v="P0272"/>
    <x v="0"/>
    <s v="P0272|Apr"/>
    <n v="544.68049999999994"/>
    <n v="400.76"/>
    <n v="143.92049999999995"/>
    <s v="Timber Refuge"/>
  </r>
  <r>
    <s v="P0272"/>
    <x v="1"/>
    <s v="P0272|May"/>
    <n v="604.84960000000001"/>
    <n v="538.87999999999977"/>
    <n v="65.969600000000241"/>
    <s v="Timber Refuge"/>
  </r>
  <r>
    <s v="P0272"/>
    <x v="2"/>
    <s v="P0272|Jun"/>
    <n v="723.96559999999999"/>
    <n v="562.03999999999974"/>
    <n v="161.92560000000026"/>
    <s v="Timber Refuge"/>
  </r>
  <r>
    <s v="P0272"/>
    <x v="3"/>
    <s v="P0272|Jul"/>
    <n v="998.04879999999991"/>
    <n v="933.12999999999988"/>
    <n v="64.918800000000033"/>
    <s v="Timber Refuge"/>
  </r>
  <r>
    <s v="P0272"/>
    <x v="4"/>
    <s v="P0272|Aug"/>
    <n v="864.18880000000001"/>
    <n v="793.4399999999996"/>
    <n v="70.748800000000415"/>
    <s v="Timber Refuge"/>
  </r>
  <r>
    <s v="P0272"/>
    <x v="5"/>
    <s v="P0272|Sep"/>
    <n v="632.55280000000005"/>
    <n v="478.7700000000001"/>
    <n v="153.78279999999995"/>
    <s v="Timber Refuge"/>
  </r>
  <r>
    <s v="P0272"/>
    <x v="6"/>
    <s v="P0272|Oct"/>
    <n v="657.63699999999994"/>
    <n v="449.03"/>
    <n v="208.60699999999997"/>
    <s v="Timber Refuge"/>
  </r>
  <r>
    <s v="P0272"/>
    <x v="7"/>
    <s v="P0272|Nov"/>
    <n v="627.95500000000004"/>
    <n v="462.37000000000006"/>
    <n v="165.58499999999998"/>
    <s v="Timber Refuge"/>
  </r>
  <r>
    <s v="P0272"/>
    <x v="8"/>
    <s v="P0272|Dec"/>
    <n v="2083.1824000000001"/>
    <n v="696.53999999999985"/>
    <n v="1386.6424000000002"/>
    <s v="Timber Refuge"/>
  </r>
  <r>
    <s v="P0272"/>
    <x v="9"/>
    <s v="P0272|Jan"/>
    <n v="1848.7255"/>
    <n v="620.21000000000049"/>
    <n v="1228.5154999999995"/>
    <s v="Timber Refuge"/>
  </r>
  <r>
    <s v="P0272"/>
    <x v="10"/>
    <s v="P0272|Feb"/>
    <n v="1571.9359999999999"/>
    <n v="613.20999999999992"/>
    <n v="958.726"/>
    <s v="Timber Refuge"/>
  </r>
  <r>
    <s v="P0272"/>
    <x v="11"/>
    <s v="P0272|Mar"/>
    <n v="1413.826"/>
    <n v="620.41000000000031"/>
    <n v="793.41599999999971"/>
    <s v="Timber Refuge"/>
  </r>
  <r>
    <s v="P0273"/>
    <x v="0"/>
    <s v="P0273|Apr"/>
    <n v="890.67599999999993"/>
    <n v="536.61999999999989"/>
    <n v="354.05600000000004"/>
    <s v="Meadow Retreat"/>
  </r>
  <r>
    <s v="P0273"/>
    <x v="1"/>
    <s v="P0273|May"/>
    <n v="956.7912"/>
    <n v="718.57999999999993"/>
    <n v="238.21120000000008"/>
    <s v="Meadow Retreat"/>
  </r>
  <r>
    <s v="P0273"/>
    <x v="2"/>
    <s v="P0273|Jun"/>
    <n v="1107.5582999999999"/>
    <n v="802.16999999999962"/>
    <n v="305.3883000000003"/>
    <s v="Meadow Retreat"/>
  </r>
  <r>
    <s v="P0273"/>
    <x v="3"/>
    <s v="P0273|Jul"/>
    <n v="1427.4546"/>
    <n v="1371.5299999999997"/>
    <n v="55.924600000000282"/>
    <s v="Meadow Retreat"/>
  </r>
  <r>
    <s v="P0273"/>
    <x v="4"/>
    <s v="P0273|Aug"/>
    <n v="1687.6390000000001"/>
    <n v="1386.0800000000004"/>
    <n v="301.55899999999974"/>
    <s v="Meadow Retreat"/>
  </r>
  <r>
    <s v="P0273"/>
    <x v="5"/>
    <s v="P0273|Sep"/>
    <n v="1077.8860000000002"/>
    <n v="770.1099999999999"/>
    <n v="307.77600000000029"/>
    <s v="Meadow Retreat"/>
  </r>
  <r>
    <s v="P0273"/>
    <x v="6"/>
    <s v="P0273|Oct"/>
    <n v="916.86599999999999"/>
    <n v="585.37999999999954"/>
    <n v="331.48600000000044"/>
    <s v="Meadow Retreat"/>
  </r>
  <r>
    <s v="P0273"/>
    <x v="7"/>
    <s v="P0273|Nov"/>
    <n v="866.32899999999995"/>
    <n v="578.16999999999916"/>
    <n v="288.15900000000079"/>
    <s v="Meadow Retreat"/>
  </r>
  <r>
    <s v="P0273"/>
    <x v="8"/>
    <s v="P0273|Dec"/>
    <n v="3623.5398"/>
    <n v="958.55000000000018"/>
    <n v="2664.9897999999998"/>
    <s v="Meadow Retreat"/>
  </r>
  <r>
    <s v="P0273"/>
    <x v="9"/>
    <s v="P0273|Jan"/>
    <n v="3400.5562"/>
    <n v="960.06000000000029"/>
    <n v="2440.4961999999996"/>
    <s v="Meadow Retreat"/>
  </r>
  <r>
    <s v="P0273"/>
    <x v="10"/>
    <s v="P0273|Feb"/>
    <n v="2823.24"/>
    <n v="868.89999999999975"/>
    <n v="1954.3400000000001"/>
    <s v="Meadow Retreat"/>
  </r>
  <r>
    <s v="P0273"/>
    <x v="11"/>
    <s v="P0273|Mar"/>
    <n v="2193.0685000000003"/>
    <n v="788.88000000000034"/>
    <n v="1404.1885"/>
    <s v="Meadow Retreat"/>
  </r>
  <r>
    <s v="P0274"/>
    <x v="0"/>
    <s v="P0274|Apr"/>
    <n v="2104.1831999999999"/>
    <n v="1078.8200000000002"/>
    <n v="1025.3631999999998"/>
    <s v="Mountain Getaway"/>
  </r>
  <r>
    <s v="P0274"/>
    <x v="1"/>
    <s v="P0274|May"/>
    <n v="2571.9753999999998"/>
    <n v="1725.96"/>
    <n v="846.01539999999977"/>
    <s v="Mountain Getaway"/>
  </r>
  <r>
    <s v="P0274"/>
    <x v="2"/>
    <s v="P0274|Jun"/>
    <n v="3007.2143999999998"/>
    <n v="1954.56"/>
    <n v="1052.6543999999999"/>
    <s v="Mountain Getaway"/>
  </r>
  <r>
    <s v="P0274"/>
    <x v="3"/>
    <s v="P0274|Jul"/>
    <n v="4332.3609999999999"/>
    <n v="3832.29"/>
    <n v="500.07099999999991"/>
    <s v="Mountain Getaway"/>
  </r>
  <r>
    <s v="P0274"/>
    <x v="4"/>
    <s v="P0274|Aug"/>
    <n v="4530.0276000000003"/>
    <n v="3624.8200000000006"/>
    <n v="905.20759999999973"/>
    <s v="Mountain Getaway"/>
  </r>
  <r>
    <s v="P0274"/>
    <x v="5"/>
    <s v="P0274|Sep"/>
    <n v="2773.1631000000002"/>
    <n v="1518.67"/>
    <n v="1254.4931000000001"/>
    <s v="Mountain Getaway"/>
  </r>
  <r>
    <s v="P0274"/>
    <x v="6"/>
    <s v="P0274|Oct"/>
    <n v="2576.0493999999999"/>
    <n v="1335.22"/>
    <n v="1240.8293999999999"/>
    <s v="Mountain Getaway"/>
  </r>
  <r>
    <s v="P0274"/>
    <x v="7"/>
    <s v="P0274|Nov"/>
    <n v="2561.2472000000002"/>
    <n v="1187.1199999999994"/>
    <n v="1374.1272000000008"/>
    <s v="Mountain Getaway"/>
  </r>
  <r>
    <s v="P0274"/>
    <x v="8"/>
    <s v="P0274|Dec"/>
    <n v="10636.635"/>
    <n v="2055.7100000000037"/>
    <n v="8580.9249999999956"/>
    <s v="Mountain Getaway"/>
  </r>
  <r>
    <s v="P0274"/>
    <x v="9"/>
    <s v="P0274|Jan"/>
    <n v="9107.43"/>
    <n v="2049.0800000000027"/>
    <n v="7058.3499999999976"/>
    <s v="Mountain Getaway"/>
  </r>
  <r>
    <s v="P0274"/>
    <x v="10"/>
    <s v="P0274|Feb"/>
    <n v="6284.8943999999992"/>
    <n v="1885.950000000001"/>
    <n v="4398.9443999999985"/>
    <s v="Mountain Getaway"/>
  </r>
  <r>
    <s v="P0274"/>
    <x v="11"/>
    <s v="P0274|Mar"/>
    <n v="5725.8247000000001"/>
    <n v="1671.3100000000047"/>
    <n v="4054.5146999999952"/>
    <s v="Mountain Getaway"/>
  </r>
  <r>
    <s v="P0275"/>
    <x v="0"/>
    <s v="P0275|Apr"/>
    <n v="1345.9315999999999"/>
    <n v="652.52999999999975"/>
    <n v="693.40160000000014"/>
    <s v="Whispering Nest"/>
  </r>
  <r>
    <s v="P0275"/>
    <x v="1"/>
    <s v="P0275|May"/>
    <n v="1612.3712"/>
    <n v="950.85000000000048"/>
    <n v="661.52119999999957"/>
    <s v="Whispering Nest"/>
  </r>
  <r>
    <s v="P0275"/>
    <x v="2"/>
    <s v="P0275|Jun"/>
    <n v="1835.1608000000001"/>
    <n v="1065.07"/>
    <n v="770.09080000000017"/>
    <s v="Whispering Nest"/>
  </r>
  <r>
    <s v="P0275"/>
    <x v="3"/>
    <s v="P0275|Jul"/>
    <n v="2683.4832000000001"/>
    <n v="2013.8700000000008"/>
    <n v="669.61319999999932"/>
    <s v="Whispering Nest"/>
  </r>
  <r>
    <s v="P0275"/>
    <x v="4"/>
    <s v="P0275|Aug"/>
    <n v="2823.8615999999997"/>
    <n v="1892.5900000000001"/>
    <n v="931.27159999999958"/>
    <s v="Whispering Nest"/>
  </r>
  <r>
    <s v="P0275"/>
    <x v="5"/>
    <s v="P0275|Sep"/>
    <n v="2009.7018"/>
    <n v="946.08999999999969"/>
    <n v="1063.6118000000004"/>
    <s v="Whispering Nest"/>
  </r>
  <r>
    <s v="P0275"/>
    <x v="6"/>
    <s v="P0275|Oct"/>
    <n v="1701.3776"/>
    <n v="859.14999999999986"/>
    <n v="842.22760000000017"/>
    <s v="Whispering Nest"/>
  </r>
  <r>
    <s v="P0275"/>
    <x v="7"/>
    <s v="P0275|Nov"/>
    <n v="1717.8967"/>
    <n v="802.75000000000023"/>
    <n v="915.14669999999978"/>
    <s v="Whispering Nest"/>
  </r>
  <r>
    <s v="P0275"/>
    <x v="8"/>
    <s v="P0275|Dec"/>
    <n v="5648.6835000000001"/>
    <n v="1180.4099999999996"/>
    <n v="4468.2735000000002"/>
    <s v="Whispering Nest"/>
  </r>
  <r>
    <s v="P0275"/>
    <x v="9"/>
    <s v="P0275|Jan"/>
    <n v="4913.9085000000005"/>
    <n v="1209.8200000000006"/>
    <n v="3704.0884999999998"/>
    <s v="Whispering Nest"/>
  </r>
  <r>
    <s v="P0275"/>
    <x v="10"/>
    <s v="P0275|Feb"/>
    <n v="4517.7709999999997"/>
    <n v="1053.8500000000001"/>
    <n v="3463.9209999999994"/>
    <s v="Whispering Nest"/>
  </r>
  <r>
    <s v="P0275"/>
    <x v="11"/>
    <s v="P0275|Mar"/>
    <n v="3471.0060000000003"/>
    <n v="957.54999999999973"/>
    <n v="2513.4560000000006"/>
    <s v="Whispering Nest"/>
  </r>
  <r>
    <s v="P0276"/>
    <x v="0"/>
    <s v="P0276|Apr"/>
    <n v="792.56050000000005"/>
    <n v="515.93000000000052"/>
    <n v="276.63049999999953"/>
    <s v="Golden Point"/>
  </r>
  <r>
    <s v="P0276"/>
    <x v="1"/>
    <s v="P0276|May"/>
    <n v="1107.0150999999998"/>
    <n v="720.64000000000033"/>
    <n v="386.37509999999952"/>
    <s v="Golden Point"/>
  </r>
  <r>
    <s v="P0276"/>
    <x v="2"/>
    <s v="P0276|Jun"/>
    <n v="1396.2012"/>
    <n v="808.21000000000026"/>
    <n v="587.99119999999971"/>
    <s v="Golden Point"/>
  </r>
  <r>
    <s v="P0276"/>
    <x v="3"/>
    <s v="P0276|Jul"/>
    <n v="1826.155"/>
    <n v="1446.9299999999996"/>
    <n v="379.22500000000036"/>
    <s v="Golden Point"/>
  </r>
  <r>
    <s v="P0276"/>
    <x v="4"/>
    <s v="P0276|Aug"/>
    <n v="1658.9741999999999"/>
    <n v="1303.0599999999997"/>
    <n v="355.91420000000016"/>
    <s v="Golden Point"/>
  </r>
  <r>
    <s v="P0276"/>
    <x v="5"/>
    <s v="P0276|Sep"/>
    <n v="1155.3599000000002"/>
    <n v="652.35999999999967"/>
    <n v="502.99990000000048"/>
    <s v="Golden Point"/>
  </r>
  <r>
    <s v="P0276"/>
    <x v="6"/>
    <s v="P0276|Oct"/>
    <n v="1145.1749"/>
    <n v="618.1400000000001"/>
    <n v="527.03489999999988"/>
    <s v="Golden Point"/>
  </r>
  <r>
    <s v="P0276"/>
    <x v="7"/>
    <s v="P0276|Nov"/>
    <n v="1085.9369999999999"/>
    <n v="587.96"/>
    <n v="497.97699999999986"/>
    <s v="Golden Point"/>
  </r>
  <r>
    <s v="P0276"/>
    <x v="8"/>
    <s v="P0276|Dec"/>
    <n v="4636.7145"/>
    <n v="957.60000000000014"/>
    <n v="3679.1144999999997"/>
    <s v="Golden Point"/>
  </r>
  <r>
    <s v="P0276"/>
    <x v="9"/>
    <s v="P0276|Jan"/>
    <n v="3680.44"/>
    <n v="967.88999999999965"/>
    <n v="2712.55"/>
    <s v="Golden Point"/>
  </r>
  <r>
    <s v="P0276"/>
    <x v="10"/>
    <s v="P0276|Feb"/>
    <n v="3117.0336000000002"/>
    <n v="867.38999999999976"/>
    <n v="2249.6436000000003"/>
    <s v="Golden Point"/>
  </r>
  <r>
    <s v="P0276"/>
    <x v="11"/>
    <s v="P0276|Mar"/>
    <n v="2874.93"/>
    <n v="779.86000000000024"/>
    <n v="2095.0699999999997"/>
    <s v="Golden Point"/>
  </r>
  <r>
    <s v="P0277"/>
    <x v="0"/>
    <s v="P0277|Apr"/>
    <n v="2644.0964999999997"/>
    <n v="529.09"/>
    <n v="2115.0064999999995"/>
    <s v="Starlight Hollow"/>
  </r>
  <r>
    <s v="P0277"/>
    <x v="1"/>
    <s v="P0277|May"/>
    <n v="2878.4970000000003"/>
    <n v="737.96"/>
    <n v="2140.5370000000003"/>
    <s v="Starlight Hollow"/>
  </r>
  <r>
    <s v="P0277"/>
    <x v="2"/>
    <s v="P0277|Jun"/>
    <n v="3404.6831999999999"/>
    <n v="790.22999999999956"/>
    <n v="2614.4532000000004"/>
    <s v="Starlight Hollow"/>
  </r>
  <r>
    <s v="P0277"/>
    <x v="3"/>
    <s v="P0277|Jul"/>
    <n v="5371.4939999999997"/>
    <n v="1366.5300000000002"/>
    <n v="4004.9639999999995"/>
    <s v="Starlight Hollow"/>
  </r>
  <r>
    <s v="P0277"/>
    <x v="4"/>
    <s v="P0277|Aug"/>
    <n v="5508.76"/>
    <n v="1394.4100000000005"/>
    <n v="4114.3499999999995"/>
    <s v="Starlight Hollow"/>
  </r>
  <r>
    <s v="P0277"/>
    <x v="5"/>
    <s v="P0277|Sep"/>
    <n v="3659.5119"/>
    <n v="649.91999999999996"/>
    <n v="3009.5918999999999"/>
    <s v="Starlight Hollow"/>
  </r>
  <r>
    <s v="P0277"/>
    <x v="6"/>
    <s v="P0277|Oct"/>
    <n v="3513.3910999999998"/>
    <n v="590.77999999999986"/>
    <n v="2922.6111000000001"/>
    <s v="Starlight Hollow"/>
  </r>
  <r>
    <s v="P0277"/>
    <x v="7"/>
    <s v="P0277|Nov"/>
    <n v="3212.6232"/>
    <n v="577.88000000000034"/>
    <n v="2634.7431999999999"/>
    <s v="Starlight Hollow"/>
  </r>
  <r>
    <s v="P0277"/>
    <x v="8"/>
    <s v="P0277|Dec"/>
    <n v="12703.8068"/>
    <n v="951.67"/>
    <n v="11752.1368"/>
    <s v="Starlight Hollow"/>
  </r>
  <r>
    <s v="P0277"/>
    <x v="9"/>
    <s v="P0277|Jan"/>
    <n v="11744.9702"/>
    <n v="863.97000000000025"/>
    <n v="10881.000199999999"/>
    <s v="Starlight Hollow"/>
  </r>
  <r>
    <s v="P0277"/>
    <x v="10"/>
    <s v="P0277|Feb"/>
    <n v="9675.3588"/>
    <n v="869.50000000000057"/>
    <n v="8805.8588"/>
    <s v="Starlight Hollow"/>
  </r>
  <r>
    <s v="P0277"/>
    <x v="11"/>
    <s v="P0277|Mar"/>
    <n v="7186.2889999999998"/>
    <n v="769.15999999999985"/>
    <n v="6417.1289999999999"/>
    <s v="Starlight Hollow"/>
  </r>
  <r>
    <s v="P0278"/>
    <x v="0"/>
    <s v="P0278|Apr"/>
    <n v="1839.2922000000001"/>
    <n v="946.92000000000007"/>
    <n v="892.37220000000002"/>
    <s v="Timber Getaway"/>
  </r>
  <r>
    <s v="P0278"/>
    <x v="1"/>
    <s v="P0278|May"/>
    <n v="2159.5862000000002"/>
    <n v="1475.2699999999998"/>
    <n v="684.31620000000044"/>
    <s v="Timber Getaway"/>
  </r>
  <r>
    <s v="P0278"/>
    <x v="2"/>
    <s v="P0278|Jun"/>
    <n v="2428.3344000000002"/>
    <n v="1646.7900000000004"/>
    <n v="781.54439999999977"/>
    <s v="Timber Getaway"/>
  </r>
  <r>
    <s v="P0278"/>
    <x v="3"/>
    <s v="P0278|Jul"/>
    <n v="3335.904"/>
    <n v="3206.7599999999998"/>
    <n v="129.14400000000023"/>
    <s v="Timber Getaway"/>
  </r>
  <r>
    <s v="P0278"/>
    <x v="4"/>
    <s v="P0278|Aug"/>
    <n v="3274.5030000000002"/>
    <n v="3171.52"/>
    <n v="102.98300000000017"/>
    <s v="Timber Getaway"/>
  </r>
  <r>
    <s v="P0278"/>
    <x v="5"/>
    <s v="P0278|Sep"/>
    <n v="2190.8201999999997"/>
    <n v="1262.52"/>
    <n v="928.30019999999968"/>
    <s v="Timber Getaway"/>
  </r>
  <r>
    <s v="P0278"/>
    <x v="6"/>
    <s v="P0278|Oct"/>
    <n v="2066.8348000000001"/>
    <n v="1125.6799999999998"/>
    <n v="941.15480000000025"/>
    <s v="Timber Getaway"/>
  </r>
  <r>
    <s v="P0278"/>
    <x v="7"/>
    <s v="P0278|Nov"/>
    <n v="2121.3585000000003"/>
    <n v="1012.56"/>
    <n v="1108.7985000000003"/>
    <s v="Timber Getaway"/>
  </r>
  <r>
    <s v="P0278"/>
    <x v="8"/>
    <s v="P0278|Dec"/>
    <n v="8349.4229999999989"/>
    <n v="1704.8099999999961"/>
    <n v="6644.613000000003"/>
    <s v="Timber Getaway"/>
  </r>
  <r>
    <s v="P0278"/>
    <x v="9"/>
    <s v="P0278|Jan"/>
    <n v="6040.5041000000001"/>
    <n v="1589.6799999999969"/>
    <n v="4450.8241000000035"/>
    <s v="Timber Getaway"/>
  </r>
  <r>
    <s v="P0278"/>
    <x v="10"/>
    <s v="P0278|Feb"/>
    <n v="5418.9959999999992"/>
    <n v="1559.7900000000009"/>
    <n v="3859.2059999999983"/>
    <s v="Timber Getaway"/>
  </r>
  <r>
    <s v="P0278"/>
    <x v="11"/>
    <s v="P0278|Mar"/>
    <n v="4603.1301999999996"/>
    <n v="1398.98"/>
    <n v="3204.1501999999996"/>
    <s v="Timber Getaway"/>
  </r>
  <r>
    <s v="P0279"/>
    <x v="0"/>
    <s v="P0279|Apr"/>
    <n v="819.04150000000004"/>
    <n v="526.90000000000032"/>
    <n v="292.14149999999972"/>
    <s v="Starlight Point"/>
  </r>
  <r>
    <s v="P0279"/>
    <x v="1"/>
    <s v="P0279|May"/>
    <n v="953.41560000000004"/>
    <n v="760.14999999999964"/>
    <n v="193.2656000000004"/>
    <s v="Starlight Point"/>
  </r>
  <r>
    <s v="P0279"/>
    <x v="2"/>
    <s v="P0279|Jun"/>
    <n v="1098.2560000000001"/>
    <n v="808.59000000000049"/>
    <n v="289.6659999999996"/>
    <s v="Starlight Point"/>
  </r>
  <r>
    <s v="P0279"/>
    <x v="3"/>
    <s v="P0279|Jul"/>
    <n v="1545.5715"/>
    <n v="1351.8899999999996"/>
    <n v="193.68150000000037"/>
    <s v="Starlight Point"/>
  </r>
  <r>
    <s v="P0279"/>
    <x v="4"/>
    <s v="P0279|Aug"/>
    <n v="1467.3507"/>
    <n v="1296.2399999999998"/>
    <n v="171.11070000000018"/>
    <s v="Starlight Point"/>
  </r>
  <r>
    <s v="P0279"/>
    <x v="5"/>
    <s v="P0279|Sep"/>
    <n v="1021.7424000000001"/>
    <n v="680.25000000000011"/>
    <n v="341.49239999999998"/>
    <s v="Starlight Point"/>
  </r>
  <r>
    <s v="P0279"/>
    <x v="6"/>
    <s v="P0279|Oct"/>
    <n v="946.4316"/>
    <n v="630.32000000000016"/>
    <n v="316.11159999999984"/>
    <s v="Starlight Point"/>
  </r>
  <r>
    <s v="P0279"/>
    <x v="7"/>
    <s v="P0279|Nov"/>
    <n v="879.27850000000001"/>
    <n v="564.06000000000006"/>
    <n v="315.21849999999995"/>
    <s v="Starlight Point"/>
  </r>
  <r>
    <s v="P0279"/>
    <x v="8"/>
    <s v="P0279|Dec"/>
    <n v="3348.4367999999999"/>
    <n v="895.78000000000009"/>
    <n v="2452.6567999999997"/>
    <s v="Starlight Point"/>
  </r>
  <r>
    <s v="P0279"/>
    <x v="9"/>
    <s v="P0279|Jan"/>
    <n v="2756.6579000000002"/>
    <n v="801.25000000000011"/>
    <n v="1955.4079000000002"/>
    <s v="Starlight Point"/>
  </r>
  <r>
    <s v="P0279"/>
    <x v="10"/>
    <s v="P0279|Feb"/>
    <n v="2560.2619999999997"/>
    <n v="799.33000000000015"/>
    <n v="1760.9319999999996"/>
    <s v="Starlight Point"/>
  </r>
  <r>
    <s v="P0279"/>
    <x v="11"/>
    <s v="P0279|Mar"/>
    <n v="2350.16"/>
    <n v="769.32999999999993"/>
    <n v="1580.83"/>
    <s v="Starlight Point"/>
  </r>
  <r>
    <s v="P0280"/>
    <x v="0"/>
    <s v="P0280|Apr"/>
    <n v="1387.2196000000001"/>
    <n v="766.05999999999972"/>
    <n v="621.15960000000041"/>
    <s v="Whispering Hideaway"/>
  </r>
  <r>
    <s v="P0280"/>
    <x v="1"/>
    <s v="P0280|May"/>
    <n v="1745.7898000000002"/>
    <n v="1193.5500000000004"/>
    <n v="552.23979999999983"/>
    <s v="Whispering Hideaway"/>
  </r>
  <r>
    <s v="P0280"/>
    <x v="2"/>
    <s v="P0280|Jun"/>
    <n v="1954.7569000000001"/>
    <n v="1341.5300000000004"/>
    <n v="613.22689999999966"/>
    <s v="Whispering Hideaway"/>
  </r>
  <r>
    <s v="P0280"/>
    <x v="3"/>
    <s v="P0280|Jul"/>
    <n v="2953.0825"/>
    <n v="2637.77"/>
    <n v="315.3125"/>
    <s v="Whispering Hideaway"/>
  </r>
  <r>
    <s v="P0280"/>
    <x v="4"/>
    <s v="P0280|Aug"/>
    <n v="2778.2012"/>
    <n v="2470.29"/>
    <n v="307.91120000000001"/>
    <s v="Whispering Hideaway"/>
  </r>
  <r>
    <s v="P0280"/>
    <x v="5"/>
    <s v="P0280|Sep"/>
    <n v="1773.2892999999999"/>
    <n v="1038.8500000000004"/>
    <n v="734.43929999999955"/>
    <s v="Whispering Hideaway"/>
  </r>
  <r>
    <s v="P0280"/>
    <x v="6"/>
    <s v="P0280|Oct"/>
    <n v="1474.6360000000002"/>
    <n v="941.61"/>
    <n v="533.02600000000018"/>
    <s v="Whispering Hideaway"/>
  </r>
  <r>
    <s v="P0280"/>
    <x v="7"/>
    <s v="P0280|Nov"/>
    <n v="1742.1911"/>
    <n v="859.93999999999983"/>
    <n v="882.25110000000018"/>
    <s v="Whispering Hideaway"/>
  </r>
  <r>
    <s v="P0280"/>
    <x v="8"/>
    <s v="P0280|Dec"/>
    <n v="6103.2690000000002"/>
    <n v="1443.3699999999969"/>
    <n v="4659.8990000000031"/>
    <s v="Whispering Hideaway"/>
  </r>
  <r>
    <s v="P0280"/>
    <x v="9"/>
    <s v="P0280|Jan"/>
    <n v="5298.7105999999994"/>
    <n v="1326.6200000000001"/>
    <n v="3972.0905999999995"/>
    <s v="Whispering Hideaway"/>
  </r>
  <r>
    <s v="P0280"/>
    <x v="10"/>
    <s v="P0280|Feb"/>
    <n v="4329.5835999999999"/>
    <n v="1301.7500000000007"/>
    <n v="3027.833599999999"/>
    <s v="Whispering Hideaway"/>
  </r>
  <r>
    <s v="P0280"/>
    <x v="11"/>
    <s v="P0280|Mar"/>
    <n v="4769.6628999999994"/>
    <n v="1297.4500000000005"/>
    <n v="3472.2128999999986"/>
    <s v="Whispering Hideaway"/>
  </r>
  <r>
    <s v="P0281"/>
    <x v="0"/>
    <s v="P0281|Apr"/>
    <n v="916.01240000000007"/>
    <n v="650.11"/>
    <n v="265.90240000000006"/>
    <s v="Whispering Overlook"/>
  </r>
  <r>
    <s v="P0281"/>
    <x v="1"/>
    <s v="P0281|May"/>
    <n v="1134.06"/>
    <n v="824.38000000000045"/>
    <n v="309.6799999999995"/>
    <s v="Whispering Overlook"/>
  </r>
  <r>
    <s v="P0281"/>
    <x v="2"/>
    <s v="P0281|Jun"/>
    <n v="1294.6713"/>
    <n v="794.54000000000042"/>
    <n v="500.13129999999956"/>
    <s v="Whispering Overlook"/>
  </r>
  <r>
    <s v="P0281"/>
    <x v="3"/>
    <s v="P0281|Jul"/>
    <n v="1941.4200999999998"/>
    <n v="1474.3000000000004"/>
    <n v="467.12009999999941"/>
    <s v="Whispering Overlook"/>
  </r>
  <r>
    <s v="P0281"/>
    <x v="4"/>
    <s v="P0281|Aug"/>
    <n v="1748.07"/>
    <n v="1390.7799999999997"/>
    <n v="357.29000000000019"/>
    <s v="Whispering Overlook"/>
  </r>
  <r>
    <s v="P0281"/>
    <x v="5"/>
    <s v="P0281|Sep"/>
    <n v="946.36369999999999"/>
    <n v="641.55999999999995"/>
    <n v="304.80370000000005"/>
    <s v="Whispering Overlook"/>
  </r>
  <r>
    <s v="P0281"/>
    <x v="6"/>
    <s v="P0281|Oct"/>
    <n v="957.83879999999999"/>
    <n v="606.31999999999994"/>
    <n v="351.51880000000006"/>
    <s v="Whispering Overlook"/>
  </r>
  <r>
    <s v="P0281"/>
    <x v="7"/>
    <s v="P0281|Nov"/>
    <n v="1140.3068000000001"/>
    <n v="663.6099999999999"/>
    <n v="476.69680000000017"/>
    <s v="Whispering Overlook"/>
  </r>
  <r>
    <s v="P0281"/>
    <x v="8"/>
    <s v="P0281|Dec"/>
    <n v="3600.1725000000001"/>
    <n v="959.9899999999999"/>
    <n v="2640.1825000000003"/>
    <s v="Whispering Overlook"/>
  </r>
  <r>
    <s v="P0281"/>
    <x v="9"/>
    <s v="P0281|Jan"/>
    <n v="3399.6734999999999"/>
    <n v="961.23000000000025"/>
    <n v="2438.4434999999994"/>
    <s v="Whispering Overlook"/>
  </r>
  <r>
    <s v="P0281"/>
    <x v="10"/>
    <s v="P0281|Feb"/>
    <n v="2593.7671000000005"/>
    <n v="869.04999999999984"/>
    <n v="1724.7171000000008"/>
    <s v="Whispering Overlook"/>
  </r>
  <r>
    <s v="P0281"/>
    <x v="11"/>
    <s v="P0281|Mar"/>
    <n v="2109.0179999999996"/>
    <n v="775.5"/>
    <n v="1333.5179999999996"/>
    <s v="Whispering Overlook"/>
  </r>
  <r>
    <s v="P0282"/>
    <x v="0"/>
    <s v="P0282|Apr"/>
    <n v="1881.5585000000001"/>
    <n v="1095.0900000000001"/>
    <n v="786.46849999999995"/>
    <s v="Evergreen Retreat"/>
  </r>
  <r>
    <s v="P0282"/>
    <x v="1"/>
    <s v="P0282|May"/>
    <n v="2640.3507"/>
    <n v="1728.04"/>
    <n v="912.3107"/>
    <s v="Evergreen Retreat"/>
  </r>
  <r>
    <s v="P0282"/>
    <x v="2"/>
    <s v="P0282|Jun"/>
    <n v="2835.7960000000003"/>
    <n v="1941.3999999999996"/>
    <n v="894.39600000000064"/>
    <s v="Evergreen Retreat"/>
  </r>
  <r>
    <s v="P0282"/>
    <x v="3"/>
    <s v="P0282|Jul"/>
    <n v="4167.558"/>
    <n v="3840.67"/>
    <n v="326.88799999999992"/>
    <s v="Evergreen Retreat"/>
  </r>
  <r>
    <s v="P0282"/>
    <x v="4"/>
    <s v="P0282|Aug"/>
    <n v="4021.67"/>
    <n v="3741.92"/>
    <n v="279.75"/>
    <s v="Evergreen Retreat"/>
  </r>
  <r>
    <s v="P0282"/>
    <x v="5"/>
    <s v="P0282|Sep"/>
    <n v="2588.7467000000001"/>
    <n v="1485.3700000000003"/>
    <n v="1103.3766999999998"/>
    <s v="Evergreen Retreat"/>
  </r>
  <r>
    <s v="P0282"/>
    <x v="6"/>
    <s v="P0282|Oct"/>
    <n v="2183.9754000000003"/>
    <n v="1321.4800000000005"/>
    <n v="862.49539999999979"/>
    <s v="Evergreen Retreat"/>
  </r>
  <r>
    <s v="P0282"/>
    <x v="7"/>
    <s v="P0282|Nov"/>
    <n v="2220.4086000000002"/>
    <n v="1187.3699999999999"/>
    <n v="1033.0386000000003"/>
    <s v="Evergreen Retreat"/>
  </r>
  <r>
    <s v="P0282"/>
    <x v="8"/>
    <s v="P0282|Dec"/>
    <n v="8909.7439999999988"/>
    <n v="2020.2300000000005"/>
    <n v="6889.5139999999983"/>
    <s v="Evergreen Retreat"/>
  </r>
  <r>
    <s v="P0282"/>
    <x v="9"/>
    <s v="P0282|Jan"/>
    <n v="7459.7972"/>
    <n v="1981.6399999999983"/>
    <n v="5478.1572000000015"/>
    <s v="Evergreen Retreat"/>
  </r>
  <r>
    <s v="P0282"/>
    <x v="10"/>
    <s v="P0282|Feb"/>
    <n v="7082.4672"/>
    <n v="1885.7399999999959"/>
    <n v="5196.7272000000039"/>
    <s v="Evergreen Retreat"/>
  </r>
  <r>
    <s v="P0282"/>
    <x v="11"/>
    <s v="P0282|Mar"/>
    <n v="5676.054000000001"/>
    <n v="1635.0699999999972"/>
    <n v="4040.984000000004"/>
    <s v="Evergreen Retreat"/>
  </r>
  <r>
    <s v="P0283"/>
    <x v="0"/>
    <s v="P0283|Apr"/>
    <n v="783.72040000000004"/>
    <n v="530.18999999999983"/>
    <n v="253.53040000000021"/>
    <s v="Alpine Retreat"/>
  </r>
  <r>
    <s v="P0283"/>
    <x v="1"/>
    <s v="P0283|May"/>
    <n v="1145.7914999999998"/>
    <n v="951.88000000000034"/>
    <n v="193.91149999999948"/>
    <s v="Alpine Retreat"/>
  </r>
  <r>
    <s v="P0283"/>
    <x v="2"/>
    <s v="P0283|Jun"/>
    <n v="1502.9842999999998"/>
    <n v="1064.2300000000005"/>
    <n v="438.75429999999938"/>
    <s v="Alpine Retreat"/>
  </r>
  <r>
    <s v="P0283"/>
    <x v="3"/>
    <s v="P0283|Jul"/>
    <n v="1912.6056000000001"/>
    <n v="1899.9800000000005"/>
    <n v="12.625599999999622"/>
    <s v="Alpine Retreat"/>
  </r>
  <r>
    <s v="P0283"/>
    <x v="4"/>
    <s v="P0283|Aug"/>
    <n v="2003.7468000000001"/>
    <n v="1836.07"/>
    <n v="167.67680000000018"/>
    <s v="Alpine Retreat"/>
  </r>
  <r>
    <s v="P0283"/>
    <x v="5"/>
    <s v="P0283|Sep"/>
    <n v="1237.5535"/>
    <n v="834.09000000000015"/>
    <n v="403.46349999999984"/>
    <s v="Alpine Retreat"/>
  </r>
  <r>
    <s v="P0283"/>
    <x v="6"/>
    <s v="P0283|Oct"/>
    <n v="1125.2275"/>
    <n v="764.14000000000033"/>
    <n v="361.08749999999964"/>
    <s v="Alpine Retreat"/>
  </r>
  <r>
    <s v="P0283"/>
    <x v="7"/>
    <s v="P0283|Nov"/>
    <n v="1144.2394999999999"/>
    <n v="698.28000000000077"/>
    <n v="445.95949999999914"/>
    <s v="Alpine Retreat"/>
  </r>
  <r>
    <s v="P0283"/>
    <x v="8"/>
    <s v="P0283|Dec"/>
    <n v="4043.2954999999997"/>
    <n v="1099.46"/>
    <n v="2943.8354999999997"/>
    <s v="Alpine Retreat"/>
  </r>
  <r>
    <s v="P0283"/>
    <x v="9"/>
    <s v="P0283|Jan"/>
    <n v="4063.2096000000001"/>
    <n v="1062.1800000000003"/>
    <n v="3001.0295999999998"/>
    <s v="Alpine Retreat"/>
  </r>
  <r>
    <s v="P0283"/>
    <x v="10"/>
    <s v="P0283|Feb"/>
    <n v="3357.4189999999999"/>
    <n v="991.69000000000096"/>
    <n v="2365.7289999999989"/>
    <s v="Alpine Retreat"/>
  </r>
  <r>
    <s v="P0283"/>
    <x v="11"/>
    <s v="P0283|Mar"/>
    <n v="2437.7337000000002"/>
    <n v="843.96000000000015"/>
    <n v="1593.7737000000002"/>
    <s v="Alpine Retreat"/>
  </r>
  <r>
    <s v="P0284"/>
    <x v="0"/>
    <s v="P0284|Apr"/>
    <n v="571.69500000000005"/>
    <n v="400.99000000000041"/>
    <n v="170.70499999999964"/>
    <s v="Whispering Villa"/>
  </r>
  <r>
    <s v="P0284"/>
    <x v="1"/>
    <s v="P0284|May"/>
    <n v="705.53560000000004"/>
    <n v="517.38999999999965"/>
    <n v="188.1456000000004"/>
    <s v="Whispering Villa"/>
  </r>
  <r>
    <s v="P0284"/>
    <x v="2"/>
    <s v="P0284|Jun"/>
    <n v="822.21690000000001"/>
    <n v="552.86000000000013"/>
    <n v="269.35689999999988"/>
    <s v="Whispering Villa"/>
  </r>
  <r>
    <s v="P0284"/>
    <x v="3"/>
    <s v="P0284|Jul"/>
    <n v="1250.635"/>
    <n v="894.30000000000041"/>
    <n v="356.33499999999958"/>
    <s v="Whispering Villa"/>
  </r>
  <r>
    <s v="P0284"/>
    <x v="4"/>
    <s v="P0284|Aug"/>
    <n v="938.37440000000004"/>
    <n v="1069.1699999999989"/>
    <n v="-130.7955999999989"/>
    <s v="Whispering Villa"/>
  </r>
  <r>
    <s v="P0284"/>
    <x v="5"/>
    <s v="P0284|Sep"/>
    <n v="718.51419999999996"/>
    <n v="466.73000000000025"/>
    <n v="251.78419999999971"/>
    <s v="Whispering Villa"/>
  </r>
  <r>
    <s v="P0284"/>
    <x v="6"/>
    <s v="P0284|Oct"/>
    <n v="730.03780000000006"/>
    <n v="449.70000000000039"/>
    <n v="280.33779999999967"/>
    <s v="Whispering Villa"/>
  </r>
  <r>
    <s v="P0284"/>
    <x v="7"/>
    <s v="P0284|Nov"/>
    <n v="776.72389999999996"/>
    <n v="450.87999999999977"/>
    <n v="325.84390000000019"/>
    <s v="Whispering Villa"/>
  </r>
  <r>
    <s v="P0284"/>
    <x v="8"/>
    <s v="P0284|Dec"/>
    <n v="2478.8550999999998"/>
    <n v="705.74000000000024"/>
    <n v="1773.1150999999995"/>
    <s v="Whispering Villa"/>
  </r>
  <r>
    <s v="P0284"/>
    <x v="9"/>
    <s v="P0284|Jan"/>
    <n v="2231.4468999999999"/>
    <n v="697.8000000000003"/>
    <n v="1533.6468999999997"/>
    <s v="Whispering Villa"/>
  </r>
  <r>
    <s v="P0284"/>
    <x v="10"/>
    <s v="P0284|Feb"/>
    <n v="1844.6709000000001"/>
    <n v="622.37999999999943"/>
    <n v="1222.2909000000006"/>
    <s v="Whispering Villa"/>
  </r>
  <r>
    <s v="P0284"/>
    <x v="11"/>
    <s v="P0284|Mar"/>
    <n v="1482.6960000000001"/>
    <n v="605.69999999999993"/>
    <n v="876.99600000000021"/>
    <s v="Whispering Villa"/>
  </r>
  <r>
    <s v="P0285"/>
    <x v="0"/>
    <s v="P0285|Apr"/>
    <n v="1906.5131999999999"/>
    <n v="932.55000000000007"/>
    <n v="973.9631999999998"/>
    <s v="Whispering Retreat"/>
  </r>
  <r>
    <s v="P0285"/>
    <x v="1"/>
    <s v="P0285|May"/>
    <n v="2076.6803"/>
    <n v="1478.01"/>
    <n v="598.6703"/>
    <s v="Whispering Retreat"/>
  </r>
  <r>
    <s v="P0285"/>
    <x v="2"/>
    <s v="P0285|Jun"/>
    <n v="2561.4960000000001"/>
    <n v="1664.2100000000005"/>
    <n v="897.2859999999996"/>
    <s v="Whispering Retreat"/>
  </r>
  <r>
    <s v="P0285"/>
    <x v="3"/>
    <s v="P0285|Jul"/>
    <n v="4381.9908000000005"/>
    <n v="3210.7400000000002"/>
    <n v="1171.2508000000003"/>
    <s v="Whispering Retreat"/>
  </r>
  <r>
    <s v="P0285"/>
    <x v="4"/>
    <s v="P0285|Aug"/>
    <n v="3601.2960000000003"/>
    <n v="3019.1399999999994"/>
    <n v="582.15600000000086"/>
    <s v="Whispering Retreat"/>
  </r>
  <r>
    <s v="P0285"/>
    <x v="5"/>
    <s v="P0285|Sep"/>
    <n v="1993.1147999999998"/>
    <n v="1251.1199999999999"/>
    <n v="741.99479999999994"/>
    <s v="Whispering Retreat"/>
  </r>
  <r>
    <s v="P0285"/>
    <x v="6"/>
    <s v="P0285|Oct"/>
    <n v="1913.1480000000001"/>
    <n v="1119.3100000000004"/>
    <n v="793.83799999999974"/>
    <s v="Whispering Retreat"/>
  </r>
  <r>
    <s v="P0285"/>
    <x v="7"/>
    <s v="P0285|Nov"/>
    <n v="2243.7143000000001"/>
    <n v="995.4099999999994"/>
    <n v="1248.3043000000007"/>
    <s v="Whispering Retreat"/>
  </r>
  <r>
    <s v="P0285"/>
    <x v="8"/>
    <s v="P0285|Dec"/>
    <n v="7891.3501999999999"/>
    <n v="1725.0899999999974"/>
    <n v="6166.2602000000024"/>
    <s v="Whispering Retreat"/>
  </r>
  <r>
    <s v="P0285"/>
    <x v="9"/>
    <s v="P0285|Jan"/>
    <n v="7433.9369999999999"/>
    <n v="1757.6000000000038"/>
    <n v="5676.3369999999959"/>
    <s v="Whispering Retreat"/>
  </r>
  <r>
    <s v="P0285"/>
    <x v="10"/>
    <s v="P0285|Feb"/>
    <n v="6172.5307999999995"/>
    <n v="1582.930000000003"/>
    <n v="4589.6007999999965"/>
    <s v="Whispering Retreat"/>
  </r>
  <r>
    <s v="P0285"/>
    <x v="11"/>
    <s v="P0285|Mar"/>
    <n v="5101.8072000000002"/>
    <n v="1414.6500000000003"/>
    <n v="3687.1571999999996"/>
    <s v="Whispering Retreat"/>
  </r>
  <r>
    <s v="P0286"/>
    <x v="0"/>
    <s v="P0286|Apr"/>
    <n v="820.20550000000003"/>
    <n v="527.14000000000021"/>
    <n v="293.06549999999982"/>
    <s v="Whispering Perch"/>
  </r>
  <r>
    <s v="P0286"/>
    <x v="1"/>
    <s v="P0286|May"/>
    <n v="1007.4834000000001"/>
    <n v="720.59999999999968"/>
    <n v="286.88340000000039"/>
    <s v="Whispering Perch"/>
  </r>
  <r>
    <s v="P0286"/>
    <x v="2"/>
    <s v="P0286|Jun"/>
    <n v="1132.4096999999999"/>
    <n v="796.96999999999957"/>
    <n v="335.43970000000036"/>
    <s v="Whispering Perch"/>
  </r>
  <r>
    <s v="P0286"/>
    <x v="3"/>
    <s v="P0286|Jul"/>
    <n v="1587.3009"/>
    <n v="1374.8100000000002"/>
    <n v="212.49089999999978"/>
    <s v="Whispering Perch"/>
  </r>
  <r>
    <s v="P0286"/>
    <x v="4"/>
    <s v="P0286|Aug"/>
    <n v="1411.3719999999998"/>
    <n v="1297.3600000000006"/>
    <n v="114.01199999999926"/>
    <s v="Whispering Perch"/>
  </r>
  <r>
    <s v="P0286"/>
    <x v="5"/>
    <s v="P0286|Sep"/>
    <n v="955.375"/>
    <n v="643.7199999999998"/>
    <n v="311.6550000000002"/>
    <s v="Whispering Perch"/>
  </r>
  <r>
    <s v="P0286"/>
    <x v="6"/>
    <s v="P0286|Oct"/>
    <n v="956.09280000000001"/>
    <n v="598.94999999999982"/>
    <n v="357.14280000000019"/>
    <s v="Whispering Perch"/>
  </r>
  <r>
    <s v="P0286"/>
    <x v="7"/>
    <s v="P0286|Nov"/>
    <n v="974.36760000000004"/>
    <n v="573.87000000000046"/>
    <n v="400.49759999999958"/>
    <s v="Whispering Perch"/>
  </r>
  <r>
    <s v="P0286"/>
    <x v="8"/>
    <s v="P0286|Dec"/>
    <n v="2985.1718000000001"/>
    <n v="883.37000000000023"/>
    <n v="2101.8017999999997"/>
    <s v="Whispering Perch"/>
  </r>
  <r>
    <s v="P0286"/>
    <x v="9"/>
    <s v="P0286|Jan"/>
    <n v="2791.3353999999999"/>
    <n v="790.91000000000008"/>
    <n v="2000.4253999999999"/>
    <s v="Whispering Perch"/>
  </r>
  <r>
    <s v="P0286"/>
    <x v="10"/>
    <s v="P0286|Feb"/>
    <n v="2487.5119999999997"/>
    <n v="797.45000000000039"/>
    <n v="1690.0619999999994"/>
    <s v="Whispering Perch"/>
  </r>
  <r>
    <s v="P0286"/>
    <x v="11"/>
    <s v="P0286|Mar"/>
    <n v="1880.3295000000001"/>
    <n v="688.94000000000051"/>
    <n v="1191.3894999999995"/>
    <s v="Whispering Perch"/>
  </r>
  <r>
    <s v="P0287"/>
    <x v="0"/>
    <s v="P0287|Apr"/>
    <n v="1565.5444"/>
    <n v="759.42000000000019"/>
    <n v="806.12439999999981"/>
    <s v="Alpine Landing"/>
  </r>
  <r>
    <s v="P0287"/>
    <x v="1"/>
    <s v="P0287|May"/>
    <n v="2036.9256"/>
    <n v="1224.2"/>
    <n v="812.72559999999999"/>
    <s v="Alpine Landing"/>
  </r>
  <r>
    <s v="P0287"/>
    <x v="2"/>
    <s v="P0287|Jun"/>
    <n v="2038.788"/>
    <n v="1368.8199999999997"/>
    <n v="669.9680000000003"/>
    <s v="Alpine Landing"/>
  </r>
  <r>
    <s v="P0287"/>
    <x v="3"/>
    <s v="P0287|Jul"/>
    <n v="3134.7925999999998"/>
    <n v="2615.6899999999996"/>
    <n v="519.10260000000017"/>
    <s v="Alpine Landing"/>
  </r>
  <r>
    <s v="P0287"/>
    <x v="4"/>
    <s v="P0287|Aug"/>
    <n v="2747.7819999999997"/>
    <n v="2475.4499999999998"/>
    <n v="272.33199999999988"/>
    <s v="Alpine Landing"/>
  </r>
  <r>
    <s v="P0287"/>
    <x v="5"/>
    <s v="P0287|Sep"/>
    <n v="1973.7301"/>
    <n v="1053.5000000000005"/>
    <n v="920.23009999999954"/>
    <s v="Alpine Landing"/>
  </r>
  <r>
    <s v="P0287"/>
    <x v="6"/>
    <s v="P0287|Oct"/>
    <n v="1950.0329999999999"/>
    <n v="931.24"/>
    <n v="1018.7929999999999"/>
    <s v="Alpine Landing"/>
  </r>
  <r>
    <s v="P0287"/>
    <x v="7"/>
    <s v="P0287|Nov"/>
    <n v="1849.5813999999998"/>
    <n v="965.92"/>
    <n v="883.66139999999984"/>
    <s v="Alpine Landing"/>
  </r>
  <r>
    <s v="P0287"/>
    <x v="8"/>
    <s v="P0287|Dec"/>
    <n v="6117.3824999999997"/>
    <n v="1432.5000000000025"/>
    <n v="4684.882499999997"/>
    <s v="Alpine Landing"/>
  </r>
  <r>
    <s v="P0287"/>
    <x v="9"/>
    <s v="P0287|Jan"/>
    <n v="5963.5874000000003"/>
    <n v="1305.5599999999997"/>
    <n v="4658.0274000000009"/>
    <s v="Alpine Landing"/>
  </r>
  <r>
    <s v="P0287"/>
    <x v="10"/>
    <s v="P0287|Feb"/>
    <n v="5444.0457000000006"/>
    <n v="1302.2200000000005"/>
    <n v="4141.8257000000003"/>
    <s v="Alpine Landing"/>
  </r>
  <r>
    <s v="P0287"/>
    <x v="11"/>
    <s v="P0287|Mar"/>
    <n v="4270.9940000000006"/>
    <n v="1157.6400000000001"/>
    <n v="3113.3540000000003"/>
    <s v="Alpine Landing"/>
  </r>
  <r>
    <s v="P0288"/>
    <x v="0"/>
    <s v="P0288|Apr"/>
    <n v="1096.3215"/>
    <n v="628.67000000000007"/>
    <n v="467.65149999999994"/>
    <s v="Rustic Cabin"/>
  </r>
  <r>
    <s v="P0288"/>
    <x v="1"/>
    <s v="P0288|May"/>
    <n v="1399.107"/>
    <n v="959.9200000000003"/>
    <n v="439.18699999999967"/>
    <s v="Rustic Cabin"/>
  </r>
  <r>
    <s v="P0288"/>
    <x v="2"/>
    <s v="P0288|Jun"/>
    <n v="1568.0325"/>
    <n v="1060.6300000000003"/>
    <n v="507.40249999999969"/>
    <s v="Rustic Cabin"/>
  </r>
  <r>
    <s v="P0288"/>
    <x v="3"/>
    <s v="P0288|Jul"/>
    <n v="2072.6264999999999"/>
    <n v="1896.9300000000007"/>
    <n v="175.69649999999911"/>
    <s v="Rustic Cabin"/>
  </r>
  <r>
    <s v="P0288"/>
    <x v="4"/>
    <s v="P0288|Aug"/>
    <n v="1972.2315000000001"/>
    <n v="1800.7899999999997"/>
    <n v="171.44150000000036"/>
    <s v="Rustic Cabin"/>
  </r>
  <r>
    <s v="P0288"/>
    <x v="5"/>
    <s v="P0288|Sep"/>
    <n v="1134.5394999999999"/>
    <n v="826.15999999999963"/>
    <n v="308.37950000000023"/>
    <s v="Rustic Cabin"/>
  </r>
  <r>
    <s v="P0288"/>
    <x v="6"/>
    <s v="P0288|Oct"/>
    <n v="1184.155"/>
    <n v="782.22"/>
    <n v="401.93499999999995"/>
    <s v="Rustic Cabin"/>
  </r>
  <r>
    <s v="P0288"/>
    <x v="7"/>
    <s v="P0288|Nov"/>
    <n v="1274.6753999999999"/>
    <n v="709.86000000000081"/>
    <n v="564.81539999999904"/>
    <s v="Rustic Cabin"/>
  </r>
  <r>
    <s v="P0288"/>
    <x v="8"/>
    <s v="P0288|Dec"/>
    <n v="4789.7395999999999"/>
    <n v="1081.3300000000004"/>
    <n v="3708.4095999999995"/>
    <s v="Rustic Cabin"/>
  </r>
  <r>
    <s v="P0288"/>
    <x v="9"/>
    <s v="P0288|Jan"/>
    <n v="3803.7741999999998"/>
    <n v="959.44"/>
    <n v="2844.3341999999998"/>
    <s v="Rustic Cabin"/>
  </r>
  <r>
    <s v="P0288"/>
    <x v="10"/>
    <s v="P0288|Feb"/>
    <n v="2713.1651999999999"/>
    <n v="883.96000000000015"/>
    <n v="1829.2051999999999"/>
    <s v="Rustic Cabin"/>
  </r>
  <r>
    <s v="P0288"/>
    <x v="11"/>
    <s v="P0288|Mar"/>
    <n v="2988.2370000000001"/>
    <n v="966.63"/>
    <n v="2021.607"/>
    <s v="Rustic Cabin"/>
  </r>
  <r>
    <s v="P0289"/>
    <x v="0"/>
    <s v="P0289|Apr"/>
    <n v="674.74779999999998"/>
    <n v="424.31999999999965"/>
    <n v="250.42780000000033"/>
    <s v="Aspen Escape"/>
  </r>
  <r>
    <s v="P0289"/>
    <x v="1"/>
    <s v="P0289|May"/>
    <n v="768.50799999999992"/>
    <n v="513.27000000000032"/>
    <n v="255.2379999999996"/>
    <s v="Aspen Escape"/>
  </r>
  <r>
    <s v="P0289"/>
    <x v="2"/>
    <s v="P0289|Jun"/>
    <n v="897.24639999999999"/>
    <n v="554.11999999999978"/>
    <n v="343.12640000000022"/>
    <s v="Aspen Escape"/>
  </r>
  <r>
    <s v="P0289"/>
    <x v="3"/>
    <s v="P0289|Jul"/>
    <n v="1544.5644"/>
    <n v="893.94000000000017"/>
    <n v="650.62439999999981"/>
    <s v="Aspen Escape"/>
  </r>
  <r>
    <s v="P0289"/>
    <x v="4"/>
    <s v="P0289|Aug"/>
    <n v="1333.7543000000001"/>
    <n v="857.82000000000028"/>
    <n v="475.93429999999978"/>
    <s v="Aspen Escape"/>
  </r>
  <r>
    <s v="P0289"/>
    <x v="5"/>
    <s v="P0289|Sep"/>
    <n v="808.29740000000004"/>
    <n v="466.75999999999976"/>
    <n v="341.53740000000028"/>
    <s v="Aspen Escape"/>
  </r>
  <r>
    <s v="P0289"/>
    <x v="6"/>
    <s v="P0289|Oct"/>
    <n v="779.37200000000007"/>
    <n v="461.34999999999991"/>
    <n v="318.02200000000016"/>
    <s v="Aspen Escape"/>
  </r>
  <r>
    <s v="P0289"/>
    <x v="7"/>
    <s v="P0289|Nov"/>
    <n v="777.33500000000004"/>
    <n v="445.71000000000038"/>
    <n v="331.62499999999966"/>
    <s v="Aspen Escape"/>
  </r>
  <r>
    <s v="P0289"/>
    <x v="8"/>
    <s v="P0289|Dec"/>
    <n v="2823.3585000000003"/>
    <n v="766.97999999999956"/>
    <n v="2056.3785000000007"/>
    <s v="Aspen Escape"/>
  </r>
  <r>
    <s v="P0289"/>
    <x v="9"/>
    <s v="P0289|Jan"/>
    <n v="2832.8160000000003"/>
    <n v="758.05000000000041"/>
    <n v="2074.7659999999996"/>
    <s v="Aspen Escape"/>
  </r>
  <r>
    <s v="P0289"/>
    <x v="10"/>
    <s v="P0289|Feb"/>
    <n v="2193.9951999999998"/>
    <n v="703.96000000000038"/>
    <n v="1490.0351999999993"/>
    <s v="Aspen Escape"/>
  </r>
  <r>
    <s v="P0289"/>
    <x v="11"/>
    <s v="P0289|Mar"/>
    <n v="2094.8806"/>
    <n v="682.29999999999961"/>
    <n v="1412.5806000000002"/>
    <s v="Aspen Escape"/>
  </r>
  <r>
    <s v="P0290"/>
    <x v="0"/>
    <s v="P0290|Apr"/>
    <n v="814.72500000000002"/>
    <n v="538.35000000000014"/>
    <n v="276.37499999999989"/>
    <s v="Boulder Refuge"/>
  </r>
  <r>
    <s v="P0290"/>
    <x v="1"/>
    <s v="P0290|May"/>
    <n v="888.81359999999995"/>
    <n v="729.31000000000017"/>
    <n v="159.50359999999978"/>
    <s v="Boulder Refuge"/>
  </r>
  <r>
    <s v="P0290"/>
    <x v="2"/>
    <s v="P0290|Jun"/>
    <n v="1189.6687999999999"/>
    <n v="798.20000000000039"/>
    <n v="391.46879999999953"/>
    <s v="Boulder Refuge"/>
  </r>
  <r>
    <s v="P0290"/>
    <x v="3"/>
    <s v="P0290|Jul"/>
    <n v="1840.6759"/>
    <n v="1451.6800000000003"/>
    <n v="388.99589999999966"/>
    <s v="Boulder Refuge"/>
  </r>
  <r>
    <s v="P0290"/>
    <x v="4"/>
    <s v="P0290|Aug"/>
    <n v="1445.5256999999999"/>
    <n v="1416.72"/>
    <n v="28.805699999999888"/>
    <s v="Boulder Refuge"/>
  </r>
  <r>
    <s v="P0290"/>
    <x v="5"/>
    <s v="P0290|Sep"/>
    <n v="1068.7874000000002"/>
    <n v="673.97"/>
    <n v="394.81740000000013"/>
    <s v="Boulder Refuge"/>
  </r>
  <r>
    <s v="P0290"/>
    <x v="6"/>
    <s v="P0290|Oct"/>
    <n v="974.60039999999992"/>
    <n v="613.16999999999985"/>
    <n v="361.43040000000008"/>
    <s v="Boulder Refuge"/>
  </r>
  <r>
    <s v="P0290"/>
    <x v="7"/>
    <s v="P0290|Nov"/>
    <n v="876.35879999999997"/>
    <n v="567.13999999999919"/>
    <n v="309.21880000000078"/>
    <s v="Boulder Refuge"/>
  </r>
  <r>
    <s v="P0290"/>
    <x v="8"/>
    <s v="P0290|Dec"/>
    <n v="3866.1464999999998"/>
    <n v="975.11999999999989"/>
    <n v="2891.0264999999999"/>
    <s v="Boulder Refuge"/>
  </r>
  <r>
    <s v="P0290"/>
    <x v="9"/>
    <s v="P0290|Jan"/>
    <n v="3002.7094000000002"/>
    <n v="856.28999999999951"/>
    <n v="2146.4194000000007"/>
    <s v="Boulder Refuge"/>
  </r>
  <r>
    <s v="P0290"/>
    <x v="10"/>
    <s v="P0290|Feb"/>
    <n v="2304.6766999999995"/>
    <n v="786.74000000000024"/>
    <n v="1517.9366999999993"/>
    <s v="Boulder Refuge"/>
  </r>
  <r>
    <s v="P0290"/>
    <x v="11"/>
    <s v="P0290|Mar"/>
    <n v="2302.8627999999999"/>
    <n v="771.74000000000035"/>
    <n v="1531.1227999999996"/>
    <s v="Boulder Refuge"/>
  </r>
  <r>
    <s v="P0291"/>
    <x v="0"/>
    <s v="P0291|Apr"/>
    <n v="675.72400000000005"/>
    <n v="506.85000000000019"/>
    <n v="168.87399999999985"/>
    <s v="Cloudline Lodge"/>
  </r>
  <r>
    <s v="P0291"/>
    <x v="1"/>
    <s v="P0291|May"/>
    <n v="963.54240000000004"/>
    <n v="738.9400000000004"/>
    <n v="224.60239999999965"/>
    <s v="Cloudline Lodge"/>
  </r>
  <r>
    <s v="P0291"/>
    <x v="2"/>
    <s v="P0291|Jun"/>
    <n v="911.19149999999991"/>
    <n v="824.81999999999982"/>
    <n v="86.371500000000083"/>
    <s v="Cloudline Lodge"/>
  </r>
  <r>
    <s v="P0291"/>
    <x v="3"/>
    <s v="P0291|Jul"/>
    <n v="1554.6519999999998"/>
    <n v="1449.4199999999996"/>
    <n v="105.2320000000002"/>
    <s v="Cloudline Lodge"/>
  </r>
  <r>
    <s v="P0291"/>
    <x v="4"/>
    <s v="P0291|Aug"/>
    <n v="1570.075"/>
    <n v="1407.3799999999999"/>
    <n v="162.69500000000016"/>
    <s v="Cloudline Lodge"/>
  </r>
  <r>
    <s v="P0291"/>
    <x v="5"/>
    <s v="P0291|Sep"/>
    <n v="917.09879999999998"/>
    <n v="646.92999999999984"/>
    <n v="270.16880000000015"/>
    <s v="Cloudline Lodge"/>
  </r>
  <r>
    <s v="P0291"/>
    <x v="6"/>
    <s v="P0291|Oct"/>
    <n v="870.82979999999998"/>
    <n v="601.99999999999977"/>
    <n v="268.8298000000002"/>
    <s v="Cloudline Lodge"/>
  </r>
  <r>
    <s v="P0291"/>
    <x v="7"/>
    <s v="P0291|Nov"/>
    <n v="849.41219999999998"/>
    <n v="567.8599999999999"/>
    <n v="281.55220000000008"/>
    <s v="Cloudline Lodge"/>
  </r>
  <r>
    <s v="P0291"/>
    <x v="8"/>
    <s v="P0291|Dec"/>
    <n v="3185.6804999999999"/>
    <n v="865.59"/>
    <n v="2320.0904999999998"/>
    <s v="Cloudline Lodge"/>
  </r>
  <r>
    <s v="P0291"/>
    <x v="9"/>
    <s v="P0291|Jan"/>
    <n v="2612.9051999999997"/>
    <n v="877.50000000000034"/>
    <n v="1735.4051999999992"/>
    <s v="Cloudline Lodge"/>
  </r>
  <r>
    <s v="P0291"/>
    <x v="10"/>
    <s v="P0291|Feb"/>
    <n v="2522.4513999999999"/>
    <n v="802.60000000000014"/>
    <n v="1719.8513999999998"/>
    <s v="Cloudline Lodge"/>
  </r>
  <r>
    <s v="P0291"/>
    <x v="11"/>
    <s v="P0291|Mar"/>
    <n v="2089.0360000000001"/>
    <n v="779.89999999999975"/>
    <n v="1309.1360000000004"/>
    <s v="Cloudline Lodge"/>
  </r>
  <r>
    <s v="P0292"/>
    <x v="0"/>
    <s v="P0292|Apr"/>
    <n v="896.49599999999998"/>
    <n v="524.50000000000045"/>
    <n v="371.99599999999953"/>
    <s v="Timber House"/>
  </r>
  <r>
    <s v="P0292"/>
    <x v="1"/>
    <s v="P0292|May"/>
    <n v="1048.01"/>
    <n v="735.52999999999952"/>
    <n v="312.48000000000047"/>
    <s v="Timber House"/>
  </r>
  <r>
    <s v="P0292"/>
    <x v="2"/>
    <s v="P0292|Jun"/>
    <n v="1224.9768000000001"/>
    <n v="805.05000000000018"/>
    <n v="419.92679999999996"/>
    <s v="Timber House"/>
  </r>
  <r>
    <s v="P0292"/>
    <x v="3"/>
    <s v="P0292|Jul"/>
    <n v="1980.0261"/>
    <n v="1450.6999999999998"/>
    <n v="529.32610000000022"/>
    <s v="Timber House"/>
  </r>
  <r>
    <s v="P0292"/>
    <x v="4"/>
    <s v="P0292|Aug"/>
    <n v="1853.0531000000001"/>
    <n v="1380.5299999999997"/>
    <n v="472.52310000000034"/>
    <s v="Timber House"/>
  </r>
  <r>
    <s v="P0292"/>
    <x v="5"/>
    <s v="P0292|Sep"/>
    <n v="1122.9037000000001"/>
    <n v="647.0599999999996"/>
    <n v="475.84370000000047"/>
    <s v="Timber House"/>
  </r>
  <r>
    <s v="P0292"/>
    <x v="6"/>
    <s v="P0292|Oct"/>
    <n v="958.1880000000001"/>
    <n v="616.14"/>
    <n v="342.04800000000012"/>
    <s v="Timber House"/>
  </r>
  <r>
    <s v="P0292"/>
    <x v="7"/>
    <s v="P0292|Nov"/>
    <n v="1093.3671999999999"/>
    <n v="577.5200000000001"/>
    <n v="515.84719999999982"/>
    <s v="Timber House"/>
  </r>
  <r>
    <s v="P0292"/>
    <x v="8"/>
    <s v="P0292|Dec"/>
    <n v="4030.2704999999996"/>
    <n v="955.40999999999951"/>
    <n v="3074.8605000000002"/>
    <s v="Timber House"/>
  </r>
  <r>
    <s v="P0292"/>
    <x v="9"/>
    <s v="P0292|Jan"/>
    <n v="3651.6976"/>
    <n v="885.60000000000036"/>
    <n v="2766.0975999999996"/>
    <s v="Timber House"/>
  </r>
  <r>
    <s v="P0292"/>
    <x v="10"/>
    <s v="P0292|Feb"/>
    <n v="2672.5783000000001"/>
    <n v="782.40000000000032"/>
    <n v="1890.1782999999998"/>
    <s v="Timber House"/>
  </r>
  <r>
    <s v="P0292"/>
    <x v="11"/>
    <s v="P0292|Mar"/>
    <n v="2436.5675999999999"/>
    <n v="768.26999999999987"/>
    <n v="1668.2975999999999"/>
    <s v="Timber House"/>
  </r>
  <r>
    <s v="P0293"/>
    <x v="0"/>
    <s v="P0293|Apr"/>
    <n v="652.83550000000014"/>
    <n v="553.39"/>
    <n v="99.445500000000152"/>
    <s v="Rustic Getaway"/>
  </r>
  <r>
    <s v="P0293"/>
    <x v="1"/>
    <s v="P0293|May"/>
    <n v="762.57159999999999"/>
    <n v="527.07000000000039"/>
    <n v="235.5015999999996"/>
    <s v="Rustic Getaway"/>
  </r>
  <r>
    <s v="P0293"/>
    <x v="2"/>
    <s v="P0293|Jun"/>
    <n v="924.25120000000004"/>
    <n v="554.75"/>
    <n v="369.50120000000004"/>
    <s v="Rustic Getaway"/>
  </r>
  <r>
    <s v="P0293"/>
    <x v="3"/>
    <s v="P0293|Jul"/>
    <n v="1564.5464000000002"/>
    <n v="904.69000000000028"/>
    <n v="659.85639999999989"/>
    <s v="Rustic Getaway"/>
  </r>
  <r>
    <s v="P0293"/>
    <x v="4"/>
    <s v="P0293|Aug"/>
    <n v="1373.2430000000002"/>
    <n v="871.62999999999988"/>
    <n v="501.61300000000028"/>
    <s v="Rustic Getaway"/>
  </r>
  <r>
    <s v="P0293"/>
    <x v="5"/>
    <s v="P0293|Sep"/>
    <n v="882.78370000000007"/>
    <n v="471.44000000000028"/>
    <n v="411.34369999999979"/>
    <s v="Rustic Getaway"/>
  </r>
  <r>
    <s v="P0293"/>
    <x v="6"/>
    <s v="P0293|Oct"/>
    <n v="769.49739999999997"/>
    <n v="449.25000000000006"/>
    <n v="320.24739999999991"/>
    <s v="Rustic Getaway"/>
  </r>
  <r>
    <s v="P0293"/>
    <x v="7"/>
    <s v="P0293|Nov"/>
    <n v="871.6481"/>
    <n v="467.6900000000004"/>
    <n v="403.9580999999996"/>
    <s v="Rustic Getaway"/>
  </r>
  <r>
    <s v="P0293"/>
    <x v="8"/>
    <s v="P0293|Dec"/>
    <n v="3260.5859999999998"/>
    <n v="783.18000000000006"/>
    <n v="2477.4059999999999"/>
    <s v="Rustic Getaway"/>
  </r>
  <r>
    <s v="P0293"/>
    <x v="9"/>
    <s v="P0293|Jan"/>
    <n v="2935.3643999999999"/>
    <n v="784.00999999999976"/>
    <n v="2151.3544000000002"/>
    <s v="Rustic Getaway"/>
  </r>
  <r>
    <s v="P0293"/>
    <x v="10"/>
    <s v="P0293|Feb"/>
    <n v="2286.1839999999997"/>
    <n v="709.73000000000013"/>
    <n v="1576.4539999999997"/>
    <s v="Rustic Getaway"/>
  </r>
  <r>
    <s v="P0293"/>
    <x v="11"/>
    <s v="P0293|Mar"/>
    <n v="1637.1394"/>
    <n v="618.14999999999975"/>
    <n v="1018.9894000000003"/>
    <s v="Rustic Getaway"/>
  </r>
  <r>
    <s v="P0294"/>
    <x v="0"/>
    <s v="P0294|Apr"/>
    <n v="811.75060000000008"/>
    <n v="408.5800000000001"/>
    <n v="403.17059999999998"/>
    <s v="Timber Retreat"/>
  </r>
  <r>
    <s v="P0294"/>
    <x v="1"/>
    <s v="P0294|May"/>
    <n v="868.86419999999998"/>
    <n v="515.02000000000032"/>
    <n v="353.84419999999966"/>
    <s v="Timber Retreat"/>
  </r>
  <r>
    <s v="P0294"/>
    <x v="2"/>
    <s v="P0294|Jun"/>
    <n v="1005.5759999999999"/>
    <n v="537.01999999999975"/>
    <n v="468.55600000000015"/>
    <s v="Timber Retreat"/>
  </r>
  <r>
    <s v="P0294"/>
    <x v="3"/>
    <s v="P0294|Jul"/>
    <n v="1379.548"/>
    <n v="891.01"/>
    <n v="488.53800000000001"/>
    <s v="Timber Retreat"/>
  </r>
  <r>
    <s v="P0294"/>
    <x v="4"/>
    <s v="P0294|Aug"/>
    <n v="1484.5214000000001"/>
    <n v="880.18000000000006"/>
    <n v="604.34140000000002"/>
    <s v="Timber Retreat"/>
  </r>
  <r>
    <s v="P0294"/>
    <x v="5"/>
    <s v="P0294|Sep"/>
    <n v="914.76459999999997"/>
    <n v="478.77"/>
    <n v="435.99459999999999"/>
    <s v="Timber Retreat"/>
  </r>
  <r>
    <s v="P0294"/>
    <x v="6"/>
    <s v="P0294|Oct"/>
    <n v="853.53820000000007"/>
    <n v="465.97000000000014"/>
    <n v="387.56819999999993"/>
    <s v="Timber Retreat"/>
  </r>
  <r>
    <s v="P0294"/>
    <x v="7"/>
    <s v="P0294|Nov"/>
    <n v="914.22140000000002"/>
    <n v="468.77"/>
    <n v="445.45140000000004"/>
    <s v="Timber Retreat"/>
  </r>
  <r>
    <s v="P0294"/>
    <x v="8"/>
    <s v="P0294|Dec"/>
    <n v="2887.6985999999997"/>
    <n v="753.56999999999971"/>
    <n v="2134.1286"/>
    <s v="Timber Retreat"/>
  </r>
  <r>
    <s v="P0294"/>
    <x v="9"/>
    <s v="P0294|Jan"/>
    <n v="3143.0025999999998"/>
    <n v="754.68999999999983"/>
    <n v="2388.3126000000002"/>
    <s v="Timber Retreat"/>
  </r>
  <r>
    <s v="P0294"/>
    <x v="10"/>
    <s v="P0294|Feb"/>
    <n v="2056.5771"/>
    <n v="762.61999999999944"/>
    <n v="1293.9571000000005"/>
    <s v="Timber Retreat"/>
  </r>
  <r>
    <s v="P0294"/>
    <x v="11"/>
    <s v="P0294|Mar"/>
    <n v="1920.8547000000001"/>
    <n v="613.23999999999955"/>
    <n v="1307.6147000000005"/>
    <s v="Timber Retreat"/>
  </r>
  <r>
    <s v="P0295"/>
    <x v="0"/>
    <s v="P0295|Apr"/>
    <n v="1202.2556"/>
    <n v="750.60999999999967"/>
    <n v="451.64560000000029"/>
    <s v="Golden Chalet"/>
  </r>
  <r>
    <s v="P0295"/>
    <x v="1"/>
    <s v="P0295|May"/>
    <n v="1636.6009999999999"/>
    <n v="1475.2200000000003"/>
    <n v="161.38099999999963"/>
    <s v="Golden Chalet"/>
  </r>
  <r>
    <s v="P0295"/>
    <x v="2"/>
    <s v="P0295|Jun"/>
    <n v="2076.69"/>
    <n v="1667.01"/>
    <n v="409.68000000000006"/>
    <s v="Golden Chalet"/>
  </r>
  <r>
    <s v="P0295"/>
    <x v="3"/>
    <s v="P0295|Jul"/>
    <n v="2785.1392000000001"/>
    <n v="3036.8900000000003"/>
    <n v="-251.75080000000025"/>
    <s v="Golden Chalet"/>
  </r>
  <r>
    <s v="P0295"/>
    <x v="4"/>
    <s v="P0295|Aug"/>
    <n v="2532.0855999999999"/>
    <n v="2878.48"/>
    <n v="-346.39440000000013"/>
    <s v="Golden Chalet"/>
  </r>
  <r>
    <s v="P0295"/>
    <x v="5"/>
    <s v="P0295|Sep"/>
    <n v="1725.0164999999997"/>
    <n v="1271.1100000000001"/>
    <n v="453.9064999999996"/>
    <s v="Golden Chalet"/>
  </r>
  <r>
    <s v="P0295"/>
    <x v="6"/>
    <s v="P0295|Oct"/>
    <n v="1792.3829999999998"/>
    <n v="1146.9899999999998"/>
    <n v="645.39300000000003"/>
    <s v="Golden Chalet"/>
  </r>
  <r>
    <s v="P0295"/>
    <x v="7"/>
    <s v="P0295|Nov"/>
    <n v="1631.6539999999998"/>
    <n v="1011.8499999999998"/>
    <n v="619.80399999999997"/>
    <s v="Golden Chalet"/>
  </r>
  <r>
    <s v="P0295"/>
    <x v="8"/>
    <s v="P0295|Dec"/>
    <n v="4547.3940000000011"/>
    <n v="1408.6999999999998"/>
    <n v="3138.6940000000013"/>
    <s v="Golden Chalet"/>
  </r>
  <r>
    <s v="P0295"/>
    <x v="9"/>
    <s v="P0295|Jan"/>
    <n v="4912.2110000000002"/>
    <n v="1576.4899999999989"/>
    <n v="3335.7210000000014"/>
    <s v="Golden Chalet"/>
  </r>
  <r>
    <s v="P0295"/>
    <x v="10"/>
    <s v="P0295|Feb"/>
    <n v="4127.4531000000006"/>
    <n v="1283.72"/>
    <n v="2843.7331000000004"/>
    <s v="Golden Chalet"/>
  </r>
  <r>
    <s v="P0295"/>
    <x v="11"/>
    <s v="P0295|Mar"/>
    <n v="3571.1872000000003"/>
    <n v="1377.4899999999989"/>
    <n v="2193.6972000000014"/>
    <s v="Golden Chalet"/>
  </r>
  <r>
    <s v="P0296"/>
    <x v="0"/>
    <s v="P0296|Apr"/>
    <n v="595.13019999999995"/>
    <n v="416.7499999999996"/>
    <n v="178.38020000000034"/>
    <s v="Trailside Manor"/>
  </r>
  <r>
    <s v="P0296"/>
    <x v="1"/>
    <s v="P0296|May"/>
    <n v="827.5616"/>
    <n v="522.23999999999944"/>
    <n v="305.32160000000056"/>
    <s v="Trailside Manor"/>
  </r>
  <r>
    <s v="P0296"/>
    <x v="2"/>
    <s v="P0296|Jun"/>
    <n v="870.78480000000002"/>
    <n v="548.23999999999955"/>
    <n v="322.54480000000046"/>
    <s v="Trailside Manor"/>
  </r>
  <r>
    <s v="P0296"/>
    <x v="3"/>
    <s v="P0296|Jul"/>
    <n v="1436.4191000000001"/>
    <n v="912.08999999999946"/>
    <n v="524.32910000000061"/>
    <s v="Trailside Manor"/>
  </r>
  <r>
    <s v="P0296"/>
    <x v="4"/>
    <s v="P0296|Aug"/>
    <n v="1270.3744999999999"/>
    <n v="865.0400000000003"/>
    <n v="405.33449999999959"/>
    <s v="Trailside Manor"/>
  </r>
  <r>
    <s v="P0296"/>
    <x v="5"/>
    <s v="P0296|Sep"/>
    <n v="883.1232"/>
    <n v="468.75999999999954"/>
    <n v="414.36320000000046"/>
    <s v="Trailside Manor"/>
  </r>
  <r>
    <s v="P0296"/>
    <x v="6"/>
    <s v="P0296|Oct"/>
    <n v="694.42910000000006"/>
    <n v="446.57999999999987"/>
    <n v="247.84910000000019"/>
    <s v="Trailside Manor"/>
  </r>
  <r>
    <s v="P0296"/>
    <x v="7"/>
    <s v="P0296|Nov"/>
    <n v="932.88239999999996"/>
    <n v="552.17000000000053"/>
    <n v="380.71239999999943"/>
    <s v="Trailside Manor"/>
  </r>
  <r>
    <s v="P0296"/>
    <x v="8"/>
    <s v="P0296|Dec"/>
    <n v="2768.2140000000004"/>
    <n v="753.7099999999997"/>
    <n v="2014.5040000000008"/>
    <s v="Trailside Manor"/>
  </r>
  <r>
    <s v="P0296"/>
    <x v="9"/>
    <s v="P0296|Jan"/>
    <n v="2403.009"/>
    <n v="757.13"/>
    <n v="1645.8789999999999"/>
    <s v="Trailside Manor"/>
  </r>
  <r>
    <s v="P0296"/>
    <x v="10"/>
    <s v="P0296|Feb"/>
    <n v="2115.9393"/>
    <n v="705.14"/>
    <n v="1410.7993000000001"/>
    <s v="Trailside Manor"/>
  </r>
  <r>
    <s v="P0296"/>
    <x v="11"/>
    <s v="P0296|Mar"/>
    <n v="1749.0968"/>
    <n v="609.28000000000054"/>
    <n v="1139.8167999999996"/>
    <s v="Trailside Manor"/>
  </r>
  <r>
    <s v="P0297"/>
    <x v="0"/>
    <s v="P0297|Apr"/>
    <n v="2225.4985000000001"/>
    <n v="663.42000000000007"/>
    <n v="1562.0785000000001"/>
    <s v="Cloudline Chalet"/>
  </r>
  <r>
    <s v="P0297"/>
    <x v="1"/>
    <s v="P0297|May"/>
    <n v="2406.1415999999999"/>
    <n v="942.28000000000031"/>
    <n v="1463.8615999999997"/>
    <s v="Cloudline Chalet"/>
  </r>
  <r>
    <s v="P0297"/>
    <x v="2"/>
    <s v="P0297|Jun"/>
    <n v="3016.4074000000001"/>
    <n v="1238.9299999999998"/>
    <n v="1777.4774000000002"/>
    <s v="Cloudline Chalet"/>
  </r>
  <r>
    <s v="P0297"/>
    <x v="3"/>
    <s v="P0297|Jul"/>
    <n v="4880.8630000000003"/>
    <n v="2023.3500000000001"/>
    <n v="2857.5129999999999"/>
    <s v="Cloudline Chalet"/>
  </r>
  <r>
    <s v="P0297"/>
    <x v="4"/>
    <s v="P0297|Aug"/>
    <n v="4493.0190000000002"/>
    <n v="1805.7399999999998"/>
    <n v="2687.2790000000005"/>
    <s v="Cloudline Chalet"/>
  </r>
  <r>
    <s v="P0297"/>
    <x v="5"/>
    <s v="P0297|Sep"/>
    <n v="2770.0079999999998"/>
    <n v="831.05999999999972"/>
    <n v="1938.9480000000001"/>
    <s v="Cloudline Chalet"/>
  </r>
  <r>
    <s v="P0297"/>
    <x v="6"/>
    <s v="P0297|Oct"/>
    <n v="2584.5245999999997"/>
    <n v="775.21"/>
    <n v="1809.3145999999997"/>
    <s v="Cloudline Chalet"/>
  </r>
  <r>
    <s v="P0297"/>
    <x v="7"/>
    <s v="P0297|Nov"/>
    <n v="2675.2584000000002"/>
    <n v="725.91000000000042"/>
    <n v="1949.3483999999999"/>
    <s v="Cloudline Chalet"/>
  </r>
  <r>
    <s v="P0297"/>
    <x v="8"/>
    <s v="P0297|Dec"/>
    <n v="9612.1818999999996"/>
    <n v="1070.9400000000005"/>
    <n v="8541.2418999999991"/>
    <s v="Cloudline Chalet"/>
  </r>
  <r>
    <s v="P0297"/>
    <x v="9"/>
    <s v="P0297|Jan"/>
    <n v="6919.55"/>
    <n v="972.53999999999974"/>
    <n v="5947.01"/>
    <s v="Cloudline Chalet"/>
  </r>
  <r>
    <s v="P0297"/>
    <x v="10"/>
    <s v="P0297|Feb"/>
    <n v="6925.2826999999997"/>
    <n v="1076.45"/>
    <n v="5848.8326999999999"/>
    <s v="Cloudline Chalet"/>
  </r>
  <r>
    <s v="P0297"/>
    <x v="11"/>
    <s v="P0297|Mar"/>
    <n v="6014.54"/>
    <n v="970.8500000000007"/>
    <n v="5043.6899999999996"/>
    <s v="Cloudline Chalet"/>
  </r>
  <r>
    <s v="P0298"/>
    <x v="0"/>
    <s v="P0298|Apr"/>
    <n v="886.83480000000009"/>
    <n v="527.89000000000033"/>
    <n v="358.94479999999976"/>
    <s v="Pine Getaway"/>
  </r>
  <r>
    <s v="P0298"/>
    <x v="1"/>
    <s v="P0298|May"/>
    <n v="1028.1831999999999"/>
    <n v="743.56"/>
    <n v="284.6232"/>
    <s v="Pine Getaway"/>
  </r>
  <r>
    <s v="P0298"/>
    <x v="2"/>
    <s v="P0298|Jun"/>
    <n v="1166.0784000000001"/>
    <n v="802.31999999999994"/>
    <n v="363.75840000000017"/>
    <s v="Pine Getaway"/>
  </r>
  <r>
    <s v="P0298"/>
    <x v="3"/>
    <s v="P0298|Jul"/>
    <n v="1739.1460000000002"/>
    <n v="1435.4999999999995"/>
    <n v="303.64600000000064"/>
    <s v="Pine Getaway"/>
  </r>
  <r>
    <s v="P0298"/>
    <x v="4"/>
    <s v="P0298|Aug"/>
    <n v="1682.6920000000002"/>
    <n v="1369.8000000000002"/>
    <n v="312.89200000000005"/>
    <s v="Pine Getaway"/>
  </r>
  <r>
    <s v="P0298"/>
    <x v="5"/>
    <s v="P0298|Sep"/>
    <n v="1286.5912000000001"/>
    <n v="653.36000000000035"/>
    <n v="633.23119999999972"/>
    <s v="Pine Getaway"/>
  </r>
  <r>
    <s v="P0298"/>
    <x v="6"/>
    <s v="P0298|Oct"/>
    <n v="1021.0537"/>
    <n v="606.08000000000027"/>
    <n v="414.97369999999978"/>
    <s v="Pine Getaway"/>
  </r>
  <r>
    <s v="P0298"/>
    <x v="7"/>
    <s v="P0298|Nov"/>
    <n v="1040.7447"/>
    <n v="573.48999999999978"/>
    <n v="467.25470000000018"/>
    <s v="Pine Getaway"/>
  </r>
  <r>
    <s v="P0298"/>
    <x v="8"/>
    <s v="P0298|Dec"/>
    <n v="4255.7954999999993"/>
    <n v="960.91000000000031"/>
    <n v="3294.885499999999"/>
    <s v="Pine Getaway"/>
  </r>
  <r>
    <s v="P0298"/>
    <x v="9"/>
    <s v="P0298|Jan"/>
    <n v="3603.9555"/>
    <n v="1222.3800000000006"/>
    <n v="2381.5754999999995"/>
    <s v="Pine Getaway"/>
  </r>
  <r>
    <s v="P0298"/>
    <x v="10"/>
    <s v="P0298|Feb"/>
    <n v="3057.1651999999999"/>
    <n v="1016.6300000000009"/>
    <n v="2040.5351999999989"/>
    <s v="Pine Getaway"/>
  </r>
  <r>
    <s v="P0298"/>
    <x v="11"/>
    <s v="P0298|Mar"/>
    <n v="2524.7988"/>
    <n v="773.03000000000031"/>
    <n v="1751.7687999999998"/>
    <s v="Pine Getaway"/>
  </r>
  <r>
    <s v="P0299"/>
    <x v="0"/>
    <s v="P0299|Apr"/>
    <n v="871.66399999999999"/>
    <n v="510.74000000000018"/>
    <n v="360.92399999999981"/>
    <s v="Trailside Cabin"/>
  </r>
  <r>
    <s v="P0299"/>
    <x v="1"/>
    <s v="P0299|May"/>
    <n v="840.67250000000001"/>
    <n v="758.47999999999979"/>
    <n v="82.192500000000223"/>
    <s v="Trailside Cabin"/>
  </r>
  <r>
    <s v="P0299"/>
    <x v="2"/>
    <s v="P0299|Jun"/>
    <n v="1005.4464000000002"/>
    <n v="799.20999999999958"/>
    <n v="206.23640000000057"/>
    <s v="Trailside Cabin"/>
  </r>
  <r>
    <s v="P0299"/>
    <x v="3"/>
    <s v="P0299|Jul"/>
    <n v="1644.8316"/>
    <n v="1364.2999999999997"/>
    <n v="280.53160000000025"/>
    <s v="Trailside Cabin"/>
  </r>
  <r>
    <s v="P0299"/>
    <x v="4"/>
    <s v="P0299|Aug"/>
    <n v="1422.3912"/>
    <n v="1315.2600000000004"/>
    <n v="107.13119999999958"/>
    <s v="Trailside Cabin"/>
  </r>
  <r>
    <s v="P0299"/>
    <x v="5"/>
    <s v="P0299|Sep"/>
    <n v="1002.8856000000001"/>
    <n v="652.0899999999998"/>
    <n v="350.79560000000026"/>
    <s v="Trailside Cabin"/>
  </r>
  <r>
    <s v="P0299"/>
    <x v="6"/>
    <s v="P0299|Oct"/>
    <n v="861.91549999999995"/>
    <n v="597.51999999999987"/>
    <n v="264.39550000000008"/>
    <s v="Trailside Cabin"/>
  </r>
  <r>
    <s v="P0299"/>
    <x v="7"/>
    <s v="P0299|Nov"/>
    <n v="1071.6780000000001"/>
    <n v="573.71999999999946"/>
    <n v="497.95800000000065"/>
    <s v="Trailside Cabin"/>
  </r>
  <r>
    <s v="P0299"/>
    <x v="8"/>
    <s v="P0299|Dec"/>
    <n v="3404.1135000000004"/>
    <n v="792.39999999999986"/>
    <n v="2611.7135000000007"/>
    <s v="Trailside Cabin"/>
  </r>
  <r>
    <s v="P0299"/>
    <x v="9"/>
    <s v="P0299|Jan"/>
    <n v="3231.8039999999996"/>
    <n v="876.02000000000044"/>
    <n v="2355.7839999999992"/>
    <s v="Trailside Cabin"/>
  </r>
  <r>
    <s v="P0299"/>
    <x v="10"/>
    <s v="P0299|Feb"/>
    <n v="2573.4539999999997"/>
    <n v="782.12999999999965"/>
    <n v="1791.3240000000001"/>
    <s v="Trailside Cabin"/>
  </r>
  <r>
    <s v="P0299"/>
    <x v="11"/>
    <s v="P0299|Mar"/>
    <n v="2424.5589999999997"/>
    <n v="774.27999999999986"/>
    <n v="1650.279"/>
    <s v="Trailside Cabin"/>
  </r>
  <r>
    <s v="P0300"/>
    <x v="0"/>
    <s v="P0300|Apr"/>
    <n v="1786.6656"/>
    <n v="776.36999999999989"/>
    <n v="1010.2956000000001"/>
    <s v="Trailside Cottage"/>
  </r>
  <r>
    <s v="P0300"/>
    <x v="1"/>
    <s v="P0300|May"/>
    <n v="1870.008"/>
    <n v="1231.1799999999998"/>
    <n v="638.8280000000002"/>
    <s v="Trailside Cottage"/>
  </r>
  <r>
    <s v="P0300"/>
    <x v="2"/>
    <s v="P0300|Jun"/>
    <n v="1955.6784"/>
    <n v="1364.6699999999996"/>
    <n v="591.00840000000039"/>
    <s v="Trailside Cottage"/>
  </r>
  <r>
    <s v="P0300"/>
    <x v="3"/>
    <s v="P0300|Jul"/>
    <n v="2985.4320000000002"/>
    <n v="2613.0099999999998"/>
    <n v="372.42200000000048"/>
    <s v="Trailside Cottage"/>
  </r>
  <r>
    <s v="P0300"/>
    <x v="4"/>
    <s v="P0300|Aug"/>
    <n v="3261.9886999999999"/>
    <n v="2498.2700000000004"/>
    <n v="763.71869999999944"/>
    <s v="Trailside Cottage"/>
  </r>
  <r>
    <s v="P0300"/>
    <x v="5"/>
    <s v="P0300|Sep"/>
    <n v="1968.172"/>
    <n v="1025.5100000000002"/>
    <n v="942.66199999999981"/>
    <s v="Trailside Cottage"/>
  </r>
  <r>
    <s v="P0300"/>
    <x v="6"/>
    <s v="P0300|Oct"/>
    <n v="2031.1072000000001"/>
    <n v="1049.0000000000005"/>
    <n v="982.10719999999969"/>
    <s v="Trailside Cottage"/>
  </r>
  <r>
    <s v="P0300"/>
    <x v="7"/>
    <s v="P0300|Nov"/>
    <n v="1970.9186999999999"/>
    <n v="994.28999999999917"/>
    <n v="976.62870000000078"/>
    <s v="Trailside Cottage"/>
  </r>
  <r>
    <s v="P0300"/>
    <x v="8"/>
    <s v="P0300|Dec"/>
    <n v="6328.7939999999999"/>
    <n v="1447.1600000000012"/>
    <n v="4881.6339999999982"/>
    <s v="Trailside Cottage"/>
  </r>
  <r>
    <s v="P0300"/>
    <x v="9"/>
    <s v="P0300|Jan"/>
    <n v="5746.6194000000005"/>
    <n v="1419.8599999999976"/>
    <n v="4326.7594000000026"/>
    <s v="Trailside Cottage"/>
  </r>
  <r>
    <s v="P0300"/>
    <x v="10"/>
    <s v="P0300|Feb"/>
    <n v="5028.332800000001"/>
    <n v="1311.8999999999996"/>
    <n v="3716.4328000000014"/>
    <s v="Trailside Cottage"/>
  </r>
  <r>
    <s v="P0300"/>
    <x v="11"/>
    <s v="P0300|Mar"/>
    <n v="3881.5195999999996"/>
    <n v="1159.2299999999998"/>
    <n v="2722.2896000000001"/>
    <s v="Trailside Cott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E3DDB-0D78-451D-A14C-EB04FD89549D}" name="Month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10:D3623" firstHeaderRow="0" firstDataRow="1" firstDataCol="1"/>
  <pivotFields count="7">
    <pivotField showAll="0"/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dataField="1" numFmtId="169" showAll="0"/>
    <pivotField dataField="1" numFmtId="169" showAll="0"/>
    <pivotField dataField="1" numFmtId="169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evenue" fld="3" baseField="0" baseItem="0" numFmtId="169"/>
    <dataField name="Sum of Total Expenses" fld="4" baseField="0" baseItem="0" numFmtId="169"/>
    <dataField name="Sum of Profit" fld="5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ropertiesTbl" displayName="PropertiesTbl" ref="A4:G304" totalsRowShown="0">
  <autoFilter ref="A4:G304" xr:uid="{00000000-0009-0000-0100-000002000000}"/>
  <tableColumns count="7">
    <tableColumn id="1" xr3:uid="{00000000-0010-0000-0000-000001000000}" name="Property ID"/>
    <tableColumn id="2" xr3:uid="{00000000-0010-0000-0000-000002000000}" name="Property Name"/>
    <tableColumn id="3" xr3:uid="{00000000-0010-0000-0000-000003000000}" name="Neighborhood"/>
    <tableColumn id="4" xr3:uid="{00000000-0010-0000-0000-000004000000}" name="Property Type"/>
    <tableColumn id="5" xr3:uid="{00000000-0010-0000-0000-000005000000}" name="Bedrooms"/>
    <tableColumn id="6" xr3:uid="{00000000-0010-0000-0000-000006000000}" name="Max Guests"/>
    <tableColumn id="7" xr3:uid="{00000000-0010-0000-0000-000007000000}" name="Base Nightly R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venueTbl" displayName="RevenueTbl" ref="A4:K3604" totalsRowShown="0">
  <autoFilter ref="A4:K3604" xr:uid="{00000000-0009-0000-0100-000004000000}"/>
  <tableColumns count="11">
    <tableColumn id="1" xr3:uid="{00000000-0010-0000-0100-000001000000}" name="Property ID"/>
    <tableColumn id="2" xr3:uid="{00000000-0010-0000-0100-000002000000}" name="Month"/>
    <tableColumn id="3" xr3:uid="{00000000-0010-0000-0100-000003000000}" name="Nights Booked"/>
    <tableColumn id="4" xr3:uid="{00000000-0010-0000-0100-000004000000}" name="Avg Nightly Rate"/>
    <tableColumn id="5" xr3:uid="{00000000-0010-0000-0100-000005000000}" name="Gross Booking Revenue"/>
    <tableColumn id="6" xr3:uid="{00000000-0010-0000-0100-000006000000}" name="Airbnb Host Fee %"/>
    <tableColumn id="7" xr3:uid="{00000000-0010-0000-0100-000007000000}" name="Airbnb Host Fee $"/>
    <tableColumn id="8" xr3:uid="{00000000-0010-0000-0100-000008000000}" name="Turnovers"/>
    <tableColumn id="9" xr3:uid="{00000000-0010-0000-0100-000009000000}" name="Cleaning Fee Collected"/>
    <tableColumn id="10" xr3:uid="{00000000-0010-0000-0100-00000A000000}" name="Total Revenue"/>
    <tableColumn id="11" xr3:uid="{120DB5C7-2072-4CFB-81C0-5DD1EB8BC0D4}" name="Key" dataDxfId="9">
      <calculatedColumnFormula>RevenueTbl[[#This Row],[Property ID]]&amp;"|"&amp;RevenueTbl[[#This Row],[Month]]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ExpensesTbl" displayName="ExpensesTbl" ref="A4:J3604" totalsRowShown="0">
  <autoFilter ref="A4:J3604" xr:uid="{00000000-0009-0000-0100-000001000000}"/>
  <tableColumns count="10">
    <tableColumn id="1" xr3:uid="{00000000-0010-0000-0200-000001000000}" name="Property ID"/>
    <tableColumn id="2" xr3:uid="{00000000-0010-0000-0200-000002000000}" name="Month"/>
    <tableColumn id="3" xr3:uid="{00000000-0010-0000-0200-000003000000}" name="Maintenance &amp; Repairs"/>
    <tableColumn id="5" xr3:uid="{00000000-0010-0000-0200-000005000000}" name="Supplies &amp; Restocking"/>
    <tableColumn id="6" xr3:uid="{00000000-0010-0000-0200-000006000000}" name="Housekeeping Cost"/>
    <tableColumn id="7" xr3:uid="{00000000-0010-0000-0200-000007000000}" name="Snow Removal &amp; Winter Prep"/>
    <tableColumn id="10" xr3:uid="{00000000-0010-0000-0200-00000A000000}" name="Management &amp; Software Overhead"/>
    <tableColumn id="11" xr3:uid="{00000000-0010-0000-0200-00000B000000}" name="Seasonal Operations &amp; Marketing"/>
    <tableColumn id="12" xr3:uid="{00000000-0010-0000-0200-00000C000000}" name="Total Operating Expenses"/>
    <tableColumn id="13" xr3:uid="{3C0F1785-D27E-4BAA-86B3-86A65C162342}" name="Key" dataDxfId="8">
      <calculatedColumnFormula>ExpensesTbl[[#This Row],[Property ID]]&amp;"|"&amp;ExpensesTbl[[#This Row],[Month]]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atingsTbl" displayName="RatingsTbl" ref="A4:I304" totalsRowShown="0">
  <autoFilter ref="A4:I304" xr:uid="{00000000-0009-0000-0100-000003000000}"/>
  <tableColumns count="9">
    <tableColumn id="1" xr3:uid="{00000000-0010-0000-0300-000001000000}" name="Property ID"/>
    <tableColumn id="2" xr3:uid="{00000000-0010-0000-0300-000002000000}" name="Total Reviews"/>
    <tableColumn id="3" xr3:uid="{00000000-0010-0000-0300-000003000000}" name="Cleanliness"/>
    <tableColumn id="4" xr3:uid="{00000000-0010-0000-0300-000004000000}" name="Communication"/>
    <tableColumn id="5" xr3:uid="{00000000-0010-0000-0300-000005000000}" name="Check-in"/>
    <tableColumn id="6" xr3:uid="{00000000-0010-0000-0300-000006000000}" name="Accuracy"/>
    <tableColumn id="7" xr3:uid="{00000000-0010-0000-0300-000007000000}" name="Location"/>
    <tableColumn id="8" xr3:uid="{00000000-0010-0000-0300-000008000000}" name="Value"/>
    <tableColumn id="9" xr3:uid="{00000000-0010-0000-0300-000009000000}" name="Overall Rating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248BBE-306E-4FE4-84C8-73B1DF2F1393}" name="CalcTbl" displayName="CalcTbl" ref="A3:G3603" totalsRowShown="0" headerRowDxfId="7">
  <autoFilter ref="A3:G3603" xr:uid="{6A248BBE-306E-4FE4-84C8-73B1DF2F1393}"/>
  <tableColumns count="7">
    <tableColumn id="1" xr3:uid="{FB1A0E5E-4FDC-4F91-9084-C380A2B8A6A4}" name="Property ID" dataDxfId="6">
      <calculatedColumnFormula>Revenue!A5</calculatedColumnFormula>
    </tableColumn>
    <tableColumn id="2" xr3:uid="{51B89EAD-B295-44B3-A7D8-8E7FCA83AF8E}" name="Month" dataDxfId="5">
      <calculatedColumnFormula>Revenue!B5</calculatedColumnFormula>
    </tableColumn>
    <tableColumn id="3" xr3:uid="{3A239D5E-F267-4312-AFF1-55099ECD2550}" name="Key" dataDxfId="4">
      <calculatedColumnFormula>A4&amp;"|"&amp;B4</calculatedColumnFormula>
    </tableColumn>
    <tableColumn id="4" xr3:uid="{D4209EF9-1BFF-42C3-ABA8-628F23C371B5}" name="Total Revenue" dataDxfId="3">
      <calculatedColumnFormula>Revenue!J5</calculatedColumnFormula>
    </tableColumn>
    <tableColumn id="5" xr3:uid="{DD14981F-D924-425B-B045-44B5C111A2BD}" name="Total Expenses" dataDxfId="2">
      <calculatedColumnFormula>_xlfn.XLOOKUP($C4,ExpensesTbl[Key],ExpensesTbl[Total Operating Expenses])</calculatedColumnFormula>
    </tableColumn>
    <tableColumn id="6" xr3:uid="{9794D911-1C25-47CF-BF2D-42D2B16DBF11}" name="Profit" dataDxfId="1">
      <calculatedColumnFormula>D4-E4</calculatedColumnFormula>
    </tableColumn>
    <tableColumn id="7" xr3:uid="{1DF0DA5C-0AF0-4EE2-B2F7-E2309A923AE2}" name="Property Name" dataDxfId="0">
      <calculatedColumnFormula>_xlfn.XLOOKUP($A4,PropertiesTbl[Property ID],PropertiesTbl[Property Name])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E3C2A8-1ADA-4107-9145-BC8B0CF9DB6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bde7d55-362f-4ea9-8069-276aca280c3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1E94-76EB-4D2D-9430-6355D4FCFEB2}">
  <dimension ref="A1:XFD35"/>
  <sheetViews>
    <sheetView showGridLines="0" tabSelected="1" zoomScale="85" zoomScaleNormal="85" workbookViewId="0">
      <selection activeCell="U21" sqref="U21"/>
    </sheetView>
  </sheetViews>
  <sheetFormatPr defaultRowHeight="15" x14ac:dyDescent="0.25"/>
  <cols>
    <col min="1" max="1" width="3.85546875" customWidth="1"/>
    <col min="2" max="2" width="11.42578125" customWidth="1"/>
    <col min="3" max="3" width="21" customWidth="1"/>
    <col min="4" max="4" width="13.28515625" customWidth="1"/>
    <col min="7" max="7" width="21" customWidth="1"/>
    <col min="8" max="8" width="13.28515625" customWidth="1"/>
    <col min="11" max="11" width="21" customWidth="1"/>
    <col min="12" max="12" width="13.28515625" customWidth="1"/>
    <col min="15" max="15" width="21" customWidth="1"/>
    <col min="16" max="16" width="15.85546875" customWidth="1"/>
  </cols>
  <sheetData>
    <row r="1" spans="1:13" ht="24" customHeight="1" x14ac:dyDescent="0.35">
      <c r="A1" s="26" t="s">
        <v>698</v>
      </c>
    </row>
    <row r="2" spans="1:13" ht="13.5" customHeight="1" x14ac:dyDescent="0.25">
      <c r="A2" s="27" t="s">
        <v>704</v>
      </c>
    </row>
    <row r="3" spans="1:13" x14ac:dyDescent="0.25">
      <c r="B3" s="35" t="s">
        <v>699</v>
      </c>
      <c r="C3" s="36" t="s">
        <v>700</v>
      </c>
      <c r="D3" s="42" t="s">
        <v>689</v>
      </c>
      <c r="E3" s="43"/>
      <c r="F3" s="43"/>
      <c r="G3" s="42" t="s">
        <v>690</v>
      </c>
      <c r="H3" s="43"/>
      <c r="I3" s="43"/>
      <c r="J3" s="42" t="s">
        <v>691</v>
      </c>
      <c r="K3" s="43"/>
      <c r="L3" s="44"/>
      <c r="M3" s="39"/>
    </row>
    <row r="4" spans="1:13" ht="27" x14ac:dyDescent="0.35">
      <c r="D4" s="45">
        <f>IF($C$3="All (Fiscal Year)",SUM(CalcTbl[Total Revenue]),SUMIFS(CalcTbl[Total Revenue],CalcTbl[Month],$C$3))</f>
        <v>8849999.4815000053</v>
      </c>
      <c r="E4" s="46"/>
      <c r="F4" s="46"/>
      <c r="G4" s="45">
        <f>IF($C$3="All (Fiscal Year)",SUM(CalcTbl[Total Expenses]),SUMIFS(CalcTbl[Total Expenses],CalcTbl[Month],$C$3))</f>
        <v>4017935.939999999</v>
      </c>
      <c r="H4" s="46"/>
      <c r="I4" s="46"/>
      <c r="J4" s="45">
        <f>D4-G4</f>
        <v>4832063.5415000059</v>
      </c>
      <c r="K4" s="46"/>
      <c r="L4" s="47"/>
      <c r="M4" s="39"/>
    </row>
    <row r="20" spans="2:16" ht="16.5" x14ac:dyDescent="0.25">
      <c r="B20" s="28" t="s">
        <v>695</v>
      </c>
      <c r="F20" s="28" t="s">
        <v>694</v>
      </c>
      <c r="J20" s="28" t="s">
        <v>697</v>
      </c>
      <c r="N20" s="28" t="s">
        <v>696</v>
      </c>
    </row>
    <row r="21" spans="2:16" x14ac:dyDescent="0.25">
      <c r="B21" s="29" t="s">
        <v>676</v>
      </c>
      <c r="C21" s="29" t="s">
        <v>692</v>
      </c>
      <c r="D21" s="29" t="s">
        <v>669</v>
      </c>
      <c r="F21" s="29" t="s">
        <v>676</v>
      </c>
      <c r="G21" s="29" t="s">
        <v>693</v>
      </c>
      <c r="H21" s="29" t="s">
        <v>669</v>
      </c>
      <c r="J21" s="29" t="s">
        <v>676</v>
      </c>
      <c r="K21" s="29" t="s">
        <v>692</v>
      </c>
      <c r="L21" s="29" t="s">
        <v>680</v>
      </c>
      <c r="N21" s="29" t="s">
        <v>676</v>
      </c>
      <c r="O21" s="29" t="s">
        <v>693</v>
      </c>
      <c r="P21" s="29" t="s">
        <v>680</v>
      </c>
    </row>
    <row r="22" spans="2:16" x14ac:dyDescent="0.25">
      <c r="B22" s="30">
        <f>ROW()-21</f>
        <v>1</v>
      </c>
      <c r="C22" s="31" t="str" cm="1">
        <f t="array" ref="C22">INDEX(Calc!$X$4:$X$13,$B22)</f>
        <v>Alpine Cottage</v>
      </c>
      <c r="D22" s="32" cm="1">
        <f t="array" ref="D22">INDEX(Calc!$Y$4:$Y$13,$B22)</f>
        <v>64476.618200000012</v>
      </c>
      <c r="F22" s="30">
        <f>322-ROW()</f>
        <v>300</v>
      </c>
      <c r="G22" s="31" t="str" cm="1">
        <f t="array" ref="G22">INDEX(Calc!$Z$4:$Z$13,ROW()-21)</f>
        <v>Birch Perch</v>
      </c>
      <c r="H22" s="32" cm="1">
        <f t="array" ref="H22">INDEX(Calc!$AA$4:$AA$13,ROW()-21)</f>
        <v>5146.4967000000006</v>
      </c>
      <c r="J22" s="30">
        <f>ROW()-21</f>
        <v>1</v>
      </c>
      <c r="K22" s="31" t="str" cm="1">
        <f t="array" ref="K22">INDEX(Calc!$AB$4:$AB$13,$J22)</f>
        <v>Snowline Cabin</v>
      </c>
      <c r="L22" s="33" cm="1">
        <f t="array" ref="L22">INDEX(Calc!$AC$4:$AC$13,$J22)</f>
        <v>5</v>
      </c>
      <c r="N22" s="30">
        <f>322-ROW()</f>
        <v>300</v>
      </c>
      <c r="O22" s="31" t="str" cm="1">
        <f t="array" ref="O22">INDEX(Calc!$AD$4:$AD$13,ROW()-21)</f>
        <v>Frost Villa</v>
      </c>
      <c r="P22" s="33" cm="1">
        <f t="array" ref="P22">INDEX(Calc!$AE$4:$AE$13,ROW()-21)</f>
        <v>2.73</v>
      </c>
    </row>
    <row r="23" spans="2:16" x14ac:dyDescent="0.25">
      <c r="B23" s="30">
        <f t="shared" ref="B23:B31" si="0">ROW()-21</f>
        <v>2</v>
      </c>
      <c r="C23" s="31" t="str" cm="1">
        <f t="array" ref="C23">INDEX(Calc!$X$4:$X$13,$B23)</f>
        <v>Boulder Cottage</v>
      </c>
      <c r="D23" s="32" cm="1">
        <f t="array" ref="D23">INDEX(Calc!$Y$4:$Y$13,$B23)</f>
        <v>62149.439700000003</v>
      </c>
      <c r="F23" s="30">
        <f t="shared" ref="F23:F31" si="1">322-ROW()</f>
        <v>299</v>
      </c>
      <c r="G23" s="31" t="str" cm="1">
        <f t="array" ref="G23">INDEX(Calc!$Z$4:$Z$13,ROW()-21)</f>
        <v>Timber Refuge</v>
      </c>
      <c r="H23" s="32" cm="1">
        <f t="array" ref="H23">INDEX(Calc!$AA$4:$AA$13,ROW()-21)</f>
        <v>5402.757999999998</v>
      </c>
      <c r="J23" s="30">
        <f t="shared" ref="J23:J31" si="2">ROW()-21</f>
        <v>2</v>
      </c>
      <c r="K23" s="31" t="str" cm="1">
        <f t="array" ref="K23">INDEX(Calc!$AB$4:$AB$13,$J23)</f>
        <v>Bearpaw Villa</v>
      </c>
      <c r="L23" s="33" cm="1">
        <f t="array" ref="L23">INDEX(Calc!$AC$4:$AC$13,$J23)</f>
        <v>5</v>
      </c>
      <c r="N23" s="30">
        <f t="shared" ref="N23:N31" si="3">322-ROW()</f>
        <v>299</v>
      </c>
      <c r="O23" s="31" t="str" cm="1">
        <f t="array" ref="O23">INDEX(Calc!$AD$4:$AD$13,ROW()-21)</f>
        <v>Lakeview Retreat</v>
      </c>
      <c r="P23" s="33" cm="1">
        <f t="array" ref="P23">INDEX(Calc!$AE$4:$AE$13,ROW()-21)</f>
        <v>2.7816666666666667</v>
      </c>
    </row>
    <row r="24" spans="2:16" x14ac:dyDescent="0.25">
      <c r="B24" s="30">
        <f t="shared" si="0"/>
        <v>3</v>
      </c>
      <c r="C24" s="31" t="str" cm="1">
        <f t="array" ref="C24">INDEX(Calc!$X$4:$X$13,$B24)</f>
        <v>Starlight Hollow</v>
      </c>
      <c r="D24" s="32" cm="1">
        <f t="array" ref="D24">INDEX(Calc!$Y$4:$Y$13,$B24)</f>
        <v>61412.381700000005</v>
      </c>
      <c r="F24" s="30">
        <f t="shared" si="1"/>
        <v>298</v>
      </c>
      <c r="G24" s="31" t="str" cm="1">
        <f t="array" ref="G24">INDEX(Calc!$Z$4:$Z$13,ROW()-21)</f>
        <v>Cedar Perch</v>
      </c>
      <c r="H24" s="32" cm="1">
        <f t="array" ref="H24">INDEX(Calc!$AA$4:$AA$13,ROW()-21)</f>
        <v>5705.881400000002</v>
      </c>
      <c r="J24" s="30">
        <f t="shared" si="2"/>
        <v>3</v>
      </c>
      <c r="K24" s="31" t="str" cm="1">
        <f t="array" ref="K24">INDEX(Calc!$AB$4:$AB$13,$J24)</f>
        <v>Snowline Overlook</v>
      </c>
      <c r="L24" s="33" cm="1">
        <f t="array" ref="L24">INDEX(Calc!$AC$4:$AC$13,$J24)</f>
        <v>5</v>
      </c>
      <c r="N24" s="30">
        <f t="shared" si="3"/>
        <v>298</v>
      </c>
      <c r="O24" s="31" t="str" cm="1">
        <f t="array" ref="O24">INDEX(Calc!$AD$4:$AD$13,ROW()-21)</f>
        <v>Cinder Landing</v>
      </c>
      <c r="P24" s="33" cm="1">
        <f t="array" ref="P24">INDEX(Calc!$AE$4:$AE$13,ROW()-21)</f>
        <v>2.8350000000000004</v>
      </c>
    </row>
    <row r="25" spans="2:16" x14ac:dyDescent="0.25">
      <c r="B25" s="30">
        <f t="shared" si="0"/>
        <v>4</v>
      </c>
      <c r="C25" s="31" t="str" cm="1">
        <f t="array" ref="C25">INDEX(Calc!$X$4:$X$13,$B25)</f>
        <v>Highland Escape</v>
      </c>
      <c r="D25" s="32" cm="1">
        <f t="array" ref="D25">INDEX(Calc!$Y$4:$Y$13,$B25)</f>
        <v>56125.159499999994</v>
      </c>
      <c r="F25" s="30">
        <f t="shared" si="1"/>
        <v>297</v>
      </c>
      <c r="G25" s="31" t="str" cm="1">
        <f t="array" ref="G25">INDEX(Calc!$Z$4:$Z$13,ROW()-21)</f>
        <v>Pine Cottage</v>
      </c>
      <c r="H25" s="32" cm="1">
        <f t="array" ref="H25">INDEX(Calc!$AA$4:$AA$13,ROW()-21)</f>
        <v>5924.0998000000027</v>
      </c>
      <c r="J25" s="30">
        <f t="shared" si="2"/>
        <v>4</v>
      </c>
      <c r="K25" s="31" t="str" cm="1">
        <f t="array" ref="K25">INDEX(Calc!$AB$4:$AB$13,$J25)</f>
        <v>Frost Manor</v>
      </c>
      <c r="L25" s="33" cm="1">
        <f t="array" ref="L25">INDEX(Calc!$AC$4:$AC$13,$J25)</f>
        <v>4.9850000000000003</v>
      </c>
      <c r="N25" s="30">
        <f t="shared" si="3"/>
        <v>297</v>
      </c>
      <c r="O25" s="31" t="str" cm="1">
        <f t="array" ref="O25">INDEX(Calc!$AD$4:$AD$13,ROW()-21)</f>
        <v>Highland Escape</v>
      </c>
      <c r="P25" s="33" cm="1">
        <f t="array" ref="P25">INDEX(Calc!$AE$4:$AE$13,ROW()-21)</f>
        <v>2.8516666666666666</v>
      </c>
    </row>
    <row r="26" spans="2:16" x14ac:dyDescent="0.25">
      <c r="B26" s="30">
        <f t="shared" si="0"/>
        <v>5</v>
      </c>
      <c r="C26" s="31" t="str" cm="1">
        <f t="array" ref="C26">INDEX(Calc!$X$4:$X$13,$B26)</f>
        <v>Juniper Escape</v>
      </c>
      <c r="D26" s="32" cm="1">
        <f t="array" ref="D26">INDEX(Calc!$Y$4:$Y$13,$B26)</f>
        <v>54531.892100000012</v>
      </c>
      <c r="F26" s="30">
        <f t="shared" si="1"/>
        <v>296</v>
      </c>
      <c r="G26" s="31" t="str" cm="1">
        <f t="array" ref="G26">INDEX(Calc!$Z$4:$Z$13,ROW()-21)</f>
        <v>Bearpaw Landing</v>
      </c>
      <c r="H26" s="32" cm="1">
        <f t="array" ref="H26">INDEX(Calc!$AA$4:$AA$13,ROW()-21)</f>
        <v>6206.0878999999995</v>
      </c>
      <c r="J26" s="30">
        <f t="shared" si="2"/>
        <v>5</v>
      </c>
      <c r="K26" s="31" t="str" cm="1">
        <f t="array" ref="K26">INDEX(Calc!$AB$4:$AB$13,$J26)</f>
        <v>Alpine Haven</v>
      </c>
      <c r="L26" s="33" cm="1">
        <f t="array" ref="L26">INDEX(Calc!$AC$4:$AC$13,$J26)</f>
        <v>4.9816666666666665</v>
      </c>
      <c r="N26" s="30">
        <f t="shared" si="3"/>
        <v>296</v>
      </c>
      <c r="O26" s="31" t="str" cm="1">
        <f t="array" ref="O26">INDEX(Calc!$AD$4:$AD$13,ROW()-21)</f>
        <v>Forest Nest</v>
      </c>
      <c r="P26" s="33" cm="1">
        <f t="array" ref="P26">INDEX(Calc!$AE$4:$AE$13,ROW()-21)</f>
        <v>2.8699999999999997</v>
      </c>
    </row>
    <row r="27" spans="2:16" x14ac:dyDescent="0.25">
      <c r="B27" s="30">
        <f t="shared" si="0"/>
        <v>6</v>
      </c>
      <c r="C27" s="31" t="str" cm="1">
        <f t="array" ref="C27">INDEX(Calc!$X$4:$X$13,$B27)</f>
        <v>Evergreen House</v>
      </c>
      <c r="D27" s="32" cm="1">
        <f t="array" ref="D27">INDEX(Calc!$Y$4:$Y$13,$B27)</f>
        <v>45232.618499999997</v>
      </c>
      <c r="F27" s="30">
        <f t="shared" si="1"/>
        <v>295</v>
      </c>
      <c r="G27" s="31" t="str" cm="1">
        <f t="array" ref="G27">INDEX(Calc!$Z$4:$Z$13,ROW()-21)</f>
        <v>Sierra Hideaway</v>
      </c>
      <c r="H27" s="32" cm="1">
        <f t="array" ref="H27">INDEX(Calc!$AA$4:$AA$13,ROW()-21)</f>
        <v>6282.3272999999999</v>
      </c>
      <c r="J27" s="30">
        <f t="shared" si="2"/>
        <v>6</v>
      </c>
      <c r="K27" s="31" t="str" cm="1">
        <f t="array" ref="K27">INDEX(Calc!$AB$4:$AB$13,$J27)</f>
        <v>Bearpaw Hideaway</v>
      </c>
      <c r="L27" s="33" cm="1">
        <f t="array" ref="L27">INDEX(Calc!$AC$4:$AC$13,$J27)</f>
        <v>4.9783333333333335</v>
      </c>
      <c r="N27" s="30">
        <f t="shared" si="3"/>
        <v>295</v>
      </c>
      <c r="O27" s="31" t="str" cm="1">
        <f t="array" ref="O27">INDEX(Calc!$AD$4:$AD$13,ROW()-21)</f>
        <v>Timber Landing</v>
      </c>
      <c r="P27" s="33" cm="1">
        <f t="array" ref="P27">INDEX(Calc!$AE$4:$AE$13,ROW()-21)</f>
        <v>2.9283333333333332</v>
      </c>
    </row>
    <row r="28" spans="2:16" x14ac:dyDescent="0.25">
      <c r="B28" s="30">
        <f t="shared" si="0"/>
        <v>7</v>
      </c>
      <c r="C28" s="31" t="str" cm="1">
        <f t="array" ref="C28">INDEX(Calc!$X$4:$X$13,$B28)</f>
        <v>Cloudline Chalet</v>
      </c>
      <c r="D28" s="32" cm="1">
        <f t="array" ref="D28">INDEX(Calc!$Y$4:$Y$13,$B28)</f>
        <v>41426.595100000006</v>
      </c>
      <c r="F28" s="30">
        <f t="shared" si="1"/>
        <v>294</v>
      </c>
      <c r="G28" s="31" t="str" cm="1">
        <f t="array" ref="G28">INDEX(Calc!$Z$4:$Z$13,ROW()-21)</f>
        <v>Summit Cottage</v>
      </c>
      <c r="H28" s="32" cm="1">
        <f t="array" ref="H28">INDEX(Calc!$AA$4:$AA$13,ROW()-21)</f>
        <v>6346.9149999999972</v>
      </c>
      <c r="J28" s="30">
        <f t="shared" si="2"/>
        <v>7</v>
      </c>
      <c r="K28" s="31" t="str" cm="1">
        <f t="array" ref="K28">INDEX(Calc!$AB$4:$AB$13,$J28)</f>
        <v>Granite Refuge</v>
      </c>
      <c r="L28" s="33" cm="1">
        <f t="array" ref="L28">INDEX(Calc!$AC$4:$AC$13,$J28)</f>
        <v>4.9733333333333336</v>
      </c>
      <c r="N28" s="30">
        <f t="shared" si="3"/>
        <v>294</v>
      </c>
      <c r="O28" s="31" t="str" cm="1">
        <f t="array" ref="O28">INDEX(Calc!$AD$4:$AD$13,ROW()-21)</f>
        <v>Bearpaw Point</v>
      </c>
      <c r="P28" s="33" cm="1">
        <f t="array" ref="P28">INDEX(Calc!$AE$4:$AE$13,ROW()-21)</f>
        <v>2.9649999999999999</v>
      </c>
    </row>
    <row r="29" spans="2:16" x14ac:dyDescent="0.25">
      <c r="B29" s="30">
        <f t="shared" si="0"/>
        <v>8</v>
      </c>
      <c r="C29" s="31" t="str" cm="1">
        <f t="array" ref="C29">INDEX(Calc!$X$4:$X$13,$B29)</f>
        <v>Juniper Cottage</v>
      </c>
      <c r="D29" s="32" cm="1">
        <f t="array" ref="D29">INDEX(Calc!$Y$4:$Y$13,$B29)</f>
        <v>34516.146800000002</v>
      </c>
      <c r="F29" s="30">
        <f t="shared" si="1"/>
        <v>293</v>
      </c>
      <c r="G29" s="31" t="str" cm="1">
        <f t="array" ref="G29">INDEX(Calc!$Z$4:$Z$13,ROW()-21)</f>
        <v>Highland Nest</v>
      </c>
      <c r="H29" s="32" cm="1">
        <f t="array" ref="H29">INDEX(Calc!$AA$4:$AA$13,ROW()-21)</f>
        <v>6485.0543000000025</v>
      </c>
      <c r="J29" s="30">
        <f t="shared" si="2"/>
        <v>8</v>
      </c>
      <c r="K29" s="31" t="str" cm="1">
        <f t="array" ref="K29">INDEX(Calc!$AB$4:$AB$13,$J29)</f>
        <v>Copper Nest</v>
      </c>
      <c r="L29" s="33" cm="1">
        <f t="array" ref="L29">INDEX(Calc!$AC$4:$AC$13,$J29)</f>
        <v>4.9716666666666667</v>
      </c>
      <c r="N29" s="30">
        <f t="shared" si="3"/>
        <v>293</v>
      </c>
      <c r="O29" s="31" t="str" cm="1">
        <f t="array" ref="O29">INDEX(Calc!$AD$4:$AD$13,ROW()-21)</f>
        <v>Juniper Perch</v>
      </c>
      <c r="P29" s="33" cm="1">
        <f t="array" ref="P29">INDEX(Calc!$AE$4:$AE$13,ROW()-21)</f>
        <v>2.9916666666666667</v>
      </c>
    </row>
    <row r="30" spans="2:16" x14ac:dyDescent="0.25">
      <c r="B30" s="30">
        <f t="shared" si="0"/>
        <v>9</v>
      </c>
      <c r="C30" s="31" t="str" cm="1">
        <f t="array" ref="C30">INDEX(Calc!$X$4:$X$13,$B30)</f>
        <v>Birch Manor</v>
      </c>
      <c r="D30" s="32" cm="1">
        <f t="array" ref="D30">INDEX(Calc!$Y$4:$Y$13,$B30)</f>
        <v>32408.18</v>
      </c>
      <c r="F30" s="30">
        <f t="shared" si="1"/>
        <v>292</v>
      </c>
      <c r="G30" s="31" t="str" cm="1">
        <f t="array" ref="G30">INDEX(Calc!$Z$4:$Z$13,ROW()-21)</f>
        <v>Alpine Overlook</v>
      </c>
      <c r="H30" s="32" cm="1">
        <f t="array" ref="H30">INDEX(Calc!$AA$4:$AA$13,ROW()-21)</f>
        <v>6631.325200000002</v>
      </c>
      <c r="J30" s="30">
        <f t="shared" si="2"/>
        <v>9</v>
      </c>
      <c r="K30" s="31" t="str" cm="1">
        <f t="array" ref="K30">INDEX(Calc!$AB$4:$AB$13,$J30)</f>
        <v>Cloudline Landing</v>
      </c>
      <c r="L30" s="33" cm="1">
        <f t="array" ref="L30">INDEX(Calc!$AC$4:$AC$13,$J30)</f>
        <v>4.9716666666666667</v>
      </c>
      <c r="N30" s="30">
        <f t="shared" si="3"/>
        <v>292</v>
      </c>
      <c r="O30" s="31" t="str" cm="1">
        <f t="array" ref="O30">INDEX(Calc!$AD$4:$AD$13,ROW()-21)</f>
        <v>Sierra Retreat</v>
      </c>
      <c r="P30" s="33" cm="1">
        <f t="array" ref="P30">INDEX(Calc!$AE$4:$AE$13,ROW()-21)</f>
        <v>2.9983333333333335</v>
      </c>
    </row>
    <row r="31" spans="2:16" x14ac:dyDescent="0.25">
      <c r="B31" s="30">
        <f t="shared" si="0"/>
        <v>10</v>
      </c>
      <c r="C31" s="31" t="str" cm="1">
        <f t="array" ref="C31">INDEX(Calc!$X$4:$X$13,$B31)</f>
        <v>Mountain Getaway</v>
      </c>
      <c r="D31" s="32" cm="1">
        <f t="array" ref="D31">INDEX(Calc!$Y$4:$Y$13,$B31)</f>
        <v>32291.495399999993</v>
      </c>
      <c r="F31" s="30">
        <f t="shared" si="1"/>
        <v>291</v>
      </c>
      <c r="G31" s="31" t="str" cm="1">
        <f t="array" ref="G31">INDEX(Calc!$Z$4:$Z$13,ROW()-21)</f>
        <v>Golden Refuge</v>
      </c>
      <c r="H31" s="32" cm="1">
        <f t="array" ref="H31">INDEX(Calc!$AA$4:$AA$13,ROW()-21)</f>
        <v>6754.0566000000008</v>
      </c>
      <c r="J31" s="30">
        <f t="shared" si="2"/>
        <v>10</v>
      </c>
      <c r="K31" s="31" t="str" cm="1">
        <f t="array" ref="K31">INDEX(Calc!$AB$4:$AB$13,$J31)</f>
        <v>Timber Hollow</v>
      </c>
      <c r="L31" s="33" cm="1">
        <f t="array" ref="L31">INDEX(Calc!$AC$4:$AC$13,$J31)</f>
        <v>4.9716666666666667</v>
      </c>
      <c r="N31" s="30">
        <f t="shared" si="3"/>
        <v>291</v>
      </c>
      <c r="O31" s="31" t="str" cm="1">
        <f t="array" ref="O31">INDEX(Calc!$AD$4:$AD$13,ROW()-21)</f>
        <v>Aspen Landing</v>
      </c>
      <c r="P31" s="33" cm="1">
        <f t="array" ref="P31">INDEX(Calc!$AE$4:$AE$13,ROW()-21)</f>
        <v>3.25</v>
      </c>
    </row>
    <row r="32" spans="2:16" x14ac:dyDescent="0.25">
      <c r="J32" s="40" t="s">
        <v>711</v>
      </c>
      <c r="K32" s="40"/>
      <c r="L32" s="40"/>
      <c r="M32" s="40"/>
      <c r="N32" s="40"/>
      <c r="O32" s="40"/>
      <c r="P32" s="40"/>
    </row>
    <row r="33" spans="2:16384" ht="16.5" x14ac:dyDescent="0.25">
      <c r="B33" s="41" t="s">
        <v>705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 spans="2:16384" ht="16.5" x14ac:dyDescent="0.25">
      <c r="B34" s="48" t="s">
        <v>706</v>
      </c>
      <c r="C34" s="48"/>
      <c r="D34" s="48"/>
      <c r="E34" s="48" t="s">
        <v>707</v>
      </c>
      <c r="F34" s="48"/>
      <c r="G34" s="48"/>
      <c r="H34" s="48" t="s">
        <v>708</v>
      </c>
      <c r="I34" s="48"/>
      <c r="J34" s="48"/>
      <c r="K34" s="48" t="s">
        <v>709</v>
      </c>
      <c r="L34" s="48"/>
      <c r="M34" s="48"/>
      <c r="N34" s="48" t="s">
        <v>710</v>
      </c>
      <c r="O34" s="48"/>
      <c r="P34" s="4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41"/>
      <c r="KZ34" s="41"/>
      <c r="LA34" s="41"/>
      <c r="LB34" s="41"/>
      <c r="LC34" s="41"/>
      <c r="LD34" s="41"/>
      <c r="LE34" s="41"/>
      <c r="LF34" s="41"/>
      <c r="LG34" s="41"/>
      <c r="LH34" s="41"/>
      <c r="LI34" s="41"/>
      <c r="LJ34" s="41"/>
      <c r="LK34" s="41"/>
      <c r="LL34" s="41"/>
      <c r="LM34" s="41"/>
      <c r="LN34" s="41"/>
      <c r="LO34" s="41"/>
      <c r="LP34" s="41"/>
      <c r="LQ34" s="41"/>
      <c r="LR34" s="41"/>
      <c r="LS34" s="41"/>
      <c r="LT34" s="41"/>
      <c r="LU34" s="41"/>
      <c r="LV34" s="41"/>
      <c r="LW34" s="41"/>
      <c r="LX34" s="41"/>
      <c r="LY34" s="41"/>
      <c r="LZ34" s="41"/>
      <c r="MA34" s="41"/>
      <c r="MB34" s="41"/>
      <c r="MC34" s="41"/>
      <c r="MD34" s="41"/>
      <c r="ME34" s="41"/>
      <c r="MF34" s="41"/>
      <c r="MG34" s="41"/>
      <c r="MH34" s="41"/>
      <c r="MI34" s="41"/>
      <c r="MJ34" s="41"/>
      <c r="MK34" s="41"/>
      <c r="ML34" s="41"/>
      <c r="MM34" s="41"/>
      <c r="MN34" s="41"/>
      <c r="MO34" s="41"/>
      <c r="MP34" s="41"/>
      <c r="MQ34" s="41"/>
      <c r="MR34" s="41"/>
      <c r="MS34" s="41"/>
      <c r="MT34" s="41"/>
      <c r="MU34" s="41"/>
      <c r="MV34" s="41"/>
      <c r="MW34" s="41"/>
      <c r="MX34" s="41"/>
      <c r="MY34" s="41"/>
      <c r="MZ34" s="41"/>
      <c r="NA34" s="41"/>
      <c r="NB34" s="41"/>
      <c r="NC34" s="41"/>
      <c r="ND34" s="41"/>
      <c r="NE34" s="41"/>
      <c r="NF34" s="41"/>
      <c r="NG34" s="41"/>
      <c r="NH34" s="41"/>
      <c r="NI34" s="41"/>
      <c r="NJ34" s="41"/>
      <c r="NK34" s="41"/>
      <c r="NL34" s="41"/>
      <c r="NM34" s="41"/>
      <c r="NN34" s="41"/>
      <c r="NO34" s="41"/>
      <c r="NP34" s="41"/>
      <c r="NQ34" s="41"/>
      <c r="NR34" s="41"/>
      <c r="NS34" s="41"/>
      <c r="NT34" s="41"/>
      <c r="NU34" s="41"/>
      <c r="NV34" s="41"/>
      <c r="NW34" s="41"/>
      <c r="NX34" s="41"/>
      <c r="NY34" s="41"/>
      <c r="NZ34" s="41"/>
      <c r="OA34" s="41"/>
      <c r="OB34" s="41"/>
      <c r="OC34" s="41"/>
      <c r="OD34" s="41"/>
      <c r="OE34" s="41"/>
      <c r="OF34" s="41"/>
      <c r="OG34" s="41"/>
      <c r="OH34" s="41"/>
      <c r="OI34" s="41"/>
      <c r="OJ34" s="41"/>
      <c r="OK34" s="41"/>
      <c r="OL34" s="41"/>
      <c r="OM34" s="41"/>
      <c r="ON34" s="41"/>
      <c r="OO34" s="41"/>
      <c r="OP34" s="41"/>
      <c r="OQ34" s="41"/>
      <c r="OR34" s="41"/>
      <c r="OS34" s="41"/>
      <c r="OT34" s="41"/>
      <c r="OU34" s="41"/>
      <c r="OV34" s="41"/>
      <c r="OW34" s="41"/>
      <c r="OX34" s="41"/>
      <c r="OY34" s="41"/>
      <c r="OZ34" s="41"/>
      <c r="PA34" s="41"/>
      <c r="PB34" s="41"/>
      <c r="PC34" s="41"/>
      <c r="PD34" s="41"/>
      <c r="PE34" s="41"/>
      <c r="PF34" s="41"/>
      <c r="PG34" s="41"/>
      <c r="PH34" s="41"/>
      <c r="PI34" s="41"/>
      <c r="PJ34" s="41"/>
      <c r="PK34" s="41"/>
      <c r="PL34" s="41"/>
      <c r="PM34" s="41"/>
      <c r="PN34" s="41"/>
      <c r="PO34" s="41"/>
      <c r="PP34" s="41"/>
      <c r="PQ34" s="41"/>
      <c r="PR34" s="41"/>
      <c r="PS34" s="41"/>
      <c r="PT34" s="41"/>
      <c r="PU34" s="41"/>
      <c r="PV34" s="41"/>
      <c r="PW34" s="41"/>
      <c r="PX34" s="41"/>
      <c r="PY34" s="41"/>
      <c r="PZ34" s="41"/>
      <c r="QA34" s="41"/>
      <c r="QB34" s="41"/>
      <c r="QC34" s="41"/>
      <c r="QD34" s="41"/>
      <c r="QE34" s="41"/>
      <c r="QF34" s="41"/>
      <c r="QG34" s="41"/>
      <c r="QH34" s="41"/>
      <c r="QI34" s="41"/>
      <c r="QJ34" s="41"/>
      <c r="QK34" s="41"/>
      <c r="QL34" s="41"/>
      <c r="QM34" s="41"/>
      <c r="QN34" s="41"/>
      <c r="QO34" s="41"/>
      <c r="QP34" s="41"/>
      <c r="QQ34" s="41"/>
      <c r="QR34" s="41"/>
      <c r="QS34" s="41"/>
      <c r="QT34" s="41"/>
      <c r="QU34" s="41"/>
      <c r="QV34" s="41"/>
      <c r="QW34" s="41"/>
      <c r="QX34" s="41"/>
      <c r="QY34" s="41"/>
      <c r="QZ34" s="41"/>
      <c r="RA34" s="41"/>
      <c r="RB34" s="41"/>
      <c r="RC34" s="41"/>
      <c r="RD34" s="41"/>
      <c r="RE34" s="41"/>
      <c r="RF34" s="41"/>
      <c r="RG34" s="41"/>
      <c r="RH34" s="41"/>
      <c r="RI34" s="41"/>
      <c r="RJ34" s="41"/>
      <c r="RK34" s="41"/>
      <c r="RL34" s="41"/>
      <c r="RM34" s="41"/>
      <c r="RN34" s="41"/>
      <c r="RO34" s="41"/>
      <c r="RP34" s="41"/>
      <c r="RQ34" s="41"/>
      <c r="RR34" s="41"/>
      <c r="RS34" s="41"/>
      <c r="RT34" s="41"/>
      <c r="RU34" s="41"/>
      <c r="RV34" s="41"/>
      <c r="RW34" s="41"/>
      <c r="RX34" s="41"/>
      <c r="RY34" s="41"/>
      <c r="RZ34" s="41"/>
      <c r="SA34" s="41"/>
      <c r="SB34" s="41"/>
      <c r="SC34" s="41"/>
      <c r="SD34" s="41"/>
      <c r="SE34" s="41"/>
      <c r="SF34" s="41"/>
      <c r="SG34" s="41"/>
      <c r="SH34" s="41"/>
      <c r="SI34" s="41"/>
      <c r="SJ34" s="41"/>
      <c r="SK34" s="41"/>
      <c r="SL34" s="41"/>
      <c r="SM34" s="41"/>
      <c r="SN34" s="41"/>
      <c r="SO34" s="41"/>
      <c r="SP34" s="41"/>
      <c r="SQ34" s="41"/>
      <c r="SR34" s="41"/>
      <c r="SS34" s="41"/>
      <c r="ST34" s="41"/>
      <c r="SU34" s="41"/>
      <c r="SV34" s="41"/>
      <c r="SW34" s="41"/>
      <c r="SX34" s="41"/>
      <c r="SY34" s="41"/>
      <c r="SZ34" s="41"/>
      <c r="TA34" s="41"/>
      <c r="TB34" s="41"/>
      <c r="TC34" s="41"/>
      <c r="TD34" s="41"/>
      <c r="TE34" s="41"/>
      <c r="TF34" s="41"/>
      <c r="TG34" s="41"/>
      <c r="TH34" s="41"/>
      <c r="TI34" s="41"/>
      <c r="TJ34" s="41"/>
      <c r="TK34" s="41"/>
      <c r="TL34" s="41"/>
      <c r="TM34" s="41"/>
      <c r="TN34" s="41"/>
      <c r="TO34" s="41"/>
      <c r="TP34" s="41"/>
      <c r="TQ34" s="41"/>
      <c r="TR34" s="41"/>
      <c r="TS34" s="41"/>
      <c r="TT34" s="41"/>
      <c r="TU34" s="41"/>
      <c r="TV34" s="41"/>
      <c r="TW34" s="41"/>
      <c r="TX34" s="41"/>
      <c r="TY34" s="41"/>
      <c r="TZ34" s="41"/>
      <c r="UA34" s="41"/>
      <c r="UB34" s="41"/>
      <c r="UC34" s="41"/>
      <c r="UD34" s="41"/>
      <c r="UE34" s="41"/>
      <c r="UF34" s="41"/>
      <c r="UG34" s="41"/>
      <c r="UH34" s="41"/>
      <c r="UI34" s="41"/>
      <c r="UJ34" s="41"/>
      <c r="UK34" s="41"/>
      <c r="UL34" s="41"/>
      <c r="UM34" s="41"/>
      <c r="UN34" s="41"/>
      <c r="UO34" s="41"/>
      <c r="UP34" s="41"/>
      <c r="UQ34" s="41"/>
      <c r="UR34" s="41"/>
      <c r="US34" s="41"/>
      <c r="UT34" s="41"/>
      <c r="UU34" s="41"/>
      <c r="UV34" s="41"/>
      <c r="UW34" s="41"/>
      <c r="UX34" s="41"/>
      <c r="UY34" s="41"/>
      <c r="UZ34" s="41"/>
      <c r="VA34" s="41"/>
      <c r="VB34" s="41"/>
      <c r="VC34" s="41"/>
      <c r="VD34" s="41"/>
      <c r="VE34" s="41"/>
      <c r="VF34" s="41"/>
      <c r="VG34" s="41"/>
      <c r="VH34" s="41"/>
      <c r="VI34" s="41"/>
      <c r="VJ34" s="41"/>
      <c r="VK34" s="41"/>
      <c r="VL34" s="41"/>
      <c r="VM34" s="41"/>
      <c r="VN34" s="41"/>
      <c r="VO34" s="41"/>
      <c r="VP34" s="41"/>
      <c r="VQ34" s="41"/>
      <c r="VR34" s="41"/>
      <c r="VS34" s="41"/>
      <c r="VT34" s="41"/>
      <c r="VU34" s="41"/>
      <c r="VV34" s="41"/>
      <c r="VW34" s="41"/>
      <c r="VX34" s="41"/>
      <c r="VY34" s="41"/>
      <c r="VZ34" s="41"/>
      <c r="WA34" s="41"/>
      <c r="WB34" s="41"/>
      <c r="WC34" s="41"/>
      <c r="WD34" s="41"/>
      <c r="WE34" s="41"/>
      <c r="WF34" s="41"/>
      <c r="WG34" s="41"/>
      <c r="WH34" s="41"/>
      <c r="WI34" s="41"/>
      <c r="WJ34" s="41"/>
      <c r="WK34" s="41"/>
      <c r="WL34" s="41"/>
      <c r="WM34" s="41"/>
      <c r="WN34" s="41"/>
      <c r="WO34" s="41"/>
      <c r="WP34" s="41"/>
      <c r="WQ34" s="41"/>
      <c r="WR34" s="41"/>
      <c r="WS34" s="41"/>
      <c r="WT34" s="41"/>
      <c r="WU34" s="41"/>
      <c r="WV34" s="41"/>
      <c r="WW34" s="41"/>
      <c r="WX34" s="41"/>
      <c r="WY34" s="41"/>
      <c r="WZ34" s="41"/>
      <c r="XA34" s="41"/>
      <c r="XB34" s="41"/>
      <c r="XC34" s="41"/>
      <c r="XD34" s="41"/>
      <c r="XE34" s="41"/>
      <c r="XF34" s="41"/>
      <c r="XG34" s="41"/>
      <c r="XH34" s="41"/>
      <c r="XI34" s="41"/>
      <c r="XJ34" s="41"/>
      <c r="XK34" s="41"/>
      <c r="XL34" s="41"/>
      <c r="XM34" s="41"/>
      <c r="XN34" s="41"/>
      <c r="XO34" s="41"/>
      <c r="XP34" s="41"/>
      <c r="XQ34" s="41"/>
      <c r="XR34" s="41"/>
      <c r="XS34" s="41"/>
      <c r="XT34" s="41"/>
      <c r="XU34" s="41"/>
      <c r="XV34" s="41"/>
      <c r="XW34" s="41"/>
      <c r="XX34" s="41"/>
      <c r="XY34" s="41"/>
      <c r="XZ34" s="41"/>
      <c r="YA34" s="41"/>
      <c r="YB34" s="41"/>
      <c r="YC34" s="41"/>
      <c r="YD34" s="41"/>
      <c r="YE34" s="41"/>
      <c r="YF34" s="41"/>
      <c r="YG34" s="41"/>
      <c r="YH34" s="41"/>
      <c r="YI34" s="41"/>
      <c r="YJ34" s="41"/>
      <c r="YK34" s="41"/>
      <c r="YL34" s="41"/>
      <c r="YM34" s="41"/>
      <c r="YN34" s="41"/>
      <c r="YO34" s="41"/>
      <c r="YP34" s="41"/>
      <c r="YQ34" s="41"/>
      <c r="YR34" s="41"/>
      <c r="YS34" s="41"/>
      <c r="YT34" s="41"/>
      <c r="YU34" s="41"/>
      <c r="YV34" s="41"/>
      <c r="YW34" s="41"/>
      <c r="YX34" s="41"/>
      <c r="YY34" s="41"/>
      <c r="YZ34" s="41"/>
      <c r="ZA34" s="41"/>
      <c r="ZB34" s="41"/>
      <c r="ZC34" s="41"/>
      <c r="ZD34" s="41"/>
      <c r="ZE34" s="41"/>
      <c r="ZF34" s="41"/>
      <c r="ZG34" s="41"/>
      <c r="ZH34" s="41"/>
      <c r="ZI34" s="41"/>
      <c r="ZJ34" s="41"/>
      <c r="ZK34" s="41"/>
      <c r="ZL34" s="41"/>
      <c r="ZM34" s="41"/>
      <c r="ZN34" s="41"/>
      <c r="ZO34" s="41"/>
      <c r="ZP34" s="41"/>
      <c r="ZQ34" s="41"/>
      <c r="ZR34" s="41"/>
      <c r="ZS34" s="41"/>
      <c r="ZT34" s="41"/>
      <c r="ZU34" s="41"/>
      <c r="ZV34" s="41"/>
      <c r="ZW34" s="41"/>
      <c r="ZX34" s="41"/>
      <c r="ZY34" s="41"/>
      <c r="ZZ34" s="41"/>
      <c r="AAA34" s="41"/>
      <c r="AAB34" s="41"/>
      <c r="AAC34" s="41"/>
      <c r="AAD34" s="41"/>
      <c r="AAE34" s="41"/>
      <c r="AAF34" s="41"/>
      <c r="AAG34" s="41"/>
      <c r="AAH34" s="41"/>
      <c r="AAI34" s="41"/>
      <c r="AAJ34" s="41"/>
      <c r="AAK34" s="41"/>
      <c r="AAL34" s="41"/>
      <c r="AAM34" s="41"/>
      <c r="AAN34" s="41"/>
      <c r="AAO34" s="41"/>
      <c r="AAP34" s="41"/>
      <c r="AAQ34" s="41"/>
      <c r="AAR34" s="41"/>
      <c r="AAS34" s="41"/>
      <c r="AAT34" s="41"/>
      <c r="AAU34" s="41"/>
      <c r="AAV34" s="41"/>
      <c r="AAW34" s="41"/>
      <c r="AAX34" s="41"/>
      <c r="AAY34" s="41"/>
      <c r="AAZ34" s="41"/>
      <c r="ABA34" s="41"/>
      <c r="ABB34" s="41"/>
      <c r="ABC34" s="41"/>
      <c r="ABD34" s="41"/>
      <c r="ABE34" s="41"/>
      <c r="ABF34" s="41"/>
      <c r="ABG34" s="41"/>
      <c r="ABH34" s="41"/>
      <c r="ABI34" s="41"/>
      <c r="ABJ34" s="41"/>
      <c r="ABK34" s="41"/>
      <c r="ABL34" s="41"/>
      <c r="ABM34" s="41"/>
      <c r="ABN34" s="41"/>
      <c r="ABO34" s="41"/>
      <c r="ABP34" s="41"/>
      <c r="ABQ34" s="41"/>
      <c r="ABR34" s="41"/>
      <c r="ABS34" s="41"/>
      <c r="ABT34" s="41"/>
      <c r="ABU34" s="41"/>
      <c r="ABV34" s="41"/>
      <c r="ABW34" s="41"/>
      <c r="ABX34" s="41"/>
      <c r="ABY34" s="41"/>
      <c r="ABZ34" s="41"/>
      <c r="ACA34" s="41"/>
      <c r="ACB34" s="41"/>
      <c r="ACC34" s="41"/>
      <c r="ACD34" s="41"/>
      <c r="ACE34" s="41"/>
      <c r="ACF34" s="41"/>
      <c r="ACG34" s="41"/>
      <c r="ACH34" s="41"/>
      <c r="ACI34" s="41"/>
      <c r="ACJ34" s="41"/>
      <c r="ACK34" s="41"/>
      <c r="ACL34" s="41"/>
      <c r="ACM34" s="41"/>
      <c r="ACN34" s="41"/>
      <c r="ACO34" s="41"/>
      <c r="ACP34" s="41"/>
      <c r="ACQ34" s="41"/>
      <c r="ACR34" s="41"/>
      <c r="ACS34" s="41"/>
      <c r="ACT34" s="41"/>
      <c r="ACU34" s="41"/>
      <c r="ACV34" s="41"/>
      <c r="ACW34" s="41"/>
      <c r="ACX34" s="41"/>
      <c r="ACY34" s="41"/>
      <c r="ACZ34" s="41"/>
      <c r="ADA34" s="41"/>
      <c r="ADB34" s="41"/>
      <c r="ADC34" s="41"/>
      <c r="ADD34" s="41"/>
      <c r="ADE34" s="41"/>
      <c r="ADF34" s="41"/>
      <c r="ADG34" s="41"/>
      <c r="ADH34" s="41"/>
      <c r="ADI34" s="41"/>
      <c r="ADJ34" s="41"/>
      <c r="ADK34" s="41"/>
      <c r="ADL34" s="41"/>
      <c r="ADM34" s="41"/>
      <c r="ADN34" s="41"/>
      <c r="ADO34" s="41"/>
      <c r="ADP34" s="41"/>
      <c r="ADQ34" s="41"/>
      <c r="ADR34" s="41"/>
      <c r="ADS34" s="41"/>
      <c r="ADT34" s="41"/>
      <c r="ADU34" s="41"/>
      <c r="ADV34" s="41"/>
      <c r="ADW34" s="41"/>
      <c r="ADX34" s="41"/>
      <c r="ADY34" s="41"/>
      <c r="ADZ34" s="41"/>
      <c r="AEA34" s="41"/>
      <c r="AEB34" s="41"/>
      <c r="AEC34" s="41"/>
      <c r="AED34" s="41"/>
      <c r="AEE34" s="41"/>
      <c r="AEF34" s="41"/>
      <c r="AEG34" s="41"/>
      <c r="AEH34" s="41"/>
      <c r="AEI34" s="41"/>
      <c r="AEJ34" s="41"/>
      <c r="AEK34" s="41"/>
      <c r="AEL34" s="41"/>
      <c r="AEM34" s="41"/>
      <c r="AEN34" s="41"/>
      <c r="AEO34" s="41"/>
      <c r="AEP34" s="41"/>
      <c r="AEQ34" s="41"/>
      <c r="AER34" s="41"/>
      <c r="AES34" s="41"/>
      <c r="AET34" s="41"/>
      <c r="AEU34" s="41"/>
      <c r="AEV34" s="41"/>
      <c r="AEW34" s="41"/>
      <c r="AEX34" s="41"/>
      <c r="AEY34" s="41"/>
      <c r="AEZ34" s="41"/>
      <c r="AFA34" s="41"/>
      <c r="AFB34" s="41"/>
      <c r="AFC34" s="41"/>
      <c r="AFD34" s="41"/>
      <c r="AFE34" s="41"/>
      <c r="AFF34" s="41"/>
      <c r="AFG34" s="41"/>
      <c r="AFH34" s="41"/>
      <c r="AFI34" s="41"/>
      <c r="AFJ34" s="41"/>
      <c r="AFK34" s="41"/>
      <c r="AFL34" s="41"/>
      <c r="AFM34" s="41"/>
      <c r="AFN34" s="41"/>
      <c r="AFO34" s="41"/>
      <c r="AFP34" s="41"/>
      <c r="AFQ34" s="41"/>
      <c r="AFR34" s="41"/>
      <c r="AFS34" s="41"/>
      <c r="AFT34" s="41"/>
      <c r="AFU34" s="41"/>
      <c r="AFV34" s="41"/>
      <c r="AFW34" s="41"/>
      <c r="AFX34" s="41"/>
      <c r="AFY34" s="41"/>
      <c r="AFZ34" s="41"/>
      <c r="AGA34" s="41"/>
      <c r="AGB34" s="41"/>
      <c r="AGC34" s="41"/>
      <c r="AGD34" s="41"/>
      <c r="AGE34" s="41"/>
      <c r="AGF34" s="41"/>
      <c r="AGG34" s="41"/>
      <c r="AGH34" s="41"/>
      <c r="AGI34" s="41"/>
      <c r="AGJ34" s="41"/>
      <c r="AGK34" s="41"/>
      <c r="AGL34" s="41"/>
      <c r="AGM34" s="41"/>
      <c r="AGN34" s="41"/>
      <c r="AGO34" s="41"/>
      <c r="AGP34" s="41"/>
      <c r="AGQ34" s="41"/>
      <c r="AGR34" s="41"/>
      <c r="AGS34" s="41"/>
      <c r="AGT34" s="41"/>
      <c r="AGU34" s="41"/>
      <c r="AGV34" s="41"/>
      <c r="AGW34" s="41"/>
      <c r="AGX34" s="41"/>
      <c r="AGY34" s="41"/>
      <c r="AGZ34" s="41"/>
      <c r="AHA34" s="41"/>
      <c r="AHB34" s="41"/>
      <c r="AHC34" s="41"/>
      <c r="AHD34" s="41"/>
      <c r="AHE34" s="41"/>
      <c r="AHF34" s="41"/>
      <c r="AHG34" s="41"/>
      <c r="AHH34" s="41"/>
      <c r="AHI34" s="41"/>
      <c r="AHJ34" s="41"/>
      <c r="AHK34" s="41"/>
      <c r="AHL34" s="41"/>
      <c r="AHM34" s="41"/>
      <c r="AHN34" s="41"/>
      <c r="AHO34" s="41"/>
      <c r="AHP34" s="41"/>
      <c r="AHQ34" s="41"/>
      <c r="AHR34" s="41"/>
      <c r="AHS34" s="41"/>
      <c r="AHT34" s="41"/>
      <c r="AHU34" s="41"/>
      <c r="AHV34" s="41"/>
      <c r="AHW34" s="41"/>
      <c r="AHX34" s="41"/>
      <c r="AHY34" s="41"/>
      <c r="AHZ34" s="41"/>
      <c r="AIA34" s="41"/>
      <c r="AIB34" s="41"/>
      <c r="AIC34" s="41"/>
      <c r="AID34" s="41"/>
      <c r="AIE34" s="41"/>
      <c r="AIF34" s="41"/>
      <c r="AIG34" s="41"/>
      <c r="AIH34" s="41"/>
      <c r="AII34" s="41"/>
      <c r="AIJ34" s="41"/>
      <c r="AIK34" s="41"/>
      <c r="AIL34" s="41"/>
      <c r="AIM34" s="41"/>
      <c r="AIN34" s="41"/>
      <c r="AIO34" s="41"/>
      <c r="AIP34" s="41"/>
      <c r="AIQ34" s="41"/>
      <c r="AIR34" s="41"/>
      <c r="AIS34" s="41"/>
      <c r="AIT34" s="41"/>
      <c r="AIU34" s="41"/>
      <c r="AIV34" s="41"/>
      <c r="AIW34" s="41"/>
      <c r="AIX34" s="41"/>
      <c r="AIY34" s="41"/>
      <c r="AIZ34" s="41"/>
      <c r="AJA34" s="41"/>
      <c r="AJB34" s="41"/>
      <c r="AJC34" s="41"/>
      <c r="AJD34" s="41"/>
      <c r="AJE34" s="41"/>
      <c r="AJF34" s="41"/>
      <c r="AJG34" s="41"/>
      <c r="AJH34" s="41"/>
      <c r="AJI34" s="41"/>
      <c r="AJJ34" s="41"/>
      <c r="AJK34" s="41"/>
      <c r="AJL34" s="41"/>
      <c r="AJM34" s="41"/>
      <c r="AJN34" s="41"/>
      <c r="AJO34" s="41"/>
      <c r="AJP34" s="41"/>
      <c r="AJQ34" s="41"/>
      <c r="AJR34" s="41"/>
      <c r="AJS34" s="41"/>
      <c r="AJT34" s="41"/>
      <c r="AJU34" s="41"/>
      <c r="AJV34" s="41"/>
      <c r="AJW34" s="41"/>
      <c r="AJX34" s="41"/>
      <c r="AJY34" s="41"/>
      <c r="AJZ34" s="41"/>
      <c r="AKA34" s="41"/>
      <c r="AKB34" s="41"/>
      <c r="AKC34" s="41"/>
      <c r="AKD34" s="41"/>
      <c r="AKE34" s="41"/>
      <c r="AKF34" s="41"/>
      <c r="AKG34" s="41"/>
      <c r="AKH34" s="41"/>
      <c r="AKI34" s="41"/>
      <c r="AKJ34" s="41"/>
      <c r="AKK34" s="41"/>
      <c r="AKL34" s="41"/>
      <c r="AKM34" s="41"/>
      <c r="AKN34" s="41"/>
      <c r="AKO34" s="41"/>
      <c r="AKP34" s="41"/>
      <c r="AKQ34" s="41"/>
      <c r="AKR34" s="41"/>
      <c r="AKS34" s="41"/>
      <c r="AKT34" s="41"/>
      <c r="AKU34" s="41"/>
      <c r="AKV34" s="41"/>
      <c r="AKW34" s="41"/>
      <c r="AKX34" s="41"/>
      <c r="AKY34" s="41"/>
      <c r="AKZ34" s="41"/>
      <c r="ALA34" s="41"/>
      <c r="ALB34" s="41"/>
      <c r="ALC34" s="41"/>
      <c r="ALD34" s="41"/>
      <c r="ALE34" s="41"/>
      <c r="ALF34" s="41"/>
      <c r="ALG34" s="41"/>
      <c r="ALH34" s="41"/>
      <c r="ALI34" s="41"/>
      <c r="ALJ34" s="41"/>
      <c r="ALK34" s="41"/>
      <c r="ALL34" s="41"/>
      <c r="ALM34" s="41"/>
      <c r="ALN34" s="41"/>
      <c r="ALO34" s="41"/>
      <c r="ALP34" s="41"/>
      <c r="ALQ34" s="41"/>
      <c r="ALR34" s="41"/>
      <c r="ALS34" s="41"/>
      <c r="ALT34" s="41"/>
      <c r="ALU34" s="41"/>
      <c r="ALV34" s="41"/>
      <c r="ALW34" s="41"/>
      <c r="ALX34" s="41"/>
      <c r="ALY34" s="41"/>
      <c r="ALZ34" s="41"/>
      <c r="AMA34" s="41"/>
      <c r="AMB34" s="41"/>
      <c r="AMC34" s="41"/>
      <c r="AMD34" s="41"/>
      <c r="AME34" s="41"/>
      <c r="AMF34" s="41"/>
      <c r="AMG34" s="41"/>
      <c r="AMH34" s="41"/>
      <c r="AMI34" s="41"/>
      <c r="AMJ34" s="41"/>
      <c r="AMK34" s="41"/>
      <c r="AML34" s="41"/>
      <c r="AMM34" s="41"/>
      <c r="AMN34" s="41"/>
      <c r="AMO34" s="41"/>
      <c r="AMP34" s="41"/>
      <c r="AMQ34" s="41"/>
      <c r="AMR34" s="41"/>
      <c r="AMS34" s="41"/>
      <c r="AMT34" s="41"/>
      <c r="AMU34" s="41"/>
      <c r="AMV34" s="41"/>
      <c r="AMW34" s="41"/>
      <c r="AMX34" s="41"/>
      <c r="AMY34" s="41"/>
      <c r="AMZ34" s="41"/>
      <c r="ANA34" s="41"/>
      <c r="ANB34" s="41"/>
      <c r="ANC34" s="41"/>
      <c r="AND34" s="41"/>
      <c r="ANE34" s="41"/>
      <c r="ANF34" s="41"/>
      <c r="ANG34" s="41"/>
      <c r="ANH34" s="41"/>
      <c r="ANI34" s="41"/>
      <c r="ANJ34" s="41"/>
      <c r="ANK34" s="41"/>
      <c r="ANL34" s="41"/>
      <c r="ANM34" s="41"/>
      <c r="ANN34" s="41"/>
      <c r="ANO34" s="41"/>
      <c r="ANP34" s="41"/>
      <c r="ANQ34" s="41"/>
      <c r="ANR34" s="41"/>
      <c r="ANS34" s="41"/>
      <c r="ANT34" s="41"/>
      <c r="ANU34" s="41"/>
      <c r="ANV34" s="41"/>
      <c r="ANW34" s="41"/>
      <c r="ANX34" s="41"/>
      <c r="ANY34" s="41"/>
      <c r="ANZ34" s="41"/>
      <c r="AOA34" s="41"/>
      <c r="AOB34" s="41"/>
      <c r="AOC34" s="41"/>
      <c r="AOD34" s="41"/>
      <c r="AOE34" s="41"/>
      <c r="AOF34" s="41"/>
      <c r="AOG34" s="41"/>
      <c r="AOH34" s="41"/>
      <c r="AOI34" s="41"/>
      <c r="AOJ34" s="41"/>
      <c r="AOK34" s="41"/>
      <c r="AOL34" s="41"/>
      <c r="AOM34" s="41"/>
      <c r="AON34" s="41"/>
      <c r="AOO34" s="41"/>
      <c r="AOP34" s="41"/>
      <c r="AOQ34" s="41"/>
      <c r="AOR34" s="41"/>
      <c r="AOS34" s="41"/>
      <c r="AOT34" s="41"/>
      <c r="AOU34" s="41"/>
      <c r="AOV34" s="41"/>
      <c r="AOW34" s="41"/>
      <c r="AOX34" s="41"/>
      <c r="AOY34" s="41"/>
      <c r="AOZ34" s="41"/>
      <c r="APA34" s="41"/>
      <c r="APB34" s="41"/>
      <c r="APC34" s="41"/>
      <c r="APD34" s="41"/>
      <c r="APE34" s="41"/>
      <c r="APF34" s="41"/>
      <c r="APG34" s="41"/>
      <c r="APH34" s="41"/>
      <c r="API34" s="41"/>
      <c r="APJ34" s="41"/>
      <c r="APK34" s="41"/>
      <c r="APL34" s="41"/>
      <c r="APM34" s="41"/>
      <c r="APN34" s="41"/>
      <c r="APO34" s="41"/>
      <c r="APP34" s="41"/>
      <c r="APQ34" s="41"/>
      <c r="APR34" s="41"/>
      <c r="APS34" s="41"/>
      <c r="APT34" s="41"/>
      <c r="APU34" s="41"/>
      <c r="APV34" s="41"/>
      <c r="APW34" s="41"/>
      <c r="APX34" s="41"/>
      <c r="APY34" s="41"/>
      <c r="APZ34" s="41"/>
      <c r="AQA34" s="41"/>
      <c r="AQB34" s="41"/>
      <c r="AQC34" s="41"/>
      <c r="AQD34" s="41"/>
      <c r="AQE34" s="41"/>
      <c r="AQF34" s="41"/>
      <c r="AQG34" s="41"/>
      <c r="AQH34" s="41"/>
      <c r="AQI34" s="41"/>
      <c r="AQJ34" s="41"/>
      <c r="AQK34" s="41"/>
      <c r="AQL34" s="41"/>
      <c r="AQM34" s="41"/>
      <c r="AQN34" s="41"/>
      <c r="AQO34" s="41"/>
      <c r="AQP34" s="41"/>
      <c r="AQQ34" s="41"/>
      <c r="AQR34" s="41"/>
      <c r="AQS34" s="41"/>
      <c r="AQT34" s="41"/>
      <c r="AQU34" s="41"/>
      <c r="AQV34" s="41"/>
      <c r="AQW34" s="41"/>
      <c r="AQX34" s="41"/>
      <c r="AQY34" s="41"/>
      <c r="AQZ34" s="41"/>
      <c r="ARA34" s="41"/>
      <c r="ARB34" s="41"/>
      <c r="ARC34" s="41"/>
      <c r="ARD34" s="41"/>
      <c r="ARE34" s="41"/>
      <c r="ARF34" s="41"/>
      <c r="ARG34" s="41"/>
      <c r="ARH34" s="41"/>
      <c r="ARI34" s="41"/>
      <c r="ARJ34" s="41"/>
      <c r="ARK34" s="41"/>
      <c r="ARL34" s="41"/>
      <c r="ARM34" s="41"/>
      <c r="ARN34" s="41"/>
      <c r="ARO34" s="41"/>
      <c r="ARP34" s="41"/>
      <c r="ARQ34" s="41"/>
      <c r="ARR34" s="41"/>
      <c r="ARS34" s="41"/>
      <c r="ART34" s="41"/>
      <c r="ARU34" s="41"/>
      <c r="ARV34" s="41"/>
      <c r="ARW34" s="41"/>
      <c r="ARX34" s="41"/>
      <c r="ARY34" s="41"/>
      <c r="ARZ34" s="41"/>
      <c r="ASA34" s="41"/>
      <c r="ASB34" s="41"/>
      <c r="ASC34" s="41"/>
      <c r="ASD34" s="41"/>
      <c r="ASE34" s="41"/>
      <c r="ASF34" s="41"/>
      <c r="ASG34" s="41"/>
      <c r="ASH34" s="41"/>
      <c r="ASI34" s="41"/>
      <c r="ASJ34" s="41"/>
      <c r="ASK34" s="41"/>
      <c r="ASL34" s="41"/>
      <c r="ASM34" s="41"/>
      <c r="ASN34" s="41"/>
      <c r="ASO34" s="41"/>
      <c r="ASP34" s="41"/>
      <c r="ASQ34" s="41"/>
      <c r="ASR34" s="41"/>
      <c r="ASS34" s="41"/>
      <c r="AST34" s="41"/>
      <c r="ASU34" s="41"/>
      <c r="ASV34" s="41"/>
      <c r="ASW34" s="41"/>
      <c r="ASX34" s="41"/>
      <c r="ASY34" s="41"/>
      <c r="ASZ34" s="41"/>
      <c r="ATA34" s="41"/>
      <c r="ATB34" s="41"/>
      <c r="ATC34" s="41"/>
      <c r="ATD34" s="41"/>
      <c r="ATE34" s="41"/>
      <c r="ATF34" s="41"/>
      <c r="ATG34" s="41"/>
      <c r="ATH34" s="41"/>
      <c r="ATI34" s="41"/>
      <c r="ATJ34" s="41"/>
      <c r="ATK34" s="41"/>
      <c r="ATL34" s="41"/>
      <c r="ATM34" s="41"/>
      <c r="ATN34" s="41"/>
      <c r="ATO34" s="41"/>
      <c r="ATP34" s="41"/>
      <c r="ATQ34" s="41"/>
      <c r="ATR34" s="41"/>
      <c r="ATS34" s="41"/>
      <c r="ATT34" s="41"/>
      <c r="ATU34" s="41"/>
      <c r="ATV34" s="41"/>
      <c r="ATW34" s="41"/>
      <c r="ATX34" s="41"/>
      <c r="ATY34" s="41"/>
      <c r="ATZ34" s="41"/>
      <c r="AUA34" s="41"/>
      <c r="AUB34" s="41"/>
      <c r="AUC34" s="41"/>
      <c r="AUD34" s="41"/>
      <c r="AUE34" s="41"/>
      <c r="AUF34" s="41"/>
      <c r="AUG34" s="41"/>
      <c r="AUH34" s="41"/>
      <c r="AUI34" s="41"/>
      <c r="AUJ34" s="41"/>
      <c r="AUK34" s="41"/>
      <c r="AUL34" s="41"/>
      <c r="AUM34" s="41"/>
      <c r="AUN34" s="41"/>
      <c r="AUO34" s="41"/>
      <c r="AUP34" s="41"/>
      <c r="AUQ34" s="41"/>
      <c r="AUR34" s="41"/>
      <c r="AUS34" s="41"/>
      <c r="AUT34" s="41"/>
      <c r="AUU34" s="41"/>
      <c r="AUV34" s="41"/>
      <c r="AUW34" s="41"/>
      <c r="AUX34" s="41"/>
      <c r="AUY34" s="41"/>
      <c r="AUZ34" s="41"/>
      <c r="AVA34" s="41"/>
      <c r="AVB34" s="41"/>
      <c r="AVC34" s="41"/>
      <c r="AVD34" s="41"/>
      <c r="AVE34" s="41"/>
      <c r="AVF34" s="41"/>
      <c r="AVG34" s="41"/>
      <c r="AVH34" s="41"/>
      <c r="AVI34" s="41"/>
      <c r="AVJ34" s="41"/>
      <c r="AVK34" s="41"/>
      <c r="AVL34" s="41"/>
      <c r="AVM34" s="41"/>
      <c r="AVN34" s="41"/>
      <c r="AVO34" s="41"/>
      <c r="AVP34" s="41"/>
      <c r="AVQ34" s="41"/>
      <c r="AVR34" s="41"/>
      <c r="AVS34" s="41"/>
      <c r="AVT34" s="41"/>
      <c r="AVU34" s="41"/>
      <c r="AVV34" s="41"/>
      <c r="AVW34" s="41"/>
      <c r="AVX34" s="41"/>
      <c r="AVY34" s="41"/>
      <c r="AVZ34" s="41"/>
      <c r="AWA34" s="41"/>
      <c r="AWB34" s="41"/>
      <c r="AWC34" s="41"/>
      <c r="AWD34" s="41"/>
      <c r="AWE34" s="41"/>
      <c r="AWF34" s="41"/>
      <c r="AWG34" s="41"/>
      <c r="AWH34" s="41"/>
      <c r="AWI34" s="41"/>
      <c r="AWJ34" s="41"/>
      <c r="AWK34" s="41"/>
      <c r="AWL34" s="41"/>
      <c r="AWM34" s="41"/>
      <c r="AWN34" s="41"/>
      <c r="AWO34" s="41"/>
      <c r="AWP34" s="41"/>
      <c r="AWQ34" s="41"/>
      <c r="AWR34" s="41"/>
      <c r="AWS34" s="41"/>
      <c r="AWT34" s="41"/>
      <c r="AWU34" s="41"/>
      <c r="AWV34" s="41"/>
      <c r="AWW34" s="41"/>
      <c r="AWX34" s="41"/>
      <c r="AWY34" s="41"/>
      <c r="AWZ34" s="41"/>
      <c r="AXA34" s="41"/>
      <c r="AXB34" s="41"/>
      <c r="AXC34" s="41"/>
      <c r="AXD34" s="41"/>
      <c r="AXE34" s="41"/>
      <c r="AXF34" s="41"/>
      <c r="AXG34" s="41"/>
      <c r="AXH34" s="41"/>
      <c r="AXI34" s="41"/>
      <c r="AXJ34" s="41"/>
      <c r="AXK34" s="41"/>
      <c r="AXL34" s="41"/>
      <c r="AXM34" s="41"/>
      <c r="AXN34" s="41"/>
      <c r="AXO34" s="41"/>
      <c r="AXP34" s="41"/>
      <c r="AXQ34" s="41"/>
      <c r="AXR34" s="41"/>
      <c r="AXS34" s="41"/>
      <c r="AXT34" s="41"/>
      <c r="AXU34" s="41"/>
      <c r="AXV34" s="41"/>
      <c r="AXW34" s="41"/>
      <c r="AXX34" s="41"/>
      <c r="AXY34" s="41"/>
      <c r="AXZ34" s="41"/>
      <c r="AYA34" s="41"/>
      <c r="AYB34" s="41"/>
      <c r="AYC34" s="41"/>
      <c r="AYD34" s="41"/>
      <c r="AYE34" s="41"/>
      <c r="AYF34" s="41"/>
      <c r="AYG34" s="41"/>
      <c r="AYH34" s="41"/>
      <c r="AYI34" s="41"/>
      <c r="AYJ34" s="41"/>
      <c r="AYK34" s="41"/>
      <c r="AYL34" s="41"/>
      <c r="AYM34" s="41"/>
      <c r="AYN34" s="41"/>
      <c r="AYO34" s="41"/>
      <c r="AYP34" s="41"/>
      <c r="AYQ34" s="41"/>
      <c r="AYR34" s="41"/>
      <c r="AYS34" s="41"/>
      <c r="AYT34" s="41"/>
      <c r="AYU34" s="41"/>
      <c r="AYV34" s="41"/>
      <c r="AYW34" s="41"/>
      <c r="AYX34" s="41"/>
      <c r="AYY34" s="41"/>
      <c r="AYZ34" s="41"/>
      <c r="AZA34" s="41"/>
      <c r="AZB34" s="41"/>
      <c r="AZC34" s="41"/>
      <c r="AZD34" s="41"/>
      <c r="AZE34" s="41"/>
      <c r="AZF34" s="41"/>
      <c r="AZG34" s="41"/>
      <c r="AZH34" s="41"/>
      <c r="AZI34" s="41"/>
      <c r="AZJ34" s="41"/>
      <c r="AZK34" s="41"/>
      <c r="AZL34" s="41"/>
      <c r="AZM34" s="41"/>
      <c r="AZN34" s="41"/>
      <c r="AZO34" s="41"/>
      <c r="AZP34" s="41"/>
      <c r="AZQ34" s="41"/>
      <c r="AZR34" s="41"/>
      <c r="AZS34" s="41"/>
      <c r="AZT34" s="41"/>
      <c r="AZU34" s="41"/>
      <c r="AZV34" s="41"/>
      <c r="AZW34" s="41"/>
      <c r="AZX34" s="41"/>
      <c r="AZY34" s="41"/>
      <c r="AZZ34" s="41"/>
      <c r="BAA34" s="41"/>
      <c r="BAB34" s="41"/>
      <c r="BAC34" s="41"/>
      <c r="BAD34" s="41"/>
      <c r="BAE34" s="41"/>
      <c r="BAF34" s="41"/>
      <c r="BAG34" s="41"/>
      <c r="BAH34" s="41"/>
      <c r="BAI34" s="41"/>
      <c r="BAJ34" s="41"/>
      <c r="BAK34" s="41"/>
      <c r="BAL34" s="41"/>
      <c r="BAM34" s="41"/>
      <c r="BAN34" s="41"/>
      <c r="BAO34" s="41"/>
      <c r="BAP34" s="41"/>
      <c r="BAQ34" s="41"/>
      <c r="BAR34" s="41"/>
      <c r="BAS34" s="41"/>
      <c r="BAT34" s="41"/>
      <c r="BAU34" s="41"/>
      <c r="BAV34" s="41"/>
      <c r="BAW34" s="41"/>
      <c r="BAX34" s="41"/>
      <c r="BAY34" s="41"/>
      <c r="BAZ34" s="41"/>
      <c r="BBA34" s="41"/>
      <c r="BBB34" s="41"/>
      <c r="BBC34" s="41"/>
      <c r="BBD34" s="41"/>
      <c r="BBE34" s="41"/>
      <c r="BBF34" s="41"/>
      <c r="BBG34" s="41"/>
      <c r="BBH34" s="41"/>
      <c r="BBI34" s="41"/>
      <c r="BBJ34" s="41"/>
      <c r="BBK34" s="41"/>
      <c r="BBL34" s="41"/>
      <c r="BBM34" s="41"/>
      <c r="BBN34" s="41"/>
      <c r="BBO34" s="41"/>
      <c r="BBP34" s="41"/>
      <c r="BBQ34" s="41"/>
      <c r="BBR34" s="41"/>
      <c r="BBS34" s="41"/>
      <c r="BBT34" s="41"/>
      <c r="BBU34" s="41"/>
      <c r="BBV34" s="41"/>
      <c r="BBW34" s="41"/>
      <c r="BBX34" s="41"/>
      <c r="BBY34" s="41"/>
      <c r="BBZ34" s="41"/>
      <c r="BCA34" s="41"/>
      <c r="BCB34" s="41"/>
      <c r="BCC34" s="41"/>
      <c r="BCD34" s="41"/>
      <c r="BCE34" s="41"/>
      <c r="BCF34" s="41"/>
      <c r="BCG34" s="41"/>
      <c r="BCH34" s="41"/>
      <c r="BCI34" s="41"/>
      <c r="BCJ34" s="41"/>
      <c r="BCK34" s="41"/>
      <c r="BCL34" s="41"/>
      <c r="BCM34" s="41"/>
      <c r="BCN34" s="41"/>
      <c r="BCO34" s="41"/>
      <c r="BCP34" s="41"/>
      <c r="BCQ34" s="41"/>
      <c r="BCR34" s="41"/>
      <c r="BCS34" s="41"/>
      <c r="BCT34" s="41"/>
      <c r="BCU34" s="41"/>
      <c r="BCV34" s="41"/>
      <c r="BCW34" s="41"/>
      <c r="BCX34" s="41"/>
      <c r="BCY34" s="41"/>
      <c r="BCZ34" s="41"/>
      <c r="BDA34" s="41"/>
      <c r="BDB34" s="41"/>
      <c r="BDC34" s="41"/>
      <c r="BDD34" s="41"/>
      <c r="BDE34" s="41"/>
      <c r="BDF34" s="41"/>
      <c r="BDG34" s="41"/>
      <c r="BDH34" s="41"/>
      <c r="BDI34" s="41"/>
      <c r="BDJ34" s="41"/>
      <c r="BDK34" s="41"/>
      <c r="BDL34" s="41"/>
      <c r="BDM34" s="41"/>
      <c r="BDN34" s="41"/>
      <c r="BDO34" s="41"/>
      <c r="BDP34" s="41"/>
      <c r="BDQ34" s="41"/>
      <c r="BDR34" s="41"/>
      <c r="BDS34" s="41"/>
      <c r="BDT34" s="41"/>
      <c r="BDU34" s="41"/>
      <c r="BDV34" s="41"/>
      <c r="BDW34" s="41"/>
      <c r="BDX34" s="41"/>
      <c r="BDY34" s="41"/>
      <c r="BDZ34" s="41"/>
      <c r="BEA34" s="41"/>
      <c r="BEB34" s="41"/>
      <c r="BEC34" s="41"/>
      <c r="BED34" s="41"/>
      <c r="BEE34" s="41"/>
      <c r="BEF34" s="41"/>
      <c r="BEG34" s="41"/>
      <c r="BEH34" s="41"/>
      <c r="BEI34" s="41"/>
      <c r="BEJ34" s="41"/>
      <c r="BEK34" s="41"/>
      <c r="BEL34" s="41"/>
      <c r="BEM34" s="41"/>
      <c r="BEN34" s="41"/>
      <c r="BEO34" s="41"/>
      <c r="BEP34" s="41"/>
      <c r="BEQ34" s="41"/>
      <c r="BER34" s="41"/>
      <c r="BES34" s="41"/>
      <c r="BET34" s="41"/>
      <c r="BEU34" s="41"/>
      <c r="BEV34" s="41"/>
      <c r="BEW34" s="41"/>
      <c r="BEX34" s="41"/>
      <c r="BEY34" s="41"/>
      <c r="BEZ34" s="41"/>
      <c r="BFA34" s="41"/>
      <c r="BFB34" s="41"/>
      <c r="BFC34" s="41"/>
      <c r="BFD34" s="41"/>
      <c r="BFE34" s="41"/>
      <c r="BFF34" s="41"/>
      <c r="BFG34" s="41"/>
      <c r="BFH34" s="41"/>
      <c r="BFI34" s="41"/>
      <c r="BFJ34" s="41"/>
      <c r="BFK34" s="41"/>
      <c r="BFL34" s="41"/>
      <c r="BFM34" s="41"/>
      <c r="BFN34" s="41"/>
      <c r="BFO34" s="41"/>
      <c r="BFP34" s="41"/>
      <c r="BFQ34" s="41"/>
      <c r="BFR34" s="41"/>
      <c r="BFS34" s="41"/>
      <c r="BFT34" s="41"/>
      <c r="BFU34" s="41"/>
      <c r="BFV34" s="41"/>
      <c r="BFW34" s="41"/>
      <c r="BFX34" s="41"/>
      <c r="BFY34" s="41"/>
      <c r="BFZ34" s="41"/>
      <c r="BGA34" s="41"/>
      <c r="BGB34" s="41"/>
      <c r="BGC34" s="41"/>
      <c r="BGD34" s="41"/>
      <c r="BGE34" s="41"/>
      <c r="BGF34" s="41"/>
      <c r="BGG34" s="41"/>
      <c r="BGH34" s="41"/>
      <c r="BGI34" s="41"/>
      <c r="BGJ34" s="41"/>
      <c r="BGK34" s="41"/>
      <c r="BGL34" s="41"/>
      <c r="BGM34" s="41"/>
      <c r="BGN34" s="41"/>
      <c r="BGO34" s="41"/>
      <c r="BGP34" s="41"/>
      <c r="BGQ34" s="41"/>
      <c r="BGR34" s="41"/>
      <c r="BGS34" s="41"/>
      <c r="BGT34" s="41"/>
      <c r="BGU34" s="41"/>
      <c r="BGV34" s="41"/>
      <c r="BGW34" s="41"/>
      <c r="BGX34" s="41"/>
      <c r="BGY34" s="41"/>
      <c r="BGZ34" s="41"/>
      <c r="BHA34" s="41"/>
      <c r="BHB34" s="41"/>
      <c r="BHC34" s="41"/>
      <c r="BHD34" s="41"/>
      <c r="BHE34" s="41"/>
      <c r="BHF34" s="41"/>
      <c r="BHG34" s="41"/>
      <c r="BHH34" s="41"/>
      <c r="BHI34" s="41"/>
      <c r="BHJ34" s="41"/>
      <c r="BHK34" s="41"/>
      <c r="BHL34" s="41"/>
      <c r="BHM34" s="41"/>
      <c r="BHN34" s="41"/>
      <c r="BHO34" s="41"/>
      <c r="BHP34" s="41"/>
      <c r="BHQ34" s="41"/>
      <c r="BHR34" s="41"/>
      <c r="BHS34" s="41"/>
      <c r="BHT34" s="41"/>
      <c r="BHU34" s="41"/>
      <c r="BHV34" s="41"/>
      <c r="BHW34" s="41"/>
      <c r="BHX34" s="41"/>
      <c r="BHY34" s="41"/>
      <c r="BHZ34" s="41"/>
      <c r="BIA34" s="41"/>
      <c r="BIB34" s="41"/>
      <c r="BIC34" s="41"/>
      <c r="BID34" s="41"/>
      <c r="BIE34" s="41"/>
      <c r="BIF34" s="41"/>
      <c r="BIG34" s="41"/>
      <c r="BIH34" s="41"/>
      <c r="BII34" s="41"/>
      <c r="BIJ34" s="41"/>
      <c r="BIK34" s="41"/>
      <c r="BIL34" s="41"/>
      <c r="BIM34" s="41"/>
      <c r="BIN34" s="41"/>
      <c r="BIO34" s="41"/>
      <c r="BIP34" s="41"/>
      <c r="BIQ34" s="41"/>
      <c r="BIR34" s="41"/>
      <c r="BIS34" s="41"/>
      <c r="BIT34" s="41"/>
      <c r="BIU34" s="41"/>
      <c r="BIV34" s="41"/>
      <c r="BIW34" s="41"/>
      <c r="BIX34" s="41"/>
      <c r="BIY34" s="41"/>
      <c r="BIZ34" s="41"/>
      <c r="BJA34" s="41"/>
      <c r="BJB34" s="41"/>
      <c r="BJC34" s="41"/>
      <c r="BJD34" s="41"/>
      <c r="BJE34" s="41"/>
      <c r="BJF34" s="41"/>
      <c r="BJG34" s="41"/>
      <c r="BJH34" s="41"/>
      <c r="BJI34" s="41"/>
      <c r="BJJ34" s="41"/>
      <c r="BJK34" s="41"/>
      <c r="BJL34" s="41"/>
      <c r="BJM34" s="41"/>
      <c r="BJN34" s="41"/>
      <c r="BJO34" s="41"/>
      <c r="BJP34" s="41"/>
      <c r="BJQ34" s="41"/>
      <c r="BJR34" s="41"/>
      <c r="BJS34" s="41"/>
      <c r="BJT34" s="41"/>
      <c r="BJU34" s="41"/>
      <c r="BJV34" s="41"/>
      <c r="BJW34" s="41"/>
      <c r="BJX34" s="41"/>
      <c r="BJY34" s="41"/>
      <c r="BJZ34" s="41"/>
      <c r="BKA34" s="41"/>
      <c r="BKB34" s="41"/>
      <c r="BKC34" s="41"/>
      <c r="BKD34" s="41"/>
      <c r="BKE34" s="41"/>
      <c r="BKF34" s="41"/>
      <c r="BKG34" s="41"/>
      <c r="BKH34" s="41"/>
      <c r="BKI34" s="41"/>
      <c r="BKJ34" s="41"/>
      <c r="BKK34" s="41"/>
      <c r="BKL34" s="41"/>
      <c r="BKM34" s="41"/>
      <c r="BKN34" s="41"/>
      <c r="BKO34" s="41"/>
      <c r="BKP34" s="41"/>
      <c r="BKQ34" s="41"/>
      <c r="BKR34" s="41"/>
      <c r="BKS34" s="41"/>
      <c r="BKT34" s="41"/>
      <c r="BKU34" s="41"/>
      <c r="BKV34" s="41"/>
      <c r="BKW34" s="41"/>
      <c r="BKX34" s="41"/>
      <c r="BKY34" s="41"/>
      <c r="BKZ34" s="41"/>
      <c r="BLA34" s="41"/>
      <c r="BLB34" s="41"/>
      <c r="BLC34" s="41"/>
      <c r="BLD34" s="41"/>
      <c r="BLE34" s="41"/>
      <c r="BLF34" s="41"/>
      <c r="BLG34" s="41"/>
      <c r="BLH34" s="41"/>
      <c r="BLI34" s="41"/>
      <c r="BLJ34" s="41"/>
      <c r="BLK34" s="41"/>
      <c r="BLL34" s="41"/>
      <c r="BLM34" s="41"/>
      <c r="BLN34" s="41"/>
      <c r="BLO34" s="41"/>
      <c r="BLP34" s="41"/>
      <c r="BLQ34" s="41"/>
      <c r="BLR34" s="41"/>
      <c r="BLS34" s="41"/>
      <c r="BLT34" s="41"/>
      <c r="BLU34" s="41"/>
      <c r="BLV34" s="41"/>
      <c r="BLW34" s="41"/>
      <c r="BLX34" s="41"/>
      <c r="BLY34" s="41"/>
      <c r="BLZ34" s="41"/>
      <c r="BMA34" s="41"/>
      <c r="BMB34" s="41"/>
      <c r="BMC34" s="41"/>
      <c r="BMD34" s="41"/>
      <c r="BME34" s="41"/>
      <c r="BMF34" s="41"/>
      <c r="BMG34" s="41"/>
      <c r="BMH34" s="41"/>
      <c r="BMI34" s="41"/>
      <c r="BMJ34" s="41"/>
      <c r="BMK34" s="41"/>
      <c r="BML34" s="41"/>
      <c r="BMM34" s="41"/>
      <c r="BMN34" s="41"/>
      <c r="BMO34" s="41"/>
      <c r="BMP34" s="41"/>
      <c r="BMQ34" s="41"/>
      <c r="BMR34" s="41"/>
      <c r="BMS34" s="41"/>
      <c r="BMT34" s="41"/>
      <c r="BMU34" s="41"/>
      <c r="BMV34" s="41"/>
      <c r="BMW34" s="41"/>
      <c r="BMX34" s="41"/>
      <c r="BMY34" s="41"/>
      <c r="BMZ34" s="41"/>
      <c r="BNA34" s="41"/>
      <c r="BNB34" s="41"/>
      <c r="BNC34" s="41"/>
      <c r="BND34" s="41"/>
      <c r="BNE34" s="41"/>
      <c r="BNF34" s="41"/>
      <c r="BNG34" s="41"/>
      <c r="BNH34" s="41"/>
      <c r="BNI34" s="41"/>
      <c r="BNJ34" s="41"/>
      <c r="BNK34" s="41"/>
      <c r="BNL34" s="41"/>
      <c r="BNM34" s="41"/>
      <c r="BNN34" s="41"/>
      <c r="BNO34" s="41"/>
      <c r="BNP34" s="41"/>
      <c r="BNQ34" s="41"/>
      <c r="BNR34" s="41"/>
      <c r="BNS34" s="41"/>
      <c r="BNT34" s="41"/>
      <c r="BNU34" s="41"/>
      <c r="BNV34" s="41"/>
      <c r="BNW34" s="41"/>
      <c r="BNX34" s="41"/>
      <c r="BNY34" s="41"/>
      <c r="BNZ34" s="41"/>
      <c r="BOA34" s="41"/>
      <c r="BOB34" s="41"/>
      <c r="BOC34" s="41"/>
      <c r="BOD34" s="41"/>
      <c r="BOE34" s="41"/>
      <c r="BOF34" s="41"/>
      <c r="BOG34" s="41"/>
      <c r="BOH34" s="41"/>
      <c r="BOI34" s="41"/>
      <c r="BOJ34" s="41"/>
      <c r="BOK34" s="41"/>
      <c r="BOL34" s="41"/>
      <c r="BOM34" s="41"/>
      <c r="BON34" s="41"/>
      <c r="BOO34" s="41"/>
      <c r="BOP34" s="41"/>
      <c r="BOQ34" s="41"/>
      <c r="BOR34" s="41"/>
      <c r="BOS34" s="41"/>
      <c r="BOT34" s="41"/>
      <c r="BOU34" s="41"/>
      <c r="BOV34" s="41"/>
      <c r="BOW34" s="41"/>
      <c r="BOX34" s="41"/>
      <c r="BOY34" s="41"/>
      <c r="BOZ34" s="41"/>
      <c r="BPA34" s="41"/>
      <c r="BPB34" s="41"/>
      <c r="BPC34" s="41"/>
      <c r="BPD34" s="41"/>
      <c r="BPE34" s="41"/>
      <c r="BPF34" s="41"/>
      <c r="BPG34" s="41"/>
      <c r="BPH34" s="41"/>
      <c r="BPI34" s="41"/>
      <c r="BPJ34" s="41"/>
      <c r="BPK34" s="41"/>
      <c r="BPL34" s="41"/>
      <c r="BPM34" s="41"/>
      <c r="BPN34" s="41"/>
      <c r="BPO34" s="41"/>
      <c r="BPP34" s="41"/>
      <c r="BPQ34" s="41"/>
      <c r="BPR34" s="41"/>
      <c r="BPS34" s="41"/>
      <c r="BPT34" s="41"/>
      <c r="BPU34" s="41"/>
      <c r="BPV34" s="41"/>
      <c r="BPW34" s="41"/>
      <c r="BPX34" s="41"/>
      <c r="BPY34" s="41"/>
      <c r="BPZ34" s="41"/>
      <c r="BQA34" s="41"/>
      <c r="BQB34" s="41"/>
      <c r="BQC34" s="41"/>
      <c r="BQD34" s="41"/>
      <c r="BQE34" s="41"/>
      <c r="BQF34" s="41"/>
      <c r="BQG34" s="41"/>
      <c r="BQH34" s="41"/>
      <c r="BQI34" s="41"/>
      <c r="BQJ34" s="41"/>
      <c r="BQK34" s="41"/>
      <c r="BQL34" s="41"/>
      <c r="BQM34" s="41"/>
      <c r="BQN34" s="41"/>
      <c r="BQO34" s="41"/>
      <c r="BQP34" s="41"/>
      <c r="BQQ34" s="41"/>
      <c r="BQR34" s="41"/>
      <c r="BQS34" s="41"/>
      <c r="BQT34" s="41"/>
      <c r="BQU34" s="41"/>
      <c r="BQV34" s="41"/>
      <c r="BQW34" s="41"/>
      <c r="BQX34" s="41"/>
      <c r="BQY34" s="41"/>
      <c r="BQZ34" s="41"/>
      <c r="BRA34" s="41"/>
      <c r="BRB34" s="41"/>
      <c r="BRC34" s="41"/>
      <c r="BRD34" s="41"/>
      <c r="BRE34" s="41"/>
      <c r="BRF34" s="41"/>
      <c r="BRG34" s="41"/>
      <c r="BRH34" s="41"/>
      <c r="BRI34" s="41"/>
      <c r="BRJ34" s="41"/>
      <c r="BRK34" s="41"/>
      <c r="BRL34" s="41"/>
      <c r="BRM34" s="41"/>
      <c r="BRN34" s="41"/>
      <c r="BRO34" s="41"/>
      <c r="BRP34" s="41"/>
      <c r="BRQ34" s="41"/>
      <c r="BRR34" s="41"/>
      <c r="BRS34" s="41"/>
      <c r="BRT34" s="41"/>
      <c r="BRU34" s="41"/>
      <c r="BRV34" s="41"/>
      <c r="BRW34" s="41"/>
      <c r="BRX34" s="41"/>
      <c r="BRY34" s="41"/>
      <c r="BRZ34" s="41"/>
      <c r="BSA34" s="41"/>
      <c r="BSB34" s="41"/>
      <c r="BSC34" s="41"/>
      <c r="BSD34" s="41"/>
      <c r="BSE34" s="41"/>
      <c r="BSF34" s="41"/>
      <c r="BSG34" s="41"/>
      <c r="BSH34" s="41"/>
      <c r="BSI34" s="41"/>
      <c r="BSJ34" s="41"/>
      <c r="BSK34" s="41"/>
      <c r="BSL34" s="41"/>
      <c r="BSM34" s="41"/>
      <c r="BSN34" s="41"/>
      <c r="BSO34" s="41"/>
      <c r="BSP34" s="41"/>
      <c r="BSQ34" s="41"/>
      <c r="BSR34" s="41"/>
      <c r="BSS34" s="41"/>
      <c r="BST34" s="41"/>
      <c r="BSU34" s="41"/>
      <c r="BSV34" s="41"/>
      <c r="BSW34" s="41"/>
      <c r="BSX34" s="41"/>
      <c r="BSY34" s="41"/>
      <c r="BSZ34" s="41"/>
      <c r="BTA34" s="41"/>
      <c r="BTB34" s="41"/>
      <c r="BTC34" s="41"/>
      <c r="BTD34" s="41"/>
      <c r="BTE34" s="41"/>
      <c r="BTF34" s="41"/>
      <c r="BTG34" s="41"/>
      <c r="BTH34" s="41"/>
      <c r="BTI34" s="41"/>
      <c r="BTJ34" s="41"/>
      <c r="BTK34" s="41"/>
      <c r="BTL34" s="41"/>
      <c r="BTM34" s="41"/>
      <c r="BTN34" s="41"/>
      <c r="BTO34" s="41"/>
      <c r="BTP34" s="41"/>
      <c r="BTQ34" s="41"/>
      <c r="BTR34" s="41"/>
      <c r="BTS34" s="41"/>
      <c r="BTT34" s="41"/>
      <c r="BTU34" s="41"/>
      <c r="BTV34" s="41"/>
      <c r="BTW34" s="41"/>
      <c r="BTX34" s="41"/>
      <c r="BTY34" s="41"/>
      <c r="BTZ34" s="41"/>
      <c r="BUA34" s="41"/>
      <c r="BUB34" s="41"/>
      <c r="BUC34" s="41"/>
      <c r="BUD34" s="41"/>
      <c r="BUE34" s="41"/>
      <c r="BUF34" s="41"/>
      <c r="BUG34" s="41"/>
      <c r="BUH34" s="41"/>
      <c r="BUI34" s="41"/>
      <c r="BUJ34" s="41"/>
      <c r="BUK34" s="41"/>
      <c r="BUL34" s="41"/>
      <c r="BUM34" s="41"/>
      <c r="BUN34" s="41"/>
      <c r="BUO34" s="41"/>
      <c r="BUP34" s="41"/>
      <c r="BUQ34" s="41"/>
      <c r="BUR34" s="41"/>
      <c r="BUS34" s="41"/>
      <c r="BUT34" s="41"/>
      <c r="BUU34" s="41"/>
      <c r="BUV34" s="41"/>
      <c r="BUW34" s="41"/>
      <c r="BUX34" s="41"/>
      <c r="BUY34" s="41"/>
      <c r="BUZ34" s="41"/>
      <c r="BVA34" s="41"/>
      <c r="BVB34" s="41"/>
      <c r="BVC34" s="41"/>
      <c r="BVD34" s="41"/>
      <c r="BVE34" s="41"/>
      <c r="BVF34" s="41"/>
      <c r="BVG34" s="41"/>
      <c r="BVH34" s="41"/>
      <c r="BVI34" s="41"/>
      <c r="BVJ34" s="41"/>
      <c r="BVK34" s="41"/>
      <c r="BVL34" s="41"/>
      <c r="BVM34" s="41"/>
      <c r="BVN34" s="41"/>
      <c r="BVO34" s="41"/>
      <c r="BVP34" s="41"/>
      <c r="BVQ34" s="41"/>
      <c r="BVR34" s="41"/>
      <c r="BVS34" s="41"/>
      <c r="BVT34" s="41"/>
      <c r="BVU34" s="41"/>
      <c r="BVV34" s="41"/>
      <c r="BVW34" s="41"/>
      <c r="BVX34" s="41"/>
      <c r="BVY34" s="41"/>
      <c r="BVZ34" s="41"/>
      <c r="BWA34" s="41"/>
      <c r="BWB34" s="41"/>
      <c r="BWC34" s="41"/>
      <c r="BWD34" s="41"/>
      <c r="BWE34" s="41"/>
      <c r="BWF34" s="41"/>
      <c r="BWG34" s="41"/>
      <c r="BWH34" s="41"/>
      <c r="BWI34" s="41"/>
      <c r="BWJ34" s="41"/>
      <c r="BWK34" s="41"/>
      <c r="BWL34" s="41"/>
      <c r="BWM34" s="41"/>
      <c r="BWN34" s="41"/>
      <c r="BWO34" s="41"/>
      <c r="BWP34" s="41"/>
      <c r="BWQ34" s="41"/>
      <c r="BWR34" s="41"/>
      <c r="BWS34" s="41"/>
      <c r="BWT34" s="41"/>
      <c r="BWU34" s="41"/>
      <c r="BWV34" s="41"/>
      <c r="BWW34" s="41"/>
      <c r="BWX34" s="41"/>
      <c r="BWY34" s="41"/>
      <c r="BWZ34" s="41"/>
      <c r="BXA34" s="41"/>
      <c r="BXB34" s="41"/>
      <c r="BXC34" s="41"/>
      <c r="BXD34" s="41"/>
      <c r="BXE34" s="41"/>
      <c r="BXF34" s="41"/>
      <c r="BXG34" s="41"/>
      <c r="BXH34" s="41"/>
      <c r="BXI34" s="41"/>
      <c r="BXJ34" s="41"/>
      <c r="BXK34" s="41"/>
      <c r="BXL34" s="41"/>
      <c r="BXM34" s="41"/>
      <c r="BXN34" s="41"/>
      <c r="BXO34" s="41"/>
      <c r="BXP34" s="41"/>
      <c r="BXQ34" s="41"/>
      <c r="BXR34" s="41"/>
      <c r="BXS34" s="41"/>
      <c r="BXT34" s="41"/>
      <c r="BXU34" s="41"/>
      <c r="BXV34" s="41"/>
      <c r="BXW34" s="41"/>
      <c r="BXX34" s="41"/>
      <c r="BXY34" s="41"/>
      <c r="BXZ34" s="41"/>
      <c r="BYA34" s="41"/>
      <c r="BYB34" s="41"/>
      <c r="BYC34" s="41"/>
      <c r="BYD34" s="41"/>
      <c r="BYE34" s="41"/>
      <c r="BYF34" s="41"/>
      <c r="BYG34" s="41"/>
      <c r="BYH34" s="41"/>
      <c r="BYI34" s="41"/>
      <c r="BYJ34" s="41"/>
      <c r="BYK34" s="41"/>
      <c r="BYL34" s="41"/>
      <c r="BYM34" s="41"/>
      <c r="BYN34" s="41"/>
      <c r="BYO34" s="41"/>
      <c r="BYP34" s="41"/>
      <c r="BYQ34" s="41"/>
      <c r="BYR34" s="41"/>
      <c r="BYS34" s="41"/>
      <c r="BYT34" s="41"/>
      <c r="BYU34" s="41"/>
      <c r="BYV34" s="41"/>
      <c r="BYW34" s="41"/>
      <c r="BYX34" s="41"/>
      <c r="BYY34" s="41"/>
      <c r="BYZ34" s="41"/>
      <c r="BZA34" s="41"/>
      <c r="BZB34" s="41"/>
      <c r="BZC34" s="41"/>
      <c r="BZD34" s="41"/>
      <c r="BZE34" s="41"/>
      <c r="BZF34" s="41"/>
      <c r="BZG34" s="41"/>
      <c r="BZH34" s="41"/>
      <c r="BZI34" s="41"/>
      <c r="BZJ34" s="41"/>
      <c r="BZK34" s="41"/>
      <c r="BZL34" s="41"/>
      <c r="BZM34" s="41"/>
      <c r="BZN34" s="41"/>
      <c r="BZO34" s="41"/>
      <c r="BZP34" s="41"/>
      <c r="BZQ34" s="41"/>
      <c r="BZR34" s="41"/>
      <c r="BZS34" s="41"/>
      <c r="BZT34" s="41"/>
      <c r="BZU34" s="41"/>
      <c r="BZV34" s="41"/>
      <c r="BZW34" s="41"/>
      <c r="BZX34" s="41"/>
      <c r="BZY34" s="41"/>
      <c r="BZZ34" s="41"/>
      <c r="CAA34" s="41"/>
      <c r="CAB34" s="41"/>
      <c r="CAC34" s="41"/>
      <c r="CAD34" s="41"/>
      <c r="CAE34" s="41"/>
      <c r="CAF34" s="41"/>
      <c r="CAG34" s="41"/>
      <c r="CAH34" s="41"/>
      <c r="CAI34" s="41"/>
      <c r="CAJ34" s="41"/>
      <c r="CAK34" s="41"/>
      <c r="CAL34" s="41"/>
      <c r="CAM34" s="41"/>
      <c r="CAN34" s="41"/>
      <c r="CAO34" s="41"/>
      <c r="CAP34" s="41"/>
      <c r="CAQ34" s="41"/>
      <c r="CAR34" s="41"/>
      <c r="CAS34" s="41"/>
      <c r="CAT34" s="41"/>
      <c r="CAU34" s="41"/>
      <c r="CAV34" s="41"/>
      <c r="CAW34" s="41"/>
      <c r="CAX34" s="41"/>
      <c r="CAY34" s="41"/>
      <c r="CAZ34" s="41"/>
      <c r="CBA34" s="41"/>
      <c r="CBB34" s="41"/>
      <c r="CBC34" s="41"/>
      <c r="CBD34" s="41"/>
      <c r="CBE34" s="41"/>
      <c r="CBF34" s="41"/>
      <c r="CBG34" s="41"/>
      <c r="CBH34" s="41"/>
      <c r="CBI34" s="41"/>
      <c r="CBJ34" s="41"/>
      <c r="CBK34" s="41"/>
      <c r="CBL34" s="41"/>
      <c r="CBM34" s="41"/>
      <c r="CBN34" s="41"/>
      <c r="CBO34" s="41"/>
      <c r="CBP34" s="41"/>
      <c r="CBQ34" s="41"/>
      <c r="CBR34" s="41"/>
      <c r="CBS34" s="41"/>
      <c r="CBT34" s="41"/>
      <c r="CBU34" s="41"/>
      <c r="CBV34" s="41"/>
      <c r="CBW34" s="41"/>
      <c r="CBX34" s="41"/>
      <c r="CBY34" s="41"/>
      <c r="CBZ34" s="41"/>
      <c r="CCA34" s="41"/>
      <c r="CCB34" s="41"/>
      <c r="CCC34" s="41"/>
      <c r="CCD34" s="41"/>
      <c r="CCE34" s="41"/>
      <c r="CCF34" s="41"/>
      <c r="CCG34" s="41"/>
      <c r="CCH34" s="41"/>
      <c r="CCI34" s="41"/>
      <c r="CCJ34" s="41"/>
      <c r="CCK34" s="41"/>
      <c r="CCL34" s="41"/>
      <c r="CCM34" s="41"/>
      <c r="CCN34" s="41"/>
      <c r="CCO34" s="41"/>
      <c r="CCP34" s="41"/>
      <c r="CCQ34" s="41"/>
      <c r="CCR34" s="41"/>
      <c r="CCS34" s="41"/>
      <c r="CCT34" s="41"/>
      <c r="CCU34" s="41"/>
      <c r="CCV34" s="41"/>
      <c r="CCW34" s="41"/>
      <c r="CCX34" s="41"/>
      <c r="CCY34" s="41"/>
      <c r="CCZ34" s="41"/>
      <c r="CDA34" s="41"/>
      <c r="CDB34" s="41"/>
      <c r="CDC34" s="41"/>
      <c r="CDD34" s="41"/>
      <c r="CDE34" s="41"/>
      <c r="CDF34" s="41"/>
      <c r="CDG34" s="41"/>
      <c r="CDH34" s="41"/>
      <c r="CDI34" s="41"/>
      <c r="CDJ34" s="41"/>
      <c r="CDK34" s="41"/>
      <c r="CDL34" s="41"/>
      <c r="CDM34" s="41"/>
      <c r="CDN34" s="41"/>
      <c r="CDO34" s="41"/>
      <c r="CDP34" s="41"/>
      <c r="CDQ34" s="41"/>
      <c r="CDR34" s="41"/>
      <c r="CDS34" s="41"/>
      <c r="CDT34" s="41"/>
      <c r="CDU34" s="41"/>
      <c r="CDV34" s="41"/>
      <c r="CDW34" s="41"/>
      <c r="CDX34" s="41"/>
      <c r="CDY34" s="41"/>
      <c r="CDZ34" s="41"/>
      <c r="CEA34" s="41"/>
      <c r="CEB34" s="41"/>
      <c r="CEC34" s="41"/>
      <c r="CED34" s="41"/>
      <c r="CEE34" s="41"/>
      <c r="CEF34" s="41"/>
      <c r="CEG34" s="41"/>
      <c r="CEH34" s="41"/>
      <c r="CEI34" s="41"/>
      <c r="CEJ34" s="41"/>
      <c r="CEK34" s="41"/>
      <c r="CEL34" s="41"/>
      <c r="CEM34" s="41"/>
      <c r="CEN34" s="41"/>
      <c r="CEO34" s="41"/>
      <c r="CEP34" s="41"/>
      <c r="CEQ34" s="41"/>
      <c r="CER34" s="41"/>
      <c r="CES34" s="41"/>
      <c r="CET34" s="41"/>
      <c r="CEU34" s="41"/>
      <c r="CEV34" s="41"/>
      <c r="CEW34" s="41"/>
      <c r="CEX34" s="41"/>
      <c r="CEY34" s="41"/>
      <c r="CEZ34" s="41"/>
      <c r="CFA34" s="41"/>
      <c r="CFB34" s="41"/>
      <c r="CFC34" s="41"/>
      <c r="CFD34" s="41"/>
      <c r="CFE34" s="41"/>
      <c r="CFF34" s="41"/>
      <c r="CFG34" s="41"/>
      <c r="CFH34" s="41"/>
      <c r="CFI34" s="41"/>
      <c r="CFJ34" s="41"/>
      <c r="CFK34" s="41"/>
      <c r="CFL34" s="41"/>
      <c r="CFM34" s="41"/>
      <c r="CFN34" s="41"/>
      <c r="CFO34" s="41"/>
      <c r="CFP34" s="41"/>
      <c r="CFQ34" s="41"/>
      <c r="CFR34" s="41"/>
      <c r="CFS34" s="41"/>
      <c r="CFT34" s="41"/>
      <c r="CFU34" s="41"/>
      <c r="CFV34" s="41"/>
      <c r="CFW34" s="41"/>
      <c r="CFX34" s="41"/>
      <c r="CFY34" s="41"/>
      <c r="CFZ34" s="41"/>
      <c r="CGA34" s="41"/>
      <c r="CGB34" s="41"/>
      <c r="CGC34" s="41"/>
      <c r="CGD34" s="41"/>
      <c r="CGE34" s="41"/>
      <c r="CGF34" s="41"/>
      <c r="CGG34" s="41"/>
      <c r="CGH34" s="41"/>
      <c r="CGI34" s="41"/>
      <c r="CGJ34" s="41"/>
      <c r="CGK34" s="41"/>
      <c r="CGL34" s="41"/>
      <c r="CGM34" s="41"/>
      <c r="CGN34" s="41"/>
      <c r="CGO34" s="41"/>
      <c r="CGP34" s="41"/>
      <c r="CGQ34" s="41"/>
      <c r="CGR34" s="41"/>
      <c r="CGS34" s="41"/>
      <c r="CGT34" s="41"/>
      <c r="CGU34" s="41"/>
      <c r="CGV34" s="41"/>
      <c r="CGW34" s="41"/>
      <c r="CGX34" s="41"/>
      <c r="CGY34" s="41"/>
      <c r="CGZ34" s="41"/>
      <c r="CHA34" s="41"/>
      <c r="CHB34" s="41"/>
      <c r="CHC34" s="41"/>
      <c r="CHD34" s="41"/>
      <c r="CHE34" s="41"/>
      <c r="CHF34" s="41"/>
      <c r="CHG34" s="41"/>
      <c r="CHH34" s="41"/>
      <c r="CHI34" s="41"/>
      <c r="CHJ34" s="41"/>
      <c r="CHK34" s="41"/>
      <c r="CHL34" s="41"/>
      <c r="CHM34" s="41"/>
      <c r="CHN34" s="41"/>
      <c r="CHO34" s="41"/>
      <c r="CHP34" s="41"/>
      <c r="CHQ34" s="41"/>
      <c r="CHR34" s="41"/>
      <c r="CHS34" s="41"/>
      <c r="CHT34" s="41"/>
      <c r="CHU34" s="41"/>
      <c r="CHV34" s="41"/>
      <c r="CHW34" s="41"/>
      <c r="CHX34" s="41"/>
      <c r="CHY34" s="41"/>
      <c r="CHZ34" s="41"/>
      <c r="CIA34" s="41"/>
      <c r="CIB34" s="41"/>
      <c r="CIC34" s="41"/>
      <c r="CID34" s="41"/>
      <c r="CIE34" s="41"/>
      <c r="CIF34" s="41"/>
      <c r="CIG34" s="41"/>
      <c r="CIH34" s="41"/>
      <c r="CII34" s="41"/>
      <c r="CIJ34" s="41"/>
      <c r="CIK34" s="41"/>
      <c r="CIL34" s="41"/>
      <c r="CIM34" s="41"/>
      <c r="CIN34" s="41"/>
      <c r="CIO34" s="41"/>
      <c r="CIP34" s="41"/>
      <c r="CIQ34" s="41"/>
      <c r="CIR34" s="41"/>
      <c r="CIS34" s="41"/>
      <c r="CIT34" s="41"/>
      <c r="CIU34" s="41"/>
      <c r="CIV34" s="41"/>
      <c r="CIW34" s="41"/>
      <c r="CIX34" s="41"/>
      <c r="CIY34" s="41"/>
      <c r="CIZ34" s="41"/>
      <c r="CJA34" s="41"/>
      <c r="CJB34" s="41"/>
      <c r="CJC34" s="41"/>
      <c r="CJD34" s="41"/>
      <c r="CJE34" s="41"/>
      <c r="CJF34" s="41"/>
      <c r="CJG34" s="41"/>
      <c r="CJH34" s="41"/>
      <c r="CJI34" s="41"/>
      <c r="CJJ34" s="41"/>
      <c r="CJK34" s="41"/>
      <c r="CJL34" s="41"/>
      <c r="CJM34" s="41"/>
      <c r="CJN34" s="41"/>
      <c r="CJO34" s="41"/>
      <c r="CJP34" s="41"/>
      <c r="CJQ34" s="41"/>
      <c r="CJR34" s="41"/>
      <c r="CJS34" s="41"/>
      <c r="CJT34" s="41"/>
      <c r="CJU34" s="41"/>
      <c r="CJV34" s="41"/>
      <c r="CJW34" s="41"/>
      <c r="CJX34" s="41"/>
      <c r="CJY34" s="41"/>
      <c r="CJZ34" s="41"/>
      <c r="CKA34" s="41"/>
      <c r="CKB34" s="41"/>
      <c r="CKC34" s="41"/>
      <c r="CKD34" s="41"/>
      <c r="CKE34" s="41"/>
      <c r="CKF34" s="41"/>
      <c r="CKG34" s="41"/>
      <c r="CKH34" s="41"/>
      <c r="CKI34" s="41"/>
      <c r="CKJ34" s="41"/>
      <c r="CKK34" s="41"/>
      <c r="CKL34" s="41"/>
      <c r="CKM34" s="41"/>
      <c r="CKN34" s="41"/>
      <c r="CKO34" s="41"/>
      <c r="CKP34" s="41"/>
      <c r="CKQ34" s="41"/>
      <c r="CKR34" s="41"/>
      <c r="CKS34" s="41"/>
      <c r="CKT34" s="41"/>
      <c r="CKU34" s="41"/>
      <c r="CKV34" s="41"/>
      <c r="CKW34" s="41"/>
      <c r="CKX34" s="41"/>
      <c r="CKY34" s="41"/>
      <c r="CKZ34" s="41"/>
      <c r="CLA34" s="41"/>
      <c r="CLB34" s="41"/>
      <c r="CLC34" s="41"/>
      <c r="CLD34" s="41"/>
      <c r="CLE34" s="41"/>
      <c r="CLF34" s="41"/>
      <c r="CLG34" s="41"/>
      <c r="CLH34" s="41"/>
      <c r="CLI34" s="41"/>
      <c r="CLJ34" s="41"/>
      <c r="CLK34" s="41"/>
      <c r="CLL34" s="41"/>
      <c r="CLM34" s="41"/>
      <c r="CLN34" s="41"/>
      <c r="CLO34" s="41"/>
      <c r="CLP34" s="41"/>
      <c r="CLQ34" s="41"/>
      <c r="CLR34" s="41"/>
      <c r="CLS34" s="41"/>
      <c r="CLT34" s="41"/>
      <c r="CLU34" s="41"/>
      <c r="CLV34" s="41"/>
      <c r="CLW34" s="41"/>
      <c r="CLX34" s="41"/>
      <c r="CLY34" s="41"/>
      <c r="CLZ34" s="41"/>
      <c r="CMA34" s="41"/>
      <c r="CMB34" s="41"/>
      <c r="CMC34" s="41"/>
      <c r="CMD34" s="41"/>
      <c r="CME34" s="41"/>
      <c r="CMF34" s="41"/>
      <c r="CMG34" s="41"/>
      <c r="CMH34" s="41"/>
      <c r="CMI34" s="41"/>
      <c r="CMJ34" s="41"/>
      <c r="CMK34" s="41"/>
      <c r="CML34" s="41"/>
      <c r="CMM34" s="41"/>
      <c r="CMN34" s="41"/>
      <c r="CMO34" s="41"/>
      <c r="CMP34" s="41"/>
      <c r="CMQ34" s="41"/>
      <c r="CMR34" s="41"/>
      <c r="CMS34" s="41"/>
      <c r="CMT34" s="41"/>
      <c r="CMU34" s="41"/>
      <c r="CMV34" s="41"/>
      <c r="CMW34" s="41"/>
      <c r="CMX34" s="41"/>
      <c r="CMY34" s="41"/>
      <c r="CMZ34" s="41"/>
      <c r="CNA34" s="41"/>
      <c r="CNB34" s="41"/>
      <c r="CNC34" s="41"/>
      <c r="CND34" s="41"/>
      <c r="CNE34" s="41"/>
      <c r="CNF34" s="41"/>
      <c r="CNG34" s="41"/>
      <c r="CNH34" s="41"/>
      <c r="CNI34" s="41"/>
      <c r="CNJ34" s="41"/>
      <c r="CNK34" s="41"/>
      <c r="CNL34" s="41"/>
      <c r="CNM34" s="41"/>
      <c r="CNN34" s="41"/>
      <c r="CNO34" s="41"/>
      <c r="CNP34" s="41"/>
      <c r="CNQ34" s="41"/>
      <c r="CNR34" s="41"/>
      <c r="CNS34" s="41"/>
      <c r="CNT34" s="41"/>
      <c r="CNU34" s="41"/>
      <c r="CNV34" s="41"/>
      <c r="CNW34" s="41"/>
      <c r="CNX34" s="41"/>
      <c r="CNY34" s="41"/>
      <c r="CNZ34" s="41"/>
      <c r="COA34" s="41"/>
      <c r="COB34" s="41"/>
      <c r="COC34" s="41"/>
      <c r="COD34" s="41"/>
      <c r="COE34" s="41"/>
      <c r="COF34" s="41"/>
      <c r="COG34" s="41"/>
      <c r="COH34" s="41"/>
      <c r="COI34" s="41"/>
      <c r="COJ34" s="41"/>
      <c r="COK34" s="41"/>
      <c r="COL34" s="41"/>
      <c r="COM34" s="41"/>
      <c r="CON34" s="41"/>
      <c r="COO34" s="41"/>
      <c r="COP34" s="41"/>
      <c r="COQ34" s="41"/>
      <c r="COR34" s="41"/>
      <c r="COS34" s="41"/>
      <c r="COT34" s="41"/>
      <c r="COU34" s="41"/>
      <c r="COV34" s="41"/>
      <c r="COW34" s="41"/>
      <c r="COX34" s="41"/>
      <c r="COY34" s="41"/>
      <c r="COZ34" s="41"/>
      <c r="CPA34" s="41"/>
      <c r="CPB34" s="41"/>
      <c r="CPC34" s="41"/>
      <c r="CPD34" s="41"/>
      <c r="CPE34" s="41"/>
      <c r="CPF34" s="41"/>
      <c r="CPG34" s="41"/>
      <c r="CPH34" s="41"/>
      <c r="CPI34" s="41"/>
      <c r="CPJ34" s="41"/>
      <c r="CPK34" s="41"/>
      <c r="CPL34" s="41"/>
      <c r="CPM34" s="41"/>
      <c r="CPN34" s="41"/>
      <c r="CPO34" s="41"/>
      <c r="CPP34" s="41"/>
      <c r="CPQ34" s="41"/>
      <c r="CPR34" s="41"/>
      <c r="CPS34" s="41"/>
      <c r="CPT34" s="41"/>
      <c r="CPU34" s="41"/>
      <c r="CPV34" s="41"/>
      <c r="CPW34" s="41"/>
      <c r="CPX34" s="41"/>
      <c r="CPY34" s="41"/>
      <c r="CPZ34" s="41"/>
      <c r="CQA34" s="41"/>
      <c r="CQB34" s="41"/>
      <c r="CQC34" s="41"/>
      <c r="CQD34" s="41"/>
      <c r="CQE34" s="41"/>
      <c r="CQF34" s="41"/>
      <c r="CQG34" s="41"/>
      <c r="CQH34" s="41"/>
      <c r="CQI34" s="41"/>
      <c r="CQJ34" s="41"/>
      <c r="CQK34" s="41"/>
      <c r="CQL34" s="41"/>
      <c r="CQM34" s="41"/>
      <c r="CQN34" s="41"/>
      <c r="CQO34" s="41"/>
      <c r="CQP34" s="41"/>
      <c r="CQQ34" s="41"/>
      <c r="CQR34" s="41"/>
      <c r="CQS34" s="41"/>
      <c r="CQT34" s="41"/>
      <c r="CQU34" s="41"/>
      <c r="CQV34" s="41"/>
      <c r="CQW34" s="41"/>
      <c r="CQX34" s="41"/>
      <c r="CQY34" s="41"/>
      <c r="CQZ34" s="41"/>
      <c r="CRA34" s="41"/>
      <c r="CRB34" s="41"/>
      <c r="CRC34" s="41"/>
      <c r="CRD34" s="41"/>
      <c r="CRE34" s="41"/>
      <c r="CRF34" s="41"/>
      <c r="CRG34" s="41"/>
      <c r="CRH34" s="41"/>
      <c r="CRI34" s="41"/>
      <c r="CRJ34" s="41"/>
      <c r="CRK34" s="41"/>
      <c r="CRL34" s="41"/>
      <c r="CRM34" s="41"/>
      <c r="CRN34" s="41"/>
      <c r="CRO34" s="41"/>
      <c r="CRP34" s="41"/>
      <c r="CRQ34" s="41"/>
      <c r="CRR34" s="41"/>
      <c r="CRS34" s="41"/>
      <c r="CRT34" s="41"/>
      <c r="CRU34" s="41"/>
      <c r="CRV34" s="41"/>
      <c r="CRW34" s="41"/>
      <c r="CRX34" s="41"/>
      <c r="CRY34" s="41"/>
      <c r="CRZ34" s="41"/>
      <c r="CSA34" s="41"/>
      <c r="CSB34" s="41"/>
      <c r="CSC34" s="41"/>
      <c r="CSD34" s="41"/>
      <c r="CSE34" s="41"/>
      <c r="CSF34" s="41"/>
      <c r="CSG34" s="41"/>
      <c r="CSH34" s="41"/>
      <c r="CSI34" s="41"/>
      <c r="CSJ34" s="41"/>
      <c r="CSK34" s="41"/>
      <c r="CSL34" s="41"/>
      <c r="CSM34" s="41"/>
      <c r="CSN34" s="41"/>
      <c r="CSO34" s="41"/>
      <c r="CSP34" s="41"/>
      <c r="CSQ34" s="41"/>
      <c r="CSR34" s="41"/>
      <c r="CSS34" s="41"/>
      <c r="CST34" s="41"/>
      <c r="CSU34" s="41"/>
      <c r="CSV34" s="41"/>
      <c r="CSW34" s="41"/>
      <c r="CSX34" s="41"/>
      <c r="CSY34" s="41"/>
      <c r="CSZ34" s="41"/>
      <c r="CTA34" s="41"/>
      <c r="CTB34" s="41"/>
      <c r="CTC34" s="41"/>
      <c r="CTD34" s="41"/>
      <c r="CTE34" s="41"/>
      <c r="CTF34" s="41"/>
      <c r="CTG34" s="41"/>
      <c r="CTH34" s="41"/>
      <c r="CTI34" s="41"/>
      <c r="CTJ34" s="41"/>
      <c r="CTK34" s="41"/>
      <c r="CTL34" s="41"/>
      <c r="CTM34" s="41"/>
      <c r="CTN34" s="41"/>
      <c r="CTO34" s="41"/>
      <c r="CTP34" s="41"/>
      <c r="CTQ34" s="41"/>
      <c r="CTR34" s="41"/>
      <c r="CTS34" s="41"/>
      <c r="CTT34" s="41"/>
      <c r="CTU34" s="41"/>
      <c r="CTV34" s="41"/>
      <c r="CTW34" s="41"/>
      <c r="CTX34" s="41"/>
      <c r="CTY34" s="41"/>
      <c r="CTZ34" s="41"/>
      <c r="CUA34" s="41"/>
      <c r="CUB34" s="41"/>
      <c r="CUC34" s="41"/>
      <c r="CUD34" s="41"/>
      <c r="CUE34" s="41"/>
      <c r="CUF34" s="41"/>
      <c r="CUG34" s="41"/>
      <c r="CUH34" s="41"/>
      <c r="CUI34" s="41"/>
      <c r="CUJ34" s="41"/>
      <c r="CUK34" s="41"/>
      <c r="CUL34" s="41"/>
      <c r="CUM34" s="41"/>
      <c r="CUN34" s="41"/>
      <c r="CUO34" s="41"/>
      <c r="CUP34" s="41"/>
      <c r="CUQ34" s="41"/>
      <c r="CUR34" s="41"/>
      <c r="CUS34" s="41"/>
      <c r="CUT34" s="41"/>
      <c r="CUU34" s="41"/>
      <c r="CUV34" s="41"/>
      <c r="CUW34" s="41"/>
      <c r="CUX34" s="41"/>
      <c r="CUY34" s="41"/>
      <c r="CUZ34" s="41"/>
      <c r="CVA34" s="41"/>
      <c r="CVB34" s="41"/>
      <c r="CVC34" s="41"/>
      <c r="CVD34" s="41"/>
      <c r="CVE34" s="41"/>
      <c r="CVF34" s="41"/>
      <c r="CVG34" s="41"/>
      <c r="CVH34" s="41"/>
      <c r="CVI34" s="41"/>
      <c r="CVJ34" s="41"/>
      <c r="CVK34" s="41"/>
      <c r="CVL34" s="41"/>
      <c r="CVM34" s="41"/>
      <c r="CVN34" s="41"/>
      <c r="CVO34" s="41"/>
      <c r="CVP34" s="41"/>
      <c r="CVQ34" s="41"/>
      <c r="CVR34" s="41"/>
      <c r="CVS34" s="41"/>
      <c r="CVT34" s="41"/>
      <c r="CVU34" s="41"/>
      <c r="CVV34" s="41"/>
      <c r="CVW34" s="41"/>
      <c r="CVX34" s="41"/>
      <c r="CVY34" s="41"/>
      <c r="CVZ34" s="41"/>
      <c r="CWA34" s="41"/>
      <c r="CWB34" s="41"/>
      <c r="CWC34" s="41"/>
      <c r="CWD34" s="41"/>
      <c r="CWE34" s="41"/>
      <c r="CWF34" s="41"/>
      <c r="CWG34" s="41"/>
      <c r="CWH34" s="41"/>
      <c r="CWI34" s="41"/>
      <c r="CWJ34" s="41"/>
      <c r="CWK34" s="41"/>
      <c r="CWL34" s="41"/>
      <c r="CWM34" s="41"/>
      <c r="CWN34" s="41"/>
      <c r="CWO34" s="41"/>
      <c r="CWP34" s="41"/>
      <c r="CWQ34" s="41"/>
      <c r="CWR34" s="41"/>
      <c r="CWS34" s="41"/>
      <c r="CWT34" s="41"/>
      <c r="CWU34" s="41"/>
      <c r="CWV34" s="41"/>
      <c r="CWW34" s="41"/>
      <c r="CWX34" s="41"/>
      <c r="CWY34" s="41"/>
      <c r="CWZ34" s="41"/>
      <c r="CXA34" s="41"/>
      <c r="CXB34" s="41"/>
      <c r="CXC34" s="41"/>
      <c r="CXD34" s="41"/>
      <c r="CXE34" s="41"/>
      <c r="CXF34" s="41"/>
      <c r="CXG34" s="41"/>
      <c r="CXH34" s="41"/>
      <c r="CXI34" s="41"/>
      <c r="CXJ34" s="41"/>
      <c r="CXK34" s="41"/>
      <c r="CXL34" s="41"/>
      <c r="CXM34" s="41"/>
      <c r="CXN34" s="41"/>
      <c r="CXO34" s="41"/>
      <c r="CXP34" s="41"/>
      <c r="CXQ34" s="41"/>
      <c r="CXR34" s="41"/>
      <c r="CXS34" s="41"/>
      <c r="CXT34" s="41"/>
      <c r="CXU34" s="41"/>
      <c r="CXV34" s="41"/>
      <c r="CXW34" s="41"/>
      <c r="CXX34" s="41"/>
      <c r="CXY34" s="41"/>
      <c r="CXZ34" s="41"/>
      <c r="CYA34" s="41"/>
      <c r="CYB34" s="41"/>
      <c r="CYC34" s="41"/>
      <c r="CYD34" s="41"/>
      <c r="CYE34" s="41"/>
      <c r="CYF34" s="41"/>
      <c r="CYG34" s="41"/>
      <c r="CYH34" s="41"/>
      <c r="CYI34" s="41"/>
      <c r="CYJ34" s="41"/>
      <c r="CYK34" s="41"/>
      <c r="CYL34" s="41"/>
      <c r="CYM34" s="41"/>
      <c r="CYN34" s="41"/>
      <c r="CYO34" s="41"/>
      <c r="CYP34" s="41"/>
      <c r="CYQ34" s="41"/>
      <c r="CYR34" s="41"/>
      <c r="CYS34" s="41"/>
      <c r="CYT34" s="41"/>
      <c r="CYU34" s="41"/>
      <c r="CYV34" s="41"/>
      <c r="CYW34" s="41"/>
      <c r="CYX34" s="41"/>
      <c r="CYY34" s="41"/>
      <c r="CYZ34" s="41"/>
      <c r="CZA34" s="41"/>
      <c r="CZB34" s="41"/>
      <c r="CZC34" s="41"/>
      <c r="CZD34" s="41"/>
      <c r="CZE34" s="41"/>
      <c r="CZF34" s="41"/>
      <c r="CZG34" s="41"/>
      <c r="CZH34" s="41"/>
      <c r="CZI34" s="41"/>
      <c r="CZJ34" s="41"/>
      <c r="CZK34" s="41"/>
      <c r="CZL34" s="41"/>
      <c r="CZM34" s="41"/>
      <c r="CZN34" s="41"/>
      <c r="CZO34" s="41"/>
      <c r="CZP34" s="41"/>
      <c r="CZQ34" s="41"/>
      <c r="CZR34" s="41"/>
      <c r="CZS34" s="41"/>
      <c r="CZT34" s="41"/>
      <c r="CZU34" s="41"/>
      <c r="CZV34" s="41"/>
      <c r="CZW34" s="41"/>
      <c r="CZX34" s="41"/>
      <c r="CZY34" s="41"/>
      <c r="CZZ34" s="41"/>
      <c r="DAA34" s="41"/>
      <c r="DAB34" s="41"/>
      <c r="DAC34" s="41"/>
      <c r="DAD34" s="41"/>
      <c r="DAE34" s="41"/>
      <c r="DAF34" s="41"/>
      <c r="DAG34" s="41"/>
      <c r="DAH34" s="41"/>
      <c r="DAI34" s="41"/>
      <c r="DAJ34" s="41"/>
      <c r="DAK34" s="41"/>
      <c r="DAL34" s="41"/>
      <c r="DAM34" s="41"/>
      <c r="DAN34" s="41"/>
      <c r="DAO34" s="41"/>
      <c r="DAP34" s="41"/>
      <c r="DAQ34" s="41"/>
      <c r="DAR34" s="41"/>
      <c r="DAS34" s="41"/>
      <c r="DAT34" s="41"/>
      <c r="DAU34" s="41"/>
      <c r="DAV34" s="41"/>
      <c r="DAW34" s="41"/>
      <c r="DAX34" s="41"/>
      <c r="DAY34" s="41"/>
      <c r="DAZ34" s="41"/>
      <c r="DBA34" s="41"/>
      <c r="DBB34" s="41"/>
      <c r="DBC34" s="41"/>
      <c r="DBD34" s="41"/>
      <c r="DBE34" s="41"/>
      <c r="DBF34" s="41"/>
      <c r="DBG34" s="41"/>
      <c r="DBH34" s="41"/>
      <c r="DBI34" s="41"/>
      <c r="DBJ34" s="41"/>
      <c r="DBK34" s="41"/>
      <c r="DBL34" s="41"/>
      <c r="DBM34" s="41"/>
      <c r="DBN34" s="41"/>
      <c r="DBO34" s="41"/>
      <c r="DBP34" s="41"/>
      <c r="DBQ34" s="41"/>
      <c r="DBR34" s="41"/>
      <c r="DBS34" s="41"/>
      <c r="DBT34" s="41"/>
      <c r="DBU34" s="41"/>
      <c r="DBV34" s="41"/>
      <c r="DBW34" s="41"/>
      <c r="DBX34" s="41"/>
      <c r="DBY34" s="41"/>
      <c r="DBZ34" s="41"/>
      <c r="DCA34" s="41"/>
      <c r="DCB34" s="41"/>
      <c r="DCC34" s="41"/>
      <c r="DCD34" s="41"/>
      <c r="DCE34" s="41"/>
      <c r="DCF34" s="41"/>
      <c r="DCG34" s="41"/>
      <c r="DCH34" s="41"/>
      <c r="DCI34" s="41"/>
      <c r="DCJ34" s="41"/>
      <c r="DCK34" s="41"/>
      <c r="DCL34" s="41"/>
      <c r="DCM34" s="41"/>
      <c r="DCN34" s="41"/>
      <c r="DCO34" s="41"/>
      <c r="DCP34" s="41"/>
      <c r="DCQ34" s="41"/>
      <c r="DCR34" s="41"/>
      <c r="DCS34" s="41"/>
      <c r="DCT34" s="41"/>
      <c r="DCU34" s="41"/>
      <c r="DCV34" s="41"/>
      <c r="DCW34" s="41"/>
      <c r="DCX34" s="41"/>
      <c r="DCY34" s="41"/>
      <c r="DCZ34" s="41"/>
      <c r="DDA34" s="41"/>
      <c r="DDB34" s="41"/>
      <c r="DDC34" s="41"/>
      <c r="DDD34" s="41"/>
      <c r="DDE34" s="41"/>
      <c r="DDF34" s="41"/>
      <c r="DDG34" s="41"/>
      <c r="DDH34" s="41"/>
      <c r="DDI34" s="41"/>
      <c r="DDJ34" s="41"/>
      <c r="DDK34" s="41"/>
      <c r="DDL34" s="41"/>
      <c r="DDM34" s="41"/>
      <c r="DDN34" s="41"/>
      <c r="DDO34" s="41"/>
      <c r="DDP34" s="41"/>
      <c r="DDQ34" s="41"/>
      <c r="DDR34" s="41"/>
      <c r="DDS34" s="41"/>
      <c r="DDT34" s="41"/>
      <c r="DDU34" s="41"/>
      <c r="DDV34" s="41"/>
      <c r="DDW34" s="41"/>
      <c r="DDX34" s="41"/>
      <c r="DDY34" s="41"/>
      <c r="DDZ34" s="41"/>
      <c r="DEA34" s="41"/>
      <c r="DEB34" s="41"/>
      <c r="DEC34" s="41"/>
      <c r="DED34" s="41"/>
      <c r="DEE34" s="41"/>
      <c r="DEF34" s="41"/>
      <c r="DEG34" s="41"/>
      <c r="DEH34" s="41"/>
      <c r="DEI34" s="41"/>
      <c r="DEJ34" s="41"/>
      <c r="DEK34" s="41"/>
      <c r="DEL34" s="41"/>
      <c r="DEM34" s="41"/>
      <c r="DEN34" s="41"/>
      <c r="DEO34" s="41"/>
      <c r="DEP34" s="41"/>
      <c r="DEQ34" s="41"/>
      <c r="DER34" s="41"/>
      <c r="DES34" s="41"/>
      <c r="DET34" s="41"/>
      <c r="DEU34" s="41"/>
      <c r="DEV34" s="41"/>
      <c r="DEW34" s="41"/>
      <c r="DEX34" s="41"/>
      <c r="DEY34" s="41"/>
      <c r="DEZ34" s="41"/>
      <c r="DFA34" s="41"/>
      <c r="DFB34" s="41"/>
      <c r="DFC34" s="41"/>
      <c r="DFD34" s="41"/>
      <c r="DFE34" s="41"/>
      <c r="DFF34" s="41"/>
      <c r="DFG34" s="41"/>
      <c r="DFH34" s="41"/>
      <c r="DFI34" s="41"/>
      <c r="DFJ34" s="41"/>
      <c r="DFK34" s="41"/>
      <c r="DFL34" s="41"/>
      <c r="DFM34" s="41"/>
      <c r="DFN34" s="41"/>
      <c r="DFO34" s="41"/>
      <c r="DFP34" s="41"/>
      <c r="DFQ34" s="41"/>
      <c r="DFR34" s="41"/>
      <c r="DFS34" s="41"/>
      <c r="DFT34" s="41"/>
      <c r="DFU34" s="41"/>
      <c r="DFV34" s="41"/>
      <c r="DFW34" s="41"/>
      <c r="DFX34" s="41"/>
      <c r="DFY34" s="41"/>
      <c r="DFZ34" s="41"/>
      <c r="DGA34" s="41"/>
      <c r="DGB34" s="41"/>
      <c r="DGC34" s="41"/>
      <c r="DGD34" s="41"/>
      <c r="DGE34" s="41"/>
      <c r="DGF34" s="41"/>
      <c r="DGG34" s="41"/>
      <c r="DGH34" s="41"/>
      <c r="DGI34" s="41"/>
      <c r="DGJ34" s="41"/>
      <c r="DGK34" s="41"/>
      <c r="DGL34" s="41"/>
      <c r="DGM34" s="41"/>
      <c r="DGN34" s="41"/>
      <c r="DGO34" s="41"/>
      <c r="DGP34" s="41"/>
      <c r="DGQ34" s="41"/>
      <c r="DGR34" s="41"/>
      <c r="DGS34" s="41"/>
      <c r="DGT34" s="41"/>
      <c r="DGU34" s="41"/>
      <c r="DGV34" s="41"/>
      <c r="DGW34" s="41"/>
      <c r="DGX34" s="41"/>
      <c r="DGY34" s="41"/>
      <c r="DGZ34" s="41"/>
      <c r="DHA34" s="41"/>
      <c r="DHB34" s="41"/>
      <c r="DHC34" s="41"/>
      <c r="DHD34" s="41"/>
      <c r="DHE34" s="41"/>
      <c r="DHF34" s="41"/>
      <c r="DHG34" s="41"/>
      <c r="DHH34" s="41"/>
      <c r="DHI34" s="41"/>
      <c r="DHJ34" s="41"/>
      <c r="DHK34" s="41"/>
      <c r="DHL34" s="41"/>
      <c r="DHM34" s="41"/>
      <c r="DHN34" s="41"/>
      <c r="DHO34" s="41"/>
      <c r="DHP34" s="41"/>
      <c r="DHQ34" s="41"/>
      <c r="DHR34" s="41"/>
      <c r="DHS34" s="41"/>
      <c r="DHT34" s="41"/>
      <c r="DHU34" s="41"/>
      <c r="DHV34" s="41"/>
      <c r="DHW34" s="41"/>
      <c r="DHX34" s="41"/>
      <c r="DHY34" s="41"/>
      <c r="DHZ34" s="41"/>
      <c r="DIA34" s="41"/>
      <c r="DIB34" s="41"/>
      <c r="DIC34" s="41"/>
      <c r="DID34" s="41"/>
      <c r="DIE34" s="41"/>
      <c r="DIF34" s="41"/>
      <c r="DIG34" s="41"/>
      <c r="DIH34" s="41"/>
      <c r="DII34" s="41"/>
      <c r="DIJ34" s="41"/>
      <c r="DIK34" s="41"/>
      <c r="DIL34" s="41"/>
      <c r="DIM34" s="41"/>
      <c r="DIN34" s="41"/>
      <c r="DIO34" s="41"/>
      <c r="DIP34" s="41"/>
      <c r="DIQ34" s="41"/>
      <c r="DIR34" s="41"/>
      <c r="DIS34" s="41"/>
      <c r="DIT34" s="41"/>
      <c r="DIU34" s="41"/>
      <c r="DIV34" s="41"/>
      <c r="DIW34" s="41"/>
      <c r="DIX34" s="41"/>
      <c r="DIY34" s="41"/>
      <c r="DIZ34" s="41"/>
      <c r="DJA34" s="41"/>
      <c r="DJB34" s="41"/>
      <c r="DJC34" s="41"/>
      <c r="DJD34" s="41"/>
      <c r="DJE34" s="41"/>
      <c r="DJF34" s="41"/>
      <c r="DJG34" s="41"/>
      <c r="DJH34" s="41"/>
      <c r="DJI34" s="41"/>
      <c r="DJJ34" s="41"/>
      <c r="DJK34" s="41"/>
      <c r="DJL34" s="41"/>
      <c r="DJM34" s="41"/>
      <c r="DJN34" s="41"/>
      <c r="DJO34" s="41"/>
      <c r="DJP34" s="41"/>
      <c r="DJQ34" s="41"/>
      <c r="DJR34" s="41"/>
      <c r="DJS34" s="41"/>
      <c r="DJT34" s="41"/>
      <c r="DJU34" s="41"/>
      <c r="DJV34" s="41"/>
      <c r="DJW34" s="41"/>
      <c r="DJX34" s="41"/>
      <c r="DJY34" s="41"/>
      <c r="DJZ34" s="41"/>
      <c r="DKA34" s="41"/>
      <c r="DKB34" s="41"/>
      <c r="DKC34" s="41"/>
      <c r="DKD34" s="41"/>
      <c r="DKE34" s="41"/>
      <c r="DKF34" s="41"/>
      <c r="DKG34" s="41"/>
      <c r="DKH34" s="41"/>
      <c r="DKI34" s="41"/>
      <c r="DKJ34" s="41"/>
      <c r="DKK34" s="41"/>
      <c r="DKL34" s="41"/>
      <c r="DKM34" s="41"/>
      <c r="DKN34" s="41"/>
      <c r="DKO34" s="41"/>
      <c r="DKP34" s="41"/>
      <c r="DKQ34" s="41"/>
      <c r="DKR34" s="41"/>
      <c r="DKS34" s="41"/>
      <c r="DKT34" s="41"/>
      <c r="DKU34" s="41"/>
      <c r="DKV34" s="41"/>
      <c r="DKW34" s="41"/>
      <c r="DKX34" s="41"/>
      <c r="DKY34" s="41"/>
      <c r="DKZ34" s="41"/>
      <c r="DLA34" s="41"/>
      <c r="DLB34" s="41"/>
      <c r="DLC34" s="41"/>
      <c r="DLD34" s="41"/>
      <c r="DLE34" s="41"/>
      <c r="DLF34" s="41"/>
      <c r="DLG34" s="41"/>
      <c r="DLH34" s="41"/>
      <c r="DLI34" s="41"/>
      <c r="DLJ34" s="41"/>
      <c r="DLK34" s="41"/>
      <c r="DLL34" s="41"/>
      <c r="DLM34" s="41"/>
      <c r="DLN34" s="41"/>
      <c r="DLO34" s="41"/>
      <c r="DLP34" s="41"/>
      <c r="DLQ34" s="41"/>
      <c r="DLR34" s="41"/>
      <c r="DLS34" s="41"/>
      <c r="DLT34" s="41"/>
      <c r="DLU34" s="41"/>
      <c r="DLV34" s="41"/>
      <c r="DLW34" s="41"/>
      <c r="DLX34" s="41"/>
      <c r="DLY34" s="41"/>
      <c r="DLZ34" s="41"/>
      <c r="DMA34" s="41"/>
      <c r="DMB34" s="41"/>
      <c r="DMC34" s="41"/>
      <c r="DMD34" s="41"/>
      <c r="DME34" s="41"/>
      <c r="DMF34" s="41"/>
      <c r="DMG34" s="41"/>
      <c r="DMH34" s="41"/>
      <c r="DMI34" s="41"/>
      <c r="DMJ34" s="41"/>
      <c r="DMK34" s="41"/>
      <c r="DML34" s="41"/>
      <c r="DMM34" s="41"/>
      <c r="DMN34" s="41"/>
      <c r="DMO34" s="41"/>
      <c r="DMP34" s="41"/>
      <c r="DMQ34" s="41"/>
      <c r="DMR34" s="41"/>
      <c r="DMS34" s="41"/>
      <c r="DMT34" s="41"/>
      <c r="DMU34" s="41"/>
      <c r="DMV34" s="41"/>
      <c r="DMW34" s="41"/>
      <c r="DMX34" s="41"/>
      <c r="DMY34" s="41"/>
      <c r="DMZ34" s="41"/>
      <c r="DNA34" s="41"/>
      <c r="DNB34" s="41"/>
      <c r="DNC34" s="41"/>
      <c r="DND34" s="41"/>
      <c r="DNE34" s="41"/>
      <c r="DNF34" s="41"/>
      <c r="DNG34" s="41"/>
      <c r="DNH34" s="41"/>
      <c r="DNI34" s="41"/>
      <c r="DNJ34" s="41"/>
      <c r="DNK34" s="41"/>
      <c r="DNL34" s="41"/>
      <c r="DNM34" s="41"/>
      <c r="DNN34" s="41"/>
      <c r="DNO34" s="41"/>
      <c r="DNP34" s="41"/>
      <c r="DNQ34" s="41"/>
      <c r="DNR34" s="41"/>
      <c r="DNS34" s="41"/>
      <c r="DNT34" s="41"/>
      <c r="DNU34" s="41"/>
      <c r="DNV34" s="41"/>
      <c r="DNW34" s="41"/>
      <c r="DNX34" s="41"/>
      <c r="DNY34" s="41"/>
      <c r="DNZ34" s="41"/>
      <c r="DOA34" s="41"/>
      <c r="DOB34" s="41"/>
      <c r="DOC34" s="41"/>
      <c r="DOD34" s="41"/>
      <c r="DOE34" s="41"/>
      <c r="DOF34" s="41"/>
      <c r="DOG34" s="41"/>
      <c r="DOH34" s="41"/>
      <c r="DOI34" s="41"/>
      <c r="DOJ34" s="41"/>
      <c r="DOK34" s="41"/>
      <c r="DOL34" s="41"/>
      <c r="DOM34" s="41"/>
      <c r="DON34" s="41"/>
      <c r="DOO34" s="41"/>
      <c r="DOP34" s="41"/>
      <c r="DOQ34" s="41"/>
      <c r="DOR34" s="41"/>
      <c r="DOS34" s="41"/>
      <c r="DOT34" s="41"/>
      <c r="DOU34" s="41"/>
      <c r="DOV34" s="41"/>
      <c r="DOW34" s="41"/>
      <c r="DOX34" s="41"/>
      <c r="DOY34" s="41"/>
      <c r="DOZ34" s="41"/>
      <c r="DPA34" s="41"/>
      <c r="DPB34" s="41"/>
      <c r="DPC34" s="41"/>
      <c r="DPD34" s="41"/>
      <c r="DPE34" s="41"/>
      <c r="DPF34" s="41"/>
      <c r="DPG34" s="41"/>
      <c r="DPH34" s="41"/>
      <c r="DPI34" s="41"/>
      <c r="DPJ34" s="41"/>
      <c r="DPK34" s="41"/>
      <c r="DPL34" s="41"/>
      <c r="DPM34" s="41"/>
      <c r="DPN34" s="41"/>
      <c r="DPO34" s="41"/>
      <c r="DPP34" s="41"/>
      <c r="DPQ34" s="41"/>
      <c r="DPR34" s="41"/>
      <c r="DPS34" s="41"/>
      <c r="DPT34" s="41"/>
      <c r="DPU34" s="41"/>
      <c r="DPV34" s="41"/>
      <c r="DPW34" s="41"/>
      <c r="DPX34" s="41"/>
      <c r="DPY34" s="41"/>
      <c r="DPZ34" s="41"/>
      <c r="DQA34" s="41"/>
      <c r="DQB34" s="41"/>
      <c r="DQC34" s="41"/>
      <c r="DQD34" s="41"/>
      <c r="DQE34" s="41"/>
      <c r="DQF34" s="41"/>
      <c r="DQG34" s="41"/>
      <c r="DQH34" s="41"/>
      <c r="DQI34" s="41"/>
      <c r="DQJ34" s="41"/>
      <c r="DQK34" s="41"/>
      <c r="DQL34" s="41"/>
      <c r="DQM34" s="41"/>
      <c r="DQN34" s="41"/>
      <c r="DQO34" s="41"/>
      <c r="DQP34" s="41"/>
      <c r="DQQ34" s="41"/>
      <c r="DQR34" s="41"/>
      <c r="DQS34" s="41"/>
      <c r="DQT34" s="41"/>
      <c r="DQU34" s="41"/>
      <c r="DQV34" s="41"/>
      <c r="DQW34" s="41"/>
      <c r="DQX34" s="41"/>
      <c r="DQY34" s="41"/>
      <c r="DQZ34" s="41"/>
      <c r="DRA34" s="41"/>
      <c r="DRB34" s="41"/>
      <c r="DRC34" s="41"/>
      <c r="DRD34" s="41"/>
      <c r="DRE34" s="41"/>
      <c r="DRF34" s="41"/>
      <c r="DRG34" s="41"/>
      <c r="DRH34" s="41"/>
      <c r="DRI34" s="41"/>
      <c r="DRJ34" s="41"/>
      <c r="DRK34" s="41"/>
      <c r="DRL34" s="41"/>
      <c r="DRM34" s="41"/>
      <c r="DRN34" s="41"/>
      <c r="DRO34" s="41"/>
      <c r="DRP34" s="41"/>
      <c r="DRQ34" s="41"/>
      <c r="DRR34" s="41"/>
      <c r="DRS34" s="41"/>
      <c r="DRT34" s="41"/>
      <c r="DRU34" s="41"/>
      <c r="DRV34" s="41"/>
      <c r="DRW34" s="41"/>
      <c r="DRX34" s="41"/>
      <c r="DRY34" s="41"/>
      <c r="DRZ34" s="41"/>
      <c r="DSA34" s="41"/>
      <c r="DSB34" s="41"/>
      <c r="DSC34" s="41"/>
      <c r="DSD34" s="41"/>
      <c r="DSE34" s="41"/>
      <c r="DSF34" s="41"/>
      <c r="DSG34" s="41"/>
      <c r="DSH34" s="41"/>
      <c r="DSI34" s="41"/>
      <c r="DSJ34" s="41"/>
      <c r="DSK34" s="41"/>
      <c r="DSL34" s="41"/>
      <c r="DSM34" s="41"/>
      <c r="DSN34" s="41"/>
      <c r="DSO34" s="41"/>
      <c r="DSP34" s="41"/>
      <c r="DSQ34" s="41"/>
      <c r="DSR34" s="41"/>
      <c r="DSS34" s="41"/>
      <c r="DST34" s="41"/>
      <c r="DSU34" s="41"/>
      <c r="DSV34" s="41"/>
      <c r="DSW34" s="41"/>
      <c r="DSX34" s="41"/>
      <c r="DSY34" s="41"/>
      <c r="DSZ34" s="41"/>
      <c r="DTA34" s="41"/>
      <c r="DTB34" s="41"/>
      <c r="DTC34" s="41"/>
      <c r="DTD34" s="41"/>
      <c r="DTE34" s="41"/>
      <c r="DTF34" s="41"/>
      <c r="DTG34" s="41"/>
      <c r="DTH34" s="41"/>
      <c r="DTI34" s="41"/>
      <c r="DTJ34" s="41"/>
      <c r="DTK34" s="41"/>
      <c r="DTL34" s="41"/>
      <c r="DTM34" s="41"/>
      <c r="DTN34" s="41"/>
      <c r="DTO34" s="41"/>
      <c r="DTP34" s="41"/>
      <c r="DTQ34" s="41"/>
      <c r="DTR34" s="41"/>
      <c r="DTS34" s="41"/>
      <c r="DTT34" s="41"/>
      <c r="DTU34" s="41"/>
      <c r="DTV34" s="41"/>
      <c r="DTW34" s="41"/>
      <c r="DTX34" s="41"/>
      <c r="DTY34" s="41"/>
      <c r="DTZ34" s="41"/>
      <c r="DUA34" s="41"/>
      <c r="DUB34" s="41"/>
      <c r="DUC34" s="41"/>
      <c r="DUD34" s="41"/>
      <c r="DUE34" s="41"/>
      <c r="DUF34" s="41"/>
      <c r="DUG34" s="41"/>
      <c r="DUH34" s="41"/>
      <c r="DUI34" s="41"/>
      <c r="DUJ34" s="41"/>
      <c r="DUK34" s="41"/>
      <c r="DUL34" s="41"/>
      <c r="DUM34" s="41"/>
      <c r="DUN34" s="41"/>
      <c r="DUO34" s="41"/>
      <c r="DUP34" s="41"/>
      <c r="DUQ34" s="41"/>
      <c r="DUR34" s="41"/>
      <c r="DUS34" s="41"/>
      <c r="DUT34" s="41"/>
      <c r="DUU34" s="41"/>
      <c r="DUV34" s="41"/>
      <c r="DUW34" s="41"/>
      <c r="DUX34" s="41"/>
      <c r="DUY34" s="41"/>
      <c r="DUZ34" s="41"/>
      <c r="DVA34" s="41"/>
      <c r="DVB34" s="41"/>
      <c r="DVC34" s="41"/>
      <c r="DVD34" s="41"/>
      <c r="DVE34" s="41"/>
      <c r="DVF34" s="41"/>
      <c r="DVG34" s="41"/>
      <c r="DVH34" s="41"/>
      <c r="DVI34" s="41"/>
      <c r="DVJ34" s="41"/>
      <c r="DVK34" s="41"/>
      <c r="DVL34" s="41"/>
      <c r="DVM34" s="41"/>
      <c r="DVN34" s="41"/>
      <c r="DVO34" s="41"/>
      <c r="DVP34" s="41"/>
      <c r="DVQ34" s="41"/>
      <c r="DVR34" s="41"/>
      <c r="DVS34" s="41"/>
      <c r="DVT34" s="41"/>
      <c r="DVU34" s="41"/>
      <c r="DVV34" s="41"/>
      <c r="DVW34" s="41"/>
      <c r="DVX34" s="41"/>
      <c r="DVY34" s="41"/>
      <c r="DVZ34" s="41"/>
      <c r="DWA34" s="41"/>
      <c r="DWB34" s="41"/>
      <c r="DWC34" s="41"/>
      <c r="DWD34" s="41"/>
      <c r="DWE34" s="41"/>
      <c r="DWF34" s="41"/>
      <c r="DWG34" s="41"/>
      <c r="DWH34" s="41"/>
      <c r="DWI34" s="41"/>
      <c r="DWJ34" s="41"/>
      <c r="DWK34" s="41"/>
      <c r="DWL34" s="41"/>
      <c r="DWM34" s="41"/>
      <c r="DWN34" s="41"/>
      <c r="DWO34" s="41"/>
      <c r="DWP34" s="41"/>
      <c r="DWQ34" s="41"/>
      <c r="DWR34" s="41"/>
      <c r="DWS34" s="41"/>
      <c r="DWT34" s="41"/>
      <c r="DWU34" s="41"/>
      <c r="DWV34" s="41"/>
      <c r="DWW34" s="41"/>
      <c r="DWX34" s="41"/>
      <c r="DWY34" s="41"/>
      <c r="DWZ34" s="41"/>
      <c r="DXA34" s="41"/>
      <c r="DXB34" s="41"/>
      <c r="DXC34" s="41"/>
      <c r="DXD34" s="41"/>
      <c r="DXE34" s="41"/>
      <c r="DXF34" s="41"/>
      <c r="DXG34" s="41"/>
      <c r="DXH34" s="41"/>
      <c r="DXI34" s="41"/>
      <c r="DXJ34" s="41"/>
      <c r="DXK34" s="41"/>
      <c r="DXL34" s="41"/>
      <c r="DXM34" s="41"/>
      <c r="DXN34" s="41"/>
      <c r="DXO34" s="41"/>
      <c r="DXP34" s="41"/>
      <c r="DXQ34" s="41"/>
      <c r="DXR34" s="41"/>
      <c r="DXS34" s="41"/>
      <c r="DXT34" s="41"/>
      <c r="DXU34" s="41"/>
      <c r="DXV34" s="41"/>
      <c r="DXW34" s="41"/>
      <c r="DXX34" s="41"/>
      <c r="DXY34" s="41"/>
      <c r="DXZ34" s="41"/>
      <c r="DYA34" s="41"/>
      <c r="DYB34" s="41"/>
      <c r="DYC34" s="41"/>
      <c r="DYD34" s="41"/>
      <c r="DYE34" s="41"/>
      <c r="DYF34" s="41"/>
      <c r="DYG34" s="41"/>
      <c r="DYH34" s="41"/>
      <c r="DYI34" s="41"/>
      <c r="DYJ34" s="41"/>
      <c r="DYK34" s="41"/>
      <c r="DYL34" s="41"/>
      <c r="DYM34" s="41"/>
      <c r="DYN34" s="41"/>
      <c r="DYO34" s="41"/>
      <c r="DYP34" s="41"/>
      <c r="DYQ34" s="41"/>
      <c r="DYR34" s="41"/>
      <c r="DYS34" s="41"/>
      <c r="DYT34" s="41"/>
      <c r="DYU34" s="41"/>
      <c r="DYV34" s="41"/>
      <c r="DYW34" s="41"/>
      <c r="DYX34" s="41"/>
      <c r="DYY34" s="41"/>
      <c r="DYZ34" s="41"/>
      <c r="DZA34" s="41"/>
      <c r="DZB34" s="41"/>
      <c r="DZC34" s="41"/>
      <c r="DZD34" s="41"/>
      <c r="DZE34" s="41"/>
      <c r="DZF34" s="41"/>
      <c r="DZG34" s="41"/>
      <c r="DZH34" s="41"/>
      <c r="DZI34" s="41"/>
      <c r="DZJ34" s="41"/>
      <c r="DZK34" s="41"/>
      <c r="DZL34" s="41"/>
      <c r="DZM34" s="41"/>
      <c r="DZN34" s="41"/>
      <c r="DZO34" s="41"/>
      <c r="DZP34" s="41"/>
      <c r="DZQ34" s="41"/>
      <c r="DZR34" s="41"/>
      <c r="DZS34" s="41"/>
      <c r="DZT34" s="41"/>
      <c r="DZU34" s="41"/>
      <c r="DZV34" s="41"/>
      <c r="DZW34" s="41"/>
      <c r="DZX34" s="41"/>
      <c r="DZY34" s="41"/>
      <c r="DZZ34" s="41"/>
      <c r="EAA34" s="41"/>
      <c r="EAB34" s="41"/>
      <c r="EAC34" s="41"/>
      <c r="EAD34" s="41"/>
      <c r="EAE34" s="41"/>
      <c r="EAF34" s="41"/>
      <c r="EAG34" s="41"/>
      <c r="EAH34" s="41"/>
      <c r="EAI34" s="41"/>
      <c r="EAJ34" s="41"/>
      <c r="EAK34" s="41"/>
      <c r="EAL34" s="41"/>
      <c r="EAM34" s="41"/>
      <c r="EAN34" s="41"/>
      <c r="EAO34" s="41"/>
      <c r="EAP34" s="41"/>
      <c r="EAQ34" s="41"/>
      <c r="EAR34" s="41"/>
      <c r="EAS34" s="41"/>
      <c r="EAT34" s="41"/>
      <c r="EAU34" s="41"/>
      <c r="EAV34" s="41"/>
      <c r="EAW34" s="41"/>
      <c r="EAX34" s="41"/>
      <c r="EAY34" s="41"/>
      <c r="EAZ34" s="41"/>
      <c r="EBA34" s="41"/>
      <c r="EBB34" s="41"/>
      <c r="EBC34" s="41"/>
      <c r="EBD34" s="41"/>
      <c r="EBE34" s="41"/>
      <c r="EBF34" s="41"/>
      <c r="EBG34" s="41"/>
      <c r="EBH34" s="41"/>
      <c r="EBI34" s="41"/>
      <c r="EBJ34" s="41"/>
      <c r="EBK34" s="41"/>
      <c r="EBL34" s="41"/>
      <c r="EBM34" s="41"/>
      <c r="EBN34" s="41"/>
      <c r="EBO34" s="41"/>
      <c r="EBP34" s="41"/>
      <c r="EBQ34" s="41"/>
      <c r="EBR34" s="41"/>
      <c r="EBS34" s="41"/>
      <c r="EBT34" s="41"/>
      <c r="EBU34" s="41"/>
      <c r="EBV34" s="41"/>
      <c r="EBW34" s="41"/>
      <c r="EBX34" s="41"/>
      <c r="EBY34" s="41"/>
      <c r="EBZ34" s="41"/>
      <c r="ECA34" s="41"/>
      <c r="ECB34" s="41"/>
      <c r="ECC34" s="41"/>
      <c r="ECD34" s="41"/>
      <c r="ECE34" s="41"/>
      <c r="ECF34" s="41"/>
      <c r="ECG34" s="41"/>
      <c r="ECH34" s="41"/>
      <c r="ECI34" s="41"/>
      <c r="ECJ34" s="41"/>
      <c r="ECK34" s="41"/>
      <c r="ECL34" s="41"/>
      <c r="ECM34" s="41"/>
      <c r="ECN34" s="41"/>
      <c r="ECO34" s="41"/>
      <c r="ECP34" s="41"/>
      <c r="ECQ34" s="41"/>
      <c r="ECR34" s="41"/>
      <c r="ECS34" s="41"/>
      <c r="ECT34" s="41"/>
      <c r="ECU34" s="41"/>
      <c r="ECV34" s="41"/>
      <c r="ECW34" s="41"/>
      <c r="ECX34" s="41"/>
      <c r="ECY34" s="41"/>
      <c r="ECZ34" s="41"/>
      <c r="EDA34" s="41"/>
      <c r="EDB34" s="41"/>
      <c r="EDC34" s="41"/>
      <c r="EDD34" s="41"/>
      <c r="EDE34" s="41"/>
      <c r="EDF34" s="41"/>
      <c r="EDG34" s="41"/>
      <c r="EDH34" s="41"/>
      <c r="EDI34" s="41"/>
      <c r="EDJ34" s="41"/>
      <c r="EDK34" s="41"/>
      <c r="EDL34" s="41"/>
      <c r="EDM34" s="41"/>
      <c r="EDN34" s="41"/>
      <c r="EDO34" s="41"/>
      <c r="EDP34" s="41"/>
      <c r="EDQ34" s="41"/>
      <c r="EDR34" s="41"/>
      <c r="EDS34" s="41"/>
      <c r="EDT34" s="41"/>
      <c r="EDU34" s="41"/>
      <c r="EDV34" s="41"/>
      <c r="EDW34" s="41"/>
      <c r="EDX34" s="41"/>
      <c r="EDY34" s="41"/>
      <c r="EDZ34" s="41"/>
      <c r="EEA34" s="41"/>
      <c r="EEB34" s="41"/>
      <c r="EEC34" s="41"/>
      <c r="EED34" s="41"/>
      <c r="EEE34" s="41"/>
      <c r="EEF34" s="41"/>
      <c r="EEG34" s="41"/>
      <c r="EEH34" s="41"/>
      <c r="EEI34" s="41"/>
      <c r="EEJ34" s="41"/>
      <c r="EEK34" s="41"/>
      <c r="EEL34" s="41"/>
      <c r="EEM34" s="41"/>
      <c r="EEN34" s="41"/>
      <c r="EEO34" s="41"/>
      <c r="EEP34" s="41"/>
      <c r="EEQ34" s="41"/>
      <c r="EER34" s="41"/>
      <c r="EES34" s="41"/>
      <c r="EET34" s="41"/>
      <c r="EEU34" s="41"/>
      <c r="EEV34" s="41"/>
      <c r="EEW34" s="41"/>
      <c r="EEX34" s="41"/>
      <c r="EEY34" s="41"/>
      <c r="EEZ34" s="41"/>
      <c r="EFA34" s="41"/>
      <c r="EFB34" s="41"/>
      <c r="EFC34" s="41"/>
      <c r="EFD34" s="41"/>
      <c r="EFE34" s="41"/>
      <c r="EFF34" s="41"/>
      <c r="EFG34" s="41"/>
      <c r="EFH34" s="41"/>
      <c r="EFI34" s="41"/>
      <c r="EFJ34" s="41"/>
      <c r="EFK34" s="41"/>
      <c r="EFL34" s="41"/>
      <c r="EFM34" s="41"/>
      <c r="EFN34" s="41"/>
      <c r="EFO34" s="41"/>
      <c r="EFP34" s="41"/>
      <c r="EFQ34" s="41"/>
      <c r="EFR34" s="41"/>
      <c r="EFS34" s="41"/>
      <c r="EFT34" s="41"/>
      <c r="EFU34" s="41"/>
      <c r="EFV34" s="41"/>
      <c r="EFW34" s="41"/>
      <c r="EFX34" s="41"/>
      <c r="EFY34" s="41"/>
      <c r="EFZ34" s="41"/>
      <c r="EGA34" s="41"/>
      <c r="EGB34" s="41"/>
      <c r="EGC34" s="41"/>
      <c r="EGD34" s="41"/>
      <c r="EGE34" s="41"/>
      <c r="EGF34" s="41"/>
      <c r="EGG34" s="41"/>
      <c r="EGH34" s="41"/>
      <c r="EGI34" s="41"/>
      <c r="EGJ34" s="41"/>
      <c r="EGK34" s="41"/>
      <c r="EGL34" s="41"/>
      <c r="EGM34" s="41"/>
      <c r="EGN34" s="41"/>
      <c r="EGO34" s="41"/>
      <c r="EGP34" s="41"/>
      <c r="EGQ34" s="41"/>
      <c r="EGR34" s="41"/>
      <c r="EGS34" s="41"/>
      <c r="EGT34" s="41"/>
      <c r="EGU34" s="41"/>
      <c r="EGV34" s="41"/>
      <c r="EGW34" s="41"/>
      <c r="EGX34" s="41"/>
      <c r="EGY34" s="41"/>
      <c r="EGZ34" s="41"/>
      <c r="EHA34" s="41"/>
      <c r="EHB34" s="41"/>
      <c r="EHC34" s="41"/>
      <c r="EHD34" s="41"/>
      <c r="EHE34" s="41"/>
      <c r="EHF34" s="41"/>
      <c r="EHG34" s="41"/>
      <c r="EHH34" s="41"/>
      <c r="EHI34" s="41"/>
      <c r="EHJ34" s="41"/>
      <c r="EHK34" s="41"/>
      <c r="EHL34" s="41"/>
      <c r="EHM34" s="41"/>
      <c r="EHN34" s="41"/>
      <c r="EHO34" s="41"/>
      <c r="EHP34" s="41"/>
      <c r="EHQ34" s="41"/>
      <c r="EHR34" s="41"/>
      <c r="EHS34" s="41"/>
      <c r="EHT34" s="41"/>
      <c r="EHU34" s="41"/>
      <c r="EHV34" s="41"/>
      <c r="EHW34" s="41"/>
      <c r="EHX34" s="41"/>
      <c r="EHY34" s="41"/>
      <c r="EHZ34" s="41"/>
      <c r="EIA34" s="41"/>
      <c r="EIB34" s="41"/>
      <c r="EIC34" s="41"/>
      <c r="EID34" s="41"/>
      <c r="EIE34" s="41"/>
      <c r="EIF34" s="41"/>
      <c r="EIG34" s="41"/>
      <c r="EIH34" s="41"/>
      <c r="EII34" s="41"/>
      <c r="EIJ34" s="41"/>
      <c r="EIK34" s="41"/>
      <c r="EIL34" s="41"/>
      <c r="EIM34" s="41"/>
      <c r="EIN34" s="41"/>
      <c r="EIO34" s="41"/>
      <c r="EIP34" s="41"/>
      <c r="EIQ34" s="41"/>
      <c r="EIR34" s="41"/>
      <c r="EIS34" s="41"/>
      <c r="EIT34" s="41"/>
      <c r="EIU34" s="41"/>
      <c r="EIV34" s="41"/>
      <c r="EIW34" s="41"/>
      <c r="EIX34" s="41"/>
      <c r="EIY34" s="41"/>
      <c r="EIZ34" s="41"/>
      <c r="EJA34" s="41"/>
      <c r="EJB34" s="41"/>
      <c r="EJC34" s="41"/>
      <c r="EJD34" s="41"/>
      <c r="EJE34" s="41"/>
      <c r="EJF34" s="41"/>
      <c r="EJG34" s="41"/>
      <c r="EJH34" s="41"/>
      <c r="EJI34" s="41"/>
      <c r="EJJ34" s="41"/>
      <c r="EJK34" s="41"/>
      <c r="EJL34" s="41"/>
      <c r="EJM34" s="41"/>
      <c r="EJN34" s="41"/>
      <c r="EJO34" s="41"/>
      <c r="EJP34" s="41"/>
      <c r="EJQ34" s="41"/>
      <c r="EJR34" s="41"/>
      <c r="EJS34" s="41"/>
      <c r="EJT34" s="41"/>
      <c r="EJU34" s="41"/>
      <c r="EJV34" s="41"/>
      <c r="EJW34" s="41"/>
      <c r="EJX34" s="41"/>
      <c r="EJY34" s="41"/>
      <c r="EJZ34" s="41"/>
      <c r="EKA34" s="41"/>
      <c r="EKB34" s="41"/>
      <c r="EKC34" s="41"/>
      <c r="EKD34" s="41"/>
      <c r="EKE34" s="41"/>
      <c r="EKF34" s="41"/>
      <c r="EKG34" s="41"/>
      <c r="EKH34" s="41"/>
      <c r="EKI34" s="41"/>
      <c r="EKJ34" s="41"/>
      <c r="EKK34" s="41"/>
      <c r="EKL34" s="41"/>
      <c r="EKM34" s="41"/>
      <c r="EKN34" s="41"/>
      <c r="EKO34" s="41"/>
      <c r="EKP34" s="41"/>
      <c r="EKQ34" s="41"/>
      <c r="EKR34" s="41"/>
      <c r="EKS34" s="41"/>
      <c r="EKT34" s="41"/>
      <c r="EKU34" s="41"/>
      <c r="EKV34" s="41"/>
      <c r="EKW34" s="41"/>
      <c r="EKX34" s="41"/>
      <c r="EKY34" s="41"/>
      <c r="EKZ34" s="41"/>
      <c r="ELA34" s="41"/>
      <c r="ELB34" s="41"/>
      <c r="ELC34" s="41"/>
      <c r="ELD34" s="41"/>
      <c r="ELE34" s="41"/>
      <c r="ELF34" s="41"/>
      <c r="ELG34" s="41"/>
      <c r="ELH34" s="41"/>
      <c r="ELI34" s="41"/>
      <c r="ELJ34" s="41"/>
      <c r="ELK34" s="41"/>
      <c r="ELL34" s="41"/>
      <c r="ELM34" s="41"/>
      <c r="ELN34" s="41"/>
      <c r="ELO34" s="41"/>
      <c r="ELP34" s="41"/>
      <c r="ELQ34" s="41"/>
      <c r="ELR34" s="41"/>
      <c r="ELS34" s="41"/>
      <c r="ELT34" s="41"/>
      <c r="ELU34" s="41"/>
      <c r="ELV34" s="41"/>
      <c r="ELW34" s="41"/>
      <c r="ELX34" s="41"/>
      <c r="ELY34" s="41"/>
      <c r="ELZ34" s="41"/>
      <c r="EMA34" s="41"/>
      <c r="EMB34" s="41"/>
      <c r="EMC34" s="41"/>
      <c r="EMD34" s="41"/>
      <c r="EME34" s="41"/>
      <c r="EMF34" s="41"/>
      <c r="EMG34" s="41"/>
      <c r="EMH34" s="41"/>
      <c r="EMI34" s="41"/>
      <c r="EMJ34" s="41"/>
      <c r="EMK34" s="41"/>
      <c r="EML34" s="41"/>
      <c r="EMM34" s="41"/>
      <c r="EMN34" s="41"/>
      <c r="EMO34" s="41"/>
      <c r="EMP34" s="41"/>
      <c r="EMQ34" s="41"/>
      <c r="EMR34" s="41"/>
      <c r="EMS34" s="41"/>
      <c r="EMT34" s="41"/>
      <c r="EMU34" s="41"/>
      <c r="EMV34" s="41"/>
      <c r="EMW34" s="41"/>
      <c r="EMX34" s="41"/>
      <c r="EMY34" s="41"/>
      <c r="EMZ34" s="41"/>
      <c r="ENA34" s="41"/>
      <c r="ENB34" s="41"/>
      <c r="ENC34" s="41"/>
      <c r="END34" s="41"/>
      <c r="ENE34" s="41"/>
      <c r="ENF34" s="41"/>
      <c r="ENG34" s="41"/>
      <c r="ENH34" s="41"/>
      <c r="ENI34" s="41"/>
      <c r="ENJ34" s="41"/>
      <c r="ENK34" s="41"/>
      <c r="ENL34" s="41"/>
      <c r="ENM34" s="41"/>
      <c r="ENN34" s="41"/>
      <c r="ENO34" s="41"/>
      <c r="ENP34" s="41"/>
      <c r="ENQ34" s="41"/>
      <c r="ENR34" s="41"/>
      <c r="ENS34" s="41"/>
      <c r="ENT34" s="41"/>
      <c r="ENU34" s="41"/>
      <c r="ENV34" s="41"/>
      <c r="ENW34" s="41"/>
      <c r="ENX34" s="41"/>
      <c r="ENY34" s="41"/>
      <c r="ENZ34" s="41"/>
      <c r="EOA34" s="41"/>
      <c r="EOB34" s="41"/>
      <c r="EOC34" s="41"/>
      <c r="EOD34" s="41"/>
      <c r="EOE34" s="41"/>
      <c r="EOF34" s="41"/>
      <c r="EOG34" s="41"/>
      <c r="EOH34" s="41"/>
      <c r="EOI34" s="41"/>
      <c r="EOJ34" s="41"/>
      <c r="EOK34" s="41"/>
      <c r="EOL34" s="41"/>
      <c r="EOM34" s="41"/>
      <c r="EON34" s="41"/>
      <c r="EOO34" s="41"/>
      <c r="EOP34" s="41"/>
      <c r="EOQ34" s="41"/>
      <c r="EOR34" s="41"/>
      <c r="EOS34" s="41"/>
      <c r="EOT34" s="41"/>
      <c r="EOU34" s="41"/>
      <c r="EOV34" s="41"/>
      <c r="EOW34" s="41"/>
      <c r="EOX34" s="41"/>
      <c r="EOY34" s="41"/>
      <c r="EOZ34" s="41"/>
      <c r="EPA34" s="41"/>
      <c r="EPB34" s="41"/>
      <c r="EPC34" s="41"/>
      <c r="EPD34" s="41"/>
      <c r="EPE34" s="41"/>
      <c r="EPF34" s="41"/>
      <c r="EPG34" s="41"/>
      <c r="EPH34" s="41"/>
      <c r="EPI34" s="41"/>
      <c r="EPJ34" s="41"/>
      <c r="EPK34" s="41"/>
      <c r="EPL34" s="41"/>
      <c r="EPM34" s="41"/>
      <c r="EPN34" s="41"/>
      <c r="EPO34" s="41"/>
      <c r="EPP34" s="41"/>
      <c r="EPQ34" s="41"/>
      <c r="EPR34" s="41"/>
      <c r="EPS34" s="41"/>
      <c r="EPT34" s="41"/>
      <c r="EPU34" s="41"/>
      <c r="EPV34" s="41"/>
      <c r="EPW34" s="41"/>
      <c r="EPX34" s="41"/>
      <c r="EPY34" s="41"/>
      <c r="EPZ34" s="41"/>
      <c r="EQA34" s="41"/>
      <c r="EQB34" s="41"/>
      <c r="EQC34" s="41"/>
      <c r="EQD34" s="41"/>
      <c r="EQE34" s="41"/>
      <c r="EQF34" s="41"/>
      <c r="EQG34" s="41"/>
      <c r="EQH34" s="41"/>
      <c r="EQI34" s="41"/>
      <c r="EQJ34" s="41"/>
      <c r="EQK34" s="41"/>
      <c r="EQL34" s="41"/>
      <c r="EQM34" s="41"/>
      <c r="EQN34" s="41"/>
      <c r="EQO34" s="41"/>
      <c r="EQP34" s="41"/>
      <c r="EQQ34" s="41"/>
      <c r="EQR34" s="41"/>
      <c r="EQS34" s="41"/>
      <c r="EQT34" s="41"/>
      <c r="EQU34" s="41"/>
      <c r="EQV34" s="41"/>
      <c r="EQW34" s="41"/>
      <c r="EQX34" s="41"/>
      <c r="EQY34" s="41"/>
      <c r="EQZ34" s="41"/>
      <c r="ERA34" s="41"/>
      <c r="ERB34" s="41"/>
      <c r="ERC34" s="41"/>
      <c r="ERD34" s="41"/>
      <c r="ERE34" s="41"/>
      <c r="ERF34" s="41"/>
      <c r="ERG34" s="41"/>
      <c r="ERH34" s="41"/>
      <c r="ERI34" s="41"/>
      <c r="ERJ34" s="41"/>
      <c r="ERK34" s="41"/>
      <c r="ERL34" s="41"/>
      <c r="ERM34" s="41"/>
      <c r="ERN34" s="41"/>
      <c r="ERO34" s="41"/>
      <c r="ERP34" s="41"/>
      <c r="ERQ34" s="41"/>
      <c r="ERR34" s="41"/>
      <c r="ERS34" s="41"/>
      <c r="ERT34" s="41"/>
      <c r="ERU34" s="41"/>
      <c r="ERV34" s="41"/>
      <c r="ERW34" s="41"/>
      <c r="ERX34" s="41"/>
      <c r="ERY34" s="41"/>
      <c r="ERZ34" s="41"/>
      <c r="ESA34" s="41"/>
      <c r="ESB34" s="41"/>
      <c r="ESC34" s="41"/>
      <c r="ESD34" s="41"/>
      <c r="ESE34" s="41"/>
      <c r="ESF34" s="41"/>
      <c r="ESG34" s="41"/>
      <c r="ESH34" s="41"/>
      <c r="ESI34" s="41"/>
      <c r="ESJ34" s="41"/>
      <c r="ESK34" s="41"/>
      <c r="ESL34" s="41"/>
      <c r="ESM34" s="41"/>
      <c r="ESN34" s="41"/>
      <c r="ESO34" s="41"/>
      <c r="ESP34" s="41"/>
      <c r="ESQ34" s="41"/>
      <c r="ESR34" s="41"/>
      <c r="ESS34" s="41"/>
      <c r="EST34" s="41"/>
      <c r="ESU34" s="41"/>
      <c r="ESV34" s="41"/>
      <c r="ESW34" s="41"/>
      <c r="ESX34" s="41"/>
      <c r="ESY34" s="41"/>
      <c r="ESZ34" s="41"/>
      <c r="ETA34" s="41"/>
      <c r="ETB34" s="41"/>
      <c r="ETC34" s="41"/>
      <c r="ETD34" s="41"/>
      <c r="ETE34" s="41"/>
      <c r="ETF34" s="41"/>
      <c r="ETG34" s="41"/>
      <c r="ETH34" s="41"/>
      <c r="ETI34" s="41"/>
      <c r="ETJ34" s="41"/>
      <c r="ETK34" s="41"/>
      <c r="ETL34" s="41"/>
      <c r="ETM34" s="41"/>
      <c r="ETN34" s="41"/>
      <c r="ETO34" s="41"/>
      <c r="ETP34" s="41"/>
      <c r="ETQ34" s="41"/>
      <c r="ETR34" s="41"/>
      <c r="ETS34" s="41"/>
      <c r="ETT34" s="41"/>
      <c r="ETU34" s="41"/>
      <c r="ETV34" s="41"/>
      <c r="ETW34" s="41"/>
      <c r="ETX34" s="41"/>
      <c r="ETY34" s="41"/>
      <c r="ETZ34" s="41"/>
      <c r="EUA34" s="41"/>
      <c r="EUB34" s="41"/>
      <c r="EUC34" s="41"/>
      <c r="EUD34" s="41"/>
      <c r="EUE34" s="41"/>
      <c r="EUF34" s="41"/>
      <c r="EUG34" s="41"/>
      <c r="EUH34" s="41"/>
      <c r="EUI34" s="41"/>
      <c r="EUJ34" s="41"/>
      <c r="EUK34" s="41"/>
      <c r="EUL34" s="41"/>
      <c r="EUM34" s="41"/>
      <c r="EUN34" s="41"/>
      <c r="EUO34" s="41"/>
      <c r="EUP34" s="41"/>
      <c r="EUQ34" s="41"/>
      <c r="EUR34" s="41"/>
      <c r="EUS34" s="41"/>
      <c r="EUT34" s="41"/>
      <c r="EUU34" s="41"/>
      <c r="EUV34" s="41"/>
      <c r="EUW34" s="41"/>
      <c r="EUX34" s="41"/>
      <c r="EUY34" s="41"/>
      <c r="EUZ34" s="41"/>
      <c r="EVA34" s="41"/>
      <c r="EVB34" s="41"/>
      <c r="EVC34" s="41"/>
      <c r="EVD34" s="41"/>
      <c r="EVE34" s="41"/>
      <c r="EVF34" s="41"/>
      <c r="EVG34" s="41"/>
      <c r="EVH34" s="41"/>
      <c r="EVI34" s="41"/>
      <c r="EVJ34" s="41"/>
      <c r="EVK34" s="41"/>
      <c r="EVL34" s="41"/>
      <c r="EVM34" s="41"/>
      <c r="EVN34" s="41"/>
      <c r="EVO34" s="41"/>
      <c r="EVP34" s="41"/>
      <c r="EVQ34" s="41"/>
      <c r="EVR34" s="41"/>
      <c r="EVS34" s="41"/>
      <c r="EVT34" s="41"/>
      <c r="EVU34" s="41"/>
      <c r="EVV34" s="41"/>
      <c r="EVW34" s="41"/>
      <c r="EVX34" s="41"/>
      <c r="EVY34" s="41"/>
      <c r="EVZ34" s="41"/>
      <c r="EWA34" s="41"/>
      <c r="EWB34" s="41"/>
      <c r="EWC34" s="41"/>
      <c r="EWD34" s="41"/>
      <c r="EWE34" s="41"/>
      <c r="EWF34" s="41"/>
      <c r="EWG34" s="41"/>
      <c r="EWH34" s="41"/>
      <c r="EWI34" s="41"/>
      <c r="EWJ34" s="41"/>
      <c r="EWK34" s="41"/>
      <c r="EWL34" s="41"/>
      <c r="EWM34" s="41"/>
      <c r="EWN34" s="41"/>
      <c r="EWO34" s="41"/>
      <c r="EWP34" s="41"/>
      <c r="EWQ34" s="41"/>
      <c r="EWR34" s="41"/>
      <c r="EWS34" s="41"/>
      <c r="EWT34" s="41"/>
      <c r="EWU34" s="41"/>
      <c r="EWV34" s="41"/>
      <c r="EWW34" s="41"/>
      <c r="EWX34" s="41"/>
      <c r="EWY34" s="41"/>
      <c r="EWZ34" s="41"/>
      <c r="EXA34" s="41"/>
      <c r="EXB34" s="41"/>
      <c r="EXC34" s="41"/>
      <c r="EXD34" s="41"/>
      <c r="EXE34" s="41"/>
      <c r="EXF34" s="41"/>
      <c r="EXG34" s="41"/>
      <c r="EXH34" s="41"/>
      <c r="EXI34" s="41"/>
      <c r="EXJ34" s="41"/>
      <c r="EXK34" s="41"/>
      <c r="EXL34" s="41"/>
      <c r="EXM34" s="41"/>
      <c r="EXN34" s="41"/>
      <c r="EXO34" s="41"/>
      <c r="EXP34" s="41"/>
      <c r="EXQ34" s="41"/>
      <c r="EXR34" s="41"/>
      <c r="EXS34" s="41"/>
      <c r="EXT34" s="41"/>
      <c r="EXU34" s="41"/>
      <c r="EXV34" s="41"/>
      <c r="EXW34" s="41"/>
      <c r="EXX34" s="41"/>
      <c r="EXY34" s="41"/>
      <c r="EXZ34" s="41"/>
      <c r="EYA34" s="41"/>
      <c r="EYB34" s="41"/>
      <c r="EYC34" s="41"/>
      <c r="EYD34" s="41"/>
      <c r="EYE34" s="41"/>
      <c r="EYF34" s="41"/>
      <c r="EYG34" s="41"/>
      <c r="EYH34" s="41"/>
      <c r="EYI34" s="41"/>
      <c r="EYJ34" s="41"/>
      <c r="EYK34" s="41"/>
      <c r="EYL34" s="41"/>
      <c r="EYM34" s="41"/>
      <c r="EYN34" s="41"/>
      <c r="EYO34" s="41"/>
      <c r="EYP34" s="41"/>
      <c r="EYQ34" s="41"/>
      <c r="EYR34" s="41"/>
      <c r="EYS34" s="41"/>
      <c r="EYT34" s="41"/>
      <c r="EYU34" s="41"/>
      <c r="EYV34" s="41"/>
      <c r="EYW34" s="41"/>
      <c r="EYX34" s="41"/>
      <c r="EYY34" s="41"/>
      <c r="EYZ34" s="41"/>
      <c r="EZA34" s="41"/>
      <c r="EZB34" s="41"/>
      <c r="EZC34" s="41"/>
      <c r="EZD34" s="41"/>
      <c r="EZE34" s="41"/>
      <c r="EZF34" s="41"/>
      <c r="EZG34" s="41"/>
      <c r="EZH34" s="41"/>
      <c r="EZI34" s="41"/>
      <c r="EZJ34" s="41"/>
      <c r="EZK34" s="41"/>
      <c r="EZL34" s="41"/>
      <c r="EZM34" s="41"/>
      <c r="EZN34" s="41"/>
      <c r="EZO34" s="41"/>
      <c r="EZP34" s="41"/>
      <c r="EZQ34" s="41"/>
      <c r="EZR34" s="41"/>
      <c r="EZS34" s="41"/>
      <c r="EZT34" s="41"/>
      <c r="EZU34" s="41"/>
      <c r="EZV34" s="41"/>
      <c r="EZW34" s="41"/>
      <c r="EZX34" s="41"/>
      <c r="EZY34" s="41"/>
      <c r="EZZ34" s="41"/>
      <c r="FAA34" s="41"/>
      <c r="FAB34" s="41"/>
      <c r="FAC34" s="41"/>
      <c r="FAD34" s="41"/>
      <c r="FAE34" s="41"/>
      <c r="FAF34" s="41"/>
      <c r="FAG34" s="41"/>
      <c r="FAH34" s="41"/>
      <c r="FAI34" s="41"/>
      <c r="FAJ34" s="41"/>
      <c r="FAK34" s="41"/>
      <c r="FAL34" s="41"/>
      <c r="FAM34" s="41"/>
      <c r="FAN34" s="41"/>
      <c r="FAO34" s="41"/>
      <c r="FAP34" s="41"/>
      <c r="FAQ34" s="41"/>
      <c r="FAR34" s="41"/>
      <c r="FAS34" s="41"/>
      <c r="FAT34" s="41"/>
      <c r="FAU34" s="41"/>
      <c r="FAV34" s="41"/>
      <c r="FAW34" s="41"/>
      <c r="FAX34" s="41"/>
      <c r="FAY34" s="41"/>
      <c r="FAZ34" s="41"/>
      <c r="FBA34" s="41"/>
      <c r="FBB34" s="41"/>
      <c r="FBC34" s="41"/>
      <c r="FBD34" s="41"/>
      <c r="FBE34" s="41"/>
      <c r="FBF34" s="41"/>
      <c r="FBG34" s="41"/>
      <c r="FBH34" s="41"/>
      <c r="FBI34" s="41"/>
      <c r="FBJ34" s="41"/>
      <c r="FBK34" s="41"/>
      <c r="FBL34" s="41"/>
      <c r="FBM34" s="41"/>
      <c r="FBN34" s="41"/>
      <c r="FBO34" s="41"/>
      <c r="FBP34" s="41"/>
      <c r="FBQ34" s="41"/>
      <c r="FBR34" s="41"/>
      <c r="FBS34" s="41"/>
      <c r="FBT34" s="41"/>
      <c r="FBU34" s="41"/>
      <c r="FBV34" s="41"/>
      <c r="FBW34" s="41"/>
      <c r="FBX34" s="41"/>
      <c r="FBY34" s="41"/>
      <c r="FBZ34" s="41"/>
      <c r="FCA34" s="41"/>
      <c r="FCB34" s="41"/>
      <c r="FCC34" s="41"/>
      <c r="FCD34" s="41"/>
      <c r="FCE34" s="41"/>
      <c r="FCF34" s="41"/>
      <c r="FCG34" s="41"/>
      <c r="FCH34" s="41"/>
      <c r="FCI34" s="41"/>
      <c r="FCJ34" s="41"/>
      <c r="FCK34" s="41"/>
      <c r="FCL34" s="41"/>
      <c r="FCM34" s="41"/>
      <c r="FCN34" s="41"/>
      <c r="FCO34" s="41"/>
      <c r="FCP34" s="41"/>
      <c r="FCQ34" s="41"/>
      <c r="FCR34" s="41"/>
      <c r="FCS34" s="41"/>
      <c r="FCT34" s="41"/>
      <c r="FCU34" s="41"/>
      <c r="FCV34" s="41"/>
      <c r="FCW34" s="41"/>
      <c r="FCX34" s="41"/>
      <c r="FCY34" s="41"/>
      <c r="FCZ34" s="41"/>
      <c r="FDA34" s="41"/>
      <c r="FDB34" s="41"/>
      <c r="FDC34" s="41"/>
      <c r="FDD34" s="41"/>
      <c r="FDE34" s="41"/>
      <c r="FDF34" s="41"/>
      <c r="FDG34" s="41"/>
      <c r="FDH34" s="41"/>
      <c r="FDI34" s="41"/>
      <c r="FDJ34" s="41"/>
      <c r="FDK34" s="41"/>
      <c r="FDL34" s="41"/>
      <c r="FDM34" s="41"/>
      <c r="FDN34" s="41"/>
      <c r="FDO34" s="41"/>
      <c r="FDP34" s="41"/>
      <c r="FDQ34" s="41"/>
      <c r="FDR34" s="41"/>
      <c r="FDS34" s="41"/>
      <c r="FDT34" s="41"/>
      <c r="FDU34" s="41"/>
      <c r="FDV34" s="41"/>
      <c r="FDW34" s="41"/>
      <c r="FDX34" s="41"/>
      <c r="FDY34" s="41"/>
      <c r="FDZ34" s="41"/>
      <c r="FEA34" s="41"/>
      <c r="FEB34" s="41"/>
      <c r="FEC34" s="41"/>
      <c r="FED34" s="41"/>
      <c r="FEE34" s="41"/>
      <c r="FEF34" s="41"/>
      <c r="FEG34" s="41"/>
      <c r="FEH34" s="41"/>
      <c r="FEI34" s="41"/>
      <c r="FEJ34" s="41"/>
      <c r="FEK34" s="41"/>
      <c r="FEL34" s="41"/>
      <c r="FEM34" s="41"/>
      <c r="FEN34" s="41"/>
      <c r="FEO34" s="41"/>
      <c r="FEP34" s="41"/>
      <c r="FEQ34" s="41"/>
      <c r="FER34" s="41"/>
      <c r="FES34" s="41"/>
      <c r="FET34" s="41"/>
      <c r="FEU34" s="41"/>
      <c r="FEV34" s="41"/>
      <c r="FEW34" s="41"/>
      <c r="FEX34" s="41"/>
      <c r="FEY34" s="41"/>
      <c r="FEZ34" s="41"/>
      <c r="FFA34" s="41"/>
      <c r="FFB34" s="41"/>
      <c r="FFC34" s="41"/>
      <c r="FFD34" s="41"/>
      <c r="FFE34" s="41"/>
      <c r="FFF34" s="41"/>
      <c r="FFG34" s="41"/>
      <c r="FFH34" s="41"/>
      <c r="FFI34" s="41"/>
      <c r="FFJ34" s="41"/>
      <c r="FFK34" s="41"/>
      <c r="FFL34" s="41"/>
      <c r="FFM34" s="41"/>
      <c r="FFN34" s="41"/>
      <c r="FFO34" s="41"/>
      <c r="FFP34" s="41"/>
      <c r="FFQ34" s="41"/>
      <c r="FFR34" s="41"/>
      <c r="FFS34" s="41"/>
      <c r="FFT34" s="41"/>
      <c r="FFU34" s="41"/>
      <c r="FFV34" s="41"/>
      <c r="FFW34" s="41"/>
      <c r="FFX34" s="41"/>
      <c r="FFY34" s="41"/>
      <c r="FFZ34" s="41"/>
      <c r="FGA34" s="41"/>
      <c r="FGB34" s="41"/>
      <c r="FGC34" s="41"/>
      <c r="FGD34" s="41"/>
      <c r="FGE34" s="41"/>
      <c r="FGF34" s="41"/>
      <c r="FGG34" s="41"/>
      <c r="FGH34" s="41"/>
      <c r="FGI34" s="41"/>
      <c r="FGJ34" s="41"/>
      <c r="FGK34" s="41"/>
      <c r="FGL34" s="41"/>
      <c r="FGM34" s="41"/>
      <c r="FGN34" s="41"/>
      <c r="FGO34" s="41"/>
      <c r="FGP34" s="41"/>
      <c r="FGQ34" s="41"/>
      <c r="FGR34" s="41"/>
      <c r="FGS34" s="41"/>
      <c r="FGT34" s="41"/>
      <c r="FGU34" s="41"/>
      <c r="FGV34" s="41"/>
      <c r="FGW34" s="41"/>
      <c r="FGX34" s="41"/>
      <c r="FGY34" s="41"/>
      <c r="FGZ34" s="41"/>
      <c r="FHA34" s="41"/>
      <c r="FHB34" s="41"/>
      <c r="FHC34" s="41"/>
      <c r="FHD34" s="41"/>
      <c r="FHE34" s="41"/>
      <c r="FHF34" s="41"/>
      <c r="FHG34" s="41"/>
      <c r="FHH34" s="41"/>
      <c r="FHI34" s="41"/>
      <c r="FHJ34" s="41"/>
      <c r="FHK34" s="41"/>
      <c r="FHL34" s="41"/>
      <c r="FHM34" s="41"/>
      <c r="FHN34" s="41"/>
      <c r="FHO34" s="41"/>
      <c r="FHP34" s="41"/>
      <c r="FHQ34" s="41"/>
      <c r="FHR34" s="41"/>
      <c r="FHS34" s="41"/>
      <c r="FHT34" s="41"/>
      <c r="FHU34" s="41"/>
      <c r="FHV34" s="41"/>
      <c r="FHW34" s="41"/>
      <c r="FHX34" s="41"/>
      <c r="FHY34" s="41"/>
      <c r="FHZ34" s="41"/>
      <c r="FIA34" s="41"/>
      <c r="FIB34" s="41"/>
      <c r="FIC34" s="41"/>
      <c r="FID34" s="41"/>
      <c r="FIE34" s="41"/>
      <c r="FIF34" s="41"/>
      <c r="FIG34" s="41"/>
      <c r="FIH34" s="41"/>
      <c r="FII34" s="41"/>
      <c r="FIJ34" s="41"/>
      <c r="FIK34" s="41"/>
      <c r="FIL34" s="41"/>
      <c r="FIM34" s="41"/>
      <c r="FIN34" s="41"/>
      <c r="FIO34" s="41"/>
      <c r="FIP34" s="41"/>
      <c r="FIQ34" s="41"/>
      <c r="FIR34" s="41"/>
      <c r="FIS34" s="41"/>
      <c r="FIT34" s="41"/>
      <c r="FIU34" s="41"/>
      <c r="FIV34" s="41"/>
      <c r="FIW34" s="41"/>
      <c r="FIX34" s="41"/>
      <c r="FIY34" s="41"/>
      <c r="FIZ34" s="41"/>
      <c r="FJA34" s="41"/>
      <c r="FJB34" s="41"/>
      <c r="FJC34" s="41"/>
      <c r="FJD34" s="41"/>
      <c r="FJE34" s="41"/>
      <c r="FJF34" s="41"/>
      <c r="FJG34" s="41"/>
      <c r="FJH34" s="41"/>
      <c r="FJI34" s="41"/>
      <c r="FJJ34" s="41"/>
      <c r="FJK34" s="41"/>
      <c r="FJL34" s="41"/>
      <c r="FJM34" s="41"/>
      <c r="FJN34" s="41"/>
      <c r="FJO34" s="41"/>
      <c r="FJP34" s="41"/>
      <c r="FJQ34" s="41"/>
      <c r="FJR34" s="41"/>
      <c r="FJS34" s="41"/>
      <c r="FJT34" s="41"/>
      <c r="FJU34" s="41"/>
      <c r="FJV34" s="41"/>
      <c r="FJW34" s="41"/>
      <c r="FJX34" s="41"/>
      <c r="FJY34" s="41"/>
      <c r="FJZ34" s="41"/>
      <c r="FKA34" s="41"/>
      <c r="FKB34" s="41"/>
      <c r="FKC34" s="41"/>
      <c r="FKD34" s="41"/>
      <c r="FKE34" s="41"/>
      <c r="FKF34" s="41"/>
      <c r="FKG34" s="41"/>
      <c r="FKH34" s="41"/>
      <c r="FKI34" s="41"/>
      <c r="FKJ34" s="41"/>
      <c r="FKK34" s="41"/>
      <c r="FKL34" s="41"/>
      <c r="FKM34" s="41"/>
      <c r="FKN34" s="41"/>
      <c r="FKO34" s="41"/>
      <c r="FKP34" s="41"/>
      <c r="FKQ34" s="41"/>
      <c r="FKR34" s="41"/>
      <c r="FKS34" s="41"/>
      <c r="FKT34" s="41"/>
      <c r="FKU34" s="41"/>
      <c r="FKV34" s="41"/>
      <c r="FKW34" s="41"/>
      <c r="FKX34" s="41"/>
      <c r="FKY34" s="41"/>
      <c r="FKZ34" s="41"/>
      <c r="FLA34" s="41"/>
      <c r="FLB34" s="41"/>
      <c r="FLC34" s="41"/>
      <c r="FLD34" s="41"/>
      <c r="FLE34" s="41"/>
      <c r="FLF34" s="41"/>
      <c r="FLG34" s="41"/>
      <c r="FLH34" s="41"/>
      <c r="FLI34" s="41"/>
      <c r="FLJ34" s="41"/>
      <c r="FLK34" s="41"/>
      <c r="FLL34" s="41"/>
      <c r="FLM34" s="41"/>
      <c r="FLN34" s="41"/>
      <c r="FLO34" s="41"/>
      <c r="FLP34" s="41"/>
      <c r="FLQ34" s="41"/>
      <c r="FLR34" s="41"/>
      <c r="FLS34" s="41"/>
      <c r="FLT34" s="41"/>
      <c r="FLU34" s="41"/>
      <c r="FLV34" s="41"/>
      <c r="FLW34" s="41"/>
      <c r="FLX34" s="41"/>
      <c r="FLY34" s="41"/>
      <c r="FLZ34" s="41"/>
      <c r="FMA34" s="41"/>
      <c r="FMB34" s="41"/>
      <c r="FMC34" s="41"/>
      <c r="FMD34" s="41"/>
      <c r="FME34" s="41"/>
      <c r="FMF34" s="41"/>
      <c r="FMG34" s="41"/>
      <c r="FMH34" s="41"/>
      <c r="FMI34" s="41"/>
      <c r="FMJ34" s="41"/>
      <c r="FMK34" s="41"/>
      <c r="FML34" s="41"/>
      <c r="FMM34" s="41"/>
      <c r="FMN34" s="41"/>
      <c r="FMO34" s="41"/>
      <c r="FMP34" s="41"/>
      <c r="FMQ34" s="41"/>
      <c r="FMR34" s="41"/>
      <c r="FMS34" s="41"/>
      <c r="FMT34" s="41"/>
      <c r="FMU34" s="41"/>
      <c r="FMV34" s="41"/>
      <c r="FMW34" s="41"/>
      <c r="FMX34" s="41"/>
      <c r="FMY34" s="41"/>
      <c r="FMZ34" s="41"/>
      <c r="FNA34" s="41"/>
      <c r="FNB34" s="41"/>
      <c r="FNC34" s="41"/>
      <c r="FND34" s="41"/>
      <c r="FNE34" s="41"/>
      <c r="FNF34" s="41"/>
      <c r="FNG34" s="41"/>
      <c r="FNH34" s="41"/>
      <c r="FNI34" s="41"/>
      <c r="FNJ34" s="41"/>
      <c r="FNK34" s="41"/>
      <c r="FNL34" s="41"/>
      <c r="FNM34" s="41"/>
      <c r="FNN34" s="41"/>
      <c r="FNO34" s="41"/>
      <c r="FNP34" s="41"/>
      <c r="FNQ34" s="41"/>
      <c r="FNR34" s="41"/>
      <c r="FNS34" s="41"/>
      <c r="FNT34" s="41"/>
      <c r="FNU34" s="41"/>
      <c r="FNV34" s="41"/>
      <c r="FNW34" s="41"/>
      <c r="FNX34" s="41"/>
      <c r="FNY34" s="41"/>
      <c r="FNZ34" s="41"/>
      <c r="FOA34" s="41"/>
      <c r="FOB34" s="41"/>
      <c r="FOC34" s="41"/>
      <c r="FOD34" s="41"/>
      <c r="FOE34" s="41"/>
      <c r="FOF34" s="41"/>
      <c r="FOG34" s="41"/>
      <c r="FOH34" s="41"/>
      <c r="FOI34" s="41"/>
      <c r="FOJ34" s="41"/>
      <c r="FOK34" s="41"/>
      <c r="FOL34" s="41"/>
      <c r="FOM34" s="41"/>
      <c r="FON34" s="41"/>
      <c r="FOO34" s="41"/>
      <c r="FOP34" s="41"/>
      <c r="FOQ34" s="41"/>
      <c r="FOR34" s="41"/>
      <c r="FOS34" s="41"/>
      <c r="FOT34" s="41"/>
      <c r="FOU34" s="41"/>
      <c r="FOV34" s="41"/>
      <c r="FOW34" s="41"/>
      <c r="FOX34" s="41"/>
      <c r="FOY34" s="41"/>
      <c r="FOZ34" s="41"/>
      <c r="FPA34" s="41"/>
      <c r="FPB34" s="41"/>
      <c r="FPC34" s="41"/>
      <c r="FPD34" s="41"/>
      <c r="FPE34" s="41"/>
      <c r="FPF34" s="41"/>
      <c r="FPG34" s="41"/>
      <c r="FPH34" s="41"/>
      <c r="FPI34" s="41"/>
      <c r="FPJ34" s="41"/>
      <c r="FPK34" s="41"/>
      <c r="FPL34" s="41"/>
      <c r="FPM34" s="41"/>
      <c r="FPN34" s="41"/>
      <c r="FPO34" s="41"/>
      <c r="FPP34" s="41"/>
      <c r="FPQ34" s="41"/>
      <c r="FPR34" s="41"/>
      <c r="FPS34" s="41"/>
      <c r="FPT34" s="41"/>
      <c r="FPU34" s="41"/>
      <c r="FPV34" s="41"/>
      <c r="FPW34" s="41"/>
      <c r="FPX34" s="41"/>
      <c r="FPY34" s="41"/>
      <c r="FPZ34" s="41"/>
      <c r="FQA34" s="41"/>
      <c r="FQB34" s="41"/>
      <c r="FQC34" s="41"/>
      <c r="FQD34" s="41"/>
      <c r="FQE34" s="41"/>
      <c r="FQF34" s="41"/>
      <c r="FQG34" s="41"/>
      <c r="FQH34" s="41"/>
      <c r="FQI34" s="41"/>
      <c r="FQJ34" s="41"/>
      <c r="FQK34" s="41"/>
      <c r="FQL34" s="41"/>
      <c r="FQM34" s="41"/>
      <c r="FQN34" s="41"/>
      <c r="FQO34" s="41"/>
      <c r="FQP34" s="41"/>
      <c r="FQQ34" s="41"/>
      <c r="FQR34" s="41"/>
      <c r="FQS34" s="41"/>
      <c r="FQT34" s="41"/>
      <c r="FQU34" s="41"/>
      <c r="FQV34" s="41"/>
      <c r="FQW34" s="41"/>
      <c r="FQX34" s="41"/>
      <c r="FQY34" s="41"/>
      <c r="FQZ34" s="41"/>
      <c r="FRA34" s="41"/>
      <c r="FRB34" s="41"/>
      <c r="FRC34" s="41"/>
      <c r="FRD34" s="41"/>
      <c r="FRE34" s="41"/>
      <c r="FRF34" s="41"/>
      <c r="FRG34" s="41"/>
      <c r="FRH34" s="41"/>
      <c r="FRI34" s="41"/>
      <c r="FRJ34" s="41"/>
      <c r="FRK34" s="41"/>
      <c r="FRL34" s="41"/>
      <c r="FRM34" s="41"/>
      <c r="FRN34" s="41"/>
      <c r="FRO34" s="41"/>
      <c r="FRP34" s="41"/>
      <c r="FRQ34" s="41"/>
      <c r="FRR34" s="41"/>
      <c r="FRS34" s="41"/>
      <c r="FRT34" s="41"/>
      <c r="FRU34" s="41"/>
      <c r="FRV34" s="41"/>
      <c r="FRW34" s="41"/>
      <c r="FRX34" s="41"/>
      <c r="FRY34" s="41"/>
      <c r="FRZ34" s="41"/>
      <c r="FSA34" s="41"/>
      <c r="FSB34" s="41"/>
      <c r="FSC34" s="41"/>
      <c r="FSD34" s="41"/>
      <c r="FSE34" s="41"/>
      <c r="FSF34" s="41"/>
      <c r="FSG34" s="41"/>
      <c r="FSH34" s="41"/>
      <c r="FSI34" s="41"/>
      <c r="FSJ34" s="41"/>
      <c r="FSK34" s="41"/>
      <c r="FSL34" s="41"/>
      <c r="FSM34" s="41"/>
      <c r="FSN34" s="41"/>
      <c r="FSO34" s="41"/>
      <c r="FSP34" s="41"/>
      <c r="FSQ34" s="41"/>
      <c r="FSR34" s="41"/>
      <c r="FSS34" s="41"/>
      <c r="FST34" s="41"/>
      <c r="FSU34" s="41"/>
      <c r="FSV34" s="41"/>
      <c r="FSW34" s="41"/>
      <c r="FSX34" s="41"/>
      <c r="FSY34" s="41"/>
      <c r="FSZ34" s="41"/>
      <c r="FTA34" s="41"/>
      <c r="FTB34" s="41"/>
      <c r="FTC34" s="41"/>
      <c r="FTD34" s="41"/>
      <c r="FTE34" s="41"/>
      <c r="FTF34" s="41"/>
      <c r="FTG34" s="41"/>
      <c r="FTH34" s="41"/>
      <c r="FTI34" s="41"/>
      <c r="FTJ34" s="41"/>
      <c r="FTK34" s="41"/>
      <c r="FTL34" s="41"/>
      <c r="FTM34" s="41"/>
      <c r="FTN34" s="41"/>
      <c r="FTO34" s="41"/>
      <c r="FTP34" s="41"/>
      <c r="FTQ34" s="41"/>
      <c r="FTR34" s="41"/>
      <c r="FTS34" s="41"/>
      <c r="FTT34" s="41"/>
      <c r="FTU34" s="41"/>
      <c r="FTV34" s="41"/>
      <c r="FTW34" s="41"/>
      <c r="FTX34" s="41"/>
      <c r="FTY34" s="41"/>
      <c r="FTZ34" s="41"/>
      <c r="FUA34" s="41"/>
      <c r="FUB34" s="41"/>
      <c r="FUC34" s="41"/>
      <c r="FUD34" s="41"/>
      <c r="FUE34" s="41"/>
      <c r="FUF34" s="41"/>
      <c r="FUG34" s="41"/>
      <c r="FUH34" s="41"/>
      <c r="FUI34" s="41"/>
      <c r="FUJ34" s="41"/>
      <c r="FUK34" s="41"/>
      <c r="FUL34" s="41"/>
      <c r="FUM34" s="41"/>
      <c r="FUN34" s="41"/>
      <c r="FUO34" s="41"/>
      <c r="FUP34" s="41"/>
      <c r="FUQ34" s="41"/>
      <c r="FUR34" s="41"/>
      <c r="FUS34" s="41"/>
      <c r="FUT34" s="41"/>
      <c r="FUU34" s="41"/>
      <c r="FUV34" s="41"/>
      <c r="FUW34" s="41"/>
      <c r="FUX34" s="41"/>
      <c r="FUY34" s="41"/>
      <c r="FUZ34" s="41"/>
      <c r="FVA34" s="41"/>
      <c r="FVB34" s="41"/>
      <c r="FVC34" s="41"/>
      <c r="FVD34" s="41"/>
      <c r="FVE34" s="41"/>
      <c r="FVF34" s="41"/>
      <c r="FVG34" s="41"/>
      <c r="FVH34" s="41"/>
      <c r="FVI34" s="41"/>
      <c r="FVJ34" s="41"/>
      <c r="FVK34" s="41"/>
      <c r="FVL34" s="41"/>
      <c r="FVM34" s="41"/>
      <c r="FVN34" s="41"/>
      <c r="FVO34" s="41"/>
      <c r="FVP34" s="41"/>
      <c r="FVQ34" s="41"/>
      <c r="FVR34" s="41"/>
      <c r="FVS34" s="41"/>
      <c r="FVT34" s="41"/>
      <c r="FVU34" s="41"/>
      <c r="FVV34" s="41"/>
      <c r="FVW34" s="41"/>
      <c r="FVX34" s="41"/>
      <c r="FVY34" s="41"/>
      <c r="FVZ34" s="41"/>
      <c r="FWA34" s="41"/>
      <c r="FWB34" s="41"/>
      <c r="FWC34" s="41"/>
      <c r="FWD34" s="41"/>
      <c r="FWE34" s="41"/>
      <c r="FWF34" s="41"/>
      <c r="FWG34" s="41"/>
      <c r="FWH34" s="41"/>
      <c r="FWI34" s="41"/>
      <c r="FWJ34" s="41"/>
      <c r="FWK34" s="41"/>
      <c r="FWL34" s="41"/>
      <c r="FWM34" s="41"/>
      <c r="FWN34" s="41"/>
      <c r="FWO34" s="41"/>
      <c r="FWP34" s="41"/>
      <c r="FWQ34" s="41"/>
      <c r="FWR34" s="41"/>
      <c r="FWS34" s="41"/>
      <c r="FWT34" s="41"/>
      <c r="FWU34" s="41"/>
      <c r="FWV34" s="41"/>
      <c r="FWW34" s="41"/>
      <c r="FWX34" s="41"/>
      <c r="FWY34" s="41"/>
      <c r="FWZ34" s="41"/>
      <c r="FXA34" s="41"/>
      <c r="FXB34" s="41"/>
      <c r="FXC34" s="41"/>
      <c r="FXD34" s="41"/>
      <c r="FXE34" s="41"/>
      <c r="FXF34" s="41"/>
      <c r="FXG34" s="41"/>
      <c r="FXH34" s="41"/>
      <c r="FXI34" s="41"/>
      <c r="FXJ34" s="41"/>
      <c r="FXK34" s="41"/>
      <c r="FXL34" s="41"/>
      <c r="FXM34" s="41"/>
      <c r="FXN34" s="41"/>
      <c r="FXO34" s="41"/>
      <c r="FXP34" s="41"/>
      <c r="FXQ34" s="41"/>
      <c r="FXR34" s="41"/>
      <c r="FXS34" s="41"/>
      <c r="FXT34" s="41"/>
      <c r="FXU34" s="41"/>
      <c r="FXV34" s="41"/>
      <c r="FXW34" s="41"/>
      <c r="FXX34" s="41"/>
      <c r="FXY34" s="41"/>
      <c r="FXZ34" s="41"/>
      <c r="FYA34" s="41"/>
      <c r="FYB34" s="41"/>
      <c r="FYC34" s="41"/>
      <c r="FYD34" s="41"/>
      <c r="FYE34" s="41"/>
      <c r="FYF34" s="41"/>
      <c r="FYG34" s="41"/>
      <c r="FYH34" s="41"/>
      <c r="FYI34" s="41"/>
      <c r="FYJ34" s="41"/>
      <c r="FYK34" s="41"/>
      <c r="FYL34" s="41"/>
      <c r="FYM34" s="41"/>
      <c r="FYN34" s="41"/>
      <c r="FYO34" s="41"/>
      <c r="FYP34" s="41"/>
      <c r="FYQ34" s="41"/>
      <c r="FYR34" s="41"/>
      <c r="FYS34" s="41"/>
      <c r="FYT34" s="41"/>
      <c r="FYU34" s="41"/>
      <c r="FYV34" s="41"/>
      <c r="FYW34" s="41"/>
      <c r="FYX34" s="41"/>
      <c r="FYY34" s="41"/>
      <c r="FYZ34" s="41"/>
      <c r="FZA34" s="41"/>
      <c r="FZB34" s="41"/>
      <c r="FZC34" s="41"/>
      <c r="FZD34" s="41"/>
      <c r="FZE34" s="41"/>
      <c r="FZF34" s="41"/>
      <c r="FZG34" s="41"/>
      <c r="FZH34" s="41"/>
      <c r="FZI34" s="41"/>
      <c r="FZJ34" s="41"/>
      <c r="FZK34" s="41"/>
      <c r="FZL34" s="41"/>
      <c r="FZM34" s="41"/>
      <c r="FZN34" s="41"/>
      <c r="FZO34" s="41"/>
      <c r="FZP34" s="41"/>
      <c r="FZQ34" s="41"/>
      <c r="FZR34" s="41"/>
      <c r="FZS34" s="41"/>
      <c r="FZT34" s="41"/>
      <c r="FZU34" s="41"/>
      <c r="FZV34" s="41"/>
      <c r="FZW34" s="41"/>
      <c r="FZX34" s="41"/>
      <c r="FZY34" s="41"/>
      <c r="FZZ34" s="41"/>
      <c r="GAA34" s="41"/>
      <c r="GAB34" s="41"/>
      <c r="GAC34" s="41"/>
      <c r="GAD34" s="41"/>
      <c r="GAE34" s="41"/>
      <c r="GAF34" s="41"/>
      <c r="GAG34" s="41"/>
      <c r="GAH34" s="41"/>
      <c r="GAI34" s="41"/>
      <c r="GAJ34" s="41"/>
      <c r="GAK34" s="41"/>
      <c r="GAL34" s="41"/>
      <c r="GAM34" s="41"/>
      <c r="GAN34" s="41"/>
      <c r="GAO34" s="41"/>
      <c r="GAP34" s="41"/>
      <c r="GAQ34" s="41"/>
      <c r="GAR34" s="41"/>
      <c r="GAS34" s="41"/>
      <c r="GAT34" s="41"/>
      <c r="GAU34" s="41"/>
      <c r="GAV34" s="41"/>
      <c r="GAW34" s="41"/>
      <c r="GAX34" s="41"/>
      <c r="GAY34" s="41"/>
      <c r="GAZ34" s="41"/>
      <c r="GBA34" s="41"/>
      <c r="GBB34" s="41"/>
      <c r="GBC34" s="41"/>
      <c r="GBD34" s="41"/>
      <c r="GBE34" s="41"/>
      <c r="GBF34" s="41"/>
      <c r="GBG34" s="41"/>
      <c r="GBH34" s="41"/>
      <c r="GBI34" s="41"/>
      <c r="GBJ34" s="41"/>
      <c r="GBK34" s="41"/>
      <c r="GBL34" s="41"/>
      <c r="GBM34" s="41"/>
      <c r="GBN34" s="41"/>
      <c r="GBO34" s="41"/>
      <c r="GBP34" s="41"/>
      <c r="GBQ34" s="41"/>
      <c r="GBR34" s="41"/>
      <c r="GBS34" s="41"/>
      <c r="GBT34" s="41"/>
      <c r="GBU34" s="41"/>
      <c r="GBV34" s="41"/>
      <c r="GBW34" s="41"/>
      <c r="GBX34" s="41"/>
      <c r="GBY34" s="41"/>
      <c r="GBZ34" s="41"/>
      <c r="GCA34" s="41"/>
      <c r="GCB34" s="41"/>
      <c r="GCC34" s="41"/>
      <c r="GCD34" s="41"/>
      <c r="GCE34" s="41"/>
      <c r="GCF34" s="41"/>
      <c r="GCG34" s="41"/>
      <c r="GCH34" s="41"/>
      <c r="GCI34" s="41"/>
      <c r="GCJ34" s="41"/>
      <c r="GCK34" s="41"/>
      <c r="GCL34" s="41"/>
      <c r="GCM34" s="41"/>
      <c r="GCN34" s="41"/>
      <c r="GCO34" s="41"/>
      <c r="GCP34" s="41"/>
      <c r="GCQ34" s="41"/>
      <c r="GCR34" s="41"/>
      <c r="GCS34" s="41"/>
      <c r="GCT34" s="41"/>
      <c r="GCU34" s="41"/>
      <c r="GCV34" s="41"/>
      <c r="GCW34" s="41"/>
      <c r="GCX34" s="41"/>
      <c r="GCY34" s="41"/>
      <c r="GCZ34" s="41"/>
      <c r="GDA34" s="41"/>
      <c r="GDB34" s="41"/>
      <c r="GDC34" s="41"/>
      <c r="GDD34" s="41"/>
      <c r="GDE34" s="41"/>
      <c r="GDF34" s="41"/>
      <c r="GDG34" s="41"/>
      <c r="GDH34" s="41"/>
      <c r="GDI34" s="41"/>
      <c r="GDJ34" s="41"/>
      <c r="GDK34" s="41"/>
      <c r="GDL34" s="41"/>
      <c r="GDM34" s="41"/>
      <c r="GDN34" s="41"/>
      <c r="GDO34" s="41"/>
      <c r="GDP34" s="41"/>
      <c r="GDQ34" s="41"/>
      <c r="GDR34" s="41"/>
      <c r="GDS34" s="41"/>
      <c r="GDT34" s="41"/>
      <c r="GDU34" s="41"/>
      <c r="GDV34" s="41"/>
      <c r="GDW34" s="41"/>
      <c r="GDX34" s="41"/>
      <c r="GDY34" s="41"/>
      <c r="GDZ34" s="41"/>
      <c r="GEA34" s="41"/>
      <c r="GEB34" s="41"/>
      <c r="GEC34" s="41"/>
      <c r="GED34" s="41"/>
      <c r="GEE34" s="41"/>
      <c r="GEF34" s="41"/>
      <c r="GEG34" s="41"/>
      <c r="GEH34" s="41"/>
      <c r="GEI34" s="41"/>
      <c r="GEJ34" s="41"/>
      <c r="GEK34" s="41"/>
      <c r="GEL34" s="41"/>
      <c r="GEM34" s="41"/>
      <c r="GEN34" s="41"/>
      <c r="GEO34" s="41"/>
      <c r="GEP34" s="41"/>
      <c r="GEQ34" s="41"/>
      <c r="GER34" s="41"/>
      <c r="GES34" s="41"/>
      <c r="GET34" s="41"/>
      <c r="GEU34" s="41"/>
      <c r="GEV34" s="41"/>
      <c r="GEW34" s="41"/>
      <c r="GEX34" s="41"/>
      <c r="GEY34" s="41"/>
      <c r="GEZ34" s="41"/>
      <c r="GFA34" s="41"/>
      <c r="GFB34" s="41"/>
      <c r="GFC34" s="41"/>
      <c r="GFD34" s="41"/>
      <c r="GFE34" s="41"/>
      <c r="GFF34" s="41"/>
      <c r="GFG34" s="41"/>
      <c r="GFH34" s="41"/>
      <c r="GFI34" s="41"/>
      <c r="GFJ34" s="41"/>
      <c r="GFK34" s="41"/>
      <c r="GFL34" s="41"/>
      <c r="GFM34" s="41"/>
      <c r="GFN34" s="41"/>
      <c r="GFO34" s="41"/>
      <c r="GFP34" s="41"/>
      <c r="GFQ34" s="41"/>
      <c r="GFR34" s="41"/>
      <c r="GFS34" s="41"/>
      <c r="GFT34" s="41"/>
      <c r="GFU34" s="41"/>
      <c r="GFV34" s="41"/>
      <c r="GFW34" s="41"/>
      <c r="GFX34" s="41"/>
      <c r="GFY34" s="41"/>
      <c r="GFZ34" s="41"/>
      <c r="GGA34" s="41"/>
      <c r="GGB34" s="41"/>
      <c r="GGC34" s="41"/>
      <c r="GGD34" s="41"/>
      <c r="GGE34" s="41"/>
      <c r="GGF34" s="41"/>
      <c r="GGG34" s="41"/>
      <c r="GGH34" s="41"/>
      <c r="GGI34" s="41"/>
      <c r="GGJ34" s="41"/>
      <c r="GGK34" s="41"/>
      <c r="GGL34" s="41"/>
      <c r="GGM34" s="41"/>
      <c r="GGN34" s="41"/>
      <c r="GGO34" s="41"/>
      <c r="GGP34" s="41"/>
      <c r="GGQ34" s="41"/>
      <c r="GGR34" s="41"/>
      <c r="GGS34" s="41"/>
      <c r="GGT34" s="41"/>
      <c r="GGU34" s="41"/>
      <c r="GGV34" s="41"/>
      <c r="GGW34" s="41"/>
      <c r="GGX34" s="41"/>
      <c r="GGY34" s="41"/>
      <c r="GGZ34" s="41"/>
      <c r="GHA34" s="41"/>
      <c r="GHB34" s="41"/>
      <c r="GHC34" s="41"/>
      <c r="GHD34" s="41"/>
      <c r="GHE34" s="41"/>
      <c r="GHF34" s="41"/>
      <c r="GHG34" s="41"/>
      <c r="GHH34" s="41"/>
      <c r="GHI34" s="41"/>
      <c r="GHJ34" s="41"/>
      <c r="GHK34" s="41"/>
      <c r="GHL34" s="41"/>
      <c r="GHM34" s="41"/>
      <c r="GHN34" s="41"/>
      <c r="GHO34" s="41"/>
      <c r="GHP34" s="41"/>
      <c r="GHQ34" s="41"/>
      <c r="GHR34" s="41"/>
      <c r="GHS34" s="41"/>
      <c r="GHT34" s="41"/>
      <c r="GHU34" s="41"/>
      <c r="GHV34" s="41"/>
      <c r="GHW34" s="41"/>
      <c r="GHX34" s="41"/>
      <c r="GHY34" s="41"/>
      <c r="GHZ34" s="41"/>
      <c r="GIA34" s="41"/>
      <c r="GIB34" s="41"/>
      <c r="GIC34" s="41"/>
      <c r="GID34" s="41"/>
      <c r="GIE34" s="41"/>
      <c r="GIF34" s="41"/>
      <c r="GIG34" s="41"/>
      <c r="GIH34" s="41"/>
      <c r="GII34" s="41"/>
      <c r="GIJ34" s="41"/>
      <c r="GIK34" s="41"/>
      <c r="GIL34" s="41"/>
      <c r="GIM34" s="41"/>
      <c r="GIN34" s="41"/>
      <c r="GIO34" s="41"/>
      <c r="GIP34" s="41"/>
      <c r="GIQ34" s="41"/>
      <c r="GIR34" s="41"/>
      <c r="GIS34" s="41"/>
      <c r="GIT34" s="41"/>
      <c r="GIU34" s="41"/>
      <c r="GIV34" s="41"/>
      <c r="GIW34" s="41"/>
      <c r="GIX34" s="41"/>
      <c r="GIY34" s="41"/>
      <c r="GIZ34" s="41"/>
      <c r="GJA34" s="41"/>
      <c r="GJB34" s="41"/>
      <c r="GJC34" s="41"/>
      <c r="GJD34" s="41"/>
      <c r="GJE34" s="41"/>
      <c r="GJF34" s="41"/>
      <c r="GJG34" s="41"/>
      <c r="GJH34" s="41"/>
      <c r="GJI34" s="41"/>
      <c r="GJJ34" s="41"/>
      <c r="GJK34" s="41"/>
      <c r="GJL34" s="41"/>
      <c r="GJM34" s="41"/>
      <c r="GJN34" s="41"/>
      <c r="GJO34" s="41"/>
      <c r="GJP34" s="41"/>
      <c r="GJQ34" s="41"/>
      <c r="GJR34" s="41"/>
      <c r="GJS34" s="41"/>
      <c r="GJT34" s="41"/>
      <c r="GJU34" s="41"/>
      <c r="GJV34" s="41"/>
      <c r="GJW34" s="41"/>
      <c r="GJX34" s="41"/>
      <c r="GJY34" s="41"/>
      <c r="GJZ34" s="41"/>
      <c r="GKA34" s="41"/>
      <c r="GKB34" s="41"/>
      <c r="GKC34" s="41"/>
      <c r="GKD34" s="41"/>
      <c r="GKE34" s="41"/>
      <c r="GKF34" s="41"/>
      <c r="GKG34" s="41"/>
      <c r="GKH34" s="41"/>
      <c r="GKI34" s="41"/>
      <c r="GKJ34" s="41"/>
      <c r="GKK34" s="41"/>
      <c r="GKL34" s="41"/>
      <c r="GKM34" s="41"/>
      <c r="GKN34" s="41"/>
      <c r="GKO34" s="41"/>
      <c r="GKP34" s="41"/>
      <c r="GKQ34" s="41"/>
      <c r="GKR34" s="41"/>
      <c r="GKS34" s="41"/>
      <c r="GKT34" s="41"/>
      <c r="GKU34" s="41"/>
      <c r="GKV34" s="41"/>
      <c r="GKW34" s="41"/>
      <c r="GKX34" s="41"/>
      <c r="GKY34" s="41"/>
      <c r="GKZ34" s="41"/>
      <c r="GLA34" s="41"/>
      <c r="GLB34" s="41"/>
      <c r="GLC34" s="41"/>
      <c r="GLD34" s="41"/>
      <c r="GLE34" s="41"/>
      <c r="GLF34" s="41"/>
      <c r="GLG34" s="41"/>
      <c r="GLH34" s="41"/>
      <c r="GLI34" s="41"/>
      <c r="GLJ34" s="41"/>
      <c r="GLK34" s="41"/>
      <c r="GLL34" s="41"/>
      <c r="GLM34" s="41"/>
      <c r="GLN34" s="41"/>
      <c r="GLO34" s="41"/>
      <c r="GLP34" s="41"/>
      <c r="GLQ34" s="41"/>
      <c r="GLR34" s="41"/>
      <c r="GLS34" s="41"/>
      <c r="GLT34" s="41"/>
      <c r="GLU34" s="41"/>
      <c r="GLV34" s="41"/>
      <c r="GLW34" s="41"/>
      <c r="GLX34" s="41"/>
      <c r="GLY34" s="41"/>
      <c r="GLZ34" s="41"/>
      <c r="GMA34" s="41"/>
      <c r="GMB34" s="41"/>
      <c r="GMC34" s="41"/>
      <c r="GMD34" s="41"/>
      <c r="GME34" s="41"/>
      <c r="GMF34" s="41"/>
      <c r="GMG34" s="41"/>
      <c r="GMH34" s="41"/>
      <c r="GMI34" s="41"/>
      <c r="GMJ34" s="41"/>
      <c r="GMK34" s="41"/>
      <c r="GML34" s="41"/>
      <c r="GMM34" s="41"/>
      <c r="GMN34" s="41"/>
      <c r="GMO34" s="41"/>
      <c r="GMP34" s="41"/>
      <c r="GMQ34" s="41"/>
      <c r="GMR34" s="41"/>
      <c r="GMS34" s="41"/>
      <c r="GMT34" s="41"/>
      <c r="GMU34" s="41"/>
      <c r="GMV34" s="41"/>
      <c r="GMW34" s="41"/>
      <c r="GMX34" s="41"/>
      <c r="GMY34" s="41"/>
      <c r="GMZ34" s="41"/>
      <c r="GNA34" s="41"/>
      <c r="GNB34" s="41"/>
      <c r="GNC34" s="41"/>
      <c r="GND34" s="41"/>
      <c r="GNE34" s="41"/>
      <c r="GNF34" s="41"/>
      <c r="GNG34" s="41"/>
      <c r="GNH34" s="41"/>
      <c r="GNI34" s="41"/>
      <c r="GNJ34" s="41"/>
      <c r="GNK34" s="41"/>
      <c r="GNL34" s="41"/>
      <c r="GNM34" s="41"/>
      <c r="GNN34" s="41"/>
      <c r="GNO34" s="41"/>
      <c r="GNP34" s="41"/>
      <c r="GNQ34" s="41"/>
      <c r="GNR34" s="41"/>
      <c r="GNS34" s="41"/>
      <c r="GNT34" s="41"/>
      <c r="GNU34" s="41"/>
      <c r="GNV34" s="41"/>
      <c r="GNW34" s="41"/>
      <c r="GNX34" s="41"/>
      <c r="GNY34" s="41"/>
      <c r="GNZ34" s="41"/>
      <c r="GOA34" s="41"/>
      <c r="GOB34" s="41"/>
      <c r="GOC34" s="41"/>
      <c r="GOD34" s="41"/>
      <c r="GOE34" s="41"/>
      <c r="GOF34" s="41"/>
      <c r="GOG34" s="41"/>
      <c r="GOH34" s="41"/>
      <c r="GOI34" s="41"/>
      <c r="GOJ34" s="41"/>
      <c r="GOK34" s="41"/>
      <c r="GOL34" s="41"/>
      <c r="GOM34" s="41"/>
      <c r="GON34" s="41"/>
      <c r="GOO34" s="41"/>
      <c r="GOP34" s="41"/>
      <c r="GOQ34" s="41"/>
      <c r="GOR34" s="41"/>
      <c r="GOS34" s="41"/>
      <c r="GOT34" s="41"/>
      <c r="GOU34" s="41"/>
      <c r="GOV34" s="41"/>
      <c r="GOW34" s="41"/>
      <c r="GOX34" s="41"/>
      <c r="GOY34" s="41"/>
      <c r="GOZ34" s="41"/>
      <c r="GPA34" s="41"/>
      <c r="GPB34" s="41"/>
      <c r="GPC34" s="41"/>
      <c r="GPD34" s="41"/>
      <c r="GPE34" s="41"/>
      <c r="GPF34" s="41"/>
      <c r="GPG34" s="41"/>
      <c r="GPH34" s="41"/>
      <c r="GPI34" s="41"/>
      <c r="GPJ34" s="41"/>
      <c r="GPK34" s="41"/>
      <c r="GPL34" s="41"/>
      <c r="GPM34" s="41"/>
      <c r="GPN34" s="41"/>
      <c r="GPO34" s="41"/>
      <c r="GPP34" s="41"/>
      <c r="GPQ34" s="41"/>
      <c r="GPR34" s="41"/>
      <c r="GPS34" s="41"/>
      <c r="GPT34" s="41"/>
      <c r="GPU34" s="41"/>
      <c r="GPV34" s="41"/>
      <c r="GPW34" s="41"/>
      <c r="GPX34" s="41"/>
      <c r="GPY34" s="41"/>
      <c r="GPZ34" s="41"/>
      <c r="GQA34" s="41"/>
      <c r="GQB34" s="41"/>
      <c r="GQC34" s="41"/>
      <c r="GQD34" s="41"/>
      <c r="GQE34" s="41"/>
      <c r="GQF34" s="41"/>
      <c r="GQG34" s="41"/>
      <c r="GQH34" s="41"/>
      <c r="GQI34" s="41"/>
      <c r="GQJ34" s="41"/>
      <c r="GQK34" s="41"/>
      <c r="GQL34" s="41"/>
      <c r="GQM34" s="41"/>
      <c r="GQN34" s="41"/>
      <c r="GQO34" s="41"/>
      <c r="GQP34" s="41"/>
      <c r="GQQ34" s="41"/>
      <c r="GQR34" s="41"/>
      <c r="GQS34" s="41"/>
      <c r="GQT34" s="41"/>
      <c r="GQU34" s="41"/>
      <c r="GQV34" s="41"/>
      <c r="GQW34" s="41"/>
      <c r="GQX34" s="41"/>
      <c r="GQY34" s="41"/>
      <c r="GQZ34" s="41"/>
      <c r="GRA34" s="41"/>
      <c r="GRB34" s="41"/>
      <c r="GRC34" s="41"/>
      <c r="GRD34" s="41"/>
      <c r="GRE34" s="41"/>
      <c r="GRF34" s="41"/>
      <c r="GRG34" s="41"/>
      <c r="GRH34" s="41"/>
      <c r="GRI34" s="41"/>
      <c r="GRJ34" s="41"/>
      <c r="GRK34" s="41"/>
      <c r="GRL34" s="41"/>
      <c r="GRM34" s="41"/>
      <c r="GRN34" s="41"/>
      <c r="GRO34" s="41"/>
      <c r="GRP34" s="41"/>
      <c r="GRQ34" s="41"/>
      <c r="GRR34" s="41"/>
      <c r="GRS34" s="41"/>
      <c r="GRT34" s="41"/>
      <c r="GRU34" s="41"/>
      <c r="GRV34" s="41"/>
      <c r="GRW34" s="41"/>
      <c r="GRX34" s="41"/>
      <c r="GRY34" s="41"/>
      <c r="GRZ34" s="41"/>
      <c r="GSA34" s="41"/>
      <c r="GSB34" s="41"/>
      <c r="GSC34" s="41"/>
      <c r="GSD34" s="41"/>
      <c r="GSE34" s="41"/>
      <c r="GSF34" s="41"/>
      <c r="GSG34" s="41"/>
      <c r="GSH34" s="41"/>
      <c r="GSI34" s="41"/>
      <c r="GSJ34" s="41"/>
      <c r="GSK34" s="41"/>
      <c r="GSL34" s="41"/>
      <c r="GSM34" s="41"/>
      <c r="GSN34" s="41"/>
      <c r="GSO34" s="41"/>
      <c r="GSP34" s="41"/>
      <c r="GSQ34" s="41"/>
      <c r="GSR34" s="41"/>
      <c r="GSS34" s="41"/>
      <c r="GST34" s="41"/>
      <c r="GSU34" s="41"/>
      <c r="GSV34" s="41"/>
      <c r="GSW34" s="41"/>
      <c r="GSX34" s="41"/>
      <c r="GSY34" s="41"/>
      <c r="GSZ34" s="41"/>
      <c r="GTA34" s="41"/>
      <c r="GTB34" s="41"/>
      <c r="GTC34" s="41"/>
      <c r="GTD34" s="41"/>
      <c r="GTE34" s="41"/>
      <c r="GTF34" s="41"/>
      <c r="GTG34" s="41"/>
      <c r="GTH34" s="41"/>
      <c r="GTI34" s="41"/>
      <c r="GTJ34" s="41"/>
      <c r="GTK34" s="41"/>
      <c r="GTL34" s="41"/>
      <c r="GTM34" s="41"/>
      <c r="GTN34" s="41"/>
      <c r="GTO34" s="41"/>
      <c r="GTP34" s="41"/>
      <c r="GTQ34" s="41"/>
      <c r="GTR34" s="41"/>
      <c r="GTS34" s="41"/>
      <c r="GTT34" s="41"/>
      <c r="GTU34" s="41"/>
      <c r="GTV34" s="41"/>
      <c r="GTW34" s="41"/>
      <c r="GTX34" s="41"/>
      <c r="GTY34" s="41"/>
      <c r="GTZ34" s="41"/>
      <c r="GUA34" s="41"/>
      <c r="GUB34" s="41"/>
      <c r="GUC34" s="41"/>
      <c r="GUD34" s="41"/>
      <c r="GUE34" s="41"/>
      <c r="GUF34" s="41"/>
      <c r="GUG34" s="41"/>
      <c r="GUH34" s="41"/>
      <c r="GUI34" s="41"/>
      <c r="GUJ34" s="41"/>
      <c r="GUK34" s="41"/>
      <c r="GUL34" s="41"/>
      <c r="GUM34" s="41"/>
      <c r="GUN34" s="41"/>
      <c r="GUO34" s="41"/>
      <c r="GUP34" s="41"/>
      <c r="GUQ34" s="41"/>
      <c r="GUR34" s="41"/>
      <c r="GUS34" s="41"/>
      <c r="GUT34" s="41"/>
      <c r="GUU34" s="41"/>
      <c r="GUV34" s="41"/>
      <c r="GUW34" s="41"/>
      <c r="GUX34" s="41"/>
      <c r="GUY34" s="41"/>
      <c r="GUZ34" s="41"/>
      <c r="GVA34" s="41"/>
      <c r="GVB34" s="41"/>
      <c r="GVC34" s="41"/>
      <c r="GVD34" s="41"/>
      <c r="GVE34" s="41"/>
      <c r="GVF34" s="41"/>
      <c r="GVG34" s="41"/>
      <c r="GVH34" s="41"/>
      <c r="GVI34" s="41"/>
      <c r="GVJ34" s="41"/>
      <c r="GVK34" s="41"/>
      <c r="GVL34" s="41"/>
      <c r="GVM34" s="41"/>
      <c r="GVN34" s="41"/>
      <c r="GVO34" s="41"/>
      <c r="GVP34" s="41"/>
      <c r="GVQ34" s="41"/>
      <c r="GVR34" s="41"/>
      <c r="GVS34" s="41"/>
      <c r="GVT34" s="41"/>
      <c r="GVU34" s="41"/>
      <c r="GVV34" s="41"/>
      <c r="GVW34" s="41"/>
      <c r="GVX34" s="41"/>
      <c r="GVY34" s="41"/>
      <c r="GVZ34" s="41"/>
      <c r="GWA34" s="41"/>
      <c r="GWB34" s="41"/>
      <c r="GWC34" s="41"/>
      <c r="GWD34" s="41"/>
      <c r="GWE34" s="41"/>
      <c r="GWF34" s="41"/>
      <c r="GWG34" s="41"/>
      <c r="GWH34" s="41"/>
      <c r="GWI34" s="41"/>
      <c r="GWJ34" s="41"/>
      <c r="GWK34" s="41"/>
      <c r="GWL34" s="41"/>
      <c r="GWM34" s="41"/>
      <c r="GWN34" s="41"/>
      <c r="GWO34" s="41"/>
      <c r="GWP34" s="41"/>
      <c r="GWQ34" s="41"/>
      <c r="GWR34" s="41"/>
      <c r="GWS34" s="41"/>
      <c r="GWT34" s="41"/>
      <c r="GWU34" s="41"/>
      <c r="GWV34" s="41"/>
      <c r="GWW34" s="41"/>
      <c r="GWX34" s="41"/>
      <c r="GWY34" s="41"/>
      <c r="GWZ34" s="41"/>
      <c r="GXA34" s="41"/>
      <c r="GXB34" s="41"/>
      <c r="GXC34" s="41"/>
      <c r="GXD34" s="41"/>
      <c r="GXE34" s="41"/>
      <c r="GXF34" s="41"/>
      <c r="GXG34" s="41"/>
      <c r="GXH34" s="41"/>
      <c r="GXI34" s="41"/>
      <c r="GXJ34" s="41"/>
      <c r="GXK34" s="41"/>
      <c r="GXL34" s="41"/>
      <c r="GXM34" s="41"/>
      <c r="GXN34" s="41"/>
      <c r="GXO34" s="41"/>
      <c r="GXP34" s="41"/>
      <c r="GXQ34" s="41"/>
      <c r="GXR34" s="41"/>
      <c r="GXS34" s="41"/>
      <c r="GXT34" s="41"/>
      <c r="GXU34" s="41"/>
      <c r="GXV34" s="41"/>
      <c r="GXW34" s="41"/>
      <c r="GXX34" s="41"/>
      <c r="GXY34" s="41"/>
      <c r="GXZ34" s="41"/>
      <c r="GYA34" s="41"/>
      <c r="GYB34" s="41"/>
      <c r="GYC34" s="41"/>
      <c r="GYD34" s="41"/>
      <c r="GYE34" s="41"/>
      <c r="GYF34" s="41"/>
      <c r="GYG34" s="41"/>
      <c r="GYH34" s="41"/>
      <c r="GYI34" s="41"/>
      <c r="GYJ34" s="41"/>
      <c r="GYK34" s="41"/>
      <c r="GYL34" s="41"/>
      <c r="GYM34" s="41"/>
      <c r="GYN34" s="41"/>
      <c r="GYO34" s="41"/>
      <c r="GYP34" s="41"/>
      <c r="GYQ34" s="41"/>
      <c r="GYR34" s="41"/>
      <c r="GYS34" s="41"/>
      <c r="GYT34" s="41"/>
      <c r="GYU34" s="41"/>
      <c r="GYV34" s="41"/>
      <c r="GYW34" s="41"/>
      <c r="GYX34" s="41"/>
      <c r="GYY34" s="41"/>
      <c r="GYZ34" s="41"/>
      <c r="GZA34" s="41"/>
      <c r="GZB34" s="41"/>
      <c r="GZC34" s="41"/>
      <c r="GZD34" s="41"/>
      <c r="GZE34" s="41"/>
      <c r="GZF34" s="41"/>
      <c r="GZG34" s="41"/>
      <c r="GZH34" s="41"/>
      <c r="GZI34" s="41"/>
      <c r="GZJ34" s="41"/>
      <c r="GZK34" s="41"/>
      <c r="GZL34" s="41"/>
      <c r="GZM34" s="41"/>
      <c r="GZN34" s="41"/>
      <c r="GZO34" s="41"/>
      <c r="GZP34" s="41"/>
      <c r="GZQ34" s="41"/>
      <c r="GZR34" s="41"/>
      <c r="GZS34" s="41"/>
      <c r="GZT34" s="41"/>
      <c r="GZU34" s="41"/>
      <c r="GZV34" s="41"/>
      <c r="GZW34" s="41"/>
      <c r="GZX34" s="41"/>
      <c r="GZY34" s="41"/>
      <c r="GZZ34" s="41"/>
      <c r="HAA34" s="41"/>
      <c r="HAB34" s="41"/>
      <c r="HAC34" s="41"/>
      <c r="HAD34" s="41"/>
      <c r="HAE34" s="41"/>
      <c r="HAF34" s="41"/>
      <c r="HAG34" s="41"/>
      <c r="HAH34" s="41"/>
      <c r="HAI34" s="41"/>
      <c r="HAJ34" s="41"/>
      <c r="HAK34" s="41"/>
      <c r="HAL34" s="41"/>
      <c r="HAM34" s="41"/>
      <c r="HAN34" s="41"/>
      <c r="HAO34" s="41"/>
      <c r="HAP34" s="41"/>
      <c r="HAQ34" s="41"/>
      <c r="HAR34" s="41"/>
      <c r="HAS34" s="41"/>
      <c r="HAT34" s="41"/>
      <c r="HAU34" s="41"/>
      <c r="HAV34" s="41"/>
      <c r="HAW34" s="41"/>
      <c r="HAX34" s="41"/>
      <c r="HAY34" s="41"/>
      <c r="HAZ34" s="41"/>
      <c r="HBA34" s="41"/>
      <c r="HBB34" s="41"/>
      <c r="HBC34" s="41"/>
      <c r="HBD34" s="41"/>
      <c r="HBE34" s="41"/>
      <c r="HBF34" s="41"/>
      <c r="HBG34" s="41"/>
      <c r="HBH34" s="41"/>
      <c r="HBI34" s="41"/>
      <c r="HBJ34" s="41"/>
      <c r="HBK34" s="41"/>
      <c r="HBL34" s="41"/>
      <c r="HBM34" s="41"/>
      <c r="HBN34" s="41"/>
      <c r="HBO34" s="41"/>
      <c r="HBP34" s="41"/>
      <c r="HBQ34" s="41"/>
      <c r="HBR34" s="41"/>
      <c r="HBS34" s="41"/>
      <c r="HBT34" s="41"/>
      <c r="HBU34" s="41"/>
      <c r="HBV34" s="41"/>
      <c r="HBW34" s="41"/>
      <c r="HBX34" s="41"/>
      <c r="HBY34" s="41"/>
      <c r="HBZ34" s="41"/>
      <c r="HCA34" s="41"/>
      <c r="HCB34" s="41"/>
      <c r="HCC34" s="41"/>
      <c r="HCD34" s="41"/>
      <c r="HCE34" s="41"/>
      <c r="HCF34" s="41"/>
      <c r="HCG34" s="41"/>
      <c r="HCH34" s="41"/>
      <c r="HCI34" s="41"/>
      <c r="HCJ34" s="41"/>
      <c r="HCK34" s="41"/>
      <c r="HCL34" s="41"/>
      <c r="HCM34" s="41"/>
      <c r="HCN34" s="41"/>
      <c r="HCO34" s="41"/>
      <c r="HCP34" s="41"/>
      <c r="HCQ34" s="41"/>
      <c r="HCR34" s="41"/>
      <c r="HCS34" s="41"/>
      <c r="HCT34" s="41"/>
      <c r="HCU34" s="41"/>
      <c r="HCV34" s="41"/>
      <c r="HCW34" s="41"/>
      <c r="HCX34" s="41"/>
      <c r="HCY34" s="41"/>
      <c r="HCZ34" s="41"/>
      <c r="HDA34" s="41"/>
      <c r="HDB34" s="41"/>
      <c r="HDC34" s="41"/>
      <c r="HDD34" s="41"/>
      <c r="HDE34" s="41"/>
      <c r="HDF34" s="41"/>
      <c r="HDG34" s="41"/>
      <c r="HDH34" s="41"/>
      <c r="HDI34" s="41"/>
      <c r="HDJ34" s="41"/>
      <c r="HDK34" s="41"/>
      <c r="HDL34" s="41"/>
      <c r="HDM34" s="41"/>
      <c r="HDN34" s="41"/>
      <c r="HDO34" s="41"/>
      <c r="HDP34" s="41"/>
      <c r="HDQ34" s="41"/>
      <c r="HDR34" s="41"/>
      <c r="HDS34" s="41"/>
      <c r="HDT34" s="41"/>
      <c r="HDU34" s="41"/>
      <c r="HDV34" s="41"/>
      <c r="HDW34" s="41"/>
      <c r="HDX34" s="41"/>
      <c r="HDY34" s="41"/>
      <c r="HDZ34" s="41"/>
      <c r="HEA34" s="41"/>
      <c r="HEB34" s="41"/>
      <c r="HEC34" s="41"/>
      <c r="HED34" s="41"/>
      <c r="HEE34" s="41"/>
      <c r="HEF34" s="41"/>
      <c r="HEG34" s="41"/>
      <c r="HEH34" s="41"/>
      <c r="HEI34" s="41"/>
      <c r="HEJ34" s="41"/>
      <c r="HEK34" s="41"/>
      <c r="HEL34" s="41"/>
      <c r="HEM34" s="41"/>
      <c r="HEN34" s="41"/>
      <c r="HEO34" s="41"/>
      <c r="HEP34" s="41"/>
      <c r="HEQ34" s="41"/>
      <c r="HER34" s="41"/>
      <c r="HES34" s="41"/>
      <c r="HET34" s="41"/>
      <c r="HEU34" s="41"/>
      <c r="HEV34" s="41"/>
      <c r="HEW34" s="41"/>
      <c r="HEX34" s="41"/>
      <c r="HEY34" s="41"/>
      <c r="HEZ34" s="41"/>
      <c r="HFA34" s="41"/>
      <c r="HFB34" s="41"/>
      <c r="HFC34" s="41"/>
      <c r="HFD34" s="41"/>
      <c r="HFE34" s="41"/>
      <c r="HFF34" s="41"/>
      <c r="HFG34" s="41"/>
      <c r="HFH34" s="41"/>
      <c r="HFI34" s="41"/>
      <c r="HFJ34" s="41"/>
      <c r="HFK34" s="41"/>
      <c r="HFL34" s="41"/>
      <c r="HFM34" s="41"/>
      <c r="HFN34" s="41"/>
      <c r="HFO34" s="41"/>
      <c r="HFP34" s="41"/>
      <c r="HFQ34" s="41"/>
      <c r="HFR34" s="41"/>
      <c r="HFS34" s="41"/>
      <c r="HFT34" s="41"/>
      <c r="HFU34" s="41"/>
      <c r="HFV34" s="41"/>
      <c r="HFW34" s="41"/>
      <c r="HFX34" s="41"/>
      <c r="HFY34" s="41"/>
      <c r="HFZ34" s="41"/>
      <c r="HGA34" s="41"/>
      <c r="HGB34" s="41"/>
      <c r="HGC34" s="41"/>
      <c r="HGD34" s="41"/>
      <c r="HGE34" s="41"/>
      <c r="HGF34" s="41"/>
      <c r="HGG34" s="41"/>
      <c r="HGH34" s="41"/>
      <c r="HGI34" s="41"/>
      <c r="HGJ34" s="41"/>
      <c r="HGK34" s="41"/>
      <c r="HGL34" s="41"/>
      <c r="HGM34" s="41"/>
      <c r="HGN34" s="41"/>
      <c r="HGO34" s="41"/>
      <c r="HGP34" s="41"/>
      <c r="HGQ34" s="41"/>
      <c r="HGR34" s="41"/>
      <c r="HGS34" s="41"/>
      <c r="HGT34" s="41"/>
      <c r="HGU34" s="41"/>
      <c r="HGV34" s="41"/>
      <c r="HGW34" s="41"/>
      <c r="HGX34" s="41"/>
      <c r="HGY34" s="41"/>
      <c r="HGZ34" s="41"/>
      <c r="HHA34" s="41"/>
      <c r="HHB34" s="41"/>
      <c r="HHC34" s="41"/>
      <c r="HHD34" s="41"/>
      <c r="HHE34" s="41"/>
      <c r="HHF34" s="41"/>
      <c r="HHG34" s="41"/>
      <c r="HHH34" s="41"/>
      <c r="HHI34" s="41"/>
      <c r="HHJ34" s="41"/>
      <c r="HHK34" s="41"/>
      <c r="HHL34" s="41"/>
      <c r="HHM34" s="41"/>
      <c r="HHN34" s="41"/>
      <c r="HHO34" s="41"/>
      <c r="HHP34" s="41"/>
      <c r="HHQ34" s="41"/>
      <c r="HHR34" s="41"/>
      <c r="HHS34" s="41"/>
      <c r="HHT34" s="41"/>
      <c r="HHU34" s="41"/>
      <c r="HHV34" s="41"/>
      <c r="HHW34" s="41"/>
      <c r="HHX34" s="41"/>
      <c r="HHY34" s="41"/>
      <c r="HHZ34" s="41"/>
      <c r="HIA34" s="41"/>
      <c r="HIB34" s="41"/>
      <c r="HIC34" s="41"/>
      <c r="HID34" s="41"/>
      <c r="HIE34" s="41"/>
      <c r="HIF34" s="41"/>
      <c r="HIG34" s="41"/>
      <c r="HIH34" s="41"/>
      <c r="HII34" s="41"/>
      <c r="HIJ34" s="41"/>
      <c r="HIK34" s="41"/>
      <c r="HIL34" s="41"/>
      <c r="HIM34" s="41"/>
      <c r="HIN34" s="41"/>
      <c r="HIO34" s="41"/>
      <c r="HIP34" s="41"/>
      <c r="HIQ34" s="41"/>
      <c r="HIR34" s="41"/>
      <c r="HIS34" s="41"/>
      <c r="HIT34" s="41"/>
      <c r="HIU34" s="41"/>
      <c r="HIV34" s="41"/>
      <c r="HIW34" s="41"/>
      <c r="HIX34" s="41"/>
      <c r="HIY34" s="41"/>
      <c r="HIZ34" s="41"/>
      <c r="HJA34" s="41"/>
      <c r="HJB34" s="41"/>
      <c r="HJC34" s="41"/>
      <c r="HJD34" s="41"/>
      <c r="HJE34" s="41"/>
      <c r="HJF34" s="41"/>
      <c r="HJG34" s="41"/>
      <c r="HJH34" s="41"/>
      <c r="HJI34" s="41"/>
      <c r="HJJ34" s="41"/>
      <c r="HJK34" s="41"/>
      <c r="HJL34" s="41"/>
      <c r="HJM34" s="41"/>
      <c r="HJN34" s="41"/>
      <c r="HJO34" s="41"/>
      <c r="HJP34" s="41"/>
      <c r="HJQ34" s="41"/>
      <c r="HJR34" s="41"/>
      <c r="HJS34" s="41"/>
      <c r="HJT34" s="41"/>
      <c r="HJU34" s="41"/>
      <c r="HJV34" s="41"/>
      <c r="HJW34" s="41"/>
      <c r="HJX34" s="41"/>
      <c r="HJY34" s="41"/>
      <c r="HJZ34" s="41"/>
      <c r="HKA34" s="41"/>
      <c r="HKB34" s="41"/>
      <c r="HKC34" s="41"/>
      <c r="HKD34" s="41"/>
      <c r="HKE34" s="41"/>
      <c r="HKF34" s="41"/>
      <c r="HKG34" s="41"/>
      <c r="HKH34" s="41"/>
      <c r="HKI34" s="41"/>
      <c r="HKJ34" s="41"/>
      <c r="HKK34" s="41"/>
      <c r="HKL34" s="41"/>
      <c r="HKM34" s="41"/>
      <c r="HKN34" s="41"/>
      <c r="HKO34" s="41"/>
      <c r="HKP34" s="41"/>
      <c r="HKQ34" s="41"/>
      <c r="HKR34" s="41"/>
      <c r="HKS34" s="41"/>
      <c r="HKT34" s="41"/>
      <c r="HKU34" s="41"/>
      <c r="HKV34" s="41"/>
      <c r="HKW34" s="41"/>
      <c r="HKX34" s="41"/>
      <c r="HKY34" s="41"/>
      <c r="HKZ34" s="41"/>
      <c r="HLA34" s="41"/>
      <c r="HLB34" s="41"/>
      <c r="HLC34" s="41"/>
      <c r="HLD34" s="41"/>
      <c r="HLE34" s="41"/>
      <c r="HLF34" s="41"/>
      <c r="HLG34" s="41"/>
      <c r="HLH34" s="41"/>
      <c r="HLI34" s="41"/>
      <c r="HLJ34" s="41"/>
      <c r="HLK34" s="41"/>
      <c r="HLL34" s="41"/>
      <c r="HLM34" s="41"/>
      <c r="HLN34" s="41"/>
      <c r="HLO34" s="41"/>
      <c r="HLP34" s="41"/>
      <c r="HLQ34" s="41"/>
      <c r="HLR34" s="41"/>
      <c r="HLS34" s="41"/>
      <c r="HLT34" s="41"/>
      <c r="HLU34" s="41"/>
      <c r="HLV34" s="41"/>
      <c r="HLW34" s="41"/>
      <c r="HLX34" s="41"/>
      <c r="HLY34" s="41"/>
      <c r="HLZ34" s="41"/>
      <c r="HMA34" s="41"/>
      <c r="HMB34" s="41"/>
      <c r="HMC34" s="41"/>
      <c r="HMD34" s="41"/>
      <c r="HME34" s="41"/>
      <c r="HMF34" s="41"/>
      <c r="HMG34" s="41"/>
      <c r="HMH34" s="41"/>
      <c r="HMI34" s="41"/>
      <c r="HMJ34" s="41"/>
      <c r="HMK34" s="41"/>
      <c r="HML34" s="41"/>
      <c r="HMM34" s="41"/>
      <c r="HMN34" s="41"/>
      <c r="HMO34" s="41"/>
      <c r="HMP34" s="41"/>
      <c r="HMQ34" s="41"/>
      <c r="HMR34" s="41"/>
      <c r="HMS34" s="41"/>
      <c r="HMT34" s="41"/>
      <c r="HMU34" s="41"/>
      <c r="HMV34" s="41"/>
      <c r="HMW34" s="41"/>
      <c r="HMX34" s="41"/>
      <c r="HMY34" s="41"/>
      <c r="HMZ34" s="41"/>
      <c r="HNA34" s="41"/>
      <c r="HNB34" s="41"/>
      <c r="HNC34" s="41"/>
      <c r="HND34" s="41"/>
      <c r="HNE34" s="41"/>
      <c r="HNF34" s="41"/>
      <c r="HNG34" s="41"/>
      <c r="HNH34" s="41"/>
      <c r="HNI34" s="41"/>
      <c r="HNJ34" s="41"/>
      <c r="HNK34" s="41"/>
      <c r="HNL34" s="41"/>
      <c r="HNM34" s="41"/>
      <c r="HNN34" s="41"/>
      <c r="HNO34" s="41"/>
      <c r="HNP34" s="41"/>
      <c r="HNQ34" s="41"/>
      <c r="HNR34" s="41"/>
      <c r="HNS34" s="41"/>
      <c r="HNT34" s="41"/>
      <c r="HNU34" s="41"/>
      <c r="HNV34" s="41"/>
      <c r="HNW34" s="41"/>
      <c r="HNX34" s="41"/>
      <c r="HNY34" s="41"/>
      <c r="HNZ34" s="41"/>
      <c r="HOA34" s="41"/>
      <c r="HOB34" s="41"/>
      <c r="HOC34" s="41"/>
      <c r="HOD34" s="41"/>
      <c r="HOE34" s="41"/>
      <c r="HOF34" s="41"/>
      <c r="HOG34" s="41"/>
      <c r="HOH34" s="41"/>
      <c r="HOI34" s="41"/>
      <c r="HOJ34" s="41"/>
      <c r="HOK34" s="41"/>
      <c r="HOL34" s="41"/>
      <c r="HOM34" s="41"/>
      <c r="HON34" s="41"/>
      <c r="HOO34" s="41"/>
      <c r="HOP34" s="41"/>
      <c r="HOQ34" s="41"/>
      <c r="HOR34" s="41"/>
      <c r="HOS34" s="41"/>
      <c r="HOT34" s="41"/>
      <c r="HOU34" s="41"/>
      <c r="HOV34" s="41"/>
      <c r="HOW34" s="41"/>
      <c r="HOX34" s="41"/>
      <c r="HOY34" s="41"/>
      <c r="HOZ34" s="41"/>
      <c r="HPA34" s="41"/>
      <c r="HPB34" s="41"/>
      <c r="HPC34" s="41"/>
      <c r="HPD34" s="41"/>
      <c r="HPE34" s="41"/>
      <c r="HPF34" s="41"/>
      <c r="HPG34" s="41"/>
      <c r="HPH34" s="41"/>
      <c r="HPI34" s="41"/>
      <c r="HPJ34" s="41"/>
      <c r="HPK34" s="41"/>
      <c r="HPL34" s="41"/>
      <c r="HPM34" s="41"/>
      <c r="HPN34" s="41"/>
      <c r="HPO34" s="41"/>
      <c r="HPP34" s="41"/>
      <c r="HPQ34" s="41"/>
      <c r="HPR34" s="41"/>
      <c r="HPS34" s="41"/>
      <c r="HPT34" s="41"/>
      <c r="HPU34" s="41"/>
      <c r="HPV34" s="41"/>
      <c r="HPW34" s="41"/>
      <c r="HPX34" s="41"/>
      <c r="HPY34" s="41"/>
      <c r="HPZ34" s="41"/>
      <c r="HQA34" s="41"/>
      <c r="HQB34" s="41"/>
      <c r="HQC34" s="41"/>
      <c r="HQD34" s="41"/>
      <c r="HQE34" s="41"/>
      <c r="HQF34" s="41"/>
      <c r="HQG34" s="41"/>
      <c r="HQH34" s="41"/>
      <c r="HQI34" s="41"/>
      <c r="HQJ34" s="41"/>
      <c r="HQK34" s="41"/>
      <c r="HQL34" s="41"/>
      <c r="HQM34" s="41"/>
      <c r="HQN34" s="41"/>
      <c r="HQO34" s="41"/>
      <c r="HQP34" s="41"/>
      <c r="HQQ34" s="41"/>
      <c r="HQR34" s="41"/>
      <c r="HQS34" s="41"/>
      <c r="HQT34" s="41"/>
      <c r="HQU34" s="41"/>
      <c r="HQV34" s="41"/>
      <c r="HQW34" s="41"/>
      <c r="HQX34" s="41"/>
      <c r="HQY34" s="41"/>
      <c r="HQZ34" s="41"/>
      <c r="HRA34" s="41"/>
      <c r="HRB34" s="41"/>
      <c r="HRC34" s="41"/>
      <c r="HRD34" s="41"/>
      <c r="HRE34" s="41"/>
      <c r="HRF34" s="41"/>
      <c r="HRG34" s="41"/>
      <c r="HRH34" s="41"/>
      <c r="HRI34" s="41"/>
      <c r="HRJ34" s="41"/>
      <c r="HRK34" s="41"/>
      <c r="HRL34" s="41"/>
      <c r="HRM34" s="41"/>
      <c r="HRN34" s="41"/>
      <c r="HRO34" s="41"/>
      <c r="HRP34" s="41"/>
      <c r="HRQ34" s="41"/>
      <c r="HRR34" s="41"/>
      <c r="HRS34" s="41"/>
      <c r="HRT34" s="41"/>
      <c r="HRU34" s="41"/>
      <c r="HRV34" s="41"/>
      <c r="HRW34" s="41"/>
      <c r="HRX34" s="41"/>
      <c r="HRY34" s="41"/>
      <c r="HRZ34" s="41"/>
      <c r="HSA34" s="41"/>
      <c r="HSB34" s="41"/>
      <c r="HSC34" s="41"/>
      <c r="HSD34" s="41"/>
      <c r="HSE34" s="41"/>
      <c r="HSF34" s="41"/>
      <c r="HSG34" s="41"/>
      <c r="HSH34" s="41"/>
      <c r="HSI34" s="41"/>
      <c r="HSJ34" s="41"/>
      <c r="HSK34" s="41"/>
      <c r="HSL34" s="41"/>
      <c r="HSM34" s="41"/>
      <c r="HSN34" s="41"/>
      <c r="HSO34" s="41"/>
      <c r="HSP34" s="41"/>
      <c r="HSQ34" s="41"/>
      <c r="HSR34" s="41"/>
      <c r="HSS34" s="41"/>
      <c r="HST34" s="41"/>
      <c r="HSU34" s="41"/>
      <c r="HSV34" s="41"/>
      <c r="HSW34" s="41"/>
      <c r="HSX34" s="41"/>
      <c r="HSY34" s="41"/>
      <c r="HSZ34" s="41"/>
      <c r="HTA34" s="41"/>
      <c r="HTB34" s="41"/>
      <c r="HTC34" s="41"/>
      <c r="HTD34" s="41"/>
      <c r="HTE34" s="41"/>
      <c r="HTF34" s="41"/>
      <c r="HTG34" s="41"/>
      <c r="HTH34" s="41"/>
      <c r="HTI34" s="41"/>
      <c r="HTJ34" s="41"/>
      <c r="HTK34" s="41"/>
      <c r="HTL34" s="41"/>
      <c r="HTM34" s="41"/>
      <c r="HTN34" s="41"/>
      <c r="HTO34" s="41"/>
      <c r="HTP34" s="41"/>
      <c r="HTQ34" s="41"/>
      <c r="HTR34" s="41"/>
      <c r="HTS34" s="41"/>
      <c r="HTT34" s="41"/>
      <c r="HTU34" s="41"/>
      <c r="HTV34" s="41"/>
      <c r="HTW34" s="41"/>
      <c r="HTX34" s="41"/>
      <c r="HTY34" s="41"/>
      <c r="HTZ34" s="41"/>
      <c r="HUA34" s="41"/>
      <c r="HUB34" s="41"/>
      <c r="HUC34" s="41"/>
      <c r="HUD34" s="41"/>
      <c r="HUE34" s="41"/>
      <c r="HUF34" s="41"/>
      <c r="HUG34" s="41"/>
      <c r="HUH34" s="41"/>
      <c r="HUI34" s="41"/>
      <c r="HUJ34" s="41"/>
      <c r="HUK34" s="41"/>
      <c r="HUL34" s="41"/>
      <c r="HUM34" s="41"/>
      <c r="HUN34" s="41"/>
      <c r="HUO34" s="41"/>
      <c r="HUP34" s="41"/>
      <c r="HUQ34" s="41"/>
      <c r="HUR34" s="41"/>
      <c r="HUS34" s="41"/>
      <c r="HUT34" s="41"/>
      <c r="HUU34" s="41"/>
      <c r="HUV34" s="41"/>
      <c r="HUW34" s="41"/>
      <c r="HUX34" s="41"/>
      <c r="HUY34" s="41"/>
      <c r="HUZ34" s="41"/>
      <c r="HVA34" s="41"/>
      <c r="HVB34" s="41"/>
      <c r="HVC34" s="41"/>
      <c r="HVD34" s="41"/>
      <c r="HVE34" s="41"/>
      <c r="HVF34" s="41"/>
      <c r="HVG34" s="41"/>
      <c r="HVH34" s="41"/>
      <c r="HVI34" s="41"/>
      <c r="HVJ34" s="41"/>
      <c r="HVK34" s="41"/>
      <c r="HVL34" s="41"/>
      <c r="HVM34" s="41"/>
      <c r="HVN34" s="41"/>
      <c r="HVO34" s="41"/>
      <c r="HVP34" s="41"/>
      <c r="HVQ34" s="41"/>
      <c r="HVR34" s="41"/>
      <c r="HVS34" s="41"/>
      <c r="HVT34" s="41"/>
      <c r="HVU34" s="41"/>
      <c r="HVV34" s="41"/>
      <c r="HVW34" s="41"/>
      <c r="HVX34" s="41"/>
      <c r="HVY34" s="41"/>
      <c r="HVZ34" s="41"/>
      <c r="HWA34" s="41"/>
      <c r="HWB34" s="41"/>
      <c r="HWC34" s="41"/>
      <c r="HWD34" s="41"/>
      <c r="HWE34" s="41"/>
      <c r="HWF34" s="41"/>
      <c r="HWG34" s="41"/>
      <c r="HWH34" s="41"/>
      <c r="HWI34" s="41"/>
      <c r="HWJ34" s="41"/>
      <c r="HWK34" s="41"/>
      <c r="HWL34" s="41"/>
      <c r="HWM34" s="41"/>
      <c r="HWN34" s="41"/>
      <c r="HWO34" s="41"/>
      <c r="HWP34" s="41"/>
      <c r="HWQ34" s="41"/>
      <c r="HWR34" s="41"/>
      <c r="HWS34" s="41"/>
      <c r="HWT34" s="41"/>
      <c r="HWU34" s="41"/>
      <c r="HWV34" s="41"/>
      <c r="HWW34" s="41"/>
      <c r="HWX34" s="41"/>
      <c r="HWY34" s="41"/>
      <c r="HWZ34" s="41"/>
      <c r="HXA34" s="41"/>
      <c r="HXB34" s="41"/>
      <c r="HXC34" s="41"/>
      <c r="HXD34" s="41"/>
      <c r="HXE34" s="41"/>
      <c r="HXF34" s="41"/>
      <c r="HXG34" s="41"/>
      <c r="HXH34" s="41"/>
      <c r="HXI34" s="41"/>
      <c r="HXJ34" s="41"/>
      <c r="HXK34" s="41"/>
      <c r="HXL34" s="41"/>
      <c r="HXM34" s="41"/>
      <c r="HXN34" s="41"/>
      <c r="HXO34" s="41"/>
      <c r="HXP34" s="41"/>
      <c r="HXQ34" s="41"/>
      <c r="HXR34" s="41"/>
      <c r="HXS34" s="41"/>
      <c r="HXT34" s="41"/>
      <c r="HXU34" s="41"/>
      <c r="HXV34" s="41"/>
      <c r="HXW34" s="41"/>
      <c r="HXX34" s="41"/>
      <c r="HXY34" s="41"/>
      <c r="HXZ34" s="41"/>
      <c r="HYA34" s="41"/>
      <c r="HYB34" s="41"/>
      <c r="HYC34" s="41"/>
      <c r="HYD34" s="41"/>
      <c r="HYE34" s="41"/>
      <c r="HYF34" s="41"/>
      <c r="HYG34" s="41"/>
      <c r="HYH34" s="41"/>
      <c r="HYI34" s="41"/>
      <c r="HYJ34" s="41"/>
      <c r="HYK34" s="41"/>
      <c r="HYL34" s="41"/>
      <c r="HYM34" s="41"/>
      <c r="HYN34" s="41"/>
      <c r="HYO34" s="41"/>
      <c r="HYP34" s="41"/>
      <c r="HYQ34" s="41"/>
      <c r="HYR34" s="41"/>
      <c r="HYS34" s="41"/>
      <c r="HYT34" s="41"/>
      <c r="HYU34" s="41"/>
      <c r="HYV34" s="41"/>
      <c r="HYW34" s="41"/>
      <c r="HYX34" s="41"/>
      <c r="HYY34" s="41"/>
      <c r="HYZ34" s="41"/>
      <c r="HZA34" s="41"/>
      <c r="HZB34" s="41"/>
      <c r="HZC34" s="41"/>
      <c r="HZD34" s="41"/>
      <c r="HZE34" s="41"/>
      <c r="HZF34" s="41"/>
      <c r="HZG34" s="41"/>
      <c r="HZH34" s="41"/>
      <c r="HZI34" s="41"/>
      <c r="HZJ34" s="41"/>
      <c r="HZK34" s="41"/>
      <c r="HZL34" s="41"/>
      <c r="HZM34" s="41"/>
      <c r="HZN34" s="41"/>
      <c r="HZO34" s="41"/>
      <c r="HZP34" s="41"/>
      <c r="HZQ34" s="41"/>
      <c r="HZR34" s="41"/>
      <c r="HZS34" s="41"/>
      <c r="HZT34" s="41"/>
      <c r="HZU34" s="41"/>
      <c r="HZV34" s="41"/>
      <c r="HZW34" s="41"/>
      <c r="HZX34" s="41"/>
      <c r="HZY34" s="41"/>
      <c r="HZZ34" s="41"/>
      <c r="IAA34" s="41"/>
      <c r="IAB34" s="41"/>
      <c r="IAC34" s="41"/>
      <c r="IAD34" s="41"/>
      <c r="IAE34" s="41"/>
      <c r="IAF34" s="41"/>
      <c r="IAG34" s="41"/>
      <c r="IAH34" s="41"/>
      <c r="IAI34" s="41"/>
      <c r="IAJ34" s="41"/>
      <c r="IAK34" s="41"/>
      <c r="IAL34" s="41"/>
      <c r="IAM34" s="41"/>
      <c r="IAN34" s="41"/>
      <c r="IAO34" s="41"/>
      <c r="IAP34" s="41"/>
      <c r="IAQ34" s="41"/>
      <c r="IAR34" s="41"/>
      <c r="IAS34" s="41"/>
      <c r="IAT34" s="41"/>
      <c r="IAU34" s="41"/>
      <c r="IAV34" s="41"/>
      <c r="IAW34" s="41"/>
      <c r="IAX34" s="41"/>
      <c r="IAY34" s="41"/>
      <c r="IAZ34" s="41"/>
      <c r="IBA34" s="41"/>
      <c r="IBB34" s="41"/>
      <c r="IBC34" s="41"/>
      <c r="IBD34" s="41"/>
      <c r="IBE34" s="41"/>
      <c r="IBF34" s="41"/>
      <c r="IBG34" s="41"/>
      <c r="IBH34" s="41"/>
      <c r="IBI34" s="41"/>
      <c r="IBJ34" s="41"/>
      <c r="IBK34" s="41"/>
      <c r="IBL34" s="41"/>
      <c r="IBM34" s="41"/>
      <c r="IBN34" s="41"/>
      <c r="IBO34" s="41"/>
      <c r="IBP34" s="41"/>
      <c r="IBQ34" s="41"/>
      <c r="IBR34" s="41"/>
      <c r="IBS34" s="41"/>
      <c r="IBT34" s="41"/>
      <c r="IBU34" s="41"/>
      <c r="IBV34" s="41"/>
      <c r="IBW34" s="41"/>
      <c r="IBX34" s="41"/>
      <c r="IBY34" s="41"/>
      <c r="IBZ34" s="41"/>
      <c r="ICA34" s="41"/>
      <c r="ICB34" s="41"/>
      <c r="ICC34" s="41"/>
      <c r="ICD34" s="41"/>
      <c r="ICE34" s="41"/>
      <c r="ICF34" s="41"/>
      <c r="ICG34" s="41"/>
      <c r="ICH34" s="41"/>
      <c r="ICI34" s="41"/>
      <c r="ICJ34" s="41"/>
      <c r="ICK34" s="41"/>
      <c r="ICL34" s="41"/>
      <c r="ICM34" s="41"/>
      <c r="ICN34" s="41"/>
      <c r="ICO34" s="41"/>
      <c r="ICP34" s="41"/>
      <c r="ICQ34" s="41"/>
      <c r="ICR34" s="41"/>
      <c r="ICS34" s="41"/>
      <c r="ICT34" s="41"/>
      <c r="ICU34" s="41"/>
      <c r="ICV34" s="41"/>
      <c r="ICW34" s="41"/>
      <c r="ICX34" s="41"/>
      <c r="ICY34" s="41"/>
      <c r="ICZ34" s="41"/>
      <c r="IDA34" s="41"/>
      <c r="IDB34" s="41"/>
      <c r="IDC34" s="41"/>
      <c r="IDD34" s="41"/>
      <c r="IDE34" s="41"/>
      <c r="IDF34" s="41"/>
      <c r="IDG34" s="41"/>
      <c r="IDH34" s="41"/>
      <c r="IDI34" s="41"/>
      <c r="IDJ34" s="41"/>
      <c r="IDK34" s="41"/>
      <c r="IDL34" s="41"/>
      <c r="IDM34" s="41"/>
      <c r="IDN34" s="41"/>
      <c r="IDO34" s="41"/>
      <c r="IDP34" s="41"/>
      <c r="IDQ34" s="41"/>
      <c r="IDR34" s="41"/>
      <c r="IDS34" s="41"/>
      <c r="IDT34" s="41"/>
      <c r="IDU34" s="41"/>
      <c r="IDV34" s="41"/>
      <c r="IDW34" s="41"/>
      <c r="IDX34" s="41"/>
      <c r="IDY34" s="41"/>
      <c r="IDZ34" s="41"/>
      <c r="IEA34" s="41"/>
      <c r="IEB34" s="41"/>
      <c r="IEC34" s="41"/>
      <c r="IED34" s="41"/>
      <c r="IEE34" s="41"/>
      <c r="IEF34" s="41"/>
      <c r="IEG34" s="41"/>
      <c r="IEH34" s="41"/>
      <c r="IEI34" s="41"/>
      <c r="IEJ34" s="41"/>
      <c r="IEK34" s="41"/>
      <c r="IEL34" s="41"/>
      <c r="IEM34" s="41"/>
      <c r="IEN34" s="41"/>
      <c r="IEO34" s="41"/>
      <c r="IEP34" s="41"/>
      <c r="IEQ34" s="41"/>
      <c r="IER34" s="41"/>
      <c r="IES34" s="41"/>
      <c r="IET34" s="41"/>
      <c r="IEU34" s="41"/>
      <c r="IEV34" s="41"/>
      <c r="IEW34" s="41"/>
      <c r="IEX34" s="41"/>
      <c r="IEY34" s="41"/>
      <c r="IEZ34" s="41"/>
      <c r="IFA34" s="41"/>
      <c r="IFB34" s="41"/>
      <c r="IFC34" s="41"/>
      <c r="IFD34" s="41"/>
      <c r="IFE34" s="41"/>
      <c r="IFF34" s="41"/>
      <c r="IFG34" s="41"/>
      <c r="IFH34" s="41"/>
      <c r="IFI34" s="41"/>
      <c r="IFJ34" s="41"/>
      <c r="IFK34" s="41"/>
      <c r="IFL34" s="41"/>
      <c r="IFM34" s="41"/>
      <c r="IFN34" s="41"/>
      <c r="IFO34" s="41"/>
      <c r="IFP34" s="41"/>
      <c r="IFQ34" s="41"/>
      <c r="IFR34" s="41"/>
      <c r="IFS34" s="41"/>
      <c r="IFT34" s="41"/>
      <c r="IFU34" s="41"/>
      <c r="IFV34" s="41"/>
      <c r="IFW34" s="41"/>
      <c r="IFX34" s="41"/>
      <c r="IFY34" s="41"/>
      <c r="IFZ34" s="41"/>
      <c r="IGA34" s="41"/>
      <c r="IGB34" s="41"/>
      <c r="IGC34" s="41"/>
      <c r="IGD34" s="41"/>
      <c r="IGE34" s="41"/>
      <c r="IGF34" s="41"/>
      <c r="IGG34" s="41"/>
      <c r="IGH34" s="41"/>
      <c r="IGI34" s="41"/>
      <c r="IGJ34" s="41"/>
      <c r="IGK34" s="41"/>
      <c r="IGL34" s="41"/>
      <c r="IGM34" s="41"/>
      <c r="IGN34" s="41"/>
      <c r="IGO34" s="41"/>
      <c r="IGP34" s="41"/>
      <c r="IGQ34" s="41"/>
      <c r="IGR34" s="41"/>
      <c r="IGS34" s="41"/>
      <c r="IGT34" s="41"/>
      <c r="IGU34" s="41"/>
      <c r="IGV34" s="41"/>
      <c r="IGW34" s="41"/>
      <c r="IGX34" s="41"/>
      <c r="IGY34" s="41"/>
      <c r="IGZ34" s="41"/>
      <c r="IHA34" s="41"/>
      <c r="IHB34" s="41"/>
      <c r="IHC34" s="41"/>
      <c r="IHD34" s="41"/>
      <c r="IHE34" s="41"/>
      <c r="IHF34" s="41"/>
      <c r="IHG34" s="41"/>
      <c r="IHH34" s="41"/>
      <c r="IHI34" s="41"/>
      <c r="IHJ34" s="41"/>
      <c r="IHK34" s="41"/>
      <c r="IHL34" s="41"/>
      <c r="IHM34" s="41"/>
      <c r="IHN34" s="41"/>
      <c r="IHO34" s="41"/>
      <c r="IHP34" s="41"/>
      <c r="IHQ34" s="41"/>
      <c r="IHR34" s="41"/>
      <c r="IHS34" s="41"/>
      <c r="IHT34" s="41"/>
      <c r="IHU34" s="41"/>
      <c r="IHV34" s="41"/>
      <c r="IHW34" s="41"/>
      <c r="IHX34" s="41"/>
      <c r="IHY34" s="41"/>
      <c r="IHZ34" s="41"/>
      <c r="IIA34" s="41"/>
      <c r="IIB34" s="41"/>
      <c r="IIC34" s="41"/>
      <c r="IID34" s="41"/>
      <c r="IIE34" s="41"/>
      <c r="IIF34" s="41"/>
      <c r="IIG34" s="41"/>
      <c r="IIH34" s="41"/>
      <c r="III34" s="41"/>
      <c r="IIJ34" s="41"/>
      <c r="IIK34" s="41"/>
      <c r="IIL34" s="41"/>
      <c r="IIM34" s="41"/>
      <c r="IIN34" s="41"/>
      <c r="IIO34" s="41"/>
      <c r="IIP34" s="41"/>
      <c r="IIQ34" s="41"/>
      <c r="IIR34" s="41"/>
      <c r="IIS34" s="41"/>
      <c r="IIT34" s="41"/>
      <c r="IIU34" s="41"/>
      <c r="IIV34" s="41"/>
      <c r="IIW34" s="41"/>
      <c r="IIX34" s="41"/>
      <c r="IIY34" s="41"/>
      <c r="IIZ34" s="41"/>
      <c r="IJA34" s="41"/>
      <c r="IJB34" s="41"/>
      <c r="IJC34" s="41"/>
      <c r="IJD34" s="41"/>
      <c r="IJE34" s="41"/>
      <c r="IJF34" s="41"/>
      <c r="IJG34" s="41"/>
      <c r="IJH34" s="41"/>
      <c r="IJI34" s="41"/>
      <c r="IJJ34" s="41"/>
      <c r="IJK34" s="41"/>
      <c r="IJL34" s="41"/>
      <c r="IJM34" s="41"/>
      <c r="IJN34" s="41"/>
      <c r="IJO34" s="41"/>
      <c r="IJP34" s="41"/>
      <c r="IJQ34" s="41"/>
      <c r="IJR34" s="41"/>
      <c r="IJS34" s="41"/>
      <c r="IJT34" s="41"/>
      <c r="IJU34" s="41"/>
      <c r="IJV34" s="41"/>
      <c r="IJW34" s="41"/>
      <c r="IJX34" s="41"/>
      <c r="IJY34" s="41"/>
      <c r="IJZ34" s="41"/>
      <c r="IKA34" s="41"/>
      <c r="IKB34" s="41"/>
      <c r="IKC34" s="41"/>
      <c r="IKD34" s="41"/>
      <c r="IKE34" s="41"/>
      <c r="IKF34" s="41"/>
      <c r="IKG34" s="41"/>
      <c r="IKH34" s="41"/>
      <c r="IKI34" s="41"/>
      <c r="IKJ34" s="41"/>
      <c r="IKK34" s="41"/>
      <c r="IKL34" s="41"/>
      <c r="IKM34" s="41"/>
      <c r="IKN34" s="41"/>
      <c r="IKO34" s="41"/>
      <c r="IKP34" s="41"/>
      <c r="IKQ34" s="41"/>
      <c r="IKR34" s="41"/>
      <c r="IKS34" s="41"/>
      <c r="IKT34" s="41"/>
      <c r="IKU34" s="41"/>
      <c r="IKV34" s="41"/>
      <c r="IKW34" s="41"/>
      <c r="IKX34" s="41"/>
      <c r="IKY34" s="41"/>
      <c r="IKZ34" s="41"/>
      <c r="ILA34" s="41"/>
      <c r="ILB34" s="41"/>
      <c r="ILC34" s="41"/>
      <c r="ILD34" s="41"/>
      <c r="ILE34" s="41"/>
      <c r="ILF34" s="41"/>
      <c r="ILG34" s="41"/>
      <c r="ILH34" s="41"/>
      <c r="ILI34" s="41"/>
      <c r="ILJ34" s="41"/>
      <c r="ILK34" s="41"/>
      <c r="ILL34" s="41"/>
      <c r="ILM34" s="41"/>
      <c r="ILN34" s="41"/>
      <c r="ILO34" s="41"/>
      <c r="ILP34" s="41"/>
      <c r="ILQ34" s="41"/>
      <c r="ILR34" s="41"/>
      <c r="ILS34" s="41"/>
      <c r="ILT34" s="41"/>
      <c r="ILU34" s="41"/>
      <c r="ILV34" s="41"/>
      <c r="ILW34" s="41"/>
      <c r="ILX34" s="41"/>
      <c r="ILY34" s="41"/>
      <c r="ILZ34" s="41"/>
      <c r="IMA34" s="41"/>
      <c r="IMB34" s="41"/>
      <c r="IMC34" s="41"/>
      <c r="IMD34" s="41"/>
      <c r="IME34" s="41"/>
      <c r="IMF34" s="41"/>
      <c r="IMG34" s="41"/>
      <c r="IMH34" s="41"/>
      <c r="IMI34" s="41"/>
      <c r="IMJ34" s="41"/>
      <c r="IMK34" s="41"/>
      <c r="IML34" s="41"/>
      <c r="IMM34" s="41"/>
      <c r="IMN34" s="41"/>
      <c r="IMO34" s="41"/>
      <c r="IMP34" s="41"/>
      <c r="IMQ34" s="41"/>
      <c r="IMR34" s="41"/>
      <c r="IMS34" s="41"/>
      <c r="IMT34" s="41"/>
      <c r="IMU34" s="41"/>
      <c r="IMV34" s="41"/>
      <c r="IMW34" s="41"/>
      <c r="IMX34" s="41"/>
      <c r="IMY34" s="41"/>
      <c r="IMZ34" s="41"/>
      <c r="INA34" s="41"/>
      <c r="INB34" s="41"/>
      <c r="INC34" s="41"/>
      <c r="IND34" s="41"/>
      <c r="INE34" s="41"/>
      <c r="INF34" s="41"/>
      <c r="ING34" s="41"/>
      <c r="INH34" s="41"/>
      <c r="INI34" s="41"/>
      <c r="INJ34" s="41"/>
      <c r="INK34" s="41"/>
      <c r="INL34" s="41"/>
      <c r="INM34" s="41"/>
      <c r="INN34" s="41"/>
      <c r="INO34" s="41"/>
      <c r="INP34" s="41"/>
      <c r="INQ34" s="41"/>
      <c r="INR34" s="41"/>
      <c r="INS34" s="41"/>
      <c r="INT34" s="41"/>
      <c r="INU34" s="41"/>
      <c r="INV34" s="41"/>
      <c r="INW34" s="41"/>
      <c r="INX34" s="41"/>
      <c r="INY34" s="41"/>
      <c r="INZ34" s="41"/>
      <c r="IOA34" s="41"/>
      <c r="IOB34" s="41"/>
      <c r="IOC34" s="41"/>
      <c r="IOD34" s="41"/>
      <c r="IOE34" s="41"/>
      <c r="IOF34" s="41"/>
      <c r="IOG34" s="41"/>
      <c r="IOH34" s="41"/>
      <c r="IOI34" s="41"/>
      <c r="IOJ34" s="41"/>
      <c r="IOK34" s="41"/>
      <c r="IOL34" s="41"/>
      <c r="IOM34" s="41"/>
      <c r="ION34" s="41"/>
      <c r="IOO34" s="41"/>
      <c r="IOP34" s="41"/>
      <c r="IOQ34" s="41"/>
      <c r="IOR34" s="41"/>
      <c r="IOS34" s="41"/>
      <c r="IOT34" s="41"/>
      <c r="IOU34" s="41"/>
      <c r="IOV34" s="41"/>
      <c r="IOW34" s="41"/>
      <c r="IOX34" s="41"/>
      <c r="IOY34" s="41"/>
      <c r="IOZ34" s="41"/>
      <c r="IPA34" s="41"/>
      <c r="IPB34" s="41"/>
      <c r="IPC34" s="41"/>
      <c r="IPD34" s="41"/>
      <c r="IPE34" s="41"/>
      <c r="IPF34" s="41"/>
      <c r="IPG34" s="41"/>
      <c r="IPH34" s="41"/>
      <c r="IPI34" s="41"/>
      <c r="IPJ34" s="41"/>
      <c r="IPK34" s="41"/>
      <c r="IPL34" s="41"/>
      <c r="IPM34" s="41"/>
      <c r="IPN34" s="41"/>
      <c r="IPO34" s="41"/>
      <c r="IPP34" s="41"/>
      <c r="IPQ34" s="41"/>
      <c r="IPR34" s="41"/>
      <c r="IPS34" s="41"/>
      <c r="IPT34" s="41"/>
      <c r="IPU34" s="41"/>
      <c r="IPV34" s="41"/>
      <c r="IPW34" s="41"/>
      <c r="IPX34" s="41"/>
      <c r="IPY34" s="41"/>
      <c r="IPZ34" s="41"/>
      <c r="IQA34" s="41"/>
      <c r="IQB34" s="41"/>
      <c r="IQC34" s="41"/>
      <c r="IQD34" s="41"/>
      <c r="IQE34" s="41"/>
      <c r="IQF34" s="41"/>
      <c r="IQG34" s="41"/>
      <c r="IQH34" s="41"/>
      <c r="IQI34" s="41"/>
      <c r="IQJ34" s="41"/>
      <c r="IQK34" s="41"/>
      <c r="IQL34" s="41"/>
      <c r="IQM34" s="41"/>
      <c r="IQN34" s="41"/>
      <c r="IQO34" s="41"/>
      <c r="IQP34" s="41"/>
      <c r="IQQ34" s="41"/>
      <c r="IQR34" s="41"/>
      <c r="IQS34" s="41"/>
      <c r="IQT34" s="41"/>
      <c r="IQU34" s="41"/>
      <c r="IQV34" s="41"/>
      <c r="IQW34" s="41"/>
      <c r="IQX34" s="41"/>
      <c r="IQY34" s="41"/>
      <c r="IQZ34" s="41"/>
      <c r="IRA34" s="41"/>
      <c r="IRB34" s="41"/>
      <c r="IRC34" s="41"/>
      <c r="IRD34" s="41"/>
      <c r="IRE34" s="41"/>
      <c r="IRF34" s="41"/>
      <c r="IRG34" s="41"/>
      <c r="IRH34" s="41"/>
      <c r="IRI34" s="41"/>
      <c r="IRJ34" s="41"/>
      <c r="IRK34" s="41"/>
      <c r="IRL34" s="41"/>
      <c r="IRM34" s="41"/>
      <c r="IRN34" s="41"/>
      <c r="IRO34" s="41"/>
      <c r="IRP34" s="41"/>
      <c r="IRQ34" s="41"/>
      <c r="IRR34" s="41"/>
      <c r="IRS34" s="41"/>
      <c r="IRT34" s="41"/>
      <c r="IRU34" s="41"/>
      <c r="IRV34" s="41"/>
      <c r="IRW34" s="41"/>
      <c r="IRX34" s="41"/>
      <c r="IRY34" s="41"/>
      <c r="IRZ34" s="41"/>
      <c r="ISA34" s="41"/>
      <c r="ISB34" s="41"/>
      <c r="ISC34" s="41"/>
      <c r="ISD34" s="41"/>
      <c r="ISE34" s="41"/>
      <c r="ISF34" s="41"/>
      <c r="ISG34" s="41"/>
      <c r="ISH34" s="41"/>
      <c r="ISI34" s="41"/>
      <c r="ISJ34" s="41"/>
      <c r="ISK34" s="41"/>
      <c r="ISL34" s="41"/>
      <c r="ISM34" s="41"/>
      <c r="ISN34" s="41"/>
      <c r="ISO34" s="41"/>
      <c r="ISP34" s="41"/>
      <c r="ISQ34" s="41"/>
      <c r="ISR34" s="41"/>
      <c r="ISS34" s="41"/>
      <c r="IST34" s="41"/>
      <c r="ISU34" s="41"/>
      <c r="ISV34" s="41"/>
      <c r="ISW34" s="41"/>
      <c r="ISX34" s="41"/>
      <c r="ISY34" s="41"/>
      <c r="ISZ34" s="41"/>
      <c r="ITA34" s="41"/>
      <c r="ITB34" s="41"/>
      <c r="ITC34" s="41"/>
      <c r="ITD34" s="41"/>
      <c r="ITE34" s="41"/>
      <c r="ITF34" s="41"/>
      <c r="ITG34" s="41"/>
      <c r="ITH34" s="41"/>
      <c r="ITI34" s="41"/>
      <c r="ITJ34" s="41"/>
      <c r="ITK34" s="41"/>
      <c r="ITL34" s="41"/>
      <c r="ITM34" s="41"/>
      <c r="ITN34" s="41"/>
      <c r="ITO34" s="41"/>
      <c r="ITP34" s="41"/>
      <c r="ITQ34" s="41"/>
      <c r="ITR34" s="41"/>
      <c r="ITS34" s="41"/>
      <c r="ITT34" s="41"/>
      <c r="ITU34" s="41"/>
      <c r="ITV34" s="41"/>
      <c r="ITW34" s="41"/>
      <c r="ITX34" s="41"/>
      <c r="ITY34" s="41"/>
      <c r="ITZ34" s="41"/>
      <c r="IUA34" s="41"/>
      <c r="IUB34" s="41"/>
      <c r="IUC34" s="41"/>
      <c r="IUD34" s="41"/>
      <c r="IUE34" s="41"/>
      <c r="IUF34" s="41"/>
      <c r="IUG34" s="41"/>
      <c r="IUH34" s="41"/>
      <c r="IUI34" s="41"/>
      <c r="IUJ34" s="41"/>
      <c r="IUK34" s="41"/>
      <c r="IUL34" s="41"/>
      <c r="IUM34" s="41"/>
      <c r="IUN34" s="41"/>
      <c r="IUO34" s="41"/>
      <c r="IUP34" s="41"/>
      <c r="IUQ34" s="41"/>
      <c r="IUR34" s="41"/>
      <c r="IUS34" s="41"/>
      <c r="IUT34" s="41"/>
      <c r="IUU34" s="41"/>
      <c r="IUV34" s="41"/>
      <c r="IUW34" s="41"/>
      <c r="IUX34" s="41"/>
      <c r="IUY34" s="41"/>
      <c r="IUZ34" s="41"/>
      <c r="IVA34" s="41"/>
      <c r="IVB34" s="41"/>
      <c r="IVC34" s="41"/>
      <c r="IVD34" s="41"/>
      <c r="IVE34" s="41"/>
      <c r="IVF34" s="41"/>
      <c r="IVG34" s="41"/>
      <c r="IVH34" s="41"/>
      <c r="IVI34" s="41"/>
      <c r="IVJ34" s="41"/>
      <c r="IVK34" s="41"/>
      <c r="IVL34" s="41"/>
      <c r="IVM34" s="41"/>
      <c r="IVN34" s="41"/>
      <c r="IVO34" s="41"/>
      <c r="IVP34" s="41"/>
      <c r="IVQ34" s="41"/>
      <c r="IVR34" s="41"/>
      <c r="IVS34" s="41"/>
      <c r="IVT34" s="41"/>
      <c r="IVU34" s="41"/>
      <c r="IVV34" s="41"/>
      <c r="IVW34" s="41"/>
      <c r="IVX34" s="41"/>
      <c r="IVY34" s="41"/>
      <c r="IVZ34" s="41"/>
      <c r="IWA34" s="41"/>
      <c r="IWB34" s="41"/>
      <c r="IWC34" s="41"/>
      <c r="IWD34" s="41"/>
      <c r="IWE34" s="41"/>
      <c r="IWF34" s="41"/>
      <c r="IWG34" s="41"/>
      <c r="IWH34" s="41"/>
      <c r="IWI34" s="41"/>
      <c r="IWJ34" s="41"/>
      <c r="IWK34" s="41"/>
      <c r="IWL34" s="41"/>
      <c r="IWM34" s="41"/>
      <c r="IWN34" s="41"/>
      <c r="IWO34" s="41"/>
      <c r="IWP34" s="41"/>
      <c r="IWQ34" s="41"/>
      <c r="IWR34" s="41"/>
      <c r="IWS34" s="41"/>
      <c r="IWT34" s="41"/>
      <c r="IWU34" s="41"/>
      <c r="IWV34" s="41"/>
      <c r="IWW34" s="41"/>
      <c r="IWX34" s="41"/>
      <c r="IWY34" s="41"/>
      <c r="IWZ34" s="41"/>
      <c r="IXA34" s="41"/>
      <c r="IXB34" s="41"/>
      <c r="IXC34" s="41"/>
      <c r="IXD34" s="41"/>
      <c r="IXE34" s="41"/>
      <c r="IXF34" s="41"/>
      <c r="IXG34" s="41"/>
      <c r="IXH34" s="41"/>
      <c r="IXI34" s="41"/>
      <c r="IXJ34" s="41"/>
      <c r="IXK34" s="41"/>
      <c r="IXL34" s="41"/>
      <c r="IXM34" s="41"/>
      <c r="IXN34" s="41"/>
      <c r="IXO34" s="41"/>
      <c r="IXP34" s="41"/>
      <c r="IXQ34" s="41"/>
      <c r="IXR34" s="41"/>
      <c r="IXS34" s="41"/>
      <c r="IXT34" s="41"/>
      <c r="IXU34" s="41"/>
      <c r="IXV34" s="41"/>
      <c r="IXW34" s="41"/>
      <c r="IXX34" s="41"/>
      <c r="IXY34" s="41"/>
      <c r="IXZ34" s="41"/>
      <c r="IYA34" s="41"/>
      <c r="IYB34" s="41"/>
      <c r="IYC34" s="41"/>
      <c r="IYD34" s="41"/>
      <c r="IYE34" s="41"/>
      <c r="IYF34" s="41"/>
      <c r="IYG34" s="41"/>
      <c r="IYH34" s="41"/>
      <c r="IYI34" s="41"/>
      <c r="IYJ34" s="41"/>
      <c r="IYK34" s="41"/>
      <c r="IYL34" s="41"/>
      <c r="IYM34" s="41"/>
      <c r="IYN34" s="41"/>
      <c r="IYO34" s="41"/>
      <c r="IYP34" s="41"/>
      <c r="IYQ34" s="41"/>
      <c r="IYR34" s="41"/>
      <c r="IYS34" s="41"/>
      <c r="IYT34" s="41"/>
      <c r="IYU34" s="41"/>
      <c r="IYV34" s="41"/>
      <c r="IYW34" s="41"/>
      <c r="IYX34" s="41"/>
      <c r="IYY34" s="41"/>
      <c r="IYZ34" s="41"/>
      <c r="IZA34" s="41"/>
      <c r="IZB34" s="41"/>
      <c r="IZC34" s="41"/>
      <c r="IZD34" s="41"/>
      <c r="IZE34" s="41"/>
      <c r="IZF34" s="41"/>
      <c r="IZG34" s="41"/>
      <c r="IZH34" s="41"/>
      <c r="IZI34" s="41"/>
      <c r="IZJ34" s="41"/>
      <c r="IZK34" s="41"/>
      <c r="IZL34" s="41"/>
      <c r="IZM34" s="41"/>
      <c r="IZN34" s="41"/>
      <c r="IZO34" s="41"/>
      <c r="IZP34" s="41"/>
      <c r="IZQ34" s="41"/>
      <c r="IZR34" s="41"/>
      <c r="IZS34" s="41"/>
      <c r="IZT34" s="41"/>
      <c r="IZU34" s="41"/>
      <c r="IZV34" s="41"/>
      <c r="IZW34" s="41"/>
      <c r="IZX34" s="41"/>
      <c r="IZY34" s="41"/>
      <c r="IZZ34" s="41"/>
      <c r="JAA34" s="41"/>
      <c r="JAB34" s="41"/>
      <c r="JAC34" s="41"/>
      <c r="JAD34" s="41"/>
      <c r="JAE34" s="41"/>
      <c r="JAF34" s="41"/>
      <c r="JAG34" s="41"/>
      <c r="JAH34" s="41"/>
      <c r="JAI34" s="41"/>
      <c r="JAJ34" s="41"/>
      <c r="JAK34" s="41"/>
      <c r="JAL34" s="41"/>
      <c r="JAM34" s="41"/>
      <c r="JAN34" s="41"/>
      <c r="JAO34" s="41"/>
      <c r="JAP34" s="41"/>
      <c r="JAQ34" s="41"/>
      <c r="JAR34" s="41"/>
      <c r="JAS34" s="41"/>
      <c r="JAT34" s="41"/>
      <c r="JAU34" s="41"/>
      <c r="JAV34" s="41"/>
      <c r="JAW34" s="41"/>
      <c r="JAX34" s="41"/>
      <c r="JAY34" s="41"/>
      <c r="JAZ34" s="41"/>
      <c r="JBA34" s="41"/>
      <c r="JBB34" s="41"/>
      <c r="JBC34" s="41"/>
      <c r="JBD34" s="41"/>
      <c r="JBE34" s="41"/>
      <c r="JBF34" s="41"/>
      <c r="JBG34" s="41"/>
      <c r="JBH34" s="41"/>
      <c r="JBI34" s="41"/>
      <c r="JBJ34" s="41"/>
      <c r="JBK34" s="41"/>
      <c r="JBL34" s="41"/>
      <c r="JBM34" s="41"/>
      <c r="JBN34" s="41"/>
      <c r="JBO34" s="41"/>
      <c r="JBP34" s="41"/>
      <c r="JBQ34" s="41"/>
      <c r="JBR34" s="41"/>
      <c r="JBS34" s="41"/>
      <c r="JBT34" s="41"/>
      <c r="JBU34" s="41"/>
      <c r="JBV34" s="41"/>
      <c r="JBW34" s="41"/>
      <c r="JBX34" s="41"/>
      <c r="JBY34" s="41"/>
      <c r="JBZ34" s="41"/>
      <c r="JCA34" s="41"/>
      <c r="JCB34" s="41"/>
      <c r="JCC34" s="41"/>
      <c r="JCD34" s="41"/>
      <c r="JCE34" s="41"/>
      <c r="JCF34" s="41"/>
      <c r="JCG34" s="41"/>
      <c r="JCH34" s="41"/>
      <c r="JCI34" s="41"/>
      <c r="JCJ34" s="41"/>
      <c r="JCK34" s="41"/>
      <c r="JCL34" s="41"/>
      <c r="JCM34" s="41"/>
      <c r="JCN34" s="41"/>
      <c r="JCO34" s="41"/>
      <c r="JCP34" s="41"/>
      <c r="JCQ34" s="41"/>
      <c r="JCR34" s="41"/>
      <c r="JCS34" s="41"/>
      <c r="JCT34" s="41"/>
      <c r="JCU34" s="41"/>
      <c r="JCV34" s="41"/>
      <c r="JCW34" s="41"/>
      <c r="JCX34" s="41"/>
      <c r="JCY34" s="41"/>
      <c r="JCZ34" s="41"/>
      <c r="JDA34" s="41"/>
      <c r="JDB34" s="41"/>
      <c r="JDC34" s="41"/>
      <c r="JDD34" s="41"/>
      <c r="JDE34" s="41"/>
      <c r="JDF34" s="41"/>
      <c r="JDG34" s="41"/>
      <c r="JDH34" s="41"/>
      <c r="JDI34" s="41"/>
      <c r="JDJ34" s="41"/>
      <c r="JDK34" s="41"/>
      <c r="JDL34" s="41"/>
      <c r="JDM34" s="41"/>
      <c r="JDN34" s="41"/>
      <c r="JDO34" s="41"/>
      <c r="JDP34" s="41"/>
      <c r="JDQ34" s="41"/>
      <c r="JDR34" s="41"/>
      <c r="JDS34" s="41"/>
      <c r="JDT34" s="41"/>
      <c r="JDU34" s="41"/>
      <c r="JDV34" s="41"/>
      <c r="JDW34" s="41"/>
      <c r="JDX34" s="41"/>
      <c r="JDY34" s="41"/>
      <c r="JDZ34" s="41"/>
      <c r="JEA34" s="41"/>
      <c r="JEB34" s="41"/>
      <c r="JEC34" s="41"/>
      <c r="JED34" s="41"/>
      <c r="JEE34" s="41"/>
      <c r="JEF34" s="41"/>
      <c r="JEG34" s="41"/>
      <c r="JEH34" s="41"/>
      <c r="JEI34" s="41"/>
      <c r="JEJ34" s="41"/>
      <c r="JEK34" s="41"/>
      <c r="JEL34" s="41"/>
      <c r="JEM34" s="41"/>
      <c r="JEN34" s="41"/>
      <c r="JEO34" s="41"/>
      <c r="JEP34" s="41"/>
      <c r="JEQ34" s="41"/>
      <c r="JER34" s="41"/>
      <c r="JES34" s="41"/>
      <c r="JET34" s="41"/>
      <c r="JEU34" s="41"/>
      <c r="JEV34" s="41"/>
      <c r="JEW34" s="41"/>
      <c r="JEX34" s="41"/>
      <c r="JEY34" s="41"/>
      <c r="JEZ34" s="41"/>
      <c r="JFA34" s="41"/>
      <c r="JFB34" s="41"/>
      <c r="JFC34" s="41"/>
      <c r="JFD34" s="41"/>
      <c r="JFE34" s="41"/>
      <c r="JFF34" s="41"/>
      <c r="JFG34" s="41"/>
      <c r="JFH34" s="41"/>
      <c r="JFI34" s="41"/>
      <c r="JFJ34" s="41"/>
      <c r="JFK34" s="41"/>
      <c r="JFL34" s="41"/>
      <c r="JFM34" s="41"/>
      <c r="JFN34" s="41"/>
      <c r="JFO34" s="41"/>
      <c r="JFP34" s="41"/>
      <c r="JFQ34" s="41"/>
      <c r="JFR34" s="41"/>
      <c r="JFS34" s="41"/>
      <c r="JFT34" s="41"/>
      <c r="JFU34" s="41"/>
      <c r="JFV34" s="41"/>
      <c r="JFW34" s="41"/>
      <c r="JFX34" s="41"/>
      <c r="JFY34" s="41"/>
      <c r="JFZ34" s="41"/>
      <c r="JGA34" s="41"/>
      <c r="JGB34" s="41"/>
      <c r="JGC34" s="41"/>
      <c r="JGD34" s="41"/>
      <c r="JGE34" s="41"/>
      <c r="JGF34" s="41"/>
      <c r="JGG34" s="41"/>
      <c r="JGH34" s="41"/>
      <c r="JGI34" s="41"/>
      <c r="JGJ34" s="41"/>
      <c r="JGK34" s="41"/>
      <c r="JGL34" s="41"/>
      <c r="JGM34" s="41"/>
      <c r="JGN34" s="41"/>
      <c r="JGO34" s="41"/>
      <c r="JGP34" s="41"/>
      <c r="JGQ34" s="41"/>
      <c r="JGR34" s="41"/>
      <c r="JGS34" s="41"/>
      <c r="JGT34" s="41"/>
      <c r="JGU34" s="41"/>
      <c r="JGV34" s="41"/>
      <c r="JGW34" s="41"/>
      <c r="JGX34" s="41"/>
      <c r="JGY34" s="41"/>
      <c r="JGZ34" s="41"/>
      <c r="JHA34" s="41"/>
      <c r="JHB34" s="41"/>
      <c r="JHC34" s="41"/>
      <c r="JHD34" s="41"/>
      <c r="JHE34" s="41"/>
      <c r="JHF34" s="41"/>
      <c r="JHG34" s="41"/>
      <c r="JHH34" s="41"/>
      <c r="JHI34" s="41"/>
      <c r="JHJ34" s="41"/>
      <c r="JHK34" s="41"/>
      <c r="JHL34" s="41"/>
      <c r="JHM34" s="41"/>
      <c r="JHN34" s="41"/>
      <c r="JHO34" s="41"/>
      <c r="JHP34" s="41"/>
      <c r="JHQ34" s="41"/>
      <c r="JHR34" s="41"/>
      <c r="JHS34" s="41"/>
      <c r="JHT34" s="41"/>
      <c r="JHU34" s="41"/>
      <c r="JHV34" s="41"/>
      <c r="JHW34" s="41"/>
      <c r="JHX34" s="41"/>
      <c r="JHY34" s="41"/>
      <c r="JHZ34" s="41"/>
      <c r="JIA34" s="41"/>
      <c r="JIB34" s="41"/>
      <c r="JIC34" s="41"/>
      <c r="JID34" s="41"/>
      <c r="JIE34" s="41"/>
      <c r="JIF34" s="41"/>
      <c r="JIG34" s="41"/>
      <c r="JIH34" s="41"/>
      <c r="JII34" s="41"/>
      <c r="JIJ34" s="41"/>
      <c r="JIK34" s="41"/>
      <c r="JIL34" s="41"/>
      <c r="JIM34" s="41"/>
      <c r="JIN34" s="41"/>
      <c r="JIO34" s="41"/>
      <c r="JIP34" s="41"/>
      <c r="JIQ34" s="41"/>
      <c r="JIR34" s="41"/>
      <c r="JIS34" s="41"/>
      <c r="JIT34" s="41"/>
      <c r="JIU34" s="41"/>
      <c r="JIV34" s="41"/>
      <c r="JIW34" s="41"/>
      <c r="JIX34" s="41"/>
      <c r="JIY34" s="41"/>
      <c r="JIZ34" s="41"/>
      <c r="JJA34" s="41"/>
      <c r="JJB34" s="41"/>
      <c r="JJC34" s="41"/>
      <c r="JJD34" s="41"/>
      <c r="JJE34" s="41"/>
      <c r="JJF34" s="41"/>
      <c r="JJG34" s="41"/>
      <c r="JJH34" s="41"/>
      <c r="JJI34" s="41"/>
      <c r="JJJ34" s="41"/>
      <c r="JJK34" s="41"/>
      <c r="JJL34" s="41"/>
      <c r="JJM34" s="41"/>
      <c r="JJN34" s="41"/>
      <c r="JJO34" s="41"/>
      <c r="JJP34" s="41"/>
      <c r="JJQ34" s="41"/>
      <c r="JJR34" s="41"/>
      <c r="JJS34" s="41"/>
      <c r="JJT34" s="41"/>
      <c r="JJU34" s="41"/>
      <c r="JJV34" s="41"/>
      <c r="JJW34" s="41"/>
      <c r="JJX34" s="41"/>
      <c r="JJY34" s="41"/>
      <c r="JJZ34" s="41"/>
      <c r="JKA34" s="41"/>
      <c r="JKB34" s="41"/>
      <c r="JKC34" s="41"/>
      <c r="JKD34" s="41"/>
      <c r="JKE34" s="41"/>
      <c r="JKF34" s="41"/>
      <c r="JKG34" s="41"/>
      <c r="JKH34" s="41"/>
      <c r="JKI34" s="41"/>
      <c r="JKJ34" s="41"/>
      <c r="JKK34" s="41"/>
      <c r="JKL34" s="41"/>
      <c r="JKM34" s="41"/>
      <c r="JKN34" s="41"/>
      <c r="JKO34" s="41"/>
      <c r="JKP34" s="41"/>
      <c r="JKQ34" s="41"/>
      <c r="JKR34" s="41"/>
      <c r="JKS34" s="41"/>
      <c r="JKT34" s="41"/>
      <c r="JKU34" s="41"/>
      <c r="JKV34" s="41"/>
      <c r="JKW34" s="41"/>
      <c r="JKX34" s="41"/>
      <c r="JKY34" s="41"/>
      <c r="JKZ34" s="41"/>
      <c r="JLA34" s="41"/>
      <c r="JLB34" s="41"/>
      <c r="JLC34" s="41"/>
      <c r="JLD34" s="41"/>
      <c r="JLE34" s="41"/>
      <c r="JLF34" s="41"/>
      <c r="JLG34" s="41"/>
      <c r="JLH34" s="41"/>
      <c r="JLI34" s="41"/>
      <c r="JLJ34" s="41"/>
      <c r="JLK34" s="41"/>
      <c r="JLL34" s="41"/>
      <c r="JLM34" s="41"/>
      <c r="JLN34" s="41"/>
      <c r="JLO34" s="41"/>
      <c r="JLP34" s="41"/>
      <c r="JLQ34" s="41"/>
      <c r="JLR34" s="41"/>
      <c r="JLS34" s="41"/>
      <c r="JLT34" s="41"/>
      <c r="JLU34" s="41"/>
      <c r="JLV34" s="41"/>
      <c r="JLW34" s="41"/>
      <c r="JLX34" s="41"/>
      <c r="JLY34" s="41"/>
      <c r="JLZ34" s="41"/>
      <c r="JMA34" s="41"/>
      <c r="JMB34" s="41"/>
      <c r="JMC34" s="41"/>
      <c r="JMD34" s="41"/>
      <c r="JME34" s="41"/>
      <c r="JMF34" s="41"/>
      <c r="JMG34" s="41"/>
      <c r="JMH34" s="41"/>
      <c r="JMI34" s="41"/>
      <c r="JMJ34" s="41"/>
      <c r="JMK34" s="41"/>
      <c r="JML34" s="41"/>
      <c r="JMM34" s="41"/>
      <c r="JMN34" s="41"/>
      <c r="JMO34" s="41"/>
      <c r="JMP34" s="41"/>
      <c r="JMQ34" s="41"/>
      <c r="JMR34" s="41"/>
      <c r="JMS34" s="41"/>
      <c r="JMT34" s="41"/>
      <c r="JMU34" s="41"/>
      <c r="JMV34" s="41"/>
      <c r="JMW34" s="41"/>
      <c r="JMX34" s="41"/>
      <c r="JMY34" s="41"/>
      <c r="JMZ34" s="41"/>
      <c r="JNA34" s="41"/>
      <c r="JNB34" s="41"/>
      <c r="JNC34" s="41"/>
      <c r="JND34" s="41"/>
      <c r="JNE34" s="41"/>
      <c r="JNF34" s="41"/>
      <c r="JNG34" s="41"/>
      <c r="JNH34" s="41"/>
      <c r="JNI34" s="41"/>
      <c r="JNJ34" s="41"/>
      <c r="JNK34" s="41"/>
      <c r="JNL34" s="41"/>
      <c r="JNM34" s="41"/>
      <c r="JNN34" s="41"/>
      <c r="JNO34" s="41"/>
      <c r="JNP34" s="41"/>
      <c r="JNQ34" s="41"/>
      <c r="JNR34" s="41"/>
      <c r="JNS34" s="41"/>
      <c r="JNT34" s="41"/>
      <c r="JNU34" s="41"/>
      <c r="JNV34" s="41"/>
      <c r="JNW34" s="41"/>
      <c r="JNX34" s="41"/>
      <c r="JNY34" s="41"/>
      <c r="JNZ34" s="41"/>
      <c r="JOA34" s="41"/>
      <c r="JOB34" s="41"/>
      <c r="JOC34" s="41"/>
      <c r="JOD34" s="41"/>
      <c r="JOE34" s="41"/>
      <c r="JOF34" s="41"/>
      <c r="JOG34" s="41"/>
      <c r="JOH34" s="41"/>
      <c r="JOI34" s="41"/>
      <c r="JOJ34" s="41"/>
      <c r="JOK34" s="41"/>
      <c r="JOL34" s="41"/>
      <c r="JOM34" s="41"/>
      <c r="JON34" s="41"/>
      <c r="JOO34" s="41"/>
      <c r="JOP34" s="41"/>
      <c r="JOQ34" s="41"/>
      <c r="JOR34" s="41"/>
      <c r="JOS34" s="41"/>
      <c r="JOT34" s="41"/>
      <c r="JOU34" s="41"/>
      <c r="JOV34" s="41"/>
      <c r="JOW34" s="41"/>
      <c r="JOX34" s="41"/>
      <c r="JOY34" s="41"/>
      <c r="JOZ34" s="41"/>
      <c r="JPA34" s="41"/>
      <c r="JPB34" s="41"/>
      <c r="JPC34" s="41"/>
      <c r="JPD34" s="41"/>
      <c r="JPE34" s="41"/>
      <c r="JPF34" s="41"/>
      <c r="JPG34" s="41"/>
      <c r="JPH34" s="41"/>
      <c r="JPI34" s="41"/>
      <c r="JPJ34" s="41"/>
      <c r="JPK34" s="41"/>
      <c r="JPL34" s="41"/>
      <c r="JPM34" s="41"/>
      <c r="JPN34" s="41"/>
      <c r="JPO34" s="41"/>
      <c r="JPP34" s="41"/>
      <c r="JPQ34" s="41"/>
      <c r="JPR34" s="41"/>
      <c r="JPS34" s="41"/>
      <c r="JPT34" s="41"/>
      <c r="JPU34" s="41"/>
      <c r="JPV34" s="41"/>
      <c r="JPW34" s="41"/>
      <c r="JPX34" s="41"/>
      <c r="JPY34" s="41"/>
      <c r="JPZ34" s="41"/>
      <c r="JQA34" s="41"/>
      <c r="JQB34" s="41"/>
      <c r="JQC34" s="41"/>
      <c r="JQD34" s="41"/>
      <c r="JQE34" s="41"/>
      <c r="JQF34" s="41"/>
      <c r="JQG34" s="41"/>
      <c r="JQH34" s="41"/>
      <c r="JQI34" s="41"/>
      <c r="JQJ34" s="41"/>
      <c r="JQK34" s="41"/>
      <c r="JQL34" s="41"/>
      <c r="JQM34" s="41"/>
      <c r="JQN34" s="41"/>
      <c r="JQO34" s="41"/>
      <c r="JQP34" s="41"/>
      <c r="JQQ34" s="41"/>
      <c r="JQR34" s="41"/>
      <c r="JQS34" s="41"/>
      <c r="JQT34" s="41"/>
      <c r="JQU34" s="41"/>
      <c r="JQV34" s="41"/>
      <c r="JQW34" s="41"/>
      <c r="JQX34" s="41"/>
      <c r="JQY34" s="41"/>
      <c r="JQZ34" s="41"/>
      <c r="JRA34" s="41"/>
      <c r="JRB34" s="41"/>
      <c r="JRC34" s="41"/>
      <c r="JRD34" s="41"/>
      <c r="JRE34" s="41"/>
      <c r="JRF34" s="41"/>
      <c r="JRG34" s="41"/>
      <c r="JRH34" s="41"/>
      <c r="JRI34" s="41"/>
      <c r="JRJ34" s="41"/>
      <c r="JRK34" s="41"/>
      <c r="JRL34" s="41"/>
      <c r="JRM34" s="41"/>
      <c r="JRN34" s="41"/>
      <c r="JRO34" s="41"/>
      <c r="JRP34" s="41"/>
      <c r="JRQ34" s="41"/>
      <c r="JRR34" s="41"/>
      <c r="JRS34" s="41"/>
      <c r="JRT34" s="41"/>
      <c r="JRU34" s="41"/>
      <c r="JRV34" s="41"/>
      <c r="JRW34" s="41"/>
      <c r="JRX34" s="41"/>
      <c r="JRY34" s="41"/>
      <c r="JRZ34" s="41"/>
      <c r="JSA34" s="41"/>
      <c r="JSB34" s="41"/>
      <c r="JSC34" s="41"/>
      <c r="JSD34" s="41"/>
      <c r="JSE34" s="41"/>
      <c r="JSF34" s="41"/>
      <c r="JSG34" s="41"/>
      <c r="JSH34" s="41"/>
      <c r="JSI34" s="41"/>
      <c r="JSJ34" s="41"/>
      <c r="JSK34" s="41"/>
      <c r="JSL34" s="41"/>
      <c r="JSM34" s="41"/>
      <c r="JSN34" s="41"/>
      <c r="JSO34" s="41"/>
      <c r="JSP34" s="41"/>
      <c r="JSQ34" s="41"/>
      <c r="JSR34" s="41"/>
      <c r="JSS34" s="41"/>
      <c r="JST34" s="41"/>
      <c r="JSU34" s="41"/>
      <c r="JSV34" s="41"/>
      <c r="JSW34" s="41"/>
      <c r="JSX34" s="41"/>
      <c r="JSY34" s="41"/>
      <c r="JSZ34" s="41"/>
      <c r="JTA34" s="41"/>
      <c r="JTB34" s="41"/>
      <c r="JTC34" s="41"/>
      <c r="JTD34" s="41"/>
      <c r="JTE34" s="41"/>
      <c r="JTF34" s="41"/>
      <c r="JTG34" s="41"/>
      <c r="JTH34" s="41"/>
      <c r="JTI34" s="41"/>
      <c r="JTJ34" s="41"/>
      <c r="JTK34" s="41"/>
      <c r="JTL34" s="41"/>
      <c r="JTM34" s="41"/>
      <c r="JTN34" s="41"/>
      <c r="JTO34" s="41"/>
      <c r="JTP34" s="41"/>
      <c r="JTQ34" s="41"/>
      <c r="JTR34" s="41"/>
      <c r="JTS34" s="41"/>
      <c r="JTT34" s="41"/>
      <c r="JTU34" s="41"/>
      <c r="JTV34" s="41"/>
      <c r="JTW34" s="41"/>
      <c r="JTX34" s="41"/>
      <c r="JTY34" s="41"/>
      <c r="JTZ34" s="41"/>
      <c r="JUA34" s="41"/>
      <c r="JUB34" s="41"/>
      <c r="JUC34" s="41"/>
      <c r="JUD34" s="41"/>
      <c r="JUE34" s="41"/>
      <c r="JUF34" s="41"/>
      <c r="JUG34" s="41"/>
      <c r="JUH34" s="41"/>
      <c r="JUI34" s="41"/>
      <c r="JUJ34" s="41"/>
      <c r="JUK34" s="41"/>
      <c r="JUL34" s="41"/>
      <c r="JUM34" s="41"/>
      <c r="JUN34" s="41"/>
      <c r="JUO34" s="41"/>
      <c r="JUP34" s="41"/>
      <c r="JUQ34" s="41"/>
      <c r="JUR34" s="41"/>
      <c r="JUS34" s="41"/>
      <c r="JUT34" s="41"/>
      <c r="JUU34" s="41"/>
      <c r="JUV34" s="41"/>
      <c r="JUW34" s="41"/>
      <c r="JUX34" s="41"/>
      <c r="JUY34" s="41"/>
      <c r="JUZ34" s="41"/>
      <c r="JVA34" s="41"/>
      <c r="JVB34" s="41"/>
      <c r="JVC34" s="41"/>
      <c r="JVD34" s="41"/>
      <c r="JVE34" s="41"/>
      <c r="JVF34" s="41"/>
      <c r="JVG34" s="41"/>
      <c r="JVH34" s="41"/>
      <c r="JVI34" s="41"/>
      <c r="JVJ34" s="41"/>
      <c r="JVK34" s="41"/>
      <c r="JVL34" s="41"/>
      <c r="JVM34" s="41"/>
      <c r="JVN34" s="41"/>
      <c r="JVO34" s="41"/>
      <c r="JVP34" s="41"/>
      <c r="JVQ34" s="41"/>
      <c r="JVR34" s="41"/>
      <c r="JVS34" s="41"/>
      <c r="JVT34" s="41"/>
      <c r="JVU34" s="41"/>
      <c r="JVV34" s="41"/>
      <c r="JVW34" s="41"/>
      <c r="JVX34" s="41"/>
      <c r="JVY34" s="41"/>
      <c r="JVZ34" s="41"/>
      <c r="JWA34" s="41"/>
      <c r="JWB34" s="41"/>
      <c r="JWC34" s="41"/>
      <c r="JWD34" s="41"/>
      <c r="JWE34" s="41"/>
      <c r="JWF34" s="41"/>
      <c r="JWG34" s="41"/>
      <c r="JWH34" s="41"/>
      <c r="JWI34" s="41"/>
      <c r="JWJ34" s="41"/>
      <c r="JWK34" s="41"/>
      <c r="JWL34" s="41"/>
      <c r="JWM34" s="41"/>
      <c r="JWN34" s="41"/>
      <c r="JWO34" s="41"/>
      <c r="JWP34" s="41"/>
      <c r="JWQ34" s="41"/>
      <c r="JWR34" s="41"/>
      <c r="JWS34" s="41"/>
      <c r="JWT34" s="41"/>
      <c r="JWU34" s="41"/>
      <c r="JWV34" s="41"/>
      <c r="JWW34" s="41"/>
      <c r="JWX34" s="41"/>
      <c r="JWY34" s="41"/>
      <c r="JWZ34" s="41"/>
      <c r="JXA34" s="41"/>
      <c r="JXB34" s="41"/>
      <c r="JXC34" s="41"/>
      <c r="JXD34" s="41"/>
      <c r="JXE34" s="41"/>
      <c r="JXF34" s="41"/>
      <c r="JXG34" s="41"/>
      <c r="JXH34" s="41"/>
      <c r="JXI34" s="41"/>
      <c r="JXJ34" s="41"/>
      <c r="JXK34" s="41"/>
      <c r="JXL34" s="41"/>
      <c r="JXM34" s="41"/>
      <c r="JXN34" s="41"/>
      <c r="JXO34" s="41"/>
      <c r="JXP34" s="41"/>
      <c r="JXQ34" s="41"/>
      <c r="JXR34" s="41"/>
      <c r="JXS34" s="41"/>
      <c r="JXT34" s="41"/>
      <c r="JXU34" s="41"/>
      <c r="JXV34" s="41"/>
      <c r="JXW34" s="41"/>
      <c r="JXX34" s="41"/>
      <c r="JXY34" s="41"/>
      <c r="JXZ34" s="41"/>
      <c r="JYA34" s="41"/>
      <c r="JYB34" s="41"/>
      <c r="JYC34" s="41"/>
      <c r="JYD34" s="41"/>
      <c r="JYE34" s="41"/>
      <c r="JYF34" s="41"/>
      <c r="JYG34" s="41"/>
      <c r="JYH34" s="41"/>
      <c r="JYI34" s="41"/>
      <c r="JYJ34" s="41"/>
      <c r="JYK34" s="41"/>
      <c r="JYL34" s="41"/>
      <c r="JYM34" s="41"/>
      <c r="JYN34" s="41"/>
      <c r="JYO34" s="41"/>
      <c r="JYP34" s="41"/>
      <c r="JYQ34" s="41"/>
      <c r="JYR34" s="41"/>
      <c r="JYS34" s="41"/>
      <c r="JYT34" s="41"/>
      <c r="JYU34" s="41"/>
      <c r="JYV34" s="41"/>
      <c r="JYW34" s="41"/>
      <c r="JYX34" s="41"/>
      <c r="JYY34" s="41"/>
      <c r="JYZ34" s="41"/>
      <c r="JZA34" s="41"/>
      <c r="JZB34" s="41"/>
      <c r="JZC34" s="41"/>
      <c r="JZD34" s="41"/>
      <c r="JZE34" s="41"/>
      <c r="JZF34" s="41"/>
      <c r="JZG34" s="41"/>
      <c r="JZH34" s="41"/>
      <c r="JZI34" s="41"/>
      <c r="JZJ34" s="41"/>
      <c r="JZK34" s="41"/>
      <c r="JZL34" s="41"/>
      <c r="JZM34" s="41"/>
      <c r="JZN34" s="41"/>
      <c r="JZO34" s="41"/>
      <c r="JZP34" s="41"/>
      <c r="JZQ34" s="41"/>
      <c r="JZR34" s="41"/>
      <c r="JZS34" s="41"/>
      <c r="JZT34" s="41"/>
      <c r="JZU34" s="41"/>
      <c r="JZV34" s="41"/>
      <c r="JZW34" s="41"/>
      <c r="JZX34" s="41"/>
      <c r="JZY34" s="41"/>
      <c r="JZZ34" s="41"/>
      <c r="KAA34" s="41"/>
      <c r="KAB34" s="41"/>
      <c r="KAC34" s="41"/>
      <c r="KAD34" s="41"/>
      <c r="KAE34" s="41"/>
      <c r="KAF34" s="41"/>
      <c r="KAG34" s="41"/>
      <c r="KAH34" s="41"/>
      <c r="KAI34" s="41"/>
      <c r="KAJ34" s="41"/>
      <c r="KAK34" s="41"/>
      <c r="KAL34" s="41"/>
      <c r="KAM34" s="41"/>
      <c r="KAN34" s="41"/>
      <c r="KAO34" s="41"/>
      <c r="KAP34" s="41"/>
      <c r="KAQ34" s="41"/>
      <c r="KAR34" s="41"/>
      <c r="KAS34" s="41"/>
      <c r="KAT34" s="41"/>
      <c r="KAU34" s="41"/>
      <c r="KAV34" s="41"/>
      <c r="KAW34" s="41"/>
      <c r="KAX34" s="41"/>
      <c r="KAY34" s="41"/>
      <c r="KAZ34" s="41"/>
      <c r="KBA34" s="41"/>
      <c r="KBB34" s="41"/>
      <c r="KBC34" s="41"/>
      <c r="KBD34" s="41"/>
      <c r="KBE34" s="41"/>
      <c r="KBF34" s="41"/>
      <c r="KBG34" s="41"/>
      <c r="KBH34" s="41"/>
      <c r="KBI34" s="41"/>
      <c r="KBJ34" s="41"/>
      <c r="KBK34" s="41"/>
      <c r="KBL34" s="41"/>
      <c r="KBM34" s="41"/>
      <c r="KBN34" s="41"/>
      <c r="KBO34" s="41"/>
      <c r="KBP34" s="41"/>
      <c r="KBQ34" s="41"/>
      <c r="KBR34" s="41"/>
      <c r="KBS34" s="41"/>
      <c r="KBT34" s="41"/>
      <c r="KBU34" s="41"/>
      <c r="KBV34" s="41"/>
      <c r="KBW34" s="41"/>
      <c r="KBX34" s="41"/>
      <c r="KBY34" s="41"/>
      <c r="KBZ34" s="41"/>
      <c r="KCA34" s="41"/>
      <c r="KCB34" s="41"/>
      <c r="KCC34" s="41"/>
      <c r="KCD34" s="41"/>
      <c r="KCE34" s="41"/>
      <c r="KCF34" s="41"/>
      <c r="KCG34" s="41"/>
      <c r="KCH34" s="41"/>
      <c r="KCI34" s="41"/>
      <c r="KCJ34" s="41"/>
      <c r="KCK34" s="41"/>
      <c r="KCL34" s="41"/>
      <c r="KCM34" s="41"/>
      <c r="KCN34" s="41"/>
      <c r="KCO34" s="41"/>
      <c r="KCP34" s="41"/>
      <c r="KCQ34" s="41"/>
      <c r="KCR34" s="41"/>
      <c r="KCS34" s="41"/>
      <c r="KCT34" s="41"/>
      <c r="KCU34" s="41"/>
      <c r="KCV34" s="41"/>
      <c r="KCW34" s="41"/>
      <c r="KCX34" s="41"/>
      <c r="KCY34" s="41"/>
      <c r="KCZ34" s="41"/>
      <c r="KDA34" s="41"/>
      <c r="KDB34" s="41"/>
      <c r="KDC34" s="41"/>
      <c r="KDD34" s="41"/>
      <c r="KDE34" s="41"/>
      <c r="KDF34" s="41"/>
      <c r="KDG34" s="41"/>
      <c r="KDH34" s="41"/>
      <c r="KDI34" s="41"/>
      <c r="KDJ34" s="41"/>
      <c r="KDK34" s="41"/>
      <c r="KDL34" s="41"/>
      <c r="KDM34" s="41"/>
      <c r="KDN34" s="41"/>
      <c r="KDO34" s="41"/>
      <c r="KDP34" s="41"/>
      <c r="KDQ34" s="41"/>
      <c r="KDR34" s="41"/>
      <c r="KDS34" s="41"/>
      <c r="KDT34" s="41"/>
      <c r="KDU34" s="41"/>
      <c r="KDV34" s="41"/>
      <c r="KDW34" s="41"/>
      <c r="KDX34" s="41"/>
      <c r="KDY34" s="41"/>
      <c r="KDZ34" s="41"/>
      <c r="KEA34" s="41"/>
      <c r="KEB34" s="41"/>
      <c r="KEC34" s="41"/>
      <c r="KED34" s="41"/>
      <c r="KEE34" s="41"/>
      <c r="KEF34" s="41"/>
      <c r="KEG34" s="41"/>
      <c r="KEH34" s="41"/>
      <c r="KEI34" s="41"/>
      <c r="KEJ34" s="41"/>
      <c r="KEK34" s="41"/>
      <c r="KEL34" s="41"/>
      <c r="KEM34" s="41"/>
      <c r="KEN34" s="41"/>
      <c r="KEO34" s="41"/>
      <c r="KEP34" s="41"/>
      <c r="KEQ34" s="41"/>
      <c r="KER34" s="41"/>
      <c r="KES34" s="41"/>
      <c r="KET34" s="41"/>
      <c r="KEU34" s="41"/>
      <c r="KEV34" s="41"/>
      <c r="KEW34" s="41"/>
      <c r="KEX34" s="41"/>
      <c r="KEY34" s="41"/>
      <c r="KEZ34" s="41"/>
      <c r="KFA34" s="41"/>
      <c r="KFB34" s="41"/>
      <c r="KFC34" s="41"/>
      <c r="KFD34" s="41"/>
      <c r="KFE34" s="41"/>
      <c r="KFF34" s="41"/>
      <c r="KFG34" s="41"/>
      <c r="KFH34" s="41"/>
      <c r="KFI34" s="41"/>
      <c r="KFJ34" s="41"/>
      <c r="KFK34" s="41"/>
      <c r="KFL34" s="41"/>
      <c r="KFM34" s="41"/>
      <c r="KFN34" s="41"/>
      <c r="KFO34" s="41"/>
      <c r="KFP34" s="41"/>
      <c r="KFQ34" s="41"/>
      <c r="KFR34" s="41"/>
      <c r="KFS34" s="41"/>
      <c r="KFT34" s="41"/>
      <c r="KFU34" s="41"/>
      <c r="KFV34" s="41"/>
      <c r="KFW34" s="41"/>
      <c r="KFX34" s="41"/>
      <c r="KFY34" s="41"/>
      <c r="KFZ34" s="41"/>
      <c r="KGA34" s="41"/>
      <c r="KGB34" s="41"/>
      <c r="KGC34" s="41"/>
      <c r="KGD34" s="41"/>
      <c r="KGE34" s="41"/>
      <c r="KGF34" s="41"/>
      <c r="KGG34" s="41"/>
      <c r="KGH34" s="41"/>
      <c r="KGI34" s="41"/>
      <c r="KGJ34" s="41"/>
      <c r="KGK34" s="41"/>
      <c r="KGL34" s="41"/>
      <c r="KGM34" s="41"/>
      <c r="KGN34" s="41"/>
      <c r="KGO34" s="41"/>
      <c r="KGP34" s="41"/>
      <c r="KGQ34" s="41"/>
      <c r="KGR34" s="41"/>
      <c r="KGS34" s="41"/>
      <c r="KGT34" s="41"/>
      <c r="KGU34" s="41"/>
      <c r="KGV34" s="41"/>
      <c r="KGW34" s="41"/>
      <c r="KGX34" s="41"/>
      <c r="KGY34" s="41"/>
      <c r="KGZ34" s="41"/>
      <c r="KHA34" s="41"/>
      <c r="KHB34" s="41"/>
      <c r="KHC34" s="41"/>
      <c r="KHD34" s="41"/>
      <c r="KHE34" s="41"/>
      <c r="KHF34" s="41"/>
      <c r="KHG34" s="41"/>
      <c r="KHH34" s="41"/>
      <c r="KHI34" s="41"/>
      <c r="KHJ34" s="41"/>
      <c r="KHK34" s="41"/>
      <c r="KHL34" s="41"/>
      <c r="KHM34" s="41"/>
      <c r="KHN34" s="41"/>
      <c r="KHO34" s="41"/>
      <c r="KHP34" s="41"/>
      <c r="KHQ34" s="41"/>
      <c r="KHR34" s="41"/>
      <c r="KHS34" s="41"/>
      <c r="KHT34" s="41"/>
      <c r="KHU34" s="41"/>
      <c r="KHV34" s="41"/>
      <c r="KHW34" s="41"/>
      <c r="KHX34" s="41"/>
      <c r="KHY34" s="41"/>
      <c r="KHZ34" s="41"/>
      <c r="KIA34" s="41"/>
      <c r="KIB34" s="41"/>
      <c r="KIC34" s="41"/>
      <c r="KID34" s="41"/>
      <c r="KIE34" s="41"/>
      <c r="KIF34" s="41"/>
      <c r="KIG34" s="41"/>
      <c r="KIH34" s="41"/>
      <c r="KII34" s="41"/>
      <c r="KIJ34" s="41"/>
      <c r="KIK34" s="41"/>
      <c r="KIL34" s="41"/>
      <c r="KIM34" s="41"/>
      <c r="KIN34" s="41"/>
      <c r="KIO34" s="41"/>
      <c r="KIP34" s="41"/>
      <c r="KIQ34" s="41"/>
      <c r="KIR34" s="41"/>
      <c r="KIS34" s="41"/>
      <c r="KIT34" s="41"/>
      <c r="KIU34" s="41"/>
      <c r="KIV34" s="41"/>
      <c r="KIW34" s="41"/>
      <c r="KIX34" s="41"/>
      <c r="KIY34" s="41"/>
      <c r="KIZ34" s="41"/>
      <c r="KJA34" s="41"/>
      <c r="KJB34" s="41"/>
      <c r="KJC34" s="41"/>
      <c r="KJD34" s="41"/>
      <c r="KJE34" s="41"/>
      <c r="KJF34" s="41"/>
      <c r="KJG34" s="41"/>
      <c r="KJH34" s="41"/>
      <c r="KJI34" s="41"/>
      <c r="KJJ34" s="41"/>
      <c r="KJK34" s="41"/>
      <c r="KJL34" s="41"/>
      <c r="KJM34" s="41"/>
      <c r="KJN34" s="41"/>
      <c r="KJO34" s="41"/>
      <c r="KJP34" s="41"/>
      <c r="KJQ34" s="41"/>
      <c r="KJR34" s="41"/>
      <c r="KJS34" s="41"/>
      <c r="KJT34" s="41"/>
      <c r="KJU34" s="41"/>
      <c r="KJV34" s="41"/>
      <c r="KJW34" s="41"/>
      <c r="KJX34" s="41"/>
      <c r="KJY34" s="41"/>
      <c r="KJZ34" s="41"/>
      <c r="KKA34" s="41"/>
      <c r="KKB34" s="41"/>
      <c r="KKC34" s="41"/>
      <c r="KKD34" s="41"/>
      <c r="KKE34" s="41"/>
      <c r="KKF34" s="41"/>
      <c r="KKG34" s="41"/>
      <c r="KKH34" s="41"/>
      <c r="KKI34" s="41"/>
      <c r="KKJ34" s="41"/>
      <c r="KKK34" s="41"/>
      <c r="KKL34" s="41"/>
      <c r="KKM34" s="41"/>
      <c r="KKN34" s="41"/>
      <c r="KKO34" s="41"/>
      <c r="KKP34" s="41"/>
      <c r="KKQ34" s="41"/>
      <c r="KKR34" s="41"/>
      <c r="KKS34" s="41"/>
      <c r="KKT34" s="41"/>
      <c r="KKU34" s="41"/>
      <c r="KKV34" s="41"/>
      <c r="KKW34" s="41"/>
      <c r="KKX34" s="41"/>
      <c r="KKY34" s="41"/>
      <c r="KKZ34" s="41"/>
      <c r="KLA34" s="41"/>
      <c r="KLB34" s="41"/>
      <c r="KLC34" s="41"/>
      <c r="KLD34" s="41"/>
      <c r="KLE34" s="41"/>
      <c r="KLF34" s="41"/>
      <c r="KLG34" s="41"/>
      <c r="KLH34" s="41"/>
      <c r="KLI34" s="41"/>
      <c r="KLJ34" s="41"/>
      <c r="KLK34" s="41"/>
      <c r="KLL34" s="41"/>
      <c r="KLM34" s="41"/>
      <c r="KLN34" s="41"/>
      <c r="KLO34" s="41"/>
      <c r="KLP34" s="41"/>
      <c r="KLQ34" s="41"/>
      <c r="KLR34" s="41"/>
      <c r="KLS34" s="41"/>
      <c r="KLT34" s="41"/>
      <c r="KLU34" s="41"/>
      <c r="KLV34" s="41"/>
      <c r="KLW34" s="41"/>
      <c r="KLX34" s="41"/>
      <c r="KLY34" s="41"/>
      <c r="KLZ34" s="41"/>
      <c r="KMA34" s="41"/>
      <c r="KMB34" s="41"/>
      <c r="KMC34" s="41"/>
      <c r="KMD34" s="41"/>
      <c r="KME34" s="41"/>
      <c r="KMF34" s="41"/>
      <c r="KMG34" s="41"/>
      <c r="KMH34" s="41"/>
      <c r="KMI34" s="41"/>
      <c r="KMJ34" s="41"/>
      <c r="KMK34" s="41"/>
      <c r="KML34" s="41"/>
      <c r="KMM34" s="41"/>
      <c r="KMN34" s="41"/>
      <c r="KMO34" s="41"/>
      <c r="KMP34" s="41"/>
      <c r="KMQ34" s="41"/>
      <c r="KMR34" s="41"/>
      <c r="KMS34" s="41"/>
      <c r="KMT34" s="41"/>
      <c r="KMU34" s="41"/>
      <c r="KMV34" s="41"/>
      <c r="KMW34" s="41"/>
      <c r="KMX34" s="41"/>
      <c r="KMY34" s="41"/>
      <c r="KMZ34" s="41"/>
      <c r="KNA34" s="41"/>
      <c r="KNB34" s="41"/>
      <c r="KNC34" s="41"/>
      <c r="KND34" s="41"/>
      <c r="KNE34" s="41"/>
      <c r="KNF34" s="41"/>
      <c r="KNG34" s="41"/>
      <c r="KNH34" s="41"/>
      <c r="KNI34" s="41"/>
      <c r="KNJ34" s="41"/>
      <c r="KNK34" s="41"/>
      <c r="KNL34" s="41"/>
      <c r="KNM34" s="41"/>
      <c r="KNN34" s="41"/>
      <c r="KNO34" s="41"/>
      <c r="KNP34" s="41"/>
      <c r="KNQ34" s="41"/>
      <c r="KNR34" s="41"/>
      <c r="KNS34" s="41"/>
      <c r="KNT34" s="41"/>
      <c r="KNU34" s="41"/>
      <c r="KNV34" s="41"/>
      <c r="KNW34" s="41"/>
      <c r="KNX34" s="41"/>
      <c r="KNY34" s="41"/>
      <c r="KNZ34" s="41"/>
      <c r="KOA34" s="41"/>
      <c r="KOB34" s="41"/>
      <c r="KOC34" s="41"/>
      <c r="KOD34" s="41"/>
      <c r="KOE34" s="41"/>
      <c r="KOF34" s="41"/>
      <c r="KOG34" s="41"/>
      <c r="KOH34" s="41"/>
      <c r="KOI34" s="41"/>
      <c r="KOJ34" s="41"/>
      <c r="KOK34" s="41"/>
      <c r="KOL34" s="41"/>
      <c r="KOM34" s="41"/>
      <c r="KON34" s="41"/>
      <c r="KOO34" s="41"/>
      <c r="KOP34" s="41"/>
      <c r="KOQ34" s="41"/>
      <c r="KOR34" s="41"/>
      <c r="KOS34" s="41"/>
      <c r="KOT34" s="41"/>
      <c r="KOU34" s="41"/>
      <c r="KOV34" s="41"/>
      <c r="KOW34" s="41"/>
      <c r="KOX34" s="41"/>
      <c r="KOY34" s="41"/>
      <c r="KOZ34" s="41"/>
      <c r="KPA34" s="41"/>
      <c r="KPB34" s="41"/>
      <c r="KPC34" s="41"/>
      <c r="KPD34" s="41"/>
      <c r="KPE34" s="41"/>
      <c r="KPF34" s="41"/>
      <c r="KPG34" s="41"/>
      <c r="KPH34" s="41"/>
      <c r="KPI34" s="41"/>
      <c r="KPJ34" s="41"/>
      <c r="KPK34" s="41"/>
      <c r="KPL34" s="41"/>
      <c r="KPM34" s="41"/>
      <c r="KPN34" s="41"/>
      <c r="KPO34" s="41"/>
      <c r="KPP34" s="41"/>
      <c r="KPQ34" s="41"/>
      <c r="KPR34" s="41"/>
      <c r="KPS34" s="41"/>
      <c r="KPT34" s="41"/>
      <c r="KPU34" s="41"/>
      <c r="KPV34" s="41"/>
      <c r="KPW34" s="41"/>
      <c r="KPX34" s="41"/>
      <c r="KPY34" s="41"/>
      <c r="KPZ34" s="41"/>
      <c r="KQA34" s="41"/>
      <c r="KQB34" s="41"/>
      <c r="KQC34" s="41"/>
      <c r="KQD34" s="41"/>
      <c r="KQE34" s="41"/>
      <c r="KQF34" s="41"/>
      <c r="KQG34" s="41"/>
      <c r="KQH34" s="41"/>
      <c r="KQI34" s="41"/>
      <c r="KQJ34" s="41"/>
      <c r="KQK34" s="41"/>
      <c r="KQL34" s="41"/>
      <c r="KQM34" s="41"/>
      <c r="KQN34" s="41"/>
      <c r="KQO34" s="41"/>
      <c r="KQP34" s="41"/>
      <c r="KQQ34" s="41"/>
      <c r="KQR34" s="41"/>
      <c r="KQS34" s="41"/>
      <c r="KQT34" s="41"/>
      <c r="KQU34" s="41"/>
      <c r="KQV34" s="41"/>
      <c r="KQW34" s="41"/>
      <c r="KQX34" s="41"/>
      <c r="KQY34" s="41"/>
      <c r="KQZ34" s="41"/>
      <c r="KRA34" s="41"/>
      <c r="KRB34" s="41"/>
      <c r="KRC34" s="41"/>
      <c r="KRD34" s="41"/>
      <c r="KRE34" s="41"/>
      <c r="KRF34" s="41"/>
      <c r="KRG34" s="41"/>
      <c r="KRH34" s="41"/>
      <c r="KRI34" s="41"/>
      <c r="KRJ34" s="41"/>
      <c r="KRK34" s="41"/>
      <c r="KRL34" s="41"/>
      <c r="KRM34" s="41"/>
      <c r="KRN34" s="41"/>
      <c r="KRO34" s="41"/>
      <c r="KRP34" s="41"/>
      <c r="KRQ34" s="41"/>
      <c r="KRR34" s="41"/>
      <c r="KRS34" s="41"/>
      <c r="KRT34" s="41"/>
      <c r="KRU34" s="41"/>
      <c r="KRV34" s="41"/>
      <c r="KRW34" s="41"/>
      <c r="KRX34" s="41"/>
      <c r="KRY34" s="41"/>
      <c r="KRZ34" s="41"/>
      <c r="KSA34" s="41"/>
      <c r="KSB34" s="41"/>
      <c r="KSC34" s="41"/>
      <c r="KSD34" s="41"/>
      <c r="KSE34" s="41"/>
      <c r="KSF34" s="41"/>
      <c r="KSG34" s="41"/>
      <c r="KSH34" s="41"/>
      <c r="KSI34" s="41"/>
      <c r="KSJ34" s="41"/>
      <c r="KSK34" s="41"/>
      <c r="KSL34" s="41"/>
      <c r="KSM34" s="41"/>
      <c r="KSN34" s="41"/>
      <c r="KSO34" s="41"/>
      <c r="KSP34" s="41"/>
      <c r="KSQ34" s="41"/>
      <c r="KSR34" s="41"/>
      <c r="KSS34" s="41"/>
      <c r="KST34" s="41"/>
      <c r="KSU34" s="41"/>
      <c r="KSV34" s="41"/>
      <c r="KSW34" s="41"/>
      <c r="KSX34" s="41"/>
      <c r="KSY34" s="41"/>
      <c r="KSZ34" s="41"/>
      <c r="KTA34" s="41"/>
      <c r="KTB34" s="41"/>
      <c r="KTC34" s="41"/>
      <c r="KTD34" s="41"/>
      <c r="KTE34" s="41"/>
      <c r="KTF34" s="41"/>
      <c r="KTG34" s="41"/>
      <c r="KTH34" s="41"/>
      <c r="KTI34" s="41"/>
      <c r="KTJ34" s="41"/>
      <c r="KTK34" s="41"/>
      <c r="KTL34" s="41"/>
      <c r="KTM34" s="41"/>
      <c r="KTN34" s="41"/>
      <c r="KTO34" s="41"/>
      <c r="KTP34" s="41"/>
      <c r="KTQ34" s="41"/>
      <c r="KTR34" s="41"/>
      <c r="KTS34" s="41"/>
      <c r="KTT34" s="41"/>
      <c r="KTU34" s="41"/>
      <c r="KTV34" s="41"/>
      <c r="KTW34" s="41"/>
      <c r="KTX34" s="41"/>
      <c r="KTY34" s="41"/>
      <c r="KTZ34" s="41"/>
      <c r="KUA34" s="41"/>
      <c r="KUB34" s="41"/>
      <c r="KUC34" s="41"/>
      <c r="KUD34" s="41"/>
      <c r="KUE34" s="41"/>
      <c r="KUF34" s="41"/>
      <c r="KUG34" s="41"/>
      <c r="KUH34" s="41"/>
      <c r="KUI34" s="41"/>
      <c r="KUJ34" s="41"/>
      <c r="KUK34" s="41"/>
      <c r="KUL34" s="41"/>
      <c r="KUM34" s="41"/>
      <c r="KUN34" s="41"/>
      <c r="KUO34" s="41"/>
      <c r="KUP34" s="41"/>
      <c r="KUQ34" s="41"/>
      <c r="KUR34" s="41"/>
      <c r="KUS34" s="41"/>
      <c r="KUT34" s="41"/>
      <c r="KUU34" s="41"/>
      <c r="KUV34" s="41"/>
      <c r="KUW34" s="41"/>
      <c r="KUX34" s="41"/>
      <c r="KUY34" s="41"/>
      <c r="KUZ34" s="41"/>
      <c r="KVA34" s="41"/>
      <c r="KVB34" s="41"/>
      <c r="KVC34" s="41"/>
      <c r="KVD34" s="41"/>
      <c r="KVE34" s="41"/>
      <c r="KVF34" s="41"/>
      <c r="KVG34" s="41"/>
      <c r="KVH34" s="41"/>
      <c r="KVI34" s="41"/>
      <c r="KVJ34" s="41"/>
      <c r="KVK34" s="41"/>
      <c r="KVL34" s="41"/>
      <c r="KVM34" s="41"/>
      <c r="KVN34" s="41"/>
      <c r="KVO34" s="41"/>
      <c r="KVP34" s="41"/>
      <c r="KVQ34" s="41"/>
      <c r="KVR34" s="41"/>
      <c r="KVS34" s="41"/>
      <c r="KVT34" s="41"/>
      <c r="KVU34" s="41"/>
      <c r="KVV34" s="41"/>
      <c r="KVW34" s="41"/>
      <c r="KVX34" s="41"/>
      <c r="KVY34" s="41"/>
      <c r="KVZ34" s="41"/>
      <c r="KWA34" s="41"/>
      <c r="KWB34" s="41"/>
      <c r="KWC34" s="41"/>
      <c r="KWD34" s="41"/>
      <c r="KWE34" s="41"/>
      <c r="KWF34" s="41"/>
      <c r="KWG34" s="41"/>
      <c r="KWH34" s="41"/>
      <c r="KWI34" s="41"/>
      <c r="KWJ34" s="41"/>
      <c r="KWK34" s="41"/>
      <c r="KWL34" s="41"/>
      <c r="KWM34" s="41"/>
      <c r="KWN34" s="41"/>
      <c r="KWO34" s="41"/>
      <c r="KWP34" s="41"/>
      <c r="KWQ34" s="41"/>
      <c r="KWR34" s="41"/>
      <c r="KWS34" s="41"/>
      <c r="KWT34" s="41"/>
      <c r="KWU34" s="41"/>
      <c r="KWV34" s="41"/>
      <c r="KWW34" s="41"/>
      <c r="KWX34" s="41"/>
      <c r="KWY34" s="41"/>
      <c r="KWZ34" s="41"/>
      <c r="KXA34" s="41"/>
      <c r="KXB34" s="41"/>
      <c r="KXC34" s="41"/>
      <c r="KXD34" s="41"/>
      <c r="KXE34" s="41"/>
      <c r="KXF34" s="41"/>
      <c r="KXG34" s="41"/>
      <c r="KXH34" s="41"/>
      <c r="KXI34" s="41"/>
      <c r="KXJ34" s="41"/>
      <c r="KXK34" s="41"/>
      <c r="KXL34" s="41"/>
      <c r="KXM34" s="41"/>
      <c r="KXN34" s="41"/>
      <c r="KXO34" s="41"/>
      <c r="KXP34" s="41"/>
      <c r="KXQ34" s="41"/>
      <c r="KXR34" s="41"/>
      <c r="KXS34" s="41"/>
      <c r="KXT34" s="41"/>
      <c r="KXU34" s="41"/>
      <c r="KXV34" s="41"/>
      <c r="KXW34" s="41"/>
      <c r="KXX34" s="41"/>
      <c r="KXY34" s="41"/>
      <c r="KXZ34" s="41"/>
      <c r="KYA34" s="41"/>
      <c r="KYB34" s="41"/>
      <c r="KYC34" s="41"/>
      <c r="KYD34" s="41"/>
      <c r="KYE34" s="41"/>
      <c r="KYF34" s="41"/>
      <c r="KYG34" s="41"/>
      <c r="KYH34" s="41"/>
      <c r="KYI34" s="41"/>
      <c r="KYJ34" s="41"/>
      <c r="KYK34" s="41"/>
      <c r="KYL34" s="41"/>
      <c r="KYM34" s="41"/>
      <c r="KYN34" s="41"/>
      <c r="KYO34" s="41"/>
      <c r="KYP34" s="41"/>
      <c r="KYQ34" s="41"/>
      <c r="KYR34" s="41"/>
      <c r="KYS34" s="41"/>
      <c r="KYT34" s="41"/>
      <c r="KYU34" s="41"/>
      <c r="KYV34" s="41"/>
      <c r="KYW34" s="41"/>
      <c r="KYX34" s="41"/>
      <c r="KYY34" s="41"/>
      <c r="KYZ34" s="41"/>
      <c r="KZA34" s="41"/>
      <c r="KZB34" s="41"/>
      <c r="KZC34" s="41"/>
      <c r="KZD34" s="41"/>
      <c r="KZE34" s="41"/>
      <c r="KZF34" s="41"/>
      <c r="KZG34" s="41"/>
      <c r="KZH34" s="41"/>
      <c r="KZI34" s="41"/>
      <c r="KZJ34" s="41"/>
      <c r="KZK34" s="41"/>
      <c r="KZL34" s="41"/>
      <c r="KZM34" s="41"/>
      <c r="KZN34" s="41"/>
      <c r="KZO34" s="41"/>
      <c r="KZP34" s="41"/>
      <c r="KZQ34" s="41"/>
      <c r="KZR34" s="41"/>
      <c r="KZS34" s="41"/>
      <c r="KZT34" s="41"/>
      <c r="KZU34" s="41"/>
      <c r="KZV34" s="41"/>
      <c r="KZW34" s="41"/>
      <c r="KZX34" s="41"/>
      <c r="KZY34" s="41"/>
      <c r="KZZ34" s="41"/>
      <c r="LAA34" s="41"/>
      <c r="LAB34" s="41"/>
      <c r="LAC34" s="41"/>
      <c r="LAD34" s="41"/>
      <c r="LAE34" s="41"/>
      <c r="LAF34" s="41"/>
      <c r="LAG34" s="41"/>
      <c r="LAH34" s="41"/>
      <c r="LAI34" s="41"/>
      <c r="LAJ34" s="41"/>
      <c r="LAK34" s="41"/>
      <c r="LAL34" s="41"/>
      <c r="LAM34" s="41"/>
      <c r="LAN34" s="41"/>
      <c r="LAO34" s="41"/>
      <c r="LAP34" s="41"/>
      <c r="LAQ34" s="41"/>
      <c r="LAR34" s="41"/>
      <c r="LAS34" s="41"/>
      <c r="LAT34" s="41"/>
      <c r="LAU34" s="41"/>
      <c r="LAV34" s="41"/>
      <c r="LAW34" s="41"/>
      <c r="LAX34" s="41"/>
      <c r="LAY34" s="41"/>
      <c r="LAZ34" s="41"/>
      <c r="LBA34" s="41"/>
      <c r="LBB34" s="41"/>
      <c r="LBC34" s="41"/>
      <c r="LBD34" s="41"/>
      <c r="LBE34" s="41"/>
      <c r="LBF34" s="41"/>
      <c r="LBG34" s="41"/>
      <c r="LBH34" s="41"/>
      <c r="LBI34" s="41"/>
      <c r="LBJ34" s="41"/>
      <c r="LBK34" s="41"/>
      <c r="LBL34" s="41"/>
      <c r="LBM34" s="41"/>
      <c r="LBN34" s="41"/>
      <c r="LBO34" s="41"/>
      <c r="LBP34" s="41"/>
      <c r="LBQ34" s="41"/>
      <c r="LBR34" s="41"/>
      <c r="LBS34" s="41"/>
      <c r="LBT34" s="41"/>
      <c r="LBU34" s="41"/>
      <c r="LBV34" s="41"/>
      <c r="LBW34" s="41"/>
      <c r="LBX34" s="41"/>
      <c r="LBY34" s="41"/>
      <c r="LBZ34" s="41"/>
      <c r="LCA34" s="41"/>
      <c r="LCB34" s="41"/>
      <c r="LCC34" s="41"/>
      <c r="LCD34" s="41"/>
      <c r="LCE34" s="41"/>
      <c r="LCF34" s="41"/>
      <c r="LCG34" s="41"/>
      <c r="LCH34" s="41"/>
      <c r="LCI34" s="41"/>
      <c r="LCJ34" s="41"/>
      <c r="LCK34" s="41"/>
      <c r="LCL34" s="41"/>
      <c r="LCM34" s="41"/>
      <c r="LCN34" s="41"/>
      <c r="LCO34" s="41"/>
      <c r="LCP34" s="41"/>
      <c r="LCQ34" s="41"/>
      <c r="LCR34" s="41"/>
      <c r="LCS34" s="41"/>
      <c r="LCT34" s="41"/>
      <c r="LCU34" s="41"/>
      <c r="LCV34" s="41"/>
      <c r="LCW34" s="41"/>
      <c r="LCX34" s="41"/>
      <c r="LCY34" s="41"/>
      <c r="LCZ34" s="41"/>
      <c r="LDA34" s="41"/>
      <c r="LDB34" s="41"/>
      <c r="LDC34" s="41"/>
      <c r="LDD34" s="41"/>
      <c r="LDE34" s="41"/>
      <c r="LDF34" s="41"/>
      <c r="LDG34" s="41"/>
      <c r="LDH34" s="41"/>
      <c r="LDI34" s="41"/>
      <c r="LDJ34" s="41"/>
      <c r="LDK34" s="41"/>
      <c r="LDL34" s="41"/>
      <c r="LDM34" s="41"/>
      <c r="LDN34" s="41"/>
      <c r="LDO34" s="41"/>
      <c r="LDP34" s="41"/>
      <c r="LDQ34" s="41"/>
      <c r="LDR34" s="41"/>
      <c r="LDS34" s="41"/>
      <c r="LDT34" s="41"/>
      <c r="LDU34" s="41"/>
      <c r="LDV34" s="41"/>
      <c r="LDW34" s="41"/>
      <c r="LDX34" s="41"/>
      <c r="LDY34" s="41"/>
      <c r="LDZ34" s="41"/>
      <c r="LEA34" s="41"/>
      <c r="LEB34" s="41"/>
      <c r="LEC34" s="41"/>
      <c r="LED34" s="41"/>
      <c r="LEE34" s="41"/>
      <c r="LEF34" s="41"/>
      <c r="LEG34" s="41"/>
      <c r="LEH34" s="41"/>
      <c r="LEI34" s="41"/>
      <c r="LEJ34" s="41"/>
      <c r="LEK34" s="41"/>
      <c r="LEL34" s="41"/>
      <c r="LEM34" s="41"/>
      <c r="LEN34" s="41"/>
      <c r="LEO34" s="41"/>
      <c r="LEP34" s="41"/>
      <c r="LEQ34" s="41"/>
      <c r="LER34" s="41"/>
      <c r="LES34" s="41"/>
      <c r="LET34" s="41"/>
      <c r="LEU34" s="41"/>
      <c r="LEV34" s="41"/>
      <c r="LEW34" s="41"/>
      <c r="LEX34" s="41"/>
      <c r="LEY34" s="41"/>
      <c r="LEZ34" s="41"/>
      <c r="LFA34" s="41"/>
      <c r="LFB34" s="41"/>
      <c r="LFC34" s="41"/>
      <c r="LFD34" s="41"/>
      <c r="LFE34" s="41"/>
      <c r="LFF34" s="41"/>
      <c r="LFG34" s="41"/>
      <c r="LFH34" s="41"/>
      <c r="LFI34" s="41"/>
      <c r="LFJ34" s="41"/>
      <c r="LFK34" s="41"/>
      <c r="LFL34" s="41"/>
      <c r="LFM34" s="41"/>
      <c r="LFN34" s="41"/>
      <c r="LFO34" s="41"/>
      <c r="LFP34" s="41"/>
      <c r="LFQ34" s="41"/>
      <c r="LFR34" s="41"/>
      <c r="LFS34" s="41"/>
      <c r="LFT34" s="41"/>
      <c r="LFU34" s="41"/>
      <c r="LFV34" s="41"/>
      <c r="LFW34" s="41"/>
      <c r="LFX34" s="41"/>
      <c r="LFY34" s="41"/>
      <c r="LFZ34" s="41"/>
      <c r="LGA34" s="41"/>
      <c r="LGB34" s="41"/>
      <c r="LGC34" s="41"/>
      <c r="LGD34" s="41"/>
      <c r="LGE34" s="41"/>
      <c r="LGF34" s="41"/>
      <c r="LGG34" s="41"/>
      <c r="LGH34" s="41"/>
      <c r="LGI34" s="41"/>
      <c r="LGJ34" s="41"/>
      <c r="LGK34" s="41"/>
      <c r="LGL34" s="41"/>
      <c r="LGM34" s="41"/>
      <c r="LGN34" s="41"/>
      <c r="LGO34" s="41"/>
      <c r="LGP34" s="41"/>
      <c r="LGQ34" s="41"/>
      <c r="LGR34" s="41"/>
      <c r="LGS34" s="41"/>
      <c r="LGT34" s="41"/>
      <c r="LGU34" s="41"/>
      <c r="LGV34" s="41"/>
      <c r="LGW34" s="41"/>
      <c r="LGX34" s="41"/>
      <c r="LGY34" s="41"/>
      <c r="LGZ34" s="41"/>
      <c r="LHA34" s="41"/>
      <c r="LHB34" s="41"/>
      <c r="LHC34" s="41"/>
      <c r="LHD34" s="41"/>
      <c r="LHE34" s="41"/>
      <c r="LHF34" s="41"/>
      <c r="LHG34" s="41"/>
      <c r="LHH34" s="41"/>
      <c r="LHI34" s="41"/>
      <c r="LHJ34" s="41"/>
      <c r="LHK34" s="41"/>
      <c r="LHL34" s="41"/>
      <c r="LHM34" s="41"/>
      <c r="LHN34" s="41"/>
      <c r="LHO34" s="41"/>
      <c r="LHP34" s="41"/>
      <c r="LHQ34" s="41"/>
      <c r="LHR34" s="41"/>
      <c r="LHS34" s="41"/>
      <c r="LHT34" s="41"/>
      <c r="LHU34" s="41"/>
      <c r="LHV34" s="41"/>
      <c r="LHW34" s="41"/>
      <c r="LHX34" s="41"/>
      <c r="LHY34" s="41"/>
      <c r="LHZ34" s="41"/>
      <c r="LIA34" s="41"/>
      <c r="LIB34" s="41"/>
      <c r="LIC34" s="41"/>
      <c r="LID34" s="41"/>
      <c r="LIE34" s="41"/>
      <c r="LIF34" s="41"/>
      <c r="LIG34" s="41"/>
      <c r="LIH34" s="41"/>
      <c r="LII34" s="41"/>
      <c r="LIJ34" s="41"/>
      <c r="LIK34" s="41"/>
      <c r="LIL34" s="41"/>
      <c r="LIM34" s="41"/>
      <c r="LIN34" s="41"/>
      <c r="LIO34" s="41"/>
      <c r="LIP34" s="41"/>
      <c r="LIQ34" s="41"/>
      <c r="LIR34" s="41"/>
      <c r="LIS34" s="41"/>
      <c r="LIT34" s="41"/>
      <c r="LIU34" s="41"/>
      <c r="LIV34" s="41"/>
      <c r="LIW34" s="41"/>
      <c r="LIX34" s="41"/>
      <c r="LIY34" s="41"/>
      <c r="LIZ34" s="41"/>
      <c r="LJA34" s="41"/>
      <c r="LJB34" s="41"/>
      <c r="LJC34" s="41"/>
      <c r="LJD34" s="41"/>
      <c r="LJE34" s="41"/>
      <c r="LJF34" s="41"/>
      <c r="LJG34" s="41"/>
      <c r="LJH34" s="41"/>
      <c r="LJI34" s="41"/>
      <c r="LJJ34" s="41"/>
      <c r="LJK34" s="41"/>
      <c r="LJL34" s="41"/>
      <c r="LJM34" s="41"/>
      <c r="LJN34" s="41"/>
      <c r="LJO34" s="41"/>
      <c r="LJP34" s="41"/>
      <c r="LJQ34" s="41"/>
      <c r="LJR34" s="41"/>
      <c r="LJS34" s="41"/>
      <c r="LJT34" s="41"/>
      <c r="LJU34" s="41"/>
      <c r="LJV34" s="41"/>
      <c r="LJW34" s="41"/>
      <c r="LJX34" s="41"/>
      <c r="LJY34" s="41"/>
      <c r="LJZ34" s="41"/>
      <c r="LKA34" s="41"/>
      <c r="LKB34" s="41"/>
      <c r="LKC34" s="41"/>
      <c r="LKD34" s="41"/>
      <c r="LKE34" s="41"/>
      <c r="LKF34" s="41"/>
      <c r="LKG34" s="41"/>
      <c r="LKH34" s="41"/>
      <c r="LKI34" s="41"/>
      <c r="LKJ34" s="41"/>
      <c r="LKK34" s="41"/>
      <c r="LKL34" s="41"/>
      <c r="LKM34" s="41"/>
      <c r="LKN34" s="41"/>
      <c r="LKO34" s="41"/>
      <c r="LKP34" s="41"/>
      <c r="LKQ34" s="41"/>
      <c r="LKR34" s="41"/>
      <c r="LKS34" s="41"/>
      <c r="LKT34" s="41"/>
      <c r="LKU34" s="41"/>
      <c r="LKV34" s="41"/>
      <c r="LKW34" s="41"/>
      <c r="LKX34" s="41"/>
      <c r="LKY34" s="41"/>
      <c r="LKZ34" s="41"/>
      <c r="LLA34" s="41"/>
      <c r="LLB34" s="41"/>
      <c r="LLC34" s="41"/>
      <c r="LLD34" s="41"/>
      <c r="LLE34" s="41"/>
      <c r="LLF34" s="41"/>
      <c r="LLG34" s="41"/>
      <c r="LLH34" s="41"/>
      <c r="LLI34" s="41"/>
      <c r="LLJ34" s="41"/>
      <c r="LLK34" s="41"/>
      <c r="LLL34" s="41"/>
      <c r="LLM34" s="41"/>
      <c r="LLN34" s="41"/>
      <c r="LLO34" s="41"/>
      <c r="LLP34" s="41"/>
      <c r="LLQ34" s="41"/>
      <c r="LLR34" s="41"/>
      <c r="LLS34" s="41"/>
      <c r="LLT34" s="41"/>
      <c r="LLU34" s="41"/>
      <c r="LLV34" s="41"/>
      <c r="LLW34" s="41"/>
      <c r="LLX34" s="41"/>
      <c r="LLY34" s="41"/>
      <c r="LLZ34" s="41"/>
      <c r="LMA34" s="41"/>
      <c r="LMB34" s="41"/>
      <c r="LMC34" s="41"/>
      <c r="LMD34" s="41"/>
      <c r="LME34" s="41"/>
      <c r="LMF34" s="41"/>
      <c r="LMG34" s="41"/>
      <c r="LMH34" s="41"/>
      <c r="LMI34" s="41"/>
      <c r="LMJ34" s="41"/>
      <c r="LMK34" s="41"/>
      <c r="LML34" s="41"/>
      <c r="LMM34" s="41"/>
      <c r="LMN34" s="41"/>
      <c r="LMO34" s="41"/>
      <c r="LMP34" s="41"/>
      <c r="LMQ34" s="41"/>
      <c r="LMR34" s="41"/>
      <c r="LMS34" s="41"/>
      <c r="LMT34" s="41"/>
      <c r="LMU34" s="41"/>
      <c r="LMV34" s="41"/>
      <c r="LMW34" s="41"/>
      <c r="LMX34" s="41"/>
      <c r="LMY34" s="41"/>
      <c r="LMZ34" s="41"/>
      <c r="LNA34" s="41"/>
      <c r="LNB34" s="41"/>
      <c r="LNC34" s="41"/>
      <c r="LND34" s="41"/>
      <c r="LNE34" s="41"/>
      <c r="LNF34" s="41"/>
      <c r="LNG34" s="41"/>
      <c r="LNH34" s="41"/>
      <c r="LNI34" s="41"/>
      <c r="LNJ34" s="41"/>
      <c r="LNK34" s="41"/>
      <c r="LNL34" s="41"/>
      <c r="LNM34" s="41"/>
      <c r="LNN34" s="41"/>
      <c r="LNO34" s="41"/>
      <c r="LNP34" s="41"/>
      <c r="LNQ34" s="41"/>
      <c r="LNR34" s="41"/>
      <c r="LNS34" s="41"/>
      <c r="LNT34" s="41"/>
      <c r="LNU34" s="41"/>
      <c r="LNV34" s="41"/>
      <c r="LNW34" s="41"/>
      <c r="LNX34" s="41"/>
      <c r="LNY34" s="41"/>
      <c r="LNZ34" s="41"/>
      <c r="LOA34" s="41"/>
      <c r="LOB34" s="41"/>
      <c r="LOC34" s="41"/>
      <c r="LOD34" s="41"/>
      <c r="LOE34" s="41"/>
      <c r="LOF34" s="41"/>
      <c r="LOG34" s="41"/>
      <c r="LOH34" s="41"/>
      <c r="LOI34" s="41"/>
      <c r="LOJ34" s="41"/>
      <c r="LOK34" s="41"/>
      <c r="LOL34" s="41"/>
      <c r="LOM34" s="41"/>
      <c r="LON34" s="41"/>
      <c r="LOO34" s="41"/>
      <c r="LOP34" s="41"/>
      <c r="LOQ34" s="41"/>
      <c r="LOR34" s="41"/>
      <c r="LOS34" s="41"/>
      <c r="LOT34" s="41"/>
      <c r="LOU34" s="41"/>
      <c r="LOV34" s="41"/>
      <c r="LOW34" s="41"/>
      <c r="LOX34" s="41"/>
      <c r="LOY34" s="41"/>
      <c r="LOZ34" s="41"/>
      <c r="LPA34" s="41"/>
      <c r="LPB34" s="41"/>
      <c r="LPC34" s="41"/>
      <c r="LPD34" s="41"/>
      <c r="LPE34" s="41"/>
      <c r="LPF34" s="41"/>
      <c r="LPG34" s="41"/>
      <c r="LPH34" s="41"/>
      <c r="LPI34" s="41"/>
      <c r="LPJ34" s="41"/>
      <c r="LPK34" s="41"/>
      <c r="LPL34" s="41"/>
      <c r="LPM34" s="41"/>
      <c r="LPN34" s="41"/>
      <c r="LPO34" s="41"/>
      <c r="LPP34" s="41"/>
      <c r="LPQ34" s="41"/>
      <c r="LPR34" s="41"/>
      <c r="LPS34" s="41"/>
      <c r="LPT34" s="41"/>
      <c r="LPU34" s="41"/>
      <c r="LPV34" s="41"/>
      <c r="LPW34" s="41"/>
      <c r="LPX34" s="41"/>
      <c r="LPY34" s="41"/>
      <c r="LPZ34" s="41"/>
      <c r="LQA34" s="41"/>
      <c r="LQB34" s="41"/>
      <c r="LQC34" s="41"/>
      <c r="LQD34" s="41"/>
      <c r="LQE34" s="41"/>
      <c r="LQF34" s="41"/>
      <c r="LQG34" s="41"/>
      <c r="LQH34" s="41"/>
      <c r="LQI34" s="41"/>
      <c r="LQJ34" s="41"/>
      <c r="LQK34" s="41"/>
      <c r="LQL34" s="41"/>
      <c r="LQM34" s="41"/>
      <c r="LQN34" s="41"/>
      <c r="LQO34" s="41"/>
      <c r="LQP34" s="41"/>
      <c r="LQQ34" s="41"/>
      <c r="LQR34" s="41"/>
      <c r="LQS34" s="41"/>
      <c r="LQT34" s="41"/>
      <c r="LQU34" s="41"/>
      <c r="LQV34" s="41"/>
      <c r="LQW34" s="41"/>
      <c r="LQX34" s="41"/>
      <c r="LQY34" s="41"/>
      <c r="LQZ34" s="41"/>
      <c r="LRA34" s="41"/>
      <c r="LRB34" s="41"/>
      <c r="LRC34" s="41"/>
      <c r="LRD34" s="41"/>
      <c r="LRE34" s="41"/>
      <c r="LRF34" s="41"/>
      <c r="LRG34" s="41"/>
      <c r="LRH34" s="41"/>
      <c r="LRI34" s="41"/>
      <c r="LRJ34" s="41"/>
      <c r="LRK34" s="41"/>
      <c r="LRL34" s="41"/>
      <c r="LRM34" s="41"/>
      <c r="LRN34" s="41"/>
      <c r="LRO34" s="41"/>
      <c r="LRP34" s="41"/>
      <c r="LRQ34" s="41"/>
      <c r="LRR34" s="41"/>
      <c r="LRS34" s="41"/>
      <c r="LRT34" s="41"/>
      <c r="LRU34" s="41"/>
      <c r="LRV34" s="41"/>
      <c r="LRW34" s="41"/>
      <c r="LRX34" s="41"/>
      <c r="LRY34" s="41"/>
      <c r="LRZ34" s="41"/>
      <c r="LSA34" s="41"/>
      <c r="LSB34" s="41"/>
      <c r="LSC34" s="41"/>
      <c r="LSD34" s="41"/>
      <c r="LSE34" s="41"/>
      <c r="LSF34" s="41"/>
      <c r="LSG34" s="41"/>
      <c r="LSH34" s="41"/>
      <c r="LSI34" s="41"/>
      <c r="LSJ34" s="41"/>
      <c r="LSK34" s="41"/>
      <c r="LSL34" s="41"/>
      <c r="LSM34" s="41"/>
      <c r="LSN34" s="41"/>
      <c r="LSO34" s="41"/>
      <c r="LSP34" s="41"/>
      <c r="LSQ34" s="41"/>
      <c r="LSR34" s="41"/>
      <c r="LSS34" s="41"/>
      <c r="LST34" s="41"/>
      <c r="LSU34" s="41"/>
      <c r="LSV34" s="41"/>
      <c r="LSW34" s="41"/>
      <c r="LSX34" s="41"/>
      <c r="LSY34" s="41"/>
      <c r="LSZ34" s="41"/>
      <c r="LTA34" s="41"/>
      <c r="LTB34" s="41"/>
      <c r="LTC34" s="41"/>
      <c r="LTD34" s="41"/>
      <c r="LTE34" s="41"/>
      <c r="LTF34" s="41"/>
      <c r="LTG34" s="41"/>
      <c r="LTH34" s="41"/>
      <c r="LTI34" s="41"/>
      <c r="LTJ34" s="41"/>
      <c r="LTK34" s="41"/>
      <c r="LTL34" s="41"/>
      <c r="LTM34" s="41"/>
      <c r="LTN34" s="41"/>
      <c r="LTO34" s="41"/>
      <c r="LTP34" s="41"/>
      <c r="LTQ34" s="41"/>
      <c r="LTR34" s="41"/>
      <c r="LTS34" s="41"/>
      <c r="LTT34" s="41"/>
      <c r="LTU34" s="41"/>
      <c r="LTV34" s="41"/>
      <c r="LTW34" s="41"/>
      <c r="LTX34" s="41"/>
      <c r="LTY34" s="41"/>
      <c r="LTZ34" s="41"/>
      <c r="LUA34" s="41"/>
      <c r="LUB34" s="41"/>
      <c r="LUC34" s="41"/>
      <c r="LUD34" s="41"/>
      <c r="LUE34" s="41"/>
      <c r="LUF34" s="41"/>
      <c r="LUG34" s="41"/>
      <c r="LUH34" s="41"/>
      <c r="LUI34" s="41"/>
      <c r="LUJ34" s="41"/>
      <c r="LUK34" s="41"/>
      <c r="LUL34" s="41"/>
      <c r="LUM34" s="41"/>
      <c r="LUN34" s="41"/>
      <c r="LUO34" s="41"/>
      <c r="LUP34" s="41"/>
      <c r="LUQ34" s="41"/>
      <c r="LUR34" s="41"/>
      <c r="LUS34" s="41"/>
      <c r="LUT34" s="41"/>
      <c r="LUU34" s="41"/>
      <c r="LUV34" s="41"/>
      <c r="LUW34" s="41"/>
      <c r="LUX34" s="41"/>
      <c r="LUY34" s="41"/>
      <c r="LUZ34" s="41"/>
      <c r="LVA34" s="41"/>
      <c r="LVB34" s="41"/>
      <c r="LVC34" s="41"/>
      <c r="LVD34" s="41"/>
      <c r="LVE34" s="41"/>
      <c r="LVF34" s="41"/>
      <c r="LVG34" s="41"/>
      <c r="LVH34" s="41"/>
      <c r="LVI34" s="41"/>
      <c r="LVJ34" s="41"/>
      <c r="LVK34" s="41"/>
      <c r="LVL34" s="41"/>
      <c r="LVM34" s="41"/>
      <c r="LVN34" s="41"/>
      <c r="LVO34" s="41"/>
      <c r="LVP34" s="41"/>
      <c r="LVQ34" s="41"/>
      <c r="LVR34" s="41"/>
      <c r="LVS34" s="41"/>
      <c r="LVT34" s="41"/>
      <c r="LVU34" s="41"/>
      <c r="LVV34" s="41"/>
      <c r="LVW34" s="41"/>
      <c r="LVX34" s="41"/>
      <c r="LVY34" s="41"/>
      <c r="LVZ34" s="41"/>
      <c r="LWA34" s="41"/>
      <c r="LWB34" s="41"/>
      <c r="LWC34" s="41"/>
      <c r="LWD34" s="41"/>
      <c r="LWE34" s="41"/>
      <c r="LWF34" s="41"/>
      <c r="LWG34" s="41"/>
      <c r="LWH34" s="41"/>
      <c r="LWI34" s="41"/>
      <c r="LWJ34" s="41"/>
      <c r="LWK34" s="41"/>
      <c r="LWL34" s="41"/>
      <c r="LWM34" s="41"/>
      <c r="LWN34" s="41"/>
      <c r="LWO34" s="41"/>
      <c r="LWP34" s="41"/>
      <c r="LWQ34" s="41"/>
      <c r="LWR34" s="41"/>
      <c r="LWS34" s="41"/>
      <c r="LWT34" s="41"/>
      <c r="LWU34" s="41"/>
      <c r="LWV34" s="41"/>
      <c r="LWW34" s="41"/>
      <c r="LWX34" s="41"/>
      <c r="LWY34" s="41"/>
      <c r="LWZ34" s="41"/>
      <c r="LXA34" s="41"/>
      <c r="LXB34" s="41"/>
      <c r="LXC34" s="41"/>
      <c r="LXD34" s="41"/>
      <c r="LXE34" s="41"/>
      <c r="LXF34" s="41"/>
      <c r="LXG34" s="41"/>
      <c r="LXH34" s="41"/>
      <c r="LXI34" s="41"/>
      <c r="LXJ34" s="41"/>
      <c r="LXK34" s="41"/>
      <c r="LXL34" s="41"/>
      <c r="LXM34" s="41"/>
      <c r="LXN34" s="41"/>
      <c r="LXO34" s="41"/>
      <c r="LXP34" s="41"/>
      <c r="LXQ34" s="41"/>
      <c r="LXR34" s="41"/>
      <c r="LXS34" s="41"/>
      <c r="LXT34" s="41"/>
      <c r="LXU34" s="41"/>
      <c r="LXV34" s="41"/>
      <c r="LXW34" s="41"/>
      <c r="LXX34" s="41"/>
      <c r="LXY34" s="41"/>
      <c r="LXZ34" s="41"/>
      <c r="LYA34" s="41"/>
      <c r="LYB34" s="41"/>
      <c r="LYC34" s="41"/>
      <c r="LYD34" s="41"/>
      <c r="LYE34" s="41"/>
      <c r="LYF34" s="41"/>
      <c r="LYG34" s="41"/>
      <c r="LYH34" s="41"/>
      <c r="LYI34" s="41"/>
      <c r="LYJ34" s="41"/>
      <c r="LYK34" s="41"/>
      <c r="LYL34" s="41"/>
      <c r="LYM34" s="41"/>
      <c r="LYN34" s="41"/>
      <c r="LYO34" s="41"/>
      <c r="LYP34" s="41"/>
      <c r="LYQ34" s="41"/>
      <c r="LYR34" s="41"/>
      <c r="LYS34" s="41"/>
      <c r="LYT34" s="41"/>
      <c r="LYU34" s="41"/>
      <c r="LYV34" s="41"/>
      <c r="LYW34" s="41"/>
      <c r="LYX34" s="41"/>
      <c r="LYY34" s="41"/>
      <c r="LYZ34" s="41"/>
      <c r="LZA34" s="41"/>
      <c r="LZB34" s="41"/>
      <c r="LZC34" s="41"/>
      <c r="LZD34" s="41"/>
      <c r="LZE34" s="41"/>
      <c r="LZF34" s="41"/>
      <c r="LZG34" s="41"/>
      <c r="LZH34" s="41"/>
      <c r="LZI34" s="41"/>
      <c r="LZJ34" s="41"/>
      <c r="LZK34" s="41"/>
      <c r="LZL34" s="41"/>
      <c r="LZM34" s="41"/>
      <c r="LZN34" s="41"/>
      <c r="LZO34" s="41"/>
      <c r="LZP34" s="41"/>
      <c r="LZQ34" s="41"/>
      <c r="LZR34" s="41"/>
      <c r="LZS34" s="41"/>
      <c r="LZT34" s="41"/>
      <c r="LZU34" s="41"/>
      <c r="LZV34" s="41"/>
      <c r="LZW34" s="41"/>
      <c r="LZX34" s="41"/>
      <c r="LZY34" s="41"/>
      <c r="LZZ34" s="41"/>
      <c r="MAA34" s="41"/>
      <c r="MAB34" s="41"/>
      <c r="MAC34" s="41"/>
      <c r="MAD34" s="41"/>
      <c r="MAE34" s="41"/>
      <c r="MAF34" s="41"/>
      <c r="MAG34" s="41"/>
      <c r="MAH34" s="41"/>
      <c r="MAI34" s="41"/>
      <c r="MAJ34" s="41"/>
      <c r="MAK34" s="41"/>
      <c r="MAL34" s="41"/>
      <c r="MAM34" s="41"/>
      <c r="MAN34" s="41"/>
      <c r="MAO34" s="41"/>
      <c r="MAP34" s="41"/>
      <c r="MAQ34" s="41"/>
      <c r="MAR34" s="41"/>
      <c r="MAS34" s="41"/>
      <c r="MAT34" s="41"/>
      <c r="MAU34" s="41"/>
      <c r="MAV34" s="41"/>
      <c r="MAW34" s="41"/>
      <c r="MAX34" s="41"/>
      <c r="MAY34" s="41"/>
      <c r="MAZ34" s="41"/>
      <c r="MBA34" s="41"/>
      <c r="MBB34" s="41"/>
      <c r="MBC34" s="41"/>
      <c r="MBD34" s="41"/>
      <c r="MBE34" s="41"/>
      <c r="MBF34" s="41"/>
      <c r="MBG34" s="41"/>
      <c r="MBH34" s="41"/>
      <c r="MBI34" s="41"/>
      <c r="MBJ34" s="41"/>
      <c r="MBK34" s="41"/>
      <c r="MBL34" s="41"/>
      <c r="MBM34" s="41"/>
      <c r="MBN34" s="41"/>
      <c r="MBO34" s="41"/>
      <c r="MBP34" s="41"/>
      <c r="MBQ34" s="41"/>
      <c r="MBR34" s="41"/>
      <c r="MBS34" s="41"/>
      <c r="MBT34" s="41"/>
      <c r="MBU34" s="41"/>
      <c r="MBV34" s="41"/>
      <c r="MBW34" s="41"/>
      <c r="MBX34" s="41"/>
      <c r="MBY34" s="41"/>
      <c r="MBZ34" s="41"/>
      <c r="MCA34" s="41"/>
      <c r="MCB34" s="41"/>
      <c r="MCC34" s="41"/>
      <c r="MCD34" s="41"/>
      <c r="MCE34" s="41"/>
      <c r="MCF34" s="41"/>
      <c r="MCG34" s="41"/>
      <c r="MCH34" s="41"/>
      <c r="MCI34" s="41"/>
      <c r="MCJ34" s="41"/>
      <c r="MCK34" s="41"/>
      <c r="MCL34" s="41"/>
      <c r="MCM34" s="41"/>
      <c r="MCN34" s="41"/>
      <c r="MCO34" s="41"/>
      <c r="MCP34" s="41"/>
      <c r="MCQ34" s="41"/>
      <c r="MCR34" s="41"/>
      <c r="MCS34" s="41"/>
      <c r="MCT34" s="41"/>
      <c r="MCU34" s="41"/>
      <c r="MCV34" s="41"/>
      <c r="MCW34" s="41"/>
      <c r="MCX34" s="41"/>
      <c r="MCY34" s="41"/>
      <c r="MCZ34" s="41"/>
      <c r="MDA34" s="41"/>
      <c r="MDB34" s="41"/>
      <c r="MDC34" s="41"/>
      <c r="MDD34" s="41"/>
      <c r="MDE34" s="41"/>
      <c r="MDF34" s="41"/>
      <c r="MDG34" s="41"/>
      <c r="MDH34" s="41"/>
      <c r="MDI34" s="41"/>
      <c r="MDJ34" s="41"/>
      <c r="MDK34" s="41"/>
      <c r="MDL34" s="41"/>
      <c r="MDM34" s="41"/>
      <c r="MDN34" s="41"/>
      <c r="MDO34" s="41"/>
      <c r="MDP34" s="41"/>
      <c r="MDQ34" s="41"/>
      <c r="MDR34" s="41"/>
      <c r="MDS34" s="41"/>
      <c r="MDT34" s="41"/>
      <c r="MDU34" s="41"/>
      <c r="MDV34" s="41"/>
      <c r="MDW34" s="41"/>
      <c r="MDX34" s="41"/>
      <c r="MDY34" s="41"/>
      <c r="MDZ34" s="41"/>
      <c r="MEA34" s="41"/>
      <c r="MEB34" s="41"/>
      <c r="MEC34" s="41"/>
      <c r="MED34" s="41"/>
      <c r="MEE34" s="41"/>
      <c r="MEF34" s="41"/>
      <c r="MEG34" s="41"/>
      <c r="MEH34" s="41"/>
      <c r="MEI34" s="41"/>
      <c r="MEJ34" s="41"/>
      <c r="MEK34" s="41"/>
      <c r="MEL34" s="41"/>
      <c r="MEM34" s="41"/>
      <c r="MEN34" s="41"/>
      <c r="MEO34" s="41"/>
      <c r="MEP34" s="41"/>
      <c r="MEQ34" s="41"/>
      <c r="MER34" s="41"/>
      <c r="MES34" s="41"/>
      <c r="MET34" s="41"/>
      <c r="MEU34" s="41"/>
      <c r="MEV34" s="41"/>
      <c r="MEW34" s="41"/>
      <c r="MEX34" s="41"/>
      <c r="MEY34" s="41"/>
      <c r="MEZ34" s="41"/>
      <c r="MFA34" s="41"/>
      <c r="MFB34" s="41"/>
      <c r="MFC34" s="41"/>
      <c r="MFD34" s="41"/>
      <c r="MFE34" s="41"/>
      <c r="MFF34" s="41"/>
      <c r="MFG34" s="41"/>
      <c r="MFH34" s="41"/>
      <c r="MFI34" s="41"/>
      <c r="MFJ34" s="41"/>
      <c r="MFK34" s="41"/>
      <c r="MFL34" s="41"/>
      <c r="MFM34" s="41"/>
      <c r="MFN34" s="41"/>
      <c r="MFO34" s="41"/>
      <c r="MFP34" s="41"/>
      <c r="MFQ34" s="41"/>
      <c r="MFR34" s="41"/>
      <c r="MFS34" s="41"/>
      <c r="MFT34" s="41"/>
      <c r="MFU34" s="41"/>
      <c r="MFV34" s="41"/>
      <c r="MFW34" s="41"/>
      <c r="MFX34" s="41"/>
      <c r="MFY34" s="41"/>
      <c r="MFZ34" s="41"/>
      <c r="MGA34" s="41"/>
      <c r="MGB34" s="41"/>
      <c r="MGC34" s="41"/>
      <c r="MGD34" s="41"/>
      <c r="MGE34" s="41"/>
      <c r="MGF34" s="41"/>
      <c r="MGG34" s="41"/>
      <c r="MGH34" s="41"/>
      <c r="MGI34" s="41"/>
      <c r="MGJ34" s="41"/>
      <c r="MGK34" s="41"/>
      <c r="MGL34" s="41"/>
      <c r="MGM34" s="41"/>
      <c r="MGN34" s="41"/>
      <c r="MGO34" s="41"/>
      <c r="MGP34" s="41"/>
      <c r="MGQ34" s="41"/>
      <c r="MGR34" s="41"/>
      <c r="MGS34" s="41"/>
      <c r="MGT34" s="41"/>
      <c r="MGU34" s="41"/>
      <c r="MGV34" s="41"/>
      <c r="MGW34" s="41"/>
      <c r="MGX34" s="41"/>
      <c r="MGY34" s="41"/>
      <c r="MGZ34" s="41"/>
      <c r="MHA34" s="41"/>
      <c r="MHB34" s="41"/>
      <c r="MHC34" s="41"/>
      <c r="MHD34" s="41"/>
      <c r="MHE34" s="41"/>
      <c r="MHF34" s="41"/>
      <c r="MHG34" s="41"/>
      <c r="MHH34" s="41"/>
      <c r="MHI34" s="41"/>
      <c r="MHJ34" s="41"/>
      <c r="MHK34" s="41"/>
      <c r="MHL34" s="41"/>
      <c r="MHM34" s="41"/>
      <c r="MHN34" s="41"/>
      <c r="MHO34" s="41"/>
      <c r="MHP34" s="41"/>
      <c r="MHQ34" s="41"/>
      <c r="MHR34" s="41"/>
      <c r="MHS34" s="41"/>
      <c r="MHT34" s="41"/>
      <c r="MHU34" s="41"/>
      <c r="MHV34" s="41"/>
      <c r="MHW34" s="41"/>
      <c r="MHX34" s="41"/>
      <c r="MHY34" s="41"/>
      <c r="MHZ34" s="41"/>
      <c r="MIA34" s="41"/>
      <c r="MIB34" s="41"/>
      <c r="MIC34" s="41"/>
      <c r="MID34" s="41"/>
      <c r="MIE34" s="41"/>
      <c r="MIF34" s="41"/>
      <c r="MIG34" s="41"/>
      <c r="MIH34" s="41"/>
      <c r="MII34" s="41"/>
      <c r="MIJ34" s="41"/>
      <c r="MIK34" s="41"/>
      <c r="MIL34" s="41"/>
      <c r="MIM34" s="41"/>
      <c r="MIN34" s="41"/>
      <c r="MIO34" s="41"/>
      <c r="MIP34" s="41"/>
      <c r="MIQ34" s="41"/>
      <c r="MIR34" s="41"/>
      <c r="MIS34" s="41"/>
      <c r="MIT34" s="41"/>
      <c r="MIU34" s="41"/>
      <c r="MIV34" s="41"/>
      <c r="MIW34" s="41"/>
      <c r="MIX34" s="41"/>
      <c r="MIY34" s="41"/>
      <c r="MIZ34" s="41"/>
      <c r="MJA34" s="41"/>
      <c r="MJB34" s="41"/>
      <c r="MJC34" s="41"/>
      <c r="MJD34" s="41"/>
      <c r="MJE34" s="41"/>
      <c r="MJF34" s="41"/>
      <c r="MJG34" s="41"/>
      <c r="MJH34" s="41"/>
      <c r="MJI34" s="41"/>
      <c r="MJJ34" s="41"/>
      <c r="MJK34" s="41"/>
      <c r="MJL34" s="41"/>
      <c r="MJM34" s="41"/>
      <c r="MJN34" s="41"/>
      <c r="MJO34" s="41"/>
      <c r="MJP34" s="41"/>
      <c r="MJQ34" s="41"/>
      <c r="MJR34" s="41"/>
      <c r="MJS34" s="41"/>
      <c r="MJT34" s="41"/>
      <c r="MJU34" s="41"/>
      <c r="MJV34" s="41"/>
      <c r="MJW34" s="41"/>
      <c r="MJX34" s="41"/>
      <c r="MJY34" s="41"/>
      <c r="MJZ34" s="41"/>
      <c r="MKA34" s="41"/>
      <c r="MKB34" s="41"/>
      <c r="MKC34" s="41"/>
      <c r="MKD34" s="41"/>
      <c r="MKE34" s="41"/>
      <c r="MKF34" s="41"/>
      <c r="MKG34" s="41"/>
      <c r="MKH34" s="41"/>
      <c r="MKI34" s="41"/>
      <c r="MKJ34" s="41"/>
      <c r="MKK34" s="41"/>
      <c r="MKL34" s="41"/>
      <c r="MKM34" s="41"/>
      <c r="MKN34" s="41"/>
      <c r="MKO34" s="41"/>
      <c r="MKP34" s="41"/>
      <c r="MKQ34" s="41"/>
      <c r="MKR34" s="41"/>
      <c r="MKS34" s="41"/>
      <c r="MKT34" s="41"/>
      <c r="MKU34" s="41"/>
      <c r="MKV34" s="41"/>
      <c r="MKW34" s="41"/>
      <c r="MKX34" s="41"/>
      <c r="MKY34" s="41"/>
      <c r="MKZ34" s="41"/>
      <c r="MLA34" s="41"/>
      <c r="MLB34" s="41"/>
      <c r="MLC34" s="41"/>
      <c r="MLD34" s="41"/>
      <c r="MLE34" s="41"/>
      <c r="MLF34" s="41"/>
      <c r="MLG34" s="41"/>
      <c r="MLH34" s="41"/>
      <c r="MLI34" s="41"/>
      <c r="MLJ34" s="41"/>
      <c r="MLK34" s="41"/>
      <c r="MLL34" s="41"/>
      <c r="MLM34" s="41"/>
      <c r="MLN34" s="41"/>
      <c r="MLO34" s="41"/>
      <c r="MLP34" s="41"/>
      <c r="MLQ34" s="41"/>
      <c r="MLR34" s="41"/>
      <c r="MLS34" s="41"/>
      <c r="MLT34" s="41"/>
      <c r="MLU34" s="41"/>
      <c r="MLV34" s="41"/>
      <c r="MLW34" s="41"/>
      <c r="MLX34" s="41"/>
      <c r="MLY34" s="41"/>
      <c r="MLZ34" s="41"/>
      <c r="MMA34" s="41"/>
      <c r="MMB34" s="41"/>
      <c r="MMC34" s="41"/>
      <c r="MMD34" s="41"/>
      <c r="MME34" s="41"/>
      <c r="MMF34" s="41"/>
      <c r="MMG34" s="41"/>
      <c r="MMH34" s="41"/>
      <c r="MMI34" s="41"/>
      <c r="MMJ34" s="41"/>
      <c r="MMK34" s="41"/>
      <c r="MML34" s="41"/>
      <c r="MMM34" s="41"/>
      <c r="MMN34" s="41"/>
      <c r="MMO34" s="41"/>
      <c r="MMP34" s="41"/>
      <c r="MMQ34" s="41"/>
      <c r="MMR34" s="41"/>
      <c r="MMS34" s="41"/>
      <c r="MMT34" s="41"/>
      <c r="MMU34" s="41"/>
      <c r="MMV34" s="41"/>
      <c r="MMW34" s="41"/>
      <c r="MMX34" s="41"/>
      <c r="MMY34" s="41"/>
      <c r="MMZ34" s="41"/>
      <c r="MNA34" s="41"/>
      <c r="MNB34" s="41"/>
      <c r="MNC34" s="41"/>
      <c r="MND34" s="41"/>
      <c r="MNE34" s="41"/>
      <c r="MNF34" s="41"/>
      <c r="MNG34" s="41"/>
      <c r="MNH34" s="41"/>
      <c r="MNI34" s="41"/>
      <c r="MNJ34" s="41"/>
      <c r="MNK34" s="41"/>
      <c r="MNL34" s="41"/>
      <c r="MNM34" s="41"/>
      <c r="MNN34" s="41"/>
      <c r="MNO34" s="41"/>
      <c r="MNP34" s="41"/>
      <c r="MNQ34" s="41"/>
      <c r="MNR34" s="41"/>
      <c r="MNS34" s="41"/>
      <c r="MNT34" s="41"/>
      <c r="MNU34" s="41"/>
      <c r="MNV34" s="41"/>
      <c r="MNW34" s="41"/>
      <c r="MNX34" s="41"/>
      <c r="MNY34" s="41"/>
      <c r="MNZ34" s="41"/>
      <c r="MOA34" s="41"/>
      <c r="MOB34" s="41"/>
      <c r="MOC34" s="41"/>
      <c r="MOD34" s="41"/>
      <c r="MOE34" s="41"/>
      <c r="MOF34" s="41"/>
      <c r="MOG34" s="41"/>
      <c r="MOH34" s="41"/>
      <c r="MOI34" s="41"/>
      <c r="MOJ34" s="41"/>
      <c r="MOK34" s="41"/>
      <c r="MOL34" s="41"/>
      <c r="MOM34" s="41"/>
      <c r="MON34" s="41"/>
      <c r="MOO34" s="41"/>
      <c r="MOP34" s="41"/>
      <c r="MOQ34" s="41"/>
      <c r="MOR34" s="41"/>
      <c r="MOS34" s="41"/>
      <c r="MOT34" s="41"/>
      <c r="MOU34" s="41"/>
      <c r="MOV34" s="41"/>
      <c r="MOW34" s="41"/>
      <c r="MOX34" s="41"/>
      <c r="MOY34" s="41"/>
      <c r="MOZ34" s="41"/>
      <c r="MPA34" s="41"/>
      <c r="MPB34" s="41"/>
      <c r="MPC34" s="41"/>
      <c r="MPD34" s="41"/>
      <c r="MPE34" s="41"/>
      <c r="MPF34" s="41"/>
      <c r="MPG34" s="41"/>
      <c r="MPH34" s="41"/>
      <c r="MPI34" s="41"/>
      <c r="MPJ34" s="41"/>
      <c r="MPK34" s="41"/>
      <c r="MPL34" s="41"/>
      <c r="MPM34" s="41"/>
      <c r="MPN34" s="41"/>
      <c r="MPO34" s="41"/>
      <c r="MPP34" s="41"/>
      <c r="MPQ34" s="41"/>
      <c r="MPR34" s="41"/>
      <c r="MPS34" s="41"/>
      <c r="MPT34" s="41"/>
      <c r="MPU34" s="41"/>
      <c r="MPV34" s="41"/>
      <c r="MPW34" s="41"/>
      <c r="MPX34" s="41"/>
      <c r="MPY34" s="41"/>
      <c r="MPZ34" s="41"/>
      <c r="MQA34" s="41"/>
      <c r="MQB34" s="41"/>
      <c r="MQC34" s="41"/>
      <c r="MQD34" s="41"/>
      <c r="MQE34" s="41"/>
      <c r="MQF34" s="41"/>
      <c r="MQG34" s="41"/>
      <c r="MQH34" s="41"/>
      <c r="MQI34" s="41"/>
      <c r="MQJ34" s="41"/>
      <c r="MQK34" s="41"/>
      <c r="MQL34" s="41"/>
      <c r="MQM34" s="41"/>
      <c r="MQN34" s="41"/>
      <c r="MQO34" s="41"/>
      <c r="MQP34" s="41"/>
      <c r="MQQ34" s="41"/>
      <c r="MQR34" s="41"/>
      <c r="MQS34" s="41"/>
      <c r="MQT34" s="41"/>
      <c r="MQU34" s="41"/>
      <c r="MQV34" s="41"/>
      <c r="MQW34" s="41"/>
      <c r="MQX34" s="41"/>
      <c r="MQY34" s="41"/>
      <c r="MQZ34" s="41"/>
      <c r="MRA34" s="41"/>
      <c r="MRB34" s="41"/>
      <c r="MRC34" s="41"/>
      <c r="MRD34" s="41"/>
      <c r="MRE34" s="41"/>
      <c r="MRF34" s="41"/>
      <c r="MRG34" s="41"/>
      <c r="MRH34" s="41"/>
      <c r="MRI34" s="41"/>
      <c r="MRJ34" s="41"/>
      <c r="MRK34" s="41"/>
      <c r="MRL34" s="41"/>
      <c r="MRM34" s="41"/>
      <c r="MRN34" s="41"/>
      <c r="MRO34" s="41"/>
      <c r="MRP34" s="41"/>
      <c r="MRQ34" s="41"/>
      <c r="MRR34" s="41"/>
      <c r="MRS34" s="41"/>
      <c r="MRT34" s="41"/>
      <c r="MRU34" s="41"/>
      <c r="MRV34" s="41"/>
      <c r="MRW34" s="41"/>
      <c r="MRX34" s="41"/>
      <c r="MRY34" s="41"/>
      <c r="MRZ34" s="41"/>
      <c r="MSA34" s="41"/>
      <c r="MSB34" s="41"/>
      <c r="MSC34" s="41"/>
      <c r="MSD34" s="41"/>
      <c r="MSE34" s="41"/>
      <c r="MSF34" s="41"/>
      <c r="MSG34" s="41"/>
      <c r="MSH34" s="41"/>
      <c r="MSI34" s="41"/>
      <c r="MSJ34" s="41"/>
      <c r="MSK34" s="41"/>
      <c r="MSL34" s="41"/>
      <c r="MSM34" s="41"/>
      <c r="MSN34" s="41"/>
      <c r="MSO34" s="41"/>
      <c r="MSP34" s="41"/>
      <c r="MSQ34" s="41"/>
      <c r="MSR34" s="41"/>
      <c r="MSS34" s="41"/>
      <c r="MST34" s="41"/>
      <c r="MSU34" s="41"/>
      <c r="MSV34" s="41"/>
      <c r="MSW34" s="41"/>
      <c r="MSX34" s="41"/>
      <c r="MSY34" s="41"/>
      <c r="MSZ34" s="41"/>
      <c r="MTA34" s="41"/>
      <c r="MTB34" s="41"/>
      <c r="MTC34" s="41"/>
      <c r="MTD34" s="41"/>
      <c r="MTE34" s="41"/>
      <c r="MTF34" s="41"/>
      <c r="MTG34" s="41"/>
      <c r="MTH34" s="41"/>
      <c r="MTI34" s="41"/>
      <c r="MTJ34" s="41"/>
      <c r="MTK34" s="41"/>
      <c r="MTL34" s="41"/>
      <c r="MTM34" s="41"/>
      <c r="MTN34" s="41"/>
      <c r="MTO34" s="41"/>
      <c r="MTP34" s="41"/>
      <c r="MTQ34" s="41"/>
      <c r="MTR34" s="41"/>
      <c r="MTS34" s="41"/>
      <c r="MTT34" s="41"/>
      <c r="MTU34" s="41"/>
      <c r="MTV34" s="41"/>
      <c r="MTW34" s="41"/>
      <c r="MTX34" s="41"/>
      <c r="MTY34" s="41"/>
      <c r="MTZ34" s="41"/>
      <c r="MUA34" s="41"/>
      <c r="MUB34" s="41"/>
      <c r="MUC34" s="41"/>
      <c r="MUD34" s="41"/>
      <c r="MUE34" s="41"/>
      <c r="MUF34" s="41"/>
      <c r="MUG34" s="41"/>
      <c r="MUH34" s="41"/>
      <c r="MUI34" s="41"/>
      <c r="MUJ34" s="41"/>
      <c r="MUK34" s="41"/>
      <c r="MUL34" s="41"/>
      <c r="MUM34" s="41"/>
      <c r="MUN34" s="41"/>
      <c r="MUO34" s="41"/>
      <c r="MUP34" s="41"/>
      <c r="MUQ34" s="41"/>
      <c r="MUR34" s="41"/>
      <c r="MUS34" s="41"/>
      <c r="MUT34" s="41"/>
      <c r="MUU34" s="41"/>
      <c r="MUV34" s="41"/>
      <c r="MUW34" s="41"/>
      <c r="MUX34" s="41"/>
      <c r="MUY34" s="41"/>
      <c r="MUZ34" s="41"/>
      <c r="MVA34" s="41"/>
      <c r="MVB34" s="41"/>
      <c r="MVC34" s="41"/>
      <c r="MVD34" s="41"/>
      <c r="MVE34" s="41"/>
      <c r="MVF34" s="41"/>
      <c r="MVG34" s="41"/>
      <c r="MVH34" s="41"/>
      <c r="MVI34" s="41"/>
      <c r="MVJ34" s="41"/>
      <c r="MVK34" s="41"/>
      <c r="MVL34" s="41"/>
      <c r="MVM34" s="41"/>
      <c r="MVN34" s="41"/>
      <c r="MVO34" s="41"/>
      <c r="MVP34" s="41"/>
      <c r="MVQ34" s="41"/>
      <c r="MVR34" s="41"/>
      <c r="MVS34" s="41"/>
      <c r="MVT34" s="41"/>
      <c r="MVU34" s="41"/>
      <c r="MVV34" s="41"/>
      <c r="MVW34" s="41"/>
      <c r="MVX34" s="41"/>
      <c r="MVY34" s="41"/>
      <c r="MVZ34" s="41"/>
      <c r="MWA34" s="41"/>
      <c r="MWB34" s="41"/>
      <c r="MWC34" s="41"/>
      <c r="MWD34" s="41"/>
      <c r="MWE34" s="41"/>
      <c r="MWF34" s="41"/>
      <c r="MWG34" s="41"/>
      <c r="MWH34" s="41"/>
      <c r="MWI34" s="41"/>
      <c r="MWJ34" s="41"/>
      <c r="MWK34" s="41"/>
      <c r="MWL34" s="41"/>
      <c r="MWM34" s="41"/>
      <c r="MWN34" s="41"/>
      <c r="MWO34" s="41"/>
      <c r="MWP34" s="41"/>
      <c r="MWQ34" s="41"/>
      <c r="MWR34" s="41"/>
      <c r="MWS34" s="41"/>
      <c r="MWT34" s="41"/>
      <c r="MWU34" s="41"/>
      <c r="MWV34" s="41"/>
      <c r="MWW34" s="41"/>
      <c r="MWX34" s="41"/>
      <c r="MWY34" s="41"/>
      <c r="MWZ34" s="41"/>
      <c r="MXA34" s="41"/>
      <c r="MXB34" s="41"/>
      <c r="MXC34" s="41"/>
      <c r="MXD34" s="41"/>
      <c r="MXE34" s="41"/>
      <c r="MXF34" s="41"/>
      <c r="MXG34" s="41"/>
      <c r="MXH34" s="41"/>
      <c r="MXI34" s="41"/>
      <c r="MXJ34" s="41"/>
      <c r="MXK34" s="41"/>
      <c r="MXL34" s="41"/>
      <c r="MXM34" s="41"/>
      <c r="MXN34" s="41"/>
      <c r="MXO34" s="41"/>
      <c r="MXP34" s="41"/>
      <c r="MXQ34" s="41"/>
      <c r="MXR34" s="41"/>
      <c r="MXS34" s="41"/>
      <c r="MXT34" s="41"/>
      <c r="MXU34" s="41"/>
      <c r="MXV34" s="41"/>
      <c r="MXW34" s="41"/>
      <c r="MXX34" s="41"/>
      <c r="MXY34" s="41"/>
      <c r="MXZ34" s="41"/>
      <c r="MYA34" s="41"/>
      <c r="MYB34" s="41"/>
      <c r="MYC34" s="41"/>
      <c r="MYD34" s="41"/>
      <c r="MYE34" s="41"/>
      <c r="MYF34" s="41"/>
      <c r="MYG34" s="41"/>
      <c r="MYH34" s="41"/>
      <c r="MYI34" s="41"/>
      <c r="MYJ34" s="41"/>
      <c r="MYK34" s="41"/>
      <c r="MYL34" s="41"/>
      <c r="MYM34" s="41"/>
      <c r="MYN34" s="41"/>
      <c r="MYO34" s="41"/>
      <c r="MYP34" s="41"/>
      <c r="MYQ34" s="41"/>
      <c r="MYR34" s="41"/>
      <c r="MYS34" s="41"/>
      <c r="MYT34" s="41"/>
      <c r="MYU34" s="41"/>
      <c r="MYV34" s="41"/>
      <c r="MYW34" s="41"/>
      <c r="MYX34" s="41"/>
      <c r="MYY34" s="41"/>
      <c r="MYZ34" s="41"/>
      <c r="MZA34" s="41"/>
      <c r="MZB34" s="41"/>
      <c r="MZC34" s="41"/>
      <c r="MZD34" s="41"/>
      <c r="MZE34" s="41"/>
      <c r="MZF34" s="41"/>
      <c r="MZG34" s="41"/>
      <c r="MZH34" s="41"/>
      <c r="MZI34" s="41"/>
      <c r="MZJ34" s="41"/>
      <c r="MZK34" s="41"/>
      <c r="MZL34" s="41"/>
      <c r="MZM34" s="41"/>
      <c r="MZN34" s="41"/>
      <c r="MZO34" s="41"/>
      <c r="MZP34" s="41"/>
      <c r="MZQ34" s="41"/>
      <c r="MZR34" s="41"/>
      <c r="MZS34" s="41"/>
      <c r="MZT34" s="41"/>
      <c r="MZU34" s="41"/>
      <c r="MZV34" s="41"/>
      <c r="MZW34" s="41"/>
      <c r="MZX34" s="41"/>
      <c r="MZY34" s="41"/>
      <c r="MZZ34" s="41"/>
      <c r="NAA34" s="41"/>
      <c r="NAB34" s="41"/>
      <c r="NAC34" s="41"/>
      <c r="NAD34" s="41"/>
      <c r="NAE34" s="41"/>
      <c r="NAF34" s="41"/>
      <c r="NAG34" s="41"/>
      <c r="NAH34" s="41"/>
      <c r="NAI34" s="41"/>
      <c r="NAJ34" s="41"/>
      <c r="NAK34" s="41"/>
      <c r="NAL34" s="41"/>
      <c r="NAM34" s="41"/>
      <c r="NAN34" s="41"/>
      <c r="NAO34" s="41"/>
      <c r="NAP34" s="41"/>
      <c r="NAQ34" s="41"/>
      <c r="NAR34" s="41"/>
      <c r="NAS34" s="41"/>
      <c r="NAT34" s="41"/>
      <c r="NAU34" s="41"/>
      <c r="NAV34" s="41"/>
      <c r="NAW34" s="41"/>
      <c r="NAX34" s="41"/>
      <c r="NAY34" s="41"/>
      <c r="NAZ34" s="41"/>
      <c r="NBA34" s="41"/>
      <c r="NBB34" s="41"/>
      <c r="NBC34" s="41"/>
      <c r="NBD34" s="41"/>
      <c r="NBE34" s="41"/>
      <c r="NBF34" s="41"/>
      <c r="NBG34" s="41"/>
      <c r="NBH34" s="41"/>
      <c r="NBI34" s="41"/>
      <c r="NBJ34" s="41"/>
      <c r="NBK34" s="41"/>
      <c r="NBL34" s="41"/>
      <c r="NBM34" s="41"/>
      <c r="NBN34" s="41"/>
      <c r="NBO34" s="41"/>
      <c r="NBP34" s="41"/>
      <c r="NBQ34" s="41"/>
      <c r="NBR34" s="41"/>
      <c r="NBS34" s="41"/>
      <c r="NBT34" s="41"/>
      <c r="NBU34" s="41"/>
      <c r="NBV34" s="41"/>
      <c r="NBW34" s="41"/>
      <c r="NBX34" s="41"/>
      <c r="NBY34" s="41"/>
      <c r="NBZ34" s="41"/>
      <c r="NCA34" s="41"/>
      <c r="NCB34" s="41"/>
      <c r="NCC34" s="41"/>
      <c r="NCD34" s="41"/>
      <c r="NCE34" s="41"/>
      <c r="NCF34" s="41"/>
      <c r="NCG34" s="41"/>
      <c r="NCH34" s="41"/>
      <c r="NCI34" s="41"/>
      <c r="NCJ34" s="41"/>
      <c r="NCK34" s="41"/>
      <c r="NCL34" s="41"/>
      <c r="NCM34" s="41"/>
      <c r="NCN34" s="41"/>
      <c r="NCO34" s="41"/>
      <c r="NCP34" s="41"/>
      <c r="NCQ34" s="41"/>
      <c r="NCR34" s="41"/>
      <c r="NCS34" s="41"/>
      <c r="NCT34" s="41"/>
      <c r="NCU34" s="41"/>
      <c r="NCV34" s="41"/>
      <c r="NCW34" s="41"/>
      <c r="NCX34" s="41"/>
      <c r="NCY34" s="41"/>
      <c r="NCZ34" s="41"/>
      <c r="NDA34" s="41"/>
      <c r="NDB34" s="41"/>
      <c r="NDC34" s="41"/>
      <c r="NDD34" s="41"/>
      <c r="NDE34" s="41"/>
      <c r="NDF34" s="41"/>
      <c r="NDG34" s="41"/>
      <c r="NDH34" s="41"/>
      <c r="NDI34" s="41"/>
      <c r="NDJ34" s="41"/>
      <c r="NDK34" s="41"/>
      <c r="NDL34" s="41"/>
      <c r="NDM34" s="41"/>
      <c r="NDN34" s="41"/>
      <c r="NDO34" s="41"/>
      <c r="NDP34" s="41"/>
      <c r="NDQ34" s="41"/>
      <c r="NDR34" s="41"/>
      <c r="NDS34" s="41"/>
      <c r="NDT34" s="41"/>
      <c r="NDU34" s="41"/>
      <c r="NDV34" s="41"/>
      <c r="NDW34" s="41"/>
      <c r="NDX34" s="41"/>
      <c r="NDY34" s="41"/>
      <c r="NDZ34" s="41"/>
      <c r="NEA34" s="41"/>
      <c r="NEB34" s="41"/>
      <c r="NEC34" s="41"/>
      <c r="NED34" s="41"/>
      <c r="NEE34" s="41"/>
      <c r="NEF34" s="41"/>
      <c r="NEG34" s="41"/>
      <c r="NEH34" s="41"/>
      <c r="NEI34" s="41"/>
      <c r="NEJ34" s="41"/>
      <c r="NEK34" s="41"/>
      <c r="NEL34" s="41"/>
      <c r="NEM34" s="41"/>
      <c r="NEN34" s="41"/>
      <c r="NEO34" s="41"/>
      <c r="NEP34" s="41"/>
      <c r="NEQ34" s="41"/>
      <c r="NER34" s="41"/>
      <c r="NES34" s="41"/>
      <c r="NET34" s="41"/>
      <c r="NEU34" s="41"/>
      <c r="NEV34" s="41"/>
      <c r="NEW34" s="41"/>
      <c r="NEX34" s="41"/>
      <c r="NEY34" s="41"/>
      <c r="NEZ34" s="41"/>
      <c r="NFA34" s="41"/>
      <c r="NFB34" s="41"/>
      <c r="NFC34" s="41"/>
      <c r="NFD34" s="41"/>
      <c r="NFE34" s="41"/>
      <c r="NFF34" s="41"/>
      <c r="NFG34" s="41"/>
      <c r="NFH34" s="41"/>
      <c r="NFI34" s="41"/>
      <c r="NFJ34" s="41"/>
      <c r="NFK34" s="41"/>
      <c r="NFL34" s="41"/>
      <c r="NFM34" s="41"/>
      <c r="NFN34" s="41"/>
      <c r="NFO34" s="41"/>
      <c r="NFP34" s="41"/>
      <c r="NFQ34" s="41"/>
      <c r="NFR34" s="41"/>
      <c r="NFS34" s="41"/>
      <c r="NFT34" s="41"/>
      <c r="NFU34" s="41"/>
      <c r="NFV34" s="41"/>
      <c r="NFW34" s="41"/>
      <c r="NFX34" s="41"/>
      <c r="NFY34" s="41"/>
      <c r="NFZ34" s="41"/>
      <c r="NGA34" s="41"/>
      <c r="NGB34" s="41"/>
      <c r="NGC34" s="41"/>
      <c r="NGD34" s="41"/>
      <c r="NGE34" s="41"/>
      <c r="NGF34" s="41"/>
      <c r="NGG34" s="41"/>
      <c r="NGH34" s="41"/>
      <c r="NGI34" s="41"/>
      <c r="NGJ34" s="41"/>
      <c r="NGK34" s="41"/>
      <c r="NGL34" s="41"/>
      <c r="NGM34" s="41"/>
      <c r="NGN34" s="41"/>
      <c r="NGO34" s="41"/>
      <c r="NGP34" s="41"/>
      <c r="NGQ34" s="41"/>
      <c r="NGR34" s="41"/>
      <c r="NGS34" s="41"/>
      <c r="NGT34" s="41"/>
      <c r="NGU34" s="41"/>
      <c r="NGV34" s="41"/>
      <c r="NGW34" s="41"/>
      <c r="NGX34" s="41"/>
      <c r="NGY34" s="41"/>
      <c r="NGZ34" s="41"/>
      <c r="NHA34" s="41"/>
      <c r="NHB34" s="41"/>
      <c r="NHC34" s="41"/>
      <c r="NHD34" s="41"/>
      <c r="NHE34" s="41"/>
      <c r="NHF34" s="41"/>
      <c r="NHG34" s="41"/>
      <c r="NHH34" s="41"/>
      <c r="NHI34" s="41"/>
      <c r="NHJ34" s="41"/>
      <c r="NHK34" s="41"/>
      <c r="NHL34" s="41"/>
      <c r="NHM34" s="41"/>
      <c r="NHN34" s="41"/>
      <c r="NHO34" s="41"/>
      <c r="NHP34" s="41"/>
      <c r="NHQ34" s="41"/>
      <c r="NHR34" s="41"/>
      <c r="NHS34" s="41"/>
      <c r="NHT34" s="41"/>
      <c r="NHU34" s="41"/>
      <c r="NHV34" s="41"/>
      <c r="NHW34" s="41"/>
      <c r="NHX34" s="41"/>
      <c r="NHY34" s="41"/>
      <c r="NHZ34" s="41"/>
      <c r="NIA34" s="41"/>
      <c r="NIB34" s="41"/>
      <c r="NIC34" s="41"/>
      <c r="NID34" s="41"/>
      <c r="NIE34" s="41"/>
      <c r="NIF34" s="41"/>
      <c r="NIG34" s="41"/>
      <c r="NIH34" s="41"/>
      <c r="NII34" s="41"/>
      <c r="NIJ34" s="41"/>
      <c r="NIK34" s="41"/>
      <c r="NIL34" s="41"/>
      <c r="NIM34" s="41"/>
      <c r="NIN34" s="41"/>
      <c r="NIO34" s="41"/>
      <c r="NIP34" s="41"/>
      <c r="NIQ34" s="41"/>
      <c r="NIR34" s="41"/>
      <c r="NIS34" s="41"/>
      <c r="NIT34" s="41"/>
      <c r="NIU34" s="41"/>
      <c r="NIV34" s="41"/>
      <c r="NIW34" s="41"/>
      <c r="NIX34" s="41"/>
      <c r="NIY34" s="41"/>
      <c r="NIZ34" s="41"/>
      <c r="NJA34" s="41"/>
      <c r="NJB34" s="41"/>
      <c r="NJC34" s="41"/>
      <c r="NJD34" s="41"/>
      <c r="NJE34" s="41"/>
      <c r="NJF34" s="41"/>
      <c r="NJG34" s="41"/>
      <c r="NJH34" s="41"/>
      <c r="NJI34" s="41"/>
      <c r="NJJ34" s="41"/>
      <c r="NJK34" s="41"/>
      <c r="NJL34" s="41"/>
      <c r="NJM34" s="41"/>
      <c r="NJN34" s="41"/>
      <c r="NJO34" s="41"/>
      <c r="NJP34" s="41"/>
      <c r="NJQ34" s="41"/>
      <c r="NJR34" s="41"/>
      <c r="NJS34" s="41"/>
      <c r="NJT34" s="41"/>
      <c r="NJU34" s="41"/>
      <c r="NJV34" s="41"/>
      <c r="NJW34" s="41"/>
      <c r="NJX34" s="41"/>
      <c r="NJY34" s="41"/>
      <c r="NJZ34" s="41"/>
      <c r="NKA34" s="41"/>
      <c r="NKB34" s="41"/>
      <c r="NKC34" s="41"/>
      <c r="NKD34" s="41"/>
      <c r="NKE34" s="41"/>
      <c r="NKF34" s="41"/>
      <c r="NKG34" s="41"/>
      <c r="NKH34" s="41"/>
      <c r="NKI34" s="41"/>
      <c r="NKJ34" s="41"/>
      <c r="NKK34" s="41"/>
      <c r="NKL34" s="41"/>
      <c r="NKM34" s="41"/>
      <c r="NKN34" s="41"/>
      <c r="NKO34" s="41"/>
      <c r="NKP34" s="41"/>
      <c r="NKQ34" s="41"/>
      <c r="NKR34" s="41"/>
      <c r="NKS34" s="41"/>
      <c r="NKT34" s="41"/>
      <c r="NKU34" s="41"/>
      <c r="NKV34" s="41"/>
      <c r="NKW34" s="41"/>
      <c r="NKX34" s="41"/>
      <c r="NKY34" s="41"/>
      <c r="NKZ34" s="41"/>
      <c r="NLA34" s="41"/>
      <c r="NLB34" s="41"/>
      <c r="NLC34" s="41"/>
      <c r="NLD34" s="41"/>
      <c r="NLE34" s="41"/>
      <c r="NLF34" s="41"/>
      <c r="NLG34" s="41"/>
      <c r="NLH34" s="41"/>
      <c r="NLI34" s="41"/>
      <c r="NLJ34" s="41"/>
      <c r="NLK34" s="41"/>
      <c r="NLL34" s="41"/>
      <c r="NLM34" s="41"/>
      <c r="NLN34" s="41"/>
      <c r="NLO34" s="41"/>
      <c r="NLP34" s="41"/>
      <c r="NLQ34" s="41"/>
      <c r="NLR34" s="41"/>
      <c r="NLS34" s="41"/>
      <c r="NLT34" s="41"/>
      <c r="NLU34" s="41"/>
      <c r="NLV34" s="41"/>
      <c r="NLW34" s="41"/>
      <c r="NLX34" s="41"/>
      <c r="NLY34" s="41"/>
      <c r="NLZ34" s="41"/>
      <c r="NMA34" s="41"/>
      <c r="NMB34" s="41"/>
      <c r="NMC34" s="41"/>
      <c r="NMD34" s="41"/>
      <c r="NME34" s="41"/>
      <c r="NMF34" s="41"/>
      <c r="NMG34" s="41"/>
      <c r="NMH34" s="41"/>
      <c r="NMI34" s="41"/>
      <c r="NMJ34" s="41"/>
      <c r="NMK34" s="41"/>
      <c r="NML34" s="41"/>
      <c r="NMM34" s="41"/>
      <c r="NMN34" s="41"/>
      <c r="NMO34" s="41"/>
      <c r="NMP34" s="41"/>
      <c r="NMQ34" s="41"/>
      <c r="NMR34" s="41"/>
      <c r="NMS34" s="41"/>
      <c r="NMT34" s="41"/>
      <c r="NMU34" s="41"/>
      <c r="NMV34" s="41"/>
      <c r="NMW34" s="41"/>
      <c r="NMX34" s="41"/>
      <c r="NMY34" s="41"/>
      <c r="NMZ34" s="41"/>
      <c r="NNA34" s="41"/>
      <c r="NNB34" s="41"/>
      <c r="NNC34" s="41"/>
      <c r="NND34" s="41"/>
      <c r="NNE34" s="41"/>
      <c r="NNF34" s="41"/>
      <c r="NNG34" s="41"/>
      <c r="NNH34" s="41"/>
      <c r="NNI34" s="41"/>
      <c r="NNJ34" s="41"/>
      <c r="NNK34" s="41"/>
      <c r="NNL34" s="41"/>
      <c r="NNM34" s="41"/>
      <c r="NNN34" s="41"/>
      <c r="NNO34" s="41"/>
      <c r="NNP34" s="41"/>
      <c r="NNQ34" s="41"/>
      <c r="NNR34" s="41"/>
      <c r="NNS34" s="41"/>
      <c r="NNT34" s="41"/>
      <c r="NNU34" s="41"/>
      <c r="NNV34" s="41"/>
      <c r="NNW34" s="41"/>
      <c r="NNX34" s="41"/>
      <c r="NNY34" s="41"/>
      <c r="NNZ34" s="41"/>
      <c r="NOA34" s="41"/>
      <c r="NOB34" s="41"/>
      <c r="NOC34" s="41"/>
      <c r="NOD34" s="41"/>
      <c r="NOE34" s="41"/>
      <c r="NOF34" s="41"/>
      <c r="NOG34" s="41"/>
      <c r="NOH34" s="41"/>
      <c r="NOI34" s="41"/>
      <c r="NOJ34" s="41"/>
      <c r="NOK34" s="41"/>
      <c r="NOL34" s="41"/>
      <c r="NOM34" s="41"/>
      <c r="NON34" s="41"/>
      <c r="NOO34" s="41"/>
      <c r="NOP34" s="41"/>
      <c r="NOQ34" s="41"/>
      <c r="NOR34" s="41"/>
      <c r="NOS34" s="41"/>
      <c r="NOT34" s="41"/>
      <c r="NOU34" s="41"/>
      <c r="NOV34" s="41"/>
      <c r="NOW34" s="41"/>
      <c r="NOX34" s="41"/>
      <c r="NOY34" s="41"/>
      <c r="NOZ34" s="41"/>
      <c r="NPA34" s="41"/>
      <c r="NPB34" s="41"/>
      <c r="NPC34" s="41"/>
      <c r="NPD34" s="41"/>
      <c r="NPE34" s="41"/>
      <c r="NPF34" s="41"/>
      <c r="NPG34" s="41"/>
      <c r="NPH34" s="41"/>
      <c r="NPI34" s="41"/>
      <c r="NPJ34" s="41"/>
      <c r="NPK34" s="41"/>
      <c r="NPL34" s="41"/>
      <c r="NPM34" s="41"/>
      <c r="NPN34" s="41"/>
      <c r="NPO34" s="41"/>
      <c r="NPP34" s="41"/>
      <c r="NPQ34" s="41"/>
      <c r="NPR34" s="41"/>
      <c r="NPS34" s="41"/>
      <c r="NPT34" s="41"/>
      <c r="NPU34" s="41"/>
      <c r="NPV34" s="41"/>
      <c r="NPW34" s="41"/>
      <c r="NPX34" s="41"/>
      <c r="NPY34" s="41"/>
      <c r="NPZ34" s="41"/>
      <c r="NQA34" s="41"/>
      <c r="NQB34" s="41"/>
      <c r="NQC34" s="41"/>
      <c r="NQD34" s="41"/>
      <c r="NQE34" s="41"/>
      <c r="NQF34" s="41"/>
      <c r="NQG34" s="41"/>
      <c r="NQH34" s="41"/>
      <c r="NQI34" s="41"/>
      <c r="NQJ34" s="41"/>
      <c r="NQK34" s="41"/>
      <c r="NQL34" s="41"/>
      <c r="NQM34" s="41"/>
      <c r="NQN34" s="41"/>
      <c r="NQO34" s="41"/>
      <c r="NQP34" s="41"/>
      <c r="NQQ34" s="41"/>
      <c r="NQR34" s="41"/>
      <c r="NQS34" s="41"/>
      <c r="NQT34" s="41"/>
      <c r="NQU34" s="41"/>
      <c r="NQV34" s="41"/>
      <c r="NQW34" s="41"/>
      <c r="NQX34" s="41"/>
      <c r="NQY34" s="41"/>
      <c r="NQZ34" s="41"/>
      <c r="NRA34" s="41"/>
      <c r="NRB34" s="41"/>
      <c r="NRC34" s="41"/>
      <c r="NRD34" s="41"/>
      <c r="NRE34" s="41"/>
      <c r="NRF34" s="41"/>
      <c r="NRG34" s="41"/>
      <c r="NRH34" s="41"/>
      <c r="NRI34" s="41"/>
      <c r="NRJ34" s="41"/>
      <c r="NRK34" s="41"/>
      <c r="NRL34" s="41"/>
      <c r="NRM34" s="41"/>
      <c r="NRN34" s="41"/>
      <c r="NRO34" s="41"/>
      <c r="NRP34" s="41"/>
      <c r="NRQ34" s="41"/>
      <c r="NRR34" s="41"/>
      <c r="NRS34" s="41"/>
      <c r="NRT34" s="41"/>
      <c r="NRU34" s="41"/>
      <c r="NRV34" s="41"/>
      <c r="NRW34" s="41"/>
      <c r="NRX34" s="41"/>
      <c r="NRY34" s="41"/>
      <c r="NRZ34" s="41"/>
      <c r="NSA34" s="41"/>
      <c r="NSB34" s="41"/>
      <c r="NSC34" s="41"/>
      <c r="NSD34" s="41"/>
      <c r="NSE34" s="41"/>
      <c r="NSF34" s="41"/>
      <c r="NSG34" s="41"/>
      <c r="NSH34" s="41"/>
      <c r="NSI34" s="41"/>
      <c r="NSJ34" s="41"/>
      <c r="NSK34" s="41"/>
      <c r="NSL34" s="41"/>
      <c r="NSM34" s="41"/>
      <c r="NSN34" s="41"/>
      <c r="NSO34" s="41"/>
      <c r="NSP34" s="41"/>
      <c r="NSQ34" s="41"/>
      <c r="NSR34" s="41"/>
      <c r="NSS34" s="41"/>
      <c r="NST34" s="41"/>
      <c r="NSU34" s="41"/>
      <c r="NSV34" s="41"/>
      <c r="NSW34" s="41"/>
      <c r="NSX34" s="41"/>
      <c r="NSY34" s="41"/>
      <c r="NSZ34" s="41"/>
      <c r="NTA34" s="41"/>
      <c r="NTB34" s="41"/>
      <c r="NTC34" s="41"/>
      <c r="NTD34" s="41"/>
      <c r="NTE34" s="41"/>
      <c r="NTF34" s="41"/>
      <c r="NTG34" s="41"/>
      <c r="NTH34" s="41"/>
      <c r="NTI34" s="41"/>
      <c r="NTJ34" s="41"/>
      <c r="NTK34" s="41"/>
      <c r="NTL34" s="41"/>
      <c r="NTM34" s="41"/>
      <c r="NTN34" s="41"/>
      <c r="NTO34" s="41"/>
      <c r="NTP34" s="41"/>
      <c r="NTQ34" s="41"/>
      <c r="NTR34" s="41"/>
      <c r="NTS34" s="41"/>
      <c r="NTT34" s="41"/>
      <c r="NTU34" s="41"/>
      <c r="NTV34" s="41"/>
      <c r="NTW34" s="41"/>
      <c r="NTX34" s="41"/>
      <c r="NTY34" s="41"/>
      <c r="NTZ34" s="41"/>
      <c r="NUA34" s="41"/>
      <c r="NUB34" s="41"/>
      <c r="NUC34" s="41"/>
      <c r="NUD34" s="41"/>
      <c r="NUE34" s="41"/>
      <c r="NUF34" s="41"/>
      <c r="NUG34" s="41"/>
      <c r="NUH34" s="41"/>
      <c r="NUI34" s="41"/>
      <c r="NUJ34" s="41"/>
      <c r="NUK34" s="41"/>
      <c r="NUL34" s="41"/>
      <c r="NUM34" s="41"/>
      <c r="NUN34" s="41"/>
      <c r="NUO34" s="41"/>
      <c r="NUP34" s="41"/>
      <c r="NUQ34" s="41"/>
      <c r="NUR34" s="41"/>
      <c r="NUS34" s="41"/>
      <c r="NUT34" s="41"/>
      <c r="NUU34" s="41"/>
      <c r="NUV34" s="41"/>
      <c r="NUW34" s="41"/>
      <c r="NUX34" s="41"/>
      <c r="NUY34" s="41"/>
      <c r="NUZ34" s="41"/>
      <c r="NVA34" s="41"/>
      <c r="NVB34" s="41"/>
      <c r="NVC34" s="41"/>
      <c r="NVD34" s="41"/>
      <c r="NVE34" s="41"/>
      <c r="NVF34" s="41"/>
      <c r="NVG34" s="41"/>
      <c r="NVH34" s="41"/>
      <c r="NVI34" s="41"/>
      <c r="NVJ34" s="41"/>
      <c r="NVK34" s="41"/>
      <c r="NVL34" s="41"/>
      <c r="NVM34" s="41"/>
      <c r="NVN34" s="41"/>
      <c r="NVO34" s="41"/>
      <c r="NVP34" s="41"/>
      <c r="NVQ34" s="41"/>
      <c r="NVR34" s="41"/>
      <c r="NVS34" s="41"/>
      <c r="NVT34" s="41"/>
      <c r="NVU34" s="41"/>
      <c r="NVV34" s="41"/>
      <c r="NVW34" s="41"/>
      <c r="NVX34" s="41"/>
      <c r="NVY34" s="41"/>
      <c r="NVZ34" s="41"/>
      <c r="NWA34" s="41"/>
      <c r="NWB34" s="41"/>
      <c r="NWC34" s="41"/>
      <c r="NWD34" s="41"/>
      <c r="NWE34" s="41"/>
      <c r="NWF34" s="41"/>
      <c r="NWG34" s="41"/>
      <c r="NWH34" s="41"/>
      <c r="NWI34" s="41"/>
      <c r="NWJ34" s="41"/>
      <c r="NWK34" s="41"/>
      <c r="NWL34" s="41"/>
      <c r="NWM34" s="41"/>
      <c r="NWN34" s="41"/>
      <c r="NWO34" s="41"/>
      <c r="NWP34" s="41"/>
      <c r="NWQ34" s="41"/>
      <c r="NWR34" s="41"/>
      <c r="NWS34" s="41"/>
      <c r="NWT34" s="41"/>
      <c r="NWU34" s="41"/>
      <c r="NWV34" s="41"/>
      <c r="NWW34" s="41"/>
      <c r="NWX34" s="41"/>
      <c r="NWY34" s="41"/>
      <c r="NWZ34" s="41"/>
      <c r="NXA34" s="41"/>
      <c r="NXB34" s="41"/>
      <c r="NXC34" s="41"/>
      <c r="NXD34" s="41"/>
      <c r="NXE34" s="41"/>
      <c r="NXF34" s="41"/>
      <c r="NXG34" s="41"/>
      <c r="NXH34" s="41"/>
      <c r="NXI34" s="41"/>
      <c r="NXJ34" s="41"/>
      <c r="NXK34" s="41"/>
      <c r="NXL34" s="41"/>
      <c r="NXM34" s="41"/>
      <c r="NXN34" s="41"/>
      <c r="NXO34" s="41"/>
      <c r="NXP34" s="41"/>
      <c r="NXQ34" s="41"/>
      <c r="NXR34" s="41"/>
      <c r="NXS34" s="41"/>
      <c r="NXT34" s="41"/>
      <c r="NXU34" s="41"/>
      <c r="NXV34" s="41"/>
      <c r="NXW34" s="41"/>
      <c r="NXX34" s="41"/>
      <c r="NXY34" s="41"/>
      <c r="NXZ34" s="41"/>
      <c r="NYA34" s="41"/>
      <c r="NYB34" s="41"/>
      <c r="NYC34" s="41"/>
      <c r="NYD34" s="41"/>
      <c r="NYE34" s="41"/>
      <c r="NYF34" s="41"/>
      <c r="NYG34" s="41"/>
      <c r="NYH34" s="41"/>
      <c r="NYI34" s="41"/>
      <c r="NYJ34" s="41"/>
      <c r="NYK34" s="41"/>
      <c r="NYL34" s="41"/>
      <c r="NYM34" s="41"/>
      <c r="NYN34" s="41"/>
      <c r="NYO34" s="41"/>
      <c r="NYP34" s="41"/>
      <c r="NYQ34" s="41"/>
      <c r="NYR34" s="41"/>
      <c r="NYS34" s="41"/>
      <c r="NYT34" s="41"/>
      <c r="NYU34" s="41"/>
      <c r="NYV34" s="41"/>
      <c r="NYW34" s="41"/>
      <c r="NYX34" s="41"/>
      <c r="NYY34" s="41"/>
      <c r="NYZ34" s="41"/>
      <c r="NZA34" s="41"/>
      <c r="NZB34" s="41"/>
      <c r="NZC34" s="41"/>
      <c r="NZD34" s="41"/>
      <c r="NZE34" s="41"/>
      <c r="NZF34" s="41"/>
      <c r="NZG34" s="41"/>
      <c r="NZH34" s="41"/>
      <c r="NZI34" s="41"/>
      <c r="NZJ34" s="41"/>
      <c r="NZK34" s="41"/>
      <c r="NZL34" s="41"/>
      <c r="NZM34" s="41"/>
      <c r="NZN34" s="41"/>
      <c r="NZO34" s="41"/>
      <c r="NZP34" s="41"/>
      <c r="NZQ34" s="41"/>
      <c r="NZR34" s="41"/>
      <c r="NZS34" s="41"/>
      <c r="NZT34" s="41"/>
      <c r="NZU34" s="41"/>
      <c r="NZV34" s="41"/>
      <c r="NZW34" s="41"/>
      <c r="NZX34" s="41"/>
      <c r="NZY34" s="41"/>
      <c r="NZZ34" s="41"/>
      <c r="OAA34" s="41"/>
      <c r="OAB34" s="41"/>
      <c r="OAC34" s="41"/>
      <c r="OAD34" s="41"/>
      <c r="OAE34" s="41"/>
      <c r="OAF34" s="41"/>
      <c r="OAG34" s="41"/>
      <c r="OAH34" s="41"/>
      <c r="OAI34" s="41"/>
      <c r="OAJ34" s="41"/>
      <c r="OAK34" s="41"/>
      <c r="OAL34" s="41"/>
      <c r="OAM34" s="41"/>
      <c r="OAN34" s="41"/>
      <c r="OAO34" s="41"/>
      <c r="OAP34" s="41"/>
      <c r="OAQ34" s="41"/>
      <c r="OAR34" s="41"/>
      <c r="OAS34" s="41"/>
      <c r="OAT34" s="41"/>
      <c r="OAU34" s="41"/>
      <c r="OAV34" s="41"/>
      <c r="OAW34" s="41"/>
      <c r="OAX34" s="41"/>
      <c r="OAY34" s="41"/>
      <c r="OAZ34" s="41"/>
      <c r="OBA34" s="41"/>
      <c r="OBB34" s="41"/>
      <c r="OBC34" s="41"/>
      <c r="OBD34" s="41"/>
      <c r="OBE34" s="41"/>
      <c r="OBF34" s="41"/>
      <c r="OBG34" s="41"/>
      <c r="OBH34" s="41"/>
      <c r="OBI34" s="41"/>
      <c r="OBJ34" s="41"/>
      <c r="OBK34" s="41"/>
      <c r="OBL34" s="41"/>
      <c r="OBM34" s="41"/>
      <c r="OBN34" s="41"/>
      <c r="OBO34" s="41"/>
      <c r="OBP34" s="41"/>
      <c r="OBQ34" s="41"/>
      <c r="OBR34" s="41"/>
      <c r="OBS34" s="41"/>
      <c r="OBT34" s="41"/>
      <c r="OBU34" s="41"/>
      <c r="OBV34" s="41"/>
      <c r="OBW34" s="41"/>
      <c r="OBX34" s="41"/>
      <c r="OBY34" s="41"/>
      <c r="OBZ34" s="41"/>
      <c r="OCA34" s="41"/>
      <c r="OCB34" s="41"/>
      <c r="OCC34" s="41"/>
      <c r="OCD34" s="41"/>
      <c r="OCE34" s="41"/>
      <c r="OCF34" s="41"/>
      <c r="OCG34" s="41"/>
      <c r="OCH34" s="41"/>
      <c r="OCI34" s="41"/>
      <c r="OCJ34" s="41"/>
      <c r="OCK34" s="41"/>
      <c r="OCL34" s="41"/>
      <c r="OCM34" s="41"/>
      <c r="OCN34" s="41"/>
      <c r="OCO34" s="41"/>
      <c r="OCP34" s="41"/>
      <c r="OCQ34" s="41"/>
      <c r="OCR34" s="41"/>
      <c r="OCS34" s="41"/>
      <c r="OCT34" s="41"/>
      <c r="OCU34" s="41"/>
      <c r="OCV34" s="41"/>
      <c r="OCW34" s="41"/>
      <c r="OCX34" s="41"/>
      <c r="OCY34" s="41"/>
      <c r="OCZ34" s="41"/>
      <c r="ODA34" s="41"/>
      <c r="ODB34" s="41"/>
      <c r="ODC34" s="41"/>
      <c r="ODD34" s="41"/>
      <c r="ODE34" s="41"/>
      <c r="ODF34" s="41"/>
      <c r="ODG34" s="41"/>
      <c r="ODH34" s="41"/>
      <c r="ODI34" s="41"/>
      <c r="ODJ34" s="41"/>
      <c r="ODK34" s="41"/>
      <c r="ODL34" s="41"/>
      <c r="ODM34" s="41"/>
      <c r="ODN34" s="41"/>
      <c r="ODO34" s="41"/>
      <c r="ODP34" s="41"/>
      <c r="ODQ34" s="41"/>
      <c r="ODR34" s="41"/>
      <c r="ODS34" s="41"/>
      <c r="ODT34" s="41"/>
      <c r="ODU34" s="41"/>
      <c r="ODV34" s="41"/>
      <c r="ODW34" s="41"/>
      <c r="ODX34" s="41"/>
      <c r="ODY34" s="41"/>
      <c r="ODZ34" s="41"/>
      <c r="OEA34" s="41"/>
      <c r="OEB34" s="41"/>
      <c r="OEC34" s="41"/>
      <c r="OED34" s="41"/>
      <c r="OEE34" s="41"/>
      <c r="OEF34" s="41"/>
      <c r="OEG34" s="41"/>
      <c r="OEH34" s="41"/>
      <c r="OEI34" s="41"/>
      <c r="OEJ34" s="41"/>
      <c r="OEK34" s="41"/>
      <c r="OEL34" s="41"/>
      <c r="OEM34" s="41"/>
      <c r="OEN34" s="41"/>
      <c r="OEO34" s="41"/>
      <c r="OEP34" s="41"/>
      <c r="OEQ34" s="41"/>
      <c r="OER34" s="41"/>
      <c r="OES34" s="41"/>
      <c r="OET34" s="41"/>
      <c r="OEU34" s="41"/>
      <c r="OEV34" s="41"/>
      <c r="OEW34" s="41"/>
      <c r="OEX34" s="41"/>
      <c r="OEY34" s="41"/>
      <c r="OEZ34" s="41"/>
      <c r="OFA34" s="41"/>
      <c r="OFB34" s="41"/>
      <c r="OFC34" s="41"/>
      <c r="OFD34" s="41"/>
      <c r="OFE34" s="41"/>
      <c r="OFF34" s="41"/>
      <c r="OFG34" s="41"/>
      <c r="OFH34" s="41"/>
      <c r="OFI34" s="41"/>
      <c r="OFJ34" s="41"/>
      <c r="OFK34" s="41"/>
      <c r="OFL34" s="41"/>
      <c r="OFM34" s="41"/>
      <c r="OFN34" s="41"/>
      <c r="OFO34" s="41"/>
      <c r="OFP34" s="41"/>
      <c r="OFQ34" s="41"/>
      <c r="OFR34" s="41"/>
      <c r="OFS34" s="41"/>
      <c r="OFT34" s="41"/>
      <c r="OFU34" s="41"/>
      <c r="OFV34" s="41"/>
      <c r="OFW34" s="41"/>
      <c r="OFX34" s="41"/>
      <c r="OFY34" s="41"/>
      <c r="OFZ34" s="41"/>
      <c r="OGA34" s="41"/>
      <c r="OGB34" s="41"/>
      <c r="OGC34" s="41"/>
      <c r="OGD34" s="41"/>
      <c r="OGE34" s="41"/>
      <c r="OGF34" s="41"/>
      <c r="OGG34" s="41"/>
      <c r="OGH34" s="41"/>
      <c r="OGI34" s="41"/>
      <c r="OGJ34" s="41"/>
      <c r="OGK34" s="41"/>
      <c r="OGL34" s="41"/>
      <c r="OGM34" s="41"/>
      <c r="OGN34" s="41"/>
      <c r="OGO34" s="41"/>
      <c r="OGP34" s="41"/>
      <c r="OGQ34" s="41"/>
      <c r="OGR34" s="41"/>
      <c r="OGS34" s="41"/>
      <c r="OGT34" s="41"/>
      <c r="OGU34" s="41"/>
      <c r="OGV34" s="41"/>
      <c r="OGW34" s="41"/>
      <c r="OGX34" s="41"/>
      <c r="OGY34" s="41"/>
      <c r="OGZ34" s="41"/>
      <c r="OHA34" s="41"/>
      <c r="OHB34" s="41"/>
      <c r="OHC34" s="41"/>
      <c r="OHD34" s="41"/>
      <c r="OHE34" s="41"/>
      <c r="OHF34" s="41"/>
      <c r="OHG34" s="41"/>
      <c r="OHH34" s="41"/>
      <c r="OHI34" s="41"/>
      <c r="OHJ34" s="41"/>
      <c r="OHK34" s="41"/>
      <c r="OHL34" s="41"/>
      <c r="OHM34" s="41"/>
      <c r="OHN34" s="41"/>
      <c r="OHO34" s="41"/>
      <c r="OHP34" s="41"/>
      <c r="OHQ34" s="41"/>
      <c r="OHR34" s="41"/>
      <c r="OHS34" s="41"/>
      <c r="OHT34" s="41"/>
      <c r="OHU34" s="41"/>
      <c r="OHV34" s="41"/>
      <c r="OHW34" s="41"/>
      <c r="OHX34" s="41"/>
      <c r="OHY34" s="41"/>
      <c r="OHZ34" s="41"/>
      <c r="OIA34" s="41"/>
      <c r="OIB34" s="41"/>
      <c r="OIC34" s="41"/>
      <c r="OID34" s="41"/>
      <c r="OIE34" s="41"/>
      <c r="OIF34" s="41"/>
      <c r="OIG34" s="41"/>
      <c r="OIH34" s="41"/>
      <c r="OII34" s="41"/>
      <c r="OIJ34" s="41"/>
      <c r="OIK34" s="41"/>
      <c r="OIL34" s="41"/>
      <c r="OIM34" s="41"/>
      <c r="OIN34" s="41"/>
      <c r="OIO34" s="41"/>
      <c r="OIP34" s="41"/>
      <c r="OIQ34" s="41"/>
      <c r="OIR34" s="41"/>
      <c r="OIS34" s="41"/>
      <c r="OIT34" s="41"/>
      <c r="OIU34" s="41"/>
      <c r="OIV34" s="41"/>
      <c r="OIW34" s="41"/>
      <c r="OIX34" s="41"/>
      <c r="OIY34" s="41"/>
      <c r="OIZ34" s="41"/>
      <c r="OJA34" s="41"/>
      <c r="OJB34" s="41"/>
      <c r="OJC34" s="41"/>
      <c r="OJD34" s="41"/>
      <c r="OJE34" s="41"/>
      <c r="OJF34" s="41"/>
      <c r="OJG34" s="41"/>
      <c r="OJH34" s="41"/>
      <c r="OJI34" s="41"/>
      <c r="OJJ34" s="41"/>
      <c r="OJK34" s="41"/>
      <c r="OJL34" s="41"/>
      <c r="OJM34" s="41"/>
      <c r="OJN34" s="41"/>
      <c r="OJO34" s="41"/>
      <c r="OJP34" s="41"/>
      <c r="OJQ34" s="41"/>
      <c r="OJR34" s="41"/>
      <c r="OJS34" s="41"/>
      <c r="OJT34" s="41"/>
      <c r="OJU34" s="41"/>
      <c r="OJV34" s="41"/>
      <c r="OJW34" s="41"/>
      <c r="OJX34" s="41"/>
      <c r="OJY34" s="41"/>
      <c r="OJZ34" s="41"/>
      <c r="OKA34" s="41"/>
      <c r="OKB34" s="41"/>
      <c r="OKC34" s="41"/>
      <c r="OKD34" s="41"/>
      <c r="OKE34" s="41"/>
      <c r="OKF34" s="41"/>
      <c r="OKG34" s="41"/>
      <c r="OKH34" s="41"/>
      <c r="OKI34" s="41"/>
      <c r="OKJ34" s="41"/>
      <c r="OKK34" s="41"/>
      <c r="OKL34" s="41"/>
      <c r="OKM34" s="41"/>
      <c r="OKN34" s="41"/>
      <c r="OKO34" s="41"/>
      <c r="OKP34" s="41"/>
      <c r="OKQ34" s="41"/>
      <c r="OKR34" s="41"/>
      <c r="OKS34" s="41"/>
      <c r="OKT34" s="41"/>
      <c r="OKU34" s="41"/>
      <c r="OKV34" s="41"/>
      <c r="OKW34" s="41"/>
      <c r="OKX34" s="41"/>
      <c r="OKY34" s="41"/>
      <c r="OKZ34" s="41"/>
      <c r="OLA34" s="41"/>
      <c r="OLB34" s="41"/>
      <c r="OLC34" s="41"/>
      <c r="OLD34" s="41"/>
      <c r="OLE34" s="41"/>
      <c r="OLF34" s="41"/>
      <c r="OLG34" s="41"/>
      <c r="OLH34" s="41"/>
      <c r="OLI34" s="41"/>
      <c r="OLJ34" s="41"/>
      <c r="OLK34" s="41"/>
      <c r="OLL34" s="41"/>
      <c r="OLM34" s="41"/>
      <c r="OLN34" s="41"/>
      <c r="OLO34" s="41"/>
      <c r="OLP34" s="41"/>
      <c r="OLQ34" s="41"/>
      <c r="OLR34" s="41"/>
      <c r="OLS34" s="41"/>
      <c r="OLT34" s="41"/>
      <c r="OLU34" s="41"/>
      <c r="OLV34" s="41"/>
      <c r="OLW34" s="41"/>
      <c r="OLX34" s="41"/>
      <c r="OLY34" s="41"/>
      <c r="OLZ34" s="41"/>
      <c r="OMA34" s="41"/>
      <c r="OMB34" s="41"/>
      <c r="OMC34" s="41"/>
      <c r="OMD34" s="41"/>
      <c r="OME34" s="41"/>
      <c r="OMF34" s="41"/>
      <c r="OMG34" s="41"/>
      <c r="OMH34" s="41"/>
      <c r="OMI34" s="41"/>
      <c r="OMJ34" s="41"/>
      <c r="OMK34" s="41"/>
      <c r="OML34" s="41"/>
      <c r="OMM34" s="41"/>
      <c r="OMN34" s="41"/>
      <c r="OMO34" s="41"/>
      <c r="OMP34" s="41"/>
      <c r="OMQ34" s="41"/>
      <c r="OMR34" s="41"/>
      <c r="OMS34" s="41"/>
      <c r="OMT34" s="41"/>
      <c r="OMU34" s="41"/>
      <c r="OMV34" s="41"/>
      <c r="OMW34" s="41"/>
      <c r="OMX34" s="41"/>
      <c r="OMY34" s="41"/>
      <c r="OMZ34" s="41"/>
      <c r="ONA34" s="41"/>
      <c r="ONB34" s="41"/>
      <c r="ONC34" s="41"/>
      <c r="OND34" s="41"/>
      <c r="ONE34" s="41"/>
      <c r="ONF34" s="41"/>
      <c r="ONG34" s="41"/>
      <c r="ONH34" s="41"/>
      <c r="ONI34" s="41"/>
      <c r="ONJ34" s="41"/>
      <c r="ONK34" s="41"/>
      <c r="ONL34" s="41"/>
      <c r="ONM34" s="41"/>
      <c r="ONN34" s="41"/>
      <c r="ONO34" s="41"/>
      <c r="ONP34" s="41"/>
      <c r="ONQ34" s="41"/>
      <c r="ONR34" s="41"/>
      <c r="ONS34" s="41"/>
      <c r="ONT34" s="41"/>
      <c r="ONU34" s="41"/>
      <c r="ONV34" s="41"/>
      <c r="ONW34" s="41"/>
      <c r="ONX34" s="41"/>
      <c r="ONY34" s="41"/>
      <c r="ONZ34" s="41"/>
      <c r="OOA34" s="41"/>
      <c r="OOB34" s="41"/>
      <c r="OOC34" s="41"/>
      <c r="OOD34" s="41"/>
      <c r="OOE34" s="41"/>
      <c r="OOF34" s="41"/>
      <c r="OOG34" s="41"/>
      <c r="OOH34" s="41"/>
      <c r="OOI34" s="41"/>
      <c r="OOJ34" s="41"/>
      <c r="OOK34" s="41"/>
      <c r="OOL34" s="41"/>
      <c r="OOM34" s="41"/>
      <c r="OON34" s="41"/>
      <c r="OOO34" s="41"/>
      <c r="OOP34" s="41"/>
      <c r="OOQ34" s="41"/>
      <c r="OOR34" s="41"/>
      <c r="OOS34" s="41"/>
      <c r="OOT34" s="41"/>
      <c r="OOU34" s="41"/>
      <c r="OOV34" s="41"/>
      <c r="OOW34" s="41"/>
      <c r="OOX34" s="41"/>
      <c r="OOY34" s="41"/>
      <c r="OOZ34" s="41"/>
      <c r="OPA34" s="41"/>
      <c r="OPB34" s="41"/>
      <c r="OPC34" s="41"/>
      <c r="OPD34" s="41"/>
      <c r="OPE34" s="41"/>
      <c r="OPF34" s="41"/>
      <c r="OPG34" s="41"/>
      <c r="OPH34" s="41"/>
      <c r="OPI34" s="41"/>
      <c r="OPJ34" s="41"/>
      <c r="OPK34" s="41"/>
      <c r="OPL34" s="41"/>
      <c r="OPM34" s="41"/>
      <c r="OPN34" s="41"/>
      <c r="OPO34" s="41"/>
      <c r="OPP34" s="41"/>
      <c r="OPQ34" s="41"/>
      <c r="OPR34" s="41"/>
      <c r="OPS34" s="41"/>
      <c r="OPT34" s="41"/>
      <c r="OPU34" s="41"/>
      <c r="OPV34" s="41"/>
      <c r="OPW34" s="41"/>
      <c r="OPX34" s="41"/>
      <c r="OPY34" s="41"/>
      <c r="OPZ34" s="41"/>
      <c r="OQA34" s="41"/>
      <c r="OQB34" s="41"/>
      <c r="OQC34" s="41"/>
      <c r="OQD34" s="41"/>
      <c r="OQE34" s="41"/>
      <c r="OQF34" s="41"/>
      <c r="OQG34" s="41"/>
      <c r="OQH34" s="41"/>
      <c r="OQI34" s="41"/>
      <c r="OQJ34" s="41"/>
      <c r="OQK34" s="41"/>
      <c r="OQL34" s="41"/>
      <c r="OQM34" s="41"/>
      <c r="OQN34" s="41"/>
      <c r="OQO34" s="41"/>
      <c r="OQP34" s="41"/>
      <c r="OQQ34" s="41"/>
      <c r="OQR34" s="41"/>
      <c r="OQS34" s="41"/>
      <c r="OQT34" s="41"/>
      <c r="OQU34" s="41"/>
      <c r="OQV34" s="41"/>
      <c r="OQW34" s="41"/>
      <c r="OQX34" s="41"/>
      <c r="OQY34" s="41"/>
      <c r="OQZ34" s="41"/>
      <c r="ORA34" s="41"/>
      <c r="ORB34" s="41"/>
      <c r="ORC34" s="41"/>
      <c r="ORD34" s="41"/>
      <c r="ORE34" s="41"/>
      <c r="ORF34" s="41"/>
      <c r="ORG34" s="41"/>
      <c r="ORH34" s="41"/>
      <c r="ORI34" s="41"/>
      <c r="ORJ34" s="41"/>
      <c r="ORK34" s="41"/>
      <c r="ORL34" s="41"/>
      <c r="ORM34" s="41"/>
      <c r="ORN34" s="41"/>
      <c r="ORO34" s="41"/>
      <c r="ORP34" s="41"/>
      <c r="ORQ34" s="41"/>
      <c r="ORR34" s="41"/>
      <c r="ORS34" s="41"/>
      <c r="ORT34" s="41"/>
      <c r="ORU34" s="41"/>
      <c r="ORV34" s="41"/>
      <c r="ORW34" s="41"/>
      <c r="ORX34" s="41"/>
      <c r="ORY34" s="41"/>
      <c r="ORZ34" s="41"/>
      <c r="OSA34" s="41"/>
      <c r="OSB34" s="41"/>
      <c r="OSC34" s="41"/>
      <c r="OSD34" s="41"/>
      <c r="OSE34" s="41"/>
      <c r="OSF34" s="41"/>
      <c r="OSG34" s="41"/>
      <c r="OSH34" s="41"/>
      <c r="OSI34" s="41"/>
      <c r="OSJ34" s="41"/>
      <c r="OSK34" s="41"/>
      <c r="OSL34" s="41"/>
      <c r="OSM34" s="41"/>
      <c r="OSN34" s="41"/>
      <c r="OSO34" s="41"/>
      <c r="OSP34" s="41"/>
      <c r="OSQ34" s="41"/>
      <c r="OSR34" s="41"/>
      <c r="OSS34" s="41"/>
      <c r="OST34" s="41"/>
      <c r="OSU34" s="41"/>
      <c r="OSV34" s="41"/>
      <c r="OSW34" s="41"/>
      <c r="OSX34" s="41"/>
      <c r="OSY34" s="41"/>
      <c r="OSZ34" s="41"/>
      <c r="OTA34" s="41"/>
      <c r="OTB34" s="41"/>
      <c r="OTC34" s="41"/>
      <c r="OTD34" s="41"/>
      <c r="OTE34" s="41"/>
      <c r="OTF34" s="41"/>
      <c r="OTG34" s="41"/>
      <c r="OTH34" s="41"/>
      <c r="OTI34" s="41"/>
      <c r="OTJ34" s="41"/>
      <c r="OTK34" s="41"/>
      <c r="OTL34" s="41"/>
      <c r="OTM34" s="41"/>
      <c r="OTN34" s="41"/>
      <c r="OTO34" s="41"/>
      <c r="OTP34" s="41"/>
      <c r="OTQ34" s="41"/>
      <c r="OTR34" s="41"/>
      <c r="OTS34" s="41"/>
      <c r="OTT34" s="41"/>
      <c r="OTU34" s="41"/>
      <c r="OTV34" s="41"/>
      <c r="OTW34" s="41"/>
      <c r="OTX34" s="41"/>
      <c r="OTY34" s="41"/>
      <c r="OTZ34" s="41"/>
      <c r="OUA34" s="41"/>
      <c r="OUB34" s="41"/>
      <c r="OUC34" s="41"/>
      <c r="OUD34" s="41"/>
      <c r="OUE34" s="41"/>
      <c r="OUF34" s="41"/>
      <c r="OUG34" s="41"/>
      <c r="OUH34" s="41"/>
      <c r="OUI34" s="41"/>
      <c r="OUJ34" s="41"/>
      <c r="OUK34" s="41"/>
      <c r="OUL34" s="41"/>
      <c r="OUM34" s="41"/>
      <c r="OUN34" s="41"/>
      <c r="OUO34" s="41"/>
      <c r="OUP34" s="41"/>
      <c r="OUQ34" s="41"/>
      <c r="OUR34" s="41"/>
      <c r="OUS34" s="41"/>
      <c r="OUT34" s="41"/>
      <c r="OUU34" s="41"/>
      <c r="OUV34" s="41"/>
      <c r="OUW34" s="41"/>
      <c r="OUX34" s="41"/>
      <c r="OUY34" s="41"/>
      <c r="OUZ34" s="41"/>
      <c r="OVA34" s="41"/>
      <c r="OVB34" s="41"/>
      <c r="OVC34" s="41"/>
      <c r="OVD34" s="41"/>
      <c r="OVE34" s="41"/>
      <c r="OVF34" s="41"/>
      <c r="OVG34" s="41"/>
      <c r="OVH34" s="41"/>
      <c r="OVI34" s="41"/>
      <c r="OVJ34" s="41"/>
      <c r="OVK34" s="41"/>
      <c r="OVL34" s="41"/>
      <c r="OVM34" s="41"/>
      <c r="OVN34" s="41"/>
      <c r="OVO34" s="41"/>
      <c r="OVP34" s="41"/>
      <c r="OVQ34" s="41"/>
      <c r="OVR34" s="41"/>
      <c r="OVS34" s="41"/>
      <c r="OVT34" s="41"/>
      <c r="OVU34" s="41"/>
      <c r="OVV34" s="41"/>
      <c r="OVW34" s="41"/>
      <c r="OVX34" s="41"/>
      <c r="OVY34" s="41"/>
      <c r="OVZ34" s="41"/>
      <c r="OWA34" s="41"/>
      <c r="OWB34" s="41"/>
      <c r="OWC34" s="41"/>
      <c r="OWD34" s="41"/>
      <c r="OWE34" s="41"/>
      <c r="OWF34" s="41"/>
      <c r="OWG34" s="41"/>
      <c r="OWH34" s="41"/>
      <c r="OWI34" s="41"/>
      <c r="OWJ34" s="41"/>
      <c r="OWK34" s="41"/>
      <c r="OWL34" s="41"/>
      <c r="OWM34" s="41"/>
      <c r="OWN34" s="41"/>
      <c r="OWO34" s="41"/>
      <c r="OWP34" s="41"/>
      <c r="OWQ34" s="41"/>
      <c r="OWR34" s="41"/>
      <c r="OWS34" s="41"/>
      <c r="OWT34" s="41"/>
      <c r="OWU34" s="41"/>
      <c r="OWV34" s="41"/>
      <c r="OWW34" s="41"/>
      <c r="OWX34" s="41"/>
      <c r="OWY34" s="41"/>
      <c r="OWZ34" s="41"/>
      <c r="OXA34" s="41"/>
      <c r="OXB34" s="41"/>
      <c r="OXC34" s="41"/>
      <c r="OXD34" s="41"/>
      <c r="OXE34" s="41"/>
      <c r="OXF34" s="41"/>
      <c r="OXG34" s="41"/>
      <c r="OXH34" s="41"/>
      <c r="OXI34" s="41"/>
      <c r="OXJ34" s="41"/>
      <c r="OXK34" s="41"/>
      <c r="OXL34" s="41"/>
      <c r="OXM34" s="41"/>
      <c r="OXN34" s="41"/>
      <c r="OXO34" s="41"/>
      <c r="OXP34" s="41"/>
      <c r="OXQ34" s="41"/>
      <c r="OXR34" s="41"/>
      <c r="OXS34" s="41"/>
      <c r="OXT34" s="41"/>
      <c r="OXU34" s="41"/>
      <c r="OXV34" s="41"/>
      <c r="OXW34" s="41"/>
      <c r="OXX34" s="41"/>
      <c r="OXY34" s="41"/>
      <c r="OXZ34" s="41"/>
      <c r="OYA34" s="41"/>
      <c r="OYB34" s="41"/>
      <c r="OYC34" s="41"/>
      <c r="OYD34" s="41"/>
      <c r="OYE34" s="41"/>
      <c r="OYF34" s="41"/>
      <c r="OYG34" s="41"/>
      <c r="OYH34" s="41"/>
      <c r="OYI34" s="41"/>
      <c r="OYJ34" s="41"/>
      <c r="OYK34" s="41"/>
      <c r="OYL34" s="41"/>
      <c r="OYM34" s="41"/>
      <c r="OYN34" s="41"/>
      <c r="OYO34" s="41"/>
      <c r="OYP34" s="41"/>
      <c r="OYQ34" s="41"/>
      <c r="OYR34" s="41"/>
      <c r="OYS34" s="41"/>
      <c r="OYT34" s="41"/>
      <c r="OYU34" s="41"/>
      <c r="OYV34" s="41"/>
      <c r="OYW34" s="41"/>
      <c r="OYX34" s="41"/>
      <c r="OYY34" s="41"/>
      <c r="OYZ34" s="41"/>
      <c r="OZA34" s="41"/>
      <c r="OZB34" s="41"/>
      <c r="OZC34" s="41"/>
      <c r="OZD34" s="41"/>
      <c r="OZE34" s="41"/>
      <c r="OZF34" s="41"/>
      <c r="OZG34" s="41"/>
      <c r="OZH34" s="41"/>
      <c r="OZI34" s="41"/>
      <c r="OZJ34" s="41"/>
      <c r="OZK34" s="41"/>
      <c r="OZL34" s="41"/>
      <c r="OZM34" s="41"/>
      <c r="OZN34" s="41"/>
      <c r="OZO34" s="41"/>
      <c r="OZP34" s="41"/>
      <c r="OZQ34" s="41"/>
      <c r="OZR34" s="41"/>
      <c r="OZS34" s="41"/>
      <c r="OZT34" s="41"/>
      <c r="OZU34" s="41"/>
      <c r="OZV34" s="41"/>
      <c r="OZW34" s="41"/>
      <c r="OZX34" s="41"/>
      <c r="OZY34" s="41"/>
      <c r="OZZ34" s="41"/>
      <c r="PAA34" s="41"/>
      <c r="PAB34" s="41"/>
      <c r="PAC34" s="41"/>
      <c r="PAD34" s="41"/>
      <c r="PAE34" s="41"/>
      <c r="PAF34" s="41"/>
      <c r="PAG34" s="41"/>
      <c r="PAH34" s="41"/>
      <c r="PAI34" s="41"/>
      <c r="PAJ34" s="41"/>
      <c r="PAK34" s="41"/>
      <c r="PAL34" s="41"/>
      <c r="PAM34" s="41"/>
      <c r="PAN34" s="41"/>
      <c r="PAO34" s="41"/>
      <c r="PAP34" s="41"/>
      <c r="PAQ34" s="41"/>
      <c r="PAR34" s="41"/>
      <c r="PAS34" s="41"/>
      <c r="PAT34" s="41"/>
      <c r="PAU34" s="41"/>
      <c r="PAV34" s="41"/>
      <c r="PAW34" s="41"/>
      <c r="PAX34" s="41"/>
      <c r="PAY34" s="41"/>
      <c r="PAZ34" s="41"/>
      <c r="PBA34" s="41"/>
      <c r="PBB34" s="41"/>
      <c r="PBC34" s="41"/>
      <c r="PBD34" s="41"/>
      <c r="PBE34" s="41"/>
      <c r="PBF34" s="41"/>
      <c r="PBG34" s="41"/>
      <c r="PBH34" s="41"/>
      <c r="PBI34" s="41"/>
      <c r="PBJ34" s="41"/>
      <c r="PBK34" s="41"/>
      <c r="PBL34" s="41"/>
      <c r="PBM34" s="41"/>
      <c r="PBN34" s="41"/>
      <c r="PBO34" s="41"/>
      <c r="PBP34" s="41"/>
      <c r="PBQ34" s="41"/>
      <c r="PBR34" s="41"/>
      <c r="PBS34" s="41"/>
      <c r="PBT34" s="41"/>
      <c r="PBU34" s="41"/>
      <c r="PBV34" s="41"/>
      <c r="PBW34" s="41"/>
      <c r="PBX34" s="41"/>
      <c r="PBY34" s="41"/>
      <c r="PBZ34" s="41"/>
      <c r="PCA34" s="41"/>
      <c r="PCB34" s="41"/>
      <c r="PCC34" s="41"/>
      <c r="PCD34" s="41"/>
      <c r="PCE34" s="41"/>
      <c r="PCF34" s="41"/>
      <c r="PCG34" s="41"/>
      <c r="PCH34" s="41"/>
      <c r="PCI34" s="41"/>
      <c r="PCJ34" s="41"/>
      <c r="PCK34" s="41"/>
      <c r="PCL34" s="41"/>
      <c r="PCM34" s="41"/>
      <c r="PCN34" s="41"/>
      <c r="PCO34" s="41"/>
      <c r="PCP34" s="41"/>
      <c r="PCQ34" s="41"/>
      <c r="PCR34" s="41"/>
      <c r="PCS34" s="41"/>
      <c r="PCT34" s="41"/>
      <c r="PCU34" s="41"/>
      <c r="PCV34" s="41"/>
      <c r="PCW34" s="41"/>
      <c r="PCX34" s="41"/>
      <c r="PCY34" s="41"/>
      <c r="PCZ34" s="41"/>
      <c r="PDA34" s="41"/>
      <c r="PDB34" s="41"/>
      <c r="PDC34" s="41"/>
      <c r="PDD34" s="41"/>
      <c r="PDE34" s="41"/>
      <c r="PDF34" s="41"/>
      <c r="PDG34" s="41"/>
      <c r="PDH34" s="41"/>
      <c r="PDI34" s="41"/>
      <c r="PDJ34" s="41"/>
      <c r="PDK34" s="41"/>
      <c r="PDL34" s="41"/>
      <c r="PDM34" s="41"/>
      <c r="PDN34" s="41"/>
      <c r="PDO34" s="41"/>
      <c r="PDP34" s="41"/>
      <c r="PDQ34" s="41"/>
      <c r="PDR34" s="41"/>
      <c r="PDS34" s="41"/>
      <c r="PDT34" s="41"/>
      <c r="PDU34" s="41"/>
      <c r="PDV34" s="41"/>
      <c r="PDW34" s="41"/>
      <c r="PDX34" s="41"/>
      <c r="PDY34" s="41"/>
      <c r="PDZ34" s="41"/>
      <c r="PEA34" s="41"/>
      <c r="PEB34" s="41"/>
      <c r="PEC34" s="41"/>
      <c r="PED34" s="41"/>
      <c r="PEE34" s="41"/>
      <c r="PEF34" s="41"/>
      <c r="PEG34" s="41"/>
      <c r="PEH34" s="41"/>
      <c r="PEI34" s="41"/>
      <c r="PEJ34" s="41"/>
      <c r="PEK34" s="41"/>
      <c r="PEL34" s="41"/>
      <c r="PEM34" s="41"/>
      <c r="PEN34" s="41"/>
      <c r="PEO34" s="41"/>
      <c r="PEP34" s="41"/>
      <c r="PEQ34" s="41"/>
      <c r="PER34" s="41"/>
      <c r="PES34" s="41"/>
      <c r="PET34" s="41"/>
      <c r="PEU34" s="41"/>
      <c r="PEV34" s="41"/>
      <c r="PEW34" s="41"/>
      <c r="PEX34" s="41"/>
      <c r="PEY34" s="41"/>
      <c r="PEZ34" s="41"/>
      <c r="PFA34" s="41"/>
      <c r="PFB34" s="41"/>
      <c r="PFC34" s="41"/>
      <c r="PFD34" s="41"/>
      <c r="PFE34" s="41"/>
      <c r="PFF34" s="41"/>
      <c r="PFG34" s="41"/>
      <c r="PFH34" s="41"/>
      <c r="PFI34" s="41"/>
      <c r="PFJ34" s="41"/>
      <c r="PFK34" s="41"/>
      <c r="PFL34" s="41"/>
      <c r="PFM34" s="41"/>
      <c r="PFN34" s="41"/>
      <c r="PFO34" s="41"/>
      <c r="PFP34" s="41"/>
      <c r="PFQ34" s="41"/>
      <c r="PFR34" s="41"/>
      <c r="PFS34" s="41"/>
      <c r="PFT34" s="41"/>
      <c r="PFU34" s="41"/>
      <c r="PFV34" s="41"/>
      <c r="PFW34" s="41"/>
      <c r="PFX34" s="41"/>
      <c r="PFY34" s="41"/>
      <c r="PFZ34" s="41"/>
      <c r="PGA34" s="41"/>
      <c r="PGB34" s="41"/>
      <c r="PGC34" s="41"/>
      <c r="PGD34" s="41"/>
      <c r="PGE34" s="41"/>
      <c r="PGF34" s="41"/>
      <c r="PGG34" s="41"/>
      <c r="PGH34" s="41"/>
      <c r="PGI34" s="41"/>
      <c r="PGJ34" s="41"/>
      <c r="PGK34" s="41"/>
      <c r="PGL34" s="41"/>
      <c r="PGM34" s="41"/>
      <c r="PGN34" s="41"/>
      <c r="PGO34" s="41"/>
      <c r="PGP34" s="41"/>
      <c r="PGQ34" s="41"/>
      <c r="PGR34" s="41"/>
      <c r="PGS34" s="41"/>
      <c r="PGT34" s="41"/>
      <c r="PGU34" s="41"/>
      <c r="PGV34" s="41"/>
      <c r="PGW34" s="41"/>
      <c r="PGX34" s="41"/>
      <c r="PGY34" s="41"/>
      <c r="PGZ34" s="41"/>
      <c r="PHA34" s="41"/>
      <c r="PHB34" s="41"/>
      <c r="PHC34" s="41"/>
      <c r="PHD34" s="41"/>
      <c r="PHE34" s="41"/>
      <c r="PHF34" s="41"/>
      <c r="PHG34" s="41"/>
      <c r="PHH34" s="41"/>
      <c r="PHI34" s="41"/>
      <c r="PHJ34" s="41"/>
      <c r="PHK34" s="41"/>
      <c r="PHL34" s="41"/>
      <c r="PHM34" s="41"/>
      <c r="PHN34" s="41"/>
      <c r="PHO34" s="41"/>
      <c r="PHP34" s="41"/>
      <c r="PHQ34" s="41"/>
      <c r="PHR34" s="41"/>
      <c r="PHS34" s="41"/>
      <c r="PHT34" s="41"/>
      <c r="PHU34" s="41"/>
      <c r="PHV34" s="41"/>
      <c r="PHW34" s="41"/>
      <c r="PHX34" s="41"/>
      <c r="PHY34" s="41"/>
      <c r="PHZ34" s="41"/>
      <c r="PIA34" s="41"/>
      <c r="PIB34" s="41"/>
      <c r="PIC34" s="41"/>
      <c r="PID34" s="41"/>
      <c r="PIE34" s="41"/>
      <c r="PIF34" s="41"/>
      <c r="PIG34" s="41"/>
      <c r="PIH34" s="41"/>
      <c r="PII34" s="41"/>
      <c r="PIJ34" s="41"/>
      <c r="PIK34" s="41"/>
      <c r="PIL34" s="41"/>
      <c r="PIM34" s="41"/>
      <c r="PIN34" s="41"/>
      <c r="PIO34" s="41"/>
      <c r="PIP34" s="41"/>
      <c r="PIQ34" s="41"/>
      <c r="PIR34" s="41"/>
      <c r="PIS34" s="41"/>
      <c r="PIT34" s="41"/>
      <c r="PIU34" s="41"/>
      <c r="PIV34" s="41"/>
      <c r="PIW34" s="41"/>
      <c r="PIX34" s="41"/>
      <c r="PIY34" s="41"/>
      <c r="PIZ34" s="41"/>
      <c r="PJA34" s="41"/>
      <c r="PJB34" s="41"/>
      <c r="PJC34" s="41"/>
      <c r="PJD34" s="41"/>
      <c r="PJE34" s="41"/>
      <c r="PJF34" s="41"/>
      <c r="PJG34" s="41"/>
      <c r="PJH34" s="41"/>
      <c r="PJI34" s="41"/>
      <c r="PJJ34" s="41"/>
      <c r="PJK34" s="41"/>
      <c r="PJL34" s="41"/>
      <c r="PJM34" s="41"/>
      <c r="PJN34" s="41"/>
      <c r="PJO34" s="41"/>
      <c r="PJP34" s="41"/>
      <c r="PJQ34" s="41"/>
      <c r="PJR34" s="41"/>
      <c r="PJS34" s="41"/>
      <c r="PJT34" s="41"/>
      <c r="PJU34" s="41"/>
      <c r="PJV34" s="41"/>
      <c r="PJW34" s="41"/>
      <c r="PJX34" s="41"/>
      <c r="PJY34" s="41"/>
      <c r="PJZ34" s="41"/>
      <c r="PKA34" s="41"/>
      <c r="PKB34" s="41"/>
      <c r="PKC34" s="41"/>
      <c r="PKD34" s="41"/>
      <c r="PKE34" s="41"/>
      <c r="PKF34" s="41"/>
      <c r="PKG34" s="41"/>
      <c r="PKH34" s="41"/>
      <c r="PKI34" s="41"/>
      <c r="PKJ34" s="41"/>
      <c r="PKK34" s="41"/>
      <c r="PKL34" s="41"/>
      <c r="PKM34" s="41"/>
      <c r="PKN34" s="41"/>
      <c r="PKO34" s="41"/>
      <c r="PKP34" s="41"/>
      <c r="PKQ34" s="41"/>
      <c r="PKR34" s="41"/>
      <c r="PKS34" s="41"/>
      <c r="PKT34" s="41"/>
      <c r="PKU34" s="41"/>
      <c r="PKV34" s="41"/>
      <c r="PKW34" s="41"/>
      <c r="PKX34" s="41"/>
      <c r="PKY34" s="41"/>
      <c r="PKZ34" s="41"/>
      <c r="PLA34" s="41"/>
      <c r="PLB34" s="41"/>
      <c r="PLC34" s="41"/>
      <c r="PLD34" s="41"/>
      <c r="PLE34" s="41"/>
      <c r="PLF34" s="41"/>
      <c r="PLG34" s="41"/>
      <c r="PLH34" s="41"/>
      <c r="PLI34" s="41"/>
      <c r="PLJ34" s="41"/>
      <c r="PLK34" s="41"/>
      <c r="PLL34" s="41"/>
      <c r="PLM34" s="41"/>
      <c r="PLN34" s="41"/>
      <c r="PLO34" s="41"/>
      <c r="PLP34" s="41"/>
      <c r="PLQ34" s="41"/>
      <c r="PLR34" s="41"/>
      <c r="PLS34" s="41"/>
      <c r="PLT34" s="41"/>
      <c r="PLU34" s="41"/>
      <c r="PLV34" s="41"/>
      <c r="PLW34" s="41"/>
      <c r="PLX34" s="41"/>
      <c r="PLY34" s="41"/>
      <c r="PLZ34" s="41"/>
      <c r="PMA34" s="41"/>
      <c r="PMB34" s="41"/>
      <c r="PMC34" s="41"/>
      <c r="PMD34" s="41"/>
      <c r="PME34" s="41"/>
      <c r="PMF34" s="41"/>
      <c r="PMG34" s="41"/>
      <c r="PMH34" s="41"/>
      <c r="PMI34" s="41"/>
      <c r="PMJ34" s="41"/>
      <c r="PMK34" s="41"/>
      <c r="PML34" s="41"/>
      <c r="PMM34" s="41"/>
      <c r="PMN34" s="41"/>
      <c r="PMO34" s="41"/>
      <c r="PMP34" s="41"/>
      <c r="PMQ34" s="41"/>
      <c r="PMR34" s="41"/>
      <c r="PMS34" s="41"/>
      <c r="PMT34" s="41"/>
      <c r="PMU34" s="41"/>
      <c r="PMV34" s="41"/>
      <c r="PMW34" s="41"/>
      <c r="PMX34" s="41"/>
      <c r="PMY34" s="41"/>
      <c r="PMZ34" s="41"/>
      <c r="PNA34" s="41"/>
      <c r="PNB34" s="41"/>
      <c r="PNC34" s="41"/>
      <c r="PND34" s="41"/>
      <c r="PNE34" s="41"/>
      <c r="PNF34" s="41"/>
      <c r="PNG34" s="41"/>
      <c r="PNH34" s="41"/>
      <c r="PNI34" s="41"/>
      <c r="PNJ34" s="41"/>
      <c r="PNK34" s="41"/>
      <c r="PNL34" s="41"/>
      <c r="PNM34" s="41"/>
      <c r="PNN34" s="41"/>
      <c r="PNO34" s="41"/>
      <c r="PNP34" s="41"/>
      <c r="PNQ34" s="41"/>
      <c r="PNR34" s="41"/>
      <c r="PNS34" s="41"/>
      <c r="PNT34" s="41"/>
      <c r="PNU34" s="41"/>
      <c r="PNV34" s="41"/>
      <c r="PNW34" s="41"/>
      <c r="PNX34" s="41"/>
      <c r="PNY34" s="41"/>
      <c r="PNZ34" s="41"/>
      <c r="POA34" s="41"/>
      <c r="POB34" s="41"/>
      <c r="POC34" s="41"/>
      <c r="POD34" s="41"/>
      <c r="POE34" s="41"/>
      <c r="POF34" s="41"/>
      <c r="POG34" s="41"/>
      <c r="POH34" s="41"/>
      <c r="POI34" s="41"/>
      <c r="POJ34" s="41"/>
      <c r="POK34" s="41"/>
      <c r="POL34" s="41"/>
      <c r="POM34" s="41"/>
      <c r="PON34" s="41"/>
      <c r="POO34" s="41"/>
      <c r="POP34" s="41"/>
      <c r="POQ34" s="41"/>
      <c r="POR34" s="41"/>
      <c r="POS34" s="41"/>
      <c r="POT34" s="41"/>
      <c r="POU34" s="41"/>
      <c r="POV34" s="41"/>
      <c r="POW34" s="41"/>
      <c r="POX34" s="41"/>
      <c r="POY34" s="41"/>
      <c r="POZ34" s="41"/>
      <c r="PPA34" s="41"/>
      <c r="PPB34" s="41"/>
      <c r="PPC34" s="41"/>
      <c r="PPD34" s="41"/>
      <c r="PPE34" s="41"/>
      <c r="PPF34" s="41"/>
      <c r="PPG34" s="41"/>
      <c r="PPH34" s="41"/>
      <c r="PPI34" s="41"/>
      <c r="PPJ34" s="41"/>
      <c r="PPK34" s="41"/>
      <c r="PPL34" s="41"/>
      <c r="PPM34" s="41"/>
      <c r="PPN34" s="41"/>
      <c r="PPO34" s="41"/>
      <c r="PPP34" s="41"/>
      <c r="PPQ34" s="41"/>
      <c r="PPR34" s="41"/>
      <c r="PPS34" s="41"/>
      <c r="PPT34" s="41"/>
      <c r="PPU34" s="41"/>
      <c r="PPV34" s="41"/>
      <c r="PPW34" s="41"/>
      <c r="PPX34" s="41"/>
      <c r="PPY34" s="41"/>
      <c r="PPZ34" s="41"/>
      <c r="PQA34" s="41"/>
      <c r="PQB34" s="41"/>
      <c r="PQC34" s="41"/>
      <c r="PQD34" s="41"/>
      <c r="PQE34" s="41"/>
      <c r="PQF34" s="41"/>
      <c r="PQG34" s="41"/>
      <c r="PQH34" s="41"/>
      <c r="PQI34" s="41"/>
      <c r="PQJ34" s="41"/>
      <c r="PQK34" s="41"/>
      <c r="PQL34" s="41"/>
      <c r="PQM34" s="41"/>
      <c r="PQN34" s="41"/>
      <c r="PQO34" s="41"/>
      <c r="PQP34" s="41"/>
      <c r="PQQ34" s="41"/>
      <c r="PQR34" s="41"/>
      <c r="PQS34" s="41"/>
      <c r="PQT34" s="41"/>
      <c r="PQU34" s="41"/>
      <c r="PQV34" s="41"/>
      <c r="PQW34" s="41"/>
      <c r="PQX34" s="41"/>
      <c r="PQY34" s="41"/>
      <c r="PQZ34" s="41"/>
      <c r="PRA34" s="41"/>
      <c r="PRB34" s="41"/>
      <c r="PRC34" s="41"/>
      <c r="PRD34" s="41"/>
      <c r="PRE34" s="41"/>
      <c r="PRF34" s="41"/>
      <c r="PRG34" s="41"/>
      <c r="PRH34" s="41"/>
      <c r="PRI34" s="41"/>
      <c r="PRJ34" s="41"/>
      <c r="PRK34" s="41"/>
      <c r="PRL34" s="41"/>
      <c r="PRM34" s="41"/>
      <c r="PRN34" s="41"/>
      <c r="PRO34" s="41"/>
      <c r="PRP34" s="41"/>
      <c r="PRQ34" s="41"/>
      <c r="PRR34" s="41"/>
      <c r="PRS34" s="41"/>
      <c r="PRT34" s="41"/>
      <c r="PRU34" s="41"/>
      <c r="PRV34" s="41"/>
      <c r="PRW34" s="41"/>
      <c r="PRX34" s="41"/>
      <c r="PRY34" s="41"/>
      <c r="PRZ34" s="41"/>
      <c r="PSA34" s="41"/>
      <c r="PSB34" s="41"/>
      <c r="PSC34" s="41"/>
      <c r="PSD34" s="41"/>
      <c r="PSE34" s="41"/>
      <c r="PSF34" s="41"/>
      <c r="PSG34" s="41"/>
      <c r="PSH34" s="41"/>
      <c r="PSI34" s="41"/>
      <c r="PSJ34" s="41"/>
      <c r="PSK34" s="41"/>
      <c r="PSL34" s="41"/>
      <c r="PSM34" s="41"/>
      <c r="PSN34" s="41"/>
      <c r="PSO34" s="41"/>
      <c r="PSP34" s="41"/>
      <c r="PSQ34" s="41"/>
      <c r="PSR34" s="41"/>
      <c r="PSS34" s="41"/>
      <c r="PST34" s="41"/>
      <c r="PSU34" s="41"/>
      <c r="PSV34" s="41"/>
      <c r="PSW34" s="41"/>
      <c r="PSX34" s="41"/>
      <c r="PSY34" s="41"/>
      <c r="PSZ34" s="41"/>
      <c r="PTA34" s="41"/>
      <c r="PTB34" s="41"/>
      <c r="PTC34" s="41"/>
      <c r="PTD34" s="41"/>
      <c r="PTE34" s="41"/>
      <c r="PTF34" s="41"/>
      <c r="PTG34" s="41"/>
      <c r="PTH34" s="41"/>
      <c r="PTI34" s="41"/>
      <c r="PTJ34" s="41"/>
      <c r="PTK34" s="41"/>
      <c r="PTL34" s="41"/>
      <c r="PTM34" s="41"/>
      <c r="PTN34" s="41"/>
      <c r="PTO34" s="41"/>
      <c r="PTP34" s="41"/>
      <c r="PTQ34" s="41"/>
      <c r="PTR34" s="41"/>
      <c r="PTS34" s="41"/>
      <c r="PTT34" s="41"/>
      <c r="PTU34" s="41"/>
      <c r="PTV34" s="41"/>
      <c r="PTW34" s="41"/>
      <c r="PTX34" s="41"/>
      <c r="PTY34" s="41"/>
      <c r="PTZ34" s="41"/>
      <c r="PUA34" s="41"/>
      <c r="PUB34" s="41"/>
      <c r="PUC34" s="41"/>
      <c r="PUD34" s="41"/>
      <c r="PUE34" s="41"/>
      <c r="PUF34" s="41"/>
      <c r="PUG34" s="41"/>
      <c r="PUH34" s="41"/>
      <c r="PUI34" s="41"/>
      <c r="PUJ34" s="41"/>
      <c r="PUK34" s="41"/>
      <c r="PUL34" s="41"/>
      <c r="PUM34" s="41"/>
      <c r="PUN34" s="41"/>
      <c r="PUO34" s="41"/>
      <c r="PUP34" s="41"/>
      <c r="PUQ34" s="41"/>
      <c r="PUR34" s="41"/>
      <c r="PUS34" s="41"/>
      <c r="PUT34" s="41"/>
      <c r="PUU34" s="41"/>
      <c r="PUV34" s="41"/>
      <c r="PUW34" s="41"/>
      <c r="PUX34" s="41"/>
      <c r="PUY34" s="41"/>
      <c r="PUZ34" s="41"/>
      <c r="PVA34" s="41"/>
      <c r="PVB34" s="41"/>
      <c r="PVC34" s="41"/>
      <c r="PVD34" s="41"/>
      <c r="PVE34" s="41"/>
      <c r="PVF34" s="41"/>
      <c r="PVG34" s="41"/>
      <c r="PVH34" s="41"/>
      <c r="PVI34" s="41"/>
      <c r="PVJ34" s="41"/>
      <c r="PVK34" s="41"/>
      <c r="PVL34" s="41"/>
      <c r="PVM34" s="41"/>
      <c r="PVN34" s="41"/>
      <c r="PVO34" s="41"/>
      <c r="PVP34" s="41"/>
      <c r="PVQ34" s="41"/>
      <c r="PVR34" s="41"/>
      <c r="PVS34" s="41"/>
      <c r="PVT34" s="41"/>
      <c r="PVU34" s="41"/>
      <c r="PVV34" s="41"/>
      <c r="PVW34" s="41"/>
      <c r="PVX34" s="41"/>
      <c r="PVY34" s="41"/>
      <c r="PVZ34" s="41"/>
      <c r="PWA34" s="41"/>
      <c r="PWB34" s="41"/>
      <c r="PWC34" s="41"/>
      <c r="PWD34" s="41"/>
      <c r="PWE34" s="41"/>
      <c r="PWF34" s="41"/>
      <c r="PWG34" s="41"/>
      <c r="PWH34" s="41"/>
      <c r="PWI34" s="41"/>
      <c r="PWJ34" s="41"/>
      <c r="PWK34" s="41"/>
      <c r="PWL34" s="41"/>
      <c r="PWM34" s="41"/>
      <c r="PWN34" s="41"/>
      <c r="PWO34" s="41"/>
      <c r="PWP34" s="41"/>
      <c r="PWQ34" s="41"/>
      <c r="PWR34" s="41"/>
      <c r="PWS34" s="41"/>
      <c r="PWT34" s="41"/>
      <c r="PWU34" s="41"/>
      <c r="PWV34" s="41"/>
      <c r="PWW34" s="41"/>
      <c r="PWX34" s="41"/>
      <c r="PWY34" s="41"/>
      <c r="PWZ34" s="41"/>
      <c r="PXA34" s="41"/>
      <c r="PXB34" s="41"/>
      <c r="PXC34" s="41"/>
      <c r="PXD34" s="41"/>
      <c r="PXE34" s="41"/>
      <c r="PXF34" s="41"/>
      <c r="PXG34" s="41"/>
      <c r="PXH34" s="41"/>
      <c r="PXI34" s="41"/>
      <c r="PXJ34" s="41"/>
      <c r="PXK34" s="41"/>
      <c r="PXL34" s="41"/>
      <c r="PXM34" s="41"/>
      <c r="PXN34" s="41"/>
      <c r="PXO34" s="41"/>
      <c r="PXP34" s="41"/>
      <c r="PXQ34" s="41"/>
      <c r="PXR34" s="41"/>
      <c r="PXS34" s="41"/>
      <c r="PXT34" s="41"/>
      <c r="PXU34" s="41"/>
      <c r="PXV34" s="41"/>
      <c r="PXW34" s="41"/>
      <c r="PXX34" s="41"/>
      <c r="PXY34" s="41"/>
      <c r="PXZ34" s="41"/>
      <c r="PYA34" s="41"/>
      <c r="PYB34" s="41"/>
      <c r="PYC34" s="41"/>
      <c r="PYD34" s="41"/>
      <c r="PYE34" s="41"/>
      <c r="PYF34" s="41"/>
      <c r="PYG34" s="41"/>
      <c r="PYH34" s="41"/>
      <c r="PYI34" s="41"/>
      <c r="PYJ34" s="41"/>
      <c r="PYK34" s="41"/>
      <c r="PYL34" s="41"/>
      <c r="PYM34" s="41"/>
      <c r="PYN34" s="41"/>
      <c r="PYO34" s="41"/>
      <c r="PYP34" s="41"/>
      <c r="PYQ34" s="41"/>
      <c r="PYR34" s="41"/>
      <c r="PYS34" s="41"/>
      <c r="PYT34" s="41"/>
      <c r="PYU34" s="41"/>
      <c r="PYV34" s="41"/>
      <c r="PYW34" s="41"/>
      <c r="PYX34" s="41"/>
      <c r="PYY34" s="41"/>
      <c r="PYZ34" s="41"/>
      <c r="PZA34" s="41"/>
      <c r="PZB34" s="41"/>
      <c r="PZC34" s="41"/>
      <c r="PZD34" s="41"/>
      <c r="PZE34" s="41"/>
      <c r="PZF34" s="41"/>
      <c r="PZG34" s="41"/>
      <c r="PZH34" s="41"/>
      <c r="PZI34" s="41"/>
      <c r="PZJ34" s="41"/>
      <c r="PZK34" s="41"/>
      <c r="PZL34" s="41"/>
      <c r="PZM34" s="41"/>
      <c r="PZN34" s="41"/>
      <c r="PZO34" s="41"/>
      <c r="PZP34" s="41"/>
      <c r="PZQ34" s="41"/>
      <c r="PZR34" s="41"/>
      <c r="PZS34" s="41"/>
      <c r="PZT34" s="41"/>
      <c r="PZU34" s="41"/>
      <c r="PZV34" s="41"/>
      <c r="PZW34" s="41"/>
      <c r="PZX34" s="41"/>
      <c r="PZY34" s="41"/>
      <c r="PZZ34" s="41"/>
      <c r="QAA34" s="41"/>
      <c r="QAB34" s="41"/>
      <c r="QAC34" s="41"/>
      <c r="QAD34" s="41"/>
      <c r="QAE34" s="41"/>
      <c r="QAF34" s="41"/>
      <c r="QAG34" s="41"/>
      <c r="QAH34" s="41"/>
      <c r="QAI34" s="41"/>
      <c r="QAJ34" s="41"/>
      <c r="QAK34" s="41"/>
      <c r="QAL34" s="41"/>
      <c r="QAM34" s="41"/>
      <c r="QAN34" s="41"/>
      <c r="QAO34" s="41"/>
      <c r="QAP34" s="41"/>
      <c r="QAQ34" s="41"/>
      <c r="QAR34" s="41"/>
      <c r="QAS34" s="41"/>
      <c r="QAT34" s="41"/>
      <c r="QAU34" s="41"/>
      <c r="QAV34" s="41"/>
      <c r="QAW34" s="41"/>
      <c r="QAX34" s="41"/>
      <c r="QAY34" s="41"/>
      <c r="QAZ34" s="41"/>
      <c r="QBA34" s="41"/>
      <c r="QBB34" s="41"/>
      <c r="QBC34" s="41"/>
      <c r="QBD34" s="41"/>
      <c r="QBE34" s="41"/>
      <c r="QBF34" s="41"/>
      <c r="QBG34" s="41"/>
      <c r="QBH34" s="41"/>
      <c r="QBI34" s="41"/>
      <c r="QBJ34" s="41"/>
      <c r="QBK34" s="41"/>
      <c r="QBL34" s="41"/>
      <c r="QBM34" s="41"/>
      <c r="QBN34" s="41"/>
      <c r="QBO34" s="41"/>
      <c r="QBP34" s="41"/>
      <c r="QBQ34" s="41"/>
      <c r="QBR34" s="41"/>
      <c r="QBS34" s="41"/>
      <c r="QBT34" s="41"/>
      <c r="QBU34" s="41"/>
      <c r="QBV34" s="41"/>
      <c r="QBW34" s="41"/>
      <c r="QBX34" s="41"/>
      <c r="QBY34" s="41"/>
      <c r="QBZ34" s="41"/>
      <c r="QCA34" s="41"/>
      <c r="QCB34" s="41"/>
      <c r="QCC34" s="41"/>
      <c r="QCD34" s="41"/>
      <c r="QCE34" s="41"/>
      <c r="QCF34" s="41"/>
      <c r="QCG34" s="41"/>
      <c r="QCH34" s="41"/>
      <c r="QCI34" s="41"/>
      <c r="QCJ34" s="41"/>
      <c r="QCK34" s="41"/>
      <c r="QCL34" s="41"/>
      <c r="QCM34" s="41"/>
      <c r="QCN34" s="41"/>
      <c r="QCO34" s="41"/>
      <c r="QCP34" s="41"/>
      <c r="QCQ34" s="41"/>
      <c r="QCR34" s="41"/>
      <c r="QCS34" s="41"/>
      <c r="QCT34" s="41"/>
      <c r="QCU34" s="41"/>
      <c r="QCV34" s="41"/>
      <c r="QCW34" s="41"/>
      <c r="QCX34" s="41"/>
      <c r="QCY34" s="41"/>
      <c r="QCZ34" s="41"/>
      <c r="QDA34" s="41"/>
      <c r="QDB34" s="41"/>
      <c r="QDC34" s="41"/>
      <c r="QDD34" s="41"/>
      <c r="QDE34" s="41"/>
      <c r="QDF34" s="41"/>
      <c r="QDG34" s="41"/>
      <c r="QDH34" s="41"/>
      <c r="QDI34" s="41"/>
      <c r="QDJ34" s="41"/>
      <c r="QDK34" s="41"/>
      <c r="QDL34" s="41"/>
      <c r="QDM34" s="41"/>
      <c r="QDN34" s="41"/>
      <c r="QDO34" s="41"/>
      <c r="QDP34" s="41"/>
      <c r="QDQ34" s="41"/>
      <c r="QDR34" s="41"/>
      <c r="QDS34" s="41"/>
      <c r="QDT34" s="41"/>
      <c r="QDU34" s="41"/>
      <c r="QDV34" s="41"/>
      <c r="QDW34" s="41"/>
      <c r="QDX34" s="41"/>
      <c r="QDY34" s="41"/>
      <c r="QDZ34" s="41"/>
      <c r="QEA34" s="41"/>
      <c r="QEB34" s="41"/>
      <c r="QEC34" s="41"/>
      <c r="QED34" s="41"/>
      <c r="QEE34" s="41"/>
      <c r="QEF34" s="41"/>
      <c r="QEG34" s="41"/>
      <c r="QEH34" s="41"/>
      <c r="QEI34" s="41"/>
      <c r="QEJ34" s="41"/>
      <c r="QEK34" s="41"/>
      <c r="QEL34" s="41"/>
      <c r="QEM34" s="41"/>
      <c r="QEN34" s="41"/>
      <c r="QEO34" s="41"/>
      <c r="QEP34" s="41"/>
      <c r="QEQ34" s="41"/>
      <c r="QER34" s="41"/>
      <c r="QES34" s="41"/>
      <c r="QET34" s="41"/>
      <c r="QEU34" s="41"/>
      <c r="QEV34" s="41"/>
      <c r="QEW34" s="41"/>
      <c r="QEX34" s="41"/>
      <c r="QEY34" s="41"/>
      <c r="QEZ34" s="41"/>
      <c r="QFA34" s="41"/>
      <c r="QFB34" s="41"/>
      <c r="QFC34" s="41"/>
      <c r="QFD34" s="41"/>
      <c r="QFE34" s="41"/>
      <c r="QFF34" s="41"/>
      <c r="QFG34" s="41"/>
      <c r="QFH34" s="41"/>
      <c r="QFI34" s="41"/>
      <c r="QFJ34" s="41"/>
      <c r="QFK34" s="41"/>
      <c r="QFL34" s="41"/>
      <c r="QFM34" s="41"/>
      <c r="QFN34" s="41"/>
      <c r="QFO34" s="41"/>
      <c r="QFP34" s="41"/>
      <c r="QFQ34" s="41"/>
      <c r="QFR34" s="41"/>
      <c r="QFS34" s="41"/>
      <c r="QFT34" s="41"/>
      <c r="QFU34" s="41"/>
      <c r="QFV34" s="41"/>
      <c r="QFW34" s="41"/>
      <c r="QFX34" s="41"/>
      <c r="QFY34" s="41"/>
      <c r="QFZ34" s="41"/>
      <c r="QGA34" s="41"/>
      <c r="QGB34" s="41"/>
      <c r="QGC34" s="41"/>
      <c r="QGD34" s="41"/>
      <c r="QGE34" s="41"/>
      <c r="QGF34" s="41"/>
      <c r="QGG34" s="41"/>
      <c r="QGH34" s="41"/>
      <c r="QGI34" s="41"/>
      <c r="QGJ34" s="41"/>
      <c r="QGK34" s="41"/>
      <c r="QGL34" s="41"/>
      <c r="QGM34" s="41"/>
      <c r="QGN34" s="41"/>
      <c r="QGO34" s="41"/>
      <c r="QGP34" s="41"/>
      <c r="QGQ34" s="41"/>
      <c r="QGR34" s="41"/>
      <c r="QGS34" s="41"/>
      <c r="QGT34" s="41"/>
      <c r="QGU34" s="41"/>
      <c r="QGV34" s="41"/>
      <c r="QGW34" s="41"/>
      <c r="QGX34" s="41"/>
      <c r="QGY34" s="41"/>
      <c r="QGZ34" s="41"/>
      <c r="QHA34" s="41"/>
      <c r="QHB34" s="41"/>
      <c r="QHC34" s="41"/>
      <c r="QHD34" s="41"/>
      <c r="QHE34" s="41"/>
      <c r="QHF34" s="41"/>
      <c r="QHG34" s="41"/>
      <c r="QHH34" s="41"/>
      <c r="QHI34" s="41"/>
      <c r="QHJ34" s="41"/>
      <c r="QHK34" s="41"/>
      <c r="QHL34" s="41"/>
      <c r="QHM34" s="41"/>
      <c r="QHN34" s="41"/>
      <c r="QHO34" s="41"/>
      <c r="QHP34" s="41"/>
      <c r="QHQ34" s="41"/>
      <c r="QHR34" s="41"/>
      <c r="QHS34" s="41"/>
      <c r="QHT34" s="41"/>
      <c r="QHU34" s="41"/>
      <c r="QHV34" s="41"/>
      <c r="QHW34" s="41"/>
      <c r="QHX34" s="41"/>
      <c r="QHY34" s="41"/>
      <c r="QHZ34" s="41"/>
      <c r="QIA34" s="41"/>
      <c r="QIB34" s="41"/>
      <c r="QIC34" s="41"/>
      <c r="QID34" s="41"/>
      <c r="QIE34" s="41"/>
      <c r="QIF34" s="41"/>
      <c r="QIG34" s="41"/>
      <c r="QIH34" s="41"/>
      <c r="QII34" s="41"/>
      <c r="QIJ34" s="41"/>
      <c r="QIK34" s="41"/>
      <c r="QIL34" s="41"/>
      <c r="QIM34" s="41"/>
      <c r="QIN34" s="41"/>
      <c r="QIO34" s="41"/>
      <c r="QIP34" s="41"/>
      <c r="QIQ34" s="41"/>
      <c r="QIR34" s="41"/>
      <c r="QIS34" s="41"/>
      <c r="QIT34" s="41"/>
      <c r="QIU34" s="41"/>
      <c r="QIV34" s="41"/>
      <c r="QIW34" s="41"/>
      <c r="QIX34" s="41"/>
      <c r="QIY34" s="41"/>
      <c r="QIZ34" s="41"/>
      <c r="QJA34" s="41"/>
      <c r="QJB34" s="41"/>
      <c r="QJC34" s="41"/>
      <c r="QJD34" s="41"/>
      <c r="QJE34" s="41"/>
      <c r="QJF34" s="41"/>
      <c r="QJG34" s="41"/>
      <c r="QJH34" s="41"/>
      <c r="QJI34" s="41"/>
      <c r="QJJ34" s="41"/>
      <c r="QJK34" s="41"/>
      <c r="QJL34" s="41"/>
      <c r="QJM34" s="41"/>
      <c r="QJN34" s="41"/>
      <c r="QJO34" s="41"/>
      <c r="QJP34" s="41"/>
      <c r="QJQ34" s="41"/>
      <c r="QJR34" s="41"/>
      <c r="QJS34" s="41"/>
      <c r="QJT34" s="41"/>
      <c r="QJU34" s="41"/>
      <c r="QJV34" s="41"/>
      <c r="QJW34" s="41"/>
      <c r="QJX34" s="41"/>
      <c r="QJY34" s="41"/>
      <c r="QJZ34" s="41"/>
      <c r="QKA34" s="41"/>
      <c r="QKB34" s="41"/>
      <c r="QKC34" s="41"/>
      <c r="QKD34" s="41"/>
      <c r="QKE34" s="41"/>
      <c r="QKF34" s="41"/>
      <c r="QKG34" s="41"/>
      <c r="QKH34" s="41"/>
      <c r="QKI34" s="41"/>
      <c r="QKJ34" s="41"/>
      <c r="QKK34" s="41"/>
      <c r="QKL34" s="41"/>
      <c r="QKM34" s="41"/>
      <c r="QKN34" s="41"/>
      <c r="QKO34" s="41"/>
      <c r="QKP34" s="41"/>
      <c r="QKQ34" s="41"/>
      <c r="QKR34" s="41"/>
      <c r="QKS34" s="41"/>
      <c r="QKT34" s="41"/>
      <c r="QKU34" s="41"/>
      <c r="QKV34" s="41"/>
      <c r="QKW34" s="41"/>
      <c r="QKX34" s="41"/>
      <c r="QKY34" s="41"/>
      <c r="QKZ34" s="41"/>
      <c r="QLA34" s="41"/>
      <c r="QLB34" s="41"/>
      <c r="QLC34" s="41"/>
      <c r="QLD34" s="41"/>
      <c r="QLE34" s="41"/>
      <c r="QLF34" s="41"/>
      <c r="QLG34" s="41"/>
      <c r="QLH34" s="41"/>
      <c r="QLI34" s="41"/>
      <c r="QLJ34" s="41"/>
      <c r="QLK34" s="41"/>
      <c r="QLL34" s="41"/>
      <c r="QLM34" s="41"/>
      <c r="QLN34" s="41"/>
      <c r="QLO34" s="41"/>
      <c r="QLP34" s="41"/>
      <c r="QLQ34" s="41"/>
      <c r="QLR34" s="41"/>
      <c r="QLS34" s="41"/>
      <c r="QLT34" s="41"/>
      <c r="QLU34" s="41"/>
      <c r="QLV34" s="41"/>
      <c r="QLW34" s="41"/>
      <c r="QLX34" s="41"/>
      <c r="QLY34" s="41"/>
      <c r="QLZ34" s="41"/>
      <c r="QMA34" s="41"/>
      <c r="QMB34" s="41"/>
      <c r="QMC34" s="41"/>
      <c r="QMD34" s="41"/>
      <c r="QME34" s="41"/>
      <c r="QMF34" s="41"/>
      <c r="QMG34" s="41"/>
      <c r="QMH34" s="41"/>
      <c r="QMI34" s="41"/>
      <c r="QMJ34" s="41"/>
      <c r="QMK34" s="41"/>
      <c r="QML34" s="41"/>
      <c r="QMM34" s="41"/>
      <c r="QMN34" s="41"/>
      <c r="QMO34" s="41"/>
      <c r="QMP34" s="41"/>
      <c r="QMQ34" s="41"/>
      <c r="QMR34" s="41"/>
      <c r="QMS34" s="41"/>
      <c r="QMT34" s="41"/>
      <c r="QMU34" s="41"/>
      <c r="QMV34" s="41"/>
      <c r="QMW34" s="41"/>
      <c r="QMX34" s="41"/>
      <c r="QMY34" s="41"/>
      <c r="QMZ34" s="41"/>
      <c r="QNA34" s="41"/>
      <c r="QNB34" s="41"/>
      <c r="QNC34" s="41"/>
      <c r="QND34" s="41"/>
      <c r="QNE34" s="41"/>
      <c r="QNF34" s="41"/>
      <c r="QNG34" s="41"/>
      <c r="QNH34" s="41"/>
      <c r="QNI34" s="41"/>
      <c r="QNJ34" s="41"/>
      <c r="QNK34" s="41"/>
      <c r="QNL34" s="41"/>
      <c r="QNM34" s="41"/>
      <c r="QNN34" s="41"/>
      <c r="QNO34" s="41"/>
      <c r="QNP34" s="41"/>
      <c r="QNQ34" s="41"/>
      <c r="QNR34" s="41"/>
      <c r="QNS34" s="41"/>
      <c r="QNT34" s="41"/>
      <c r="QNU34" s="41"/>
      <c r="QNV34" s="41"/>
      <c r="QNW34" s="41"/>
      <c r="QNX34" s="41"/>
      <c r="QNY34" s="41"/>
      <c r="QNZ34" s="41"/>
      <c r="QOA34" s="41"/>
      <c r="QOB34" s="41"/>
      <c r="QOC34" s="41"/>
      <c r="QOD34" s="41"/>
      <c r="QOE34" s="41"/>
      <c r="QOF34" s="41"/>
      <c r="QOG34" s="41"/>
      <c r="QOH34" s="41"/>
      <c r="QOI34" s="41"/>
      <c r="QOJ34" s="41"/>
      <c r="QOK34" s="41"/>
      <c r="QOL34" s="41"/>
      <c r="QOM34" s="41"/>
      <c r="QON34" s="41"/>
      <c r="QOO34" s="41"/>
      <c r="QOP34" s="41"/>
      <c r="QOQ34" s="41"/>
      <c r="QOR34" s="41"/>
      <c r="QOS34" s="41"/>
      <c r="QOT34" s="41"/>
      <c r="QOU34" s="41"/>
      <c r="QOV34" s="41"/>
      <c r="QOW34" s="41"/>
      <c r="QOX34" s="41"/>
      <c r="QOY34" s="41"/>
      <c r="QOZ34" s="41"/>
      <c r="QPA34" s="41"/>
      <c r="QPB34" s="41"/>
      <c r="QPC34" s="41"/>
      <c r="QPD34" s="41"/>
      <c r="QPE34" s="41"/>
      <c r="QPF34" s="41"/>
      <c r="QPG34" s="41"/>
      <c r="QPH34" s="41"/>
      <c r="QPI34" s="41"/>
      <c r="QPJ34" s="41"/>
      <c r="QPK34" s="41"/>
      <c r="QPL34" s="41"/>
      <c r="QPM34" s="41"/>
      <c r="QPN34" s="41"/>
      <c r="QPO34" s="41"/>
      <c r="QPP34" s="41"/>
      <c r="QPQ34" s="41"/>
      <c r="QPR34" s="41"/>
      <c r="QPS34" s="41"/>
      <c r="QPT34" s="41"/>
      <c r="QPU34" s="41"/>
      <c r="QPV34" s="41"/>
      <c r="QPW34" s="41"/>
      <c r="QPX34" s="41"/>
      <c r="QPY34" s="41"/>
      <c r="QPZ34" s="41"/>
      <c r="QQA34" s="41"/>
      <c r="QQB34" s="41"/>
      <c r="QQC34" s="41"/>
      <c r="QQD34" s="41"/>
      <c r="QQE34" s="41"/>
      <c r="QQF34" s="41"/>
      <c r="QQG34" s="41"/>
      <c r="QQH34" s="41"/>
      <c r="QQI34" s="41"/>
      <c r="QQJ34" s="41"/>
      <c r="QQK34" s="41"/>
      <c r="QQL34" s="41"/>
      <c r="QQM34" s="41"/>
      <c r="QQN34" s="41"/>
      <c r="QQO34" s="41"/>
      <c r="QQP34" s="41"/>
      <c r="QQQ34" s="41"/>
      <c r="QQR34" s="41"/>
      <c r="QQS34" s="41"/>
      <c r="QQT34" s="41"/>
      <c r="QQU34" s="41"/>
      <c r="QQV34" s="41"/>
      <c r="QQW34" s="41"/>
      <c r="QQX34" s="41"/>
      <c r="QQY34" s="41"/>
      <c r="QQZ34" s="41"/>
      <c r="QRA34" s="41"/>
      <c r="QRB34" s="41"/>
      <c r="QRC34" s="41"/>
      <c r="QRD34" s="41"/>
      <c r="QRE34" s="41"/>
      <c r="QRF34" s="41"/>
      <c r="QRG34" s="41"/>
      <c r="QRH34" s="41"/>
      <c r="QRI34" s="41"/>
      <c r="QRJ34" s="41"/>
      <c r="QRK34" s="41"/>
      <c r="QRL34" s="41"/>
      <c r="QRM34" s="41"/>
      <c r="QRN34" s="41"/>
      <c r="QRO34" s="41"/>
      <c r="QRP34" s="41"/>
      <c r="QRQ34" s="41"/>
      <c r="QRR34" s="41"/>
      <c r="QRS34" s="41"/>
      <c r="QRT34" s="41"/>
      <c r="QRU34" s="41"/>
      <c r="QRV34" s="41"/>
      <c r="QRW34" s="41"/>
      <c r="QRX34" s="41"/>
      <c r="QRY34" s="41"/>
      <c r="QRZ34" s="41"/>
      <c r="QSA34" s="41"/>
      <c r="QSB34" s="41"/>
      <c r="QSC34" s="41"/>
      <c r="QSD34" s="41"/>
      <c r="QSE34" s="41"/>
      <c r="QSF34" s="41"/>
      <c r="QSG34" s="41"/>
      <c r="QSH34" s="41"/>
      <c r="QSI34" s="41"/>
      <c r="QSJ34" s="41"/>
      <c r="QSK34" s="41"/>
      <c r="QSL34" s="41"/>
      <c r="QSM34" s="41"/>
      <c r="QSN34" s="41"/>
      <c r="QSO34" s="41"/>
      <c r="QSP34" s="41"/>
      <c r="QSQ34" s="41"/>
      <c r="QSR34" s="41"/>
      <c r="QSS34" s="41"/>
      <c r="QST34" s="41"/>
      <c r="QSU34" s="41"/>
      <c r="QSV34" s="41"/>
      <c r="QSW34" s="41"/>
      <c r="QSX34" s="41"/>
      <c r="QSY34" s="41"/>
      <c r="QSZ34" s="41"/>
      <c r="QTA34" s="41"/>
      <c r="QTB34" s="41"/>
      <c r="QTC34" s="41"/>
      <c r="QTD34" s="41"/>
      <c r="QTE34" s="41"/>
      <c r="QTF34" s="41"/>
      <c r="QTG34" s="41"/>
      <c r="QTH34" s="41"/>
      <c r="QTI34" s="41"/>
      <c r="QTJ34" s="41"/>
      <c r="QTK34" s="41"/>
      <c r="QTL34" s="41"/>
      <c r="QTM34" s="41"/>
      <c r="QTN34" s="41"/>
      <c r="QTO34" s="41"/>
      <c r="QTP34" s="41"/>
      <c r="QTQ34" s="41"/>
      <c r="QTR34" s="41"/>
      <c r="QTS34" s="41"/>
      <c r="QTT34" s="41"/>
      <c r="QTU34" s="41"/>
      <c r="QTV34" s="41"/>
      <c r="QTW34" s="41"/>
      <c r="QTX34" s="41"/>
      <c r="QTY34" s="41"/>
      <c r="QTZ34" s="41"/>
      <c r="QUA34" s="41"/>
      <c r="QUB34" s="41"/>
      <c r="QUC34" s="41"/>
      <c r="QUD34" s="41"/>
      <c r="QUE34" s="41"/>
      <c r="QUF34" s="41"/>
      <c r="QUG34" s="41"/>
      <c r="QUH34" s="41"/>
      <c r="QUI34" s="41"/>
      <c r="QUJ34" s="41"/>
      <c r="QUK34" s="41"/>
      <c r="QUL34" s="41"/>
      <c r="QUM34" s="41"/>
      <c r="QUN34" s="41"/>
      <c r="QUO34" s="41"/>
      <c r="QUP34" s="41"/>
      <c r="QUQ34" s="41"/>
      <c r="QUR34" s="41"/>
      <c r="QUS34" s="41"/>
      <c r="QUT34" s="41"/>
      <c r="QUU34" s="41"/>
      <c r="QUV34" s="41"/>
      <c r="QUW34" s="41"/>
      <c r="QUX34" s="41"/>
      <c r="QUY34" s="41"/>
      <c r="QUZ34" s="41"/>
      <c r="QVA34" s="41"/>
      <c r="QVB34" s="41"/>
      <c r="QVC34" s="41"/>
      <c r="QVD34" s="41"/>
      <c r="QVE34" s="41"/>
      <c r="QVF34" s="41"/>
      <c r="QVG34" s="41"/>
      <c r="QVH34" s="41"/>
      <c r="QVI34" s="41"/>
      <c r="QVJ34" s="41"/>
      <c r="QVK34" s="41"/>
      <c r="QVL34" s="41"/>
      <c r="QVM34" s="41"/>
      <c r="QVN34" s="41"/>
      <c r="QVO34" s="41"/>
      <c r="QVP34" s="41"/>
      <c r="QVQ34" s="41"/>
      <c r="QVR34" s="41"/>
      <c r="QVS34" s="41"/>
      <c r="QVT34" s="41"/>
      <c r="QVU34" s="41"/>
      <c r="QVV34" s="41"/>
      <c r="QVW34" s="41"/>
      <c r="QVX34" s="41"/>
      <c r="QVY34" s="41"/>
      <c r="QVZ34" s="41"/>
      <c r="QWA34" s="41"/>
      <c r="QWB34" s="41"/>
      <c r="QWC34" s="41"/>
      <c r="QWD34" s="41"/>
      <c r="QWE34" s="41"/>
      <c r="QWF34" s="41"/>
      <c r="QWG34" s="41"/>
      <c r="QWH34" s="41"/>
      <c r="QWI34" s="41"/>
      <c r="QWJ34" s="41"/>
      <c r="QWK34" s="41"/>
      <c r="QWL34" s="41"/>
      <c r="QWM34" s="41"/>
      <c r="QWN34" s="41"/>
      <c r="QWO34" s="41"/>
      <c r="QWP34" s="41"/>
      <c r="QWQ34" s="41"/>
      <c r="QWR34" s="41"/>
      <c r="QWS34" s="41"/>
      <c r="QWT34" s="41"/>
      <c r="QWU34" s="41"/>
      <c r="QWV34" s="41"/>
      <c r="QWW34" s="41"/>
      <c r="QWX34" s="41"/>
      <c r="QWY34" s="41"/>
      <c r="QWZ34" s="41"/>
      <c r="QXA34" s="41"/>
      <c r="QXB34" s="41"/>
      <c r="QXC34" s="41"/>
      <c r="QXD34" s="41"/>
      <c r="QXE34" s="41"/>
      <c r="QXF34" s="41"/>
      <c r="QXG34" s="41"/>
      <c r="QXH34" s="41"/>
      <c r="QXI34" s="41"/>
      <c r="QXJ34" s="41"/>
      <c r="QXK34" s="41"/>
      <c r="QXL34" s="41"/>
      <c r="QXM34" s="41"/>
      <c r="QXN34" s="41"/>
      <c r="QXO34" s="41"/>
      <c r="QXP34" s="41"/>
      <c r="QXQ34" s="41"/>
      <c r="QXR34" s="41"/>
      <c r="QXS34" s="41"/>
      <c r="QXT34" s="41"/>
      <c r="QXU34" s="41"/>
      <c r="QXV34" s="41"/>
      <c r="QXW34" s="41"/>
      <c r="QXX34" s="41"/>
      <c r="QXY34" s="41"/>
      <c r="QXZ34" s="41"/>
      <c r="QYA34" s="41"/>
      <c r="QYB34" s="41"/>
      <c r="QYC34" s="41"/>
      <c r="QYD34" s="41"/>
      <c r="QYE34" s="41"/>
      <c r="QYF34" s="41"/>
      <c r="QYG34" s="41"/>
      <c r="QYH34" s="41"/>
      <c r="QYI34" s="41"/>
      <c r="QYJ34" s="41"/>
      <c r="QYK34" s="41"/>
      <c r="QYL34" s="41"/>
      <c r="QYM34" s="41"/>
      <c r="QYN34" s="41"/>
      <c r="QYO34" s="41"/>
      <c r="QYP34" s="41"/>
      <c r="QYQ34" s="41"/>
      <c r="QYR34" s="41"/>
      <c r="QYS34" s="41"/>
      <c r="QYT34" s="41"/>
      <c r="QYU34" s="41"/>
      <c r="QYV34" s="41"/>
      <c r="QYW34" s="41"/>
      <c r="QYX34" s="41"/>
      <c r="QYY34" s="41"/>
      <c r="QYZ34" s="41"/>
      <c r="QZA34" s="41"/>
      <c r="QZB34" s="41"/>
      <c r="QZC34" s="41"/>
      <c r="QZD34" s="41"/>
      <c r="QZE34" s="41"/>
      <c r="QZF34" s="41"/>
      <c r="QZG34" s="41"/>
      <c r="QZH34" s="41"/>
      <c r="QZI34" s="41"/>
      <c r="QZJ34" s="41"/>
      <c r="QZK34" s="41"/>
      <c r="QZL34" s="41"/>
      <c r="QZM34" s="41"/>
      <c r="QZN34" s="41"/>
      <c r="QZO34" s="41"/>
      <c r="QZP34" s="41"/>
      <c r="QZQ34" s="41"/>
      <c r="QZR34" s="41"/>
      <c r="QZS34" s="41"/>
      <c r="QZT34" s="41"/>
      <c r="QZU34" s="41"/>
      <c r="QZV34" s="41"/>
      <c r="QZW34" s="41"/>
      <c r="QZX34" s="41"/>
      <c r="QZY34" s="41"/>
      <c r="QZZ34" s="41"/>
      <c r="RAA34" s="41"/>
      <c r="RAB34" s="41"/>
      <c r="RAC34" s="41"/>
      <c r="RAD34" s="41"/>
      <c r="RAE34" s="41"/>
      <c r="RAF34" s="41"/>
      <c r="RAG34" s="41"/>
      <c r="RAH34" s="41"/>
      <c r="RAI34" s="41"/>
      <c r="RAJ34" s="41"/>
      <c r="RAK34" s="41"/>
      <c r="RAL34" s="41"/>
      <c r="RAM34" s="41"/>
      <c r="RAN34" s="41"/>
      <c r="RAO34" s="41"/>
      <c r="RAP34" s="41"/>
      <c r="RAQ34" s="41"/>
      <c r="RAR34" s="41"/>
      <c r="RAS34" s="41"/>
      <c r="RAT34" s="41"/>
      <c r="RAU34" s="41"/>
      <c r="RAV34" s="41"/>
      <c r="RAW34" s="41"/>
      <c r="RAX34" s="41"/>
      <c r="RAY34" s="41"/>
      <c r="RAZ34" s="41"/>
      <c r="RBA34" s="41"/>
      <c r="RBB34" s="41"/>
      <c r="RBC34" s="41"/>
      <c r="RBD34" s="41"/>
      <c r="RBE34" s="41"/>
      <c r="RBF34" s="41"/>
      <c r="RBG34" s="41"/>
      <c r="RBH34" s="41"/>
      <c r="RBI34" s="41"/>
      <c r="RBJ34" s="41"/>
      <c r="RBK34" s="41"/>
      <c r="RBL34" s="41"/>
      <c r="RBM34" s="41"/>
      <c r="RBN34" s="41"/>
      <c r="RBO34" s="41"/>
      <c r="RBP34" s="41"/>
      <c r="RBQ34" s="41"/>
      <c r="RBR34" s="41"/>
      <c r="RBS34" s="41"/>
      <c r="RBT34" s="41"/>
      <c r="RBU34" s="41"/>
      <c r="RBV34" s="41"/>
      <c r="RBW34" s="41"/>
      <c r="RBX34" s="41"/>
      <c r="RBY34" s="41"/>
      <c r="RBZ34" s="41"/>
      <c r="RCA34" s="41"/>
      <c r="RCB34" s="41"/>
      <c r="RCC34" s="41"/>
      <c r="RCD34" s="41"/>
      <c r="RCE34" s="41"/>
      <c r="RCF34" s="41"/>
      <c r="RCG34" s="41"/>
      <c r="RCH34" s="41"/>
      <c r="RCI34" s="41"/>
      <c r="RCJ34" s="41"/>
      <c r="RCK34" s="41"/>
      <c r="RCL34" s="41"/>
      <c r="RCM34" s="41"/>
      <c r="RCN34" s="41"/>
      <c r="RCO34" s="41"/>
      <c r="RCP34" s="41"/>
      <c r="RCQ34" s="41"/>
      <c r="RCR34" s="41"/>
      <c r="RCS34" s="41"/>
      <c r="RCT34" s="41"/>
      <c r="RCU34" s="41"/>
      <c r="RCV34" s="41"/>
      <c r="RCW34" s="41"/>
      <c r="RCX34" s="41"/>
      <c r="RCY34" s="41"/>
      <c r="RCZ34" s="41"/>
      <c r="RDA34" s="41"/>
      <c r="RDB34" s="41"/>
      <c r="RDC34" s="41"/>
      <c r="RDD34" s="41"/>
      <c r="RDE34" s="41"/>
      <c r="RDF34" s="41"/>
      <c r="RDG34" s="41"/>
      <c r="RDH34" s="41"/>
      <c r="RDI34" s="41"/>
      <c r="RDJ34" s="41"/>
      <c r="RDK34" s="41"/>
      <c r="RDL34" s="41"/>
      <c r="RDM34" s="41"/>
      <c r="RDN34" s="41"/>
      <c r="RDO34" s="41"/>
      <c r="RDP34" s="41"/>
      <c r="RDQ34" s="41"/>
      <c r="RDR34" s="41"/>
      <c r="RDS34" s="41"/>
      <c r="RDT34" s="41"/>
      <c r="RDU34" s="41"/>
      <c r="RDV34" s="41"/>
      <c r="RDW34" s="41"/>
      <c r="RDX34" s="41"/>
      <c r="RDY34" s="41"/>
      <c r="RDZ34" s="41"/>
      <c r="REA34" s="41"/>
      <c r="REB34" s="41"/>
      <c r="REC34" s="41"/>
      <c r="RED34" s="41"/>
      <c r="REE34" s="41"/>
      <c r="REF34" s="41"/>
      <c r="REG34" s="41"/>
      <c r="REH34" s="41"/>
      <c r="REI34" s="41"/>
      <c r="REJ34" s="41"/>
      <c r="REK34" s="41"/>
      <c r="REL34" s="41"/>
      <c r="REM34" s="41"/>
      <c r="REN34" s="41"/>
      <c r="REO34" s="41"/>
      <c r="REP34" s="41"/>
      <c r="REQ34" s="41"/>
      <c r="RER34" s="41"/>
      <c r="RES34" s="41"/>
      <c r="RET34" s="41"/>
      <c r="REU34" s="41"/>
      <c r="REV34" s="41"/>
      <c r="REW34" s="41"/>
      <c r="REX34" s="41"/>
      <c r="REY34" s="41"/>
      <c r="REZ34" s="41"/>
      <c r="RFA34" s="41"/>
      <c r="RFB34" s="41"/>
      <c r="RFC34" s="41"/>
      <c r="RFD34" s="41"/>
      <c r="RFE34" s="41"/>
      <c r="RFF34" s="41"/>
      <c r="RFG34" s="41"/>
      <c r="RFH34" s="41"/>
      <c r="RFI34" s="41"/>
      <c r="RFJ34" s="41"/>
      <c r="RFK34" s="41"/>
      <c r="RFL34" s="41"/>
      <c r="RFM34" s="41"/>
      <c r="RFN34" s="41"/>
      <c r="RFO34" s="41"/>
      <c r="RFP34" s="41"/>
      <c r="RFQ34" s="41"/>
      <c r="RFR34" s="41"/>
      <c r="RFS34" s="41"/>
      <c r="RFT34" s="41"/>
      <c r="RFU34" s="41"/>
      <c r="RFV34" s="41"/>
      <c r="RFW34" s="41"/>
      <c r="RFX34" s="41"/>
      <c r="RFY34" s="41"/>
      <c r="RFZ34" s="41"/>
      <c r="RGA34" s="41"/>
      <c r="RGB34" s="41"/>
      <c r="RGC34" s="41"/>
      <c r="RGD34" s="41"/>
      <c r="RGE34" s="41"/>
      <c r="RGF34" s="41"/>
      <c r="RGG34" s="41"/>
      <c r="RGH34" s="41"/>
      <c r="RGI34" s="41"/>
      <c r="RGJ34" s="41"/>
      <c r="RGK34" s="41"/>
      <c r="RGL34" s="41"/>
      <c r="RGM34" s="41"/>
      <c r="RGN34" s="41"/>
      <c r="RGO34" s="41"/>
      <c r="RGP34" s="41"/>
      <c r="RGQ34" s="41"/>
      <c r="RGR34" s="41"/>
      <c r="RGS34" s="41"/>
      <c r="RGT34" s="41"/>
      <c r="RGU34" s="41"/>
      <c r="RGV34" s="41"/>
      <c r="RGW34" s="41"/>
      <c r="RGX34" s="41"/>
      <c r="RGY34" s="41"/>
      <c r="RGZ34" s="41"/>
      <c r="RHA34" s="41"/>
      <c r="RHB34" s="41"/>
      <c r="RHC34" s="41"/>
      <c r="RHD34" s="41"/>
      <c r="RHE34" s="41"/>
      <c r="RHF34" s="41"/>
      <c r="RHG34" s="41"/>
      <c r="RHH34" s="41"/>
      <c r="RHI34" s="41"/>
      <c r="RHJ34" s="41"/>
      <c r="RHK34" s="41"/>
      <c r="RHL34" s="41"/>
      <c r="RHM34" s="41"/>
      <c r="RHN34" s="41"/>
      <c r="RHO34" s="41"/>
      <c r="RHP34" s="41"/>
      <c r="RHQ34" s="41"/>
      <c r="RHR34" s="41"/>
      <c r="RHS34" s="41"/>
      <c r="RHT34" s="41"/>
      <c r="RHU34" s="41"/>
      <c r="RHV34" s="41"/>
      <c r="RHW34" s="41"/>
      <c r="RHX34" s="41"/>
      <c r="RHY34" s="41"/>
      <c r="RHZ34" s="41"/>
      <c r="RIA34" s="41"/>
      <c r="RIB34" s="41"/>
      <c r="RIC34" s="41"/>
      <c r="RID34" s="41"/>
      <c r="RIE34" s="41"/>
      <c r="RIF34" s="41"/>
      <c r="RIG34" s="41"/>
      <c r="RIH34" s="41"/>
      <c r="RII34" s="41"/>
      <c r="RIJ34" s="41"/>
      <c r="RIK34" s="41"/>
      <c r="RIL34" s="41"/>
      <c r="RIM34" s="41"/>
      <c r="RIN34" s="41"/>
      <c r="RIO34" s="41"/>
      <c r="RIP34" s="41"/>
      <c r="RIQ34" s="41"/>
      <c r="RIR34" s="41"/>
      <c r="RIS34" s="41"/>
      <c r="RIT34" s="41"/>
      <c r="RIU34" s="41"/>
      <c r="RIV34" s="41"/>
      <c r="RIW34" s="41"/>
      <c r="RIX34" s="41"/>
      <c r="RIY34" s="41"/>
      <c r="RIZ34" s="41"/>
      <c r="RJA34" s="41"/>
      <c r="RJB34" s="41"/>
      <c r="RJC34" s="41"/>
      <c r="RJD34" s="41"/>
      <c r="RJE34" s="41"/>
      <c r="RJF34" s="41"/>
      <c r="RJG34" s="41"/>
      <c r="RJH34" s="41"/>
      <c r="RJI34" s="41"/>
      <c r="RJJ34" s="41"/>
      <c r="RJK34" s="41"/>
      <c r="RJL34" s="41"/>
      <c r="RJM34" s="41"/>
      <c r="RJN34" s="41"/>
      <c r="RJO34" s="41"/>
      <c r="RJP34" s="41"/>
      <c r="RJQ34" s="41"/>
      <c r="RJR34" s="41"/>
      <c r="RJS34" s="41"/>
      <c r="RJT34" s="41"/>
      <c r="RJU34" s="41"/>
      <c r="RJV34" s="41"/>
      <c r="RJW34" s="41"/>
      <c r="RJX34" s="41"/>
      <c r="RJY34" s="41"/>
      <c r="RJZ34" s="41"/>
      <c r="RKA34" s="41"/>
      <c r="RKB34" s="41"/>
      <c r="RKC34" s="41"/>
      <c r="RKD34" s="41"/>
      <c r="RKE34" s="41"/>
      <c r="RKF34" s="41"/>
      <c r="RKG34" s="41"/>
      <c r="RKH34" s="41"/>
      <c r="RKI34" s="41"/>
      <c r="RKJ34" s="41"/>
      <c r="RKK34" s="41"/>
      <c r="RKL34" s="41"/>
      <c r="RKM34" s="41"/>
      <c r="RKN34" s="41"/>
      <c r="RKO34" s="41"/>
      <c r="RKP34" s="41"/>
      <c r="RKQ34" s="41"/>
      <c r="RKR34" s="41"/>
      <c r="RKS34" s="41"/>
      <c r="RKT34" s="41"/>
      <c r="RKU34" s="41"/>
      <c r="RKV34" s="41"/>
      <c r="RKW34" s="41"/>
      <c r="RKX34" s="41"/>
      <c r="RKY34" s="41"/>
      <c r="RKZ34" s="41"/>
      <c r="RLA34" s="41"/>
      <c r="RLB34" s="41"/>
      <c r="RLC34" s="41"/>
      <c r="RLD34" s="41"/>
      <c r="RLE34" s="41"/>
      <c r="RLF34" s="41"/>
      <c r="RLG34" s="41"/>
      <c r="RLH34" s="41"/>
      <c r="RLI34" s="41"/>
      <c r="RLJ34" s="41"/>
      <c r="RLK34" s="41"/>
      <c r="RLL34" s="41"/>
      <c r="RLM34" s="41"/>
      <c r="RLN34" s="41"/>
      <c r="RLO34" s="41"/>
      <c r="RLP34" s="41"/>
      <c r="RLQ34" s="41"/>
      <c r="RLR34" s="41"/>
      <c r="RLS34" s="41"/>
      <c r="RLT34" s="41"/>
      <c r="RLU34" s="41"/>
      <c r="RLV34" s="41"/>
      <c r="RLW34" s="41"/>
      <c r="RLX34" s="41"/>
      <c r="RLY34" s="41"/>
      <c r="RLZ34" s="41"/>
      <c r="RMA34" s="41"/>
      <c r="RMB34" s="41"/>
      <c r="RMC34" s="41"/>
      <c r="RMD34" s="41"/>
      <c r="RME34" s="41"/>
      <c r="RMF34" s="41"/>
      <c r="RMG34" s="41"/>
      <c r="RMH34" s="41"/>
      <c r="RMI34" s="41"/>
      <c r="RMJ34" s="41"/>
      <c r="RMK34" s="41"/>
      <c r="RML34" s="41"/>
      <c r="RMM34" s="41"/>
      <c r="RMN34" s="41"/>
      <c r="RMO34" s="41"/>
      <c r="RMP34" s="41"/>
      <c r="RMQ34" s="41"/>
      <c r="RMR34" s="41"/>
      <c r="RMS34" s="41"/>
      <c r="RMT34" s="41"/>
      <c r="RMU34" s="41"/>
      <c r="RMV34" s="41"/>
      <c r="RMW34" s="41"/>
      <c r="RMX34" s="41"/>
      <c r="RMY34" s="41"/>
      <c r="RMZ34" s="41"/>
      <c r="RNA34" s="41"/>
      <c r="RNB34" s="41"/>
      <c r="RNC34" s="41"/>
      <c r="RND34" s="41"/>
      <c r="RNE34" s="41"/>
      <c r="RNF34" s="41"/>
      <c r="RNG34" s="41"/>
      <c r="RNH34" s="41"/>
      <c r="RNI34" s="41"/>
      <c r="RNJ34" s="41"/>
      <c r="RNK34" s="41"/>
      <c r="RNL34" s="41"/>
      <c r="RNM34" s="41"/>
      <c r="RNN34" s="41"/>
      <c r="RNO34" s="41"/>
      <c r="RNP34" s="41"/>
      <c r="RNQ34" s="41"/>
      <c r="RNR34" s="41"/>
      <c r="RNS34" s="41"/>
      <c r="RNT34" s="41"/>
      <c r="RNU34" s="41"/>
      <c r="RNV34" s="41"/>
      <c r="RNW34" s="41"/>
      <c r="RNX34" s="41"/>
      <c r="RNY34" s="41"/>
      <c r="RNZ34" s="41"/>
      <c r="ROA34" s="41"/>
      <c r="ROB34" s="41"/>
      <c r="ROC34" s="41"/>
      <c r="ROD34" s="41"/>
      <c r="ROE34" s="41"/>
      <c r="ROF34" s="41"/>
      <c r="ROG34" s="41"/>
      <c r="ROH34" s="41"/>
      <c r="ROI34" s="41"/>
      <c r="ROJ34" s="41"/>
      <c r="ROK34" s="41"/>
      <c r="ROL34" s="41"/>
      <c r="ROM34" s="41"/>
      <c r="RON34" s="41"/>
      <c r="ROO34" s="41"/>
      <c r="ROP34" s="41"/>
      <c r="ROQ34" s="41"/>
      <c r="ROR34" s="41"/>
      <c r="ROS34" s="41"/>
      <c r="ROT34" s="41"/>
      <c r="ROU34" s="41"/>
      <c r="ROV34" s="41"/>
      <c r="ROW34" s="41"/>
      <c r="ROX34" s="41"/>
      <c r="ROY34" s="41"/>
      <c r="ROZ34" s="41"/>
      <c r="RPA34" s="41"/>
      <c r="RPB34" s="41"/>
      <c r="RPC34" s="41"/>
      <c r="RPD34" s="41"/>
      <c r="RPE34" s="41"/>
      <c r="RPF34" s="41"/>
      <c r="RPG34" s="41"/>
      <c r="RPH34" s="41"/>
      <c r="RPI34" s="41"/>
      <c r="RPJ34" s="41"/>
      <c r="RPK34" s="41"/>
      <c r="RPL34" s="41"/>
      <c r="RPM34" s="41"/>
      <c r="RPN34" s="41"/>
      <c r="RPO34" s="41"/>
      <c r="RPP34" s="41"/>
      <c r="RPQ34" s="41"/>
      <c r="RPR34" s="41"/>
      <c r="RPS34" s="41"/>
      <c r="RPT34" s="41"/>
      <c r="RPU34" s="41"/>
      <c r="RPV34" s="41"/>
      <c r="RPW34" s="41"/>
      <c r="RPX34" s="41"/>
      <c r="RPY34" s="41"/>
      <c r="RPZ34" s="41"/>
      <c r="RQA34" s="41"/>
      <c r="RQB34" s="41"/>
      <c r="RQC34" s="41"/>
      <c r="RQD34" s="41"/>
      <c r="RQE34" s="41"/>
      <c r="RQF34" s="41"/>
      <c r="RQG34" s="41"/>
      <c r="RQH34" s="41"/>
      <c r="RQI34" s="41"/>
      <c r="RQJ34" s="41"/>
      <c r="RQK34" s="41"/>
      <c r="RQL34" s="41"/>
      <c r="RQM34" s="41"/>
      <c r="RQN34" s="41"/>
      <c r="RQO34" s="41"/>
      <c r="RQP34" s="41"/>
      <c r="RQQ34" s="41"/>
      <c r="RQR34" s="41"/>
      <c r="RQS34" s="41"/>
      <c r="RQT34" s="41"/>
      <c r="RQU34" s="41"/>
      <c r="RQV34" s="41"/>
      <c r="RQW34" s="41"/>
      <c r="RQX34" s="41"/>
      <c r="RQY34" s="41"/>
      <c r="RQZ34" s="41"/>
      <c r="RRA34" s="41"/>
      <c r="RRB34" s="41"/>
      <c r="RRC34" s="41"/>
      <c r="RRD34" s="41"/>
      <c r="RRE34" s="41"/>
      <c r="RRF34" s="41"/>
      <c r="RRG34" s="41"/>
      <c r="RRH34" s="41"/>
      <c r="RRI34" s="41"/>
      <c r="RRJ34" s="41"/>
      <c r="RRK34" s="41"/>
      <c r="RRL34" s="41"/>
      <c r="RRM34" s="41"/>
      <c r="RRN34" s="41"/>
      <c r="RRO34" s="41"/>
      <c r="RRP34" s="41"/>
      <c r="RRQ34" s="41"/>
      <c r="RRR34" s="41"/>
      <c r="RRS34" s="41"/>
      <c r="RRT34" s="41"/>
      <c r="RRU34" s="41"/>
      <c r="RRV34" s="41"/>
      <c r="RRW34" s="41"/>
      <c r="RRX34" s="41"/>
      <c r="RRY34" s="41"/>
      <c r="RRZ34" s="41"/>
      <c r="RSA34" s="41"/>
      <c r="RSB34" s="41"/>
      <c r="RSC34" s="41"/>
      <c r="RSD34" s="41"/>
      <c r="RSE34" s="41"/>
      <c r="RSF34" s="41"/>
      <c r="RSG34" s="41"/>
      <c r="RSH34" s="41"/>
      <c r="RSI34" s="41"/>
      <c r="RSJ34" s="41"/>
      <c r="RSK34" s="41"/>
      <c r="RSL34" s="41"/>
      <c r="RSM34" s="41"/>
      <c r="RSN34" s="41"/>
      <c r="RSO34" s="41"/>
      <c r="RSP34" s="41"/>
      <c r="RSQ34" s="41"/>
      <c r="RSR34" s="41"/>
      <c r="RSS34" s="41"/>
      <c r="RST34" s="41"/>
      <c r="RSU34" s="41"/>
      <c r="RSV34" s="41"/>
      <c r="RSW34" s="41"/>
      <c r="RSX34" s="41"/>
      <c r="RSY34" s="41"/>
      <c r="RSZ34" s="41"/>
      <c r="RTA34" s="41"/>
      <c r="RTB34" s="41"/>
      <c r="RTC34" s="41"/>
      <c r="RTD34" s="41"/>
      <c r="RTE34" s="41"/>
      <c r="RTF34" s="41"/>
      <c r="RTG34" s="41"/>
      <c r="RTH34" s="41"/>
      <c r="RTI34" s="41"/>
      <c r="RTJ34" s="41"/>
      <c r="RTK34" s="41"/>
      <c r="RTL34" s="41"/>
      <c r="RTM34" s="41"/>
      <c r="RTN34" s="41"/>
      <c r="RTO34" s="41"/>
      <c r="RTP34" s="41"/>
      <c r="RTQ34" s="41"/>
      <c r="RTR34" s="41"/>
      <c r="RTS34" s="41"/>
      <c r="RTT34" s="41"/>
      <c r="RTU34" s="41"/>
      <c r="RTV34" s="41"/>
      <c r="RTW34" s="41"/>
      <c r="RTX34" s="41"/>
      <c r="RTY34" s="41"/>
      <c r="RTZ34" s="41"/>
      <c r="RUA34" s="41"/>
      <c r="RUB34" s="41"/>
      <c r="RUC34" s="41"/>
      <c r="RUD34" s="41"/>
      <c r="RUE34" s="41"/>
      <c r="RUF34" s="41"/>
      <c r="RUG34" s="41"/>
      <c r="RUH34" s="41"/>
      <c r="RUI34" s="41"/>
      <c r="RUJ34" s="41"/>
      <c r="RUK34" s="41"/>
      <c r="RUL34" s="41"/>
      <c r="RUM34" s="41"/>
      <c r="RUN34" s="41"/>
      <c r="RUO34" s="41"/>
      <c r="RUP34" s="41"/>
      <c r="RUQ34" s="41"/>
      <c r="RUR34" s="41"/>
      <c r="RUS34" s="41"/>
      <c r="RUT34" s="41"/>
      <c r="RUU34" s="41"/>
      <c r="RUV34" s="41"/>
      <c r="RUW34" s="41"/>
      <c r="RUX34" s="41"/>
      <c r="RUY34" s="41"/>
      <c r="RUZ34" s="41"/>
      <c r="RVA34" s="41"/>
      <c r="RVB34" s="41"/>
      <c r="RVC34" s="41"/>
      <c r="RVD34" s="41"/>
      <c r="RVE34" s="41"/>
      <c r="RVF34" s="41"/>
      <c r="RVG34" s="41"/>
      <c r="RVH34" s="41"/>
      <c r="RVI34" s="41"/>
      <c r="RVJ34" s="41"/>
      <c r="RVK34" s="41"/>
      <c r="RVL34" s="41"/>
      <c r="RVM34" s="41"/>
      <c r="RVN34" s="41"/>
      <c r="RVO34" s="41"/>
      <c r="RVP34" s="41"/>
      <c r="RVQ34" s="41"/>
      <c r="RVR34" s="41"/>
      <c r="RVS34" s="41"/>
      <c r="RVT34" s="41"/>
      <c r="RVU34" s="41"/>
      <c r="RVV34" s="41"/>
      <c r="RVW34" s="41"/>
      <c r="RVX34" s="41"/>
      <c r="RVY34" s="41"/>
      <c r="RVZ34" s="41"/>
      <c r="RWA34" s="41"/>
      <c r="RWB34" s="41"/>
      <c r="RWC34" s="41"/>
      <c r="RWD34" s="41"/>
      <c r="RWE34" s="41"/>
      <c r="RWF34" s="41"/>
      <c r="RWG34" s="41"/>
      <c r="RWH34" s="41"/>
      <c r="RWI34" s="41"/>
      <c r="RWJ34" s="41"/>
      <c r="RWK34" s="41"/>
      <c r="RWL34" s="41"/>
      <c r="RWM34" s="41"/>
      <c r="RWN34" s="41"/>
      <c r="RWO34" s="41"/>
      <c r="RWP34" s="41"/>
      <c r="RWQ34" s="41"/>
      <c r="RWR34" s="41"/>
      <c r="RWS34" s="41"/>
      <c r="RWT34" s="41"/>
      <c r="RWU34" s="41"/>
      <c r="RWV34" s="41"/>
      <c r="RWW34" s="41"/>
      <c r="RWX34" s="41"/>
      <c r="RWY34" s="41"/>
      <c r="RWZ34" s="41"/>
      <c r="RXA34" s="41"/>
      <c r="RXB34" s="41"/>
      <c r="RXC34" s="41"/>
      <c r="RXD34" s="41"/>
      <c r="RXE34" s="41"/>
      <c r="RXF34" s="41"/>
      <c r="RXG34" s="41"/>
      <c r="RXH34" s="41"/>
      <c r="RXI34" s="41"/>
      <c r="RXJ34" s="41"/>
      <c r="RXK34" s="41"/>
      <c r="RXL34" s="41"/>
      <c r="RXM34" s="41"/>
      <c r="RXN34" s="41"/>
      <c r="RXO34" s="41"/>
      <c r="RXP34" s="41"/>
      <c r="RXQ34" s="41"/>
      <c r="RXR34" s="41"/>
      <c r="RXS34" s="41"/>
      <c r="RXT34" s="41"/>
      <c r="RXU34" s="41"/>
      <c r="RXV34" s="41"/>
      <c r="RXW34" s="41"/>
      <c r="RXX34" s="41"/>
      <c r="RXY34" s="41"/>
      <c r="RXZ34" s="41"/>
      <c r="RYA34" s="41"/>
      <c r="RYB34" s="41"/>
      <c r="RYC34" s="41"/>
      <c r="RYD34" s="41"/>
      <c r="RYE34" s="41"/>
      <c r="RYF34" s="41"/>
      <c r="RYG34" s="41"/>
      <c r="RYH34" s="41"/>
      <c r="RYI34" s="41"/>
      <c r="RYJ34" s="41"/>
      <c r="RYK34" s="41"/>
      <c r="RYL34" s="41"/>
      <c r="RYM34" s="41"/>
      <c r="RYN34" s="41"/>
      <c r="RYO34" s="41"/>
      <c r="RYP34" s="41"/>
      <c r="RYQ34" s="41"/>
      <c r="RYR34" s="41"/>
      <c r="RYS34" s="41"/>
      <c r="RYT34" s="41"/>
      <c r="RYU34" s="41"/>
      <c r="RYV34" s="41"/>
      <c r="RYW34" s="41"/>
      <c r="RYX34" s="41"/>
      <c r="RYY34" s="41"/>
      <c r="RYZ34" s="41"/>
      <c r="RZA34" s="41"/>
      <c r="RZB34" s="41"/>
      <c r="RZC34" s="41"/>
      <c r="RZD34" s="41"/>
      <c r="RZE34" s="41"/>
      <c r="RZF34" s="41"/>
      <c r="RZG34" s="41"/>
      <c r="RZH34" s="41"/>
      <c r="RZI34" s="41"/>
      <c r="RZJ34" s="41"/>
      <c r="RZK34" s="41"/>
      <c r="RZL34" s="41"/>
      <c r="RZM34" s="41"/>
      <c r="RZN34" s="41"/>
      <c r="RZO34" s="41"/>
      <c r="RZP34" s="41"/>
      <c r="RZQ34" s="41"/>
      <c r="RZR34" s="41"/>
      <c r="RZS34" s="41"/>
      <c r="RZT34" s="41"/>
      <c r="RZU34" s="41"/>
      <c r="RZV34" s="41"/>
      <c r="RZW34" s="41"/>
      <c r="RZX34" s="41"/>
      <c r="RZY34" s="41"/>
      <c r="RZZ34" s="41"/>
      <c r="SAA34" s="41"/>
      <c r="SAB34" s="41"/>
      <c r="SAC34" s="41"/>
      <c r="SAD34" s="41"/>
      <c r="SAE34" s="41"/>
      <c r="SAF34" s="41"/>
      <c r="SAG34" s="41"/>
      <c r="SAH34" s="41"/>
      <c r="SAI34" s="41"/>
      <c r="SAJ34" s="41"/>
      <c r="SAK34" s="41"/>
      <c r="SAL34" s="41"/>
      <c r="SAM34" s="41"/>
      <c r="SAN34" s="41"/>
      <c r="SAO34" s="41"/>
      <c r="SAP34" s="41"/>
      <c r="SAQ34" s="41"/>
      <c r="SAR34" s="41"/>
      <c r="SAS34" s="41"/>
      <c r="SAT34" s="41"/>
      <c r="SAU34" s="41"/>
      <c r="SAV34" s="41"/>
      <c r="SAW34" s="41"/>
      <c r="SAX34" s="41"/>
      <c r="SAY34" s="41"/>
      <c r="SAZ34" s="41"/>
      <c r="SBA34" s="41"/>
      <c r="SBB34" s="41"/>
      <c r="SBC34" s="41"/>
      <c r="SBD34" s="41"/>
      <c r="SBE34" s="41"/>
      <c r="SBF34" s="41"/>
      <c r="SBG34" s="41"/>
      <c r="SBH34" s="41"/>
      <c r="SBI34" s="41"/>
      <c r="SBJ34" s="41"/>
      <c r="SBK34" s="41"/>
      <c r="SBL34" s="41"/>
      <c r="SBM34" s="41"/>
      <c r="SBN34" s="41"/>
      <c r="SBO34" s="41"/>
      <c r="SBP34" s="41"/>
      <c r="SBQ34" s="41"/>
      <c r="SBR34" s="41"/>
      <c r="SBS34" s="41"/>
      <c r="SBT34" s="41"/>
      <c r="SBU34" s="41"/>
      <c r="SBV34" s="41"/>
      <c r="SBW34" s="41"/>
      <c r="SBX34" s="41"/>
      <c r="SBY34" s="41"/>
      <c r="SBZ34" s="41"/>
      <c r="SCA34" s="41"/>
      <c r="SCB34" s="41"/>
      <c r="SCC34" s="41"/>
      <c r="SCD34" s="41"/>
      <c r="SCE34" s="41"/>
      <c r="SCF34" s="41"/>
      <c r="SCG34" s="41"/>
      <c r="SCH34" s="41"/>
      <c r="SCI34" s="41"/>
      <c r="SCJ34" s="41"/>
      <c r="SCK34" s="41"/>
      <c r="SCL34" s="41"/>
      <c r="SCM34" s="41"/>
      <c r="SCN34" s="41"/>
      <c r="SCO34" s="41"/>
      <c r="SCP34" s="41"/>
      <c r="SCQ34" s="41"/>
      <c r="SCR34" s="41"/>
      <c r="SCS34" s="41"/>
      <c r="SCT34" s="41"/>
      <c r="SCU34" s="41"/>
      <c r="SCV34" s="41"/>
      <c r="SCW34" s="41"/>
      <c r="SCX34" s="41"/>
      <c r="SCY34" s="41"/>
      <c r="SCZ34" s="41"/>
      <c r="SDA34" s="41"/>
      <c r="SDB34" s="41"/>
      <c r="SDC34" s="41"/>
      <c r="SDD34" s="41"/>
      <c r="SDE34" s="41"/>
      <c r="SDF34" s="41"/>
      <c r="SDG34" s="41"/>
      <c r="SDH34" s="41"/>
      <c r="SDI34" s="41"/>
      <c r="SDJ34" s="41"/>
      <c r="SDK34" s="41"/>
      <c r="SDL34" s="41"/>
      <c r="SDM34" s="41"/>
      <c r="SDN34" s="41"/>
      <c r="SDO34" s="41"/>
      <c r="SDP34" s="41"/>
      <c r="SDQ34" s="41"/>
      <c r="SDR34" s="41"/>
      <c r="SDS34" s="41"/>
      <c r="SDT34" s="41"/>
      <c r="SDU34" s="41"/>
      <c r="SDV34" s="41"/>
      <c r="SDW34" s="41"/>
      <c r="SDX34" s="41"/>
      <c r="SDY34" s="41"/>
      <c r="SDZ34" s="41"/>
      <c r="SEA34" s="41"/>
      <c r="SEB34" s="41"/>
      <c r="SEC34" s="41"/>
      <c r="SED34" s="41"/>
      <c r="SEE34" s="41"/>
      <c r="SEF34" s="41"/>
      <c r="SEG34" s="41"/>
      <c r="SEH34" s="41"/>
      <c r="SEI34" s="41"/>
      <c r="SEJ34" s="41"/>
      <c r="SEK34" s="41"/>
      <c r="SEL34" s="41"/>
      <c r="SEM34" s="41"/>
      <c r="SEN34" s="41"/>
      <c r="SEO34" s="41"/>
      <c r="SEP34" s="41"/>
      <c r="SEQ34" s="41"/>
      <c r="SER34" s="41"/>
      <c r="SES34" s="41"/>
      <c r="SET34" s="41"/>
      <c r="SEU34" s="41"/>
      <c r="SEV34" s="41"/>
      <c r="SEW34" s="41"/>
      <c r="SEX34" s="41"/>
      <c r="SEY34" s="41"/>
      <c r="SEZ34" s="41"/>
      <c r="SFA34" s="41"/>
      <c r="SFB34" s="41"/>
      <c r="SFC34" s="41"/>
      <c r="SFD34" s="41"/>
      <c r="SFE34" s="41"/>
      <c r="SFF34" s="41"/>
      <c r="SFG34" s="41"/>
      <c r="SFH34" s="41"/>
      <c r="SFI34" s="41"/>
      <c r="SFJ34" s="41"/>
      <c r="SFK34" s="41"/>
      <c r="SFL34" s="41"/>
      <c r="SFM34" s="41"/>
      <c r="SFN34" s="41"/>
      <c r="SFO34" s="41"/>
      <c r="SFP34" s="41"/>
      <c r="SFQ34" s="41"/>
      <c r="SFR34" s="41"/>
      <c r="SFS34" s="41"/>
      <c r="SFT34" s="41"/>
      <c r="SFU34" s="41"/>
      <c r="SFV34" s="41"/>
      <c r="SFW34" s="41"/>
      <c r="SFX34" s="41"/>
      <c r="SFY34" s="41"/>
      <c r="SFZ34" s="41"/>
      <c r="SGA34" s="41"/>
      <c r="SGB34" s="41"/>
      <c r="SGC34" s="41"/>
      <c r="SGD34" s="41"/>
      <c r="SGE34" s="41"/>
      <c r="SGF34" s="41"/>
      <c r="SGG34" s="41"/>
      <c r="SGH34" s="41"/>
      <c r="SGI34" s="41"/>
      <c r="SGJ34" s="41"/>
      <c r="SGK34" s="41"/>
      <c r="SGL34" s="41"/>
      <c r="SGM34" s="41"/>
      <c r="SGN34" s="41"/>
      <c r="SGO34" s="41"/>
      <c r="SGP34" s="41"/>
      <c r="SGQ34" s="41"/>
      <c r="SGR34" s="41"/>
      <c r="SGS34" s="41"/>
      <c r="SGT34" s="41"/>
      <c r="SGU34" s="41"/>
      <c r="SGV34" s="41"/>
      <c r="SGW34" s="41"/>
      <c r="SGX34" s="41"/>
      <c r="SGY34" s="41"/>
      <c r="SGZ34" s="41"/>
      <c r="SHA34" s="41"/>
      <c r="SHB34" s="41"/>
      <c r="SHC34" s="41"/>
      <c r="SHD34" s="41"/>
      <c r="SHE34" s="41"/>
      <c r="SHF34" s="41"/>
      <c r="SHG34" s="41"/>
      <c r="SHH34" s="41"/>
      <c r="SHI34" s="41"/>
      <c r="SHJ34" s="41"/>
      <c r="SHK34" s="41"/>
      <c r="SHL34" s="41"/>
      <c r="SHM34" s="41"/>
      <c r="SHN34" s="41"/>
      <c r="SHO34" s="41"/>
      <c r="SHP34" s="41"/>
      <c r="SHQ34" s="41"/>
      <c r="SHR34" s="41"/>
      <c r="SHS34" s="41"/>
      <c r="SHT34" s="41"/>
      <c r="SHU34" s="41"/>
      <c r="SHV34" s="41"/>
      <c r="SHW34" s="41"/>
      <c r="SHX34" s="41"/>
      <c r="SHY34" s="41"/>
      <c r="SHZ34" s="41"/>
      <c r="SIA34" s="41"/>
      <c r="SIB34" s="41"/>
      <c r="SIC34" s="41"/>
      <c r="SID34" s="41"/>
      <c r="SIE34" s="41"/>
      <c r="SIF34" s="41"/>
      <c r="SIG34" s="41"/>
      <c r="SIH34" s="41"/>
      <c r="SII34" s="41"/>
      <c r="SIJ34" s="41"/>
      <c r="SIK34" s="41"/>
      <c r="SIL34" s="41"/>
      <c r="SIM34" s="41"/>
      <c r="SIN34" s="41"/>
      <c r="SIO34" s="41"/>
      <c r="SIP34" s="41"/>
      <c r="SIQ34" s="41"/>
      <c r="SIR34" s="41"/>
      <c r="SIS34" s="41"/>
      <c r="SIT34" s="41"/>
      <c r="SIU34" s="41"/>
      <c r="SIV34" s="41"/>
      <c r="SIW34" s="41"/>
      <c r="SIX34" s="41"/>
      <c r="SIY34" s="41"/>
      <c r="SIZ34" s="41"/>
      <c r="SJA34" s="41"/>
      <c r="SJB34" s="41"/>
      <c r="SJC34" s="41"/>
      <c r="SJD34" s="41"/>
      <c r="SJE34" s="41"/>
      <c r="SJF34" s="41"/>
      <c r="SJG34" s="41"/>
      <c r="SJH34" s="41"/>
      <c r="SJI34" s="41"/>
      <c r="SJJ34" s="41"/>
      <c r="SJK34" s="41"/>
      <c r="SJL34" s="41"/>
      <c r="SJM34" s="41"/>
      <c r="SJN34" s="41"/>
      <c r="SJO34" s="41"/>
      <c r="SJP34" s="41"/>
      <c r="SJQ34" s="41"/>
      <c r="SJR34" s="41"/>
      <c r="SJS34" s="41"/>
      <c r="SJT34" s="41"/>
      <c r="SJU34" s="41"/>
      <c r="SJV34" s="41"/>
      <c r="SJW34" s="41"/>
      <c r="SJX34" s="41"/>
      <c r="SJY34" s="41"/>
      <c r="SJZ34" s="41"/>
      <c r="SKA34" s="41"/>
      <c r="SKB34" s="41"/>
      <c r="SKC34" s="41"/>
      <c r="SKD34" s="41"/>
      <c r="SKE34" s="41"/>
      <c r="SKF34" s="41"/>
      <c r="SKG34" s="41"/>
      <c r="SKH34" s="41"/>
      <c r="SKI34" s="41"/>
      <c r="SKJ34" s="41"/>
      <c r="SKK34" s="41"/>
      <c r="SKL34" s="41"/>
      <c r="SKM34" s="41"/>
      <c r="SKN34" s="41"/>
      <c r="SKO34" s="41"/>
      <c r="SKP34" s="41"/>
      <c r="SKQ34" s="41"/>
      <c r="SKR34" s="41"/>
      <c r="SKS34" s="41"/>
      <c r="SKT34" s="41"/>
      <c r="SKU34" s="41"/>
      <c r="SKV34" s="41"/>
      <c r="SKW34" s="41"/>
      <c r="SKX34" s="41"/>
      <c r="SKY34" s="41"/>
      <c r="SKZ34" s="41"/>
      <c r="SLA34" s="41"/>
      <c r="SLB34" s="41"/>
      <c r="SLC34" s="41"/>
      <c r="SLD34" s="41"/>
      <c r="SLE34" s="41"/>
      <c r="SLF34" s="41"/>
      <c r="SLG34" s="41"/>
      <c r="SLH34" s="41"/>
      <c r="SLI34" s="41"/>
      <c r="SLJ34" s="41"/>
      <c r="SLK34" s="41"/>
      <c r="SLL34" s="41"/>
      <c r="SLM34" s="41"/>
      <c r="SLN34" s="41"/>
      <c r="SLO34" s="41"/>
      <c r="SLP34" s="41"/>
      <c r="SLQ34" s="41"/>
      <c r="SLR34" s="41"/>
      <c r="SLS34" s="41"/>
      <c r="SLT34" s="41"/>
      <c r="SLU34" s="41"/>
      <c r="SLV34" s="41"/>
      <c r="SLW34" s="41"/>
      <c r="SLX34" s="41"/>
      <c r="SLY34" s="41"/>
      <c r="SLZ34" s="41"/>
      <c r="SMA34" s="41"/>
      <c r="SMB34" s="41"/>
      <c r="SMC34" s="41"/>
      <c r="SMD34" s="41"/>
      <c r="SME34" s="41"/>
      <c r="SMF34" s="41"/>
      <c r="SMG34" s="41"/>
      <c r="SMH34" s="41"/>
      <c r="SMI34" s="41"/>
      <c r="SMJ34" s="41"/>
      <c r="SMK34" s="41"/>
      <c r="SML34" s="41"/>
      <c r="SMM34" s="41"/>
      <c r="SMN34" s="41"/>
      <c r="SMO34" s="41"/>
      <c r="SMP34" s="41"/>
      <c r="SMQ34" s="41"/>
      <c r="SMR34" s="41"/>
      <c r="SMS34" s="41"/>
      <c r="SMT34" s="41"/>
      <c r="SMU34" s="41"/>
      <c r="SMV34" s="41"/>
      <c r="SMW34" s="41"/>
      <c r="SMX34" s="41"/>
      <c r="SMY34" s="41"/>
      <c r="SMZ34" s="41"/>
      <c r="SNA34" s="41"/>
      <c r="SNB34" s="41"/>
      <c r="SNC34" s="41"/>
      <c r="SND34" s="41"/>
      <c r="SNE34" s="41"/>
      <c r="SNF34" s="41"/>
      <c r="SNG34" s="41"/>
      <c r="SNH34" s="41"/>
      <c r="SNI34" s="41"/>
      <c r="SNJ34" s="41"/>
      <c r="SNK34" s="41"/>
      <c r="SNL34" s="41"/>
      <c r="SNM34" s="41"/>
      <c r="SNN34" s="41"/>
      <c r="SNO34" s="41"/>
      <c r="SNP34" s="41"/>
      <c r="SNQ34" s="41"/>
      <c r="SNR34" s="41"/>
      <c r="SNS34" s="41"/>
      <c r="SNT34" s="41"/>
      <c r="SNU34" s="41"/>
      <c r="SNV34" s="41"/>
      <c r="SNW34" s="41"/>
      <c r="SNX34" s="41"/>
      <c r="SNY34" s="41"/>
      <c r="SNZ34" s="41"/>
      <c r="SOA34" s="41"/>
      <c r="SOB34" s="41"/>
      <c r="SOC34" s="41"/>
      <c r="SOD34" s="41"/>
      <c r="SOE34" s="41"/>
      <c r="SOF34" s="41"/>
      <c r="SOG34" s="41"/>
      <c r="SOH34" s="41"/>
      <c r="SOI34" s="41"/>
      <c r="SOJ34" s="41"/>
      <c r="SOK34" s="41"/>
      <c r="SOL34" s="41"/>
      <c r="SOM34" s="41"/>
      <c r="SON34" s="41"/>
      <c r="SOO34" s="41"/>
      <c r="SOP34" s="41"/>
      <c r="SOQ34" s="41"/>
      <c r="SOR34" s="41"/>
      <c r="SOS34" s="41"/>
      <c r="SOT34" s="41"/>
      <c r="SOU34" s="41"/>
      <c r="SOV34" s="41"/>
      <c r="SOW34" s="41"/>
      <c r="SOX34" s="41"/>
      <c r="SOY34" s="41"/>
      <c r="SOZ34" s="41"/>
      <c r="SPA34" s="41"/>
      <c r="SPB34" s="41"/>
      <c r="SPC34" s="41"/>
      <c r="SPD34" s="41"/>
      <c r="SPE34" s="41"/>
      <c r="SPF34" s="41"/>
      <c r="SPG34" s="41"/>
      <c r="SPH34" s="41"/>
      <c r="SPI34" s="41"/>
      <c r="SPJ34" s="41"/>
      <c r="SPK34" s="41"/>
      <c r="SPL34" s="41"/>
      <c r="SPM34" s="41"/>
      <c r="SPN34" s="41"/>
      <c r="SPO34" s="41"/>
      <c r="SPP34" s="41"/>
      <c r="SPQ34" s="41"/>
      <c r="SPR34" s="41"/>
      <c r="SPS34" s="41"/>
      <c r="SPT34" s="41"/>
      <c r="SPU34" s="41"/>
      <c r="SPV34" s="41"/>
      <c r="SPW34" s="41"/>
      <c r="SPX34" s="41"/>
      <c r="SPY34" s="41"/>
      <c r="SPZ34" s="41"/>
      <c r="SQA34" s="41"/>
      <c r="SQB34" s="41"/>
      <c r="SQC34" s="41"/>
      <c r="SQD34" s="41"/>
      <c r="SQE34" s="41"/>
      <c r="SQF34" s="41"/>
      <c r="SQG34" s="41"/>
      <c r="SQH34" s="41"/>
      <c r="SQI34" s="41"/>
      <c r="SQJ34" s="41"/>
      <c r="SQK34" s="41"/>
      <c r="SQL34" s="41"/>
      <c r="SQM34" s="41"/>
      <c r="SQN34" s="41"/>
      <c r="SQO34" s="41"/>
      <c r="SQP34" s="41"/>
      <c r="SQQ34" s="41"/>
      <c r="SQR34" s="41"/>
      <c r="SQS34" s="41"/>
      <c r="SQT34" s="41"/>
      <c r="SQU34" s="41"/>
      <c r="SQV34" s="41"/>
      <c r="SQW34" s="41"/>
      <c r="SQX34" s="41"/>
      <c r="SQY34" s="41"/>
      <c r="SQZ34" s="41"/>
      <c r="SRA34" s="41"/>
      <c r="SRB34" s="41"/>
      <c r="SRC34" s="41"/>
      <c r="SRD34" s="41"/>
      <c r="SRE34" s="41"/>
      <c r="SRF34" s="41"/>
      <c r="SRG34" s="41"/>
      <c r="SRH34" s="41"/>
      <c r="SRI34" s="41"/>
      <c r="SRJ34" s="41"/>
      <c r="SRK34" s="41"/>
      <c r="SRL34" s="41"/>
      <c r="SRM34" s="41"/>
      <c r="SRN34" s="41"/>
      <c r="SRO34" s="41"/>
      <c r="SRP34" s="41"/>
      <c r="SRQ34" s="41"/>
      <c r="SRR34" s="41"/>
      <c r="SRS34" s="41"/>
      <c r="SRT34" s="41"/>
      <c r="SRU34" s="41"/>
      <c r="SRV34" s="41"/>
      <c r="SRW34" s="41"/>
      <c r="SRX34" s="41"/>
      <c r="SRY34" s="41"/>
      <c r="SRZ34" s="41"/>
      <c r="SSA34" s="41"/>
      <c r="SSB34" s="41"/>
      <c r="SSC34" s="41"/>
      <c r="SSD34" s="41"/>
      <c r="SSE34" s="41"/>
      <c r="SSF34" s="41"/>
      <c r="SSG34" s="41"/>
      <c r="SSH34" s="41"/>
      <c r="SSI34" s="41"/>
      <c r="SSJ34" s="41"/>
      <c r="SSK34" s="41"/>
      <c r="SSL34" s="41"/>
      <c r="SSM34" s="41"/>
      <c r="SSN34" s="41"/>
      <c r="SSO34" s="41"/>
      <c r="SSP34" s="41"/>
      <c r="SSQ34" s="41"/>
      <c r="SSR34" s="41"/>
      <c r="SSS34" s="41"/>
      <c r="SST34" s="41"/>
      <c r="SSU34" s="41"/>
      <c r="SSV34" s="41"/>
      <c r="SSW34" s="41"/>
      <c r="SSX34" s="41"/>
      <c r="SSY34" s="41"/>
      <c r="SSZ34" s="41"/>
      <c r="STA34" s="41"/>
      <c r="STB34" s="41"/>
      <c r="STC34" s="41"/>
      <c r="STD34" s="41"/>
      <c r="STE34" s="41"/>
      <c r="STF34" s="41"/>
      <c r="STG34" s="41"/>
      <c r="STH34" s="41"/>
      <c r="STI34" s="41"/>
      <c r="STJ34" s="41"/>
      <c r="STK34" s="41"/>
      <c r="STL34" s="41"/>
      <c r="STM34" s="41"/>
      <c r="STN34" s="41"/>
      <c r="STO34" s="41"/>
      <c r="STP34" s="41"/>
      <c r="STQ34" s="41"/>
      <c r="STR34" s="41"/>
      <c r="STS34" s="41"/>
      <c r="STT34" s="41"/>
      <c r="STU34" s="41"/>
      <c r="STV34" s="41"/>
      <c r="STW34" s="41"/>
      <c r="STX34" s="41"/>
      <c r="STY34" s="41"/>
      <c r="STZ34" s="41"/>
      <c r="SUA34" s="41"/>
      <c r="SUB34" s="41"/>
      <c r="SUC34" s="41"/>
      <c r="SUD34" s="41"/>
      <c r="SUE34" s="41"/>
      <c r="SUF34" s="41"/>
      <c r="SUG34" s="41"/>
      <c r="SUH34" s="41"/>
      <c r="SUI34" s="41"/>
      <c r="SUJ34" s="41"/>
      <c r="SUK34" s="41"/>
      <c r="SUL34" s="41"/>
      <c r="SUM34" s="41"/>
      <c r="SUN34" s="41"/>
      <c r="SUO34" s="41"/>
      <c r="SUP34" s="41"/>
      <c r="SUQ34" s="41"/>
      <c r="SUR34" s="41"/>
      <c r="SUS34" s="41"/>
      <c r="SUT34" s="41"/>
      <c r="SUU34" s="41"/>
      <c r="SUV34" s="41"/>
      <c r="SUW34" s="41"/>
      <c r="SUX34" s="41"/>
      <c r="SUY34" s="41"/>
      <c r="SUZ34" s="41"/>
      <c r="SVA34" s="41"/>
      <c r="SVB34" s="41"/>
      <c r="SVC34" s="41"/>
      <c r="SVD34" s="41"/>
      <c r="SVE34" s="41"/>
      <c r="SVF34" s="41"/>
      <c r="SVG34" s="41"/>
      <c r="SVH34" s="41"/>
      <c r="SVI34" s="41"/>
      <c r="SVJ34" s="41"/>
      <c r="SVK34" s="41"/>
      <c r="SVL34" s="41"/>
      <c r="SVM34" s="41"/>
      <c r="SVN34" s="41"/>
      <c r="SVO34" s="41"/>
      <c r="SVP34" s="41"/>
      <c r="SVQ34" s="41"/>
      <c r="SVR34" s="41"/>
      <c r="SVS34" s="41"/>
      <c r="SVT34" s="41"/>
      <c r="SVU34" s="41"/>
      <c r="SVV34" s="41"/>
      <c r="SVW34" s="41"/>
      <c r="SVX34" s="41"/>
      <c r="SVY34" s="41"/>
      <c r="SVZ34" s="41"/>
      <c r="SWA34" s="41"/>
      <c r="SWB34" s="41"/>
      <c r="SWC34" s="41"/>
      <c r="SWD34" s="41"/>
      <c r="SWE34" s="41"/>
      <c r="SWF34" s="41"/>
      <c r="SWG34" s="41"/>
      <c r="SWH34" s="41"/>
      <c r="SWI34" s="41"/>
      <c r="SWJ34" s="41"/>
      <c r="SWK34" s="41"/>
      <c r="SWL34" s="41"/>
      <c r="SWM34" s="41"/>
      <c r="SWN34" s="41"/>
      <c r="SWO34" s="41"/>
      <c r="SWP34" s="41"/>
      <c r="SWQ34" s="41"/>
      <c r="SWR34" s="41"/>
      <c r="SWS34" s="41"/>
      <c r="SWT34" s="41"/>
      <c r="SWU34" s="41"/>
      <c r="SWV34" s="41"/>
      <c r="SWW34" s="41"/>
      <c r="SWX34" s="41"/>
      <c r="SWY34" s="41"/>
      <c r="SWZ34" s="41"/>
      <c r="SXA34" s="41"/>
      <c r="SXB34" s="41"/>
      <c r="SXC34" s="41"/>
      <c r="SXD34" s="41"/>
      <c r="SXE34" s="41"/>
      <c r="SXF34" s="41"/>
      <c r="SXG34" s="41"/>
      <c r="SXH34" s="41"/>
      <c r="SXI34" s="41"/>
      <c r="SXJ34" s="41"/>
      <c r="SXK34" s="41"/>
      <c r="SXL34" s="41"/>
      <c r="SXM34" s="41"/>
      <c r="SXN34" s="41"/>
      <c r="SXO34" s="41"/>
      <c r="SXP34" s="41"/>
      <c r="SXQ34" s="41"/>
      <c r="SXR34" s="41"/>
      <c r="SXS34" s="41"/>
      <c r="SXT34" s="41"/>
      <c r="SXU34" s="41"/>
      <c r="SXV34" s="41"/>
      <c r="SXW34" s="41"/>
      <c r="SXX34" s="41"/>
      <c r="SXY34" s="41"/>
      <c r="SXZ34" s="41"/>
      <c r="SYA34" s="41"/>
      <c r="SYB34" s="41"/>
      <c r="SYC34" s="41"/>
      <c r="SYD34" s="41"/>
      <c r="SYE34" s="41"/>
      <c r="SYF34" s="41"/>
      <c r="SYG34" s="41"/>
      <c r="SYH34" s="41"/>
      <c r="SYI34" s="41"/>
      <c r="SYJ34" s="41"/>
      <c r="SYK34" s="41"/>
      <c r="SYL34" s="41"/>
      <c r="SYM34" s="41"/>
      <c r="SYN34" s="41"/>
      <c r="SYO34" s="41"/>
      <c r="SYP34" s="41"/>
      <c r="SYQ34" s="41"/>
      <c r="SYR34" s="41"/>
      <c r="SYS34" s="41"/>
      <c r="SYT34" s="41"/>
      <c r="SYU34" s="41"/>
      <c r="SYV34" s="41"/>
      <c r="SYW34" s="41"/>
      <c r="SYX34" s="41"/>
      <c r="SYY34" s="41"/>
      <c r="SYZ34" s="41"/>
      <c r="SZA34" s="41"/>
      <c r="SZB34" s="41"/>
      <c r="SZC34" s="41"/>
      <c r="SZD34" s="41"/>
      <c r="SZE34" s="41"/>
      <c r="SZF34" s="41"/>
      <c r="SZG34" s="41"/>
      <c r="SZH34" s="41"/>
      <c r="SZI34" s="41"/>
      <c r="SZJ34" s="41"/>
      <c r="SZK34" s="41"/>
      <c r="SZL34" s="41"/>
      <c r="SZM34" s="41"/>
      <c r="SZN34" s="41"/>
      <c r="SZO34" s="41"/>
      <c r="SZP34" s="41"/>
      <c r="SZQ34" s="41"/>
      <c r="SZR34" s="41"/>
      <c r="SZS34" s="41"/>
      <c r="SZT34" s="41"/>
      <c r="SZU34" s="41"/>
      <c r="SZV34" s="41"/>
      <c r="SZW34" s="41"/>
      <c r="SZX34" s="41"/>
      <c r="SZY34" s="41"/>
      <c r="SZZ34" s="41"/>
      <c r="TAA34" s="41"/>
      <c r="TAB34" s="41"/>
      <c r="TAC34" s="41"/>
      <c r="TAD34" s="41"/>
      <c r="TAE34" s="41"/>
      <c r="TAF34" s="41"/>
      <c r="TAG34" s="41"/>
      <c r="TAH34" s="41"/>
      <c r="TAI34" s="41"/>
      <c r="TAJ34" s="41"/>
      <c r="TAK34" s="41"/>
      <c r="TAL34" s="41"/>
      <c r="TAM34" s="41"/>
      <c r="TAN34" s="41"/>
      <c r="TAO34" s="41"/>
      <c r="TAP34" s="41"/>
      <c r="TAQ34" s="41"/>
      <c r="TAR34" s="41"/>
      <c r="TAS34" s="41"/>
      <c r="TAT34" s="41"/>
      <c r="TAU34" s="41"/>
      <c r="TAV34" s="41"/>
      <c r="TAW34" s="41"/>
      <c r="TAX34" s="41"/>
      <c r="TAY34" s="41"/>
      <c r="TAZ34" s="41"/>
      <c r="TBA34" s="41"/>
      <c r="TBB34" s="41"/>
      <c r="TBC34" s="41"/>
      <c r="TBD34" s="41"/>
      <c r="TBE34" s="41"/>
      <c r="TBF34" s="41"/>
      <c r="TBG34" s="41"/>
      <c r="TBH34" s="41"/>
      <c r="TBI34" s="41"/>
      <c r="TBJ34" s="41"/>
      <c r="TBK34" s="41"/>
      <c r="TBL34" s="41"/>
      <c r="TBM34" s="41"/>
      <c r="TBN34" s="41"/>
      <c r="TBO34" s="41"/>
      <c r="TBP34" s="41"/>
      <c r="TBQ34" s="41"/>
      <c r="TBR34" s="41"/>
      <c r="TBS34" s="41"/>
      <c r="TBT34" s="41"/>
      <c r="TBU34" s="41"/>
      <c r="TBV34" s="41"/>
      <c r="TBW34" s="41"/>
      <c r="TBX34" s="41"/>
      <c r="TBY34" s="41"/>
      <c r="TBZ34" s="41"/>
      <c r="TCA34" s="41"/>
      <c r="TCB34" s="41"/>
      <c r="TCC34" s="41"/>
      <c r="TCD34" s="41"/>
      <c r="TCE34" s="41"/>
      <c r="TCF34" s="41"/>
      <c r="TCG34" s="41"/>
      <c r="TCH34" s="41"/>
      <c r="TCI34" s="41"/>
      <c r="TCJ34" s="41"/>
      <c r="TCK34" s="41"/>
      <c r="TCL34" s="41"/>
      <c r="TCM34" s="41"/>
      <c r="TCN34" s="41"/>
      <c r="TCO34" s="41"/>
      <c r="TCP34" s="41"/>
      <c r="TCQ34" s="41"/>
      <c r="TCR34" s="41"/>
      <c r="TCS34" s="41"/>
      <c r="TCT34" s="41"/>
      <c r="TCU34" s="41"/>
      <c r="TCV34" s="41"/>
      <c r="TCW34" s="41"/>
      <c r="TCX34" s="41"/>
      <c r="TCY34" s="41"/>
      <c r="TCZ34" s="41"/>
      <c r="TDA34" s="41"/>
      <c r="TDB34" s="41"/>
      <c r="TDC34" s="41"/>
      <c r="TDD34" s="41"/>
      <c r="TDE34" s="41"/>
      <c r="TDF34" s="41"/>
      <c r="TDG34" s="41"/>
      <c r="TDH34" s="41"/>
      <c r="TDI34" s="41"/>
      <c r="TDJ34" s="41"/>
      <c r="TDK34" s="41"/>
      <c r="TDL34" s="41"/>
      <c r="TDM34" s="41"/>
      <c r="TDN34" s="41"/>
      <c r="TDO34" s="41"/>
      <c r="TDP34" s="41"/>
      <c r="TDQ34" s="41"/>
      <c r="TDR34" s="41"/>
      <c r="TDS34" s="41"/>
      <c r="TDT34" s="41"/>
      <c r="TDU34" s="41"/>
      <c r="TDV34" s="41"/>
      <c r="TDW34" s="41"/>
      <c r="TDX34" s="41"/>
      <c r="TDY34" s="41"/>
      <c r="TDZ34" s="41"/>
      <c r="TEA34" s="41"/>
      <c r="TEB34" s="41"/>
      <c r="TEC34" s="41"/>
      <c r="TED34" s="41"/>
      <c r="TEE34" s="41"/>
      <c r="TEF34" s="41"/>
      <c r="TEG34" s="41"/>
      <c r="TEH34" s="41"/>
      <c r="TEI34" s="41"/>
      <c r="TEJ34" s="41"/>
      <c r="TEK34" s="41"/>
      <c r="TEL34" s="41"/>
      <c r="TEM34" s="41"/>
      <c r="TEN34" s="41"/>
      <c r="TEO34" s="41"/>
      <c r="TEP34" s="41"/>
      <c r="TEQ34" s="41"/>
      <c r="TER34" s="41"/>
      <c r="TES34" s="41"/>
      <c r="TET34" s="41"/>
      <c r="TEU34" s="41"/>
      <c r="TEV34" s="41"/>
      <c r="TEW34" s="41"/>
      <c r="TEX34" s="41"/>
      <c r="TEY34" s="41"/>
      <c r="TEZ34" s="41"/>
      <c r="TFA34" s="41"/>
      <c r="TFB34" s="41"/>
      <c r="TFC34" s="41"/>
      <c r="TFD34" s="41"/>
      <c r="TFE34" s="41"/>
      <c r="TFF34" s="41"/>
      <c r="TFG34" s="41"/>
      <c r="TFH34" s="41"/>
      <c r="TFI34" s="41"/>
      <c r="TFJ34" s="41"/>
      <c r="TFK34" s="41"/>
      <c r="TFL34" s="41"/>
      <c r="TFM34" s="41"/>
      <c r="TFN34" s="41"/>
      <c r="TFO34" s="41"/>
      <c r="TFP34" s="41"/>
      <c r="TFQ34" s="41"/>
      <c r="TFR34" s="41"/>
      <c r="TFS34" s="41"/>
      <c r="TFT34" s="41"/>
      <c r="TFU34" s="41"/>
      <c r="TFV34" s="41"/>
      <c r="TFW34" s="41"/>
      <c r="TFX34" s="41"/>
      <c r="TFY34" s="41"/>
      <c r="TFZ34" s="41"/>
      <c r="TGA34" s="41"/>
      <c r="TGB34" s="41"/>
      <c r="TGC34" s="41"/>
      <c r="TGD34" s="41"/>
      <c r="TGE34" s="41"/>
      <c r="TGF34" s="41"/>
      <c r="TGG34" s="41"/>
      <c r="TGH34" s="41"/>
      <c r="TGI34" s="41"/>
      <c r="TGJ34" s="41"/>
      <c r="TGK34" s="41"/>
      <c r="TGL34" s="41"/>
      <c r="TGM34" s="41"/>
      <c r="TGN34" s="41"/>
      <c r="TGO34" s="41"/>
      <c r="TGP34" s="41"/>
      <c r="TGQ34" s="41"/>
      <c r="TGR34" s="41"/>
      <c r="TGS34" s="41"/>
      <c r="TGT34" s="41"/>
      <c r="TGU34" s="41"/>
      <c r="TGV34" s="41"/>
      <c r="TGW34" s="41"/>
      <c r="TGX34" s="41"/>
      <c r="TGY34" s="41"/>
      <c r="TGZ34" s="41"/>
      <c r="THA34" s="41"/>
      <c r="THB34" s="41"/>
      <c r="THC34" s="41"/>
      <c r="THD34" s="41"/>
      <c r="THE34" s="41"/>
      <c r="THF34" s="41"/>
      <c r="THG34" s="41"/>
      <c r="THH34" s="41"/>
      <c r="THI34" s="41"/>
      <c r="THJ34" s="41"/>
      <c r="THK34" s="41"/>
      <c r="THL34" s="41"/>
      <c r="THM34" s="41"/>
      <c r="THN34" s="41"/>
      <c r="THO34" s="41"/>
      <c r="THP34" s="41"/>
      <c r="THQ34" s="41"/>
      <c r="THR34" s="41"/>
      <c r="THS34" s="41"/>
      <c r="THT34" s="41"/>
      <c r="THU34" s="41"/>
      <c r="THV34" s="41"/>
      <c r="THW34" s="41"/>
      <c r="THX34" s="41"/>
      <c r="THY34" s="41"/>
      <c r="THZ34" s="41"/>
      <c r="TIA34" s="41"/>
      <c r="TIB34" s="41"/>
      <c r="TIC34" s="41"/>
      <c r="TID34" s="41"/>
      <c r="TIE34" s="41"/>
      <c r="TIF34" s="41"/>
      <c r="TIG34" s="41"/>
      <c r="TIH34" s="41"/>
      <c r="TII34" s="41"/>
      <c r="TIJ34" s="41"/>
      <c r="TIK34" s="41"/>
      <c r="TIL34" s="41"/>
      <c r="TIM34" s="41"/>
      <c r="TIN34" s="41"/>
      <c r="TIO34" s="41"/>
      <c r="TIP34" s="41"/>
      <c r="TIQ34" s="41"/>
      <c r="TIR34" s="41"/>
      <c r="TIS34" s="41"/>
      <c r="TIT34" s="41"/>
      <c r="TIU34" s="41"/>
      <c r="TIV34" s="41"/>
      <c r="TIW34" s="41"/>
      <c r="TIX34" s="41"/>
      <c r="TIY34" s="41"/>
      <c r="TIZ34" s="41"/>
      <c r="TJA34" s="41"/>
      <c r="TJB34" s="41"/>
      <c r="TJC34" s="41"/>
      <c r="TJD34" s="41"/>
      <c r="TJE34" s="41"/>
      <c r="TJF34" s="41"/>
      <c r="TJG34" s="41"/>
      <c r="TJH34" s="41"/>
      <c r="TJI34" s="41"/>
      <c r="TJJ34" s="41"/>
      <c r="TJK34" s="41"/>
      <c r="TJL34" s="41"/>
      <c r="TJM34" s="41"/>
      <c r="TJN34" s="41"/>
      <c r="TJO34" s="41"/>
      <c r="TJP34" s="41"/>
      <c r="TJQ34" s="41"/>
      <c r="TJR34" s="41"/>
      <c r="TJS34" s="41"/>
      <c r="TJT34" s="41"/>
      <c r="TJU34" s="41"/>
      <c r="TJV34" s="41"/>
      <c r="TJW34" s="41"/>
      <c r="TJX34" s="41"/>
      <c r="TJY34" s="41"/>
      <c r="TJZ34" s="41"/>
      <c r="TKA34" s="41"/>
      <c r="TKB34" s="41"/>
      <c r="TKC34" s="41"/>
      <c r="TKD34" s="41"/>
      <c r="TKE34" s="41"/>
      <c r="TKF34" s="41"/>
      <c r="TKG34" s="41"/>
      <c r="TKH34" s="41"/>
      <c r="TKI34" s="41"/>
      <c r="TKJ34" s="41"/>
      <c r="TKK34" s="41"/>
      <c r="TKL34" s="41"/>
      <c r="TKM34" s="41"/>
      <c r="TKN34" s="41"/>
      <c r="TKO34" s="41"/>
      <c r="TKP34" s="41"/>
      <c r="TKQ34" s="41"/>
      <c r="TKR34" s="41"/>
      <c r="TKS34" s="41"/>
      <c r="TKT34" s="41"/>
      <c r="TKU34" s="41"/>
      <c r="TKV34" s="41"/>
      <c r="TKW34" s="41"/>
      <c r="TKX34" s="41"/>
      <c r="TKY34" s="41"/>
      <c r="TKZ34" s="41"/>
      <c r="TLA34" s="41"/>
      <c r="TLB34" s="41"/>
      <c r="TLC34" s="41"/>
      <c r="TLD34" s="41"/>
      <c r="TLE34" s="41"/>
      <c r="TLF34" s="41"/>
      <c r="TLG34" s="41"/>
      <c r="TLH34" s="41"/>
      <c r="TLI34" s="41"/>
      <c r="TLJ34" s="41"/>
      <c r="TLK34" s="41"/>
      <c r="TLL34" s="41"/>
      <c r="TLM34" s="41"/>
      <c r="TLN34" s="41"/>
      <c r="TLO34" s="41"/>
      <c r="TLP34" s="41"/>
      <c r="TLQ34" s="41"/>
      <c r="TLR34" s="41"/>
      <c r="TLS34" s="41"/>
      <c r="TLT34" s="41"/>
      <c r="TLU34" s="41"/>
      <c r="TLV34" s="41"/>
      <c r="TLW34" s="41"/>
      <c r="TLX34" s="41"/>
      <c r="TLY34" s="41"/>
      <c r="TLZ34" s="41"/>
      <c r="TMA34" s="41"/>
      <c r="TMB34" s="41"/>
      <c r="TMC34" s="41"/>
      <c r="TMD34" s="41"/>
      <c r="TME34" s="41"/>
      <c r="TMF34" s="41"/>
      <c r="TMG34" s="41"/>
      <c r="TMH34" s="41"/>
      <c r="TMI34" s="41"/>
      <c r="TMJ34" s="41"/>
      <c r="TMK34" s="41"/>
      <c r="TML34" s="41"/>
      <c r="TMM34" s="41"/>
      <c r="TMN34" s="41"/>
      <c r="TMO34" s="41"/>
      <c r="TMP34" s="41"/>
      <c r="TMQ34" s="41"/>
      <c r="TMR34" s="41"/>
      <c r="TMS34" s="41"/>
      <c r="TMT34" s="41"/>
      <c r="TMU34" s="41"/>
      <c r="TMV34" s="41"/>
      <c r="TMW34" s="41"/>
      <c r="TMX34" s="41"/>
      <c r="TMY34" s="41"/>
      <c r="TMZ34" s="41"/>
      <c r="TNA34" s="41"/>
      <c r="TNB34" s="41"/>
      <c r="TNC34" s="41"/>
      <c r="TND34" s="41"/>
      <c r="TNE34" s="41"/>
      <c r="TNF34" s="41"/>
      <c r="TNG34" s="41"/>
      <c r="TNH34" s="41"/>
      <c r="TNI34" s="41"/>
      <c r="TNJ34" s="41"/>
      <c r="TNK34" s="41"/>
      <c r="TNL34" s="41"/>
      <c r="TNM34" s="41"/>
      <c r="TNN34" s="41"/>
      <c r="TNO34" s="41"/>
      <c r="TNP34" s="41"/>
      <c r="TNQ34" s="41"/>
      <c r="TNR34" s="41"/>
      <c r="TNS34" s="41"/>
      <c r="TNT34" s="41"/>
      <c r="TNU34" s="41"/>
      <c r="TNV34" s="41"/>
      <c r="TNW34" s="41"/>
      <c r="TNX34" s="41"/>
      <c r="TNY34" s="41"/>
      <c r="TNZ34" s="41"/>
      <c r="TOA34" s="41"/>
      <c r="TOB34" s="41"/>
      <c r="TOC34" s="41"/>
      <c r="TOD34" s="41"/>
      <c r="TOE34" s="41"/>
      <c r="TOF34" s="41"/>
      <c r="TOG34" s="41"/>
      <c r="TOH34" s="41"/>
      <c r="TOI34" s="41"/>
      <c r="TOJ34" s="41"/>
      <c r="TOK34" s="41"/>
      <c r="TOL34" s="41"/>
      <c r="TOM34" s="41"/>
      <c r="TON34" s="41"/>
      <c r="TOO34" s="41"/>
      <c r="TOP34" s="41"/>
      <c r="TOQ34" s="41"/>
      <c r="TOR34" s="41"/>
      <c r="TOS34" s="41"/>
      <c r="TOT34" s="41"/>
      <c r="TOU34" s="41"/>
      <c r="TOV34" s="41"/>
      <c r="TOW34" s="41"/>
      <c r="TOX34" s="41"/>
      <c r="TOY34" s="41"/>
      <c r="TOZ34" s="41"/>
      <c r="TPA34" s="41"/>
      <c r="TPB34" s="41"/>
      <c r="TPC34" s="41"/>
      <c r="TPD34" s="41"/>
      <c r="TPE34" s="41"/>
      <c r="TPF34" s="41"/>
      <c r="TPG34" s="41"/>
      <c r="TPH34" s="41"/>
      <c r="TPI34" s="41"/>
      <c r="TPJ34" s="41"/>
      <c r="TPK34" s="41"/>
      <c r="TPL34" s="41"/>
      <c r="TPM34" s="41"/>
      <c r="TPN34" s="41"/>
      <c r="TPO34" s="41"/>
      <c r="TPP34" s="41"/>
      <c r="TPQ34" s="41"/>
      <c r="TPR34" s="41"/>
      <c r="TPS34" s="41"/>
      <c r="TPT34" s="41"/>
      <c r="TPU34" s="41"/>
      <c r="TPV34" s="41"/>
      <c r="TPW34" s="41"/>
      <c r="TPX34" s="41"/>
      <c r="TPY34" s="41"/>
      <c r="TPZ34" s="41"/>
      <c r="TQA34" s="41"/>
      <c r="TQB34" s="41"/>
      <c r="TQC34" s="41"/>
      <c r="TQD34" s="41"/>
      <c r="TQE34" s="41"/>
      <c r="TQF34" s="41"/>
      <c r="TQG34" s="41"/>
      <c r="TQH34" s="41"/>
      <c r="TQI34" s="41"/>
      <c r="TQJ34" s="41"/>
      <c r="TQK34" s="41"/>
      <c r="TQL34" s="41"/>
      <c r="TQM34" s="41"/>
      <c r="TQN34" s="41"/>
      <c r="TQO34" s="41"/>
      <c r="TQP34" s="41"/>
      <c r="TQQ34" s="41"/>
      <c r="TQR34" s="41"/>
      <c r="TQS34" s="41"/>
      <c r="TQT34" s="41"/>
      <c r="TQU34" s="41"/>
      <c r="TQV34" s="41"/>
      <c r="TQW34" s="41"/>
      <c r="TQX34" s="41"/>
      <c r="TQY34" s="41"/>
      <c r="TQZ34" s="41"/>
      <c r="TRA34" s="41"/>
      <c r="TRB34" s="41"/>
      <c r="TRC34" s="41"/>
      <c r="TRD34" s="41"/>
      <c r="TRE34" s="41"/>
      <c r="TRF34" s="41"/>
      <c r="TRG34" s="41"/>
      <c r="TRH34" s="41"/>
      <c r="TRI34" s="41"/>
      <c r="TRJ34" s="41"/>
      <c r="TRK34" s="41"/>
      <c r="TRL34" s="41"/>
      <c r="TRM34" s="41"/>
      <c r="TRN34" s="41"/>
      <c r="TRO34" s="41"/>
      <c r="TRP34" s="41"/>
      <c r="TRQ34" s="41"/>
      <c r="TRR34" s="41"/>
      <c r="TRS34" s="41"/>
      <c r="TRT34" s="41"/>
      <c r="TRU34" s="41"/>
      <c r="TRV34" s="41"/>
      <c r="TRW34" s="41"/>
      <c r="TRX34" s="41"/>
      <c r="TRY34" s="41"/>
      <c r="TRZ34" s="41"/>
      <c r="TSA34" s="41"/>
      <c r="TSB34" s="41"/>
      <c r="TSC34" s="41"/>
      <c r="TSD34" s="41"/>
      <c r="TSE34" s="41"/>
      <c r="TSF34" s="41"/>
      <c r="TSG34" s="41"/>
      <c r="TSH34" s="41"/>
      <c r="TSI34" s="41"/>
      <c r="TSJ34" s="41"/>
      <c r="TSK34" s="41"/>
      <c r="TSL34" s="41"/>
      <c r="TSM34" s="41"/>
      <c r="TSN34" s="41"/>
      <c r="TSO34" s="41"/>
      <c r="TSP34" s="41"/>
      <c r="TSQ34" s="41"/>
      <c r="TSR34" s="41"/>
      <c r="TSS34" s="41"/>
      <c r="TST34" s="41"/>
      <c r="TSU34" s="41"/>
      <c r="TSV34" s="41"/>
      <c r="TSW34" s="41"/>
      <c r="TSX34" s="41"/>
      <c r="TSY34" s="41"/>
      <c r="TSZ34" s="41"/>
      <c r="TTA34" s="41"/>
      <c r="TTB34" s="41"/>
      <c r="TTC34" s="41"/>
      <c r="TTD34" s="41"/>
      <c r="TTE34" s="41"/>
      <c r="TTF34" s="41"/>
      <c r="TTG34" s="41"/>
      <c r="TTH34" s="41"/>
      <c r="TTI34" s="41"/>
      <c r="TTJ34" s="41"/>
      <c r="TTK34" s="41"/>
      <c r="TTL34" s="41"/>
      <c r="TTM34" s="41"/>
      <c r="TTN34" s="41"/>
      <c r="TTO34" s="41"/>
      <c r="TTP34" s="41"/>
      <c r="TTQ34" s="41"/>
      <c r="TTR34" s="41"/>
      <c r="TTS34" s="41"/>
      <c r="TTT34" s="41"/>
      <c r="TTU34" s="41"/>
      <c r="TTV34" s="41"/>
      <c r="TTW34" s="41"/>
      <c r="TTX34" s="41"/>
      <c r="TTY34" s="41"/>
      <c r="TTZ34" s="41"/>
      <c r="TUA34" s="41"/>
      <c r="TUB34" s="41"/>
      <c r="TUC34" s="41"/>
      <c r="TUD34" s="41"/>
      <c r="TUE34" s="41"/>
      <c r="TUF34" s="41"/>
      <c r="TUG34" s="41"/>
      <c r="TUH34" s="41"/>
      <c r="TUI34" s="41"/>
      <c r="TUJ34" s="41"/>
      <c r="TUK34" s="41"/>
      <c r="TUL34" s="41"/>
      <c r="TUM34" s="41"/>
      <c r="TUN34" s="41"/>
      <c r="TUO34" s="41"/>
      <c r="TUP34" s="41"/>
      <c r="TUQ34" s="41"/>
      <c r="TUR34" s="41"/>
      <c r="TUS34" s="41"/>
      <c r="TUT34" s="41"/>
      <c r="TUU34" s="41"/>
      <c r="TUV34" s="41"/>
      <c r="TUW34" s="41"/>
      <c r="TUX34" s="41"/>
      <c r="TUY34" s="41"/>
      <c r="TUZ34" s="41"/>
      <c r="TVA34" s="41"/>
      <c r="TVB34" s="41"/>
      <c r="TVC34" s="41"/>
      <c r="TVD34" s="41"/>
      <c r="TVE34" s="41"/>
      <c r="TVF34" s="41"/>
      <c r="TVG34" s="41"/>
      <c r="TVH34" s="41"/>
      <c r="TVI34" s="41"/>
      <c r="TVJ34" s="41"/>
      <c r="TVK34" s="41"/>
      <c r="TVL34" s="41"/>
      <c r="TVM34" s="41"/>
      <c r="TVN34" s="41"/>
      <c r="TVO34" s="41"/>
      <c r="TVP34" s="41"/>
      <c r="TVQ34" s="41"/>
      <c r="TVR34" s="41"/>
      <c r="TVS34" s="41"/>
      <c r="TVT34" s="41"/>
      <c r="TVU34" s="41"/>
      <c r="TVV34" s="41"/>
      <c r="TVW34" s="41"/>
      <c r="TVX34" s="41"/>
      <c r="TVY34" s="41"/>
      <c r="TVZ34" s="41"/>
      <c r="TWA34" s="41"/>
      <c r="TWB34" s="41"/>
      <c r="TWC34" s="41"/>
      <c r="TWD34" s="41"/>
      <c r="TWE34" s="41"/>
      <c r="TWF34" s="41"/>
      <c r="TWG34" s="41"/>
      <c r="TWH34" s="41"/>
      <c r="TWI34" s="41"/>
      <c r="TWJ34" s="41"/>
      <c r="TWK34" s="41"/>
      <c r="TWL34" s="41"/>
      <c r="TWM34" s="41"/>
      <c r="TWN34" s="41"/>
      <c r="TWO34" s="41"/>
      <c r="TWP34" s="41"/>
      <c r="TWQ34" s="41"/>
      <c r="TWR34" s="41"/>
      <c r="TWS34" s="41"/>
      <c r="TWT34" s="41"/>
      <c r="TWU34" s="41"/>
      <c r="TWV34" s="41"/>
      <c r="TWW34" s="41"/>
      <c r="TWX34" s="41"/>
      <c r="TWY34" s="41"/>
      <c r="TWZ34" s="41"/>
      <c r="TXA34" s="41"/>
      <c r="TXB34" s="41"/>
      <c r="TXC34" s="41"/>
      <c r="TXD34" s="41"/>
      <c r="TXE34" s="41"/>
      <c r="TXF34" s="41"/>
      <c r="TXG34" s="41"/>
      <c r="TXH34" s="41"/>
      <c r="TXI34" s="41"/>
      <c r="TXJ34" s="41"/>
      <c r="TXK34" s="41"/>
      <c r="TXL34" s="41"/>
      <c r="TXM34" s="41"/>
      <c r="TXN34" s="41"/>
      <c r="TXO34" s="41"/>
      <c r="TXP34" s="41"/>
      <c r="TXQ34" s="41"/>
      <c r="TXR34" s="41"/>
      <c r="TXS34" s="41"/>
      <c r="TXT34" s="41"/>
      <c r="TXU34" s="41"/>
      <c r="TXV34" s="41"/>
      <c r="TXW34" s="41"/>
      <c r="TXX34" s="41"/>
      <c r="TXY34" s="41"/>
      <c r="TXZ34" s="41"/>
      <c r="TYA34" s="41"/>
      <c r="TYB34" s="41"/>
      <c r="TYC34" s="41"/>
      <c r="TYD34" s="41"/>
      <c r="TYE34" s="41"/>
      <c r="TYF34" s="41"/>
      <c r="TYG34" s="41"/>
      <c r="TYH34" s="41"/>
      <c r="TYI34" s="41"/>
      <c r="TYJ34" s="41"/>
      <c r="TYK34" s="41"/>
      <c r="TYL34" s="41"/>
      <c r="TYM34" s="41"/>
      <c r="TYN34" s="41"/>
      <c r="TYO34" s="41"/>
      <c r="TYP34" s="41"/>
      <c r="TYQ34" s="41"/>
      <c r="TYR34" s="41"/>
      <c r="TYS34" s="41"/>
      <c r="TYT34" s="41"/>
      <c r="TYU34" s="41"/>
      <c r="TYV34" s="41"/>
      <c r="TYW34" s="41"/>
      <c r="TYX34" s="41"/>
      <c r="TYY34" s="41"/>
      <c r="TYZ34" s="41"/>
      <c r="TZA34" s="41"/>
      <c r="TZB34" s="41"/>
      <c r="TZC34" s="41"/>
      <c r="TZD34" s="41"/>
      <c r="TZE34" s="41"/>
      <c r="TZF34" s="41"/>
      <c r="TZG34" s="41"/>
      <c r="TZH34" s="41"/>
      <c r="TZI34" s="41"/>
      <c r="TZJ34" s="41"/>
      <c r="TZK34" s="41"/>
      <c r="TZL34" s="41"/>
      <c r="TZM34" s="41"/>
      <c r="TZN34" s="41"/>
      <c r="TZO34" s="41"/>
      <c r="TZP34" s="41"/>
      <c r="TZQ34" s="41"/>
      <c r="TZR34" s="41"/>
      <c r="TZS34" s="41"/>
      <c r="TZT34" s="41"/>
      <c r="TZU34" s="41"/>
      <c r="TZV34" s="41"/>
      <c r="TZW34" s="41"/>
      <c r="TZX34" s="41"/>
      <c r="TZY34" s="41"/>
      <c r="TZZ34" s="41"/>
      <c r="UAA34" s="41"/>
      <c r="UAB34" s="41"/>
      <c r="UAC34" s="41"/>
      <c r="UAD34" s="41"/>
      <c r="UAE34" s="41"/>
      <c r="UAF34" s="41"/>
      <c r="UAG34" s="41"/>
      <c r="UAH34" s="41"/>
      <c r="UAI34" s="41"/>
      <c r="UAJ34" s="41"/>
      <c r="UAK34" s="41"/>
      <c r="UAL34" s="41"/>
      <c r="UAM34" s="41"/>
      <c r="UAN34" s="41"/>
      <c r="UAO34" s="41"/>
      <c r="UAP34" s="41"/>
      <c r="UAQ34" s="41"/>
      <c r="UAR34" s="41"/>
      <c r="UAS34" s="41"/>
      <c r="UAT34" s="41"/>
      <c r="UAU34" s="41"/>
      <c r="UAV34" s="41"/>
      <c r="UAW34" s="41"/>
      <c r="UAX34" s="41"/>
      <c r="UAY34" s="41"/>
      <c r="UAZ34" s="41"/>
      <c r="UBA34" s="41"/>
      <c r="UBB34" s="41"/>
      <c r="UBC34" s="41"/>
      <c r="UBD34" s="41"/>
      <c r="UBE34" s="41"/>
      <c r="UBF34" s="41"/>
      <c r="UBG34" s="41"/>
      <c r="UBH34" s="41"/>
      <c r="UBI34" s="41"/>
      <c r="UBJ34" s="41"/>
      <c r="UBK34" s="41"/>
      <c r="UBL34" s="41"/>
      <c r="UBM34" s="41"/>
      <c r="UBN34" s="41"/>
      <c r="UBO34" s="41"/>
      <c r="UBP34" s="41"/>
      <c r="UBQ34" s="41"/>
      <c r="UBR34" s="41"/>
      <c r="UBS34" s="41"/>
      <c r="UBT34" s="41"/>
      <c r="UBU34" s="41"/>
      <c r="UBV34" s="41"/>
      <c r="UBW34" s="41"/>
      <c r="UBX34" s="41"/>
      <c r="UBY34" s="41"/>
      <c r="UBZ34" s="41"/>
      <c r="UCA34" s="41"/>
      <c r="UCB34" s="41"/>
      <c r="UCC34" s="41"/>
      <c r="UCD34" s="41"/>
      <c r="UCE34" s="41"/>
      <c r="UCF34" s="41"/>
      <c r="UCG34" s="41"/>
      <c r="UCH34" s="41"/>
      <c r="UCI34" s="41"/>
      <c r="UCJ34" s="41"/>
      <c r="UCK34" s="41"/>
      <c r="UCL34" s="41"/>
      <c r="UCM34" s="41"/>
      <c r="UCN34" s="41"/>
      <c r="UCO34" s="41"/>
      <c r="UCP34" s="41"/>
      <c r="UCQ34" s="41"/>
      <c r="UCR34" s="41"/>
      <c r="UCS34" s="41"/>
      <c r="UCT34" s="41"/>
      <c r="UCU34" s="41"/>
      <c r="UCV34" s="41"/>
      <c r="UCW34" s="41"/>
      <c r="UCX34" s="41"/>
      <c r="UCY34" s="41"/>
      <c r="UCZ34" s="41"/>
      <c r="UDA34" s="41"/>
      <c r="UDB34" s="41"/>
      <c r="UDC34" s="41"/>
      <c r="UDD34" s="41"/>
      <c r="UDE34" s="41"/>
      <c r="UDF34" s="41"/>
      <c r="UDG34" s="41"/>
      <c r="UDH34" s="41"/>
      <c r="UDI34" s="41"/>
      <c r="UDJ34" s="41"/>
      <c r="UDK34" s="41"/>
      <c r="UDL34" s="41"/>
      <c r="UDM34" s="41"/>
      <c r="UDN34" s="41"/>
      <c r="UDO34" s="41"/>
      <c r="UDP34" s="41"/>
      <c r="UDQ34" s="41"/>
      <c r="UDR34" s="41"/>
      <c r="UDS34" s="41"/>
      <c r="UDT34" s="41"/>
      <c r="UDU34" s="41"/>
      <c r="UDV34" s="41"/>
      <c r="UDW34" s="41"/>
      <c r="UDX34" s="41"/>
      <c r="UDY34" s="41"/>
      <c r="UDZ34" s="41"/>
      <c r="UEA34" s="41"/>
      <c r="UEB34" s="41"/>
      <c r="UEC34" s="41"/>
      <c r="UED34" s="41"/>
      <c r="UEE34" s="41"/>
      <c r="UEF34" s="41"/>
      <c r="UEG34" s="41"/>
      <c r="UEH34" s="41"/>
      <c r="UEI34" s="41"/>
      <c r="UEJ34" s="41"/>
      <c r="UEK34" s="41"/>
      <c r="UEL34" s="41"/>
      <c r="UEM34" s="41"/>
      <c r="UEN34" s="41"/>
      <c r="UEO34" s="41"/>
      <c r="UEP34" s="41"/>
      <c r="UEQ34" s="41"/>
      <c r="UER34" s="41"/>
      <c r="UES34" s="41"/>
      <c r="UET34" s="41"/>
      <c r="UEU34" s="41"/>
      <c r="UEV34" s="41"/>
      <c r="UEW34" s="41"/>
      <c r="UEX34" s="41"/>
      <c r="UEY34" s="41"/>
      <c r="UEZ34" s="41"/>
      <c r="UFA34" s="41"/>
      <c r="UFB34" s="41"/>
      <c r="UFC34" s="41"/>
      <c r="UFD34" s="41"/>
      <c r="UFE34" s="41"/>
      <c r="UFF34" s="41"/>
      <c r="UFG34" s="41"/>
      <c r="UFH34" s="41"/>
      <c r="UFI34" s="41"/>
      <c r="UFJ34" s="41"/>
      <c r="UFK34" s="41"/>
      <c r="UFL34" s="41"/>
      <c r="UFM34" s="41"/>
      <c r="UFN34" s="41"/>
      <c r="UFO34" s="41"/>
      <c r="UFP34" s="41"/>
      <c r="UFQ34" s="41"/>
      <c r="UFR34" s="41"/>
      <c r="UFS34" s="41"/>
      <c r="UFT34" s="41"/>
      <c r="UFU34" s="41"/>
      <c r="UFV34" s="41"/>
      <c r="UFW34" s="41"/>
      <c r="UFX34" s="41"/>
      <c r="UFY34" s="41"/>
      <c r="UFZ34" s="41"/>
      <c r="UGA34" s="41"/>
      <c r="UGB34" s="41"/>
      <c r="UGC34" s="41"/>
      <c r="UGD34" s="41"/>
      <c r="UGE34" s="41"/>
      <c r="UGF34" s="41"/>
      <c r="UGG34" s="41"/>
      <c r="UGH34" s="41"/>
      <c r="UGI34" s="41"/>
      <c r="UGJ34" s="41"/>
      <c r="UGK34" s="41"/>
      <c r="UGL34" s="41"/>
      <c r="UGM34" s="41"/>
      <c r="UGN34" s="41"/>
      <c r="UGO34" s="41"/>
      <c r="UGP34" s="41"/>
      <c r="UGQ34" s="41"/>
      <c r="UGR34" s="41"/>
      <c r="UGS34" s="41"/>
      <c r="UGT34" s="41"/>
      <c r="UGU34" s="41"/>
      <c r="UGV34" s="41"/>
      <c r="UGW34" s="41"/>
      <c r="UGX34" s="41"/>
      <c r="UGY34" s="41"/>
      <c r="UGZ34" s="41"/>
      <c r="UHA34" s="41"/>
      <c r="UHB34" s="41"/>
      <c r="UHC34" s="41"/>
      <c r="UHD34" s="41"/>
      <c r="UHE34" s="41"/>
      <c r="UHF34" s="41"/>
      <c r="UHG34" s="41"/>
      <c r="UHH34" s="41"/>
      <c r="UHI34" s="41"/>
      <c r="UHJ34" s="41"/>
      <c r="UHK34" s="41"/>
      <c r="UHL34" s="41"/>
      <c r="UHM34" s="41"/>
      <c r="UHN34" s="41"/>
      <c r="UHO34" s="41"/>
      <c r="UHP34" s="41"/>
      <c r="UHQ34" s="41"/>
      <c r="UHR34" s="41"/>
      <c r="UHS34" s="41"/>
      <c r="UHT34" s="41"/>
      <c r="UHU34" s="41"/>
      <c r="UHV34" s="41"/>
      <c r="UHW34" s="41"/>
      <c r="UHX34" s="41"/>
      <c r="UHY34" s="41"/>
      <c r="UHZ34" s="41"/>
      <c r="UIA34" s="41"/>
      <c r="UIB34" s="41"/>
      <c r="UIC34" s="41"/>
      <c r="UID34" s="41"/>
      <c r="UIE34" s="41"/>
      <c r="UIF34" s="41"/>
      <c r="UIG34" s="41"/>
      <c r="UIH34" s="41"/>
      <c r="UII34" s="41"/>
      <c r="UIJ34" s="41"/>
      <c r="UIK34" s="41"/>
      <c r="UIL34" s="41"/>
      <c r="UIM34" s="41"/>
      <c r="UIN34" s="41"/>
      <c r="UIO34" s="41"/>
      <c r="UIP34" s="41"/>
      <c r="UIQ34" s="41"/>
      <c r="UIR34" s="41"/>
      <c r="UIS34" s="41"/>
      <c r="UIT34" s="41"/>
      <c r="UIU34" s="41"/>
      <c r="UIV34" s="41"/>
      <c r="UIW34" s="41"/>
      <c r="UIX34" s="41"/>
      <c r="UIY34" s="41"/>
      <c r="UIZ34" s="41"/>
      <c r="UJA34" s="41"/>
      <c r="UJB34" s="41"/>
      <c r="UJC34" s="41"/>
      <c r="UJD34" s="41"/>
      <c r="UJE34" s="41"/>
      <c r="UJF34" s="41"/>
      <c r="UJG34" s="41"/>
      <c r="UJH34" s="41"/>
      <c r="UJI34" s="41"/>
      <c r="UJJ34" s="41"/>
      <c r="UJK34" s="41"/>
      <c r="UJL34" s="41"/>
      <c r="UJM34" s="41"/>
      <c r="UJN34" s="41"/>
      <c r="UJO34" s="41"/>
      <c r="UJP34" s="41"/>
      <c r="UJQ34" s="41"/>
      <c r="UJR34" s="41"/>
      <c r="UJS34" s="41"/>
      <c r="UJT34" s="41"/>
      <c r="UJU34" s="41"/>
      <c r="UJV34" s="41"/>
      <c r="UJW34" s="41"/>
      <c r="UJX34" s="41"/>
      <c r="UJY34" s="41"/>
      <c r="UJZ34" s="41"/>
      <c r="UKA34" s="41"/>
      <c r="UKB34" s="41"/>
      <c r="UKC34" s="41"/>
      <c r="UKD34" s="41"/>
      <c r="UKE34" s="41"/>
      <c r="UKF34" s="41"/>
      <c r="UKG34" s="41"/>
      <c r="UKH34" s="41"/>
      <c r="UKI34" s="41"/>
      <c r="UKJ34" s="41"/>
      <c r="UKK34" s="41"/>
      <c r="UKL34" s="41"/>
      <c r="UKM34" s="41"/>
      <c r="UKN34" s="41"/>
      <c r="UKO34" s="41"/>
      <c r="UKP34" s="41"/>
      <c r="UKQ34" s="41"/>
      <c r="UKR34" s="41"/>
      <c r="UKS34" s="41"/>
      <c r="UKT34" s="41"/>
      <c r="UKU34" s="41"/>
      <c r="UKV34" s="41"/>
      <c r="UKW34" s="41"/>
      <c r="UKX34" s="41"/>
      <c r="UKY34" s="41"/>
      <c r="UKZ34" s="41"/>
      <c r="ULA34" s="41"/>
      <c r="ULB34" s="41"/>
      <c r="ULC34" s="41"/>
      <c r="ULD34" s="41"/>
      <c r="ULE34" s="41"/>
      <c r="ULF34" s="41"/>
      <c r="ULG34" s="41"/>
      <c r="ULH34" s="41"/>
      <c r="ULI34" s="41"/>
      <c r="ULJ34" s="41"/>
      <c r="ULK34" s="41"/>
      <c r="ULL34" s="41"/>
      <c r="ULM34" s="41"/>
      <c r="ULN34" s="41"/>
      <c r="ULO34" s="41"/>
      <c r="ULP34" s="41"/>
      <c r="ULQ34" s="41"/>
      <c r="ULR34" s="41"/>
      <c r="ULS34" s="41"/>
      <c r="ULT34" s="41"/>
      <c r="ULU34" s="41"/>
      <c r="ULV34" s="41"/>
      <c r="ULW34" s="41"/>
      <c r="ULX34" s="41"/>
      <c r="ULY34" s="41"/>
      <c r="ULZ34" s="41"/>
      <c r="UMA34" s="41"/>
      <c r="UMB34" s="41"/>
      <c r="UMC34" s="41"/>
      <c r="UMD34" s="41"/>
      <c r="UME34" s="41"/>
      <c r="UMF34" s="41"/>
      <c r="UMG34" s="41"/>
      <c r="UMH34" s="41"/>
      <c r="UMI34" s="41"/>
      <c r="UMJ34" s="41"/>
      <c r="UMK34" s="41"/>
      <c r="UML34" s="41"/>
      <c r="UMM34" s="41"/>
      <c r="UMN34" s="41"/>
      <c r="UMO34" s="41"/>
      <c r="UMP34" s="41"/>
      <c r="UMQ34" s="41"/>
      <c r="UMR34" s="41"/>
      <c r="UMS34" s="41"/>
      <c r="UMT34" s="41"/>
      <c r="UMU34" s="41"/>
      <c r="UMV34" s="41"/>
      <c r="UMW34" s="41"/>
      <c r="UMX34" s="41"/>
      <c r="UMY34" s="41"/>
      <c r="UMZ34" s="41"/>
      <c r="UNA34" s="41"/>
      <c r="UNB34" s="41"/>
      <c r="UNC34" s="41"/>
      <c r="UND34" s="41"/>
      <c r="UNE34" s="41"/>
      <c r="UNF34" s="41"/>
      <c r="UNG34" s="41"/>
      <c r="UNH34" s="41"/>
      <c r="UNI34" s="41"/>
      <c r="UNJ34" s="41"/>
      <c r="UNK34" s="41"/>
      <c r="UNL34" s="41"/>
      <c r="UNM34" s="41"/>
      <c r="UNN34" s="41"/>
      <c r="UNO34" s="41"/>
      <c r="UNP34" s="41"/>
      <c r="UNQ34" s="41"/>
      <c r="UNR34" s="41"/>
      <c r="UNS34" s="41"/>
      <c r="UNT34" s="41"/>
      <c r="UNU34" s="41"/>
      <c r="UNV34" s="41"/>
      <c r="UNW34" s="41"/>
      <c r="UNX34" s="41"/>
      <c r="UNY34" s="41"/>
      <c r="UNZ34" s="41"/>
      <c r="UOA34" s="41"/>
      <c r="UOB34" s="41"/>
      <c r="UOC34" s="41"/>
      <c r="UOD34" s="41"/>
      <c r="UOE34" s="41"/>
      <c r="UOF34" s="41"/>
      <c r="UOG34" s="41"/>
      <c r="UOH34" s="41"/>
      <c r="UOI34" s="41"/>
      <c r="UOJ34" s="41"/>
      <c r="UOK34" s="41"/>
      <c r="UOL34" s="41"/>
      <c r="UOM34" s="41"/>
      <c r="UON34" s="41"/>
      <c r="UOO34" s="41"/>
      <c r="UOP34" s="41"/>
      <c r="UOQ34" s="41"/>
      <c r="UOR34" s="41"/>
      <c r="UOS34" s="41"/>
      <c r="UOT34" s="41"/>
      <c r="UOU34" s="41"/>
      <c r="UOV34" s="41"/>
      <c r="UOW34" s="41"/>
      <c r="UOX34" s="41"/>
      <c r="UOY34" s="41"/>
      <c r="UOZ34" s="41"/>
      <c r="UPA34" s="41"/>
      <c r="UPB34" s="41"/>
      <c r="UPC34" s="41"/>
      <c r="UPD34" s="41"/>
      <c r="UPE34" s="41"/>
      <c r="UPF34" s="41"/>
      <c r="UPG34" s="41"/>
      <c r="UPH34" s="41"/>
      <c r="UPI34" s="41"/>
      <c r="UPJ34" s="41"/>
      <c r="UPK34" s="41"/>
      <c r="UPL34" s="41"/>
      <c r="UPM34" s="41"/>
      <c r="UPN34" s="41"/>
      <c r="UPO34" s="41"/>
      <c r="UPP34" s="41"/>
      <c r="UPQ34" s="41"/>
      <c r="UPR34" s="41"/>
      <c r="UPS34" s="41"/>
      <c r="UPT34" s="41"/>
      <c r="UPU34" s="41"/>
      <c r="UPV34" s="41"/>
      <c r="UPW34" s="41"/>
      <c r="UPX34" s="41"/>
      <c r="UPY34" s="41"/>
      <c r="UPZ34" s="41"/>
      <c r="UQA34" s="41"/>
      <c r="UQB34" s="41"/>
      <c r="UQC34" s="41"/>
      <c r="UQD34" s="41"/>
      <c r="UQE34" s="41"/>
      <c r="UQF34" s="41"/>
      <c r="UQG34" s="41"/>
      <c r="UQH34" s="41"/>
      <c r="UQI34" s="41"/>
      <c r="UQJ34" s="41"/>
      <c r="UQK34" s="41"/>
      <c r="UQL34" s="41"/>
      <c r="UQM34" s="41"/>
      <c r="UQN34" s="41"/>
      <c r="UQO34" s="41"/>
      <c r="UQP34" s="41"/>
      <c r="UQQ34" s="41"/>
      <c r="UQR34" s="41"/>
      <c r="UQS34" s="41"/>
      <c r="UQT34" s="41"/>
      <c r="UQU34" s="41"/>
      <c r="UQV34" s="41"/>
      <c r="UQW34" s="41"/>
      <c r="UQX34" s="41"/>
      <c r="UQY34" s="41"/>
      <c r="UQZ34" s="41"/>
      <c r="URA34" s="41"/>
      <c r="URB34" s="41"/>
      <c r="URC34" s="41"/>
      <c r="URD34" s="41"/>
      <c r="URE34" s="41"/>
      <c r="URF34" s="41"/>
      <c r="URG34" s="41"/>
      <c r="URH34" s="41"/>
      <c r="URI34" s="41"/>
      <c r="URJ34" s="41"/>
      <c r="URK34" s="41"/>
      <c r="URL34" s="41"/>
      <c r="URM34" s="41"/>
      <c r="URN34" s="41"/>
      <c r="URO34" s="41"/>
      <c r="URP34" s="41"/>
      <c r="URQ34" s="41"/>
      <c r="URR34" s="41"/>
      <c r="URS34" s="41"/>
      <c r="URT34" s="41"/>
      <c r="URU34" s="41"/>
      <c r="URV34" s="41"/>
      <c r="URW34" s="41"/>
      <c r="URX34" s="41"/>
      <c r="URY34" s="41"/>
      <c r="URZ34" s="41"/>
      <c r="USA34" s="41"/>
      <c r="USB34" s="41"/>
      <c r="USC34" s="41"/>
      <c r="USD34" s="41"/>
      <c r="USE34" s="41"/>
      <c r="USF34" s="41"/>
      <c r="USG34" s="41"/>
      <c r="USH34" s="41"/>
      <c r="USI34" s="41"/>
      <c r="USJ34" s="41"/>
      <c r="USK34" s="41"/>
      <c r="USL34" s="41"/>
      <c r="USM34" s="41"/>
      <c r="USN34" s="41"/>
      <c r="USO34" s="41"/>
      <c r="USP34" s="41"/>
      <c r="USQ34" s="41"/>
      <c r="USR34" s="41"/>
      <c r="USS34" s="41"/>
      <c r="UST34" s="41"/>
      <c r="USU34" s="41"/>
      <c r="USV34" s="41"/>
      <c r="USW34" s="41"/>
      <c r="USX34" s="41"/>
      <c r="USY34" s="41"/>
      <c r="USZ34" s="41"/>
      <c r="UTA34" s="41"/>
      <c r="UTB34" s="41"/>
      <c r="UTC34" s="41"/>
      <c r="UTD34" s="41"/>
      <c r="UTE34" s="41"/>
      <c r="UTF34" s="41"/>
      <c r="UTG34" s="41"/>
      <c r="UTH34" s="41"/>
      <c r="UTI34" s="41"/>
      <c r="UTJ34" s="41"/>
      <c r="UTK34" s="41"/>
      <c r="UTL34" s="41"/>
      <c r="UTM34" s="41"/>
      <c r="UTN34" s="41"/>
      <c r="UTO34" s="41"/>
      <c r="UTP34" s="41"/>
      <c r="UTQ34" s="41"/>
      <c r="UTR34" s="41"/>
      <c r="UTS34" s="41"/>
      <c r="UTT34" s="41"/>
      <c r="UTU34" s="41"/>
      <c r="UTV34" s="41"/>
      <c r="UTW34" s="41"/>
      <c r="UTX34" s="41"/>
      <c r="UTY34" s="41"/>
      <c r="UTZ34" s="41"/>
      <c r="UUA34" s="41"/>
      <c r="UUB34" s="41"/>
      <c r="UUC34" s="41"/>
      <c r="UUD34" s="41"/>
      <c r="UUE34" s="41"/>
      <c r="UUF34" s="41"/>
      <c r="UUG34" s="41"/>
      <c r="UUH34" s="41"/>
      <c r="UUI34" s="41"/>
      <c r="UUJ34" s="41"/>
      <c r="UUK34" s="41"/>
      <c r="UUL34" s="41"/>
      <c r="UUM34" s="41"/>
      <c r="UUN34" s="41"/>
      <c r="UUO34" s="41"/>
      <c r="UUP34" s="41"/>
      <c r="UUQ34" s="41"/>
      <c r="UUR34" s="41"/>
      <c r="UUS34" s="41"/>
      <c r="UUT34" s="41"/>
      <c r="UUU34" s="41"/>
      <c r="UUV34" s="41"/>
      <c r="UUW34" s="41"/>
      <c r="UUX34" s="41"/>
      <c r="UUY34" s="41"/>
      <c r="UUZ34" s="41"/>
      <c r="UVA34" s="41"/>
      <c r="UVB34" s="41"/>
      <c r="UVC34" s="41"/>
      <c r="UVD34" s="41"/>
      <c r="UVE34" s="41"/>
      <c r="UVF34" s="41"/>
      <c r="UVG34" s="41"/>
      <c r="UVH34" s="41"/>
      <c r="UVI34" s="41"/>
      <c r="UVJ34" s="41"/>
      <c r="UVK34" s="41"/>
      <c r="UVL34" s="41"/>
      <c r="UVM34" s="41"/>
      <c r="UVN34" s="41"/>
      <c r="UVO34" s="41"/>
      <c r="UVP34" s="41"/>
      <c r="UVQ34" s="41"/>
      <c r="UVR34" s="41"/>
      <c r="UVS34" s="41"/>
      <c r="UVT34" s="41"/>
      <c r="UVU34" s="41"/>
      <c r="UVV34" s="41"/>
      <c r="UVW34" s="41"/>
      <c r="UVX34" s="41"/>
      <c r="UVY34" s="41"/>
      <c r="UVZ34" s="41"/>
      <c r="UWA34" s="41"/>
      <c r="UWB34" s="41"/>
      <c r="UWC34" s="41"/>
      <c r="UWD34" s="41"/>
      <c r="UWE34" s="41"/>
      <c r="UWF34" s="41"/>
      <c r="UWG34" s="41"/>
      <c r="UWH34" s="41"/>
      <c r="UWI34" s="41"/>
      <c r="UWJ34" s="41"/>
      <c r="UWK34" s="41"/>
      <c r="UWL34" s="41"/>
      <c r="UWM34" s="41"/>
      <c r="UWN34" s="41"/>
      <c r="UWO34" s="41"/>
      <c r="UWP34" s="41"/>
      <c r="UWQ34" s="41"/>
      <c r="UWR34" s="41"/>
      <c r="UWS34" s="41"/>
      <c r="UWT34" s="41"/>
      <c r="UWU34" s="41"/>
      <c r="UWV34" s="41"/>
      <c r="UWW34" s="41"/>
      <c r="UWX34" s="41"/>
      <c r="UWY34" s="41"/>
      <c r="UWZ34" s="41"/>
      <c r="UXA34" s="41"/>
      <c r="UXB34" s="41"/>
      <c r="UXC34" s="41"/>
      <c r="UXD34" s="41"/>
      <c r="UXE34" s="41"/>
      <c r="UXF34" s="41"/>
      <c r="UXG34" s="41"/>
      <c r="UXH34" s="41"/>
      <c r="UXI34" s="41"/>
      <c r="UXJ34" s="41"/>
      <c r="UXK34" s="41"/>
      <c r="UXL34" s="41"/>
      <c r="UXM34" s="41"/>
      <c r="UXN34" s="41"/>
      <c r="UXO34" s="41"/>
      <c r="UXP34" s="41"/>
      <c r="UXQ34" s="41"/>
      <c r="UXR34" s="41"/>
      <c r="UXS34" s="41"/>
      <c r="UXT34" s="41"/>
      <c r="UXU34" s="41"/>
      <c r="UXV34" s="41"/>
      <c r="UXW34" s="41"/>
      <c r="UXX34" s="41"/>
      <c r="UXY34" s="41"/>
      <c r="UXZ34" s="41"/>
      <c r="UYA34" s="41"/>
      <c r="UYB34" s="41"/>
      <c r="UYC34" s="41"/>
      <c r="UYD34" s="41"/>
      <c r="UYE34" s="41"/>
      <c r="UYF34" s="41"/>
      <c r="UYG34" s="41"/>
      <c r="UYH34" s="41"/>
      <c r="UYI34" s="41"/>
      <c r="UYJ34" s="41"/>
      <c r="UYK34" s="41"/>
      <c r="UYL34" s="41"/>
      <c r="UYM34" s="41"/>
      <c r="UYN34" s="41"/>
      <c r="UYO34" s="41"/>
      <c r="UYP34" s="41"/>
      <c r="UYQ34" s="41"/>
      <c r="UYR34" s="41"/>
      <c r="UYS34" s="41"/>
      <c r="UYT34" s="41"/>
      <c r="UYU34" s="41"/>
      <c r="UYV34" s="41"/>
      <c r="UYW34" s="41"/>
      <c r="UYX34" s="41"/>
      <c r="UYY34" s="41"/>
      <c r="UYZ34" s="41"/>
      <c r="UZA34" s="41"/>
      <c r="UZB34" s="41"/>
      <c r="UZC34" s="41"/>
      <c r="UZD34" s="41"/>
      <c r="UZE34" s="41"/>
      <c r="UZF34" s="41"/>
      <c r="UZG34" s="41"/>
      <c r="UZH34" s="41"/>
      <c r="UZI34" s="41"/>
      <c r="UZJ34" s="41"/>
      <c r="UZK34" s="41"/>
      <c r="UZL34" s="41"/>
      <c r="UZM34" s="41"/>
      <c r="UZN34" s="41"/>
      <c r="UZO34" s="41"/>
      <c r="UZP34" s="41"/>
      <c r="UZQ34" s="41"/>
      <c r="UZR34" s="41"/>
      <c r="UZS34" s="41"/>
      <c r="UZT34" s="41"/>
      <c r="UZU34" s="41"/>
      <c r="UZV34" s="41"/>
      <c r="UZW34" s="41"/>
      <c r="UZX34" s="41"/>
      <c r="UZY34" s="41"/>
      <c r="UZZ34" s="41"/>
      <c r="VAA34" s="41"/>
      <c r="VAB34" s="41"/>
      <c r="VAC34" s="41"/>
      <c r="VAD34" s="41"/>
      <c r="VAE34" s="41"/>
      <c r="VAF34" s="41"/>
      <c r="VAG34" s="41"/>
      <c r="VAH34" s="41"/>
      <c r="VAI34" s="41"/>
      <c r="VAJ34" s="41"/>
      <c r="VAK34" s="41"/>
      <c r="VAL34" s="41"/>
      <c r="VAM34" s="41"/>
      <c r="VAN34" s="41"/>
      <c r="VAO34" s="41"/>
      <c r="VAP34" s="41"/>
      <c r="VAQ34" s="41"/>
      <c r="VAR34" s="41"/>
      <c r="VAS34" s="41"/>
      <c r="VAT34" s="41"/>
      <c r="VAU34" s="41"/>
      <c r="VAV34" s="41"/>
      <c r="VAW34" s="41"/>
      <c r="VAX34" s="41"/>
      <c r="VAY34" s="41"/>
      <c r="VAZ34" s="41"/>
      <c r="VBA34" s="41"/>
      <c r="VBB34" s="41"/>
      <c r="VBC34" s="41"/>
      <c r="VBD34" s="41"/>
      <c r="VBE34" s="41"/>
      <c r="VBF34" s="41"/>
      <c r="VBG34" s="41"/>
      <c r="VBH34" s="41"/>
      <c r="VBI34" s="41"/>
      <c r="VBJ34" s="41"/>
      <c r="VBK34" s="41"/>
      <c r="VBL34" s="41"/>
      <c r="VBM34" s="41"/>
      <c r="VBN34" s="41"/>
      <c r="VBO34" s="41"/>
      <c r="VBP34" s="41"/>
      <c r="VBQ34" s="41"/>
      <c r="VBR34" s="41"/>
      <c r="VBS34" s="41"/>
      <c r="VBT34" s="41"/>
      <c r="VBU34" s="41"/>
      <c r="VBV34" s="41"/>
      <c r="VBW34" s="41"/>
      <c r="VBX34" s="41"/>
      <c r="VBY34" s="41"/>
      <c r="VBZ34" s="41"/>
      <c r="VCA34" s="41"/>
      <c r="VCB34" s="41"/>
      <c r="VCC34" s="41"/>
      <c r="VCD34" s="41"/>
      <c r="VCE34" s="41"/>
      <c r="VCF34" s="41"/>
      <c r="VCG34" s="41"/>
      <c r="VCH34" s="41"/>
      <c r="VCI34" s="41"/>
      <c r="VCJ34" s="41"/>
      <c r="VCK34" s="41"/>
      <c r="VCL34" s="41"/>
      <c r="VCM34" s="41"/>
      <c r="VCN34" s="41"/>
      <c r="VCO34" s="41"/>
      <c r="VCP34" s="41"/>
      <c r="VCQ34" s="41"/>
      <c r="VCR34" s="41"/>
      <c r="VCS34" s="41"/>
      <c r="VCT34" s="41"/>
      <c r="VCU34" s="41"/>
      <c r="VCV34" s="41"/>
      <c r="VCW34" s="41"/>
      <c r="VCX34" s="41"/>
      <c r="VCY34" s="41"/>
      <c r="VCZ34" s="41"/>
      <c r="VDA34" s="41"/>
      <c r="VDB34" s="41"/>
      <c r="VDC34" s="41"/>
      <c r="VDD34" s="41"/>
      <c r="VDE34" s="41"/>
      <c r="VDF34" s="41"/>
      <c r="VDG34" s="41"/>
      <c r="VDH34" s="41"/>
      <c r="VDI34" s="41"/>
      <c r="VDJ34" s="41"/>
      <c r="VDK34" s="41"/>
      <c r="VDL34" s="41"/>
      <c r="VDM34" s="41"/>
      <c r="VDN34" s="41"/>
      <c r="VDO34" s="41"/>
      <c r="VDP34" s="41"/>
      <c r="VDQ34" s="41"/>
      <c r="VDR34" s="41"/>
      <c r="VDS34" s="41"/>
      <c r="VDT34" s="41"/>
      <c r="VDU34" s="41"/>
      <c r="VDV34" s="41"/>
      <c r="VDW34" s="41"/>
      <c r="VDX34" s="41"/>
      <c r="VDY34" s="41"/>
      <c r="VDZ34" s="41"/>
      <c r="VEA34" s="41"/>
      <c r="VEB34" s="41"/>
      <c r="VEC34" s="41"/>
      <c r="VED34" s="41"/>
      <c r="VEE34" s="41"/>
      <c r="VEF34" s="41"/>
      <c r="VEG34" s="41"/>
      <c r="VEH34" s="41"/>
      <c r="VEI34" s="41"/>
      <c r="VEJ34" s="41"/>
      <c r="VEK34" s="41"/>
      <c r="VEL34" s="41"/>
      <c r="VEM34" s="41"/>
      <c r="VEN34" s="41"/>
      <c r="VEO34" s="41"/>
      <c r="VEP34" s="41"/>
      <c r="VEQ34" s="41"/>
      <c r="VER34" s="41"/>
      <c r="VES34" s="41"/>
      <c r="VET34" s="41"/>
      <c r="VEU34" s="41"/>
      <c r="VEV34" s="41"/>
      <c r="VEW34" s="41"/>
      <c r="VEX34" s="41"/>
      <c r="VEY34" s="41"/>
      <c r="VEZ34" s="41"/>
      <c r="VFA34" s="41"/>
      <c r="VFB34" s="41"/>
      <c r="VFC34" s="41"/>
      <c r="VFD34" s="41"/>
      <c r="VFE34" s="41"/>
      <c r="VFF34" s="41"/>
      <c r="VFG34" s="41"/>
      <c r="VFH34" s="41"/>
      <c r="VFI34" s="41"/>
      <c r="VFJ34" s="41"/>
      <c r="VFK34" s="41"/>
      <c r="VFL34" s="41"/>
      <c r="VFM34" s="41"/>
      <c r="VFN34" s="41"/>
      <c r="VFO34" s="41"/>
      <c r="VFP34" s="41"/>
      <c r="VFQ34" s="41"/>
      <c r="VFR34" s="41"/>
      <c r="VFS34" s="41"/>
      <c r="VFT34" s="41"/>
      <c r="VFU34" s="41"/>
      <c r="VFV34" s="41"/>
      <c r="VFW34" s="41"/>
      <c r="VFX34" s="41"/>
      <c r="VFY34" s="41"/>
      <c r="VFZ34" s="41"/>
      <c r="VGA34" s="41"/>
      <c r="VGB34" s="41"/>
      <c r="VGC34" s="41"/>
      <c r="VGD34" s="41"/>
      <c r="VGE34" s="41"/>
      <c r="VGF34" s="41"/>
      <c r="VGG34" s="41"/>
      <c r="VGH34" s="41"/>
      <c r="VGI34" s="41"/>
      <c r="VGJ34" s="41"/>
      <c r="VGK34" s="41"/>
      <c r="VGL34" s="41"/>
      <c r="VGM34" s="41"/>
      <c r="VGN34" s="41"/>
      <c r="VGO34" s="41"/>
      <c r="VGP34" s="41"/>
      <c r="VGQ34" s="41"/>
      <c r="VGR34" s="41"/>
      <c r="VGS34" s="41"/>
      <c r="VGT34" s="41"/>
      <c r="VGU34" s="41"/>
      <c r="VGV34" s="41"/>
      <c r="VGW34" s="41"/>
      <c r="VGX34" s="41"/>
      <c r="VGY34" s="41"/>
      <c r="VGZ34" s="41"/>
      <c r="VHA34" s="41"/>
      <c r="VHB34" s="41"/>
      <c r="VHC34" s="41"/>
      <c r="VHD34" s="41"/>
      <c r="VHE34" s="41"/>
      <c r="VHF34" s="41"/>
      <c r="VHG34" s="41"/>
      <c r="VHH34" s="41"/>
      <c r="VHI34" s="41"/>
      <c r="VHJ34" s="41"/>
      <c r="VHK34" s="41"/>
      <c r="VHL34" s="41"/>
      <c r="VHM34" s="41"/>
      <c r="VHN34" s="41"/>
      <c r="VHO34" s="41"/>
      <c r="VHP34" s="41"/>
      <c r="VHQ34" s="41"/>
      <c r="VHR34" s="41"/>
      <c r="VHS34" s="41"/>
      <c r="VHT34" s="41"/>
      <c r="VHU34" s="41"/>
      <c r="VHV34" s="41"/>
      <c r="VHW34" s="41"/>
      <c r="VHX34" s="41"/>
      <c r="VHY34" s="41"/>
      <c r="VHZ34" s="41"/>
      <c r="VIA34" s="41"/>
      <c r="VIB34" s="41"/>
      <c r="VIC34" s="41"/>
      <c r="VID34" s="41"/>
      <c r="VIE34" s="41"/>
      <c r="VIF34" s="41"/>
      <c r="VIG34" s="41"/>
      <c r="VIH34" s="41"/>
      <c r="VII34" s="41"/>
      <c r="VIJ34" s="41"/>
      <c r="VIK34" s="41"/>
      <c r="VIL34" s="41"/>
      <c r="VIM34" s="41"/>
      <c r="VIN34" s="41"/>
      <c r="VIO34" s="41"/>
      <c r="VIP34" s="41"/>
      <c r="VIQ34" s="41"/>
      <c r="VIR34" s="41"/>
      <c r="VIS34" s="41"/>
      <c r="VIT34" s="41"/>
      <c r="VIU34" s="41"/>
      <c r="VIV34" s="41"/>
      <c r="VIW34" s="41"/>
      <c r="VIX34" s="41"/>
      <c r="VIY34" s="41"/>
      <c r="VIZ34" s="41"/>
      <c r="VJA34" s="41"/>
      <c r="VJB34" s="41"/>
      <c r="VJC34" s="41"/>
      <c r="VJD34" s="41"/>
      <c r="VJE34" s="41"/>
      <c r="VJF34" s="41"/>
      <c r="VJG34" s="41"/>
      <c r="VJH34" s="41"/>
      <c r="VJI34" s="41"/>
      <c r="VJJ34" s="41"/>
      <c r="VJK34" s="41"/>
      <c r="VJL34" s="41"/>
      <c r="VJM34" s="41"/>
      <c r="VJN34" s="41"/>
      <c r="VJO34" s="41"/>
      <c r="VJP34" s="41"/>
      <c r="VJQ34" s="41"/>
      <c r="VJR34" s="41"/>
      <c r="VJS34" s="41"/>
      <c r="VJT34" s="41"/>
      <c r="VJU34" s="41"/>
      <c r="VJV34" s="41"/>
      <c r="VJW34" s="41"/>
      <c r="VJX34" s="41"/>
      <c r="VJY34" s="41"/>
      <c r="VJZ34" s="41"/>
      <c r="VKA34" s="41"/>
      <c r="VKB34" s="41"/>
      <c r="VKC34" s="41"/>
      <c r="VKD34" s="41"/>
      <c r="VKE34" s="41"/>
      <c r="VKF34" s="41"/>
      <c r="VKG34" s="41"/>
      <c r="VKH34" s="41"/>
      <c r="VKI34" s="41"/>
      <c r="VKJ34" s="41"/>
      <c r="VKK34" s="41"/>
      <c r="VKL34" s="41"/>
      <c r="VKM34" s="41"/>
      <c r="VKN34" s="41"/>
      <c r="VKO34" s="41"/>
      <c r="VKP34" s="41"/>
      <c r="VKQ34" s="41"/>
      <c r="VKR34" s="41"/>
      <c r="VKS34" s="41"/>
      <c r="VKT34" s="41"/>
      <c r="VKU34" s="41"/>
      <c r="VKV34" s="41"/>
      <c r="VKW34" s="41"/>
      <c r="VKX34" s="41"/>
      <c r="VKY34" s="41"/>
      <c r="VKZ34" s="41"/>
      <c r="VLA34" s="41"/>
      <c r="VLB34" s="41"/>
      <c r="VLC34" s="41"/>
      <c r="VLD34" s="41"/>
      <c r="VLE34" s="41"/>
      <c r="VLF34" s="41"/>
      <c r="VLG34" s="41"/>
      <c r="VLH34" s="41"/>
      <c r="VLI34" s="41"/>
      <c r="VLJ34" s="41"/>
      <c r="VLK34" s="41"/>
      <c r="VLL34" s="41"/>
      <c r="VLM34" s="41"/>
      <c r="VLN34" s="41"/>
      <c r="VLO34" s="41"/>
      <c r="VLP34" s="41"/>
      <c r="VLQ34" s="41"/>
      <c r="VLR34" s="41"/>
      <c r="VLS34" s="41"/>
      <c r="VLT34" s="41"/>
      <c r="VLU34" s="41"/>
      <c r="VLV34" s="41"/>
      <c r="VLW34" s="41"/>
      <c r="VLX34" s="41"/>
      <c r="VLY34" s="41"/>
      <c r="VLZ34" s="41"/>
      <c r="VMA34" s="41"/>
      <c r="VMB34" s="41"/>
      <c r="VMC34" s="41"/>
      <c r="VMD34" s="41"/>
      <c r="VME34" s="41"/>
      <c r="VMF34" s="41"/>
      <c r="VMG34" s="41"/>
      <c r="VMH34" s="41"/>
      <c r="VMI34" s="41"/>
      <c r="VMJ34" s="41"/>
      <c r="VMK34" s="41"/>
      <c r="VML34" s="41"/>
      <c r="VMM34" s="41"/>
      <c r="VMN34" s="41"/>
      <c r="VMO34" s="41"/>
      <c r="VMP34" s="41"/>
      <c r="VMQ34" s="41"/>
      <c r="VMR34" s="41"/>
      <c r="VMS34" s="41"/>
      <c r="VMT34" s="41"/>
      <c r="VMU34" s="41"/>
      <c r="VMV34" s="41"/>
      <c r="VMW34" s="41"/>
      <c r="VMX34" s="41"/>
      <c r="VMY34" s="41"/>
      <c r="VMZ34" s="41"/>
      <c r="VNA34" s="41"/>
      <c r="VNB34" s="41"/>
      <c r="VNC34" s="41"/>
      <c r="VND34" s="41"/>
      <c r="VNE34" s="41"/>
      <c r="VNF34" s="41"/>
      <c r="VNG34" s="41"/>
      <c r="VNH34" s="41"/>
      <c r="VNI34" s="41"/>
      <c r="VNJ34" s="41"/>
      <c r="VNK34" s="41"/>
      <c r="VNL34" s="41"/>
      <c r="VNM34" s="41"/>
      <c r="VNN34" s="41"/>
      <c r="VNO34" s="41"/>
      <c r="VNP34" s="41"/>
      <c r="VNQ34" s="41"/>
      <c r="VNR34" s="41"/>
      <c r="VNS34" s="41"/>
      <c r="VNT34" s="41"/>
      <c r="VNU34" s="41"/>
      <c r="VNV34" s="41"/>
      <c r="VNW34" s="41"/>
      <c r="VNX34" s="41"/>
      <c r="VNY34" s="41"/>
      <c r="VNZ34" s="41"/>
      <c r="VOA34" s="41"/>
      <c r="VOB34" s="41"/>
      <c r="VOC34" s="41"/>
      <c r="VOD34" s="41"/>
      <c r="VOE34" s="41"/>
      <c r="VOF34" s="41"/>
      <c r="VOG34" s="41"/>
      <c r="VOH34" s="41"/>
      <c r="VOI34" s="41"/>
      <c r="VOJ34" s="41"/>
      <c r="VOK34" s="41"/>
      <c r="VOL34" s="41"/>
      <c r="VOM34" s="41"/>
      <c r="VON34" s="41"/>
      <c r="VOO34" s="41"/>
      <c r="VOP34" s="41"/>
      <c r="VOQ34" s="41"/>
      <c r="VOR34" s="41"/>
      <c r="VOS34" s="41"/>
      <c r="VOT34" s="41"/>
      <c r="VOU34" s="41"/>
      <c r="VOV34" s="41"/>
      <c r="VOW34" s="41"/>
      <c r="VOX34" s="41"/>
      <c r="VOY34" s="41"/>
      <c r="VOZ34" s="41"/>
      <c r="VPA34" s="41"/>
      <c r="VPB34" s="41"/>
      <c r="VPC34" s="41"/>
      <c r="VPD34" s="41"/>
      <c r="VPE34" s="41"/>
      <c r="VPF34" s="41"/>
      <c r="VPG34" s="41"/>
      <c r="VPH34" s="41"/>
      <c r="VPI34" s="41"/>
      <c r="VPJ34" s="41"/>
      <c r="VPK34" s="41"/>
      <c r="VPL34" s="41"/>
      <c r="VPM34" s="41"/>
      <c r="VPN34" s="41"/>
      <c r="VPO34" s="41"/>
      <c r="VPP34" s="41"/>
      <c r="VPQ34" s="41"/>
      <c r="VPR34" s="41"/>
      <c r="VPS34" s="41"/>
      <c r="VPT34" s="41"/>
      <c r="VPU34" s="41"/>
      <c r="VPV34" s="41"/>
      <c r="VPW34" s="41"/>
      <c r="VPX34" s="41"/>
      <c r="VPY34" s="41"/>
      <c r="VPZ34" s="41"/>
      <c r="VQA34" s="41"/>
      <c r="VQB34" s="41"/>
      <c r="VQC34" s="41"/>
      <c r="VQD34" s="41"/>
      <c r="VQE34" s="41"/>
      <c r="VQF34" s="41"/>
      <c r="VQG34" s="41"/>
      <c r="VQH34" s="41"/>
      <c r="VQI34" s="41"/>
      <c r="VQJ34" s="41"/>
      <c r="VQK34" s="41"/>
      <c r="VQL34" s="41"/>
      <c r="VQM34" s="41"/>
      <c r="VQN34" s="41"/>
      <c r="VQO34" s="41"/>
      <c r="VQP34" s="41"/>
      <c r="VQQ34" s="41"/>
      <c r="VQR34" s="41"/>
      <c r="VQS34" s="41"/>
      <c r="VQT34" s="41"/>
      <c r="VQU34" s="41"/>
      <c r="VQV34" s="41"/>
      <c r="VQW34" s="41"/>
      <c r="VQX34" s="41"/>
      <c r="VQY34" s="41"/>
      <c r="VQZ34" s="41"/>
      <c r="VRA34" s="41"/>
      <c r="VRB34" s="41"/>
      <c r="VRC34" s="41"/>
      <c r="VRD34" s="41"/>
      <c r="VRE34" s="41"/>
      <c r="VRF34" s="41"/>
      <c r="VRG34" s="41"/>
      <c r="VRH34" s="41"/>
      <c r="VRI34" s="41"/>
      <c r="VRJ34" s="41"/>
      <c r="VRK34" s="41"/>
      <c r="VRL34" s="41"/>
      <c r="VRM34" s="41"/>
      <c r="VRN34" s="41"/>
      <c r="VRO34" s="41"/>
      <c r="VRP34" s="41"/>
      <c r="VRQ34" s="41"/>
      <c r="VRR34" s="41"/>
      <c r="VRS34" s="41"/>
      <c r="VRT34" s="41"/>
      <c r="VRU34" s="41"/>
      <c r="VRV34" s="41"/>
      <c r="VRW34" s="41"/>
      <c r="VRX34" s="41"/>
      <c r="VRY34" s="41"/>
      <c r="VRZ34" s="41"/>
      <c r="VSA34" s="41"/>
      <c r="VSB34" s="41"/>
      <c r="VSC34" s="41"/>
      <c r="VSD34" s="41"/>
      <c r="VSE34" s="41"/>
      <c r="VSF34" s="41"/>
      <c r="VSG34" s="41"/>
      <c r="VSH34" s="41"/>
      <c r="VSI34" s="41"/>
      <c r="VSJ34" s="41"/>
      <c r="VSK34" s="41"/>
      <c r="VSL34" s="41"/>
      <c r="VSM34" s="41"/>
      <c r="VSN34" s="41"/>
      <c r="VSO34" s="41"/>
      <c r="VSP34" s="41"/>
      <c r="VSQ34" s="41"/>
      <c r="VSR34" s="41"/>
      <c r="VSS34" s="41"/>
      <c r="VST34" s="41"/>
      <c r="VSU34" s="41"/>
      <c r="VSV34" s="41"/>
      <c r="VSW34" s="41"/>
      <c r="VSX34" s="41"/>
      <c r="VSY34" s="41"/>
      <c r="VSZ34" s="41"/>
      <c r="VTA34" s="41"/>
      <c r="VTB34" s="41"/>
      <c r="VTC34" s="41"/>
      <c r="VTD34" s="41"/>
      <c r="VTE34" s="41"/>
      <c r="VTF34" s="41"/>
      <c r="VTG34" s="41"/>
      <c r="VTH34" s="41"/>
      <c r="VTI34" s="41"/>
      <c r="VTJ34" s="41"/>
      <c r="VTK34" s="41"/>
      <c r="VTL34" s="41"/>
      <c r="VTM34" s="41"/>
      <c r="VTN34" s="41"/>
      <c r="VTO34" s="41"/>
      <c r="VTP34" s="41"/>
      <c r="VTQ34" s="41"/>
      <c r="VTR34" s="41"/>
      <c r="VTS34" s="41"/>
      <c r="VTT34" s="41"/>
      <c r="VTU34" s="41"/>
      <c r="VTV34" s="41"/>
      <c r="VTW34" s="41"/>
      <c r="VTX34" s="41"/>
      <c r="VTY34" s="41"/>
      <c r="VTZ34" s="41"/>
      <c r="VUA34" s="41"/>
      <c r="VUB34" s="41"/>
      <c r="VUC34" s="41"/>
      <c r="VUD34" s="41"/>
      <c r="VUE34" s="41"/>
      <c r="VUF34" s="41"/>
      <c r="VUG34" s="41"/>
      <c r="VUH34" s="41"/>
      <c r="VUI34" s="41"/>
      <c r="VUJ34" s="41"/>
      <c r="VUK34" s="41"/>
      <c r="VUL34" s="41"/>
      <c r="VUM34" s="41"/>
      <c r="VUN34" s="41"/>
      <c r="VUO34" s="41"/>
      <c r="VUP34" s="41"/>
      <c r="VUQ34" s="41"/>
      <c r="VUR34" s="41"/>
      <c r="VUS34" s="41"/>
      <c r="VUT34" s="41"/>
      <c r="VUU34" s="41"/>
      <c r="VUV34" s="41"/>
      <c r="VUW34" s="41"/>
      <c r="VUX34" s="41"/>
      <c r="VUY34" s="41"/>
      <c r="VUZ34" s="41"/>
      <c r="VVA34" s="41"/>
      <c r="VVB34" s="41"/>
      <c r="VVC34" s="41"/>
      <c r="VVD34" s="41"/>
      <c r="VVE34" s="41"/>
      <c r="VVF34" s="41"/>
      <c r="VVG34" s="41"/>
      <c r="VVH34" s="41"/>
      <c r="VVI34" s="41"/>
      <c r="VVJ34" s="41"/>
      <c r="VVK34" s="41"/>
      <c r="VVL34" s="41"/>
      <c r="VVM34" s="41"/>
      <c r="VVN34" s="41"/>
      <c r="VVO34" s="41"/>
      <c r="VVP34" s="41"/>
      <c r="VVQ34" s="41"/>
      <c r="VVR34" s="41"/>
      <c r="VVS34" s="41"/>
      <c r="VVT34" s="41"/>
      <c r="VVU34" s="41"/>
      <c r="VVV34" s="41"/>
      <c r="VVW34" s="41"/>
      <c r="VVX34" s="41"/>
      <c r="VVY34" s="41"/>
      <c r="VVZ34" s="41"/>
      <c r="VWA34" s="41"/>
      <c r="VWB34" s="41"/>
      <c r="VWC34" s="41"/>
      <c r="VWD34" s="41"/>
      <c r="VWE34" s="41"/>
      <c r="VWF34" s="41"/>
      <c r="VWG34" s="41"/>
      <c r="VWH34" s="41"/>
      <c r="VWI34" s="41"/>
      <c r="VWJ34" s="41"/>
      <c r="VWK34" s="41"/>
      <c r="VWL34" s="41"/>
      <c r="VWM34" s="41"/>
      <c r="VWN34" s="41"/>
      <c r="VWO34" s="41"/>
      <c r="VWP34" s="41"/>
      <c r="VWQ34" s="41"/>
      <c r="VWR34" s="41"/>
      <c r="VWS34" s="41"/>
      <c r="VWT34" s="41"/>
      <c r="VWU34" s="41"/>
      <c r="VWV34" s="41"/>
      <c r="VWW34" s="41"/>
      <c r="VWX34" s="41"/>
      <c r="VWY34" s="41"/>
      <c r="VWZ34" s="41"/>
      <c r="VXA34" s="41"/>
      <c r="VXB34" s="41"/>
      <c r="VXC34" s="41"/>
      <c r="VXD34" s="41"/>
      <c r="VXE34" s="41"/>
      <c r="VXF34" s="41"/>
      <c r="VXG34" s="41"/>
      <c r="VXH34" s="41"/>
      <c r="VXI34" s="41"/>
      <c r="VXJ34" s="41"/>
      <c r="VXK34" s="41"/>
      <c r="VXL34" s="41"/>
      <c r="VXM34" s="41"/>
      <c r="VXN34" s="41"/>
      <c r="VXO34" s="41"/>
      <c r="VXP34" s="41"/>
      <c r="VXQ34" s="41"/>
      <c r="VXR34" s="41"/>
      <c r="VXS34" s="41"/>
      <c r="VXT34" s="41"/>
      <c r="VXU34" s="41"/>
      <c r="VXV34" s="41"/>
      <c r="VXW34" s="41"/>
      <c r="VXX34" s="41"/>
      <c r="VXY34" s="41"/>
      <c r="VXZ34" s="41"/>
      <c r="VYA34" s="41"/>
      <c r="VYB34" s="41"/>
      <c r="VYC34" s="41"/>
      <c r="VYD34" s="41"/>
      <c r="VYE34" s="41"/>
      <c r="VYF34" s="41"/>
      <c r="VYG34" s="41"/>
      <c r="VYH34" s="41"/>
      <c r="VYI34" s="41"/>
      <c r="VYJ34" s="41"/>
      <c r="VYK34" s="41"/>
      <c r="VYL34" s="41"/>
      <c r="VYM34" s="41"/>
      <c r="VYN34" s="41"/>
      <c r="VYO34" s="41"/>
      <c r="VYP34" s="41"/>
      <c r="VYQ34" s="41"/>
      <c r="VYR34" s="41"/>
      <c r="VYS34" s="41"/>
      <c r="VYT34" s="41"/>
      <c r="VYU34" s="41"/>
      <c r="VYV34" s="41"/>
      <c r="VYW34" s="41"/>
      <c r="VYX34" s="41"/>
      <c r="VYY34" s="41"/>
      <c r="VYZ34" s="41"/>
      <c r="VZA34" s="41"/>
      <c r="VZB34" s="41"/>
      <c r="VZC34" s="41"/>
      <c r="VZD34" s="41"/>
      <c r="VZE34" s="41"/>
      <c r="VZF34" s="41"/>
      <c r="VZG34" s="41"/>
      <c r="VZH34" s="41"/>
      <c r="VZI34" s="41"/>
      <c r="VZJ34" s="41"/>
      <c r="VZK34" s="41"/>
      <c r="VZL34" s="41"/>
      <c r="VZM34" s="41"/>
      <c r="VZN34" s="41"/>
      <c r="VZO34" s="41"/>
      <c r="VZP34" s="41"/>
      <c r="VZQ34" s="41"/>
      <c r="VZR34" s="41"/>
      <c r="VZS34" s="41"/>
      <c r="VZT34" s="41"/>
      <c r="VZU34" s="41"/>
      <c r="VZV34" s="41"/>
      <c r="VZW34" s="41"/>
      <c r="VZX34" s="41"/>
      <c r="VZY34" s="41"/>
      <c r="VZZ34" s="41"/>
      <c r="WAA34" s="41"/>
      <c r="WAB34" s="41"/>
      <c r="WAC34" s="41"/>
      <c r="WAD34" s="41"/>
      <c r="WAE34" s="41"/>
      <c r="WAF34" s="41"/>
      <c r="WAG34" s="41"/>
      <c r="WAH34" s="41"/>
      <c r="WAI34" s="41"/>
      <c r="WAJ34" s="41"/>
      <c r="WAK34" s="41"/>
      <c r="WAL34" s="41"/>
      <c r="WAM34" s="41"/>
      <c r="WAN34" s="41"/>
      <c r="WAO34" s="41"/>
      <c r="WAP34" s="41"/>
      <c r="WAQ34" s="41"/>
      <c r="WAR34" s="41"/>
      <c r="WAS34" s="41"/>
      <c r="WAT34" s="41"/>
      <c r="WAU34" s="41"/>
      <c r="WAV34" s="41"/>
      <c r="WAW34" s="41"/>
      <c r="WAX34" s="41"/>
      <c r="WAY34" s="41"/>
      <c r="WAZ34" s="41"/>
      <c r="WBA34" s="41"/>
      <c r="WBB34" s="41"/>
      <c r="WBC34" s="41"/>
      <c r="WBD34" s="41"/>
      <c r="WBE34" s="41"/>
      <c r="WBF34" s="41"/>
      <c r="WBG34" s="41"/>
      <c r="WBH34" s="41"/>
      <c r="WBI34" s="41"/>
      <c r="WBJ34" s="41"/>
      <c r="WBK34" s="41"/>
      <c r="WBL34" s="41"/>
      <c r="WBM34" s="41"/>
      <c r="WBN34" s="41"/>
      <c r="WBO34" s="41"/>
      <c r="WBP34" s="41"/>
      <c r="WBQ34" s="41"/>
      <c r="WBR34" s="41"/>
      <c r="WBS34" s="41"/>
      <c r="WBT34" s="41"/>
      <c r="WBU34" s="41"/>
      <c r="WBV34" s="41"/>
      <c r="WBW34" s="41"/>
      <c r="WBX34" s="41"/>
      <c r="WBY34" s="41"/>
      <c r="WBZ34" s="41"/>
      <c r="WCA34" s="41"/>
      <c r="WCB34" s="41"/>
      <c r="WCC34" s="41"/>
      <c r="WCD34" s="41"/>
      <c r="WCE34" s="41"/>
      <c r="WCF34" s="41"/>
      <c r="WCG34" s="41"/>
      <c r="WCH34" s="41"/>
      <c r="WCI34" s="41"/>
      <c r="WCJ34" s="41"/>
      <c r="WCK34" s="41"/>
      <c r="WCL34" s="41"/>
      <c r="WCM34" s="41"/>
      <c r="WCN34" s="41"/>
      <c r="WCO34" s="41"/>
      <c r="WCP34" s="41"/>
      <c r="WCQ34" s="41"/>
      <c r="WCR34" s="41"/>
      <c r="WCS34" s="41"/>
      <c r="WCT34" s="41"/>
      <c r="WCU34" s="41"/>
      <c r="WCV34" s="41"/>
      <c r="WCW34" s="41"/>
      <c r="WCX34" s="41"/>
      <c r="WCY34" s="41"/>
      <c r="WCZ34" s="41"/>
      <c r="WDA34" s="41"/>
      <c r="WDB34" s="41"/>
      <c r="WDC34" s="41"/>
      <c r="WDD34" s="41"/>
      <c r="WDE34" s="41"/>
      <c r="WDF34" s="41"/>
      <c r="WDG34" s="41"/>
      <c r="WDH34" s="41"/>
      <c r="WDI34" s="41"/>
      <c r="WDJ34" s="41"/>
      <c r="WDK34" s="41"/>
      <c r="WDL34" s="41"/>
      <c r="WDM34" s="41"/>
      <c r="WDN34" s="41"/>
      <c r="WDO34" s="41"/>
      <c r="WDP34" s="41"/>
      <c r="WDQ34" s="41"/>
      <c r="WDR34" s="41"/>
      <c r="WDS34" s="41"/>
      <c r="WDT34" s="41"/>
      <c r="WDU34" s="41"/>
      <c r="WDV34" s="41"/>
      <c r="WDW34" s="41"/>
      <c r="WDX34" s="41"/>
      <c r="WDY34" s="41"/>
      <c r="WDZ34" s="41"/>
      <c r="WEA34" s="41"/>
      <c r="WEB34" s="41"/>
      <c r="WEC34" s="41"/>
      <c r="WED34" s="41"/>
      <c r="WEE34" s="41"/>
      <c r="WEF34" s="41"/>
      <c r="WEG34" s="41"/>
      <c r="WEH34" s="41"/>
      <c r="WEI34" s="41"/>
      <c r="WEJ34" s="41"/>
      <c r="WEK34" s="41"/>
      <c r="WEL34" s="41"/>
      <c r="WEM34" s="41"/>
      <c r="WEN34" s="41"/>
      <c r="WEO34" s="41"/>
      <c r="WEP34" s="41"/>
      <c r="WEQ34" s="41"/>
      <c r="WER34" s="41"/>
      <c r="WES34" s="41"/>
      <c r="WET34" s="41"/>
      <c r="WEU34" s="41"/>
      <c r="WEV34" s="41"/>
      <c r="WEW34" s="41"/>
      <c r="WEX34" s="41"/>
      <c r="WEY34" s="41"/>
      <c r="WEZ34" s="41"/>
      <c r="WFA34" s="41"/>
      <c r="WFB34" s="41"/>
      <c r="WFC34" s="41"/>
      <c r="WFD34" s="41"/>
      <c r="WFE34" s="41"/>
      <c r="WFF34" s="41"/>
      <c r="WFG34" s="41"/>
      <c r="WFH34" s="41"/>
      <c r="WFI34" s="41"/>
      <c r="WFJ34" s="41"/>
      <c r="WFK34" s="41"/>
      <c r="WFL34" s="41"/>
      <c r="WFM34" s="41"/>
      <c r="WFN34" s="41"/>
      <c r="WFO34" s="41"/>
      <c r="WFP34" s="41"/>
      <c r="WFQ34" s="41"/>
      <c r="WFR34" s="41"/>
      <c r="WFS34" s="41"/>
      <c r="WFT34" s="41"/>
      <c r="WFU34" s="41"/>
      <c r="WFV34" s="41"/>
      <c r="WFW34" s="41"/>
      <c r="WFX34" s="41"/>
      <c r="WFY34" s="41"/>
      <c r="WFZ34" s="41"/>
      <c r="WGA34" s="41"/>
      <c r="WGB34" s="41"/>
      <c r="WGC34" s="41"/>
      <c r="WGD34" s="41"/>
      <c r="WGE34" s="41"/>
      <c r="WGF34" s="41"/>
      <c r="WGG34" s="41"/>
      <c r="WGH34" s="41"/>
      <c r="WGI34" s="41"/>
      <c r="WGJ34" s="41"/>
      <c r="WGK34" s="41"/>
      <c r="WGL34" s="41"/>
      <c r="WGM34" s="41"/>
      <c r="WGN34" s="41"/>
      <c r="WGO34" s="41"/>
      <c r="WGP34" s="41"/>
      <c r="WGQ34" s="41"/>
      <c r="WGR34" s="41"/>
      <c r="WGS34" s="41"/>
      <c r="WGT34" s="41"/>
      <c r="WGU34" s="41"/>
      <c r="WGV34" s="41"/>
      <c r="WGW34" s="41"/>
      <c r="WGX34" s="41"/>
      <c r="WGY34" s="41"/>
      <c r="WGZ34" s="41"/>
      <c r="WHA34" s="41"/>
      <c r="WHB34" s="41"/>
      <c r="WHC34" s="41"/>
      <c r="WHD34" s="41"/>
      <c r="WHE34" s="41"/>
      <c r="WHF34" s="41"/>
      <c r="WHG34" s="41"/>
      <c r="WHH34" s="41"/>
      <c r="WHI34" s="41"/>
      <c r="WHJ34" s="41"/>
      <c r="WHK34" s="41"/>
      <c r="WHL34" s="41"/>
      <c r="WHM34" s="41"/>
      <c r="WHN34" s="41"/>
      <c r="WHO34" s="41"/>
      <c r="WHP34" s="41"/>
      <c r="WHQ34" s="41"/>
      <c r="WHR34" s="41"/>
      <c r="WHS34" s="41"/>
      <c r="WHT34" s="41"/>
      <c r="WHU34" s="41"/>
      <c r="WHV34" s="41"/>
      <c r="WHW34" s="41"/>
      <c r="WHX34" s="41"/>
      <c r="WHY34" s="41"/>
      <c r="WHZ34" s="41"/>
      <c r="WIA34" s="41"/>
      <c r="WIB34" s="41"/>
      <c r="WIC34" s="41"/>
      <c r="WID34" s="41"/>
      <c r="WIE34" s="41"/>
      <c r="WIF34" s="41"/>
      <c r="WIG34" s="41"/>
      <c r="WIH34" s="41"/>
      <c r="WII34" s="41"/>
      <c r="WIJ34" s="41"/>
      <c r="WIK34" s="41"/>
      <c r="WIL34" s="41"/>
      <c r="WIM34" s="41"/>
      <c r="WIN34" s="41"/>
      <c r="WIO34" s="41"/>
      <c r="WIP34" s="41"/>
      <c r="WIQ34" s="41"/>
      <c r="WIR34" s="41"/>
      <c r="WIS34" s="41"/>
      <c r="WIT34" s="41"/>
      <c r="WIU34" s="41"/>
      <c r="WIV34" s="41"/>
      <c r="WIW34" s="41"/>
      <c r="WIX34" s="41"/>
      <c r="WIY34" s="41"/>
      <c r="WIZ34" s="41"/>
      <c r="WJA34" s="41"/>
      <c r="WJB34" s="41"/>
      <c r="WJC34" s="41"/>
      <c r="WJD34" s="41"/>
      <c r="WJE34" s="41"/>
      <c r="WJF34" s="41"/>
      <c r="WJG34" s="41"/>
      <c r="WJH34" s="41"/>
      <c r="WJI34" s="41"/>
      <c r="WJJ34" s="41"/>
      <c r="WJK34" s="41"/>
      <c r="WJL34" s="41"/>
      <c r="WJM34" s="41"/>
      <c r="WJN34" s="41"/>
      <c r="WJO34" s="41"/>
      <c r="WJP34" s="41"/>
      <c r="WJQ34" s="41"/>
      <c r="WJR34" s="41"/>
      <c r="WJS34" s="41"/>
      <c r="WJT34" s="41"/>
      <c r="WJU34" s="41"/>
      <c r="WJV34" s="41"/>
      <c r="WJW34" s="41"/>
      <c r="WJX34" s="41"/>
      <c r="WJY34" s="41"/>
      <c r="WJZ34" s="41"/>
      <c r="WKA34" s="41"/>
      <c r="WKB34" s="41"/>
      <c r="WKC34" s="41"/>
      <c r="WKD34" s="41"/>
      <c r="WKE34" s="41"/>
      <c r="WKF34" s="41"/>
      <c r="WKG34" s="41"/>
      <c r="WKH34" s="41"/>
      <c r="WKI34" s="41"/>
      <c r="WKJ34" s="41"/>
      <c r="WKK34" s="41"/>
      <c r="WKL34" s="41"/>
      <c r="WKM34" s="41"/>
      <c r="WKN34" s="41"/>
      <c r="WKO34" s="41"/>
      <c r="WKP34" s="41"/>
      <c r="WKQ34" s="41"/>
      <c r="WKR34" s="41"/>
      <c r="WKS34" s="41"/>
      <c r="WKT34" s="41"/>
      <c r="WKU34" s="41"/>
      <c r="WKV34" s="41"/>
      <c r="WKW34" s="41"/>
      <c r="WKX34" s="41"/>
      <c r="WKY34" s="41"/>
      <c r="WKZ34" s="41"/>
      <c r="WLA34" s="41"/>
      <c r="WLB34" s="41"/>
      <c r="WLC34" s="41"/>
      <c r="WLD34" s="41"/>
      <c r="WLE34" s="41"/>
      <c r="WLF34" s="41"/>
      <c r="WLG34" s="41"/>
      <c r="WLH34" s="41"/>
      <c r="WLI34" s="41"/>
      <c r="WLJ34" s="41"/>
      <c r="WLK34" s="41"/>
      <c r="WLL34" s="41"/>
      <c r="WLM34" s="41"/>
      <c r="WLN34" s="41"/>
      <c r="WLO34" s="41"/>
      <c r="WLP34" s="41"/>
      <c r="WLQ34" s="41"/>
      <c r="WLR34" s="41"/>
      <c r="WLS34" s="41"/>
      <c r="WLT34" s="41"/>
      <c r="WLU34" s="41"/>
      <c r="WLV34" s="41"/>
      <c r="WLW34" s="41"/>
      <c r="WLX34" s="41"/>
      <c r="WLY34" s="41"/>
      <c r="WLZ34" s="41"/>
      <c r="WMA34" s="41"/>
      <c r="WMB34" s="41"/>
      <c r="WMC34" s="41"/>
      <c r="WMD34" s="41"/>
      <c r="WME34" s="41"/>
      <c r="WMF34" s="41"/>
      <c r="WMG34" s="41"/>
      <c r="WMH34" s="41"/>
      <c r="WMI34" s="41"/>
      <c r="WMJ34" s="41"/>
      <c r="WMK34" s="41"/>
      <c r="WML34" s="41"/>
      <c r="WMM34" s="41"/>
      <c r="WMN34" s="41"/>
      <c r="WMO34" s="41"/>
      <c r="WMP34" s="41"/>
      <c r="WMQ34" s="41"/>
      <c r="WMR34" s="41"/>
      <c r="WMS34" s="41"/>
      <c r="WMT34" s="41"/>
      <c r="WMU34" s="41"/>
      <c r="WMV34" s="41"/>
      <c r="WMW34" s="41"/>
      <c r="WMX34" s="41"/>
      <c r="WMY34" s="41"/>
      <c r="WMZ34" s="41"/>
      <c r="WNA34" s="41"/>
      <c r="WNB34" s="41"/>
      <c r="WNC34" s="41"/>
      <c r="WND34" s="41"/>
      <c r="WNE34" s="41"/>
      <c r="WNF34" s="41"/>
      <c r="WNG34" s="41"/>
      <c r="WNH34" s="41"/>
      <c r="WNI34" s="41"/>
      <c r="WNJ34" s="41"/>
      <c r="WNK34" s="41"/>
      <c r="WNL34" s="41"/>
      <c r="WNM34" s="41"/>
      <c r="WNN34" s="41"/>
      <c r="WNO34" s="41"/>
      <c r="WNP34" s="41"/>
      <c r="WNQ34" s="41"/>
      <c r="WNR34" s="41"/>
      <c r="WNS34" s="41"/>
      <c r="WNT34" s="41"/>
      <c r="WNU34" s="41"/>
      <c r="WNV34" s="41"/>
      <c r="WNW34" s="41"/>
      <c r="WNX34" s="41"/>
      <c r="WNY34" s="41"/>
      <c r="WNZ34" s="41"/>
      <c r="WOA34" s="41"/>
      <c r="WOB34" s="41"/>
      <c r="WOC34" s="41"/>
      <c r="WOD34" s="41"/>
      <c r="WOE34" s="41"/>
      <c r="WOF34" s="41"/>
      <c r="WOG34" s="41"/>
      <c r="WOH34" s="41"/>
      <c r="WOI34" s="41"/>
      <c r="WOJ34" s="41"/>
      <c r="WOK34" s="41"/>
      <c r="WOL34" s="41"/>
      <c r="WOM34" s="41"/>
      <c r="WON34" s="41"/>
      <c r="WOO34" s="41"/>
      <c r="WOP34" s="41"/>
      <c r="WOQ34" s="41"/>
      <c r="WOR34" s="41"/>
      <c r="WOS34" s="41"/>
      <c r="WOT34" s="41"/>
      <c r="WOU34" s="41"/>
      <c r="WOV34" s="41"/>
      <c r="WOW34" s="41"/>
      <c r="WOX34" s="41"/>
      <c r="WOY34" s="41"/>
      <c r="WOZ34" s="41"/>
      <c r="WPA34" s="41"/>
      <c r="WPB34" s="41"/>
      <c r="WPC34" s="41"/>
      <c r="WPD34" s="41"/>
      <c r="WPE34" s="41"/>
      <c r="WPF34" s="41"/>
      <c r="WPG34" s="41"/>
      <c r="WPH34" s="41"/>
      <c r="WPI34" s="41"/>
      <c r="WPJ34" s="41"/>
      <c r="WPK34" s="41"/>
      <c r="WPL34" s="41"/>
      <c r="WPM34" s="41"/>
      <c r="WPN34" s="41"/>
      <c r="WPO34" s="41"/>
      <c r="WPP34" s="41"/>
      <c r="WPQ34" s="41"/>
      <c r="WPR34" s="41"/>
      <c r="WPS34" s="41"/>
      <c r="WPT34" s="41"/>
      <c r="WPU34" s="41"/>
      <c r="WPV34" s="41"/>
      <c r="WPW34" s="41"/>
      <c r="WPX34" s="41"/>
      <c r="WPY34" s="41"/>
      <c r="WPZ34" s="41"/>
      <c r="WQA34" s="41"/>
      <c r="WQB34" s="41"/>
      <c r="WQC34" s="41"/>
      <c r="WQD34" s="41"/>
      <c r="WQE34" s="41"/>
      <c r="WQF34" s="41"/>
      <c r="WQG34" s="41"/>
      <c r="WQH34" s="41"/>
      <c r="WQI34" s="41"/>
      <c r="WQJ34" s="41"/>
      <c r="WQK34" s="41"/>
      <c r="WQL34" s="41"/>
      <c r="WQM34" s="41"/>
      <c r="WQN34" s="41"/>
      <c r="WQO34" s="41"/>
      <c r="WQP34" s="41"/>
      <c r="WQQ34" s="41"/>
      <c r="WQR34" s="41"/>
      <c r="WQS34" s="41"/>
      <c r="WQT34" s="41"/>
      <c r="WQU34" s="41"/>
      <c r="WQV34" s="41"/>
      <c r="WQW34" s="41"/>
      <c r="WQX34" s="41"/>
      <c r="WQY34" s="41"/>
      <c r="WQZ34" s="41"/>
      <c r="WRA34" s="41"/>
      <c r="WRB34" s="41"/>
      <c r="WRC34" s="41"/>
      <c r="WRD34" s="41"/>
      <c r="WRE34" s="41"/>
      <c r="WRF34" s="41"/>
      <c r="WRG34" s="41"/>
      <c r="WRH34" s="41"/>
      <c r="WRI34" s="41"/>
      <c r="WRJ34" s="41"/>
      <c r="WRK34" s="41"/>
      <c r="WRL34" s="41"/>
      <c r="WRM34" s="41"/>
      <c r="WRN34" s="41"/>
      <c r="WRO34" s="41"/>
      <c r="WRP34" s="41"/>
      <c r="WRQ34" s="41"/>
      <c r="WRR34" s="41"/>
      <c r="WRS34" s="41"/>
      <c r="WRT34" s="41"/>
      <c r="WRU34" s="41"/>
      <c r="WRV34" s="41"/>
      <c r="WRW34" s="41"/>
      <c r="WRX34" s="41"/>
      <c r="WRY34" s="41"/>
      <c r="WRZ34" s="41"/>
      <c r="WSA34" s="41"/>
      <c r="WSB34" s="41"/>
      <c r="WSC34" s="41"/>
      <c r="WSD34" s="41"/>
      <c r="WSE34" s="41"/>
      <c r="WSF34" s="41"/>
      <c r="WSG34" s="41"/>
      <c r="WSH34" s="41"/>
      <c r="WSI34" s="41"/>
      <c r="WSJ34" s="41"/>
      <c r="WSK34" s="41"/>
      <c r="WSL34" s="41"/>
      <c r="WSM34" s="41"/>
      <c r="WSN34" s="41"/>
      <c r="WSO34" s="41"/>
      <c r="WSP34" s="41"/>
      <c r="WSQ34" s="41"/>
      <c r="WSR34" s="41"/>
      <c r="WSS34" s="41"/>
      <c r="WST34" s="41"/>
      <c r="WSU34" s="41"/>
      <c r="WSV34" s="41"/>
      <c r="WSW34" s="41"/>
      <c r="WSX34" s="41"/>
      <c r="WSY34" s="41"/>
      <c r="WSZ34" s="41"/>
      <c r="WTA34" s="41"/>
      <c r="WTB34" s="41"/>
      <c r="WTC34" s="41"/>
      <c r="WTD34" s="41"/>
      <c r="WTE34" s="41"/>
      <c r="WTF34" s="41"/>
      <c r="WTG34" s="41"/>
      <c r="WTH34" s="41"/>
      <c r="WTI34" s="41"/>
      <c r="WTJ34" s="41"/>
      <c r="WTK34" s="41"/>
      <c r="WTL34" s="41"/>
      <c r="WTM34" s="41"/>
      <c r="WTN34" s="41"/>
      <c r="WTO34" s="41"/>
      <c r="WTP34" s="41"/>
      <c r="WTQ34" s="41"/>
      <c r="WTR34" s="41"/>
      <c r="WTS34" s="41"/>
      <c r="WTT34" s="41"/>
      <c r="WTU34" s="41"/>
      <c r="WTV34" s="41"/>
      <c r="WTW34" s="41"/>
      <c r="WTX34" s="41"/>
      <c r="WTY34" s="41"/>
      <c r="WTZ34" s="41"/>
      <c r="WUA34" s="41"/>
      <c r="WUB34" s="41"/>
      <c r="WUC34" s="41"/>
      <c r="WUD34" s="41"/>
      <c r="WUE34" s="41"/>
      <c r="WUF34" s="41"/>
      <c r="WUG34" s="41"/>
      <c r="WUH34" s="41"/>
      <c r="WUI34" s="41"/>
      <c r="WUJ34" s="41"/>
      <c r="WUK34" s="41"/>
      <c r="WUL34" s="41"/>
      <c r="WUM34" s="41"/>
      <c r="WUN34" s="41"/>
      <c r="WUO34" s="41"/>
      <c r="WUP34" s="41"/>
      <c r="WUQ34" s="41"/>
      <c r="WUR34" s="41"/>
      <c r="WUS34" s="41"/>
      <c r="WUT34" s="41"/>
      <c r="WUU34" s="41"/>
      <c r="WUV34" s="41"/>
      <c r="WUW34" s="41"/>
      <c r="WUX34" s="41"/>
      <c r="WUY34" s="41"/>
      <c r="WUZ34" s="41"/>
      <c r="WVA34" s="41"/>
      <c r="WVB34" s="41"/>
      <c r="WVC34" s="41"/>
      <c r="WVD34" s="41"/>
      <c r="WVE34" s="41"/>
      <c r="WVF34" s="41"/>
      <c r="WVG34" s="41"/>
      <c r="WVH34" s="41"/>
      <c r="WVI34" s="41"/>
      <c r="WVJ34" s="41"/>
      <c r="WVK34" s="41"/>
      <c r="WVL34" s="41"/>
      <c r="WVM34" s="41"/>
      <c r="WVN34" s="41"/>
      <c r="WVO34" s="41"/>
      <c r="WVP34" s="41"/>
      <c r="WVQ34" s="41"/>
      <c r="WVR34" s="41"/>
      <c r="WVS34" s="41"/>
      <c r="WVT34" s="41"/>
      <c r="WVU34" s="41"/>
      <c r="WVV34" s="41"/>
      <c r="WVW34" s="41"/>
      <c r="WVX34" s="41"/>
      <c r="WVY34" s="41"/>
      <c r="WVZ34" s="41"/>
      <c r="WWA34" s="41"/>
      <c r="WWB34" s="41"/>
      <c r="WWC34" s="41"/>
      <c r="WWD34" s="41"/>
      <c r="WWE34" s="41"/>
      <c r="WWF34" s="41"/>
      <c r="WWG34" s="41"/>
      <c r="WWH34" s="41"/>
      <c r="WWI34" s="41"/>
      <c r="WWJ34" s="41"/>
      <c r="WWK34" s="41"/>
      <c r="WWL34" s="41"/>
      <c r="WWM34" s="41"/>
      <c r="WWN34" s="41"/>
      <c r="WWO34" s="41"/>
      <c r="WWP34" s="41"/>
      <c r="WWQ34" s="41"/>
      <c r="WWR34" s="41"/>
      <c r="WWS34" s="41"/>
      <c r="WWT34" s="41"/>
      <c r="WWU34" s="41"/>
      <c r="WWV34" s="41"/>
      <c r="WWW34" s="41"/>
      <c r="WWX34" s="41"/>
      <c r="WWY34" s="41"/>
      <c r="WWZ34" s="41"/>
      <c r="WXA34" s="41"/>
      <c r="WXB34" s="41"/>
      <c r="WXC34" s="41"/>
      <c r="WXD34" s="41"/>
      <c r="WXE34" s="41"/>
      <c r="WXF34" s="41"/>
      <c r="WXG34" s="41"/>
      <c r="WXH34" s="41"/>
      <c r="WXI34" s="41"/>
      <c r="WXJ34" s="41"/>
      <c r="WXK34" s="41"/>
      <c r="WXL34" s="41"/>
      <c r="WXM34" s="41"/>
      <c r="WXN34" s="41"/>
      <c r="WXO34" s="41"/>
      <c r="WXP34" s="41"/>
      <c r="WXQ34" s="41"/>
      <c r="WXR34" s="41"/>
      <c r="WXS34" s="41"/>
      <c r="WXT34" s="41"/>
      <c r="WXU34" s="41"/>
      <c r="WXV34" s="41"/>
      <c r="WXW34" s="41"/>
      <c r="WXX34" s="41"/>
      <c r="WXY34" s="41"/>
      <c r="WXZ34" s="41"/>
      <c r="WYA34" s="41"/>
      <c r="WYB34" s="41"/>
      <c r="WYC34" s="41"/>
      <c r="WYD34" s="41"/>
      <c r="WYE34" s="41"/>
      <c r="WYF34" s="41"/>
      <c r="WYG34" s="41"/>
      <c r="WYH34" s="41"/>
      <c r="WYI34" s="41"/>
      <c r="WYJ34" s="41"/>
      <c r="WYK34" s="41"/>
      <c r="WYL34" s="41"/>
      <c r="WYM34" s="41"/>
      <c r="WYN34" s="41"/>
      <c r="WYO34" s="41"/>
      <c r="WYP34" s="41"/>
      <c r="WYQ34" s="41"/>
      <c r="WYR34" s="41"/>
      <c r="WYS34" s="41"/>
      <c r="WYT34" s="41"/>
      <c r="WYU34" s="41"/>
      <c r="WYV34" s="41"/>
      <c r="WYW34" s="41"/>
      <c r="WYX34" s="41"/>
      <c r="WYY34" s="41"/>
      <c r="WYZ34" s="41"/>
      <c r="WZA34" s="41"/>
      <c r="WZB34" s="41"/>
      <c r="WZC34" s="41"/>
      <c r="WZD34" s="41"/>
      <c r="WZE34" s="41"/>
      <c r="WZF34" s="41"/>
      <c r="WZG34" s="41"/>
      <c r="WZH34" s="41"/>
      <c r="WZI34" s="41"/>
      <c r="WZJ34" s="41"/>
      <c r="WZK34" s="41"/>
      <c r="WZL34" s="41"/>
      <c r="WZM34" s="41"/>
      <c r="WZN34" s="41"/>
      <c r="WZO34" s="41"/>
      <c r="WZP34" s="41"/>
      <c r="WZQ34" s="41"/>
      <c r="WZR34" s="41"/>
      <c r="WZS34" s="41"/>
      <c r="WZT34" s="41"/>
      <c r="WZU34" s="41"/>
      <c r="WZV34" s="41"/>
      <c r="WZW34" s="41"/>
      <c r="WZX34" s="41"/>
      <c r="WZY34" s="41"/>
      <c r="WZZ34" s="41"/>
      <c r="XAA34" s="41"/>
      <c r="XAB34" s="41"/>
      <c r="XAC34" s="41"/>
      <c r="XAD34" s="41"/>
      <c r="XAE34" s="41"/>
      <c r="XAF34" s="41"/>
      <c r="XAG34" s="41"/>
      <c r="XAH34" s="41"/>
      <c r="XAI34" s="41"/>
      <c r="XAJ34" s="41"/>
      <c r="XAK34" s="41"/>
      <c r="XAL34" s="41"/>
      <c r="XAM34" s="41"/>
      <c r="XAN34" s="41"/>
      <c r="XAO34" s="41"/>
      <c r="XAP34" s="41"/>
      <c r="XAQ34" s="41"/>
      <c r="XAR34" s="41"/>
      <c r="XAS34" s="41"/>
      <c r="XAT34" s="41"/>
      <c r="XAU34" s="41"/>
      <c r="XAV34" s="41"/>
      <c r="XAW34" s="41"/>
      <c r="XAX34" s="41"/>
      <c r="XAY34" s="41"/>
      <c r="XAZ34" s="41"/>
      <c r="XBA34" s="41"/>
      <c r="XBB34" s="41"/>
      <c r="XBC34" s="41"/>
      <c r="XBD34" s="41"/>
      <c r="XBE34" s="41"/>
      <c r="XBF34" s="41"/>
      <c r="XBG34" s="41"/>
      <c r="XBH34" s="41"/>
      <c r="XBI34" s="41"/>
      <c r="XBJ34" s="41"/>
      <c r="XBK34" s="41"/>
      <c r="XBL34" s="41"/>
      <c r="XBM34" s="41"/>
      <c r="XBN34" s="41"/>
      <c r="XBO34" s="41"/>
      <c r="XBP34" s="41"/>
      <c r="XBQ34" s="41"/>
      <c r="XBR34" s="41"/>
      <c r="XBS34" s="41"/>
      <c r="XBT34" s="41"/>
      <c r="XBU34" s="41"/>
      <c r="XBV34" s="41"/>
      <c r="XBW34" s="41"/>
      <c r="XBX34" s="41"/>
      <c r="XBY34" s="41"/>
      <c r="XBZ34" s="41"/>
      <c r="XCA34" s="41"/>
      <c r="XCB34" s="41"/>
      <c r="XCC34" s="41"/>
      <c r="XCD34" s="41"/>
      <c r="XCE34" s="41"/>
      <c r="XCF34" s="41"/>
      <c r="XCG34" s="41"/>
      <c r="XCH34" s="41"/>
      <c r="XCI34" s="41"/>
      <c r="XCJ34" s="41"/>
      <c r="XCK34" s="41"/>
      <c r="XCL34" s="41"/>
      <c r="XCM34" s="41"/>
      <c r="XCN34" s="41"/>
      <c r="XCO34" s="41"/>
      <c r="XCP34" s="41"/>
      <c r="XCQ34" s="41"/>
      <c r="XCR34" s="41"/>
      <c r="XCS34" s="41"/>
      <c r="XCT34" s="41"/>
      <c r="XCU34" s="41"/>
      <c r="XCV34" s="41"/>
      <c r="XCW34" s="41"/>
      <c r="XCX34" s="41"/>
      <c r="XCY34" s="41"/>
      <c r="XCZ34" s="41"/>
      <c r="XDA34" s="41"/>
      <c r="XDB34" s="41"/>
      <c r="XDC34" s="41"/>
      <c r="XDD34" s="41"/>
      <c r="XDE34" s="41"/>
      <c r="XDF34" s="41"/>
      <c r="XDG34" s="41"/>
      <c r="XDH34" s="41"/>
      <c r="XDI34" s="41"/>
      <c r="XDJ34" s="41"/>
      <c r="XDK34" s="41"/>
      <c r="XDL34" s="41"/>
      <c r="XDM34" s="41"/>
      <c r="XDN34" s="41"/>
      <c r="XDO34" s="41"/>
      <c r="XDP34" s="41"/>
      <c r="XDQ34" s="41"/>
      <c r="XDR34" s="41"/>
      <c r="XDS34" s="41"/>
      <c r="XDT34" s="41"/>
      <c r="XDU34" s="41"/>
      <c r="XDV34" s="41"/>
      <c r="XDW34" s="41"/>
      <c r="XDX34" s="41"/>
      <c r="XDY34" s="41"/>
      <c r="XDZ34" s="41"/>
      <c r="XEA34" s="41"/>
      <c r="XEB34" s="41"/>
      <c r="XEC34" s="41"/>
      <c r="XED34" s="41"/>
      <c r="XEE34" s="41"/>
      <c r="XEF34" s="41"/>
      <c r="XEG34" s="41"/>
      <c r="XEH34" s="41"/>
      <c r="XEI34" s="41"/>
      <c r="XEJ34" s="41"/>
      <c r="XEK34" s="41"/>
      <c r="XEL34" s="41"/>
      <c r="XEM34" s="41"/>
      <c r="XEN34" s="41"/>
      <c r="XEO34" s="41"/>
      <c r="XEP34" s="41"/>
      <c r="XEQ34" s="41"/>
      <c r="XER34" s="41"/>
      <c r="XES34" s="41"/>
      <c r="XET34" s="41"/>
      <c r="XEU34" s="41"/>
      <c r="XEV34" s="41"/>
      <c r="XEW34" s="41"/>
      <c r="XEX34" s="41"/>
      <c r="XEY34" s="41"/>
      <c r="XEZ34" s="41"/>
      <c r="XFA34" s="41"/>
      <c r="XFB34" s="41"/>
      <c r="XFC34" s="41"/>
      <c r="XFD34" s="41"/>
    </row>
    <row r="35" spans="2:16384" ht="22.5" x14ac:dyDescent="0.3">
      <c r="B35" s="49">
        <f>IFERROR(J4/D4,0)</f>
        <v>0.54599591238405465</v>
      </c>
      <c r="C35" s="50"/>
      <c r="D35" s="50"/>
      <c r="E35" s="51">
        <f>IFERROR((IF($C$3="All (Fiscal Year)",SUM(RevenueTbl[Gross Booking Revenue]),SUMIFS(RevenueTbl[Gross Booking Revenue],RevenueTbl[Month],$C$3)))/H35,0)</f>
        <v>231.08789608683443</v>
      </c>
      <c r="F35" s="52"/>
      <c r="G35" s="52"/>
      <c r="H35" s="53">
        <f>IF($C$3="All (Fiscal Year)",SUM(RevenueTbl[Nights Booked]),SUMIFS(RevenueTbl[Nights Booked],RevenueTbl[Month],$C$3))</f>
        <v>31969</v>
      </c>
      <c r="I35" s="54"/>
      <c r="J35" s="54"/>
      <c r="K35" s="55">
        <f>J4/COUNTA(PropertiesTbl[Property ID])</f>
        <v>16106.878471666687</v>
      </c>
      <c r="L35" s="56"/>
      <c r="M35" s="56"/>
      <c r="N35" s="53">
        <f>IF($C$3="All (Fiscal Year)",SUM(RevenueTbl[Turnovers]),SUMIFS(RevenueTbl[Turnovers],RevenueTbl[Month],$C$3))</f>
        <v>10887</v>
      </c>
      <c r="O35" s="54"/>
      <c r="P35" s="57"/>
    </row>
  </sheetData>
  <mergeCells count="1109">
    <mergeCell ref="XFA34:XFD34"/>
    <mergeCell ref="XCD34:XCR34"/>
    <mergeCell ref="XCS34:XDG34"/>
    <mergeCell ref="XDH34:XDV34"/>
    <mergeCell ref="XDW34:XEK34"/>
    <mergeCell ref="XEL34:XEZ34"/>
    <mergeCell ref="WZG34:WZU34"/>
    <mergeCell ref="WZV34:XAJ34"/>
    <mergeCell ref="XAK34:XAY34"/>
    <mergeCell ref="XAZ34:XBN34"/>
    <mergeCell ref="XBO34:XCC34"/>
    <mergeCell ref="WWJ34:WWX34"/>
    <mergeCell ref="WWY34:WXM34"/>
    <mergeCell ref="WXN34:WYB34"/>
    <mergeCell ref="WYC34:WYQ34"/>
    <mergeCell ref="WYR34:WZF34"/>
    <mergeCell ref="WTM34:WUA34"/>
    <mergeCell ref="WUB34:WUP34"/>
    <mergeCell ref="WUQ34:WVE34"/>
    <mergeCell ref="WVF34:WVT34"/>
    <mergeCell ref="WVU34:WWI34"/>
    <mergeCell ref="WQP34:WRD34"/>
    <mergeCell ref="WRE34:WRS34"/>
    <mergeCell ref="WRT34:WSH34"/>
    <mergeCell ref="WSI34:WSW34"/>
    <mergeCell ref="WSX34:WTL34"/>
    <mergeCell ref="WNS34:WOG34"/>
    <mergeCell ref="WOH34:WOV34"/>
    <mergeCell ref="WOW34:WPK34"/>
    <mergeCell ref="WPL34:WPZ34"/>
    <mergeCell ref="WQA34:WQO34"/>
    <mergeCell ref="WKV34:WLJ34"/>
    <mergeCell ref="WLK34:WLY34"/>
    <mergeCell ref="WLZ34:WMN34"/>
    <mergeCell ref="WMO34:WNC34"/>
    <mergeCell ref="WND34:WNR34"/>
    <mergeCell ref="WHY34:WIM34"/>
    <mergeCell ref="WIN34:WJB34"/>
    <mergeCell ref="WJC34:WJQ34"/>
    <mergeCell ref="WJR34:WKF34"/>
    <mergeCell ref="WKG34:WKU34"/>
    <mergeCell ref="WFB34:WFP34"/>
    <mergeCell ref="WFQ34:WGE34"/>
    <mergeCell ref="WGF34:WGT34"/>
    <mergeCell ref="WGU34:WHI34"/>
    <mergeCell ref="WHJ34:WHX34"/>
    <mergeCell ref="WCE34:WCS34"/>
    <mergeCell ref="WCT34:WDH34"/>
    <mergeCell ref="WDI34:WDW34"/>
    <mergeCell ref="WDX34:WEL34"/>
    <mergeCell ref="WEM34:WFA34"/>
    <mergeCell ref="VZH34:VZV34"/>
    <mergeCell ref="VZW34:WAK34"/>
    <mergeCell ref="WAL34:WAZ34"/>
    <mergeCell ref="WBA34:WBO34"/>
    <mergeCell ref="WBP34:WCD34"/>
    <mergeCell ref="VWK34:VWY34"/>
    <mergeCell ref="VWZ34:VXN34"/>
    <mergeCell ref="VXO34:VYC34"/>
    <mergeCell ref="VYD34:VYR34"/>
    <mergeCell ref="VYS34:VZG34"/>
    <mergeCell ref="VTN34:VUB34"/>
    <mergeCell ref="VUC34:VUQ34"/>
    <mergeCell ref="VUR34:VVF34"/>
    <mergeCell ref="VVG34:VVU34"/>
    <mergeCell ref="VVV34:VWJ34"/>
    <mergeCell ref="VQQ34:VRE34"/>
    <mergeCell ref="VRF34:VRT34"/>
    <mergeCell ref="VRU34:VSI34"/>
    <mergeCell ref="VSJ34:VSX34"/>
    <mergeCell ref="VSY34:VTM34"/>
    <mergeCell ref="VNT34:VOH34"/>
    <mergeCell ref="VOI34:VOW34"/>
    <mergeCell ref="VOX34:VPL34"/>
    <mergeCell ref="VPM34:VQA34"/>
    <mergeCell ref="VQB34:VQP34"/>
    <mergeCell ref="VKW34:VLK34"/>
    <mergeCell ref="VLL34:VLZ34"/>
    <mergeCell ref="VMA34:VMO34"/>
    <mergeCell ref="VMP34:VND34"/>
    <mergeCell ref="VNE34:VNS34"/>
    <mergeCell ref="VHZ34:VIN34"/>
    <mergeCell ref="VIO34:VJC34"/>
    <mergeCell ref="VJD34:VJR34"/>
    <mergeCell ref="VJS34:VKG34"/>
    <mergeCell ref="VKH34:VKV34"/>
    <mergeCell ref="VFC34:VFQ34"/>
    <mergeCell ref="VFR34:VGF34"/>
    <mergeCell ref="VGG34:VGU34"/>
    <mergeCell ref="VGV34:VHJ34"/>
    <mergeCell ref="VHK34:VHY34"/>
    <mergeCell ref="VCF34:VCT34"/>
    <mergeCell ref="VCU34:VDI34"/>
    <mergeCell ref="VDJ34:VDX34"/>
    <mergeCell ref="VDY34:VEM34"/>
    <mergeCell ref="VEN34:VFB34"/>
    <mergeCell ref="UZI34:UZW34"/>
    <mergeCell ref="UZX34:VAL34"/>
    <mergeCell ref="VAM34:VBA34"/>
    <mergeCell ref="VBB34:VBP34"/>
    <mergeCell ref="VBQ34:VCE34"/>
    <mergeCell ref="UWL34:UWZ34"/>
    <mergeCell ref="UXA34:UXO34"/>
    <mergeCell ref="UXP34:UYD34"/>
    <mergeCell ref="UYE34:UYS34"/>
    <mergeCell ref="UYT34:UZH34"/>
    <mergeCell ref="UTO34:UUC34"/>
    <mergeCell ref="UUD34:UUR34"/>
    <mergeCell ref="UUS34:UVG34"/>
    <mergeCell ref="UVH34:UVV34"/>
    <mergeCell ref="UVW34:UWK34"/>
    <mergeCell ref="UQR34:URF34"/>
    <mergeCell ref="URG34:URU34"/>
    <mergeCell ref="URV34:USJ34"/>
    <mergeCell ref="USK34:USY34"/>
    <mergeCell ref="USZ34:UTN34"/>
    <mergeCell ref="UNU34:UOI34"/>
    <mergeCell ref="UOJ34:UOX34"/>
    <mergeCell ref="UOY34:UPM34"/>
    <mergeCell ref="UPN34:UQB34"/>
    <mergeCell ref="UQC34:UQQ34"/>
    <mergeCell ref="UKX34:ULL34"/>
    <mergeCell ref="ULM34:UMA34"/>
    <mergeCell ref="UMB34:UMP34"/>
    <mergeCell ref="UMQ34:UNE34"/>
    <mergeCell ref="UNF34:UNT34"/>
    <mergeCell ref="UIA34:UIO34"/>
    <mergeCell ref="UIP34:UJD34"/>
    <mergeCell ref="UJE34:UJS34"/>
    <mergeCell ref="UJT34:UKH34"/>
    <mergeCell ref="UKI34:UKW34"/>
    <mergeCell ref="UFD34:UFR34"/>
    <mergeCell ref="UFS34:UGG34"/>
    <mergeCell ref="UGH34:UGV34"/>
    <mergeCell ref="UGW34:UHK34"/>
    <mergeCell ref="UHL34:UHZ34"/>
    <mergeCell ref="UCG34:UCU34"/>
    <mergeCell ref="UCV34:UDJ34"/>
    <mergeCell ref="UDK34:UDY34"/>
    <mergeCell ref="UDZ34:UEN34"/>
    <mergeCell ref="UEO34:UFC34"/>
    <mergeCell ref="TZJ34:TZX34"/>
    <mergeCell ref="TZY34:UAM34"/>
    <mergeCell ref="UAN34:UBB34"/>
    <mergeCell ref="UBC34:UBQ34"/>
    <mergeCell ref="UBR34:UCF34"/>
    <mergeCell ref="TWM34:TXA34"/>
    <mergeCell ref="TXB34:TXP34"/>
    <mergeCell ref="TXQ34:TYE34"/>
    <mergeCell ref="TYF34:TYT34"/>
    <mergeCell ref="TYU34:TZI34"/>
    <mergeCell ref="TTP34:TUD34"/>
    <mergeCell ref="TUE34:TUS34"/>
    <mergeCell ref="TUT34:TVH34"/>
    <mergeCell ref="TVI34:TVW34"/>
    <mergeCell ref="TVX34:TWL34"/>
    <mergeCell ref="TQS34:TRG34"/>
    <mergeCell ref="TRH34:TRV34"/>
    <mergeCell ref="TRW34:TSK34"/>
    <mergeCell ref="TSL34:TSZ34"/>
    <mergeCell ref="TTA34:TTO34"/>
    <mergeCell ref="TNV34:TOJ34"/>
    <mergeCell ref="TOK34:TOY34"/>
    <mergeCell ref="TOZ34:TPN34"/>
    <mergeCell ref="TPO34:TQC34"/>
    <mergeCell ref="TQD34:TQR34"/>
    <mergeCell ref="TKY34:TLM34"/>
    <mergeCell ref="TLN34:TMB34"/>
    <mergeCell ref="TMC34:TMQ34"/>
    <mergeCell ref="TMR34:TNF34"/>
    <mergeCell ref="TNG34:TNU34"/>
    <mergeCell ref="TIB34:TIP34"/>
    <mergeCell ref="TIQ34:TJE34"/>
    <mergeCell ref="TJF34:TJT34"/>
    <mergeCell ref="TJU34:TKI34"/>
    <mergeCell ref="TKJ34:TKX34"/>
    <mergeCell ref="TFE34:TFS34"/>
    <mergeCell ref="TFT34:TGH34"/>
    <mergeCell ref="TGI34:TGW34"/>
    <mergeCell ref="TGX34:THL34"/>
    <mergeCell ref="THM34:TIA34"/>
    <mergeCell ref="TCH34:TCV34"/>
    <mergeCell ref="TCW34:TDK34"/>
    <mergeCell ref="TDL34:TDZ34"/>
    <mergeCell ref="TEA34:TEO34"/>
    <mergeCell ref="TEP34:TFD34"/>
    <mergeCell ref="SZK34:SZY34"/>
    <mergeCell ref="SZZ34:TAN34"/>
    <mergeCell ref="TAO34:TBC34"/>
    <mergeCell ref="TBD34:TBR34"/>
    <mergeCell ref="TBS34:TCG34"/>
    <mergeCell ref="SWN34:SXB34"/>
    <mergeCell ref="SXC34:SXQ34"/>
    <mergeCell ref="SXR34:SYF34"/>
    <mergeCell ref="SYG34:SYU34"/>
    <mergeCell ref="SYV34:SZJ34"/>
    <mergeCell ref="STQ34:SUE34"/>
    <mergeCell ref="SUF34:SUT34"/>
    <mergeCell ref="SUU34:SVI34"/>
    <mergeCell ref="SVJ34:SVX34"/>
    <mergeCell ref="SVY34:SWM34"/>
    <mergeCell ref="SQT34:SRH34"/>
    <mergeCell ref="SRI34:SRW34"/>
    <mergeCell ref="SRX34:SSL34"/>
    <mergeCell ref="SSM34:STA34"/>
    <mergeCell ref="STB34:STP34"/>
    <mergeCell ref="SNW34:SOK34"/>
    <mergeCell ref="SOL34:SOZ34"/>
    <mergeCell ref="SPA34:SPO34"/>
    <mergeCell ref="SPP34:SQD34"/>
    <mergeCell ref="SQE34:SQS34"/>
    <mergeCell ref="SKZ34:SLN34"/>
    <mergeCell ref="SLO34:SMC34"/>
    <mergeCell ref="SMD34:SMR34"/>
    <mergeCell ref="SMS34:SNG34"/>
    <mergeCell ref="SNH34:SNV34"/>
    <mergeCell ref="SIC34:SIQ34"/>
    <mergeCell ref="SIR34:SJF34"/>
    <mergeCell ref="SJG34:SJU34"/>
    <mergeCell ref="SJV34:SKJ34"/>
    <mergeCell ref="SKK34:SKY34"/>
    <mergeCell ref="SFF34:SFT34"/>
    <mergeCell ref="SFU34:SGI34"/>
    <mergeCell ref="SGJ34:SGX34"/>
    <mergeCell ref="SGY34:SHM34"/>
    <mergeCell ref="SHN34:SIB34"/>
    <mergeCell ref="SCI34:SCW34"/>
    <mergeCell ref="SCX34:SDL34"/>
    <mergeCell ref="SDM34:SEA34"/>
    <mergeCell ref="SEB34:SEP34"/>
    <mergeCell ref="SEQ34:SFE34"/>
    <mergeCell ref="RZL34:RZZ34"/>
    <mergeCell ref="SAA34:SAO34"/>
    <mergeCell ref="SAP34:SBD34"/>
    <mergeCell ref="SBE34:SBS34"/>
    <mergeCell ref="SBT34:SCH34"/>
    <mergeCell ref="RWO34:RXC34"/>
    <mergeCell ref="RXD34:RXR34"/>
    <mergeCell ref="RXS34:RYG34"/>
    <mergeCell ref="RYH34:RYV34"/>
    <mergeCell ref="RYW34:RZK34"/>
    <mergeCell ref="RTR34:RUF34"/>
    <mergeCell ref="RUG34:RUU34"/>
    <mergeCell ref="RUV34:RVJ34"/>
    <mergeCell ref="RVK34:RVY34"/>
    <mergeCell ref="RVZ34:RWN34"/>
    <mergeCell ref="RQU34:RRI34"/>
    <mergeCell ref="RRJ34:RRX34"/>
    <mergeCell ref="RRY34:RSM34"/>
    <mergeCell ref="RSN34:RTB34"/>
    <mergeCell ref="RTC34:RTQ34"/>
    <mergeCell ref="RNX34:ROL34"/>
    <mergeCell ref="ROM34:RPA34"/>
    <mergeCell ref="RPB34:RPP34"/>
    <mergeCell ref="RPQ34:RQE34"/>
    <mergeCell ref="RQF34:RQT34"/>
    <mergeCell ref="RLA34:RLO34"/>
    <mergeCell ref="RLP34:RMD34"/>
    <mergeCell ref="RME34:RMS34"/>
    <mergeCell ref="RMT34:RNH34"/>
    <mergeCell ref="RNI34:RNW34"/>
    <mergeCell ref="RID34:RIR34"/>
    <mergeCell ref="RIS34:RJG34"/>
    <mergeCell ref="RJH34:RJV34"/>
    <mergeCell ref="RJW34:RKK34"/>
    <mergeCell ref="RKL34:RKZ34"/>
    <mergeCell ref="RFG34:RFU34"/>
    <mergeCell ref="RFV34:RGJ34"/>
    <mergeCell ref="RGK34:RGY34"/>
    <mergeCell ref="RGZ34:RHN34"/>
    <mergeCell ref="RHO34:RIC34"/>
    <mergeCell ref="RCJ34:RCX34"/>
    <mergeCell ref="RCY34:RDM34"/>
    <mergeCell ref="RDN34:REB34"/>
    <mergeCell ref="REC34:REQ34"/>
    <mergeCell ref="RER34:RFF34"/>
    <mergeCell ref="QZM34:RAA34"/>
    <mergeCell ref="RAB34:RAP34"/>
    <mergeCell ref="RAQ34:RBE34"/>
    <mergeCell ref="RBF34:RBT34"/>
    <mergeCell ref="RBU34:RCI34"/>
    <mergeCell ref="QWP34:QXD34"/>
    <mergeCell ref="QXE34:QXS34"/>
    <mergeCell ref="QXT34:QYH34"/>
    <mergeCell ref="QYI34:QYW34"/>
    <mergeCell ref="QYX34:QZL34"/>
    <mergeCell ref="QTS34:QUG34"/>
    <mergeCell ref="QUH34:QUV34"/>
    <mergeCell ref="QUW34:QVK34"/>
    <mergeCell ref="QVL34:QVZ34"/>
    <mergeCell ref="QWA34:QWO34"/>
    <mergeCell ref="QQV34:QRJ34"/>
    <mergeCell ref="QRK34:QRY34"/>
    <mergeCell ref="QRZ34:QSN34"/>
    <mergeCell ref="QSO34:QTC34"/>
    <mergeCell ref="QTD34:QTR34"/>
    <mergeCell ref="QNY34:QOM34"/>
    <mergeCell ref="QON34:QPB34"/>
    <mergeCell ref="QPC34:QPQ34"/>
    <mergeCell ref="QPR34:QQF34"/>
    <mergeCell ref="QQG34:QQU34"/>
    <mergeCell ref="QLB34:QLP34"/>
    <mergeCell ref="QLQ34:QME34"/>
    <mergeCell ref="QMF34:QMT34"/>
    <mergeCell ref="QMU34:QNI34"/>
    <mergeCell ref="QNJ34:QNX34"/>
    <mergeCell ref="QIE34:QIS34"/>
    <mergeCell ref="QIT34:QJH34"/>
    <mergeCell ref="QJI34:QJW34"/>
    <mergeCell ref="QJX34:QKL34"/>
    <mergeCell ref="QKM34:QLA34"/>
    <mergeCell ref="QFH34:QFV34"/>
    <mergeCell ref="QFW34:QGK34"/>
    <mergeCell ref="QGL34:QGZ34"/>
    <mergeCell ref="QHA34:QHO34"/>
    <mergeCell ref="QHP34:QID34"/>
    <mergeCell ref="QCK34:QCY34"/>
    <mergeCell ref="QCZ34:QDN34"/>
    <mergeCell ref="QDO34:QEC34"/>
    <mergeCell ref="QED34:QER34"/>
    <mergeCell ref="QES34:QFG34"/>
    <mergeCell ref="PZN34:QAB34"/>
    <mergeCell ref="QAC34:QAQ34"/>
    <mergeCell ref="QAR34:QBF34"/>
    <mergeCell ref="QBG34:QBU34"/>
    <mergeCell ref="QBV34:QCJ34"/>
    <mergeCell ref="PWQ34:PXE34"/>
    <mergeCell ref="PXF34:PXT34"/>
    <mergeCell ref="PXU34:PYI34"/>
    <mergeCell ref="PYJ34:PYX34"/>
    <mergeCell ref="PYY34:PZM34"/>
    <mergeCell ref="PTT34:PUH34"/>
    <mergeCell ref="PUI34:PUW34"/>
    <mergeCell ref="PUX34:PVL34"/>
    <mergeCell ref="PVM34:PWA34"/>
    <mergeCell ref="PWB34:PWP34"/>
    <mergeCell ref="PQW34:PRK34"/>
    <mergeCell ref="PRL34:PRZ34"/>
    <mergeCell ref="PSA34:PSO34"/>
    <mergeCell ref="PSP34:PTD34"/>
    <mergeCell ref="PTE34:PTS34"/>
    <mergeCell ref="PNZ34:PON34"/>
    <mergeCell ref="POO34:PPC34"/>
    <mergeCell ref="PPD34:PPR34"/>
    <mergeCell ref="PPS34:PQG34"/>
    <mergeCell ref="PQH34:PQV34"/>
    <mergeCell ref="PLC34:PLQ34"/>
    <mergeCell ref="PLR34:PMF34"/>
    <mergeCell ref="PMG34:PMU34"/>
    <mergeCell ref="PMV34:PNJ34"/>
    <mergeCell ref="PNK34:PNY34"/>
    <mergeCell ref="PIF34:PIT34"/>
    <mergeCell ref="PIU34:PJI34"/>
    <mergeCell ref="PJJ34:PJX34"/>
    <mergeCell ref="PJY34:PKM34"/>
    <mergeCell ref="PKN34:PLB34"/>
    <mergeCell ref="PFI34:PFW34"/>
    <mergeCell ref="PFX34:PGL34"/>
    <mergeCell ref="PGM34:PHA34"/>
    <mergeCell ref="PHB34:PHP34"/>
    <mergeCell ref="PHQ34:PIE34"/>
    <mergeCell ref="PCL34:PCZ34"/>
    <mergeCell ref="PDA34:PDO34"/>
    <mergeCell ref="PDP34:PED34"/>
    <mergeCell ref="PEE34:PES34"/>
    <mergeCell ref="PET34:PFH34"/>
    <mergeCell ref="OZO34:PAC34"/>
    <mergeCell ref="PAD34:PAR34"/>
    <mergeCell ref="PAS34:PBG34"/>
    <mergeCell ref="PBH34:PBV34"/>
    <mergeCell ref="PBW34:PCK34"/>
    <mergeCell ref="OWR34:OXF34"/>
    <mergeCell ref="OXG34:OXU34"/>
    <mergeCell ref="OXV34:OYJ34"/>
    <mergeCell ref="OYK34:OYY34"/>
    <mergeCell ref="OYZ34:OZN34"/>
    <mergeCell ref="OTU34:OUI34"/>
    <mergeCell ref="OUJ34:OUX34"/>
    <mergeCell ref="OUY34:OVM34"/>
    <mergeCell ref="OVN34:OWB34"/>
    <mergeCell ref="OWC34:OWQ34"/>
    <mergeCell ref="OQX34:ORL34"/>
    <mergeCell ref="ORM34:OSA34"/>
    <mergeCell ref="OSB34:OSP34"/>
    <mergeCell ref="OSQ34:OTE34"/>
    <mergeCell ref="OTF34:OTT34"/>
    <mergeCell ref="OOA34:OOO34"/>
    <mergeCell ref="OOP34:OPD34"/>
    <mergeCell ref="OPE34:OPS34"/>
    <mergeCell ref="OPT34:OQH34"/>
    <mergeCell ref="OQI34:OQW34"/>
    <mergeCell ref="OLD34:OLR34"/>
    <mergeCell ref="OLS34:OMG34"/>
    <mergeCell ref="OMH34:OMV34"/>
    <mergeCell ref="OMW34:ONK34"/>
    <mergeCell ref="ONL34:ONZ34"/>
    <mergeCell ref="OIG34:OIU34"/>
    <mergeCell ref="OIV34:OJJ34"/>
    <mergeCell ref="OJK34:OJY34"/>
    <mergeCell ref="OJZ34:OKN34"/>
    <mergeCell ref="OKO34:OLC34"/>
    <mergeCell ref="OFJ34:OFX34"/>
    <mergeCell ref="OFY34:OGM34"/>
    <mergeCell ref="OGN34:OHB34"/>
    <mergeCell ref="OHC34:OHQ34"/>
    <mergeCell ref="OHR34:OIF34"/>
    <mergeCell ref="OCM34:ODA34"/>
    <mergeCell ref="ODB34:ODP34"/>
    <mergeCell ref="ODQ34:OEE34"/>
    <mergeCell ref="OEF34:OET34"/>
    <mergeCell ref="OEU34:OFI34"/>
    <mergeCell ref="NZP34:OAD34"/>
    <mergeCell ref="OAE34:OAS34"/>
    <mergeCell ref="OAT34:OBH34"/>
    <mergeCell ref="OBI34:OBW34"/>
    <mergeCell ref="OBX34:OCL34"/>
    <mergeCell ref="NWS34:NXG34"/>
    <mergeCell ref="NXH34:NXV34"/>
    <mergeCell ref="NXW34:NYK34"/>
    <mergeCell ref="NYL34:NYZ34"/>
    <mergeCell ref="NZA34:NZO34"/>
    <mergeCell ref="NTV34:NUJ34"/>
    <mergeCell ref="NUK34:NUY34"/>
    <mergeCell ref="NUZ34:NVN34"/>
    <mergeCell ref="NVO34:NWC34"/>
    <mergeCell ref="NWD34:NWR34"/>
    <mergeCell ref="NQY34:NRM34"/>
    <mergeCell ref="NRN34:NSB34"/>
    <mergeCell ref="NSC34:NSQ34"/>
    <mergeCell ref="NSR34:NTF34"/>
    <mergeCell ref="NTG34:NTU34"/>
    <mergeCell ref="NOB34:NOP34"/>
    <mergeCell ref="NOQ34:NPE34"/>
    <mergeCell ref="NPF34:NPT34"/>
    <mergeCell ref="NPU34:NQI34"/>
    <mergeCell ref="NQJ34:NQX34"/>
    <mergeCell ref="NLE34:NLS34"/>
    <mergeCell ref="NLT34:NMH34"/>
    <mergeCell ref="NMI34:NMW34"/>
    <mergeCell ref="NMX34:NNL34"/>
    <mergeCell ref="NNM34:NOA34"/>
    <mergeCell ref="NIH34:NIV34"/>
    <mergeCell ref="NIW34:NJK34"/>
    <mergeCell ref="NJL34:NJZ34"/>
    <mergeCell ref="NKA34:NKO34"/>
    <mergeCell ref="NKP34:NLD34"/>
    <mergeCell ref="NFK34:NFY34"/>
    <mergeCell ref="NFZ34:NGN34"/>
    <mergeCell ref="NGO34:NHC34"/>
    <mergeCell ref="NHD34:NHR34"/>
    <mergeCell ref="NHS34:NIG34"/>
    <mergeCell ref="NCN34:NDB34"/>
    <mergeCell ref="NDC34:NDQ34"/>
    <mergeCell ref="NDR34:NEF34"/>
    <mergeCell ref="NEG34:NEU34"/>
    <mergeCell ref="NEV34:NFJ34"/>
    <mergeCell ref="MZQ34:NAE34"/>
    <mergeCell ref="NAF34:NAT34"/>
    <mergeCell ref="NAU34:NBI34"/>
    <mergeCell ref="NBJ34:NBX34"/>
    <mergeCell ref="NBY34:NCM34"/>
    <mergeCell ref="MWT34:MXH34"/>
    <mergeCell ref="MXI34:MXW34"/>
    <mergeCell ref="MXX34:MYL34"/>
    <mergeCell ref="MYM34:MZA34"/>
    <mergeCell ref="MZB34:MZP34"/>
    <mergeCell ref="MTW34:MUK34"/>
    <mergeCell ref="MUL34:MUZ34"/>
    <mergeCell ref="MVA34:MVO34"/>
    <mergeCell ref="MVP34:MWD34"/>
    <mergeCell ref="MWE34:MWS34"/>
    <mergeCell ref="MQZ34:MRN34"/>
    <mergeCell ref="MRO34:MSC34"/>
    <mergeCell ref="MSD34:MSR34"/>
    <mergeCell ref="MSS34:MTG34"/>
    <mergeCell ref="MTH34:MTV34"/>
    <mergeCell ref="MOC34:MOQ34"/>
    <mergeCell ref="MOR34:MPF34"/>
    <mergeCell ref="MPG34:MPU34"/>
    <mergeCell ref="MPV34:MQJ34"/>
    <mergeCell ref="MQK34:MQY34"/>
    <mergeCell ref="MLF34:MLT34"/>
    <mergeCell ref="MLU34:MMI34"/>
    <mergeCell ref="MMJ34:MMX34"/>
    <mergeCell ref="MMY34:MNM34"/>
    <mergeCell ref="MNN34:MOB34"/>
    <mergeCell ref="MII34:MIW34"/>
    <mergeCell ref="MIX34:MJL34"/>
    <mergeCell ref="MJM34:MKA34"/>
    <mergeCell ref="MKB34:MKP34"/>
    <mergeCell ref="MKQ34:MLE34"/>
    <mergeCell ref="MFL34:MFZ34"/>
    <mergeCell ref="MGA34:MGO34"/>
    <mergeCell ref="MGP34:MHD34"/>
    <mergeCell ref="MHE34:MHS34"/>
    <mergeCell ref="MHT34:MIH34"/>
    <mergeCell ref="MCO34:MDC34"/>
    <mergeCell ref="MDD34:MDR34"/>
    <mergeCell ref="MDS34:MEG34"/>
    <mergeCell ref="MEH34:MEV34"/>
    <mergeCell ref="MEW34:MFK34"/>
    <mergeCell ref="LZR34:MAF34"/>
    <mergeCell ref="MAG34:MAU34"/>
    <mergeCell ref="MAV34:MBJ34"/>
    <mergeCell ref="MBK34:MBY34"/>
    <mergeCell ref="MBZ34:MCN34"/>
    <mergeCell ref="LWU34:LXI34"/>
    <mergeCell ref="LXJ34:LXX34"/>
    <mergeCell ref="LXY34:LYM34"/>
    <mergeCell ref="LYN34:LZB34"/>
    <mergeCell ref="LZC34:LZQ34"/>
    <mergeCell ref="LTX34:LUL34"/>
    <mergeCell ref="LUM34:LVA34"/>
    <mergeCell ref="LVB34:LVP34"/>
    <mergeCell ref="LVQ34:LWE34"/>
    <mergeCell ref="LWF34:LWT34"/>
    <mergeCell ref="LRA34:LRO34"/>
    <mergeCell ref="LRP34:LSD34"/>
    <mergeCell ref="LSE34:LSS34"/>
    <mergeCell ref="LST34:LTH34"/>
    <mergeCell ref="LTI34:LTW34"/>
    <mergeCell ref="LOD34:LOR34"/>
    <mergeCell ref="LOS34:LPG34"/>
    <mergeCell ref="LPH34:LPV34"/>
    <mergeCell ref="LPW34:LQK34"/>
    <mergeCell ref="LQL34:LQZ34"/>
    <mergeCell ref="LLG34:LLU34"/>
    <mergeCell ref="LLV34:LMJ34"/>
    <mergeCell ref="LMK34:LMY34"/>
    <mergeCell ref="LMZ34:LNN34"/>
    <mergeCell ref="LNO34:LOC34"/>
    <mergeCell ref="LIJ34:LIX34"/>
    <mergeCell ref="LIY34:LJM34"/>
    <mergeCell ref="LJN34:LKB34"/>
    <mergeCell ref="LKC34:LKQ34"/>
    <mergeCell ref="LKR34:LLF34"/>
    <mergeCell ref="LFM34:LGA34"/>
    <mergeCell ref="LGB34:LGP34"/>
    <mergeCell ref="LGQ34:LHE34"/>
    <mergeCell ref="LHF34:LHT34"/>
    <mergeCell ref="LHU34:LII34"/>
    <mergeCell ref="LCP34:LDD34"/>
    <mergeCell ref="LDE34:LDS34"/>
    <mergeCell ref="LDT34:LEH34"/>
    <mergeCell ref="LEI34:LEW34"/>
    <mergeCell ref="LEX34:LFL34"/>
    <mergeCell ref="KZS34:LAG34"/>
    <mergeCell ref="LAH34:LAV34"/>
    <mergeCell ref="LAW34:LBK34"/>
    <mergeCell ref="LBL34:LBZ34"/>
    <mergeCell ref="LCA34:LCO34"/>
    <mergeCell ref="KWV34:KXJ34"/>
    <mergeCell ref="KXK34:KXY34"/>
    <mergeCell ref="KXZ34:KYN34"/>
    <mergeCell ref="KYO34:KZC34"/>
    <mergeCell ref="KZD34:KZR34"/>
    <mergeCell ref="KTY34:KUM34"/>
    <mergeCell ref="KUN34:KVB34"/>
    <mergeCell ref="KVC34:KVQ34"/>
    <mergeCell ref="KVR34:KWF34"/>
    <mergeCell ref="KWG34:KWU34"/>
    <mergeCell ref="KRB34:KRP34"/>
    <mergeCell ref="KRQ34:KSE34"/>
    <mergeCell ref="KSF34:KST34"/>
    <mergeCell ref="KSU34:KTI34"/>
    <mergeCell ref="KTJ34:KTX34"/>
    <mergeCell ref="KOE34:KOS34"/>
    <mergeCell ref="KOT34:KPH34"/>
    <mergeCell ref="KPI34:KPW34"/>
    <mergeCell ref="KPX34:KQL34"/>
    <mergeCell ref="KQM34:KRA34"/>
    <mergeCell ref="KLH34:KLV34"/>
    <mergeCell ref="KLW34:KMK34"/>
    <mergeCell ref="KML34:KMZ34"/>
    <mergeCell ref="KNA34:KNO34"/>
    <mergeCell ref="KNP34:KOD34"/>
    <mergeCell ref="KIK34:KIY34"/>
    <mergeCell ref="KIZ34:KJN34"/>
    <mergeCell ref="KJO34:KKC34"/>
    <mergeCell ref="KKD34:KKR34"/>
    <mergeCell ref="KKS34:KLG34"/>
    <mergeCell ref="KFN34:KGB34"/>
    <mergeCell ref="KGC34:KGQ34"/>
    <mergeCell ref="KGR34:KHF34"/>
    <mergeCell ref="KHG34:KHU34"/>
    <mergeCell ref="KHV34:KIJ34"/>
    <mergeCell ref="KCQ34:KDE34"/>
    <mergeCell ref="KDF34:KDT34"/>
    <mergeCell ref="KDU34:KEI34"/>
    <mergeCell ref="KEJ34:KEX34"/>
    <mergeCell ref="KEY34:KFM34"/>
    <mergeCell ref="JZT34:KAH34"/>
    <mergeCell ref="KAI34:KAW34"/>
    <mergeCell ref="KAX34:KBL34"/>
    <mergeCell ref="KBM34:KCA34"/>
    <mergeCell ref="KCB34:KCP34"/>
    <mergeCell ref="JWW34:JXK34"/>
    <mergeCell ref="JXL34:JXZ34"/>
    <mergeCell ref="JYA34:JYO34"/>
    <mergeCell ref="JYP34:JZD34"/>
    <mergeCell ref="JZE34:JZS34"/>
    <mergeCell ref="JTZ34:JUN34"/>
    <mergeCell ref="JUO34:JVC34"/>
    <mergeCell ref="JVD34:JVR34"/>
    <mergeCell ref="JVS34:JWG34"/>
    <mergeCell ref="JWH34:JWV34"/>
    <mergeCell ref="JRC34:JRQ34"/>
    <mergeCell ref="JRR34:JSF34"/>
    <mergeCell ref="JSG34:JSU34"/>
    <mergeCell ref="JSV34:JTJ34"/>
    <mergeCell ref="JTK34:JTY34"/>
    <mergeCell ref="JOF34:JOT34"/>
    <mergeCell ref="JOU34:JPI34"/>
    <mergeCell ref="JPJ34:JPX34"/>
    <mergeCell ref="JPY34:JQM34"/>
    <mergeCell ref="JQN34:JRB34"/>
    <mergeCell ref="JLI34:JLW34"/>
    <mergeCell ref="JLX34:JML34"/>
    <mergeCell ref="JMM34:JNA34"/>
    <mergeCell ref="JNB34:JNP34"/>
    <mergeCell ref="JNQ34:JOE34"/>
    <mergeCell ref="JIL34:JIZ34"/>
    <mergeCell ref="JJA34:JJO34"/>
    <mergeCell ref="JJP34:JKD34"/>
    <mergeCell ref="JKE34:JKS34"/>
    <mergeCell ref="JKT34:JLH34"/>
    <mergeCell ref="JFO34:JGC34"/>
    <mergeCell ref="JGD34:JGR34"/>
    <mergeCell ref="JGS34:JHG34"/>
    <mergeCell ref="JHH34:JHV34"/>
    <mergeCell ref="JHW34:JIK34"/>
    <mergeCell ref="JCR34:JDF34"/>
    <mergeCell ref="JDG34:JDU34"/>
    <mergeCell ref="JDV34:JEJ34"/>
    <mergeCell ref="JEK34:JEY34"/>
    <mergeCell ref="JEZ34:JFN34"/>
    <mergeCell ref="IZU34:JAI34"/>
    <mergeCell ref="JAJ34:JAX34"/>
    <mergeCell ref="JAY34:JBM34"/>
    <mergeCell ref="JBN34:JCB34"/>
    <mergeCell ref="JCC34:JCQ34"/>
    <mergeCell ref="IWX34:IXL34"/>
    <mergeCell ref="IXM34:IYA34"/>
    <mergeCell ref="IYB34:IYP34"/>
    <mergeCell ref="IYQ34:IZE34"/>
    <mergeCell ref="IZF34:IZT34"/>
    <mergeCell ref="IUA34:IUO34"/>
    <mergeCell ref="IUP34:IVD34"/>
    <mergeCell ref="IVE34:IVS34"/>
    <mergeCell ref="IVT34:IWH34"/>
    <mergeCell ref="IWI34:IWW34"/>
    <mergeCell ref="IRD34:IRR34"/>
    <mergeCell ref="IRS34:ISG34"/>
    <mergeCell ref="ISH34:ISV34"/>
    <mergeCell ref="ISW34:ITK34"/>
    <mergeCell ref="ITL34:ITZ34"/>
    <mergeCell ref="IOG34:IOU34"/>
    <mergeCell ref="IOV34:IPJ34"/>
    <mergeCell ref="IPK34:IPY34"/>
    <mergeCell ref="IPZ34:IQN34"/>
    <mergeCell ref="IQO34:IRC34"/>
    <mergeCell ref="ILJ34:ILX34"/>
    <mergeCell ref="ILY34:IMM34"/>
    <mergeCell ref="IMN34:INB34"/>
    <mergeCell ref="INC34:INQ34"/>
    <mergeCell ref="INR34:IOF34"/>
    <mergeCell ref="IIM34:IJA34"/>
    <mergeCell ref="IJB34:IJP34"/>
    <mergeCell ref="IJQ34:IKE34"/>
    <mergeCell ref="IKF34:IKT34"/>
    <mergeCell ref="IKU34:ILI34"/>
    <mergeCell ref="IFP34:IGD34"/>
    <mergeCell ref="IGE34:IGS34"/>
    <mergeCell ref="IGT34:IHH34"/>
    <mergeCell ref="IHI34:IHW34"/>
    <mergeCell ref="IHX34:IIL34"/>
    <mergeCell ref="ICS34:IDG34"/>
    <mergeCell ref="IDH34:IDV34"/>
    <mergeCell ref="IDW34:IEK34"/>
    <mergeCell ref="IEL34:IEZ34"/>
    <mergeCell ref="IFA34:IFO34"/>
    <mergeCell ref="HZV34:IAJ34"/>
    <mergeCell ref="IAK34:IAY34"/>
    <mergeCell ref="IAZ34:IBN34"/>
    <mergeCell ref="IBO34:ICC34"/>
    <mergeCell ref="ICD34:ICR34"/>
    <mergeCell ref="HWY34:HXM34"/>
    <mergeCell ref="HXN34:HYB34"/>
    <mergeCell ref="HYC34:HYQ34"/>
    <mergeCell ref="HYR34:HZF34"/>
    <mergeCell ref="HZG34:HZU34"/>
    <mergeCell ref="HUB34:HUP34"/>
    <mergeCell ref="HUQ34:HVE34"/>
    <mergeCell ref="HVF34:HVT34"/>
    <mergeCell ref="HVU34:HWI34"/>
    <mergeCell ref="HWJ34:HWX34"/>
    <mergeCell ref="HRE34:HRS34"/>
    <mergeCell ref="HRT34:HSH34"/>
    <mergeCell ref="HSI34:HSW34"/>
    <mergeCell ref="HSX34:HTL34"/>
    <mergeCell ref="HTM34:HUA34"/>
    <mergeCell ref="HOH34:HOV34"/>
    <mergeCell ref="HOW34:HPK34"/>
    <mergeCell ref="HPL34:HPZ34"/>
    <mergeCell ref="HQA34:HQO34"/>
    <mergeCell ref="HQP34:HRD34"/>
    <mergeCell ref="HLK34:HLY34"/>
    <mergeCell ref="HLZ34:HMN34"/>
    <mergeCell ref="HMO34:HNC34"/>
    <mergeCell ref="HND34:HNR34"/>
    <mergeCell ref="HNS34:HOG34"/>
    <mergeCell ref="HIN34:HJB34"/>
    <mergeCell ref="HJC34:HJQ34"/>
    <mergeCell ref="HJR34:HKF34"/>
    <mergeCell ref="HKG34:HKU34"/>
    <mergeCell ref="HKV34:HLJ34"/>
    <mergeCell ref="HFQ34:HGE34"/>
    <mergeCell ref="HGF34:HGT34"/>
    <mergeCell ref="HGU34:HHI34"/>
    <mergeCell ref="HHJ34:HHX34"/>
    <mergeCell ref="HHY34:HIM34"/>
    <mergeCell ref="HCT34:HDH34"/>
    <mergeCell ref="HDI34:HDW34"/>
    <mergeCell ref="HDX34:HEL34"/>
    <mergeCell ref="HEM34:HFA34"/>
    <mergeCell ref="HFB34:HFP34"/>
    <mergeCell ref="GZW34:HAK34"/>
    <mergeCell ref="HAL34:HAZ34"/>
    <mergeCell ref="HBA34:HBO34"/>
    <mergeCell ref="HBP34:HCD34"/>
    <mergeCell ref="HCE34:HCS34"/>
    <mergeCell ref="GWZ34:GXN34"/>
    <mergeCell ref="GXO34:GYC34"/>
    <mergeCell ref="GYD34:GYR34"/>
    <mergeCell ref="GYS34:GZG34"/>
    <mergeCell ref="GZH34:GZV34"/>
    <mergeCell ref="GUC34:GUQ34"/>
    <mergeCell ref="GUR34:GVF34"/>
    <mergeCell ref="GVG34:GVU34"/>
    <mergeCell ref="GVV34:GWJ34"/>
    <mergeCell ref="GWK34:GWY34"/>
    <mergeCell ref="GRF34:GRT34"/>
    <mergeCell ref="GRU34:GSI34"/>
    <mergeCell ref="GSJ34:GSX34"/>
    <mergeCell ref="GSY34:GTM34"/>
    <mergeCell ref="GTN34:GUB34"/>
    <mergeCell ref="GOI34:GOW34"/>
    <mergeCell ref="GOX34:GPL34"/>
    <mergeCell ref="GPM34:GQA34"/>
    <mergeCell ref="GQB34:GQP34"/>
    <mergeCell ref="GQQ34:GRE34"/>
    <mergeCell ref="GLL34:GLZ34"/>
    <mergeCell ref="GMA34:GMO34"/>
    <mergeCell ref="GMP34:GND34"/>
    <mergeCell ref="GNE34:GNS34"/>
    <mergeCell ref="GNT34:GOH34"/>
    <mergeCell ref="GIO34:GJC34"/>
    <mergeCell ref="GJD34:GJR34"/>
    <mergeCell ref="GJS34:GKG34"/>
    <mergeCell ref="GKH34:GKV34"/>
    <mergeCell ref="GKW34:GLK34"/>
    <mergeCell ref="GFR34:GGF34"/>
    <mergeCell ref="GGG34:GGU34"/>
    <mergeCell ref="GGV34:GHJ34"/>
    <mergeCell ref="GHK34:GHY34"/>
    <mergeCell ref="GHZ34:GIN34"/>
    <mergeCell ref="GCU34:GDI34"/>
    <mergeCell ref="GDJ34:GDX34"/>
    <mergeCell ref="GDY34:GEM34"/>
    <mergeCell ref="GEN34:GFB34"/>
    <mergeCell ref="GFC34:GFQ34"/>
    <mergeCell ref="FZX34:GAL34"/>
    <mergeCell ref="GAM34:GBA34"/>
    <mergeCell ref="GBB34:GBP34"/>
    <mergeCell ref="GBQ34:GCE34"/>
    <mergeCell ref="GCF34:GCT34"/>
    <mergeCell ref="FXA34:FXO34"/>
    <mergeCell ref="FXP34:FYD34"/>
    <mergeCell ref="FYE34:FYS34"/>
    <mergeCell ref="FYT34:FZH34"/>
    <mergeCell ref="FZI34:FZW34"/>
    <mergeCell ref="FUD34:FUR34"/>
    <mergeCell ref="FUS34:FVG34"/>
    <mergeCell ref="FVH34:FVV34"/>
    <mergeCell ref="FVW34:FWK34"/>
    <mergeCell ref="FWL34:FWZ34"/>
    <mergeCell ref="FRG34:FRU34"/>
    <mergeCell ref="FRV34:FSJ34"/>
    <mergeCell ref="FSK34:FSY34"/>
    <mergeCell ref="FSZ34:FTN34"/>
    <mergeCell ref="FTO34:FUC34"/>
    <mergeCell ref="FOJ34:FOX34"/>
    <mergeCell ref="FOY34:FPM34"/>
    <mergeCell ref="FPN34:FQB34"/>
    <mergeCell ref="FQC34:FQQ34"/>
    <mergeCell ref="FQR34:FRF34"/>
    <mergeCell ref="FLM34:FMA34"/>
    <mergeCell ref="FMB34:FMP34"/>
    <mergeCell ref="FMQ34:FNE34"/>
    <mergeCell ref="FNF34:FNT34"/>
    <mergeCell ref="FNU34:FOI34"/>
    <mergeCell ref="FIP34:FJD34"/>
    <mergeCell ref="FJE34:FJS34"/>
    <mergeCell ref="FJT34:FKH34"/>
    <mergeCell ref="FKI34:FKW34"/>
    <mergeCell ref="FKX34:FLL34"/>
    <mergeCell ref="FFS34:FGG34"/>
    <mergeCell ref="FGH34:FGV34"/>
    <mergeCell ref="FGW34:FHK34"/>
    <mergeCell ref="FHL34:FHZ34"/>
    <mergeCell ref="FIA34:FIO34"/>
    <mergeCell ref="FCV34:FDJ34"/>
    <mergeCell ref="FDK34:FDY34"/>
    <mergeCell ref="FDZ34:FEN34"/>
    <mergeCell ref="FEO34:FFC34"/>
    <mergeCell ref="FFD34:FFR34"/>
    <mergeCell ref="EZY34:FAM34"/>
    <mergeCell ref="FAN34:FBB34"/>
    <mergeCell ref="FBC34:FBQ34"/>
    <mergeCell ref="FBR34:FCF34"/>
    <mergeCell ref="FCG34:FCU34"/>
    <mergeCell ref="EXB34:EXP34"/>
    <mergeCell ref="EXQ34:EYE34"/>
    <mergeCell ref="EYF34:EYT34"/>
    <mergeCell ref="EYU34:EZI34"/>
    <mergeCell ref="EZJ34:EZX34"/>
    <mergeCell ref="EUE34:EUS34"/>
    <mergeCell ref="EUT34:EVH34"/>
    <mergeCell ref="EVI34:EVW34"/>
    <mergeCell ref="EVX34:EWL34"/>
    <mergeCell ref="EWM34:EXA34"/>
    <mergeCell ref="ERH34:ERV34"/>
    <mergeCell ref="ERW34:ESK34"/>
    <mergeCell ref="ESL34:ESZ34"/>
    <mergeCell ref="ETA34:ETO34"/>
    <mergeCell ref="ETP34:EUD34"/>
    <mergeCell ref="EOK34:EOY34"/>
    <mergeCell ref="EOZ34:EPN34"/>
    <mergeCell ref="EPO34:EQC34"/>
    <mergeCell ref="EQD34:EQR34"/>
    <mergeCell ref="EQS34:ERG34"/>
    <mergeCell ref="ELN34:EMB34"/>
    <mergeCell ref="EMC34:EMQ34"/>
    <mergeCell ref="EMR34:ENF34"/>
    <mergeCell ref="ENG34:ENU34"/>
    <mergeCell ref="ENV34:EOJ34"/>
    <mergeCell ref="EIQ34:EJE34"/>
    <mergeCell ref="EJF34:EJT34"/>
    <mergeCell ref="EJU34:EKI34"/>
    <mergeCell ref="EKJ34:EKX34"/>
    <mergeCell ref="EKY34:ELM34"/>
    <mergeCell ref="EFT34:EGH34"/>
    <mergeCell ref="EGI34:EGW34"/>
    <mergeCell ref="EGX34:EHL34"/>
    <mergeCell ref="EHM34:EIA34"/>
    <mergeCell ref="EIB34:EIP34"/>
    <mergeCell ref="ECW34:EDK34"/>
    <mergeCell ref="EDL34:EDZ34"/>
    <mergeCell ref="EEA34:EEO34"/>
    <mergeCell ref="EEP34:EFD34"/>
    <mergeCell ref="EFE34:EFS34"/>
    <mergeCell ref="DZZ34:EAN34"/>
    <mergeCell ref="EAO34:EBC34"/>
    <mergeCell ref="EBD34:EBR34"/>
    <mergeCell ref="EBS34:ECG34"/>
    <mergeCell ref="ECH34:ECV34"/>
    <mergeCell ref="DXC34:DXQ34"/>
    <mergeCell ref="DXR34:DYF34"/>
    <mergeCell ref="DYG34:DYU34"/>
    <mergeCell ref="DYV34:DZJ34"/>
    <mergeCell ref="DZK34:DZY34"/>
    <mergeCell ref="DUF34:DUT34"/>
    <mergeCell ref="DUU34:DVI34"/>
    <mergeCell ref="DVJ34:DVX34"/>
    <mergeCell ref="DVY34:DWM34"/>
    <mergeCell ref="DWN34:DXB34"/>
    <mergeCell ref="DRI34:DRW34"/>
    <mergeCell ref="DRX34:DSL34"/>
    <mergeCell ref="DSM34:DTA34"/>
    <mergeCell ref="DTB34:DTP34"/>
    <mergeCell ref="DTQ34:DUE34"/>
    <mergeCell ref="DOL34:DOZ34"/>
    <mergeCell ref="DPA34:DPO34"/>
    <mergeCell ref="DPP34:DQD34"/>
    <mergeCell ref="DQE34:DQS34"/>
    <mergeCell ref="DQT34:DRH34"/>
    <mergeCell ref="DLO34:DMC34"/>
    <mergeCell ref="DMD34:DMR34"/>
    <mergeCell ref="DMS34:DNG34"/>
    <mergeCell ref="DNH34:DNV34"/>
    <mergeCell ref="DNW34:DOK34"/>
    <mergeCell ref="DIR34:DJF34"/>
    <mergeCell ref="DJG34:DJU34"/>
    <mergeCell ref="DJV34:DKJ34"/>
    <mergeCell ref="DKK34:DKY34"/>
    <mergeCell ref="DKZ34:DLN34"/>
    <mergeCell ref="DFU34:DGI34"/>
    <mergeCell ref="DGJ34:DGX34"/>
    <mergeCell ref="DGY34:DHM34"/>
    <mergeCell ref="DHN34:DIB34"/>
    <mergeCell ref="DIC34:DIQ34"/>
    <mergeCell ref="DCX34:DDL34"/>
    <mergeCell ref="DDM34:DEA34"/>
    <mergeCell ref="DEB34:DEP34"/>
    <mergeCell ref="DEQ34:DFE34"/>
    <mergeCell ref="DFF34:DFT34"/>
    <mergeCell ref="DAA34:DAO34"/>
    <mergeCell ref="DAP34:DBD34"/>
    <mergeCell ref="DBE34:DBS34"/>
    <mergeCell ref="DBT34:DCH34"/>
    <mergeCell ref="DCI34:DCW34"/>
    <mergeCell ref="CXD34:CXR34"/>
    <mergeCell ref="CXS34:CYG34"/>
    <mergeCell ref="CYH34:CYV34"/>
    <mergeCell ref="CYW34:CZK34"/>
    <mergeCell ref="CZL34:CZZ34"/>
    <mergeCell ref="CUG34:CUU34"/>
    <mergeCell ref="CUV34:CVJ34"/>
    <mergeCell ref="CVK34:CVY34"/>
    <mergeCell ref="CVZ34:CWN34"/>
    <mergeCell ref="CWO34:CXC34"/>
    <mergeCell ref="CRJ34:CRX34"/>
    <mergeCell ref="CRY34:CSM34"/>
    <mergeCell ref="CSN34:CTB34"/>
    <mergeCell ref="CTC34:CTQ34"/>
    <mergeCell ref="CTR34:CUF34"/>
    <mergeCell ref="COM34:CPA34"/>
    <mergeCell ref="CPB34:CPP34"/>
    <mergeCell ref="CPQ34:CQE34"/>
    <mergeCell ref="CQF34:CQT34"/>
    <mergeCell ref="CQU34:CRI34"/>
    <mergeCell ref="CLP34:CMD34"/>
    <mergeCell ref="CME34:CMS34"/>
    <mergeCell ref="CMT34:CNH34"/>
    <mergeCell ref="CNI34:CNW34"/>
    <mergeCell ref="CNX34:COL34"/>
    <mergeCell ref="CIS34:CJG34"/>
    <mergeCell ref="CJH34:CJV34"/>
    <mergeCell ref="CJW34:CKK34"/>
    <mergeCell ref="CKL34:CKZ34"/>
    <mergeCell ref="CLA34:CLO34"/>
    <mergeCell ref="CFV34:CGJ34"/>
    <mergeCell ref="CGK34:CGY34"/>
    <mergeCell ref="CGZ34:CHN34"/>
    <mergeCell ref="CHO34:CIC34"/>
    <mergeCell ref="CID34:CIR34"/>
    <mergeCell ref="CCY34:CDM34"/>
    <mergeCell ref="CDN34:CEB34"/>
    <mergeCell ref="CEC34:CEQ34"/>
    <mergeCell ref="CER34:CFF34"/>
    <mergeCell ref="CFG34:CFU34"/>
    <mergeCell ref="CAB34:CAP34"/>
    <mergeCell ref="CAQ34:CBE34"/>
    <mergeCell ref="CBF34:CBT34"/>
    <mergeCell ref="CBU34:CCI34"/>
    <mergeCell ref="CCJ34:CCX34"/>
    <mergeCell ref="BXE34:BXS34"/>
    <mergeCell ref="BXT34:BYH34"/>
    <mergeCell ref="BYI34:BYW34"/>
    <mergeCell ref="BYX34:BZL34"/>
    <mergeCell ref="BZM34:CAA34"/>
    <mergeCell ref="BUH34:BUV34"/>
    <mergeCell ref="BUW34:BVK34"/>
    <mergeCell ref="BVL34:BVZ34"/>
    <mergeCell ref="BWA34:BWO34"/>
    <mergeCell ref="BWP34:BXD34"/>
    <mergeCell ref="BRK34:BRY34"/>
    <mergeCell ref="BRZ34:BSN34"/>
    <mergeCell ref="BSO34:BTC34"/>
    <mergeCell ref="BTD34:BTR34"/>
    <mergeCell ref="BTS34:BUG34"/>
    <mergeCell ref="BON34:BPB34"/>
    <mergeCell ref="BPC34:BPQ34"/>
    <mergeCell ref="BPR34:BQF34"/>
    <mergeCell ref="BQG34:BQU34"/>
    <mergeCell ref="BQV34:BRJ34"/>
    <mergeCell ref="BLQ34:BME34"/>
    <mergeCell ref="BMF34:BMT34"/>
    <mergeCell ref="BMU34:BNI34"/>
    <mergeCell ref="BNJ34:BNX34"/>
    <mergeCell ref="BNY34:BOM34"/>
    <mergeCell ref="BIT34:BJH34"/>
    <mergeCell ref="BJI34:BJW34"/>
    <mergeCell ref="BJX34:BKL34"/>
    <mergeCell ref="BKM34:BLA34"/>
    <mergeCell ref="BLB34:BLP34"/>
    <mergeCell ref="BFW34:BGK34"/>
    <mergeCell ref="BGL34:BGZ34"/>
    <mergeCell ref="BHA34:BHO34"/>
    <mergeCell ref="BHP34:BID34"/>
    <mergeCell ref="BIE34:BIS34"/>
    <mergeCell ref="BCZ34:BDN34"/>
    <mergeCell ref="BDO34:BEC34"/>
    <mergeCell ref="BED34:BER34"/>
    <mergeCell ref="BES34:BFG34"/>
    <mergeCell ref="BFH34:BFV34"/>
    <mergeCell ref="BAC34:BAQ34"/>
    <mergeCell ref="BAR34:BBF34"/>
    <mergeCell ref="BBG34:BBU34"/>
    <mergeCell ref="BBV34:BCJ34"/>
    <mergeCell ref="BCK34:BCY34"/>
    <mergeCell ref="AXF34:AXT34"/>
    <mergeCell ref="AXU34:AYI34"/>
    <mergeCell ref="AYJ34:AYX34"/>
    <mergeCell ref="AYY34:AZM34"/>
    <mergeCell ref="AZN34:BAB34"/>
    <mergeCell ref="AUI34:AUW34"/>
    <mergeCell ref="AUX34:AVL34"/>
    <mergeCell ref="AVM34:AWA34"/>
    <mergeCell ref="AWB34:AWP34"/>
    <mergeCell ref="AWQ34:AXE34"/>
    <mergeCell ref="ARL34:ARZ34"/>
    <mergeCell ref="ASA34:ASO34"/>
    <mergeCell ref="ASP34:ATD34"/>
    <mergeCell ref="ATE34:ATS34"/>
    <mergeCell ref="ATT34:AUH34"/>
    <mergeCell ref="AOO34:APC34"/>
    <mergeCell ref="APD34:APR34"/>
    <mergeCell ref="APS34:AQG34"/>
    <mergeCell ref="AQH34:AQV34"/>
    <mergeCell ref="AQW34:ARK34"/>
    <mergeCell ref="ALR34:AMF34"/>
    <mergeCell ref="AMG34:AMU34"/>
    <mergeCell ref="AMV34:ANJ34"/>
    <mergeCell ref="ANK34:ANY34"/>
    <mergeCell ref="ANZ34:AON34"/>
    <mergeCell ref="AIU34:AJI34"/>
    <mergeCell ref="AJJ34:AJX34"/>
    <mergeCell ref="AJY34:AKM34"/>
    <mergeCell ref="AKN34:ALB34"/>
    <mergeCell ref="ALC34:ALQ34"/>
    <mergeCell ref="AFX34:AGL34"/>
    <mergeCell ref="AGM34:AHA34"/>
    <mergeCell ref="AHB34:AHP34"/>
    <mergeCell ref="AHQ34:AIE34"/>
    <mergeCell ref="AIF34:AIT34"/>
    <mergeCell ref="ADA34:ADO34"/>
    <mergeCell ref="ADP34:AED34"/>
    <mergeCell ref="AEE34:AES34"/>
    <mergeCell ref="AET34:AFH34"/>
    <mergeCell ref="AFI34:AFW34"/>
    <mergeCell ref="AAD34:AAR34"/>
    <mergeCell ref="AAS34:ABG34"/>
    <mergeCell ref="ABH34:ABV34"/>
    <mergeCell ref="ABW34:ACK34"/>
    <mergeCell ref="ACL34:ACZ34"/>
    <mergeCell ref="XG34:XU34"/>
    <mergeCell ref="XV34:YJ34"/>
    <mergeCell ref="YK34:YY34"/>
    <mergeCell ref="YZ34:ZN34"/>
    <mergeCell ref="ZO34:AAC34"/>
    <mergeCell ref="UJ34:UX34"/>
    <mergeCell ref="UY34:VM34"/>
    <mergeCell ref="VN34:WB34"/>
    <mergeCell ref="WC34:WQ34"/>
    <mergeCell ref="WR34:XF34"/>
    <mergeCell ref="RM34:SA34"/>
    <mergeCell ref="SB34:SP34"/>
    <mergeCell ref="SQ34:TE34"/>
    <mergeCell ref="TF34:TT34"/>
    <mergeCell ref="TU34:UI34"/>
    <mergeCell ref="B35:D35"/>
    <mergeCell ref="E34:G34"/>
    <mergeCell ref="E35:G35"/>
    <mergeCell ref="H34:J34"/>
    <mergeCell ref="H35:J35"/>
    <mergeCell ref="K34:M34"/>
    <mergeCell ref="K35:M35"/>
    <mergeCell ref="N34:P34"/>
    <mergeCell ref="N35:P35"/>
    <mergeCell ref="OP34:PD34"/>
    <mergeCell ref="PE34:PS34"/>
    <mergeCell ref="PT34:QH34"/>
    <mergeCell ref="QI34:QW34"/>
    <mergeCell ref="QX34:RL34"/>
    <mergeCell ref="LS34:MG34"/>
    <mergeCell ref="MH34:MV34"/>
    <mergeCell ref="MW34:NK34"/>
    <mergeCell ref="NL34:NZ34"/>
    <mergeCell ref="OA34:OO34"/>
    <mergeCell ref="IV34:JJ34"/>
    <mergeCell ref="JK34:JY34"/>
    <mergeCell ref="JZ34:KN34"/>
    <mergeCell ref="KO34:LC34"/>
    <mergeCell ref="LD34:LR34"/>
    <mergeCell ref="FY34:GM34"/>
    <mergeCell ref="GN34:HB34"/>
    <mergeCell ref="HC34:HQ34"/>
    <mergeCell ref="HR34:IF34"/>
    <mergeCell ref="IG34:IU34"/>
    <mergeCell ref="J32:P32"/>
    <mergeCell ref="DB34:DP34"/>
    <mergeCell ref="DQ34:EE34"/>
    <mergeCell ref="EF34:ET34"/>
    <mergeCell ref="EU34:FI34"/>
    <mergeCell ref="FJ34:FX34"/>
    <mergeCell ref="AE34:AS34"/>
    <mergeCell ref="AT34:BH34"/>
    <mergeCell ref="BI34:BW34"/>
    <mergeCell ref="BX34:CL34"/>
    <mergeCell ref="CM34:DA34"/>
    <mergeCell ref="B33:P33"/>
    <mergeCell ref="D3:F3"/>
    <mergeCell ref="G3:I3"/>
    <mergeCell ref="J3:L3"/>
    <mergeCell ref="D4:F4"/>
    <mergeCell ref="G4:I4"/>
    <mergeCell ref="J4:L4"/>
    <mergeCell ref="B34:D34"/>
  </mergeCells>
  <dataValidations count="1">
    <dataValidation type="list" allowBlank="1" showInputMessage="1" showErrorMessage="1" sqref="C3" xr:uid="{EEF2C4EB-0C26-4C4F-B30A-835FC8FFD504}">
      <formula1>"All (Fiscal Year),Apr,May,Jun,Jul,Aug,Sep,Oct,Nov,Dec,Jan,Feb,Mar"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4"/>
  <sheetViews>
    <sheetView zoomScaleNormal="100" workbookViewId="0">
      <pane ySplit="4" topLeftCell="A5" activePane="bottomLeft" state="frozen"/>
      <selection pane="bottomLeft" sqref="A1:G1"/>
    </sheetView>
  </sheetViews>
  <sheetFormatPr defaultColWidth="8.7109375" defaultRowHeight="15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11" customWidth="1"/>
    <col min="6" max="6" width="12" customWidth="1"/>
    <col min="7" max="7" width="16" customWidth="1"/>
  </cols>
  <sheetData>
    <row r="1" spans="1:7" ht="17.25" customHeight="1" x14ac:dyDescent="0.25">
      <c r="A1" s="58" t="s">
        <v>14</v>
      </c>
      <c r="B1" s="58"/>
      <c r="C1" s="58"/>
      <c r="D1" s="58"/>
      <c r="E1" s="58"/>
      <c r="F1" s="58"/>
      <c r="G1" s="58"/>
    </row>
    <row r="2" spans="1:7" ht="15" customHeight="1" x14ac:dyDescent="0.25">
      <c r="A2" s="59" t="s">
        <v>15</v>
      </c>
      <c r="B2" s="59"/>
      <c r="C2" s="59"/>
      <c r="D2" s="59"/>
      <c r="E2" s="59"/>
      <c r="F2" s="59"/>
      <c r="G2" s="59"/>
    </row>
    <row r="4" spans="1:7" ht="27.75" customHeight="1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0</v>
      </c>
      <c r="F4" s="1" t="s">
        <v>20</v>
      </c>
      <c r="G4" s="1" t="s">
        <v>21</v>
      </c>
    </row>
    <row r="5" spans="1:7" ht="15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>
        <v>1</v>
      </c>
      <c r="F5" s="2">
        <v>5</v>
      </c>
      <c r="G5" s="3">
        <v>187</v>
      </c>
    </row>
    <row r="6" spans="1:7" ht="15" customHeight="1" x14ac:dyDescent="0.25">
      <c r="A6" s="2" t="s">
        <v>26</v>
      </c>
      <c r="B6" s="2" t="s">
        <v>27</v>
      </c>
      <c r="C6" s="2" t="s">
        <v>28</v>
      </c>
      <c r="D6" s="2" t="s">
        <v>29</v>
      </c>
      <c r="E6" s="2">
        <v>4</v>
      </c>
      <c r="F6" s="2">
        <v>9</v>
      </c>
      <c r="G6" s="3">
        <v>370</v>
      </c>
    </row>
    <row r="7" spans="1:7" ht="15" customHeight="1" x14ac:dyDescent="0.25">
      <c r="A7" s="2" t="s">
        <v>30</v>
      </c>
      <c r="B7" s="2" t="s">
        <v>31</v>
      </c>
      <c r="C7" s="2" t="s">
        <v>24</v>
      </c>
      <c r="D7" s="2" t="s">
        <v>29</v>
      </c>
      <c r="E7" s="2">
        <v>3</v>
      </c>
      <c r="F7" s="2">
        <v>6</v>
      </c>
      <c r="G7" s="3">
        <v>287</v>
      </c>
    </row>
    <row r="8" spans="1:7" ht="15" customHeight="1" x14ac:dyDescent="0.25">
      <c r="A8" s="2" t="s">
        <v>32</v>
      </c>
      <c r="B8" s="2" t="s">
        <v>33</v>
      </c>
      <c r="C8" s="2" t="s">
        <v>34</v>
      </c>
      <c r="D8" s="2" t="s">
        <v>29</v>
      </c>
      <c r="E8" s="2">
        <v>4</v>
      </c>
      <c r="F8" s="2">
        <v>11</v>
      </c>
      <c r="G8" s="3">
        <v>389</v>
      </c>
    </row>
    <row r="9" spans="1:7" ht="15" customHeight="1" x14ac:dyDescent="0.25">
      <c r="A9" s="2" t="s">
        <v>35</v>
      </c>
      <c r="B9" s="2" t="s">
        <v>36</v>
      </c>
      <c r="C9" s="2" t="s">
        <v>37</v>
      </c>
      <c r="D9" s="2" t="s">
        <v>29</v>
      </c>
      <c r="E9" s="2">
        <v>6</v>
      </c>
      <c r="F9" s="2">
        <v>12</v>
      </c>
      <c r="G9" s="3">
        <v>549</v>
      </c>
    </row>
    <row r="10" spans="1:7" ht="15" customHeight="1" x14ac:dyDescent="0.25">
      <c r="A10" s="2" t="s">
        <v>38</v>
      </c>
      <c r="B10" s="2" t="s">
        <v>39</v>
      </c>
      <c r="C10" s="2" t="s">
        <v>40</v>
      </c>
      <c r="D10" s="2" t="s">
        <v>29</v>
      </c>
      <c r="E10" s="2">
        <v>3</v>
      </c>
      <c r="F10" s="2">
        <v>6</v>
      </c>
      <c r="G10" s="3">
        <v>286</v>
      </c>
    </row>
    <row r="11" spans="1:7" ht="15" customHeight="1" x14ac:dyDescent="0.25">
      <c r="A11" s="2" t="s">
        <v>41</v>
      </c>
      <c r="B11" s="2" t="s">
        <v>42</v>
      </c>
      <c r="C11" s="2" t="s">
        <v>37</v>
      </c>
      <c r="D11" s="2" t="s">
        <v>43</v>
      </c>
      <c r="E11" s="2">
        <v>3</v>
      </c>
      <c r="F11" s="2">
        <v>7</v>
      </c>
      <c r="G11" s="3">
        <v>287</v>
      </c>
    </row>
    <row r="12" spans="1:7" ht="15" customHeight="1" x14ac:dyDescent="0.25">
      <c r="A12" s="2" t="s">
        <v>44</v>
      </c>
      <c r="B12" s="2" t="s">
        <v>45</v>
      </c>
      <c r="C12" s="2" t="s">
        <v>46</v>
      </c>
      <c r="D12" s="2" t="s">
        <v>29</v>
      </c>
      <c r="E12" s="2">
        <v>1</v>
      </c>
      <c r="F12" s="2">
        <v>4</v>
      </c>
      <c r="G12" s="3">
        <v>147</v>
      </c>
    </row>
    <row r="13" spans="1:7" ht="15" customHeight="1" x14ac:dyDescent="0.25">
      <c r="A13" s="2" t="s">
        <v>47</v>
      </c>
      <c r="B13" s="2" t="s">
        <v>48</v>
      </c>
      <c r="C13" s="2" t="s">
        <v>40</v>
      </c>
      <c r="D13" s="2" t="s">
        <v>25</v>
      </c>
      <c r="E13" s="2">
        <v>2</v>
      </c>
      <c r="F13" s="2">
        <v>6</v>
      </c>
      <c r="G13" s="3">
        <v>256</v>
      </c>
    </row>
    <row r="14" spans="1:7" ht="15" customHeight="1" x14ac:dyDescent="0.25">
      <c r="A14" s="2" t="s">
        <v>49</v>
      </c>
      <c r="B14" s="2" t="s">
        <v>50</v>
      </c>
      <c r="C14" s="2" t="s">
        <v>51</v>
      </c>
      <c r="D14" s="2" t="s">
        <v>29</v>
      </c>
      <c r="E14" s="2">
        <v>3</v>
      </c>
      <c r="F14" s="2">
        <v>7</v>
      </c>
      <c r="G14" s="3">
        <v>305</v>
      </c>
    </row>
    <row r="15" spans="1:7" ht="15" customHeight="1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>
        <v>4</v>
      </c>
      <c r="F15" s="2">
        <v>8</v>
      </c>
      <c r="G15" s="3">
        <v>414</v>
      </c>
    </row>
    <row r="16" spans="1:7" ht="15" customHeight="1" x14ac:dyDescent="0.25">
      <c r="A16" s="2" t="s">
        <v>56</v>
      </c>
      <c r="B16" s="2" t="s">
        <v>57</v>
      </c>
      <c r="C16" s="2" t="s">
        <v>51</v>
      </c>
      <c r="D16" s="2" t="s">
        <v>43</v>
      </c>
      <c r="E16" s="2">
        <v>4</v>
      </c>
      <c r="F16" s="2">
        <v>10</v>
      </c>
      <c r="G16" s="3">
        <v>371</v>
      </c>
    </row>
    <row r="17" spans="1:7" ht="15" customHeight="1" x14ac:dyDescent="0.25">
      <c r="A17" s="2" t="s">
        <v>58</v>
      </c>
      <c r="B17" s="2" t="s">
        <v>59</v>
      </c>
      <c r="C17" s="2" t="s">
        <v>60</v>
      </c>
      <c r="D17" s="2" t="s">
        <v>43</v>
      </c>
      <c r="E17" s="2">
        <v>3</v>
      </c>
      <c r="F17" s="2">
        <v>8</v>
      </c>
      <c r="G17" s="3">
        <v>300</v>
      </c>
    </row>
    <row r="18" spans="1:7" ht="15" customHeight="1" x14ac:dyDescent="0.25">
      <c r="A18" s="2" t="s">
        <v>61</v>
      </c>
      <c r="B18" s="2" t="s">
        <v>62</v>
      </c>
      <c r="C18" s="2" t="s">
        <v>46</v>
      </c>
      <c r="D18" s="2" t="s">
        <v>43</v>
      </c>
      <c r="E18" s="2">
        <v>1</v>
      </c>
      <c r="F18" s="2">
        <v>4</v>
      </c>
      <c r="G18" s="3">
        <v>197</v>
      </c>
    </row>
    <row r="19" spans="1:7" ht="15" customHeight="1" x14ac:dyDescent="0.25">
      <c r="A19" s="2" t="s">
        <v>63</v>
      </c>
      <c r="B19" s="2" t="s">
        <v>64</v>
      </c>
      <c r="C19" s="2" t="s">
        <v>40</v>
      </c>
      <c r="D19" s="2" t="s">
        <v>43</v>
      </c>
      <c r="E19" s="2">
        <v>2</v>
      </c>
      <c r="F19" s="2">
        <v>6</v>
      </c>
      <c r="G19" s="3">
        <v>240</v>
      </c>
    </row>
    <row r="20" spans="1:7" ht="15" customHeight="1" x14ac:dyDescent="0.25">
      <c r="A20" s="2" t="s">
        <v>65</v>
      </c>
      <c r="B20" s="2" t="s">
        <v>66</v>
      </c>
      <c r="C20" s="2" t="s">
        <v>37</v>
      </c>
      <c r="D20" s="2" t="s">
        <v>29</v>
      </c>
      <c r="E20" s="2">
        <v>5</v>
      </c>
      <c r="F20" s="2">
        <v>10</v>
      </c>
      <c r="G20" s="3">
        <v>491</v>
      </c>
    </row>
    <row r="21" spans="1:7" ht="15" customHeight="1" x14ac:dyDescent="0.25">
      <c r="A21" s="2" t="s">
        <v>67</v>
      </c>
      <c r="B21" s="2" t="s">
        <v>68</v>
      </c>
      <c r="C21" s="2" t="s">
        <v>34</v>
      </c>
      <c r="D21" s="2" t="s">
        <v>55</v>
      </c>
      <c r="E21" s="2">
        <v>2</v>
      </c>
      <c r="F21" s="2">
        <v>4</v>
      </c>
      <c r="G21" s="3">
        <v>204</v>
      </c>
    </row>
    <row r="22" spans="1:7" ht="15" customHeight="1" x14ac:dyDescent="0.25">
      <c r="A22" s="2" t="s">
        <v>69</v>
      </c>
      <c r="B22" s="2" t="s">
        <v>70</v>
      </c>
      <c r="C22" s="2" t="s">
        <v>54</v>
      </c>
      <c r="D22" s="2" t="s">
        <v>43</v>
      </c>
      <c r="E22" s="2">
        <v>3</v>
      </c>
      <c r="F22" s="2">
        <v>7</v>
      </c>
      <c r="G22" s="3">
        <v>271</v>
      </c>
    </row>
    <row r="23" spans="1:7" ht="15" customHeight="1" x14ac:dyDescent="0.25">
      <c r="A23" s="2" t="s">
        <v>71</v>
      </c>
      <c r="B23" s="2" t="s">
        <v>72</v>
      </c>
      <c r="C23" s="2" t="s">
        <v>54</v>
      </c>
      <c r="D23" s="2" t="s">
        <v>43</v>
      </c>
      <c r="E23" s="2">
        <v>5</v>
      </c>
      <c r="F23" s="2">
        <v>11</v>
      </c>
      <c r="G23" s="3">
        <v>455</v>
      </c>
    </row>
    <row r="24" spans="1:7" ht="15" customHeight="1" x14ac:dyDescent="0.25">
      <c r="A24" s="2" t="s">
        <v>73</v>
      </c>
      <c r="B24" s="2" t="s">
        <v>74</v>
      </c>
      <c r="C24" s="2" t="s">
        <v>51</v>
      </c>
      <c r="D24" s="2" t="s">
        <v>29</v>
      </c>
      <c r="E24" s="2">
        <v>1</v>
      </c>
      <c r="F24" s="2">
        <v>4</v>
      </c>
      <c r="G24" s="3">
        <v>156</v>
      </c>
    </row>
    <row r="25" spans="1:7" ht="15" customHeight="1" x14ac:dyDescent="0.25">
      <c r="A25" s="2" t="s">
        <v>75</v>
      </c>
      <c r="B25" s="2" t="s">
        <v>76</v>
      </c>
      <c r="C25" s="2" t="s">
        <v>60</v>
      </c>
      <c r="D25" s="2" t="s">
        <v>29</v>
      </c>
      <c r="E25" s="2">
        <v>3</v>
      </c>
      <c r="F25" s="2">
        <v>6</v>
      </c>
      <c r="G25" s="3">
        <v>285</v>
      </c>
    </row>
    <row r="26" spans="1:7" ht="15" customHeight="1" x14ac:dyDescent="0.25">
      <c r="A26" s="2" t="s">
        <v>77</v>
      </c>
      <c r="B26" s="2" t="s">
        <v>78</v>
      </c>
      <c r="C26" s="2" t="s">
        <v>79</v>
      </c>
      <c r="D26" s="2" t="s">
        <v>80</v>
      </c>
      <c r="E26" s="2">
        <v>6</v>
      </c>
      <c r="F26" s="2">
        <v>13</v>
      </c>
      <c r="G26" s="3">
        <v>570</v>
      </c>
    </row>
    <row r="27" spans="1:7" ht="15" customHeight="1" x14ac:dyDescent="0.25">
      <c r="A27" s="2" t="s">
        <v>81</v>
      </c>
      <c r="B27" s="2" t="s">
        <v>82</v>
      </c>
      <c r="C27" s="2" t="s">
        <v>34</v>
      </c>
      <c r="D27" s="2" t="s">
        <v>55</v>
      </c>
      <c r="E27" s="2">
        <v>2</v>
      </c>
      <c r="F27" s="2">
        <v>4</v>
      </c>
      <c r="G27" s="3">
        <v>214</v>
      </c>
    </row>
    <row r="28" spans="1:7" ht="15" customHeight="1" x14ac:dyDescent="0.25">
      <c r="A28" s="2" t="s">
        <v>83</v>
      </c>
      <c r="B28" s="2" t="s">
        <v>84</v>
      </c>
      <c r="C28" s="2" t="s">
        <v>46</v>
      </c>
      <c r="D28" s="2" t="s">
        <v>43</v>
      </c>
      <c r="E28" s="2">
        <v>3</v>
      </c>
      <c r="F28" s="2">
        <v>8</v>
      </c>
      <c r="G28" s="3">
        <v>308</v>
      </c>
    </row>
    <row r="29" spans="1:7" ht="15" customHeight="1" x14ac:dyDescent="0.25">
      <c r="A29" s="2" t="s">
        <v>85</v>
      </c>
      <c r="B29" s="2" t="s">
        <v>86</v>
      </c>
      <c r="C29" s="2" t="s">
        <v>24</v>
      </c>
      <c r="D29" s="2" t="s">
        <v>80</v>
      </c>
      <c r="E29" s="2">
        <v>5</v>
      </c>
      <c r="F29" s="2">
        <v>10</v>
      </c>
      <c r="G29" s="3">
        <v>466</v>
      </c>
    </row>
    <row r="30" spans="1:7" ht="15" customHeight="1" x14ac:dyDescent="0.25">
      <c r="A30" s="2" t="s">
        <v>87</v>
      </c>
      <c r="B30" s="2" t="s">
        <v>88</v>
      </c>
      <c r="C30" s="2" t="s">
        <v>51</v>
      </c>
      <c r="D30" s="2" t="s">
        <v>80</v>
      </c>
      <c r="E30" s="2">
        <v>2</v>
      </c>
      <c r="F30" s="2">
        <v>5</v>
      </c>
      <c r="G30" s="3">
        <v>206</v>
      </c>
    </row>
    <row r="31" spans="1:7" ht="15" customHeight="1" x14ac:dyDescent="0.25">
      <c r="A31" s="2" t="s">
        <v>89</v>
      </c>
      <c r="B31" s="2" t="s">
        <v>90</v>
      </c>
      <c r="C31" s="2" t="s">
        <v>54</v>
      </c>
      <c r="D31" s="2" t="s">
        <v>29</v>
      </c>
      <c r="E31" s="2">
        <v>3</v>
      </c>
      <c r="F31" s="2">
        <v>6</v>
      </c>
      <c r="G31" s="3">
        <v>333</v>
      </c>
    </row>
    <row r="32" spans="1:7" ht="15" customHeight="1" x14ac:dyDescent="0.25">
      <c r="A32" s="2" t="s">
        <v>91</v>
      </c>
      <c r="B32" s="2" t="s">
        <v>92</v>
      </c>
      <c r="C32" s="2" t="s">
        <v>54</v>
      </c>
      <c r="D32" s="2" t="s">
        <v>55</v>
      </c>
      <c r="E32" s="2">
        <v>4</v>
      </c>
      <c r="F32" s="2">
        <v>8</v>
      </c>
      <c r="G32" s="3">
        <v>414</v>
      </c>
    </row>
    <row r="33" spans="1:7" ht="15" customHeight="1" x14ac:dyDescent="0.25">
      <c r="A33" s="2" t="s">
        <v>93</v>
      </c>
      <c r="B33" s="2" t="s">
        <v>94</v>
      </c>
      <c r="C33" s="2" t="s">
        <v>51</v>
      </c>
      <c r="D33" s="2" t="s">
        <v>80</v>
      </c>
      <c r="E33" s="2">
        <v>4</v>
      </c>
      <c r="F33" s="2">
        <v>11</v>
      </c>
      <c r="G33" s="3">
        <v>371</v>
      </c>
    </row>
    <row r="34" spans="1:7" ht="15" customHeight="1" x14ac:dyDescent="0.25">
      <c r="A34" s="2" t="s">
        <v>95</v>
      </c>
      <c r="B34" s="2" t="s">
        <v>96</v>
      </c>
      <c r="C34" s="2" t="s">
        <v>51</v>
      </c>
      <c r="D34" s="2" t="s">
        <v>43</v>
      </c>
      <c r="E34" s="2">
        <v>3</v>
      </c>
      <c r="F34" s="2">
        <v>6</v>
      </c>
      <c r="G34" s="3">
        <v>313</v>
      </c>
    </row>
    <row r="35" spans="1:7" ht="15" customHeight="1" x14ac:dyDescent="0.25">
      <c r="A35" s="2" t="s">
        <v>97</v>
      </c>
      <c r="B35" s="2" t="s">
        <v>98</v>
      </c>
      <c r="C35" s="2" t="s">
        <v>79</v>
      </c>
      <c r="D35" s="2" t="s">
        <v>43</v>
      </c>
      <c r="E35" s="2">
        <v>2</v>
      </c>
      <c r="F35" s="2">
        <v>6</v>
      </c>
      <c r="G35" s="3">
        <v>196</v>
      </c>
    </row>
    <row r="36" spans="1:7" ht="15" customHeight="1" x14ac:dyDescent="0.25">
      <c r="A36" s="2" t="s">
        <v>99</v>
      </c>
      <c r="B36" s="2" t="s">
        <v>100</v>
      </c>
      <c r="C36" s="2" t="s">
        <v>60</v>
      </c>
      <c r="D36" s="2" t="s">
        <v>43</v>
      </c>
      <c r="E36" s="2">
        <v>3</v>
      </c>
      <c r="F36" s="2">
        <v>7</v>
      </c>
      <c r="G36" s="3">
        <v>284</v>
      </c>
    </row>
    <row r="37" spans="1:7" ht="15" customHeight="1" x14ac:dyDescent="0.25">
      <c r="A37" s="2" t="s">
        <v>101</v>
      </c>
      <c r="B37" s="2" t="s">
        <v>102</v>
      </c>
      <c r="C37" s="2" t="s">
        <v>54</v>
      </c>
      <c r="D37" s="2" t="s">
        <v>29</v>
      </c>
      <c r="E37" s="2">
        <v>2</v>
      </c>
      <c r="F37" s="2">
        <v>4</v>
      </c>
      <c r="G37" s="3">
        <v>250</v>
      </c>
    </row>
    <row r="38" spans="1:7" ht="15" customHeight="1" x14ac:dyDescent="0.25">
      <c r="A38" s="2" t="s">
        <v>103</v>
      </c>
      <c r="B38" s="2" t="s">
        <v>104</v>
      </c>
      <c r="C38" s="2" t="s">
        <v>40</v>
      </c>
      <c r="D38" s="2" t="s">
        <v>25</v>
      </c>
      <c r="E38" s="2">
        <v>3</v>
      </c>
      <c r="F38" s="2">
        <v>8</v>
      </c>
      <c r="G38" s="3">
        <v>305</v>
      </c>
    </row>
    <row r="39" spans="1:7" ht="15" customHeight="1" x14ac:dyDescent="0.25">
      <c r="A39" s="2" t="s">
        <v>105</v>
      </c>
      <c r="B39" s="2" t="s">
        <v>106</v>
      </c>
      <c r="C39" s="2" t="s">
        <v>40</v>
      </c>
      <c r="D39" s="2" t="s">
        <v>80</v>
      </c>
      <c r="E39" s="2">
        <v>2</v>
      </c>
      <c r="F39" s="2">
        <v>4</v>
      </c>
      <c r="G39" s="3">
        <v>205</v>
      </c>
    </row>
    <row r="40" spans="1:7" ht="15" customHeight="1" x14ac:dyDescent="0.25">
      <c r="A40" s="2" t="s">
        <v>107</v>
      </c>
      <c r="B40" s="2" t="s">
        <v>108</v>
      </c>
      <c r="C40" s="2" t="s">
        <v>34</v>
      </c>
      <c r="D40" s="2" t="s">
        <v>43</v>
      </c>
      <c r="E40" s="2">
        <v>4</v>
      </c>
      <c r="F40" s="2">
        <v>10</v>
      </c>
      <c r="G40" s="3">
        <v>399</v>
      </c>
    </row>
    <row r="41" spans="1:7" ht="15" customHeight="1" x14ac:dyDescent="0.25">
      <c r="A41" s="2" t="s">
        <v>109</v>
      </c>
      <c r="B41" s="2" t="s">
        <v>110</v>
      </c>
      <c r="C41" s="2" t="s">
        <v>40</v>
      </c>
      <c r="D41" s="2" t="s">
        <v>55</v>
      </c>
      <c r="E41" s="2">
        <v>4</v>
      </c>
      <c r="F41" s="2">
        <v>8</v>
      </c>
      <c r="G41" s="3">
        <v>356</v>
      </c>
    </row>
    <row r="42" spans="1:7" ht="15" customHeight="1" x14ac:dyDescent="0.25">
      <c r="A42" s="2" t="s">
        <v>111</v>
      </c>
      <c r="B42" s="2" t="s">
        <v>112</v>
      </c>
      <c r="C42" s="2" t="s">
        <v>79</v>
      </c>
      <c r="D42" s="2" t="s">
        <v>29</v>
      </c>
      <c r="E42" s="2">
        <v>2</v>
      </c>
      <c r="F42" s="2">
        <v>5</v>
      </c>
      <c r="G42" s="3">
        <v>205</v>
      </c>
    </row>
    <row r="43" spans="1:7" ht="15" customHeight="1" x14ac:dyDescent="0.25">
      <c r="A43" s="2" t="s">
        <v>113</v>
      </c>
      <c r="B43" s="2" t="s">
        <v>114</v>
      </c>
      <c r="C43" s="2" t="s">
        <v>34</v>
      </c>
      <c r="D43" s="2" t="s">
        <v>29</v>
      </c>
      <c r="E43" s="2">
        <v>3</v>
      </c>
      <c r="F43" s="2">
        <v>6</v>
      </c>
      <c r="G43" s="3">
        <v>316</v>
      </c>
    </row>
    <row r="44" spans="1:7" ht="15" customHeight="1" x14ac:dyDescent="0.25">
      <c r="A44" s="2" t="s">
        <v>115</v>
      </c>
      <c r="B44" s="2" t="s">
        <v>116</v>
      </c>
      <c r="C44" s="2" t="s">
        <v>46</v>
      </c>
      <c r="D44" s="2" t="s">
        <v>55</v>
      </c>
      <c r="E44" s="2">
        <v>2</v>
      </c>
      <c r="F44" s="2">
        <v>4</v>
      </c>
      <c r="G44" s="3">
        <v>252</v>
      </c>
    </row>
    <row r="45" spans="1:7" ht="15" customHeight="1" x14ac:dyDescent="0.25">
      <c r="A45" s="2" t="s">
        <v>117</v>
      </c>
      <c r="B45" s="2" t="s">
        <v>118</v>
      </c>
      <c r="C45" s="2" t="s">
        <v>37</v>
      </c>
      <c r="D45" s="2" t="s">
        <v>29</v>
      </c>
      <c r="E45" s="2">
        <v>3</v>
      </c>
      <c r="F45" s="2">
        <v>9</v>
      </c>
      <c r="G45" s="3">
        <v>296</v>
      </c>
    </row>
    <row r="46" spans="1:7" ht="15" customHeight="1" x14ac:dyDescent="0.25">
      <c r="A46" s="2" t="s">
        <v>119</v>
      </c>
      <c r="B46" s="2" t="s">
        <v>120</v>
      </c>
      <c r="C46" s="2" t="s">
        <v>34</v>
      </c>
      <c r="D46" s="2" t="s">
        <v>25</v>
      </c>
      <c r="E46" s="2">
        <v>2</v>
      </c>
      <c r="F46" s="2">
        <v>5</v>
      </c>
      <c r="G46" s="3">
        <v>209</v>
      </c>
    </row>
    <row r="47" spans="1:7" ht="15" customHeight="1" x14ac:dyDescent="0.25">
      <c r="A47" s="2" t="s">
        <v>121</v>
      </c>
      <c r="B47" s="2" t="s">
        <v>122</v>
      </c>
      <c r="C47" s="2" t="s">
        <v>28</v>
      </c>
      <c r="D47" s="2" t="s">
        <v>80</v>
      </c>
      <c r="E47" s="2">
        <v>3</v>
      </c>
      <c r="F47" s="2">
        <v>7</v>
      </c>
      <c r="G47" s="3">
        <v>277</v>
      </c>
    </row>
    <row r="48" spans="1:7" ht="15" customHeight="1" x14ac:dyDescent="0.25">
      <c r="A48" s="2" t="s">
        <v>123</v>
      </c>
      <c r="B48" s="2" t="s">
        <v>124</v>
      </c>
      <c r="C48" s="2" t="s">
        <v>24</v>
      </c>
      <c r="D48" s="2" t="s">
        <v>29</v>
      </c>
      <c r="E48" s="2">
        <v>2</v>
      </c>
      <c r="F48" s="2">
        <v>6</v>
      </c>
      <c r="G48" s="3">
        <v>258</v>
      </c>
    </row>
    <row r="49" spans="1:7" ht="15" customHeight="1" x14ac:dyDescent="0.25">
      <c r="A49" s="2" t="s">
        <v>125</v>
      </c>
      <c r="B49" s="2" t="s">
        <v>126</v>
      </c>
      <c r="C49" s="2" t="s">
        <v>40</v>
      </c>
      <c r="D49" s="2" t="s">
        <v>25</v>
      </c>
      <c r="E49" s="2">
        <v>3</v>
      </c>
      <c r="F49" s="2">
        <v>6</v>
      </c>
      <c r="G49" s="3">
        <v>300</v>
      </c>
    </row>
    <row r="50" spans="1:7" ht="15" customHeight="1" x14ac:dyDescent="0.25">
      <c r="A50" s="2" t="s">
        <v>127</v>
      </c>
      <c r="B50" s="2" t="s">
        <v>128</v>
      </c>
      <c r="C50" s="2" t="s">
        <v>60</v>
      </c>
      <c r="D50" s="2" t="s">
        <v>29</v>
      </c>
      <c r="E50" s="2">
        <v>4</v>
      </c>
      <c r="F50" s="2">
        <v>10</v>
      </c>
      <c r="G50" s="3">
        <v>395</v>
      </c>
    </row>
    <row r="51" spans="1:7" ht="15" customHeight="1" x14ac:dyDescent="0.25">
      <c r="A51" s="2" t="s">
        <v>129</v>
      </c>
      <c r="B51" s="2" t="s">
        <v>130</v>
      </c>
      <c r="C51" s="2" t="s">
        <v>37</v>
      </c>
      <c r="D51" s="2" t="s">
        <v>29</v>
      </c>
      <c r="E51" s="2">
        <v>3</v>
      </c>
      <c r="F51" s="2">
        <v>9</v>
      </c>
      <c r="G51" s="3">
        <v>314</v>
      </c>
    </row>
    <row r="52" spans="1:7" ht="15" customHeight="1" x14ac:dyDescent="0.25">
      <c r="A52" s="2" t="s">
        <v>131</v>
      </c>
      <c r="B52" s="2" t="s">
        <v>132</v>
      </c>
      <c r="C52" s="2" t="s">
        <v>51</v>
      </c>
      <c r="D52" s="2" t="s">
        <v>43</v>
      </c>
      <c r="E52" s="2">
        <v>5</v>
      </c>
      <c r="F52" s="2">
        <v>10</v>
      </c>
      <c r="G52" s="3">
        <v>491</v>
      </c>
    </row>
    <row r="53" spans="1:7" ht="15" customHeight="1" x14ac:dyDescent="0.25">
      <c r="A53" s="2" t="s">
        <v>133</v>
      </c>
      <c r="B53" s="2" t="s">
        <v>134</v>
      </c>
      <c r="C53" s="2" t="s">
        <v>79</v>
      </c>
      <c r="D53" s="2" t="s">
        <v>29</v>
      </c>
      <c r="E53" s="2">
        <v>2</v>
      </c>
      <c r="F53" s="2">
        <v>5</v>
      </c>
      <c r="G53" s="3">
        <v>226</v>
      </c>
    </row>
    <row r="54" spans="1:7" ht="15" customHeight="1" x14ac:dyDescent="0.25">
      <c r="A54" s="2" t="s">
        <v>135</v>
      </c>
      <c r="B54" s="2" t="s">
        <v>136</v>
      </c>
      <c r="C54" s="2" t="s">
        <v>46</v>
      </c>
      <c r="D54" s="2" t="s">
        <v>29</v>
      </c>
      <c r="E54" s="2">
        <v>4</v>
      </c>
      <c r="F54" s="2">
        <v>8</v>
      </c>
      <c r="G54" s="3">
        <v>391</v>
      </c>
    </row>
    <row r="55" spans="1:7" ht="15" customHeight="1" x14ac:dyDescent="0.25">
      <c r="A55" s="2" t="s">
        <v>137</v>
      </c>
      <c r="B55" s="2" t="s">
        <v>138</v>
      </c>
      <c r="C55" s="2" t="s">
        <v>37</v>
      </c>
      <c r="D55" s="2" t="s">
        <v>25</v>
      </c>
      <c r="E55" s="2">
        <v>3</v>
      </c>
      <c r="F55" s="2">
        <v>8</v>
      </c>
      <c r="G55" s="3">
        <v>327</v>
      </c>
    </row>
    <row r="56" spans="1:7" ht="15" customHeight="1" x14ac:dyDescent="0.25">
      <c r="A56" s="2" t="s">
        <v>139</v>
      </c>
      <c r="B56" s="2" t="s">
        <v>140</v>
      </c>
      <c r="C56" s="2" t="s">
        <v>54</v>
      </c>
      <c r="D56" s="2" t="s">
        <v>80</v>
      </c>
      <c r="E56" s="2">
        <v>3</v>
      </c>
      <c r="F56" s="2">
        <v>6</v>
      </c>
      <c r="G56" s="3">
        <v>280</v>
      </c>
    </row>
    <row r="57" spans="1:7" ht="15" customHeight="1" x14ac:dyDescent="0.25">
      <c r="A57" s="2" t="s">
        <v>141</v>
      </c>
      <c r="B57" s="2" t="s">
        <v>142</v>
      </c>
      <c r="C57" s="2" t="s">
        <v>46</v>
      </c>
      <c r="D57" s="2" t="s">
        <v>43</v>
      </c>
      <c r="E57" s="2">
        <v>3</v>
      </c>
      <c r="F57" s="2">
        <v>7</v>
      </c>
      <c r="G57" s="3">
        <v>303</v>
      </c>
    </row>
    <row r="58" spans="1:7" ht="15" customHeight="1" x14ac:dyDescent="0.25">
      <c r="A58" s="2" t="s">
        <v>143</v>
      </c>
      <c r="B58" s="2" t="s">
        <v>144</v>
      </c>
      <c r="C58" s="2" t="s">
        <v>79</v>
      </c>
      <c r="D58" s="2" t="s">
        <v>25</v>
      </c>
      <c r="E58" s="2">
        <v>3</v>
      </c>
      <c r="F58" s="2">
        <v>8</v>
      </c>
      <c r="G58" s="3">
        <v>318</v>
      </c>
    </row>
    <row r="59" spans="1:7" ht="15" customHeight="1" x14ac:dyDescent="0.25">
      <c r="A59" s="2" t="s">
        <v>145</v>
      </c>
      <c r="B59" s="2" t="s">
        <v>146</v>
      </c>
      <c r="C59" s="2" t="s">
        <v>40</v>
      </c>
      <c r="D59" s="2" t="s">
        <v>80</v>
      </c>
      <c r="E59" s="2">
        <v>3</v>
      </c>
      <c r="F59" s="2">
        <v>8</v>
      </c>
      <c r="G59" s="3">
        <v>314</v>
      </c>
    </row>
    <row r="60" spans="1:7" ht="15" customHeight="1" x14ac:dyDescent="0.25">
      <c r="A60" s="2" t="s">
        <v>147</v>
      </c>
      <c r="B60" s="2" t="s">
        <v>148</v>
      </c>
      <c r="C60" s="2" t="s">
        <v>46</v>
      </c>
      <c r="D60" s="2" t="s">
        <v>25</v>
      </c>
      <c r="E60" s="2">
        <v>1</v>
      </c>
      <c r="F60" s="2">
        <v>2</v>
      </c>
      <c r="G60" s="3">
        <v>189</v>
      </c>
    </row>
    <row r="61" spans="1:7" ht="15" customHeight="1" x14ac:dyDescent="0.25">
      <c r="A61" s="2" t="s">
        <v>149</v>
      </c>
      <c r="B61" s="2" t="s">
        <v>150</v>
      </c>
      <c r="C61" s="2" t="s">
        <v>28</v>
      </c>
      <c r="D61" s="2" t="s">
        <v>25</v>
      </c>
      <c r="E61" s="2">
        <v>1</v>
      </c>
      <c r="F61" s="2">
        <v>4</v>
      </c>
      <c r="G61" s="3">
        <v>169</v>
      </c>
    </row>
    <row r="62" spans="1:7" ht="15" customHeight="1" x14ac:dyDescent="0.25">
      <c r="A62" s="2" t="s">
        <v>151</v>
      </c>
      <c r="B62" s="2" t="s">
        <v>152</v>
      </c>
      <c r="C62" s="2" t="s">
        <v>34</v>
      </c>
      <c r="D62" s="2" t="s">
        <v>25</v>
      </c>
      <c r="E62" s="2">
        <v>4</v>
      </c>
      <c r="F62" s="2">
        <v>8</v>
      </c>
      <c r="G62" s="3">
        <v>381</v>
      </c>
    </row>
    <row r="63" spans="1:7" ht="15" customHeight="1" x14ac:dyDescent="0.25">
      <c r="A63" s="2" t="s">
        <v>153</v>
      </c>
      <c r="B63" s="2" t="s">
        <v>154</v>
      </c>
      <c r="C63" s="2" t="s">
        <v>60</v>
      </c>
      <c r="D63" s="2" t="s">
        <v>43</v>
      </c>
      <c r="E63" s="2">
        <v>3</v>
      </c>
      <c r="F63" s="2">
        <v>8</v>
      </c>
      <c r="G63" s="3">
        <v>278</v>
      </c>
    </row>
    <row r="64" spans="1:7" ht="15" customHeight="1" x14ac:dyDescent="0.25">
      <c r="A64" s="2" t="s">
        <v>155</v>
      </c>
      <c r="B64" s="2" t="s">
        <v>156</v>
      </c>
      <c r="C64" s="2" t="s">
        <v>46</v>
      </c>
      <c r="D64" s="2" t="s">
        <v>55</v>
      </c>
      <c r="E64" s="2">
        <v>4</v>
      </c>
      <c r="F64" s="2">
        <v>9</v>
      </c>
      <c r="G64" s="3">
        <v>386</v>
      </c>
    </row>
    <row r="65" spans="1:7" ht="15" customHeight="1" x14ac:dyDescent="0.25">
      <c r="A65" s="2" t="s">
        <v>157</v>
      </c>
      <c r="B65" s="2" t="s">
        <v>158</v>
      </c>
      <c r="C65" s="2" t="s">
        <v>37</v>
      </c>
      <c r="D65" s="2" t="s">
        <v>55</v>
      </c>
      <c r="E65" s="2">
        <v>6</v>
      </c>
      <c r="F65" s="2">
        <v>12</v>
      </c>
      <c r="G65" s="3">
        <v>587</v>
      </c>
    </row>
    <row r="66" spans="1:7" ht="15" customHeight="1" x14ac:dyDescent="0.25">
      <c r="A66" s="2" t="s">
        <v>159</v>
      </c>
      <c r="B66" s="2" t="s">
        <v>160</v>
      </c>
      <c r="C66" s="2" t="s">
        <v>37</v>
      </c>
      <c r="D66" s="2" t="s">
        <v>29</v>
      </c>
      <c r="E66" s="2">
        <v>4</v>
      </c>
      <c r="F66" s="2">
        <v>10</v>
      </c>
      <c r="G66" s="3">
        <v>412</v>
      </c>
    </row>
    <row r="67" spans="1:7" ht="15" customHeight="1" x14ac:dyDescent="0.25">
      <c r="A67" s="2" t="s">
        <v>161</v>
      </c>
      <c r="B67" s="2" t="s">
        <v>162</v>
      </c>
      <c r="C67" s="2" t="s">
        <v>79</v>
      </c>
      <c r="D67" s="2" t="s">
        <v>29</v>
      </c>
      <c r="E67" s="2">
        <v>1</v>
      </c>
      <c r="F67" s="2">
        <v>4</v>
      </c>
      <c r="G67" s="3">
        <v>156</v>
      </c>
    </row>
    <row r="68" spans="1:7" ht="15" customHeight="1" x14ac:dyDescent="0.25">
      <c r="A68" s="2" t="s">
        <v>163</v>
      </c>
      <c r="B68" s="2" t="s">
        <v>164</v>
      </c>
      <c r="C68" s="2" t="s">
        <v>54</v>
      </c>
      <c r="D68" s="2" t="s">
        <v>55</v>
      </c>
      <c r="E68" s="2">
        <v>2</v>
      </c>
      <c r="F68" s="2">
        <v>5</v>
      </c>
      <c r="G68" s="3">
        <v>200</v>
      </c>
    </row>
    <row r="69" spans="1:7" ht="15" customHeight="1" x14ac:dyDescent="0.25">
      <c r="A69" s="2" t="s">
        <v>165</v>
      </c>
      <c r="B69" s="2" t="s">
        <v>166</v>
      </c>
      <c r="C69" s="2" t="s">
        <v>28</v>
      </c>
      <c r="D69" s="2" t="s">
        <v>29</v>
      </c>
      <c r="E69" s="2">
        <v>3</v>
      </c>
      <c r="F69" s="2">
        <v>9</v>
      </c>
      <c r="G69" s="3">
        <v>312</v>
      </c>
    </row>
    <row r="70" spans="1:7" ht="15" customHeight="1" x14ac:dyDescent="0.25">
      <c r="A70" s="2" t="s">
        <v>167</v>
      </c>
      <c r="B70" s="2" t="s">
        <v>168</v>
      </c>
      <c r="C70" s="2" t="s">
        <v>34</v>
      </c>
      <c r="D70" s="2" t="s">
        <v>29</v>
      </c>
      <c r="E70" s="2">
        <v>2</v>
      </c>
      <c r="F70" s="2">
        <v>4</v>
      </c>
      <c r="G70" s="3">
        <v>244</v>
      </c>
    </row>
    <row r="71" spans="1:7" ht="15" customHeight="1" x14ac:dyDescent="0.25">
      <c r="A71" s="2" t="s">
        <v>169</v>
      </c>
      <c r="B71" s="2" t="s">
        <v>170</v>
      </c>
      <c r="C71" s="2" t="s">
        <v>54</v>
      </c>
      <c r="D71" s="2" t="s">
        <v>29</v>
      </c>
      <c r="E71" s="2">
        <v>6</v>
      </c>
      <c r="F71" s="2">
        <v>12</v>
      </c>
      <c r="G71" s="3">
        <v>596</v>
      </c>
    </row>
    <row r="72" spans="1:7" ht="15" customHeight="1" x14ac:dyDescent="0.25">
      <c r="A72" s="2" t="s">
        <v>171</v>
      </c>
      <c r="B72" s="2" t="s">
        <v>172</v>
      </c>
      <c r="C72" s="2" t="s">
        <v>37</v>
      </c>
      <c r="D72" s="2" t="s">
        <v>29</v>
      </c>
      <c r="E72" s="2">
        <v>5</v>
      </c>
      <c r="F72" s="2">
        <v>10</v>
      </c>
      <c r="G72" s="3">
        <v>488</v>
      </c>
    </row>
    <row r="73" spans="1:7" ht="15" customHeight="1" x14ac:dyDescent="0.25">
      <c r="A73" s="2" t="s">
        <v>173</v>
      </c>
      <c r="B73" s="2" t="s">
        <v>174</v>
      </c>
      <c r="C73" s="2" t="s">
        <v>40</v>
      </c>
      <c r="D73" s="2" t="s">
        <v>29</v>
      </c>
      <c r="E73" s="2">
        <v>5</v>
      </c>
      <c r="F73" s="2">
        <v>11</v>
      </c>
      <c r="G73" s="3">
        <v>469</v>
      </c>
    </row>
    <row r="74" spans="1:7" ht="15" customHeight="1" x14ac:dyDescent="0.25">
      <c r="A74" s="2" t="s">
        <v>175</v>
      </c>
      <c r="B74" s="2" t="s">
        <v>176</v>
      </c>
      <c r="C74" s="2" t="s">
        <v>51</v>
      </c>
      <c r="D74" s="2" t="s">
        <v>25</v>
      </c>
      <c r="E74" s="2">
        <v>3</v>
      </c>
      <c r="F74" s="2">
        <v>6</v>
      </c>
      <c r="G74" s="3">
        <v>305</v>
      </c>
    </row>
    <row r="75" spans="1:7" ht="15" customHeight="1" x14ac:dyDescent="0.25">
      <c r="A75" s="2" t="s">
        <v>177</v>
      </c>
      <c r="B75" s="2" t="s">
        <v>178</v>
      </c>
      <c r="C75" s="2" t="s">
        <v>54</v>
      </c>
      <c r="D75" s="2" t="s">
        <v>29</v>
      </c>
      <c r="E75" s="2">
        <v>5</v>
      </c>
      <c r="F75" s="2">
        <v>10</v>
      </c>
      <c r="G75" s="3">
        <v>461</v>
      </c>
    </row>
    <row r="76" spans="1:7" ht="15" customHeight="1" x14ac:dyDescent="0.25">
      <c r="A76" s="2" t="s">
        <v>179</v>
      </c>
      <c r="B76" s="2" t="s">
        <v>180</v>
      </c>
      <c r="C76" s="2" t="s">
        <v>40</v>
      </c>
      <c r="D76" s="2" t="s">
        <v>43</v>
      </c>
      <c r="E76" s="2">
        <v>2</v>
      </c>
      <c r="F76" s="2">
        <v>5</v>
      </c>
      <c r="G76" s="3">
        <v>240</v>
      </c>
    </row>
    <row r="77" spans="1:7" ht="15" customHeight="1" x14ac:dyDescent="0.25">
      <c r="A77" s="2" t="s">
        <v>181</v>
      </c>
      <c r="B77" s="2" t="s">
        <v>182</v>
      </c>
      <c r="C77" s="2" t="s">
        <v>37</v>
      </c>
      <c r="D77" s="2" t="s">
        <v>29</v>
      </c>
      <c r="E77" s="2">
        <v>2</v>
      </c>
      <c r="F77" s="2">
        <v>4</v>
      </c>
      <c r="G77" s="3">
        <v>212</v>
      </c>
    </row>
    <row r="78" spans="1:7" ht="15" customHeight="1" x14ac:dyDescent="0.25">
      <c r="A78" s="2" t="s">
        <v>183</v>
      </c>
      <c r="B78" s="2" t="s">
        <v>184</v>
      </c>
      <c r="C78" s="2" t="s">
        <v>37</v>
      </c>
      <c r="D78" s="2" t="s">
        <v>29</v>
      </c>
      <c r="E78" s="2">
        <v>3</v>
      </c>
      <c r="F78" s="2">
        <v>6</v>
      </c>
      <c r="G78" s="3">
        <v>321</v>
      </c>
    </row>
    <row r="79" spans="1:7" ht="15" customHeight="1" x14ac:dyDescent="0.25">
      <c r="A79" s="2" t="s">
        <v>185</v>
      </c>
      <c r="B79" s="2" t="s">
        <v>186</v>
      </c>
      <c r="C79" s="2" t="s">
        <v>46</v>
      </c>
      <c r="D79" s="2" t="s">
        <v>29</v>
      </c>
      <c r="E79" s="2">
        <v>4</v>
      </c>
      <c r="F79" s="2">
        <v>9</v>
      </c>
      <c r="G79" s="3">
        <v>390</v>
      </c>
    </row>
    <row r="80" spans="1:7" ht="15" customHeight="1" x14ac:dyDescent="0.25">
      <c r="A80" s="2" t="s">
        <v>187</v>
      </c>
      <c r="B80" s="2" t="s">
        <v>188</v>
      </c>
      <c r="C80" s="2" t="s">
        <v>51</v>
      </c>
      <c r="D80" s="2" t="s">
        <v>55</v>
      </c>
      <c r="E80" s="2">
        <v>3</v>
      </c>
      <c r="F80" s="2">
        <v>6</v>
      </c>
      <c r="G80" s="3">
        <v>273</v>
      </c>
    </row>
    <row r="81" spans="1:7" ht="15" customHeight="1" x14ac:dyDescent="0.25">
      <c r="A81" s="2" t="s">
        <v>189</v>
      </c>
      <c r="B81" s="2" t="s">
        <v>190</v>
      </c>
      <c r="C81" s="2" t="s">
        <v>34</v>
      </c>
      <c r="D81" s="2" t="s">
        <v>29</v>
      </c>
      <c r="E81" s="2">
        <v>2</v>
      </c>
      <c r="F81" s="2">
        <v>5</v>
      </c>
      <c r="G81" s="3">
        <v>258</v>
      </c>
    </row>
    <row r="82" spans="1:7" ht="15" customHeight="1" x14ac:dyDescent="0.25">
      <c r="A82" s="2" t="s">
        <v>191</v>
      </c>
      <c r="B82" s="2" t="s">
        <v>192</v>
      </c>
      <c r="C82" s="2" t="s">
        <v>28</v>
      </c>
      <c r="D82" s="2" t="s">
        <v>29</v>
      </c>
      <c r="E82" s="2">
        <v>2</v>
      </c>
      <c r="F82" s="2">
        <v>7</v>
      </c>
      <c r="G82" s="3">
        <v>198</v>
      </c>
    </row>
    <row r="83" spans="1:7" ht="15" customHeight="1" x14ac:dyDescent="0.25">
      <c r="A83" s="2" t="s">
        <v>193</v>
      </c>
      <c r="B83" s="2" t="s">
        <v>194</v>
      </c>
      <c r="C83" s="2" t="s">
        <v>60</v>
      </c>
      <c r="D83" s="2" t="s">
        <v>55</v>
      </c>
      <c r="E83" s="2">
        <v>2</v>
      </c>
      <c r="F83" s="2">
        <v>4</v>
      </c>
      <c r="G83" s="3">
        <v>244</v>
      </c>
    </row>
    <row r="84" spans="1:7" ht="15" customHeight="1" x14ac:dyDescent="0.25">
      <c r="A84" s="2" t="s">
        <v>195</v>
      </c>
      <c r="B84" s="2" t="s">
        <v>196</v>
      </c>
      <c r="C84" s="2" t="s">
        <v>54</v>
      </c>
      <c r="D84" s="2" t="s">
        <v>29</v>
      </c>
      <c r="E84" s="2">
        <v>2</v>
      </c>
      <c r="F84" s="2">
        <v>5</v>
      </c>
      <c r="G84" s="3">
        <v>201</v>
      </c>
    </row>
    <row r="85" spans="1:7" ht="15" customHeight="1" x14ac:dyDescent="0.25">
      <c r="A85" s="2" t="s">
        <v>197</v>
      </c>
      <c r="B85" s="2" t="s">
        <v>198</v>
      </c>
      <c r="C85" s="2" t="s">
        <v>79</v>
      </c>
      <c r="D85" s="2" t="s">
        <v>43</v>
      </c>
      <c r="E85" s="2">
        <v>2</v>
      </c>
      <c r="F85" s="2">
        <v>5</v>
      </c>
      <c r="G85" s="3">
        <v>250</v>
      </c>
    </row>
    <row r="86" spans="1:7" ht="15" customHeight="1" x14ac:dyDescent="0.25">
      <c r="A86" s="2" t="s">
        <v>199</v>
      </c>
      <c r="B86" s="2" t="s">
        <v>200</v>
      </c>
      <c r="C86" s="2" t="s">
        <v>54</v>
      </c>
      <c r="D86" s="2" t="s">
        <v>55</v>
      </c>
      <c r="E86" s="2">
        <v>3</v>
      </c>
      <c r="F86" s="2">
        <v>6</v>
      </c>
      <c r="G86" s="3">
        <v>323</v>
      </c>
    </row>
    <row r="87" spans="1:7" ht="15" customHeight="1" x14ac:dyDescent="0.25">
      <c r="A87" s="2" t="s">
        <v>201</v>
      </c>
      <c r="B87" s="2" t="s">
        <v>202</v>
      </c>
      <c r="C87" s="2" t="s">
        <v>37</v>
      </c>
      <c r="D87" s="2" t="s">
        <v>55</v>
      </c>
      <c r="E87" s="2">
        <v>3</v>
      </c>
      <c r="F87" s="2">
        <v>7</v>
      </c>
      <c r="G87" s="3">
        <v>327</v>
      </c>
    </row>
    <row r="88" spans="1:7" ht="15" customHeight="1" x14ac:dyDescent="0.25">
      <c r="A88" s="2" t="s">
        <v>203</v>
      </c>
      <c r="B88" s="2" t="s">
        <v>204</v>
      </c>
      <c r="C88" s="2" t="s">
        <v>24</v>
      </c>
      <c r="D88" s="2" t="s">
        <v>29</v>
      </c>
      <c r="E88" s="2">
        <v>4</v>
      </c>
      <c r="F88" s="2">
        <v>11</v>
      </c>
      <c r="G88" s="3">
        <v>386</v>
      </c>
    </row>
    <row r="89" spans="1:7" ht="15" customHeight="1" x14ac:dyDescent="0.25">
      <c r="A89" s="2" t="s">
        <v>205</v>
      </c>
      <c r="B89" s="2" t="s">
        <v>206</v>
      </c>
      <c r="C89" s="2" t="s">
        <v>34</v>
      </c>
      <c r="D89" s="2" t="s">
        <v>25</v>
      </c>
      <c r="E89" s="2">
        <v>4</v>
      </c>
      <c r="F89" s="2">
        <v>8</v>
      </c>
      <c r="G89" s="3">
        <v>413</v>
      </c>
    </row>
    <row r="90" spans="1:7" ht="15" customHeight="1" x14ac:dyDescent="0.25">
      <c r="A90" s="2" t="s">
        <v>207</v>
      </c>
      <c r="B90" s="2" t="s">
        <v>208</v>
      </c>
      <c r="C90" s="2" t="s">
        <v>37</v>
      </c>
      <c r="D90" s="2" t="s">
        <v>55</v>
      </c>
      <c r="E90" s="2">
        <v>3</v>
      </c>
      <c r="F90" s="2">
        <v>8</v>
      </c>
      <c r="G90" s="3">
        <v>330</v>
      </c>
    </row>
    <row r="91" spans="1:7" ht="15" customHeight="1" x14ac:dyDescent="0.25">
      <c r="A91" s="2" t="s">
        <v>209</v>
      </c>
      <c r="B91" s="2" t="s">
        <v>210</v>
      </c>
      <c r="C91" s="2" t="s">
        <v>51</v>
      </c>
      <c r="D91" s="2" t="s">
        <v>29</v>
      </c>
      <c r="E91" s="2">
        <v>3</v>
      </c>
      <c r="F91" s="2">
        <v>8</v>
      </c>
      <c r="G91" s="3">
        <v>296</v>
      </c>
    </row>
    <row r="92" spans="1:7" ht="15" customHeight="1" x14ac:dyDescent="0.25">
      <c r="A92" s="2" t="s">
        <v>211</v>
      </c>
      <c r="B92" s="2" t="s">
        <v>212</v>
      </c>
      <c r="C92" s="2" t="s">
        <v>51</v>
      </c>
      <c r="D92" s="2" t="s">
        <v>43</v>
      </c>
      <c r="E92" s="2">
        <v>4</v>
      </c>
      <c r="F92" s="2">
        <v>8</v>
      </c>
      <c r="G92" s="3">
        <v>353</v>
      </c>
    </row>
    <row r="93" spans="1:7" ht="15" customHeight="1" x14ac:dyDescent="0.25">
      <c r="A93" s="2" t="s">
        <v>213</v>
      </c>
      <c r="B93" s="2" t="s">
        <v>214</v>
      </c>
      <c r="C93" s="2" t="s">
        <v>60</v>
      </c>
      <c r="D93" s="2" t="s">
        <v>55</v>
      </c>
      <c r="E93" s="2">
        <v>5</v>
      </c>
      <c r="F93" s="2">
        <v>13</v>
      </c>
      <c r="G93" s="3">
        <v>460</v>
      </c>
    </row>
    <row r="94" spans="1:7" ht="15" customHeight="1" x14ac:dyDescent="0.25">
      <c r="A94" s="2" t="s">
        <v>215</v>
      </c>
      <c r="B94" s="2" t="s">
        <v>216</v>
      </c>
      <c r="C94" s="2" t="s">
        <v>51</v>
      </c>
      <c r="D94" s="2" t="s">
        <v>80</v>
      </c>
      <c r="E94" s="2">
        <v>4</v>
      </c>
      <c r="F94" s="2">
        <v>9</v>
      </c>
      <c r="G94" s="3">
        <v>352</v>
      </c>
    </row>
    <row r="95" spans="1:7" ht="15" customHeight="1" x14ac:dyDescent="0.25">
      <c r="A95" s="2" t="s">
        <v>217</v>
      </c>
      <c r="B95" s="2" t="s">
        <v>218</v>
      </c>
      <c r="C95" s="2" t="s">
        <v>28</v>
      </c>
      <c r="D95" s="2" t="s">
        <v>43</v>
      </c>
      <c r="E95" s="2">
        <v>4</v>
      </c>
      <c r="F95" s="2">
        <v>9</v>
      </c>
      <c r="G95" s="3">
        <v>383</v>
      </c>
    </row>
    <row r="96" spans="1:7" ht="15" customHeight="1" x14ac:dyDescent="0.25">
      <c r="A96" s="2" t="s">
        <v>219</v>
      </c>
      <c r="B96" s="2" t="s">
        <v>220</v>
      </c>
      <c r="C96" s="2" t="s">
        <v>60</v>
      </c>
      <c r="D96" s="2" t="s">
        <v>29</v>
      </c>
      <c r="E96" s="2">
        <v>5</v>
      </c>
      <c r="F96" s="2">
        <v>12</v>
      </c>
      <c r="G96" s="3">
        <v>498</v>
      </c>
    </row>
    <row r="97" spans="1:7" ht="15" customHeight="1" x14ac:dyDescent="0.25">
      <c r="A97" s="2" t="s">
        <v>221</v>
      </c>
      <c r="B97" s="2" t="s">
        <v>222</v>
      </c>
      <c r="C97" s="2" t="s">
        <v>54</v>
      </c>
      <c r="D97" s="2" t="s">
        <v>55</v>
      </c>
      <c r="E97" s="2">
        <v>1</v>
      </c>
      <c r="F97" s="2">
        <v>3</v>
      </c>
      <c r="G97" s="3">
        <v>165</v>
      </c>
    </row>
    <row r="98" spans="1:7" ht="15" customHeight="1" x14ac:dyDescent="0.25">
      <c r="A98" s="2" t="s">
        <v>223</v>
      </c>
      <c r="B98" s="2" t="s">
        <v>224</v>
      </c>
      <c r="C98" s="2" t="s">
        <v>46</v>
      </c>
      <c r="D98" s="2" t="s">
        <v>80</v>
      </c>
      <c r="E98" s="2">
        <v>5</v>
      </c>
      <c r="F98" s="2">
        <v>12</v>
      </c>
      <c r="G98" s="3">
        <v>476</v>
      </c>
    </row>
    <row r="99" spans="1:7" ht="15" customHeight="1" x14ac:dyDescent="0.25">
      <c r="A99" s="2" t="s">
        <v>225</v>
      </c>
      <c r="B99" s="2" t="s">
        <v>226</v>
      </c>
      <c r="C99" s="2" t="s">
        <v>24</v>
      </c>
      <c r="D99" s="2" t="s">
        <v>80</v>
      </c>
      <c r="E99" s="2">
        <v>2</v>
      </c>
      <c r="F99" s="2">
        <v>4</v>
      </c>
      <c r="G99" s="3">
        <v>202</v>
      </c>
    </row>
    <row r="100" spans="1:7" ht="15" customHeight="1" x14ac:dyDescent="0.25">
      <c r="A100" s="2" t="s">
        <v>227</v>
      </c>
      <c r="B100" s="2" t="s">
        <v>228</v>
      </c>
      <c r="C100" s="2" t="s">
        <v>28</v>
      </c>
      <c r="D100" s="2" t="s">
        <v>43</v>
      </c>
      <c r="E100" s="2">
        <v>3</v>
      </c>
      <c r="F100" s="2">
        <v>9</v>
      </c>
      <c r="G100" s="3">
        <v>294</v>
      </c>
    </row>
    <row r="101" spans="1:7" ht="15" customHeight="1" x14ac:dyDescent="0.25">
      <c r="A101" s="2" t="s">
        <v>229</v>
      </c>
      <c r="B101" s="2" t="s">
        <v>230</v>
      </c>
      <c r="C101" s="2" t="s">
        <v>37</v>
      </c>
      <c r="D101" s="2" t="s">
        <v>29</v>
      </c>
      <c r="E101" s="2">
        <v>4</v>
      </c>
      <c r="F101" s="2">
        <v>9</v>
      </c>
      <c r="G101" s="3">
        <v>411</v>
      </c>
    </row>
    <row r="102" spans="1:7" ht="15" customHeight="1" x14ac:dyDescent="0.25">
      <c r="A102" s="2" t="s">
        <v>231</v>
      </c>
      <c r="B102" s="2" t="s">
        <v>232</v>
      </c>
      <c r="C102" s="2" t="s">
        <v>34</v>
      </c>
      <c r="D102" s="2" t="s">
        <v>29</v>
      </c>
      <c r="E102" s="2">
        <v>4</v>
      </c>
      <c r="F102" s="2">
        <v>8</v>
      </c>
      <c r="G102" s="3">
        <v>408</v>
      </c>
    </row>
    <row r="103" spans="1:7" ht="15" customHeight="1" x14ac:dyDescent="0.25">
      <c r="A103" s="2" t="s">
        <v>233</v>
      </c>
      <c r="B103" s="2" t="s">
        <v>234</v>
      </c>
      <c r="C103" s="2" t="s">
        <v>79</v>
      </c>
      <c r="D103" s="2" t="s">
        <v>25</v>
      </c>
      <c r="E103" s="2">
        <v>2</v>
      </c>
      <c r="F103" s="2">
        <v>5</v>
      </c>
      <c r="G103" s="3">
        <v>226</v>
      </c>
    </row>
    <row r="104" spans="1:7" ht="15" customHeight="1" x14ac:dyDescent="0.25">
      <c r="A104" s="2" t="s">
        <v>235</v>
      </c>
      <c r="B104" s="2" t="s">
        <v>236</v>
      </c>
      <c r="C104" s="2" t="s">
        <v>24</v>
      </c>
      <c r="D104" s="2" t="s">
        <v>43</v>
      </c>
      <c r="E104" s="2">
        <v>3</v>
      </c>
      <c r="F104" s="2">
        <v>8</v>
      </c>
      <c r="G104" s="3">
        <v>295</v>
      </c>
    </row>
    <row r="105" spans="1:7" ht="15" customHeight="1" x14ac:dyDescent="0.25">
      <c r="A105" s="2" t="s">
        <v>237</v>
      </c>
      <c r="B105" s="2" t="s">
        <v>238</v>
      </c>
      <c r="C105" s="2" t="s">
        <v>54</v>
      </c>
      <c r="D105" s="2" t="s">
        <v>43</v>
      </c>
      <c r="E105" s="2">
        <v>1</v>
      </c>
      <c r="F105" s="2">
        <v>4</v>
      </c>
      <c r="G105" s="3">
        <v>176</v>
      </c>
    </row>
    <row r="106" spans="1:7" ht="15" customHeight="1" x14ac:dyDescent="0.25">
      <c r="A106" s="2" t="s">
        <v>239</v>
      </c>
      <c r="B106" s="2" t="s">
        <v>240</v>
      </c>
      <c r="C106" s="2" t="s">
        <v>28</v>
      </c>
      <c r="D106" s="2" t="s">
        <v>43</v>
      </c>
      <c r="E106" s="2">
        <v>2</v>
      </c>
      <c r="F106" s="2">
        <v>5</v>
      </c>
      <c r="G106" s="3">
        <v>250</v>
      </c>
    </row>
    <row r="107" spans="1:7" ht="15" customHeight="1" x14ac:dyDescent="0.25">
      <c r="A107" s="2" t="s">
        <v>241</v>
      </c>
      <c r="B107" s="2" t="s">
        <v>242</v>
      </c>
      <c r="C107" s="2" t="s">
        <v>34</v>
      </c>
      <c r="D107" s="2" t="s">
        <v>29</v>
      </c>
      <c r="E107" s="2">
        <v>4</v>
      </c>
      <c r="F107" s="2">
        <v>8</v>
      </c>
      <c r="G107" s="3">
        <v>378</v>
      </c>
    </row>
    <row r="108" spans="1:7" ht="15" customHeight="1" x14ac:dyDescent="0.25">
      <c r="A108" s="2" t="s">
        <v>243</v>
      </c>
      <c r="B108" s="2" t="s">
        <v>244</v>
      </c>
      <c r="C108" s="2" t="s">
        <v>51</v>
      </c>
      <c r="D108" s="2" t="s">
        <v>29</v>
      </c>
      <c r="E108" s="2">
        <v>3</v>
      </c>
      <c r="F108" s="2">
        <v>6</v>
      </c>
      <c r="G108" s="3">
        <v>306</v>
      </c>
    </row>
    <row r="109" spans="1:7" ht="15" customHeight="1" x14ac:dyDescent="0.25">
      <c r="A109" s="2" t="s">
        <v>245</v>
      </c>
      <c r="B109" s="2" t="s">
        <v>246</v>
      </c>
      <c r="C109" s="2" t="s">
        <v>54</v>
      </c>
      <c r="D109" s="2" t="s">
        <v>25</v>
      </c>
      <c r="E109" s="2">
        <v>3</v>
      </c>
      <c r="F109" s="2">
        <v>9</v>
      </c>
      <c r="G109" s="3">
        <v>285</v>
      </c>
    </row>
    <row r="110" spans="1:7" ht="15" customHeight="1" x14ac:dyDescent="0.25">
      <c r="A110" s="2" t="s">
        <v>247</v>
      </c>
      <c r="B110" s="2" t="s">
        <v>248</v>
      </c>
      <c r="C110" s="2" t="s">
        <v>24</v>
      </c>
      <c r="D110" s="2" t="s">
        <v>43</v>
      </c>
      <c r="E110" s="2">
        <v>4</v>
      </c>
      <c r="F110" s="2">
        <v>8</v>
      </c>
      <c r="G110" s="3">
        <v>395</v>
      </c>
    </row>
    <row r="111" spans="1:7" ht="15" customHeight="1" x14ac:dyDescent="0.25">
      <c r="A111" s="2" t="s">
        <v>249</v>
      </c>
      <c r="B111" s="2" t="s">
        <v>250</v>
      </c>
      <c r="C111" s="2" t="s">
        <v>79</v>
      </c>
      <c r="D111" s="2" t="s">
        <v>29</v>
      </c>
      <c r="E111" s="2">
        <v>4</v>
      </c>
      <c r="F111" s="2">
        <v>10</v>
      </c>
      <c r="G111" s="3">
        <v>371</v>
      </c>
    </row>
    <row r="112" spans="1:7" ht="15" customHeight="1" x14ac:dyDescent="0.25">
      <c r="A112" s="2" t="s">
        <v>251</v>
      </c>
      <c r="B112" s="2" t="s">
        <v>252</v>
      </c>
      <c r="C112" s="2" t="s">
        <v>40</v>
      </c>
      <c r="D112" s="2" t="s">
        <v>29</v>
      </c>
      <c r="E112" s="2">
        <v>4</v>
      </c>
      <c r="F112" s="2">
        <v>10</v>
      </c>
      <c r="G112" s="3">
        <v>352</v>
      </c>
    </row>
    <row r="113" spans="1:7" ht="15" customHeight="1" x14ac:dyDescent="0.25">
      <c r="A113" s="2" t="s">
        <v>253</v>
      </c>
      <c r="B113" s="2" t="s">
        <v>254</v>
      </c>
      <c r="C113" s="2" t="s">
        <v>24</v>
      </c>
      <c r="D113" s="2" t="s">
        <v>43</v>
      </c>
      <c r="E113" s="2">
        <v>1</v>
      </c>
      <c r="F113" s="2">
        <v>2</v>
      </c>
      <c r="G113" s="3">
        <v>161</v>
      </c>
    </row>
    <row r="114" spans="1:7" ht="15" customHeight="1" x14ac:dyDescent="0.25">
      <c r="A114" s="2" t="s">
        <v>255</v>
      </c>
      <c r="B114" s="2" t="s">
        <v>256</v>
      </c>
      <c r="C114" s="2" t="s">
        <v>60</v>
      </c>
      <c r="D114" s="2" t="s">
        <v>29</v>
      </c>
      <c r="E114" s="2">
        <v>3</v>
      </c>
      <c r="F114" s="2">
        <v>6</v>
      </c>
      <c r="G114" s="3">
        <v>299</v>
      </c>
    </row>
    <row r="115" spans="1:7" ht="15" customHeight="1" x14ac:dyDescent="0.25">
      <c r="A115" s="2" t="s">
        <v>257</v>
      </c>
      <c r="B115" s="2" t="s">
        <v>258</v>
      </c>
      <c r="C115" s="2" t="s">
        <v>54</v>
      </c>
      <c r="D115" s="2" t="s">
        <v>55</v>
      </c>
      <c r="E115" s="2">
        <v>3</v>
      </c>
      <c r="F115" s="2">
        <v>7</v>
      </c>
      <c r="G115" s="3">
        <v>274</v>
      </c>
    </row>
    <row r="116" spans="1:7" ht="15" customHeight="1" x14ac:dyDescent="0.25">
      <c r="A116" s="2" t="s">
        <v>259</v>
      </c>
      <c r="B116" s="2" t="s">
        <v>260</v>
      </c>
      <c r="C116" s="2" t="s">
        <v>28</v>
      </c>
      <c r="D116" s="2" t="s">
        <v>25</v>
      </c>
      <c r="E116" s="2">
        <v>1</v>
      </c>
      <c r="F116" s="2">
        <v>4</v>
      </c>
      <c r="G116" s="3">
        <v>161</v>
      </c>
    </row>
    <row r="117" spans="1:7" ht="15" customHeight="1" x14ac:dyDescent="0.25">
      <c r="A117" s="2" t="s">
        <v>261</v>
      </c>
      <c r="B117" s="2" t="s">
        <v>262</v>
      </c>
      <c r="C117" s="2" t="s">
        <v>54</v>
      </c>
      <c r="D117" s="2" t="s">
        <v>29</v>
      </c>
      <c r="E117" s="2">
        <v>3</v>
      </c>
      <c r="F117" s="2">
        <v>9</v>
      </c>
      <c r="G117" s="3">
        <v>330</v>
      </c>
    </row>
    <row r="118" spans="1:7" ht="15" customHeight="1" x14ac:dyDescent="0.25">
      <c r="A118" s="2" t="s">
        <v>263</v>
      </c>
      <c r="B118" s="2" t="s">
        <v>264</v>
      </c>
      <c r="C118" s="2" t="s">
        <v>46</v>
      </c>
      <c r="D118" s="2" t="s">
        <v>80</v>
      </c>
      <c r="E118" s="2">
        <v>3</v>
      </c>
      <c r="F118" s="2">
        <v>9</v>
      </c>
      <c r="G118" s="3">
        <v>315</v>
      </c>
    </row>
    <row r="119" spans="1:7" ht="15" customHeight="1" x14ac:dyDescent="0.25">
      <c r="A119" s="2" t="s">
        <v>265</v>
      </c>
      <c r="B119" s="2" t="s">
        <v>266</v>
      </c>
      <c r="C119" s="2" t="s">
        <v>24</v>
      </c>
      <c r="D119" s="2" t="s">
        <v>29</v>
      </c>
      <c r="E119" s="2">
        <v>4</v>
      </c>
      <c r="F119" s="2">
        <v>8</v>
      </c>
      <c r="G119" s="3">
        <v>399</v>
      </c>
    </row>
    <row r="120" spans="1:7" ht="15" customHeight="1" x14ac:dyDescent="0.25">
      <c r="A120" s="2" t="s">
        <v>267</v>
      </c>
      <c r="B120" s="2" t="s">
        <v>268</v>
      </c>
      <c r="C120" s="2" t="s">
        <v>34</v>
      </c>
      <c r="D120" s="2" t="s">
        <v>29</v>
      </c>
      <c r="E120" s="2">
        <v>5</v>
      </c>
      <c r="F120" s="2">
        <v>10</v>
      </c>
      <c r="G120" s="3">
        <v>455</v>
      </c>
    </row>
    <row r="121" spans="1:7" ht="15" customHeight="1" x14ac:dyDescent="0.25">
      <c r="A121" s="2" t="s">
        <v>269</v>
      </c>
      <c r="B121" s="2" t="s">
        <v>270</v>
      </c>
      <c r="C121" s="2" t="s">
        <v>24</v>
      </c>
      <c r="D121" s="2" t="s">
        <v>55</v>
      </c>
      <c r="E121" s="2">
        <v>2</v>
      </c>
      <c r="F121" s="2">
        <v>5</v>
      </c>
      <c r="G121" s="3">
        <v>215</v>
      </c>
    </row>
    <row r="122" spans="1:7" ht="15" customHeight="1" x14ac:dyDescent="0.25">
      <c r="A122" s="2" t="s">
        <v>271</v>
      </c>
      <c r="B122" s="2" t="s">
        <v>272</v>
      </c>
      <c r="C122" s="2" t="s">
        <v>79</v>
      </c>
      <c r="D122" s="2" t="s">
        <v>25</v>
      </c>
      <c r="E122" s="2">
        <v>2</v>
      </c>
      <c r="F122" s="2">
        <v>5</v>
      </c>
      <c r="G122" s="3">
        <v>242</v>
      </c>
    </row>
    <row r="123" spans="1:7" ht="15" customHeight="1" x14ac:dyDescent="0.25">
      <c r="A123" s="2" t="s">
        <v>273</v>
      </c>
      <c r="B123" s="2" t="s">
        <v>274</v>
      </c>
      <c r="C123" s="2" t="s">
        <v>28</v>
      </c>
      <c r="D123" s="2" t="s">
        <v>29</v>
      </c>
      <c r="E123" s="2">
        <v>3</v>
      </c>
      <c r="F123" s="2">
        <v>7</v>
      </c>
      <c r="G123" s="3">
        <v>278</v>
      </c>
    </row>
    <row r="124" spans="1:7" ht="15" customHeight="1" x14ac:dyDescent="0.25">
      <c r="A124" s="2" t="s">
        <v>275</v>
      </c>
      <c r="B124" s="2" t="s">
        <v>276</v>
      </c>
      <c r="C124" s="2" t="s">
        <v>24</v>
      </c>
      <c r="D124" s="2" t="s">
        <v>43</v>
      </c>
      <c r="E124" s="2">
        <v>2</v>
      </c>
      <c r="F124" s="2">
        <v>4</v>
      </c>
      <c r="G124" s="3">
        <v>217</v>
      </c>
    </row>
    <row r="125" spans="1:7" ht="15" customHeight="1" x14ac:dyDescent="0.25">
      <c r="A125" s="2" t="s">
        <v>277</v>
      </c>
      <c r="B125" s="2" t="s">
        <v>278</v>
      </c>
      <c r="C125" s="2" t="s">
        <v>51</v>
      </c>
      <c r="D125" s="2" t="s">
        <v>29</v>
      </c>
      <c r="E125" s="2">
        <v>2</v>
      </c>
      <c r="F125" s="2">
        <v>5</v>
      </c>
      <c r="G125" s="3">
        <v>233</v>
      </c>
    </row>
    <row r="126" spans="1:7" ht="15" customHeight="1" x14ac:dyDescent="0.25">
      <c r="A126" s="2" t="s">
        <v>279</v>
      </c>
      <c r="B126" s="2" t="s">
        <v>280</v>
      </c>
      <c r="C126" s="2" t="s">
        <v>79</v>
      </c>
      <c r="D126" s="2" t="s">
        <v>29</v>
      </c>
      <c r="E126" s="2">
        <v>3</v>
      </c>
      <c r="F126" s="2">
        <v>9</v>
      </c>
      <c r="G126" s="3">
        <v>283</v>
      </c>
    </row>
    <row r="127" spans="1:7" ht="15" customHeight="1" x14ac:dyDescent="0.25">
      <c r="A127" s="2" t="s">
        <v>281</v>
      </c>
      <c r="B127" s="2" t="s">
        <v>282</v>
      </c>
      <c r="C127" s="2" t="s">
        <v>60</v>
      </c>
      <c r="D127" s="2" t="s">
        <v>55</v>
      </c>
      <c r="E127" s="2">
        <v>2</v>
      </c>
      <c r="F127" s="2">
        <v>7</v>
      </c>
      <c r="G127" s="3">
        <v>208</v>
      </c>
    </row>
    <row r="128" spans="1:7" ht="15" customHeight="1" x14ac:dyDescent="0.25">
      <c r="A128" s="2" t="s">
        <v>283</v>
      </c>
      <c r="B128" s="2" t="s">
        <v>284</v>
      </c>
      <c r="C128" s="2" t="s">
        <v>28</v>
      </c>
      <c r="D128" s="2" t="s">
        <v>80</v>
      </c>
      <c r="E128" s="2">
        <v>4</v>
      </c>
      <c r="F128" s="2">
        <v>11</v>
      </c>
      <c r="G128" s="3">
        <v>374</v>
      </c>
    </row>
    <row r="129" spans="1:7" ht="15" customHeight="1" x14ac:dyDescent="0.25">
      <c r="A129" s="2" t="s">
        <v>285</v>
      </c>
      <c r="B129" s="2" t="s">
        <v>286</v>
      </c>
      <c r="C129" s="2" t="s">
        <v>51</v>
      </c>
      <c r="D129" s="2" t="s">
        <v>29</v>
      </c>
      <c r="E129" s="2">
        <v>5</v>
      </c>
      <c r="F129" s="2">
        <v>13</v>
      </c>
      <c r="G129" s="3">
        <v>449</v>
      </c>
    </row>
    <row r="130" spans="1:7" ht="15" customHeight="1" x14ac:dyDescent="0.25">
      <c r="A130" s="2" t="s">
        <v>287</v>
      </c>
      <c r="B130" s="2" t="s">
        <v>288</v>
      </c>
      <c r="C130" s="2" t="s">
        <v>34</v>
      </c>
      <c r="D130" s="2" t="s">
        <v>29</v>
      </c>
      <c r="E130" s="2">
        <v>1</v>
      </c>
      <c r="F130" s="2">
        <v>5</v>
      </c>
      <c r="G130" s="3">
        <v>146</v>
      </c>
    </row>
    <row r="131" spans="1:7" ht="15" customHeight="1" x14ac:dyDescent="0.25">
      <c r="A131" s="2" t="s">
        <v>289</v>
      </c>
      <c r="B131" s="2" t="s">
        <v>290</v>
      </c>
      <c r="C131" s="2" t="s">
        <v>46</v>
      </c>
      <c r="D131" s="2" t="s">
        <v>29</v>
      </c>
      <c r="E131" s="2">
        <v>3</v>
      </c>
      <c r="F131" s="2">
        <v>6</v>
      </c>
      <c r="G131" s="3">
        <v>298</v>
      </c>
    </row>
    <row r="132" spans="1:7" ht="15" customHeight="1" x14ac:dyDescent="0.25">
      <c r="A132" s="2" t="s">
        <v>291</v>
      </c>
      <c r="B132" s="2" t="s">
        <v>292</v>
      </c>
      <c r="C132" s="2" t="s">
        <v>28</v>
      </c>
      <c r="D132" s="2" t="s">
        <v>43</v>
      </c>
      <c r="E132" s="2">
        <v>4</v>
      </c>
      <c r="F132" s="2">
        <v>11</v>
      </c>
      <c r="G132" s="3">
        <v>400</v>
      </c>
    </row>
    <row r="133" spans="1:7" ht="15" customHeight="1" x14ac:dyDescent="0.25">
      <c r="A133" s="2" t="s">
        <v>293</v>
      </c>
      <c r="B133" s="2" t="s">
        <v>294</v>
      </c>
      <c r="C133" s="2" t="s">
        <v>79</v>
      </c>
      <c r="D133" s="2" t="s">
        <v>29</v>
      </c>
      <c r="E133" s="2">
        <v>6</v>
      </c>
      <c r="F133" s="2">
        <v>12</v>
      </c>
      <c r="G133" s="3">
        <v>573</v>
      </c>
    </row>
    <row r="134" spans="1:7" ht="15" customHeight="1" x14ac:dyDescent="0.25">
      <c r="A134" s="2" t="s">
        <v>295</v>
      </c>
      <c r="B134" s="2" t="s">
        <v>296</v>
      </c>
      <c r="C134" s="2" t="s">
        <v>51</v>
      </c>
      <c r="D134" s="2" t="s">
        <v>29</v>
      </c>
      <c r="E134" s="2">
        <v>2</v>
      </c>
      <c r="F134" s="2">
        <v>4</v>
      </c>
      <c r="G134" s="3">
        <v>257</v>
      </c>
    </row>
    <row r="135" spans="1:7" ht="15" customHeight="1" x14ac:dyDescent="0.25">
      <c r="A135" s="2" t="s">
        <v>297</v>
      </c>
      <c r="B135" s="2" t="s">
        <v>298</v>
      </c>
      <c r="C135" s="2" t="s">
        <v>24</v>
      </c>
      <c r="D135" s="2" t="s">
        <v>25</v>
      </c>
      <c r="E135" s="2">
        <v>2</v>
      </c>
      <c r="F135" s="2">
        <v>5</v>
      </c>
      <c r="G135" s="3">
        <v>199</v>
      </c>
    </row>
    <row r="136" spans="1:7" ht="15" customHeight="1" x14ac:dyDescent="0.25">
      <c r="A136" s="2" t="s">
        <v>299</v>
      </c>
      <c r="B136" s="2" t="s">
        <v>300</v>
      </c>
      <c r="C136" s="2" t="s">
        <v>34</v>
      </c>
      <c r="D136" s="2" t="s">
        <v>55</v>
      </c>
      <c r="E136" s="2">
        <v>5</v>
      </c>
      <c r="F136" s="2">
        <v>13</v>
      </c>
      <c r="G136" s="3">
        <v>482</v>
      </c>
    </row>
    <row r="137" spans="1:7" ht="15" customHeight="1" x14ac:dyDescent="0.25">
      <c r="A137" s="2" t="s">
        <v>301</v>
      </c>
      <c r="B137" s="2" t="s">
        <v>302</v>
      </c>
      <c r="C137" s="2" t="s">
        <v>34</v>
      </c>
      <c r="D137" s="2" t="s">
        <v>25</v>
      </c>
      <c r="E137" s="2">
        <v>5</v>
      </c>
      <c r="F137" s="2">
        <v>11</v>
      </c>
      <c r="G137" s="3">
        <v>491</v>
      </c>
    </row>
    <row r="138" spans="1:7" ht="15" customHeight="1" x14ac:dyDescent="0.25">
      <c r="A138" s="2" t="s">
        <v>303</v>
      </c>
      <c r="B138" s="2" t="s">
        <v>304</v>
      </c>
      <c r="C138" s="2" t="s">
        <v>60</v>
      </c>
      <c r="D138" s="2" t="s">
        <v>25</v>
      </c>
      <c r="E138" s="2">
        <v>2</v>
      </c>
      <c r="F138" s="2">
        <v>4</v>
      </c>
      <c r="G138" s="3">
        <v>237</v>
      </c>
    </row>
    <row r="139" spans="1:7" ht="15" customHeight="1" x14ac:dyDescent="0.25">
      <c r="A139" s="2" t="s">
        <v>305</v>
      </c>
      <c r="B139" s="2" t="s">
        <v>306</v>
      </c>
      <c r="C139" s="2" t="s">
        <v>40</v>
      </c>
      <c r="D139" s="2" t="s">
        <v>43</v>
      </c>
      <c r="E139" s="2">
        <v>3</v>
      </c>
      <c r="F139" s="2">
        <v>6</v>
      </c>
      <c r="G139" s="3">
        <v>306</v>
      </c>
    </row>
    <row r="140" spans="1:7" ht="15" customHeight="1" x14ac:dyDescent="0.25">
      <c r="A140" s="2" t="s">
        <v>307</v>
      </c>
      <c r="B140" s="2" t="s">
        <v>308</v>
      </c>
      <c r="C140" s="2" t="s">
        <v>60</v>
      </c>
      <c r="D140" s="2" t="s">
        <v>80</v>
      </c>
      <c r="E140" s="2">
        <v>4</v>
      </c>
      <c r="F140" s="2">
        <v>11</v>
      </c>
      <c r="G140" s="3">
        <v>413</v>
      </c>
    </row>
    <row r="141" spans="1:7" ht="15" customHeight="1" x14ac:dyDescent="0.25">
      <c r="A141" s="2" t="s">
        <v>309</v>
      </c>
      <c r="B141" s="2" t="s">
        <v>310</v>
      </c>
      <c r="C141" s="2" t="s">
        <v>54</v>
      </c>
      <c r="D141" s="2" t="s">
        <v>29</v>
      </c>
      <c r="E141" s="2">
        <v>5</v>
      </c>
      <c r="F141" s="2">
        <v>12</v>
      </c>
      <c r="G141" s="3">
        <v>451</v>
      </c>
    </row>
    <row r="142" spans="1:7" ht="15" customHeight="1" x14ac:dyDescent="0.25">
      <c r="A142" s="2" t="s">
        <v>311</v>
      </c>
      <c r="B142" s="2" t="s">
        <v>312</v>
      </c>
      <c r="C142" s="2" t="s">
        <v>40</v>
      </c>
      <c r="D142" s="2" t="s">
        <v>29</v>
      </c>
      <c r="E142" s="2">
        <v>2</v>
      </c>
      <c r="F142" s="2">
        <v>4</v>
      </c>
      <c r="G142" s="3">
        <v>203</v>
      </c>
    </row>
    <row r="143" spans="1:7" ht="15" customHeight="1" x14ac:dyDescent="0.25">
      <c r="A143" s="2" t="s">
        <v>313</v>
      </c>
      <c r="B143" s="2" t="s">
        <v>314</v>
      </c>
      <c r="C143" s="2" t="s">
        <v>54</v>
      </c>
      <c r="D143" s="2" t="s">
        <v>29</v>
      </c>
      <c r="E143" s="2">
        <v>4</v>
      </c>
      <c r="F143" s="2">
        <v>8</v>
      </c>
      <c r="G143" s="3">
        <v>390</v>
      </c>
    </row>
    <row r="144" spans="1:7" ht="15" customHeight="1" x14ac:dyDescent="0.25">
      <c r="A144" s="2" t="s">
        <v>315</v>
      </c>
      <c r="B144" s="2" t="s">
        <v>316</v>
      </c>
      <c r="C144" s="2" t="s">
        <v>28</v>
      </c>
      <c r="D144" s="2" t="s">
        <v>55</v>
      </c>
      <c r="E144" s="2">
        <v>4</v>
      </c>
      <c r="F144" s="2">
        <v>8</v>
      </c>
      <c r="G144" s="3">
        <v>352</v>
      </c>
    </row>
    <row r="145" spans="1:7" ht="15" customHeight="1" x14ac:dyDescent="0.25">
      <c r="A145" s="2" t="s">
        <v>317</v>
      </c>
      <c r="B145" s="2" t="s">
        <v>318</v>
      </c>
      <c r="C145" s="2" t="s">
        <v>51</v>
      </c>
      <c r="D145" s="2" t="s">
        <v>80</v>
      </c>
      <c r="E145" s="2">
        <v>3</v>
      </c>
      <c r="F145" s="2">
        <v>6</v>
      </c>
      <c r="G145" s="3">
        <v>313</v>
      </c>
    </row>
    <row r="146" spans="1:7" ht="15" customHeight="1" x14ac:dyDescent="0.25">
      <c r="A146" s="2" t="s">
        <v>319</v>
      </c>
      <c r="B146" s="2" t="s">
        <v>320</v>
      </c>
      <c r="C146" s="2" t="s">
        <v>79</v>
      </c>
      <c r="D146" s="2" t="s">
        <v>29</v>
      </c>
      <c r="E146" s="2">
        <v>2</v>
      </c>
      <c r="F146" s="2">
        <v>5</v>
      </c>
      <c r="G146" s="3">
        <v>226</v>
      </c>
    </row>
    <row r="147" spans="1:7" ht="15" customHeight="1" x14ac:dyDescent="0.25">
      <c r="A147" s="2" t="s">
        <v>321</v>
      </c>
      <c r="B147" s="2" t="s">
        <v>322</v>
      </c>
      <c r="C147" s="2" t="s">
        <v>51</v>
      </c>
      <c r="D147" s="2" t="s">
        <v>55</v>
      </c>
      <c r="E147" s="2">
        <v>1</v>
      </c>
      <c r="F147" s="2">
        <v>2</v>
      </c>
      <c r="G147" s="3">
        <v>179</v>
      </c>
    </row>
    <row r="148" spans="1:7" ht="15" customHeight="1" x14ac:dyDescent="0.25">
      <c r="A148" s="2" t="s">
        <v>323</v>
      </c>
      <c r="B148" s="2" t="s">
        <v>324</v>
      </c>
      <c r="C148" s="2" t="s">
        <v>79</v>
      </c>
      <c r="D148" s="2" t="s">
        <v>43</v>
      </c>
      <c r="E148" s="2">
        <v>2</v>
      </c>
      <c r="F148" s="2">
        <v>5</v>
      </c>
      <c r="G148" s="3">
        <v>214</v>
      </c>
    </row>
    <row r="149" spans="1:7" ht="15" customHeight="1" x14ac:dyDescent="0.25">
      <c r="A149" s="2" t="s">
        <v>325</v>
      </c>
      <c r="B149" s="2" t="s">
        <v>326</v>
      </c>
      <c r="C149" s="2" t="s">
        <v>37</v>
      </c>
      <c r="D149" s="2" t="s">
        <v>43</v>
      </c>
      <c r="E149" s="2">
        <v>4</v>
      </c>
      <c r="F149" s="2">
        <v>11</v>
      </c>
      <c r="G149" s="3">
        <v>374</v>
      </c>
    </row>
    <row r="150" spans="1:7" ht="15" customHeight="1" x14ac:dyDescent="0.25">
      <c r="A150" s="2" t="s">
        <v>327</v>
      </c>
      <c r="B150" s="2" t="s">
        <v>328</v>
      </c>
      <c r="C150" s="2" t="s">
        <v>79</v>
      </c>
      <c r="D150" s="2" t="s">
        <v>25</v>
      </c>
      <c r="E150" s="2">
        <v>1</v>
      </c>
      <c r="F150" s="2">
        <v>4</v>
      </c>
      <c r="G150" s="3">
        <v>183</v>
      </c>
    </row>
    <row r="151" spans="1:7" ht="15" customHeight="1" x14ac:dyDescent="0.25">
      <c r="A151" s="2" t="s">
        <v>329</v>
      </c>
      <c r="B151" s="2" t="s">
        <v>330</v>
      </c>
      <c r="C151" s="2" t="s">
        <v>46</v>
      </c>
      <c r="D151" s="2" t="s">
        <v>43</v>
      </c>
      <c r="E151" s="2">
        <v>1</v>
      </c>
      <c r="F151" s="2">
        <v>2</v>
      </c>
      <c r="G151" s="3">
        <v>200</v>
      </c>
    </row>
    <row r="152" spans="1:7" ht="15" customHeight="1" x14ac:dyDescent="0.25">
      <c r="A152" s="2" t="s">
        <v>331</v>
      </c>
      <c r="B152" s="2" t="s">
        <v>332</v>
      </c>
      <c r="C152" s="2" t="s">
        <v>24</v>
      </c>
      <c r="D152" s="2" t="s">
        <v>43</v>
      </c>
      <c r="E152" s="2">
        <v>2</v>
      </c>
      <c r="F152" s="2">
        <v>4</v>
      </c>
      <c r="G152" s="3">
        <v>243</v>
      </c>
    </row>
    <row r="153" spans="1:7" ht="15" customHeight="1" x14ac:dyDescent="0.25">
      <c r="A153" s="2" t="s">
        <v>333</v>
      </c>
      <c r="B153" s="2" t="s">
        <v>334</v>
      </c>
      <c r="C153" s="2" t="s">
        <v>54</v>
      </c>
      <c r="D153" s="2" t="s">
        <v>29</v>
      </c>
      <c r="E153" s="2">
        <v>1</v>
      </c>
      <c r="F153" s="2">
        <v>3</v>
      </c>
      <c r="G153" s="3">
        <v>192</v>
      </c>
    </row>
    <row r="154" spans="1:7" ht="15" customHeight="1" x14ac:dyDescent="0.25">
      <c r="A154" s="2" t="s">
        <v>335</v>
      </c>
      <c r="B154" s="2" t="s">
        <v>336</v>
      </c>
      <c r="C154" s="2" t="s">
        <v>34</v>
      </c>
      <c r="D154" s="2" t="s">
        <v>55</v>
      </c>
      <c r="E154" s="2">
        <v>2</v>
      </c>
      <c r="F154" s="2">
        <v>5</v>
      </c>
      <c r="G154" s="3">
        <v>228</v>
      </c>
    </row>
    <row r="155" spans="1:7" ht="15" customHeight="1" x14ac:dyDescent="0.25">
      <c r="A155" s="2" t="s">
        <v>337</v>
      </c>
      <c r="B155" s="2" t="s">
        <v>338</v>
      </c>
      <c r="C155" s="2" t="s">
        <v>28</v>
      </c>
      <c r="D155" s="2" t="s">
        <v>80</v>
      </c>
      <c r="E155" s="2">
        <v>1</v>
      </c>
      <c r="F155" s="2">
        <v>2</v>
      </c>
      <c r="G155" s="3">
        <v>150</v>
      </c>
    </row>
    <row r="156" spans="1:7" ht="15" customHeight="1" x14ac:dyDescent="0.25">
      <c r="A156" s="2" t="s">
        <v>339</v>
      </c>
      <c r="B156" s="2" t="s">
        <v>340</v>
      </c>
      <c r="C156" s="2" t="s">
        <v>28</v>
      </c>
      <c r="D156" s="2" t="s">
        <v>25</v>
      </c>
      <c r="E156" s="2">
        <v>3</v>
      </c>
      <c r="F156" s="2">
        <v>6</v>
      </c>
      <c r="G156" s="3">
        <v>332</v>
      </c>
    </row>
    <row r="157" spans="1:7" ht="15" customHeight="1" x14ac:dyDescent="0.25">
      <c r="A157" s="2" t="s">
        <v>341</v>
      </c>
      <c r="B157" s="2" t="s">
        <v>342</v>
      </c>
      <c r="C157" s="2" t="s">
        <v>24</v>
      </c>
      <c r="D157" s="2" t="s">
        <v>29</v>
      </c>
      <c r="E157" s="2">
        <v>4</v>
      </c>
      <c r="F157" s="2">
        <v>8</v>
      </c>
      <c r="G157" s="3">
        <v>408</v>
      </c>
    </row>
    <row r="158" spans="1:7" ht="15" customHeight="1" x14ac:dyDescent="0.25">
      <c r="A158" s="2" t="s">
        <v>343</v>
      </c>
      <c r="B158" s="2" t="s">
        <v>344</v>
      </c>
      <c r="C158" s="2" t="s">
        <v>40</v>
      </c>
      <c r="D158" s="2" t="s">
        <v>55</v>
      </c>
      <c r="E158" s="2">
        <v>3</v>
      </c>
      <c r="F158" s="2">
        <v>6</v>
      </c>
      <c r="G158" s="3">
        <v>289</v>
      </c>
    </row>
    <row r="159" spans="1:7" ht="15" customHeight="1" x14ac:dyDescent="0.25">
      <c r="A159" s="2" t="s">
        <v>345</v>
      </c>
      <c r="B159" s="2" t="s">
        <v>346</v>
      </c>
      <c r="C159" s="2" t="s">
        <v>40</v>
      </c>
      <c r="D159" s="2" t="s">
        <v>43</v>
      </c>
      <c r="E159" s="2">
        <v>2</v>
      </c>
      <c r="F159" s="2">
        <v>6</v>
      </c>
      <c r="G159" s="3">
        <v>216</v>
      </c>
    </row>
    <row r="160" spans="1:7" ht="15" customHeight="1" x14ac:dyDescent="0.25">
      <c r="A160" s="2" t="s">
        <v>347</v>
      </c>
      <c r="B160" s="2" t="s">
        <v>348</v>
      </c>
      <c r="C160" s="2" t="s">
        <v>79</v>
      </c>
      <c r="D160" s="2" t="s">
        <v>80</v>
      </c>
      <c r="E160" s="2">
        <v>2</v>
      </c>
      <c r="F160" s="2">
        <v>5</v>
      </c>
      <c r="G160" s="3">
        <v>218</v>
      </c>
    </row>
    <row r="161" spans="1:7" ht="15" customHeight="1" x14ac:dyDescent="0.25">
      <c r="A161" s="2" t="s">
        <v>349</v>
      </c>
      <c r="B161" s="2" t="s">
        <v>350</v>
      </c>
      <c r="C161" s="2" t="s">
        <v>40</v>
      </c>
      <c r="D161" s="2" t="s">
        <v>43</v>
      </c>
      <c r="E161" s="2">
        <v>3</v>
      </c>
      <c r="F161" s="2">
        <v>7</v>
      </c>
      <c r="G161" s="3">
        <v>273</v>
      </c>
    </row>
    <row r="162" spans="1:7" ht="15" customHeight="1" x14ac:dyDescent="0.25">
      <c r="A162" s="2" t="s">
        <v>351</v>
      </c>
      <c r="B162" s="2" t="s">
        <v>352</v>
      </c>
      <c r="C162" s="2" t="s">
        <v>40</v>
      </c>
      <c r="D162" s="2" t="s">
        <v>25</v>
      </c>
      <c r="E162" s="2">
        <v>5</v>
      </c>
      <c r="F162" s="2">
        <v>12</v>
      </c>
      <c r="G162" s="3">
        <v>461</v>
      </c>
    </row>
    <row r="163" spans="1:7" ht="15" customHeight="1" x14ac:dyDescent="0.25">
      <c r="A163" s="2" t="s">
        <v>353</v>
      </c>
      <c r="B163" s="2" t="s">
        <v>354</v>
      </c>
      <c r="C163" s="2" t="s">
        <v>34</v>
      </c>
      <c r="D163" s="2" t="s">
        <v>43</v>
      </c>
      <c r="E163" s="2">
        <v>6</v>
      </c>
      <c r="F163" s="2">
        <v>13</v>
      </c>
      <c r="G163" s="3">
        <v>557</v>
      </c>
    </row>
    <row r="164" spans="1:7" ht="15" customHeight="1" x14ac:dyDescent="0.25">
      <c r="A164" s="2" t="s">
        <v>355</v>
      </c>
      <c r="B164" s="2" t="s">
        <v>356</v>
      </c>
      <c r="C164" s="2" t="s">
        <v>60</v>
      </c>
      <c r="D164" s="2" t="s">
        <v>29</v>
      </c>
      <c r="E164" s="2">
        <v>2</v>
      </c>
      <c r="F164" s="2">
        <v>5</v>
      </c>
      <c r="G164" s="3">
        <v>221</v>
      </c>
    </row>
    <row r="165" spans="1:7" ht="15" customHeight="1" x14ac:dyDescent="0.25">
      <c r="A165" s="2" t="s">
        <v>357</v>
      </c>
      <c r="B165" s="2" t="s">
        <v>358</v>
      </c>
      <c r="C165" s="2" t="s">
        <v>34</v>
      </c>
      <c r="D165" s="2" t="s">
        <v>80</v>
      </c>
      <c r="E165" s="2">
        <v>1</v>
      </c>
      <c r="F165" s="2">
        <v>2</v>
      </c>
      <c r="G165" s="3">
        <v>202</v>
      </c>
    </row>
    <row r="166" spans="1:7" ht="15" customHeight="1" x14ac:dyDescent="0.25">
      <c r="A166" s="2" t="s">
        <v>359</v>
      </c>
      <c r="B166" s="2" t="s">
        <v>360</v>
      </c>
      <c r="C166" s="2" t="s">
        <v>54</v>
      </c>
      <c r="D166" s="2" t="s">
        <v>25</v>
      </c>
      <c r="E166" s="2">
        <v>4</v>
      </c>
      <c r="F166" s="2">
        <v>9</v>
      </c>
      <c r="G166" s="3">
        <v>368</v>
      </c>
    </row>
    <row r="167" spans="1:7" ht="15" customHeight="1" x14ac:dyDescent="0.25">
      <c r="A167" s="2" t="s">
        <v>361</v>
      </c>
      <c r="B167" s="2" t="s">
        <v>362</v>
      </c>
      <c r="C167" s="2" t="s">
        <v>28</v>
      </c>
      <c r="D167" s="2" t="s">
        <v>29</v>
      </c>
      <c r="E167" s="2">
        <v>5</v>
      </c>
      <c r="F167" s="2">
        <v>13</v>
      </c>
      <c r="G167" s="3">
        <v>466</v>
      </c>
    </row>
    <row r="168" spans="1:7" ht="15" customHeight="1" x14ac:dyDescent="0.25">
      <c r="A168" s="2" t="s">
        <v>363</v>
      </c>
      <c r="B168" s="2" t="s">
        <v>364</v>
      </c>
      <c r="C168" s="2" t="s">
        <v>54</v>
      </c>
      <c r="D168" s="2" t="s">
        <v>43</v>
      </c>
      <c r="E168" s="2">
        <v>3</v>
      </c>
      <c r="F168" s="2">
        <v>8</v>
      </c>
      <c r="G168" s="3">
        <v>306</v>
      </c>
    </row>
    <row r="169" spans="1:7" ht="15" customHeight="1" x14ac:dyDescent="0.25">
      <c r="A169" s="2" t="s">
        <v>365</v>
      </c>
      <c r="B169" s="2" t="s">
        <v>366</v>
      </c>
      <c r="C169" s="2" t="s">
        <v>34</v>
      </c>
      <c r="D169" s="2" t="s">
        <v>29</v>
      </c>
      <c r="E169" s="2">
        <v>4</v>
      </c>
      <c r="F169" s="2">
        <v>10</v>
      </c>
      <c r="G169" s="3">
        <v>380</v>
      </c>
    </row>
    <row r="170" spans="1:7" ht="15" customHeight="1" x14ac:dyDescent="0.25">
      <c r="A170" s="2" t="s">
        <v>367</v>
      </c>
      <c r="B170" s="2" t="s">
        <v>368</v>
      </c>
      <c r="C170" s="2" t="s">
        <v>40</v>
      </c>
      <c r="D170" s="2" t="s">
        <v>55</v>
      </c>
      <c r="E170" s="2">
        <v>5</v>
      </c>
      <c r="F170" s="2">
        <v>10</v>
      </c>
      <c r="G170" s="3">
        <v>450</v>
      </c>
    </row>
    <row r="171" spans="1:7" ht="15" customHeight="1" x14ac:dyDescent="0.25">
      <c r="A171" s="2" t="s">
        <v>369</v>
      </c>
      <c r="B171" s="2" t="s">
        <v>370</v>
      </c>
      <c r="C171" s="2" t="s">
        <v>37</v>
      </c>
      <c r="D171" s="2" t="s">
        <v>29</v>
      </c>
      <c r="E171" s="2">
        <v>3</v>
      </c>
      <c r="F171" s="2">
        <v>7</v>
      </c>
      <c r="G171" s="3">
        <v>285</v>
      </c>
    </row>
    <row r="172" spans="1:7" ht="15" customHeight="1" x14ac:dyDescent="0.25">
      <c r="A172" s="2" t="s">
        <v>371</v>
      </c>
      <c r="B172" s="2" t="s">
        <v>372</v>
      </c>
      <c r="C172" s="2" t="s">
        <v>51</v>
      </c>
      <c r="D172" s="2" t="s">
        <v>29</v>
      </c>
      <c r="E172" s="2">
        <v>5</v>
      </c>
      <c r="F172" s="2">
        <v>10</v>
      </c>
      <c r="G172" s="3">
        <v>446</v>
      </c>
    </row>
    <row r="173" spans="1:7" ht="15" customHeight="1" x14ac:dyDescent="0.25">
      <c r="A173" s="2" t="s">
        <v>373</v>
      </c>
      <c r="B173" s="2" t="s">
        <v>374</v>
      </c>
      <c r="C173" s="2" t="s">
        <v>46</v>
      </c>
      <c r="D173" s="2" t="s">
        <v>43</v>
      </c>
      <c r="E173" s="2">
        <v>1</v>
      </c>
      <c r="F173" s="2">
        <v>2</v>
      </c>
      <c r="G173" s="3">
        <v>175</v>
      </c>
    </row>
    <row r="174" spans="1:7" ht="15" customHeight="1" x14ac:dyDescent="0.25">
      <c r="A174" s="2" t="s">
        <v>375</v>
      </c>
      <c r="B174" s="2" t="s">
        <v>376</v>
      </c>
      <c r="C174" s="2" t="s">
        <v>40</v>
      </c>
      <c r="D174" s="2" t="s">
        <v>29</v>
      </c>
      <c r="E174" s="2">
        <v>2</v>
      </c>
      <c r="F174" s="2">
        <v>4</v>
      </c>
      <c r="G174" s="3">
        <v>211</v>
      </c>
    </row>
    <row r="175" spans="1:7" ht="15" customHeight="1" x14ac:dyDescent="0.25">
      <c r="A175" s="2" t="s">
        <v>377</v>
      </c>
      <c r="B175" s="2" t="s">
        <v>378</v>
      </c>
      <c r="C175" s="2" t="s">
        <v>37</v>
      </c>
      <c r="D175" s="2" t="s">
        <v>25</v>
      </c>
      <c r="E175" s="2">
        <v>2</v>
      </c>
      <c r="F175" s="2">
        <v>4</v>
      </c>
      <c r="G175" s="3">
        <v>244</v>
      </c>
    </row>
    <row r="176" spans="1:7" ht="15" customHeight="1" x14ac:dyDescent="0.25">
      <c r="A176" s="2" t="s">
        <v>379</v>
      </c>
      <c r="B176" s="2" t="s">
        <v>380</v>
      </c>
      <c r="C176" s="2" t="s">
        <v>40</v>
      </c>
      <c r="D176" s="2" t="s">
        <v>29</v>
      </c>
      <c r="E176" s="2">
        <v>2</v>
      </c>
      <c r="F176" s="2">
        <v>4</v>
      </c>
      <c r="G176" s="3">
        <v>227</v>
      </c>
    </row>
    <row r="177" spans="1:7" ht="15" customHeight="1" x14ac:dyDescent="0.25">
      <c r="A177" s="2" t="s">
        <v>381</v>
      </c>
      <c r="B177" s="2" t="s">
        <v>382</v>
      </c>
      <c r="C177" s="2" t="s">
        <v>34</v>
      </c>
      <c r="D177" s="2" t="s">
        <v>43</v>
      </c>
      <c r="E177" s="2">
        <v>5</v>
      </c>
      <c r="F177" s="2">
        <v>12</v>
      </c>
      <c r="G177" s="3">
        <v>447</v>
      </c>
    </row>
    <row r="178" spans="1:7" ht="15" customHeight="1" x14ac:dyDescent="0.25">
      <c r="A178" s="2" t="s">
        <v>383</v>
      </c>
      <c r="B178" s="2" t="s">
        <v>384</v>
      </c>
      <c r="C178" s="2" t="s">
        <v>51</v>
      </c>
      <c r="D178" s="2" t="s">
        <v>29</v>
      </c>
      <c r="E178" s="2">
        <v>1</v>
      </c>
      <c r="F178" s="2">
        <v>3</v>
      </c>
      <c r="G178" s="3">
        <v>151</v>
      </c>
    </row>
    <row r="179" spans="1:7" ht="15" customHeight="1" x14ac:dyDescent="0.25">
      <c r="A179" s="2" t="s">
        <v>385</v>
      </c>
      <c r="B179" s="2" t="s">
        <v>386</v>
      </c>
      <c r="C179" s="2" t="s">
        <v>79</v>
      </c>
      <c r="D179" s="2" t="s">
        <v>29</v>
      </c>
      <c r="E179" s="2">
        <v>4</v>
      </c>
      <c r="F179" s="2">
        <v>9</v>
      </c>
      <c r="G179" s="3">
        <v>413</v>
      </c>
    </row>
    <row r="180" spans="1:7" ht="15" customHeight="1" x14ac:dyDescent="0.25">
      <c r="A180" s="2" t="s">
        <v>387</v>
      </c>
      <c r="B180" s="2" t="s">
        <v>388</v>
      </c>
      <c r="C180" s="2" t="s">
        <v>46</v>
      </c>
      <c r="D180" s="2" t="s">
        <v>55</v>
      </c>
      <c r="E180" s="2">
        <v>1</v>
      </c>
      <c r="F180" s="2">
        <v>2</v>
      </c>
      <c r="G180" s="3">
        <v>169</v>
      </c>
    </row>
    <row r="181" spans="1:7" ht="15" customHeight="1" x14ac:dyDescent="0.25">
      <c r="A181" s="2" t="s">
        <v>389</v>
      </c>
      <c r="B181" s="2" t="s">
        <v>390</v>
      </c>
      <c r="C181" s="2" t="s">
        <v>60</v>
      </c>
      <c r="D181" s="2" t="s">
        <v>43</v>
      </c>
      <c r="E181" s="2">
        <v>2</v>
      </c>
      <c r="F181" s="2">
        <v>4</v>
      </c>
      <c r="G181" s="3">
        <v>230</v>
      </c>
    </row>
    <row r="182" spans="1:7" ht="15" customHeight="1" x14ac:dyDescent="0.25">
      <c r="A182" s="2" t="s">
        <v>391</v>
      </c>
      <c r="B182" s="2" t="s">
        <v>392</v>
      </c>
      <c r="C182" s="2" t="s">
        <v>40</v>
      </c>
      <c r="D182" s="2" t="s">
        <v>25</v>
      </c>
      <c r="E182" s="2">
        <v>3</v>
      </c>
      <c r="F182" s="2">
        <v>6</v>
      </c>
      <c r="G182" s="3">
        <v>286</v>
      </c>
    </row>
    <row r="183" spans="1:7" ht="15" customHeight="1" x14ac:dyDescent="0.25">
      <c r="A183" s="2" t="s">
        <v>393</v>
      </c>
      <c r="B183" s="2" t="s">
        <v>394</v>
      </c>
      <c r="C183" s="2" t="s">
        <v>37</v>
      </c>
      <c r="D183" s="2" t="s">
        <v>43</v>
      </c>
      <c r="E183" s="2">
        <v>2</v>
      </c>
      <c r="F183" s="2">
        <v>4</v>
      </c>
      <c r="G183" s="3">
        <v>240</v>
      </c>
    </row>
    <row r="184" spans="1:7" ht="15" customHeight="1" x14ac:dyDescent="0.25">
      <c r="A184" s="2" t="s">
        <v>395</v>
      </c>
      <c r="B184" s="2" t="s">
        <v>396</v>
      </c>
      <c r="C184" s="2" t="s">
        <v>46</v>
      </c>
      <c r="D184" s="2" t="s">
        <v>43</v>
      </c>
      <c r="E184" s="2">
        <v>3</v>
      </c>
      <c r="F184" s="2">
        <v>6</v>
      </c>
      <c r="G184" s="3">
        <v>291</v>
      </c>
    </row>
    <row r="185" spans="1:7" ht="15" customHeight="1" x14ac:dyDescent="0.25">
      <c r="A185" s="2" t="s">
        <v>397</v>
      </c>
      <c r="B185" s="2" t="s">
        <v>398</v>
      </c>
      <c r="C185" s="2" t="s">
        <v>24</v>
      </c>
      <c r="D185" s="2" t="s">
        <v>29</v>
      </c>
      <c r="E185" s="2">
        <v>3</v>
      </c>
      <c r="F185" s="2">
        <v>9</v>
      </c>
      <c r="G185" s="3">
        <v>304</v>
      </c>
    </row>
    <row r="186" spans="1:7" ht="15" customHeight="1" x14ac:dyDescent="0.25">
      <c r="A186" s="2" t="s">
        <v>399</v>
      </c>
      <c r="B186" s="2" t="s">
        <v>400</v>
      </c>
      <c r="C186" s="2" t="s">
        <v>34</v>
      </c>
      <c r="D186" s="2" t="s">
        <v>29</v>
      </c>
      <c r="E186" s="2">
        <v>2</v>
      </c>
      <c r="F186" s="2">
        <v>6</v>
      </c>
      <c r="G186" s="3">
        <v>247</v>
      </c>
    </row>
    <row r="187" spans="1:7" ht="15" customHeight="1" x14ac:dyDescent="0.25">
      <c r="A187" s="2" t="s">
        <v>401</v>
      </c>
      <c r="B187" s="2" t="s">
        <v>402</v>
      </c>
      <c r="C187" s="2" t="s">
        <v>37</v>
      </c>
      <c r="D187" s="2" t="s">
        <v>55</v>
      </c>
      <c r="E187" s="2">
        <v>4</v>
      </c>
      <c r="F187" s="2">
        <v>8</v>
      </c>
      <c r="G187" s="3">
        <v>403</v>
      </c>
    </row>
    <row r="188" spans="1:7" ht="15" customHeight="1" x14ac:dyDescent="0.25">
      <c r="A188" s="2" t="s">
        <v>403</v>
      </c>
      <c r="B188" s="2" t="s">
        <v>404</v>
      </c>
      <c r="C188" s="2" t="s">
        <v>79</v>
      </c>
      <c r="D188" s="2" t="s">
        <v>25</v>
      </c>
      <c r="E188" s="2">
        <v>2</v>
      </c>
      <c r="F188" s="2">
        <v>4</v>
      </c>
      <c r="G188" s="3">
        <v>212</v>
      </c>
    </row>
    <row r="189" spans="1:7" ht="15" customHeight="1" x14ac:dyDescent="0.25">
      <c r="A189" s="2" t="s">
        <v>405</v>
      </c>
      <c r="B189" s="2" t="s">
        <v>406</v>
      </c>
      <c r="C189" s="2" t="s">
        <v>28</v>
      </c>
      <c r="D189" s="2" t="s">
        <v>29</v>
      </c>
      <c r="E189" s="2">
        <v>2</v>
      </c>
      <c r="F189" s="2">
        <v>7</v>
      </c>
      <c r="G189" s="3">
        <v>217</v>
      </c>
    </row>
    <row r="190" spans="1:7" ht="15" customHeight="1" x14ac:dyDescent="0.25">
      <c r="A190" s="2" t="s">
        <v>407</v>
      </c>
      <c r="B190" s="2" t="s">
        <v>408</v>
      </c>
      <c r="C190" s="2" t="s">
        <v>46</v>
      </c>
      <c r="D190" s="2" t="s">
        <v>29</v>
      </c>
      <c r="E190" s="2">
        <v>2</v>
      </c>
      <c r="F190" s="2">
        <v>5</v>
      </c>
      <c r="G190" s="3">
        <v>242</v>
      </c>
    </row>
    <row r="191" spans="1:7" ht="15" customHeight="1" x14ac:dyDescent="0.25">
      <c r="A191" s="2" t="s">
        <v>409</v>
      </c>
      <c r="B191" s="2" t="s">
        <v>410</v>
      </c>
      <c r="C191" s="2" t="s">
        <v>54</v>
      </c>
      <c r="D191" s="2" t="s">
        <v>43</v>
      </c>
      <c r="E191" s="2">
        <v>2</v>
      </c>
      <c r="F191" s="2">
        <v>4</v>
      </c>
      <c r="G191" s="3">
        <v>198</v>
      </c>
    </row>
    <row r="192" spans="1:7" ht="15" customHeight="1" x14ac:dyDescent="0.25">
      <c r="A192" s="2" t="s">
        <v>411</v>
      </c>
      <c r="B192" s="2" t="s">
        <v>412</v>
      </c>
      <c r="C192" s="2" t="s">
        <v>60</v>
      </c>
      <c r="D192" s="2" t="s">
        <v>80</v>
      </c>
      <c r="E192" s="2">
        <v>2</v>
      </c>
      <c r="F192" s="2">
        <v>5</v>
      </c>
      <c r="G192" s="3">
        <v>209</v>
      </c>
    </row>
    <row r="193" spans="1:7" ht="15" customHeight="1" x14ac:dyDescent="0.25">
      <c r="A193" s="2" t="s">
        <v>413</v>
      </c>
      <c r="B193" s="2" t="s">
        <v>414</v>
      </c>
      <c r="C193" s="2" t="s">
        <v>51</v>
      </c>
      <c r="D193" s="2" t="s">
        <v>80</v>
      </c>
      <c r="E193" s="2">
        <v>5</v>
      </c>
      <c r="F193" s="2">
        <v>10</v>
      </c>
      <c r="G193" s="3">
        <v>476</v>
      </c>
    </row>
    <row r="194" spans="1:7" ht="15" customHeight="1" x14ac:dyDescent="0.25">
      <c r="A194" s="2" t="s">
        <v>415</v>
      </c>
      <c r="B194" s="2" t="s">
        <v>416</v>
      </c>
      <c r="C194" s="2" t="s">
        <v>60</v>
      </c>
      <c r="D194" s="2" t="s">
        <v>29</v>
      </c>
      <c r="E194" s="2">
        <v>4</v>
      </c>
      <c r="F194" s="2">
        <v>9</v>
      </c>
      <c r="G194" s="3">
        <v>380</v>
      </c>
    </row>
    <row r="195" spans="1:7" ht="15" customHeight="1" x14ac:dyDescent="0.25">
      <c r="A195" s="2" t="s">
        <v>417</v>
      </c>
      <c r="B195" s="2" t="s">
        <v>418</v>
      </c>
      <c r="C195" s="2" t="s">
        <v>24</v>
      </c>
      <c r="D195" s="2" t="s">
        <v>43</v>
      </c>
      <c r="E195" s="2">
        <v>2</v>
      </c>
      <c r="F195" s="2">
        <v>6</v>
      </c>
      <c r="G195" s="3">
        <v>215</v>
      </c>
    </row>
    <row r="196" spans="1:7" ht="15" customHeight="1" x14ac:dyDescent="0.25">
      <c r="A196" s="2" t="s">
        <v>419</v>
      </c>
      <c r="B196" s="2" t="s">
        <v>420</v>
      </c>
      <c r="C196" s="2" t="s">
        <v>54</v>
      </c>
      <c r="D196" s="2" t="s">
        <v>25</v>
      </c>
      <c r="E196" s="2">
        <v>2</v>
      </c>
      <c r="F196" s="2">
        <v>5</v>
      </c>
      <c r="G196" s="3">
        <v>200</v>
      </c>
    </row>
    <row r="197" spans="1:7" ht="15" customHeight="1" x14ac:dyDescent="0.25">
      <c r="A197" s="2" t="s">
        <v>421</v>
      </c>
      <c r="B197" s="2" t="s">
        <v>422</v>
      </c>
      <c r="C197" s="2" t="s">
        <v>51</v>
      </c>
      <c r="D197" s="2" t="s">
        <v>43</v>
      </c>
      <c r="E197" s="2">
        <v>2</v>
      </c>
      <c r="F197" s="2">
        <v>6</v>
      </c>
      <c r="G197" s="3">
        <v>250</v>
      </c>
    </row>
    <row r="198" spans="1:7" ht="15" customHeight="1" x14ac:dyDescent="0.25">
      <c r="A198" s="2" t="s">
        <v>423</v>
      </c>
      <c r="B198" s="2" t="s">
        <v>424</v>
      </c>
      <c r="C198" s="2" t="s">
        <v>24</v>
      </c>
      <c r="D198" s="2" t="s">
        <v>43</v>
      </c>
      <c r="E198" s="2">
        <v>3</v>
      </c>
      <c r="F198" s="2">
        <v>6</v>
      </c>
      <c r="G198" s="3">
        <v>278</v>
      </c>
    </row>
    <row r="199" spans="1:7" ht="15" customHeight="1" x14ac:dyDescent="0.25">
      <c r="A199" s="2" t="s">
        <v>425</v>
      </c>
      <c r="B199" s="2" t="s">
        <v>426</v>
      </c>
      <c r="C199" s="2" t="s">
        <v>60</v>
      </c>
      <c r="D199" s="2" t="s">
        <v>55</v>
      </c>
      <c r="E199" s="2">
        <v>2</v>
      </c>
      <c r="F199" s="2">
        <v>5</v>
      </c>
      <c r="G199" s="3">
        <v>208</v>
      </c>
    </row>
    <row r="200" spans="1:7" ht="15" customHeight="1" x14ac:dyDescent="0.25">
      <c r="A200" s="2" t="s">
        <v>427</v>
      </c>
      <c r="B200" s="2" t="s">
        <v>428</v>
      </c>
      <c r="C200" s="2" t="s">
        <v>40</v>
      </c>
      <c r="D200" s="2" t="s">
        <v>43</v>
      </c>
      <c r="E200" s="2">
        <v>3</v>
      </c>
      <c r="F200" s="2">
        <v>9</v>
      </c>
      <c r="G200" s="3">
        <v>318</v>
      </c>
    </row>
    <row r="201" spans="1:7" ht="15" customHeight="1" x14ac:dyDescent="0.25">
      <c r="A201" s="2" t="s">
        <v>429</v>
      </c>
      <c r="B201" s="2" t="s">
        <v>430</v>
      </c>
      <c r="C201" s="2" t="s">
        <v>24</v>
      </c>
      <c r="D201" s="2" t="s">
        <v>43</v>
      </c>
      <c r="E201" s="2">
        <v>5</v>
      </c>
      <c r="F201" s="2">
        <v>10</v>
      </c>
      <c r="G201" s="3">
        <v>474</v>
      </c>
    </row>
    <row r="202" spans="1:7" ht="15" customHeight="1" x14ac:dyDescent="0.25">
      <c r="A202" s="2" t="s">
        <v>431</v>
      </c>
      <c r="B202" s="2" t="s">
        <v>432</v>
      </c>
      <c r="C202" s="2" t="s">
        <v>51</v>
      </c>
      <c r="D202" s="2" t="s">
        <v>29</v>
      </c>
      <c r="E202" s="2">
        <v>3</v>
      </c>
      <c r="F202" s="2">
        <v>7</v>
      </c>
      <c r="G202" s="3">
        <v>318</v>
      </c>
    </row>
    <row r="203" spans="1:7" ht="15" customHeight="1" x14ac:dyDescent="0.25">
      <c r="A203" s="2" t="s">
        <v>433</v>
      </c>
      <c r="B203" s="2" t="s">
        <v>434</v>
      </c>
      <c r="C203" s="2" t="s">
        <v>79</v>
      </c>
      <c r="D203" s="2" t="s">
        <v>25</v>
      </c>
      <c r="E203" s="2">
        <v>3</v>
      </c>
      <c r="F203" s="2">
        <v>7</v>
      </c>
      <c r="G203" s="3">
        <v>299</v>
      </c>
    </row>
    <row r="204" spans="1:7" ht="15" customHeight="1" x14ac:dyDescent="0.25">
      <c r="A204" s="2" t="s">
        <v>435</v>
      </c>
      <c r="B204" s="2" t="s">
        <v>436</v>
      </c>
      <c r="C204" s="2" t="s">
        <v>60</v>
      </c>
      <c r="D204" s="2" t="s">
        <v>55</v>
      </c>
      <c r="E204" s="2">
        <v>3</v>
      </c>
      <c r="F204" s="2">
        <v>6</v>
      </c>
      <c r="G204" s="3">
        <v>282</v>
      </c>
    </row>
    <row r="205" spans="1:7" ht="15" customHeight="1" x14ac:dyDescent="0.25">
      <c r="A205" s="2" t="s">
        <v>437</v>
      </c>
      <c r="B205" s="2" t="s">
        <v>438</v>
      </c>
      <c r="C205" s="2" t="s">
        <v>46</v>
      </c>
      <c r="D205" s="2" t="s">
        <v>43</v>
      </c>
      <c r="E205" s="2">
        <v>4</v>
      </c>
      <c r="F205" s="2">
        <v>11</v>
      </c>
      <c r="G205" s="3">
        <v>407</v>
      </c>
    </row>
    <row r="206" spans="1:7" ht="15" customHeight="1" x14ac:dyDescent="0.25">
      <c r="A206" s="2" t="s">
        <v>439</v>
      </c>
      <c r="B206" s="2" t="s">
        <v>440</v>
      </c>
      <c r="C206" s="2" t="s">
        <v>46</v>
      </c>
      <c r="D206" s="2" t="s">
        <v>29</v>
      </c>
      <c r="E206" s="2">
        <v>1</v>
      </c>
      <c r="F206" s="2">
        <v>3</v>
      </c>
      <c r="G206" s="3">
        <v>180</v>
      </c>
    </row>
    <row r="207" spans="1:7" ht="15" customHeight="1" x14ac:dyDescent="0.25">
      <c r="A207" s="2" t="s">
        <v>441</v>
      </c>
      <c r="B207" s="2" t="s">
        <v>442</v>
      </c>
      <c r="C207" s="2" t="s">
        <v>37</v>
      </c>
      <c r="D207" s="2" t="s">
        <v>29</v>
      </c>
      <c r="E207" s="2">
        <v>4</v>
      </c>
      <c r="F207" s="2">
        <v>9</v>
      </c>
      <c r="G207" s="3">
        <v>361</v>
      </c>
    </row>
    <row r="208" spans="1:7" ht="15" customHeight="1" x14ac:dyDescent="0.25">
      <c r="A208" s="2" t="s">
        <v>443</v>
      </c>
      <c r="B208" s="2" t="s">
        <v>444</v>
      </c>
      <c r="C208" s="2" t="s">
        <v>28</v>
      </c>
      <c r="D208" s="2" t="s">
        <v>29</v>
      </c>
      <c r="E208" s="2">
        <v>5</v>
      </c>
      <c r="F208" s="2">
        <v>13</v>
      </c>
      <c r="G208" s="3">
        <v>476</v>
      </c>
    </row>
    <row r="209" spans="1:7" ht="15" customHeight="1" x14ac:dyDescent="0.25">
      <c r="A209" s="2" t="s">
        <v>445</v>
      </c>
      <c r="B209" s="2" t="s">
        <v>446</v>
      </c>
      <c r="C209" s="2" t="s">
        <v>79</v>
      </c>
      <c r="D209" s="2" t="s">
        <v>80</v>
      </c>
      <c r="E209" s="2">
        <v>3</v>
      </c>
      <c r="F209" s="2">
        <v>6</v>
      </c>
      <c r="G209" s="3">
        <v>271</v>
      </c>
    </row>
    <row r="210" spans="1:7" ht="15" customHeight="1" x14ac:dyDescent="0.25">
      <c r="A210" s="2" t="s">
        <v>447</v>
      </c>
      <c r="B210" s="2" t="s">
        <v>448</v>
      </c>
      <c r="C210" s="2" t="s">
        <v>34</v>
      </c>
      <c r="D210" s="2" t="s">
        <v>29</v>
      </c>
      <c r="E210" s="2">
        <v>2</v>
      </c>
      <c r="F210" s="2">
        <v>6</v>
      </c>
      <c r="G210" s="3">
        <v>207</v>
      </c>
    </row>
    <row r="211" spans="1:7" ht="15" customHeight="1" x14ac:dyDescent="0.25">
      <c r="A211" s="2" t="s">
        <v>449</v>
      </c>
      <c r="B211" s="2" t="s">
        <v>450</v>
      </c>
      <c r="C211" s="2" t="s">
        <v>54</v>
      </c>
      <c r="D211" s="2" t="s">
        <v>43</v>
      </c>
      <c r="E211" s="2">
        <v>4</v>
      </c>
      <c r="F211" s="2">
        <v>8</v>
      </c>
      <c r="G211" s="3">
        <v>356</v>
      </c>
    </row>
    <row r="212" spans="1:7" ht="15" customHeight="1" x14ac:dyDescent="0.25">
      <c r="A212" s="2" t="s">
        <v>451</v>
      </c>
      <c r="B212" s="2" t="s">
        <v>452</v>
      </c>
      <c r="C212" s="2" t="s">
        <v>79</v>
      </c>
      <c r="D212" s="2" t="s">
        <v>29</v>
      </c>
      <c r="E212" s="2">
        <v>4</v>
      </c>
      <c r="F212" s="2">
        <v>8</v>
      </c>
      <c r="G212" s="3">
        <v>397</v>
      </c>
    </row>
    <row r="213" spans="1:7" ht="15" customHeight="1" x14ac:dyDescent="0.25">
      <c r="A213" s="2" t="s">
        <v>453</v>
      </c>
      <c r="B213" s="2" t="s">
        <v>454</v>
      </c>
      <c r="C213" s="2" t="s">
        <v>60</v>
      </c>
      <c r="D213" s="2" t="s">
        <v>29</v>
      </c>
      <c r="E213" s="2">
        <v>3</v>
      </c>
      <c r="F213" s="2">
        <v>7</v>
      </c>
      <c r="G213" s="3">
        <v>280</v>
      </c>
    </row>
    <row r="214" spans="1:7" ht="15" customHeight="1" x14ac:dyDescent="0.25">
      <c r="A214" s="2" t="s">
        <v>455</v>
      </c>
      <c r="B214" s="2" t="s">
        <v>456</v>
      </c>
      <c r="C214" s="2" t="s">
        <v>54</v>
      </c>
      <c r="D214" s="2" t="s">
        <v>43</v>
      </c>
      <c r="E214" s="2">
        <v>2</v>
      </c>
      <c r="F214" s="2">
        <v>5</v>
      </c>
      <c r="G214" s="3">
        <v>249</v>
      </c>
    </row>
    <row r="215" spans="1:7" ht="15" customHeight="1" x14ac:dyDescent="0.25">
      <c r="A215" s="2" t="s">
        <v>457</v>
      </c>
      <c r="B215" s="2" t="s">
        <v>458</v>
      </c>
      <c r="C215" s="2" t="s">
        <v>79</v>
      </c>
      <c r="D215" s="2" t="s">
        <v>25</v>
      </c>
      <c r="E215" s="2">
        <v>6</v>
      </c>
      <c r="F215" s="2">
        <v>12</v>
      </c>
      <c r="G215" s="3">
        <v>560</v>
      </c>
    </row>
    <row r="216" spans="1:7" ht="15" customHeight="1" x14ac:dyDescent="0.25">
      <c r="A216" s="2" t="s">
        <v>459</v>
      </c>
      <c r="B216" s="2" t="s">
        <v>460</v>
      </c>
      <c r="C216" s="2" t="s">
        <v>37</v>
      </c>
      <c r="D216" s="2" t="s">
        <v>29</v>
      </c>
      <c r="E216" s="2">
        <v>6</v>
      </c>
      <c r="F216" s="2">
        <v>12</v>
      </c>
      <c r="G216" s="3">
        <v>583</v>
      </c>
    </row>
    <row r="217" spans="1:7" ht="15" customHeight="1" x14ac:dyDescent="0.25">
      <c r="A217" s="2" t="s">
        <v>461</v>
      </c>
      <c r="B217" s="2" t="s">
        <v>462</v>
      </c>
      <c r="C217" s="2" t="s">
        <v>79</v>
      </c>
      <c r="D217" s="2" t="s">
        <v>29</v>
      </c>
      <c r="E217" s="2">
        <v>3</v>
      </c>
      <c r="F217" s="2">
        <v>6</v>
      </c>
      <c r="G217" s="3">
        <v>308</v>
      </c>
    </row>
    <row r="218" spans="1:7" ht="15" customHeight="1" x14ac:dyDescent="0.25">
      <c r="A218" s="2" t="s">
        <v>463</v>
      </c>
      <c r="B218" s="2" t="s">
        <v>464</v>
      </c>
      <c r="C218" s="2" t="s">
        <v>51</v>
      </c>
      <c r="D218" s="2" t="s">
        <v>25</v>
      </c>
      <c r="E218" s="2">
        <v>3</v>
      </c>
      <c r="F218" s="2">
        <v>9</v>
      </c>
      <c r="G218" s="3">
        <v>324</v>
      </c>
    </row>
    <row r="219" spans="1:7" ht="15" customHeight="1" x14ac:dyDescent="0.25">
      <c r="A219" s="2" t="s">
        <v>465</v>
      </c>
      <c r="B219" s="2" t="s">
        <v>466</v>
      </c>
      <c r="C219" s="2" t="s">
        <v>28</v>
      </c>
      <c r="D219" s="2" t="s">
        <v>29</v>
      </c>
      <c r="E219" s="2">
        <v>1</v>
      </c>
      <c r="F219" s="2">
        <v>5</v>
      </c>
      <c r="G219" s="3">
        <v>196</v>
      </c>
    </row>
    <row r="220" spans="1:7" ht="15" customHeight="1" x14ac:dyDescent="0.25">
      <c r="A220" s="2" t="s">
        <v>467</v>
      </c>
      <c r="B220" s="2" t="s">
        <v>468</v>
      </c>
      <c r="C220" s="2" t="s">
        <v>79</v>
      </c>
      <c r="D220" s="2" t="s">
        <v>55</v>
      </c>
      <c r="E220" s="2">
        <v>6</v>
      </c>
      <c r="F220" s="2">
        <v>13</v>
      </c>
      <c r="G220" s="3">
        <v>549</v>
      </c>
    </row>
    <row r="221" spans="1:7" ht="15" customHeight="1" x14ac:dyDescent="0.25">
      <c r="A221" s="2" t="s">
        <v>469</v>
      </c>
      <c r="B221" s="2" t="s">
        <v>470</v>
      </c>
      <c r="C221" s="2" t="s">
        <v>54</v>
      </c>
      <c r="D221" s="2" t="s">
        <v>43</v>
      </c>
      <c r="E221" s="2">
        <v>4</v>
      </c>
      <c r="F221" s="2">
        <v>11</v>
      </c>
      <c r="G221" s="3">
        <v>351</v>
      </c>
    </row>
    <row r="222" spans="1:7" ht="15" customHeight="1" x14ac:dyDescent="0.25">
      <c r="A222" s="2" t="s">
        <v>471</v>
      </c>
      <c r="B222" s="2" t="s">
        <v>472</v>
      </c>
      <c r="C222" s="2" t="s">
        <v>51</v>
      </c>
      <c r="D222" s="2" t="s">
        <v>55</v>
      </c>
      <c r="E222" s="2">
        <v>3</v>
      </c>
      <c r="F222" s="2">
        <v>8</v>
      </c>
      <c r="G222" s="3">
        <v>300</v>
      </c>
    </row>
    <row r="223" spans="1:7" ht="15" customHeight="1" x14ac:dyDescent="0.25">
      <c r="A223" s="2" t="s">
        <v>473</v>
      </c>
      <c r="B223" s="2" t="s">
        <v>474</v>
      </c>
      <c r="C223" s="2" t="s">
        <v>34</v>
      </c>
      <c r="D223" s="2" t="s">
        <v>29</v>
      </c>
      <c r="E223" s="2">
        <v>4</v>
      </c>
      <c r="F223" s="2">
        <v>8</v>
      </c>
      <c r="G223" s="3">
        <v>409</v>
      </c>
    </row>
    <row r="224" spans="1:7" ht="15" customHeight="1" x14ac:dyDescent="0.25">
      <c r="A224" s="2" t="s">
        <v>475</v>
      </c>
      <c r="B224" s="2" t="s">
        <v>476</v>
      </c>
      <c r="C224" s="2" t="s">
        <v>24</v>
      </c>
      <c r="D224" s="2" t="s">
        <v>25</v>
      </c>
      <c r="E224" s="2">
        <v>2</v>
      </c>
      <c r="F224" s="2">
        <v>4</v>
      </c>
      <c r="G224" s="3">
        <v>259</v>
      </c>
    </row>
    <row r="225" spans="1:7" ht="15" customHeight="1" x14ac:dyDescent="0.25">
      <c r="A225" s="2" t="s">
        <v>477</v>
      </c>
      <c r="B225" s="2" t="s">
        <v>478</v>
      </c>
      <c r="C225" s="2" t="s">
        <v>54</v>
      </c>
      <c r="D225" s="2" t="s">
        <v>80</v>
      </c>
      <c r="E225" s="2">
        <v>2</v>
      </c>
      <c r="F225" s="2">
        <v>5</v>
      </c>
      <c r="G225" s="3">
        <v>223</v>
      </c>
    </row>
    <row r="226" spans="1:7" ht="15" customHeight="1" x14ac:dyDescent="0.25">
      <c r="A226" s="2" t="s">
        <v>479</v>
      </c>
      <c r="B226" s="2" t="s">
        <v>480</v>
      </c>
      <c r="C226" s="2" t="s">
        <v>54</v>
      </c>
      <c r="D226" s="2" t="s">
        <v>43</v>
      </c>
      <c r="E226" s="2">
        <v>2</v>
      </c>
      <c r="F226" s="2">
        <v>4</v>
      </c>
      <c r="G226" s="3">
        <v>200</v>
      </c>
    </row>
    <row r="227" spans="1:7" ht="15" customHeight="1" x14ac:dyDescent="0.25">
      <c r="A227" s="2" t="s">
        <v>481</v>
      </c>
      <c r="B227" s="2" t="s">
        <v>482</v>
      </c>
      <c r="C227" s="2" t="s">
        <v>46</v>
      </c>
      <c r="D227" s="2" t="s">
        <v>43</v>
      </c>
      <c r="E227" s="2">
        <v>3</v>
      </c>
      <c r="F227" s="2">
        <v>6</v>
      </c>
      <c r="G227" s="3">
        <v>290</v>
      </c>
    </row>
    <row r="228" spans="1:7" ht="15" customHeight="1" x14ac:dyDescent="0.25">
      <c r="A228" s="2" t="s">
        <v>483</v>
      </c>
      <c r="B228" s="2" t="s">
        <v>484</v>
      </c>
      <c r="C228" s="2" t="s">
        <v>46</v>
      </c>
      <c r="D228" s="2" t="s">
        <v>25</v>
      </c>
      <c r="E228" s="2">
        <v>1</v>
      </c>
      <c r="F228" s="2">
        <v>5</v>
      </c>
      <c r="G228" s="3">
        <v>180</v>
      </c>
    </row>
    <row r="229" spans="1:7" ht="15" customHeight="1" x14ac:dyDescent="0.25">
      <c r="A229" s="2" t="s">
        <v>485</v>
      </c>
      <c r="B229" s="2" t="s">
        <v>486</v>
      </c>
      <c r="C229" s="2" t="s">
        <v>46</v>
      </c>
      <c r="D229" s="2" t="s">
        <v>80</v>
      </c>
      <c r="E229" s="2">
        <v>5</v>
      </c>
      <c r="F229" s="2">
        <v>13</v>
      </c>
      <c r="G229" s="3">
        <v>493</v>
      </c>
    </row>
    <row r="230" spans="1:7" ht="15" customHeight="1" x14ac:dyDescent="0.25">
      <c r="A230" s="2" t="s">
        <v>487</v>
      </c>
      <c r="B230" s="2" t="s">
        <v>488</v>
      </c>
      <c r="C230" s="2" t="s">
        <v>24</v>
      </c>
      <c r="D230" s="2" t="s">
        <v>43</v>
      </c>
      <c r="E230" s="2">
        <v>3</v>
      </c>
      <c r="F230" s="2">
        <v>7</v>
      </c>
      <c r="G230" s="3">
        <v>315</v>
      </c>
    </row>
    <row r="231" spans="1:7" ht="15" customHeight="1" x14ac:dyDescent="0.25">
      <c r="A231" s="2" t="s">
        <v>489</v>
      </c>
      <c r="B231" s="2" t="s">
        <v>490</v>
      </c>
      <c r="C231" s="2" t="s">
        <v>37</v>
      </c>
      <c r="D231" s="2" t="s">
        <v>29</v>
      </c>
      <c r="E231" s="2">
        <v>3</v>
      </c>
      <c r="F231" s="2">
        <v>7</v>
      </c>
      <c r="G231" s="3">
        <v>285</v>
      </c>
    </row>
    <row r="232" spans="1:7" ht="15" customHeight="1" x14ac:dyDescent="0.25">
      <c r="A232" s="2" t="s">
        <v>491</v>
      </c>
      <c r="B232" s="2" t="s">
        <v>492</v>
      </c>
      <c r="C232" s="2" t="s">
        <v>46</v>
      </c>
      <c r="D232" s="2" t="s">
        <v>43</v>
      </c>
      <c r="E232" s="2">
        <v>2</v>
      </c>
      <c r="F232" s="2">
        <v>5</v>
      </c>
      <c r="G232" s="3">
        <v>248</v>
      </c>
    </row>
    <row r="233" spans="1:7" ht="15" customHeight="1" x14ac:dyDescent="0.25">
      <c r="A233" s="2" t="s">
        <v>493</v>
      </c>
      <c r="B233" s="2" t="s">
        <v>494</v>
      </c>
      <c r="C233" s="2" t="s">
        <v>46</v>
      </c>
      <c r="D233" s="2" t="s">
        <v>55</v>
      </c>
      <c r="E233" s="2">
        <v>4</v>
      </c>
      <c r="F233" s="2">
        <v>11</v>
      </c>
      <c r="G233" s="3">
        <v>359</v>
      </c>
    </row>
    <row r="234" spans="1:7" ht="15" customHeight="1" x14ac:dyDescent="0.25">
      <c r="A234" s="2" t="s">
        <v>495</v>
      </c>
      <c r="B234" s="2" t="s">
        <v>496</v>
      </c>
      <c r="C234" s="2" t="s">
        <v>51</v>
      </c>
      <c r="D234" s="2" t="s">
        <v>29</v>
      </c>
      <c r="E234" s="2">
        <v>4</v>
      </c>
      <c r="F234" s="2">
        <v>9</v>
      </c>
      <c r="G234" s="3">
        <v>375</v>
      </c>
    </row>
    <row r="235" spans="1:7" ht="15" customHeight="1" x14ac:dyDescent="0.25">
      <c r="A235" s="2" t="s">
        <v>497</v>
      </c>
      <c r="B235" s="2" t="s">
        <v>498</v>
      </c>
      <c r="C235" s="2" t="s">
        <v>79</v>
      </c>
      <c r="D235" s="2" t="s">
        <v>29</v>
      </c>
      <c r="E235" s="2">
        <v>3</v>
      </c>
      <c r="F235" s="2">
        <v>7</v>
      </c>
      <c r="G235" s="3">
        <v>303</v>
      </c>
    </row>
    <row r="236" spans="1:7" ht="15" customHeight="1" x14ac:dyDescent="0.25">
      <c r="A236" s="2" t="s">
        <v>499</v>
      </c>
      <c r="B236" s="2" t="s">
        <v>500</v>
      </c>
      <c r="C236" s="2" t="s">
        <v>79</v>
      </c>
      <c r="D236" s="2" t="s">
        <v>29</v>
      </c>
      <c r="E236" s="2">
        <v>2</v>
      </c>
      <c r="F236" s="2">
        <v>4</v>
      </c>
      <c r="G236" s="3">
        <v>197</v>
      </c>
    </row>
    <row r="237" spans="1:7" ht="15" customHeight="1" x14ac:dyDescent="0.25">
      <c r="A237" s="2" t="s">
        <v>501</v>
      </c>
      <c r="B237" s="2" t="s">
        <v>502</v>
      </c>
      <c r="C237" s="2" t="s">
        <v>46</v>
      </c>
      <c r="D237" s="2" t="s">
        <v>43</v>
      </c>
      <c r="E237" s="2">
        <v>4</v>
      </c>
      <c r="F237" s="2">
        <v>8</v>
      </c>
      <c r="G237" s="3">
        <v>388</v>
      </c>
    </row>
    <row r="238" spans="1:7" ht="15" customHeight="1" x14ac:dyDescent="0.25">
      <c r="A238" s="2" t="s">
        <v>503</v>
      </c>
      <c r="B238" s="2" t="s">
        <v>504</v>
      </c>
      <c r="C238" s="2" t="s">
        <v>34</v>
      </c>
      <c r="D238" s="2" t="s">
        <v>29</v>
      </c>
      <c r="E238" s="2">
        <v>2</v>
      </c>
      <c r="F238" s="2">
        <v>5</v>
      </c>
      <c r="G238" s="3">
        <v>195</v>
      </c>
    </row>
    <row r="239" spans="1:7" ht="15" customHeight="1" x14ac:dyDescent="0.25">
      <c r="A239" s="2" t="s">
        <v>505</v>
      </c>
      <c r="B239" s="2" t="s">
        <v>506</v>
      </c>
      <c r="C239" s="2" t="s">
        <v>24</v>
      </c>
      <c r="D239" s="2" t="s">
        <v>55</v>
      </c>
      <c r="E239" s="2">
        <v>4</v>
      </c>
      <c r="F239" s="2">
        <v>8</v>
      </c>
      <c r="G239" s="3">
        <v>414</v>
      </c>
    </row>
    <row r="240" spans="1:7" ht="15" customHeight="1" x14ac:dyDescent="0.25">
      <c r="A240" s="2" t="s">
        <v>507</v>
      </c>
      <c r="B240" s="2" t="s">
        <v>508</v>
      </c>
      <c r="C240" s="2" t="s">
        <v>60</v>
      </c>
      <c r="D240" s="2" t="s">
        <v>43</v>
      </c>
      <c r="E240" s="2">
        <v>3</v>
      </c>
      <c r="F240" s="2">
        <v>6</v>
      </c>
      <c r="G240" s="3">
        <v>278</v>
      </c>
    </row>
    <row r="241" spans="1:7" ht="15" customHeight="1" x14ac:dyDescent="0.25">
      <c r="A241" s="2" t="s">
        <v>509</v>
      </c>
      <c r="B241" s="2" t="s">
        <v>510</v>
      </c>
      <c r="C241" s="2" t="s">
        <v>28</v>
      </c>
      <c r="D241" s="2" t="s">
        <v>80</v>
      </c>
      <c r="E241" s="2">
        <v>2</v>
      </c>
      <c r="F241" s="2">
        <v>4</v>
      </c>
      <c r="G241" s="3">
        <v>201</v>
      </c>
    </row>
    <row r="242" spans="1:7" ht="15" customHeight="1" x14ac:dyDescent="0.25">
      <c r="A242" s="2" t="s">
        <v>511</v>
      </c>
      <c r="B242" s="2" t="s">
        <v>512</v>
      </c>
      <c r="C242" s="2" t="s">
        <v>24</v>
      </c>
      <c r="D242" s="2" t="s">
        <v>55</v>
      </c>
      <c r="E242" s="2">
        <v>3</v>
      </c>
      <c r="F242" s="2">
        <v>8</v>
      </c>
      <c r="G242" s="3">
        <v>277</v>
      </c>
    </row>
    <row r="243" spans="1:7" ht="15" customHeight="1" x14ac:dyDescent="0.25">
      <c r="A243" s="2" t="s">
        <v>513</v>
      </c>
      <c r="B243" s="2" t="s">
        <v>514</v>
      </c>
      <c r="C243" s="2" t="s">
        <v>34</v>
      </c>
      <c r="D243" s="2" t="s">
        <v>43</v>
      </c>
      <c r="E243" s="2">
        <v>3</v>
      </c>
      <c r="F243" s="2">
        <v>6</v>
      </c>
      <c r="G243" s="3">
        <v>274</v>
      </c>
    </row>
    <row r="244" spans="1:7" ht="15" customHeight="1" x14ac:dyDescent="0.25">
      <c r="A244" s="2" t="s">
        <v>515</v>
      </c>
      <c r="B244" s="2" t="s">
        <v>516</v>
      </c>
      <c r="C244" s="2" t="s">
        <v>51</v>
      </c>
      <c r="D244" s="2" t="s">
        <v>43</v>
      </c>
      <c r="E244" s="2">
        <v>2</v>
      </c>
      <c r="F244" s="2">
        <v>6</v>
      </c>
      <c r="G244" s="3">
        <v>255</v>
      </c>
    </row>
    <row r="245" spans="1:7" ht="15" customHeight="1" x14ac:dyDescent="0.25">
      <c r="A245" s="2" t="s">
        <v>517</v>
      </c>
      <c r="B245" s="2" t="s">
        <v>518</v>
      </c>
      <c r="C245" s="2" t="s">
        <v>46</v>
      </c>
      <c r="D245" s="2" t="s">
        <v>29</v>
      </c>
      <c r="E245" s="2">
        <v>5</v>
      </c>
      <c r="F245" s="2">
        <v>12</v>
      </c>
      <c r="G245" s="3">
        <v>482</v>
      </c>
    </row>
    <row r="246" spans="1:7" ht="15" customHeight="1" x14ac:dyDescent="0.25">
      <c r="A246" s="2" t="s">
        <v>519</v>
      </c>
      <c r="B246" s="2" t="s">
        <v>520</v>
      </c>
      <c r="C246" s="2" t="s">
        <v>54</v>
      </c>
      <c r="D246" s="2" t="s">
        <v>55</v>
      </c>
      <c r="E246" s="2">
        <v>3</v>
      </c>
      <c r="F246" s="2">
        <v>7</v>
      </c>
      <c r="G246" s="3">
        <v>332</v>
      </c>
    </row>
    <row r="247" spans="1:7" ht="15" customHeight="1" x14ac:dyDescent="0.25">
      <c r="A247" s="2" t="s">
        <v>521</v>
      </c>
      <c r="B247" s="2" t="s">
        <v>522</v>
      </c>
      <c r="C247" s="2" t="s">
        <v>51</v>
      </c>
      <c r="D247" s="2" t="s">
        <v>29</v>
      </c>
      <c r="E247" s="2">
        <v>5</v>
      </c>
      <c r="F247" s="2">
        <v>12</v>
      </c>
      <c r="G247" s="3">
        <v>465</v>
      </c>
    </row>
    <row r="248" spans="1:7" ht="15" customHeight="1" x14ac:dyDescent="0.25">
      <c r="A248" s="2" t="s">
        <v>523</v>
      </c>
      <c r="B248" s="2" t="s">
        <v>524</v>
      </c>
      <c r="C248" s="2" t="s">
        <v>60</v>
      </c>
      <c r="D248" s="2" t="s">
        <v>43</v>
      </c>
      <c r="E248" s="2">
        <v>4</v>
      </c>
      <c r="F248" s="2">
        <v>8</v>
      </c>
      <c r="G248" s="3">
        <v>399</v>
      </c>
    </row>
    <row r="249" spans="1:7" ht="15" customHeight="1" x14ac:dyDescent="0.25">
      <c r="A249" s="2" t="s">
        <v>525</v>
      </c>
      <c r="B249" s="2" t="s">
        <v>526</v>
      </c>
      <c r="C249" s="2" t="s">
        <v>60</v>
      </c>
      <c r="D249" s="2" t="s">
        <v>29</v>
      </c>
      <c r="E249" s="2">
        <v>1</v>
      </c>
      <c r="F249" s="2">
        <v>2</v>
      </c>
      <c r="G249" s="3">
        <v>145</v>
      </c>
    </row>
    <row r="250" spans="1:7" ht="15" customHeight="1" x14ac:dyDescent="0.25">
      <c r="A250" s="2" t="s">
        <v>527</v>
      </c>
      <c r="B250" s="2" t="s">
        <v>528</v>
      </c>
      <c r="C250" s="2" t="s">
        <v>34</v>
      </c>
      <c r="D250" s="2" t="s">
        <v>80</v>
      </c>
      <c r="E250" s="2">
        <v>3</v>
      </c>
      <c r="F250" s="2">
        <v>9</v>
      </c>
      <c r="G250" s="3">
        <v>331</v>
      </c>
    </row>
    <row r="251" spans="1:7" ht="15" customHeight="1" x14ac:dyDescent="0.25">
      <c r="A251" s="2" t="s">
        <v>529</v>
      </c>
      <c r="B251" s="2" t="s">
        <v>530</v>
      </c>
      <c r="C251" s="2" t="s">
        <v>24</v>
      </c>
      <c r="D251" s="2" t="s">
        <v>80</v>
      </c>
      <c r="E251" s="2">
        <v>2</v>
      </c>
      <c r="F251" s="2">
        <v>7</v>
      </c>
      <c r="G251" s="3">
        <v>195</v>
      </c>
    </row>
    <row r="252" spans="1:7" ht="15" customHeight="1" x14ac:dyDescent="0.25">
      <c r="A252" s="2" t="s">
        <v>531</v>
      </c>
      <c r="B252" s="2" t="s">
        <v>532</v>
      </c>
      <c r="C252" s="2" t="s">
        <v>28</v>
      </c>
      <c r="D252" s="2" t="s">
        <v>80</v>
      </c>
      <c r="E252" s="2">
        <v>4</v>
      </c>
      <c r="F252" s="2">
        <v>8</v>
      </c>
      <c r="G252" s="3">
        <v>389</v>
      </c>
    </row>
    <row r="253" spans="1:7" ht="15" customHeight="1" x14ac:dyDescent="0.25">
      <c r="A253" s="2" t="s">
        <v>533</v>
      </c>
      <c r="B253" s="2" t="s">
        <v>534</v>
      </c>
      <c r="C253" s="2" t="s">
        <v>24</v>
      </c>
      <c r="D253" s="2" t="s">
        <v>43</v>
      </c>
      <c r="E253" s="2">
        <v>3</v>
      </c>
      <c r="F253" s="2">
        <v>8</v>
      </c>
      <c r="G253" s="3">
        <v>286</v>
      </c>
    </row>
    <row r="254" spans="1:7" ht="15" customHeight="1" x14ac:dyDescent="0.25">
      <c r="A254" s="2" t="s">
        <v>535</v>
      </c>
      <c r="B254" s="2" t="s">
        <v>536</v>
      </c>
      <c r="C254" s="2" t="s">
        <v>37</v>
      </c>
      <c r="D254" s="2" t="s">
        <v>43</v>
      </c>
      <c r="E254" s="2">
        <v>3</v>
      </c>
      <c r="F254" s="2">
        <v>6</v>
      </c>
      <c r="G254" s="3">
        <v>326</v>
      </c>
    </row>
    <row r="255" spans="1:7" ht="15" customHeight="1" x14ac:dyDescent="0.25">
      <c r="A255" s="2" t="s">
        <v>537</v>
      </c>
      <c r="B255" s="2" t="s">
        <v>538</v>
      </c>
      <c r="C255" s="2" t="s">
        <v>51</v>
      </c>
      <c r="D255" s="2" t="s">
        <v>29</v>
      </c>
      <c r="E255" s="2">
        <v>5</v>
      </c>
      <c r="F255" s="2">
        <v>10</v>
      </c>
      <c r="G255" s="3">
        <v>439</v>
      </c>
    </row>
    <row r="256" spans="1:7" ht="15" customHeight="1" x14ac:dyDescent="0.25">
      <c r="A256" s="2" t="s">
        <v>539</v>
      </c>
      <c r="B256" s="2" t="s">
        <v>540</v>
      </c>
      <c r="C256" s="2" t="s">
        <v>51</v>
      </c>
      <c r="D256" s="2" t="s">
        <v>55</v>
      </c>
      <c r="E256" s="2">
        <v>1</v>
      </c>
      <c r="F256" s="2">
        <v>2</v>
      </c>
      <c r="G256" s="3">
        <v>146</v>
      </c>
    </row>
    <row r="257" spans="1:7" ht="15" customHeight="1" x14ac:dyDescent="0.25">
      <c r="A257" s="2" t="s">
        <v>541</v>
      </c>
      <c r="B257" s="2" t="s">
        <v>542</v>
      </c>
      <c r="C257" s="2" t="s">
        <v>24</v>
      </c>
      <c r="D257" s="2" t="s">
        <v>80</v>
      </c>
      <c r="E257" s="2">
        <v>3</v>
      </c>
      <c r="F257" s="2">
        <v>6</v>
      </c>
      <c r="G257" s="3">
        <v>307</v>
      </c>
    </row>
    <row r="258" spans="1:7" ht="15" customHeight="1" x14ac:dyDescent="0.25">
      <c r="A258" s="2" t="s">
        <v>543</v>
      </c>
      <c r="B258" s="2" t="s">
        <v>544</v>
      </c>
      <c r="C258" s="2" t="s">
        <v>24</v>
      </c>
      <c r="D258" s="2" t="s">
        <v>43</v>
      </c>
      <c r="E258" s="2">
        <v>2</v>
      </c>
      <c r="F258" s="2">
        <v>4</v>
      </c>
      <c r="G258" s="3">
        <v>201</v>
      </c>
    </row>
    <row r="259" spans="1:7" ht="15" customHeight="1" x14ac:dyDescent="0.25">
      <c r="A259" s="2" t="s">
        <v>545</v>
      </c>
      <c r="B259" s="2" t="s">
        <v>546</v>
      </c>
      <c r="C259" s="2" t="s">
        <v>51</v>
      </c>
      <c r="D259" s="2" t="s">
        <v>80</v>
      </c>
      <c r="E259" s="2">
        <v>1</v>
      </c>
      <c r="F259" s="2">
        <v>5</v>
      </c>
      <c r="G259" s="3">
        <v>147</v>
      </c>
    </row>
    <row r="260" spans="1:7" ht="15" customHeight="1" x14ac:dyDescent="0.25">
      <c r="A260" s="2" t="s">
        <v>547</v>
      </c>
      <c r="B260" s="2" t="s">
        <v>548</v>
      </c>
      <c r="C260" s="2" t="s">
        <v>46</v>
      </c>
      <c r="D260" s="2" t="s">
        <v>25</v>
      </c>
      <c r="E260" s="2">
        <v>4</v>
      </c>
      <c r="F260" s="2">
        <v>9</v>
      </c>
      <c r="G260" s="3">
        <v>356</v>
      </c>
    </row>
    <row r="261" spans="1:7" ht="15" customHeight="1" x14ac:dyDescent="0.25">
      <c r="A261" s="2" t="s">
        <v>549</v>
      </c>
      <c r="B261" s="2" t="s">
        <v>550</v>
      </c>
      <c r="C261" s="2" t="s">
        <v>37</v>
      </c>
      <c r="D261" s="2" t="s">
        <v>25</v>
      </c>
      <c r="E261" s="2">
        <v>3</v>
      </c>
      <c r="F261" s="2">
        <v>6</v>
      </c>
      <c r="G261" s="3">
        <v>317</v>
      </c>
    </row>
    <row r="262" spans="1:7" ht="15" customHeight="1" x14ac:dyDescent="0.25">
      <c r="A262" s="2" t="s">
        <v>551</v>
      </c>
      <c r="B262" s="2" t="s">
        <v>552</v>
      </c>
      <c r="C262" s="2" t="s">
        <v>28</v>
      </c>
      <c r="D262" s="2" t="s">
        <v>29</v>
      </c>
      <c r="E262" s="2">
        <v>5</v>
      </c>
      <c r="F262" s="2">
        <v>10</v>
      </c>
      <c r="G262" s="3">
        <v>487</v>
      </c>
    </row>
    <row r="263" spans="1:7" ht="15" customHeight="1" x14ac:dyDescent="0.25">
      <c r="A263" s="2" t="s">
        <v>553</v>
      </c>
      <c r="B263" s="2" t="s">
        <v>554</v>
      </c>
      <c r="C263" s="2" t="s">
        <v>46</v>
      </c>
      <c r="D263" s="2" t="s">
        <v>43</v>
      </c>
      <c r="E263" s="2">
        <v>3</v>
      </c>
      <c r="F263" s="2">
        <v>6</v>
      </c>
      <c r="G263" s="3">
        <v>303</v>
      </c>
    </row>
    <row r="264" spans="1:7" ht="15" customHeight="1" x14ac:dyDescent="0.25">
      <c r="A264" s="2" t="s">
        <v>555</v>
      </c>
      <c r="B264" s="2" t="s">
        <v>556</v>
      </c>
      <c r="C264" s="2" t="s">
        <v>60</v>
      </c>
      <c r="D264" s="2" t="s">
        <v>25</v>
      </c>
      <c r="E264" s="2">
        <v>2</v>
      </c>
      <c r="F264" s="2">
        <v>4</v>
      </c>
      <c r="G264" s="3">
        <v>241</v>
      </c>
    </row>
    <row r="265" spans="1:7" ht="15" customHeight="1" x14ac:dyDescent="0.25">
      <c r="A265" s="2" t="s">
        <v>557</v>
      </c>
      <c r="B265" s="2" t="s">
        <v>558</v>
      </c>
      <c r="C265" s="2" t="s">
        <v>24</v>
      </c>
      <c r="D265" s="2" t="s">
        <v>80</v>
      </c>
      <c r="E265" s="2">
        <v>6</v>
      </c>
      <c r="F265" s="2">
        <v>13</v>
      </c>
      <c r="G265" s="3">
        <v>559</v>
      </c>
    </row>
    <row r="266" spans="1:7" ht="15" customHeight="1" x14ac:dyDescent="0.25">
      <c r="A266" s="2" t="s">
        <v>559</v>
      </c>
      <c r="B266" s="2" t="s">
        <v>560</v>
      </c>
      <c r="C266" s="2" t="s">
        <v>28</v>
      </c>
      <c r="D266" s="2" t="s">
        <v>29</v>
      </c>
      <c r="E266" s="2">
        <v>2</v>
      </c>
      <c r="F266" s="2">
        <v>5</v>
      </c>
      <c r="G266" s="3">
        <v>243</v>
      </c>
    </row>
    <row r="267" spans="1:7" ht="15" customHeight="1" x14ac:dyDescent="0.25">
      <c r="A267" s="2" t="s">
        <v>561</v>
      </c>
      <c r="B267" s="2" t="s">
        <v>562</v>
      </c>
      <c r="C267" s="2" t="s">
        <v>54</v>
      </c>
      <c r="D267" s="2" t="s">
        <v>55</v>
      </c>
      <c r="E267" s="2">
        <v>1</v>
      </c>
      <c r="F267" s="2">
        <v>2</v>
      </c>
      <c r="G267" s="3">
        <v>198</v>
      </c>
    </row>
    <row r="268" spans="1:7" ht="15" customHeight="1" x14ac:dyDescent="0.25">
      <c r="A268" s="2" t="s">
        <v>563</v>
      </c>
      <c r="B268" s="2" t="s">
        <v>564</v>
      </c>
      <c r="C268" s="2" t="s">
        <v>46</v>
      </c>
      <c r="D268" s="2" t="s">
        <v>55</v>
      </c>
      <c r="E268" s="2">
        <v>4</v>
      </c>
      <c r="F268" s="2">
        <v>8</v>
      </c>
      <c r="G268" s="3">
        <v>365</v>
      </c>
    </row>
    <row r="269" spans="1:7" ht="15" customHeight="1" x14ac:dyDescent="0.25">
      <c r="A269" s="2" t="s">
        <v>565</v>
      </c>
      <c r="B269" s="2" t="s">
        <v>566</v>
      </c>
      <c r="C269" s="2" t="s">
        <v>51</v>
      </c>
      <c r="D269" s="2" t="s">
        <v>55</v>
      </c>
      <c r="E269" s="2">
        <v>2</v>
      </c>
      <c r="F269" s="2">
        <v>4</v>
      </c>
      <c r="G269" s="3">
        <v>202</v>
      </c>
    </row>
    <row r="270" spans="1:7" ht="15" customHeight="1" x14ac:dyDescent="0.25">
      <c r="A270" s="2" t="s">
        <v>567</v>
      </c>
      <c r="B270" s="2" t="s">
        <v>568</v>
      </c>
      <c r="C270" s="2" t="s">
        <v>46</v>
      </c>
      <c r="D270" s="2" t="s">
        <v>29</v>
      </c>
      <c r="E270" s="2">
        <v>2</v>
      </c>
      <c r="F270" s="2">
        <v>5</v>
      </c>
      <c r="G270" s="3">
        <v>224</v>
      </c>
    </row>
    <row r="271" spans="1:7" ht="15" customHeight="1" x14ac:dyDescent="0.25">
      <c r="A271" s="2" t="s">
        <v>569</v>
      </c>
      <c r="B271" s="2" t="s">
        <v>570</v>
      </c>
      <c r="C271" s="2" t="s">
        <v>40</v>
      </c>
      <c r="D271" s="2" t="s">
        <v>43</v>
      </c>
      <c r="E271" s="2">
        <v>5</v>
      </c>
      <c r="F271" s="2">
        <v>10</v>
      </c>
      <c r="G271" s="3">
        <v>461</v>
      </c>
    </row>
    <row r="272" spans="1:7" ht="15" customHeight="1" x14ac:dyDescent="0.25">
      <c r="A272" s="2" t="s">
        <v>571</v>
      </c>
      <c r="B272" s="2" t="s">
        <v>572</v>
      </c>
      <c r="C272" s="2" t="s">
        <v>46</v>
      </c>
      <c r="D272" s="2" t="s">
        <v>25</v>
      </c>
      <c r="E272" s="2">
        <v>2</v>
      </c>
      <c r="F272" s="2">
        <v>4</v>
      </c>
      <c r="G272" s="3">
        <v>222</v>
      </c>
    </row>
    <row r="273" spans="1:7" ht="15" customHeight="1" x14ac:dyDescent="0.25">
      <c r="A273" s="2" t="s">
        <v>573</v>
      </c>
      <c r="B273" s="2" t="s">
        <v>574</v>
      </c>
      <c r="C273" s="2" t="s">
        <v>37</v>
      </c>
      <c r="D273" s="2" t="s">
        <v>25</v>
      </c>
      <c r="E273" s="2">
        <v>5</v>
      </c>
      <c r="F273" s="2">
        <v>11</v>
      </c>
      <c r="G273" s="3">
        <v>482</v>
      </c>
    </row>
    <row r="274" spans="1:7" ht="15" customHeight="1" x14ac:dyDescent="0.25">
      <c r="A274" s="2" t="s">
        <v>575</v>
      </c>
      <c r="B274" s="2" t="s">
        <v>576</v>
      </c>
      <c r="C274" s="2" t="s">
        <v>40</v>
      </c>
      <c r="D274" s="2" t="s">
        <v>29</v>
      </c>
      <c r="E274" s="2">
        <v>3</v>
      </c>
      <c r="F274" s="2">
        <v>6</v>
      </c>
      <c r="G274" s="3">
        <v>316</v>
      </c>
    </row>
    <row r="275" spans="1:7" ht="15" customHeight="1" x14ac:dyDescent="0.25">
      <c r="A275" s="2" t="s">
        <v>577</v>
      </c>
      <c r="B275" s="2" t="s">
        <v>578</v>
      </c>
      <c r="C275" s="2" t="s">
        <v>46</v>
      </c>
      <c r="D275" s="2" t="s">
        <v>29</v>
      </c>
      <c r="E275" s="2">
        <v>2</v>
      </c>
      <c r="F275" s="2">
        <v>4</v>
      </c>
      <c r="G275" s="3">
        <v>247</v>
      </c>
    </row>
    <row r="276" spans="1:7" ht="15" customHeight="1" x14ac:dyDescent="0.25">
      <c r="A276" s="2" t="s">
        <v>579</v>
      </c>
      <c r="B276" s="2" t="s">
        <v>580</v>
      </c>
      <c r="C276" s="2" t="s">
        <v>28</v>
      </c>
      <c r="D276" s="2" t="s">
        <v>29</v>
      </c>
      <c r="E276" s="2">
        <v>1</v>
      </c>
      <c r="F276" s="2">
        <v>2</v>
      </c>
      <c r="G276" s="3">
        <v>143</v>
      </c>
    </row>
    <row r="277" spans="1:7" ht="15" customHeight="1" x14ac:dyDescent="0.25">
      <c r="A277" s="2" t="s">
        <v>581</v>
      </c>
      <c r="B277" s="2" t="s">
        <v>582</v>
      </c>
      <c r="C277" s="2" t="s">
        <v>28</v>
      </c>
      <c r="D277" s="2" t="s">
        <v>29</v>
      </c>
      <c r="E277" s="2">
        <v>2</v>
      </c>
      <c r="F277" s="2">
        <v>6</v>
      </c>
      <c r="G277" s="3">
        <v>222</v>
      </c>
    </row>
    <row r="278" spans="1:7" ht="15" customHeight="1" x14ac:dyDescent="0.25">
      <c r="A278" s="2" t="s">
        <v>583</v>
      </c>
      <c r="B278" s="2" t="s">
        <v>584</v>
      </c>
      <c r="C278" s="2" t="s">
        <v>24</v>
      </c>
      <c r="D278" s="2" t="s">
        <v>43</v>
      </c>
      <c r="E278" s="2">
        <v>6</v>
      </c>
      <c r="F278" s="2">
        <v>12</v>
      </c>
      <c r="G278" s="3">
        <v>551</v>
      </c>
    </row>
    <row r="279" spans="1:7" ht="15" customHeight="1" x14ac:dyDescent="0.25">
      <c r="A279" s="2" t="s">
        <v>585</v>
      </c>
      <c r="B279" s="2" t="s">
        <v>586</v>
      </c>
      <c r="C279" s="2" t="s">
        <v>37</v>
      </c>
      <c r="D279" s="2" t="s">
        <v>29</v>
      </c>
      <c r="E279" s="2">
        <v>3</v>
      </c>
      <c r="F279" s="2">
        <v>9</v>
      </c>
      <c r="G279" s="3">
        <v>329</v>
      </c>
    </row>
    <row r="280" spans="1:7" ht="15" customHeight="1" x14ac:dyDescent="0.25">
      <c r="A280" s="2" t="s">
        <v>587</v>
      </c>
      <c r="B280" s="2" t="s">
        <v>588</v>
      </c>
      <c r="C280" s="2" t="s">
        <v>24</v>
      </c>
      <c r="D280" s="2" t="s">
        <v>25</v>
      </c>
      <c r="E280" s="2">
        <v>2</v>
      </c>
      <c r="F280" s="2">
        <v>5</v>
      </c>
      <c r="G280" s="3">
        <v>248</v>
      </c>
    </row>
    <row r="281" spans="1:7" ht="15" customHeight="1" x14ac:dyDescent="0.25">
      <c r="A281" s="2" t="s">
        <v>589</v>
      </c>
      <c r="B281" s="2" t="s">
        <v>590</v>
      </c>
      <c r="C281" s="2" t="s">
        <v>54</v>
      </c>
      <c r="D281" s="2" t="s">
        <v>43</v>
      </c>
      <c r="E281" s="2">
        <v>2</v>
      </c>
      <c r="F281" s="2">
        <v>4</v>
      </c>
      <c r="G281" s="3">
        <v>213</v>
      </c>
    </row>
    <row r="282" spans="1:7" ht="15" customHeight="1" x14ac:dyDescent="0.25">
      <c r="A282" s="2" t="s">
        <v>591</v>
      </c>
      <c r="B282" s="2" t="s">
        <v>592</v>
      </c>
      <c r="C282" s="2" t="s">
        <v>40</v>
      </c>
      <c r="D282" s="2" t="s">
        <v>29</v>
      </c>
      <c r="E282" s="2">
        <v>5</v>
      </c>
      <c r="F282" s="2">
        <v>12</v>
      </c>
      <c r="G282" s="3">
        <v>444</v>
      </c>
    </row>
    <row r="283" spans="1:7" ht="15" customHeight="1" x14ac:dyDescent="0.25">
      <c r="A283" s="2" t="s">
        <v>593</v>
      </c>
      <c r="B283" s="2" t="s">
        <v>594</v>
      </c>
      <c r="C283" s="2" t="s">
        <v>60</v>
      </c>
      <c r="D283" s="2" t="s">
        <v>43</v>
      </c>
      <c r="E283" s="2">
        <v>2</v>
      </c>
      <c r="F283" s="2">
        <v>6</v>
      </c>
      <c r="G283" s="3">
        <v>239</v>
      </c>
    </row>
    <row r="284" spans="1:7" ht="15" customHeight="1" x14ac:dyDescent="0.25">
      <c r="A284" s="2" t="s">
        <v>595</v>
      </c>
      <c r="B284" s="2" t="s">
        <v>596</v>
      </c>
      <c r="C284" s="2" t="s">
        <v>40</v>
      </c>
      <c r="D284" s="2" t="s">
        <v>25</v>
      </c>
      <c r="E284" s="2">
        <v>4</v>
      </c>
      <c r="F284" s="2">
        <v>10</v>
      </c>
      <c r="G284" s="3">
        <v>359</v>
      </c>
    </row>
    <row r="285" spans="1:7" ht="15" customHeight="1" x14ac:dyDescent="0.25">
      <c r="A285" s="2" t="s">
        <v>597</v>
      </c>
      <c r="B285" s="2" t="s">
        <v>598</v>
      </c>
      <c r="C285" s="2" t="s">
        <v>34</v>
      </c>
      <c r="D285" s="2" t="s">
        <v>29</v>
      </c>
      <c r="E285" s="2">
        <v>2</v>
      </c>
      <c r="F285" s="2">
        <v>4</v>
      </c>
      <c r="G285" s="3">
        <v>197</v>
      </c>
    </row>
    <row r="286" spans="1:7" ht="15" customHeight="1" x14ac:dyDescent="0.25">
      <c r="A286" s="2" t="s">
        <v>599</v>
      </c>
      <c r="B286" s="2" t="s">
        <v>600</v>
      </c>
      <c r="C286" s="2" t="s">
        <v>51</v>
      </c>
      <c r="D286" s="2" t="s">
        <v>43</v>
      </c>
      <c r="E286" s="2">
        <v>6</v>
      </c>
      <c r="F286" s="2">
        <v>14</v>
      </c>
      <c r="G286" s="3">
        <v>537</v>
      </c>
    </row>
    <row r="287" spans="1:7" ht="15" customHeight="1" x14ac:dyDescent="0.25">
      <c r="A287" s="2" t="s">
        <v>601</v>
      </c>
      <c r="B287" s="2" t="s">
        <v>602</v>
      </c>
      <c r="C287" s="2" t="s">
        <v>60</v>
      </c>
      <c r="D287" s="2" t="s">
        <v>43</v>
      </c>
      <c r="E287" s="2">
        <v>3</v>
      </c>
      <c r="F287" s="2">
        <v>8</v>
      </c>
      <c r="G287" s="3">
        <v>319</v>
      </c>
    </row>
    <row r="288" spans="1:7" ht="15" customHeight="1" x14ac:dyDescent="0.25">
      <c r="A288" s="2" t="s">
        <v>603</v>
      </c>
      <c r="B288" s="2" t="s">
        <v>604</v>
      </c>
      <c r="C288" s="2" t="s">
        <v>34</v>
      </c>
      <c r="D288" s="2" t="s">
        <v>29</v>
      </c>
      <c r="E288" s="2">
        <v>1</v>
      </c>
      <c r="F288" s="2">
        <v>2</v>
      </c>
      <c r="G288" s="3">
        <v>164</v>
      </c>
    </row>
    <row r="289" spans="1:7" ht="15" customHeight="1" x14ac:dyDescent="0.25">
      <c r="A289" s="2" t="s">
        <v>605</v>
      </c>
      <c r="B289" s="2" t="s">
        <v>606</v>
      </c>
      <c r="C289" s="2" t="s">
        <v>60</v>
      </c>
      <c r="D289" s="2" t="s">
        <v>43</v>
      </c>
      <c r="E289" s="2">
        <v>5</v>
      </c>
      <c r="F289" s="2">
        <v>11</v>
      </c>
      <c r="G289" s="3">
        <v>484</v>
      </c>
    </row>
    <row r="290" spans="1:7" ht="15" customHeight="1" x14ac:dyDescent="0.25">
      <c r="A290" s="2" t="s">
        <v>607</v>
      </c>
      <c r="B290" s="2" t="s">
        <v>608</v>
      </c>
      <c r="C290" s="2" t="s">
        <v>60</v>
      </c>
      <c r="D290" s="2" t="s">
        <v>29</v>
      </c>
      <c r="E290" s="2">
        <v>2</v>
      </c>
      <c r="F290" s="2">
        <v>5</v>
      </c>
      <c r="G290" s="3">
        <v>241</v>
      </c>
    </row>
    <row r="291" spans="1:7" ht="15" customHeight="1" x14ac:dyDescent="0.25">
      <c r="A291" s="2" t="s">
        <v>609</v>
      </c>
      <c r="B291" s="2" t="s">
        <v>610</v>
      </c>
      <c r="C291" s="2" t="s">
        <v>51</v>
      </c>
      <c r="D291" s="2" t="s">
        <v>43</v>
      </c>
      <c r="E291" s="2">
        <v>4</v>
      </c>
      <c r="F291" s="2">
        <v>8</v>
      </c>
      <c r="G291" s="3">
        <v>388</v>
      </c>
    </row>
    <row r="292" spans="1:7" ht="15" customHeight="1" x14ac:dyDescent="0.25">
      <c r="A292" s="2" t="s">
        <v>611</v>
      </c>
      <c r="B292" s="2" t="s">
        <v>612</v>
      </c>
      <c r="C292" s="2" t="s">
        <v>40</v>
      </c>
      <c r="D292" s="2" t="s">
        <v>25</v>
      </c>
      <c r="E292" s="2">
        <v>3</v>
      </c>
      <c r="F292" s="2">
        <v>8</v>
      </c>
      <c r="G292" s="3">
        <v>322</v>
      </c>
    </row>
    <row r="293" spans="1:7" ht="15" customHeight="1" x14ac:dyDescent="0.25">
      <c r="A293" s="2" t="s">
        <v>613</v>
      </c>
      <c r="B293" s="2" t="s">
        <v>614</v>
      </c>
      <c r="C293" s="2" t="s">
        <v>40</v>
      </c>
      <c r="D293" s="2" t="s">
        <v>80</v>
      </c>
      <c r="E293" s="2">
        <v>1</v>
      </c>
      <c r="F293" s="2">
        <v>3</v>
      </c>
      <c r="G293" s="3">
        <v>163</v>
      </c>
    </row>
    <row r="294" spans="1:7" ht="15" customHeight="1" x14ac:dyDescent="0.25">
      <c r="A294" s="2" t="s">
        <v>615</v>
      </c>
      <c r="B294" s="2" t="s">
        <v>616</v>
      </c>
      <c r="C294" s="2" t="s">
        <v>28</v>
      </c>
      <c r="D294" s="2" t="s">
        <v>25</v>
      </c>
      <c r="E294" s="2">
        <v>2</v>
      </c>
      <c r="F294" s="2">
        <v>6</v>
      </c>
      <c r="G294" s="3">
        <v>214</v>
      </c>
    </row>
    <row r="295" spans="1:7" ht="15" customHeight="1" x14ac:dyDescent="0.25">
      <c r="A295" s="2" t="s">
        <v>617</v>
      </c>
      <c r="B295" s="2" t="s">
        <v>618</v>
      </c>
      <c r="C295" s="2" t="s">
        <v>46</v>
      </c>
      <c r="D295" s="2" t="s">
        <v>43</v>
      </c>
      <c r="E295" s="2">
        <v>2</v>
      </c>
      <c r="F295" s="2">
        <v>5</v>
      </c>
      <c r="G295" s="3">
        <v>197</v>
      </c>
    </row>
    <row r="296" spans="1:7" ht="15" customHeight="1" x14ac:dyDescent="0.25">
      <c r="A296" s="2" t="s">
        <v>619</v>
      </c>
      <c r="B296" s="2" t="s">
        <v>620</v>
      </c>
      <c r="C296" s="2" t="s">
        <v>79</v>
      </c>
      <c r="D296" s="2" t="s">
        <v>25</v>
      </c>
      <c r="E296" s="2">
        <v>2</v>
      </c>
      <c r="F296" s="2">
        <v>5</v>
      </c>
      <c r="G296" s="3">
        <v>232</v>
      </c>
    </row>
    <row r="297" spans="1:7" ht="15" customHeight="1" x14ac:dyDescent="0.25">
      <c r="A297" s="2" t="s">
        <v>621</v>
      </c>
      <c r="B297" s="2" t="s">
        <v>622</v>
      </c>
      <c r="C297" s="2" t="s">
        <v>60</v>
      </c>
      <c r="D297" s="2" t="s">
        <v>43</v>
      </c>
      <c r="E297" s="2">
        <v>1</v>
      </c>
      <c r="F297" s="2">
        <v>2</v>
      </c>
      <c r="G297" s="3">
        <v>183</v>
      </c>
    </row>
    <row r="298" spans="1:7" ht="15" customHeight="1" x14ac:dyDescent="0.25">
      <c r="A298" s="2" t="s">
        <v>623</v>
      </c>
      <c r="B298" s="2" t="s">
        <v>624</v>
      </c>
      <c r="C298" s="2" t="s">
        <v>79</v>
      </c>
      <c r="D298" s="2" t="s">
        <v>43</v>
      </c>
      <c r="E298" s="2">
        <v>1</v>
      </c>
      <c r="F298" s="2">
        <v>2</v>
      </c>
      <c r="G298" s="3">
        <v>193</v>
      </c>
    </row>
    <row r="299" spans="1:7" ht="15" customHeight="1" x14ac:dyDescent="0.25">
      <c r="A299" s="2" t="s">
        <v>625</v>
      </c>
      <c r="B299" s="2" t="s">
        <v>626</v>
      </c>
      <c r="C299" s="2" t="s">
        <v>79</v>
      </c>
      <c r="D299" s="2" t="s">
        <v>80</v>
      </c>
      <c r="E299" s="2">
        <v>5</v>
      </c>
      <c r="F299" s="2">
        <v>12</v>
      </c>
      <c r="G299" s="3">
        <v>482</v>
      </c>
    </row>
    <row r="300" spans="1:7" ht="15" customHeight="1" x14ac:dyDescent="0.25">
      <c r="A300" s="2" t="s">
        <v>627</v>
      </c>
      <c r="B300" s="2" t="s">
        <v>628</v>
      </c>
      <c r="C300" s="2" t="s">
        <v>54</v>
      </c>
      <c r="D300" s="2" t="s">
        <v>29</v>
      </c>
      <c r="E300" s="2">
        <v>1</v>
      </c>
      <c r="F300" s="2">
        <v>5</v>
      </c>
      <c r="G300" s="3">
        <v>148</v>
      </c>
    </row>
    <row r="301" spans="1:7" ht="15" customHeight="1" x14ac:dyDescent="0.25">
      <c r="A301" s="2" t="s">
        <v>629</v>
      </c>
      <c r="B301" s="2" t="s">
        <v>630</v>
      </c>
      <c r="C301" s="2" t="s">
        <v>24</v>
      </c>
      <c r="D301" s="2" t="s">
        <v>29</v>
      </c>
      <c r="E301" s="2">
        <v>3</v>
      </c>
      <c r="F301" s="2">
        <v>6</v>
      </c>
      <c r="G301" s="3">
        <v>301</v>
      </c>
    </row>
    <row r="302" spans="1:7" ht="15" customHeight="1" x14ac:dyDescent="0.25">
      <c r="A302" s="2" t="s">
        <v>631</v>
      </c>
      <c r="B302" s="2" t="s">
        <v>632</v>
      </c>
      <c r="C302" s="2" t="s">
        <v>24</v>
      </c>
      <c r="D302" s="2" t="s">
        <v>55</v>
      </c>
      <c r="E302" s="2">
        <v>2</v>
      </c>
      <c r="F302" s="2">
        <v>4</v>
      </c>
      <c r="G302" s="3">
        <v>222</v>
      </c>
    </row>
    <row r="303" spans="1:7" ht="15" customHeight="1" x14ac:dyDescent="0.25">
      <c r="A303" s="2" t="s">
        <v>633</v>
      </c>
      <c r="B303" s="2" t="s">
        <v>634</v>
      </c>
      <c r="C303" s="2" t="s">
        <v>46</v>
      </c>
      <c r="D303" s="2" t="s">
        <v>43</v>
      </c>
      <c r="E303" s="2">
        <v>2</v>
      </c>
      <c r="F303" s="2">
        <v>4</v>
      </c>
      <c r="G303" s="3">
        <v>249</v>
      </c>
    </row>
    <row r="304" spans="1:7" ht="15" customHeight="1" x14ac:dyDescent="0.25">
      <c r="A304" s="2" t="s">
        <v>635</v>
      </c>
      <c r="B304" s="2" t="s">
        <v>636</v>
      </c>
      <c r="C304" s="2" t="s">
        <v>28</v>
      </c>
      <c r="D304" s="2" t="s">
        <v>29</v>
      </c>
      <c r="E304" s="2">
        <v>4</v>
      </c>
      <c r="F304" s="2">
        <v>9</v>
      </c>
      <c r="G304" s="3">
        <v>372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04"/>
  <sheetViews>
    <sheetView zoomScaleNormal="100" workbookViewId="0">
      <pane ySplit="4" topLeftCell="A5" activePane="bottomLeft" state="frozen"/>
      <selection pane="bottomLeft" activeCell="K6" sqref="K6"/>
    </sheetView>
  </sheetViews>
  <sheetFormatPr defaultColWidth="8.7109375" defaultRowHeight="15" x14ac:dyDescent="0.25"/>
  <cols>
    <col min="1" max="1" width="11" customWidth="1"/>
    <col min="2" max="2" width="8" customWidth="1"/>
    <col min="3" max="3" width="13" customWidth="1"/>
    <col min="4" max="4" width="14" customWidth="1"/>
    <col min="5" max="5" width="17" customWidth="1"/>
    <col min="6" max="7" width="14" customWidth="1"/>
    <col min="8" max="8" width="10" customWidth="1"/>
    <col min="9" max="9" width="16" customWidth="1"/>
    <col min="10" max="10" width="14" customWidth="1"/>
    <col min="11" max="11" width="11.42578125" bestFit="1" customWidth="1"/>
  </cols>
  <sheetData>
    <row r="1" spans="1:11" ht="17.25" customHeight="1" x14ac:dyDescent="0.25">
      <c r="A1" s="58" t="s">
        <v>637</v>
      </c>
      <c r="B1" s="58"/>
      <c r="C1" s="58"/>
      <c r="D1" s="58"/>
      <c r="E1" s="58"/>
      <c r="F1" s="58"/>
      <c r="G1" s="58"/>
      <c r="H1" s="58"/>
      <c r="I1" s="58"/>
      <c r="J1" s="58"/>
    </row>
    <row r="2" spans="1:11" ht="15" customHeight="1" x14ac:dyDescent="0.25">
      <c r="A2" s="59" t="s">
        <v>638</v>
      </c>
      <c r="B2" s="59"/>
      <c r="C2" s="59"/>
      <c r="D2" s="59"/>
      <c r="E2" s="59"/>
      <c r="F2" s="59"/>
      <c r="G2" s="59"/>
      <c r="H2" s="59"/>
      <c r="I2" s="59"/>
      <c r="J2" s="59"/>
    </row>
    <row r="4" spans="1:11" ht="41.25" customHeight="1" x14ac:dyDescent="0.25">
      <c r="A4" s="1" t="s">
        <v>16</v>
      </c>
      <c r="B4" s="1" t="s">
        <v>1</v>
      </c>
      <c r="C4" s="1" t="s">
        <v>639</v>
      </c>
      <c r="D4" s="1" t="s">
        <v>640</v>
      </c>
      <c r="E4" s="1" t="s">
        <v>641</v>
      </c>
      <c r="F4" s="1" t="s">
        <v>642</v>
      </c>
      <c r="G4" s="1" t="s">
        <v>643</v>
      </c>
      <c r="H4" s="1" t="s">
        <v>644</v>
      </c>
      <c r="I4" s="1" t="s">
        <v>645</v>
      </c>
      <c r="J4" s="1" t="s">
        <v>646</v>
      </c>
      <c r="K4" s="9" t="s">
        <v>666</v>
      </c>
    </row>
    <row r="5" spans="1:11" ht="15" customHeight="1" x14ac:dyDescent="0.25">
      <c r="A5" s="2" t="s">
        <v>22</v>
      </c>
      <c r="B5" s="2" t="s">
        <v>2</v>
      </c>
      <c r="C5" s="2">
        <v>6</v>
      </c>
      <c r="D5" s="4">
        <v>99.38</v>
      </c>
      <c r="E5" s="5">
        <f t="shared" ref="E5:E68" si="0">C5*D5</f>
        <v>596.28</v>
      </c>
      <c r="F5" s="6">
        <v>0.03</v>
      </c>
      <c r="G5" s="5">
        <f t="shared" ref="G5:G68" si="1">E5*F5</f>
        <v>17.888399999999997</v>
      </c>
      <c r="H5" s="2">
        <v>2</v>
      </c>
      <c r="I5" s="3">
        <v>190</v>
      </c>
      <c r="J5" s="5">
        <f t="shared" ref="J5:J68" si="2">E5+I5-G5</f>
        <v>768.39159999999993</v>
      </c>
      <c r="K5" s="11" t="str">
        <f>A5&amp;"|"&amp;B5</f>
        <v>P0001|Apr</v>
      </c>
    </row>
    <row r="6" spans="1:11" ht="15" customHeight="1" x14ac:dyDescent="0.25">
      <c r="A6" s="2" t="s">
        <v>22</v>
      </c>
      <c r="B6" s="2" t="s">
        <v>3</v>
      </c>
      <c r="C6" s="2">
        <v>7</v>
      </c>
      <c r="D6" s="4">
        <v>107.63</v>
      </c>
      <c r="E6" s="5">
        <f t="shared" si="0"/>
        <v>753.41</v>
      </c>
      <c r="F6" s="6">
        <v>0.03</v>
      </c>
      <c r="G6" s="5">
        <f t="shared" si="1"/>
        <v>22.6023</v>
      </c>
      <c r="H6" s="2">
        <v>2</v>
      </c>
      <c r="I6" s="3">
        <v>190</v>
      </c>
      <c r="J6" s="5">
        <f t="shared" si="2"/>
        <v>920.80769999999995</v>
      </c>
      <c r="K6" s="11" t="str">
        <f t="shared" ref="K6:K68" si="3">A6&amp;"|"&amp;B6</f>
        <v>P0001|May</v>
      </c>
    </row>
    <row r="7" spans="1:11" ht="15" customHeight="1" x14ac:dyDescent="0.25">
      <c r="A7" s="2" t="s">
        <v>22</v>
      </c>
      <c r="B7" s="2" t="s">
        <v>4</v>
      </c>
      <c r="C7" s="2">
        <v>8</v>
      </c>
      <c r="D7" s="4">
        <v>105.32</v>
      </c>
      <c r="E7" s="5">
        <f t="shared" si="0"/>
        <v>842.56</v>
      </c>
      <c r="F7" s="6">
        <v>0.03</v>
      </c>
      <c r="G7" s="5">
        <f t="shared" si="1"/>
        <v>25.276799999999998</v>
      </c>
      <c r="H7" s="2">
        <v>2</v>
      </c>
      <c r="I7" s="3">
        <v>190</v>
      </c>
      <c r="J7" s="5">
        <f t="shared" si="2"/>
        <v>1007.2832</v>
      </c>
      <c r="K7" s="11" t="str">
        <f t="shared" si="3"/>
        <v>P0001|Jun</v>
      </c>
    </row>
    <row r="8" spans="1:11" ht="15" customHeight="1" x14ac:dyDescent="0.25">
      <c r="A8" s="2" t="s">
        <v>22</v>
      </c>
      <c r="B8" s="2" t="s">
        <v>5</v>
      </c>
      <c r="C8" s="2">
        <v>11</v>
      </c>
      <c r="D8" s="4">
        <v>114.19</v>
      </c>
      <c r="E8" s="5">
        <f t="shared" si="0"/>
        <v>1256.0899999999999</v>
      </c>
      <c r="F8" s="6">
        <v>0.03</v>
      </c>
      <c r="G8" s="5">
        <f t="shared" si="1"/>
        <v>37.682699999999997</v>
      </c>
      <c r="H8" s="2">
        <v>3</v>
      </c>
      <c r="I8" s="3">
        <v>285</v>
      </c>
      <c r="J8" s="5">
        <f t="shared" si="2"/>
        <v>1503.4072999999999</v>
      </c>
      <c r="K8" s="11" t="str">
        <f t="shared" si="3"/>
        <v>P0001|Jul</v>
      </c>
    </row>
    <row r="9" spans="1:11" ht="15" customHeight="1" x14ac:dyDescent="0.25">
      <c r="A9" s="2" t="s">
        <v>22</v>
      </c>
      <c r="B9" s="2" t="s">
        <v>6</v>
      </c>
      <c r="C9" s="2">
        <v>11</v>
      </c>
      <c r="D9" s="4">
        <v>116.02</v>
      </c>
      <c r="E9" s="5">
        <f t="shared" si="0"/>
        <v>1276.22</v>
      </c>
      <c r="F9" s="6">
        <v>0.03</v>
      </c>
      <c r="G9" s="5">
        <f t="shared" si="1"/>
        <v>38.2866</v>
      </c>
      <c r="H9" s="2">
        <v>3</v>
      </c>
      <c r="I9" s="3">
        <v>285</v>
      </c>
      <c r="J9" s="5">
        <f t="shared" si="2"/>
        <v>1522.9334000000001</v>
      </c>
      <c r="K9" s="11" t="str">
        <f t="shared" si="3"/>
        <v>P0001|Aug</v>
      </c>
    </row>
    <row r="10" spans="1:11" ht="15" customHeight="1" x14ac:dyDescent="0.25">
      <c r="A10" s="2" t="s">
        <v>22</v>
      </c>
      <c r="B10" s="2" t="s">
        <v>7</v>
      </c>
      <c r="C10" s="2">
        <v>7</v>
      </c>
      <c r="D10" s="4">
        <v>100.29</v>
      </c>
      <c r="E10" s="5">
        <f t="shared" si="0"/>
        <v>702.03000000000009</v>
      </c>
      <c r="F10" s="6">
        <v>0.03</v>
      </c>
      <c r="G10" s="5">
        <f t="shared" si="1"/>
        <v>21.0609</v>
      </c>
      <c r="H10" s="2">
        <v>2</v>
      </c>
      <c r="I10" s="3">
        <v>190</v>
      </c>
      <c r="J10" s="5">
        <f t="shared" si="2"/>
        <v>870.96910000000014</v>
      </c>
      <c r="K10" s="11" t="str">
        <f t="shared" si="3"/>
        <v>P0001|Sep</v>
      </c>
    </row>
    <row r="11" spans="1:11" ht="15" customHeight="1" x14ac:dyDescent="0.25">
      <c r="A11" s="2" t="s">
        <v>22</v>
      </c>
      <c r="B11" s="2" t="s">
        <v>8</v>
      </c>
      <c r="C11" s="2">
        <v>7</v>
      </c>
      <c r="D11" s="4">
        <v>90.66</v>
      </c>
      <c r="E11" s="5">
        <f t="shared" si="0"/>
        <v>634.62</v>
      </c>
      <c r="F11" s="6">
        <v>0.03</v>
      </c>
      <c r="G11" s="5">
        <f t="shared" si="1"/>
        <v>19.038599999999999</v>
      </c>
      <c r="H11" s="2">
        <v>2</v>
      </c>
      <c r="I11" s="3">
        <v>190</v>
      </c>
      <c r="J11" s="5">
        <f t="shared" si="2"/>
        <v>805.58140000000003</v>
      </c>
      <c r="K11" s="11" t="str">
        <f t="shared" si="3"/>
        <v>P0001|Oct</v>
      </c>
    </row>
    <row r="12" spans="1:11" ht="15" customHeight="1" x14ac:dyDescent="0.25">
      <c r="A12" s="2" t="s">
        <v>22</v>
      </c>
      <c r="B12" s="2" t="s">
        <v>9</v>
      </c>
      <c r="C12" s="2">
        <v>6</v>
      </c>
      <c r="D12" s="4">
        <v>108.14</v>
      </c>
      <c r="E12" s="5">
        <f t="shared" si="0"/>
        <v>648.84</v>
      </c>
      <c r="F12" s="6">
        <v>0.03</v>
      </c>
      <c r="G12" s="5">
        <f t="shared" si="1"/>
        <v>19.465199999999999</v>
      </c>
      <c r="H12" s="2">
        <v>2</v>
      </c>
      <c r="I12" s="3">
        <v>190</v>
      </c>
      <c r="J12" s="5">
        <f t="shared" si="2"/>
        <v>819.37480000000005</v>
      </c>
      <c r="K12" s="11" t="str">
        <f t="shared" si="3"/>
        <v>P0001|Nov</v>
      </c>
    </row>
    <row r="13" spans="1:11" ht="15" customHeight="1" x14ac:dyDescent="0.25">
      <c r="A13" s="2" t="s">
        <v>22</v>
      </c>
      <c r="B13" s="2" t="s">
        <v>10</v>
      </c>
      <c r="C13" s="2">
        <v>15</v>
      </c>
      <c r="D13" s="4">
        <v>186.44</v>
      </c>
      <c r="E13" s="5">
        <f t="shared" si="0"/>
        <v>2796.6</v>
      </c>
      <c r="F13" s="6">
        <v>0.03</v>
      </c>
      <c r="G13" s="5">
        <f t="shared" si="1"/>
        <v>83.897999999999996</v>
      </c>
      <c r="H13" s="2">
        <v>6</v>
      </c>
      <c r="I13" s="3">
        <v>570</v>
      </c>
      <c r="J13" s="5">
        <f t="shared" si="2"/>
        <v>3282.7019999999998</v>
      </c>
      <c r="K13" s="11" t="str">
        <f t="shared" si="3"/>
        <v>P0001|Dec</v>
      </c>
    </row>
    <row r="14" spans="1:11" ht="15" customHeight="1" x14ac:dyDescent="0.25">
      <c r="A14" s="2" t="s">
        <v>22</v>
      </c>
      <c r="B14" s="2" t="s">
        <v>11</v>
      </c>
      <c r="C14" s="2">
        <v>14</v>
      </c>
      <c r="D14" s="4">
        <v>167.2</v>
      </c>
      <c r="E14" s="5">
        <f t="shared" si="0"/>
        <v>2340.7999999999997</v>
      </c>
      <c r="F14" s="6">
        <v>0.03</v>
      </c>
      <c r="G14" s="5">
        <f t="shared" si="1"/>
        <v>70.22399999999999</v>
      </c>
      <c r="H14" s="2">
        <v>5</v>
      </c>
      <c r="I14" s="3">
        <v>475</v>
      </c>
      <c r="J14" s="5">
        <f t="shared" si="2"/>
        <v>2745.5759999999996</v>
      </c>
      <c r="K14" s="11" t="str">
        <f t="shared" si="3"/>
        <v>P0001|Jan</v>
      </c>
    </row>
    <row r="15" spans="1:11" ht="15" customHeight="1" x14ac:dyDescent="0.25">
      <c r="A15" s="2" t="s">
        <v>22</v>
      </c>
      <c r="B15" s="2" t="s">
        <v>12</v>
      </c>
      <c r="C15" s="2">
        <v>12</v>
      </c>
      <c r="D15" s="4">
        <v>155.66</v>
      </c>
      <c r="E15" s="5">
        <f t="shared" si="0"/>
        <v>1867.92</v>
      </c>
      <c r="F15" s="6">
        <v>0.03</v>
      </c>
      <c r="G15" s="5">
        <f t="shared" si="1"/>
        <v>56.037599999999998</v>
      </c>
      <c r="H15" s="2">
        <v>5</v>
      </c>
      <c r="I15" s="3">
        <v>475</v>
      </c>
      <c r="J15" s="5">
        <f t="shared" si="2"/>
        <v>2286.8824</v>
      </c>
      <c r="K15" s="11" t="str">
        <f t="shared" si="3"/>
        <v>P0001|Feb</v>
      </c>
    </row>
    <row r="16" spans="1:11" ht="15" customHeight="1" x14ac:dyDescent="0.25">
      <c r="A16" s="2" t="s">
        <v>22</v>
      </c>
      <c r="B16" s="2" t="s">
        <v>13</v>
      </c>
      <c r="C16" s="2">
        <v>12</v>
      </c>
      <c r="D16" s="4">
        <v>132.25</v>
      </c>
      <c r="E16" s="5">
        <f t="shared" si="0"/>
        <v>1587</v>
      </c>
      <c r="F16" s="6">
        <v>0.03</v>
      </c>
      <c r="G16" s="5">
        <f t="shared" si="1"/>
        <v>47.61</v>
      </c>
      <c r="H16" s="2">
        <v>4</v>
      </c>
      <c r="I16" s="3">
        <v>380</v>
      </c>
      <c r="J16" s="5">
        <f t="shared" si="2"/>
        <v>1919.39</v>
      </c>
      <c r="K16" s="11" t="str">
        <f t="shared" si="3"/>
        <v>P0001|Mar</v>
      </c>
    </row>
    <row r="17" spans="1:11" ht="15" customHeight="1" x14ac:dyDescent="0.25">
      <c r="A17" s="2" t="s">
        <v>26</v>
      </c>
      <c r="B17" s="2" t="s">
        <v>2</v>
      </c>
      <c r="C17" s="2">
        <v>5</v>
      </c>
      <c r="D17" s="4">
        <v>182.41</v>
      </c>
      <c r="E17" s="5">
        <f t="shared" si="0"/>
        <v>912.05</v>
      </c>
      <c r="F17" s="6">
        <v>0.03</v>
      </c>
      <c r="G17" s="5">
        <f t="shared" si="1"/>
        <v>27.361499999999996</v>
      </c>
      <c r="H17" s="2">
        <v>2</v>
      </c>
      <c r="I17" s="3">
        <v>370</v>
      </c>
      <c r="J17" s="5">
        <f t="shared" si="2"/>
        <v>1254.6885</v>
      </c>
      <c r="K17" s="11" t="str">
        <f t="shared" si="3"/>
        <v>P0002|Apr</v>
      </c>
    </row>
    <row r="18" spans="1:11" ht="15" customHeight="1" x14ac:dyDescent="0.25">
      <c r="A18" s="2" t="s">
        <v>26</v>
      </c>
      <c r="B18" s="2" t="s">
        <v>3</v>
      </c>
      <c r="C18" s="2">
        <v>6</v>
      </c>
      <c r="D18" s="4">
        <v>212.98</v>
      </c>
      <c r="E18" s="5">
        <f t="shared" si="0"/>
        <v>1277.8799999999999</v>
      </c>
      <c r="F18" s="6">
        <v>0.03</v>
      </c>
      <c r="G18" s="5">
        <f t="shared" si="1"/>
        <v>38.336399999999998</v>
      </c>
      <c r="H18" s="2">
        <v>2</v>
      </c>
      <c r="I18" s="3">
        <v>370</v>
      </c>
      <c r="J18" s="5">
        <f t="shared" si="2"/>
        <v>1609.5436</v>
      </c>
      <c r="K18" s="11" t="str">
        <f t="shared" si="3"/>
        <v>P0002|May</v>
      </c>
    </row>
    <row r="19" spans="1:11" ht="15" customHeight="1" x14ac:dyDescent="0.25">
      <c r="A19" s="2" t="s">
        <v>26</v>
      </c>
      <c r="B19" s="2" t="s">
        <v>4</v>
      </c>
      <c r="C19" s="2">
        <v>6</v>
      </c>
      <c r="D19" s="4">
        <v>201.53</v>
      </c>
      <c r="E19" s="5">
        <f t="shared" si="0"/>
        <v>1209.18</v>
      </c>
      <c r="F19" s="6">
        <v>0.03</v>
      </c>
      <c r="G19" s="5">
        <f t="shared" si="1"/>
        <v>36.275399999999998</v>
      </c>
      <c r="H19" s="2">
        <v>2</v>
      </c>
      <c r="I19" s="3">
        <v>370</v>
      </c>
      <c r="J19" s="5">
        <f t="shared" si="2"/>
        <v>1542.9046000000001</v>
      </c>
      <c r="K19" s="11" t="str">
        <f t="shared" si="3"/>
        <v>P0002|Jun</v>
      </c>
    </row>
    <row r="20" spans="1:11" ht="15" customHeight="1" x14ac:dyDescent="0.25">
      <c r="A20" s="2" t="s">
        <v>26</v>
      </c>
      <c r="B20" s="2" t="s">
        <v>5</v>
      </c>
      <c r="C20" s="2">
        <v>10</v>
      </c>
      <c r="D20" s="4">
        <v>260.62</v>
      </c>
      <c r="E20" s="5">
        <f t="shared" si="0"/>
        <v>2606.1999999999998</v>
      </c>
      <c r="F20" s="6">
        <v>0.03</v>
      </c>
      <c r="G20" s="5">
        <f t="shared" si="1"/>
        <v>78.185999999999993</v>
      </c>
      <c r="H20" s="2">
        <v>3</v>
      </c>
      <c r="I20" s="3">
        <v>555</v>
      </c>
      <c r="J20" s="5">
        <f t="shared" si="2"/>
        <v>3083.0139999999997</v>
      </c>
      <c r="K20" s="11" t="str">
        <f t="shared" si="3"/>
        <v>P0002|Jul</v>
      </c>
    </row>
    <row r="21" spans="1:11" ht="15" customHeight="1" x14ac:dyDescent="0.25">
      <c r="A21" s="2" t="s">
        <v>26</v>
      </c>
      <c r="B21" s="2" t="s">
        <v>6</v>
      </c>
      <c r="C21" s="2">
        <v>8</v>
      </c>
      <c r="D21" s="4">
        <v>243.79</v>
      </c>
      <c r="E21" s="5">
        <f t="shared" si="0"/>
        <v>1950.32</v>
      </c>
      <c r="F21" s="6">
        <v>0.03</v>
      </c>
      <c r="G21" s="5">
        <f t="shared" si="1"/>
        <v>58.509599999999999</v>
      </c>
      <c r="H21" s="2">
        <v>2</v>
      </c>
      <c r="I21" s="3">
        <v>370</v>
      </c>
      <c r="J21" s="5">
        <f t="shared" si="2"/>
        <v>2261.8103999999998</v>
      </c>
      <c r="K21" s="11" t="str">
        <f t="shared" si="3"/>
        <v>P0002|Aug</v>
      </c>
    </row>
    <row r="22" spans="1:11" ht="15" customHeight="1" x14ac:dyDescent="0.25">
      <c r="A22" s="2" t="s">
        <v>26</v>
      </c>
      <c r="B22" s="2" t="s">
        <v>7</v>
      </c>
      <c r="C22" s="2">
        <v>6</v>
      </c>
      <c r="D22" s="4">
        <v>200.25</v>
      </c>
      <c r="E22" s="5">
        <f t="shared" si="0"/>
        <v>1201.5</v>
      </c>
      <c r="F22" s="6">
        <v>0.03</v>
      </c>
      <c r="G22" s="5">
        <f t="shared" si="1"/>
        <v>36.045000000000002</v>
      </c>
      <c r="H22" s="2">
        <v>2</v>
      </c>
      <c r="I22" s="3">
        <v>370</v>
      </c>
      <c r="J22" s="5">
        <f t="shared" si="2"/>
        <v>1535.4549999999999</v>
      </c>
      <c r="K22" s="11" t="str">
        <f t="shared" si="3"/>
        <v>P0002|Sep</v>
      </c>
    </row>
    <row r="23" spans="1:11" ht="15" customHeight="1" x14ac:dyDescent="0.25">
      <c r="A23" s="2" t="s">
        <v>26</v>
      </c>
      <c r="B23" s="2" t="s">
        <v>8</v>
      </c>
      <c r="C23" s="2">
        <v>6</v>
      </c>
      <c r="D23" s="4">
        <v>205.47</v>
      </c>
      <c r="E23" s="5">
        <f t="shared" si="0"/>
        <v>1232.82</v>
      </c>
      <c r="F23" s="6">
        <v>0.03</v>
      </c>
      <c r="G23" s="5">
        <f t="shared" si="1"/>
        <v>36.984599999999993</v>
      </c>
      <c r="H23" s="2">
        <v>2</v>
      </c>
      <c r="I23" s="3">
        <v>370</v>
      </c>
      <c r="J23" s="5">
        <f t="shared" si="2"/>
        <v>1565.8353999999999</v>
      </c>
      <c r="K23" s="11" t="str">
        <f t="shared" si="3"/>
        <v>P0002|Oct</v>
      </c>
    </row>
    <row r="24" spans="1:11" ht="15" customHeight="1" x14ac:dyDescent="0.25">
      <c r="A24" s="2" t="s">
        <v>26</v>
      </c>
      <c r="B24" s="2" t="s">
        <v>9</v>
      </c>
      <c r="C24" s="2">
        <v>6</v>
      </c>
      <c r="D24" s="4">
        <v>219.08</v>
      </c>
      <c r="E24" s="5">
        <f t="shared" si="0"/>
        <v>1314.48</v>
      </c>
      <c r="F24" s="6">
        <v>0.03</v>
      </c>
      <c r="G24" s="5">
        <f t="shared" si="1"/>
        <v>39.434399999999997</v>
      </c>
      <c r="H24" s="2">
        <v>2</v>
      </c>
      <c r="I24" s="3">
        <v>370</v>
      </c>
      <c r="J24" s="5">
        <f t="shared" si="2"/>
        <v>1645.0455999999999</v>
      </c>
      <c r="K24" s="11" t="str">
        <f t="shared" si="3"/>
        <v>P0002|Nov</v>
      </c>
    </row>
    <row r="25" spans="1:11" ht="15" customHeight="1" x14ac:dyDescent="0.25">
      <c r="A25" s="2" t="s">
        <v>26</v>
      </c>
      <c r="B25" s="2" t="s">
        <v>10</v>
      </c>
      <c r="C25" s="2">
        <v>13</v>
      </c>
      <c r="D25" s="4">
        <v>365.24</v>
      </c>
      <c r="E25" s="5">
        <f t="shared" si="0"/>
        <v>4748.12</v>
      </c>
      <c r="F25" s="6">
        <v>0.03</v>
      </c>
      <c r="G25" s="5">
        <f t="shared" si="1"/>
        <v>142.4436</v>
      </c>
      <c r="H25" s="2">
        <v>5</v>
      </c>
      <c r="I25" s="3">
        <v>925</v>
      </c>
      <c r="J25" s="5">
        <f t="shared" si="2"/>
        <v>5530.6764000000003</v>
      </c>
      <c r="K25" s="11" t="str">
        <f t="shared" si="3"/>
        <v>P0002|Dec</v>
      </c>
    </row>
    <row r="26" spans="1:11" ht="15" customHeight="1" x14ac:dyDescent="0.25">
      <c r="A26" s="2" t="s">
        <v>26</v>
      </c>
      <c r="B26" s="2" t="s">
        <v>11</v>
      </c>
      <c r="C26" s="2">
        <v>11</v>
      </c>
      <c r="D26" s="4">
        <v>332.75</v>
      </c>
      <c r="E26" s="5">
        <f t="shared" si="0"/>
        <v>3660.25</v>
      </c>
      <c r="F26" s="6">
        <v>0.03</v>
      </c>
      <c r="G26" s="5">
        <f t="shared" si="1"/>
        <v>109.80749999999999</v>
      </c>
      <c r="H26" s="2">
        <v>4</v>
      </c>
      <c r="I26" s="3">
        <v>740</v>
      </c>
      <c r="J26" s="5">
        <f t="shared" si="2"/>
        <v>4290.4425000000001</v>
      </c>
      <c r="K26" s="11" t="str">
        <f t="shared" si="3"/>
        <v>P0002|Jan</v>
      </c>
    </row>
    <row r="27" spans="1:11" ht="15" customHeight="1" x14ac:dyDescent="0.25">
      <c r="A27" s="2" t="s">
        <v>26</v>
      </c>
      <c r="B27" s="2" t="s">
        <v>12</v>
      </c>
      <c r="C27" s="2">
        <v>11</v>
      </c>
      <c r="D27" s="4">
        <v>304.25</v>
      </c>
      <c r="E27" s="5">
        <f t="shared" si="0"/>
        <v>3346.75</v>
      </c>
      <c r="F27" s="6">
        <v>0.03</v>
      </c>
      <c r="G27" s="5">
        <f t="shared" si="1"/>
        <v>100.40249999999999</v>
      </c>
      <c r="H27" s="2">
        <v>4</v>
      </c>
      <c r="I27" s="3">
        <v>740</v>
      </c>
      <c r="J27" s="5">
        <f t="shared" si="2"/>
        <v>3986.3474999999999</v>
      </c>
      <c r="K27" s="11" t="str">
        <f t="shared" si="3"/>
        <v>P0002|Feb</v>
      </c>
    </row>
    <row r="28" spans="1:11" ht="15" customHeight="1" x14ac:dyDescent="0.25">
      <c r="A28" s="2" t="s">
        <v>26</v>
      </c>
      <c r="B28" s="2" t="s">
        <v>13</v>
      </c>
      <c r="C28" s="2">
        <v>10</v>
      </c>
      <c r="D28" s="4">
        <v>275.83</v>
      </c>
      <c r="E28" s="5">
        <f t="shared" si="0"/>
        <v>2758.2999999999997</v>
      </c>
      <c r="F28" s="6">
        <v>0.03</v>
      </c>
      <c r="G28" s="5">
        <f t="shared" si="1"/>
        <v>82.748999999999995</v>
      </c>
      <c r="H28" s="2">
        <v>4</v>
      </c>
      <c r="I28" s="3">
        <v>740</v>
      </c>
      <c r="J28" s="5">
        <f t="shared" si="2"/>
        <v>3415.5509999999999</v>
      </c>
      <c r="K28" s="11" t="str">
        <f t="shared" si="3"/>
        <v>P0002|Mar</v>
      </c>
    </row>
    <row r="29" spans="1:11" ht="15" customHeight="1" x14ac:dyDescent="0.25">
      <c r="A29" s="2" t="s">
        <v>30</v>
      </c>
      <c r="B29" s="2" t="s">
        <v>2</v>
      </c>
      <c r="C29" s="2">
        <v>4</v>
      </c>
      <c r="D29" s="4">
        <v>148.86000000000001</v>
      </c>
      <c r="E29" s="5">
        <f t="shared" si="0"/>
        <v>595.44000000000005</v>
      </c>
      <c r="F29" s="6">
        <v>0.03</v>
      </c>
      <c r="G29" s="5">
        <f t="shared" si="1"/>
        <v>17.863200000000003</v>
      </c>
      <c r="H29" s="2">
        <v>1</v>
      </c>
      <c r="I29" s="3">
        <v>150</v>
      </c>
      <c r="J29" s="5">
        <f t="shared" si="2"/>
        <v>727.57680000000005</v>
      </c>
      <c r="K29" s="11" t="str">
        <f t="shared" si="3"/>
        <v>P0003|Apr</v>
      </c>
    </row>
    <row r="30" spans="1:11" ht="15" customHeight="1" x14ac:dyDescent="0.25">
      <c r="A30" s="2" t="s">
        <v>30</v>
      </c>
      <c r="B30" s="2" t="s">
        <v>3</v>
      </c>
      <c r="C30" s="2">
        <v>5</v>
      </c>
      <c r="D30" s="4">
        <v>153.88</v>
      </c>
      <c r="E30" s="5">
        <f t="shared" si="0"/>
        <v>769.4</v>
      </c>
      <c r="F30" s="6">
        <v>0.03</v>
      </c>
      <c r="G30" s="5">
        <f t="shared" si="1"/>
        <v>23.081999999999997</v>
      </c>
      <c r="H30" s="2">
        <v>2</v>
      </c>
      <c r="I30" s="3">
        <v>300</v>
      </c>
      <c r="J30" s="5">
        <f t="shared" si="2"/>
        <v>1046.318</v>
      </c>
      <c r="K30" s="11" t="str">
        <f t="shared" si="3"/>
        <v>P0003|May</v>
      </c>
    </row>
    <row r="31" spans="1:11" ht="15" customHeight="1" x14ac:dyDescent="0.25">
      <c r="A31" s="2" t="s">
        <v>30</v>
      </c>
      <c r="B31" s="2" t="s">
        <v>4</v>
      </c>
      <c r="C31" s="2">
        <v>6</v>
      </c>
      <c r="D31" s="4">
        <v>156.82</v>
      </c>
      <c r="E31" s="5">
        <f t="shared" si="0"/>
        <v>940.92</v>
      </c>
      <c r="F31" s="6">
        <v>0.03</v>
      </c>
      <c r="G31" s="5">
        <f t="shared" si="1"/>
        <v>28.227599999999999</v>
      </c>
      <c r="H31" s="2">
        <v>2</v>
      </c>
      <c r="I31" s="3">
        <v>300</v>
      </c>
      <c r="J31" s="5">
        <f t="shared" si="2"/>
        <v>1212.6924000000001</v>
      </c>
      <c r="K31" s="11" t="str">
        <f t="shared" si="3"/>
        <v>P0003|Jun</v>
      </c>
    </row>
    <row r="32" spans="1:11" ht="15" customHeight="1" x14ac:dyDescent="0.25">
      <c r="A32" s="2" t="s">
        <v>30</v>
      </c>
      <c r="B32" s="2" t="s">
        <v>5</v>
      </c>
      <c r="C32" s="2">
        <v>7</v>
      </c>
      <c r="D32" s="4">
        <v>180.24</v>
      </c>
      <c r="E32" s="5">
        <f t="shared" si="0"/>
        <v>1261.68</v>
      </c>
      <c r="F32" s="6">
        <v>0.03</v>
      </c>
      <c r="G32" s="5">
        <f t="shared" si="1"/>
        <v>37.8504</v>
      </c>
      <c r="H32" s="2">
        <v>2</v>
      </c>
      <c r="I32" s="3">
        <v>300</v>
      </c>
      <c r="J32" s="5">
        <f t="shared" si="2"/>
        <v>1523.8296</v>
      </c>
      <c r="K32" s="11" t="str">
        <f t="shared" si="3"/>
        <v>P0003|Jul</v>
      </c>
    </row>
    <row r="33" spans="1:11" ht="15" customHeight="1" x14ac:dyDescent="0.25">
      <c r="A33" s="2" t="s">
        <v>30</v>
      </c>
      <c r="B33" s="2" t="s">
        <v>6</v>
      </c>
      <c r="C33" s="2">
        <v>7</v>
      </c>
      <c r="D33" s="4">
        <v>184.13</v>
      </c>
      <c r="E33" s="5">
        <f t="shared" si="0"/>
        <v>1288.9099999999999</v>
      </c>
      <c r="F33" s="6">
        <v>0.03</v>
      </c>
      <c r="G33" s="5">
        <f t="shared" si="1"/>
        <v>38.667299999999997</v>
      </c>
      <c r="H33" s="2">
        <v>2</v>
      </c>
      <c r="I33" s="3">
        <v>300</v>
      </c>
      <c r="J33" s="5">
        <f t="shared" si="2"/>
        <v>1550.2426999999998</v>
      </c>
      <c r="K33" s="11" t="str">
        <f t="shared" si="3"/>
        <v>P0003|Aug</v>
      </c>
    </row>
    <row r="34" spans="1:11" ht="15" customHeight="1" x14ac:dyDescent="0.25">
      <c r="A34" s="2" t="s">
        <v>30</v>
      </c>
      <c r="B34" s="2" t="s">
        <v>7</v>
      </c>
      <c r="C34" s="2">
        <v>5</v>
      </c>
      <c r="D34" s="4">
        <v>163.47999999999999</v>
      </c>
      <c r="E34" s="5">
        <f t="shared" si="0"/>
        <v>817.4</v>
      </c>
      <c r="F34" s="6">
        <v>0.03</v>
      </c>
      <c r="G34" s="5">
        <f t="shared" si="1"/>
        <v>24.521999999999998</v>
      </c>
      <c r="H34" s="2">
        <v>2</v>
      </c>
      <c r="I34" s="3">
        <v>300</v>
      </c>
      <c r="J34" s="5">
        <f t="shared" si="2"/>
        <v>1092.8780000000002</v>
      </c>
      <c r="K34" s="11" t="str">
        <f t="shared" si="3"/>
        <v>P0003|Sep</v>
      </c>
    </row>
    <row r="35" spans="1:11" ht="15" customHeight="1" x14ac:dyDescent="0.25">
      <c r="A35" s="2" t="s">
        <v>30</v>
      </c>
      <c r="B35" s="2" t="s">
        <v>8</v>
      </c>
      <c r="C35" s="2">
        <v>4</v>
      </c>
      <c r="D35" s="4">
        <v>160.81</v>
      </c>
      <c r="E35" s="5">
        <f t="shared" si="0"/>
        <v>643.24</v>
      </c>
      <c r="F35" s="6">
        <v>0.03</v>
      </c>
      <c r="G35" s="5">
        <f t="shared" si="1"/>
        <v>19.2972</v>
      </c>
      <c r="H35" s="2">
        <v>1</v>
      </c>
      <c r="I35" s="3">
        <v>150</v>
      </c>
      <c r="J35" s="5">
        <f t="shared" si="2"/>
        <v>773.94280000000003</v>
      </c>
      <c r="K35" s="11" t="str">
        <f t="shared" si="3"/>
        <v>P0003|Oct</v>
      </c>
    </row>
    <row r="36" spans="1:11" ht="15" customHeight="1" x14ac:dyDescent="0.25">
      <c r="A36" s="2" t="s">
        <v>30</v>
      </c>
      <c r="B36" s="2" t="s">
        <v>9</v>
      </c>
      <c r="C36" s="2">
        <v>5</v>
      </c>
      <c r="D36" s="4">
        <v>147.79</v>
      </c>
      <c r="E36" s="5">
        <f t="shared" si="0"/>
        <v>738.94999999999993</v>
      </c>
      <c r="F36" s="6">
        <v>0.03</v>
      </c>
      <c r="G36" s="5">
        <f t="shared" si="1"/>
        <v>22.168499999999998</v>
      </c>
      <c r="H36" s="2">
        <v>2</v>
      </c>
      <c r="I36" s="3">
        <v>300</v>
      </c>
      <c r="J36" s="5">
        <f t="shared" si="2"/>
        <v>1016.7814999999998</v>
      </c>
      <c r="K36" s="11" t="str">
        <f t="shared" si="3"/>
        <v>P0003|Nov</v>
      </c>
    </row>
    <row r="37" spans="1:11" ht="15" customHeight="1" x14ac:dyDescent="0.25">
      <c r="A37" s="2" t="s">
        <v>30</v>
      </c>
      <c r="B37" s="2" t="s">
        <v>10</v>
      </c>
      <c r="C37" s="2">
        <v>9</v>
      </c>
      <c r="D37" s="4">
        <v>313.38</v>
      </c>
      <c r="E37" s="5">
        <f t="shared" si="0"/>
        <v>2820.42</v>
      </c>
      <c r="F37" s="6">
        <v>0.03</v>
      </c>
      <c r="G37" s="5">
        <f t="shared" si="1"/>
        <v>84.6126</v>
      </c>
      <c r="H37" s="2">
        <v>4</v>
      </c>
      <c r="I37" s="3">
        <v>600</v>
      </c>
      <c r="J37" s="5">
        <f t="shared" si="2"/>
        <v>3335.8074000000001</v>
      </c>
      <c r="K37" s="11" t="str">
        <f t="shared" si="3"/>
        <v>P0003|Dec</v>
      </c>
    </row>
    <row r="38" spans="1:11" ht="15" customHeight="1" x14ac:dyDescent="0.25">
      <c r="A38" s="2" t="s">
        <v>30</v>
      </c>
      <c r="B38" s="2" t="s">
        <v>11</v>
      </c>
      <c r="C38" s="2">
        <v>11</v>
      </c>
      <c r="D38" s="4">
        <v>247.66</v>
      </c>
      <c r="E38" s="5">
        <f t="shared" si="0"/>
        <v>2724.2599999999998</v>
      </c>
      <c r="F38" s="6">
        <v>0.03</v>
      </c>
      <c r="G38" s="5">
        <f t="shared" si="1"/>
        <v>81.727799999999988</v>
      </c>
      <c r="H38" s="2">
        <v>4</v>
      </c>
      <c r="I38" s="3">
        <v>600</v>
      </c>
      <c r="J38" s="5">
        <f t="shared" si="2"/>
        <v>3242.5321999999996</v>
      </c>
      <c r="K38" s="11" t="str">
        <f t="shared" si="3"/>
        <v>P0003|Jan</v>
      </c>
    </row>
    <row r="39" spans="1:11" ht="15" customHeight="1" x14ac:dyDescent="0.25">
      <c r="A39" s="2" t="s">
        <v>30</v>
      </c>
      <c r="B39" s="2" t="s">
        <v>12</v>
      </c>
      <c r="C39" s="2">
        <v>8</v>
      </c>
      <c r="D39" s="4">
        <v>234.04</v>
      </c>
      <c r="E39" s="5">
        <f t="shared" si="0"/>
        <v>1872.32</v>
      </c>
      <c r="F39" s="6">
        <v>0.03</v>
      </c>
      <c r="G39" s="5">
        <f t="shared" si="1"/>
        <v>56.169599999999996</v>
      </c>
      <c r="H39" s="2">
        <v>3</v>
      </c>
      <c r="I39" s="3">
        <v>450</v>
      </c>
      <c r="J39" s="5">
        <f t="shared" si="2"/>
        <v>2266.1503999999995</v>
      </c>
      <c r="K39" s="11" t="str">
        <f t="shared" si="3"/>
        <v>P0003|Feb</v>
      </c>
    </row>
    <row r="40" spans="1:11" ht="15" customHeight="1" x14ac:dyDescent="0.25">
      <c r="A40" s="2" t="s">
        <v>30</v>
      </c>
      <c r="B40" s="2" t="s">
        <v>13</v>
      </c>
      <c r="C40" s="2">
        <v>8</v>
      </c>
      <c r="D40" s="4">
        <v>211.78</v>
      </c>
      <c r="E40" s="5">
        <f t="shared" si="0"/>
        <v>1694.24</v>
      </c>
      <c r="F40" s="6">
        <v>0.03</v>
      </c>
      <c r="G40" s="5">
        <f t="shared" si="1"/>
        <v>50.827199999999998</v>
      </c>
      <c r="H40" s="2">
        <v>3</v>
      </c>
      <c r="I40" s="3">
        <v>450</v>
      </c>
      <c r="J40" s="5">
        <f t="shared" si="2"/>
        <v>2093.4127999999996</v>
      </c>
      <c r="K40" s="11" t="str">
        <f t="shared" si="3"/>
        <v>P0003|Mar</v>
      </c>
    </row>
    <row r="41" spans="1:11" ht="15" customHeight="1" x14ac:dyDescent="0.25">
      <c r="A41" s="2" t="s">
        <v>32</v>
      </c>
      <c r="B41" s="2" t="s">
        <v>2</v>
      </c>
      <c r="C41" s="2">
        <v>5</v>
      </c>
      <c r="D41" s="4">
        <v>194.68</v>
      </c>
      <c r="E41" s="5">
        <f t="shared" si="0"/>
        <v>973.40000000000009</v>
      </c>
      <c r="F41" s="6">
        <v>0.03</v>
      </c>
      <c r="G41" s="5">
        <f t="shared" si="1"/>
        <v>29.202000000000002</v>
      </c>
      <c r="H41" s="2">
        <v>2</v>
      </c>
      <c r="I41" s="3">
        <v>370</v>
      </c>
      <c r="J41" s="5">
        <f t="shared" si="2"/>
        <v>1314.1980000000001</v>
      </c>
      <c r="K41" s="11" t="str">
        <f t="shared" si="3"/>
        <v>P0004|Apr</v>
      </c>
    </row>
    <row r="42" spans="1:11" ht="15" customHeight="1" x14ac:dyDescent="0.25">
      <c r="A42" s="2" t="s">
        <v>32</v>
      </c>
      <c r="B42" s="2" t="s">
        <v>3</v>
      </c>
      <c r="C42" s="2">
        <v>6</v>
      </c>
      <c r="D42" s="4">
        <v>200.99</v>
      </c>
      <c r="E42" s="5">
        <f t="shared" si="0"/>
        <v>1205.94</v>
      </c>
      <c r="F42" s="6">
        <v>0.03</v>
      </c>
      <c r="G42" s="5">
        <f t="shared" si="1"/>
        <v>36.178199999999997</v>
      </c>
      <c r="H42" s="2">
        <v>2</v>
      </c>
      <c r="I42" s="3">
        <v>370</v>
      </c>
      <c r="J42" s="5">
        <f t="shared" si="2"/>
        <v>1539.7618</v>
      </c>
      <c r="K42" s="11" t="str">
        <f t="shared" si="3"/>
        <v>P0004|May</v>
      </c>
    </row>
    <row r="43" spans="1:11" ht="15" customHeight="1" x14ac:dyDescent="0.25">
      <c r="A43" s="2" t="s">
        <v>32</v>
      </c>
      <c r="B43" s="2" t="s">
        <v>4</v>
      </c>
      <c r="C43" s="2">
        <v>8</v>
      </c>
      <c r="D43" s="4">
        <v>206.86</v>
      </c>
      <c r="E43" s="5">
        <f t="shared" si="0"/>
        <v>1654.88</v>
      </c>
      <c r="F43" s="6">
        <v>0.03</v>
      </c>
      <c r="G43" s="5">
        <f t="shared" si="1"/>
        <v>49.6464</v>
      </c>
      <c r="H43" s="2">
        <v>2</v>
      </c>
      <c r="I43" s="3">
        <v>370</v>
      </c>
      <c r="J43" s="5">
        <f t="shared" si="2"/>
        <v>1975.2336</v>
      </c>
      <c r="K43" s="11" t="str">
        <f t="shared" si="3"/>
        <v>P0004|Jun</v>
      </c>
    </row>
    <row r="44" spans="1:11" ht="15" customHeight="1" x14ac:dyDescent="0.25">
      <c r="A44" s="2" t="s">
        <v>32</v>
      </c>
      <c r="B44" s="2" t="s">
        <v>5</v>
      </c>
      <c r="C44" s="2">
        <v>10</v>
      </c>
      <c r="D44" s="4">
        <v>262.01</v>
      </c>
      <c r="E44" s="5">
        <f t="shared" si="0"/>
        <v>2620.1</v>
      </c>
      <c r="F44" s="6">
        <v>0.03</v>
      </c>
      <c r="G44" s="5">
        <f t="shared" si="1"/>
        <v>78.602999999999994</v>
      </c>
      <c r="H44" s="2">
        <v>3</v>
      </c>
      <c r="I44" s="3">
        <v>555</v>
      </c>
      <c r="J44" s="5">
        <f t="shared" si="2"/>
        <v>3096.4969999999998</v>
      </c>
      <c r="K44" s="11" t="str">
        <f t="shared" si="3"/>
        <v>P0004|Jul</v>
      </c>
    </row>
    <row r="45" spans="1:11" ht="15" customHeight="1" x14ac:dyDescent="0.25">
      <c r="A45" s="2" t="s">
        <v>32</v>
      </c>
      <c r="B45" s="2" t="s">
        <v>6</v>
      </c>
      <c r="C45" s="2">
        <v>10</v>
      </c>
      <c r="D45" s="4">
        <v>234.62</v>
      </c>
      <c r="E45" s="5">
        <f t="shared" si="0"/>
        <v>2346.1999999999998</v>
      </c>
      <c r="F45" s="6">
        <v>0.03</v>
      </c>
      <c r="G45" s="5">
        <f t="shared" si="1"/>
        <v>70.385999999999996</v>
      </c>
      <c r="H45" s="2">
        <v>3</v>
      </c>
      <c r="I45" s="3">
        <v>555</v>
      </c>
      <c r="J45" s="5">
        <f t="shared" si="2"/>
        <v>2830.8139999999999</v>
      </c>
      <c r="K45" s="11" t="str">
        <f t="shared" si="3"/>
        <v>P0004|Aug</v>
      </c>
    </row>
    <row r="46" spans="1:11" ht="15" customHeight="1" x14ac:dyDescent="0.25">
      <c r="A46" s="2" t="s">
        <v>32</v>
      </c>
      <c r="B46" s="2" t="s">
        <v>7</v>
      </c>
      <c r="C46" s="2">
        <v>6</v>
      </c>
      <c r="D46" s="4">
        <v>209</v>
      </c>
      <c r="E46" s="5">
        <f t="shared" si="0"/>
        <v>1254</v>
      </c>
      <c r="F46" s="6">
        <v>0.03</v>
      </c>
      <c r="G46" s="5">
        <f t="shared" si="1"/>
        <v>37.619999999999997</v>
      </c>
      <c r="H46" s="2">
        <v>2</v>
      </c>
      <c r="I46" s="3">
        <v>370</v>
      </c>
      <c r="J46" s="5">
        <f t="shared" si="2"/>
        <v>1586.38</v>
      </c>
      <c r="K46" s="11" t="str">
        <f t="shared" si="3"/>
        <v>P0004|Sep</v>
      </c>
    </row>
    <row r="47" spans="1:11" ht="15" customHeight="1" x14ac:dyDescent="0.25">
      <c r="A47" s="2" t="s">
        <v>32</v>
      </c>
      <c r="B47" s="2" t="s">
        <v>8</v>
      </c>
      <c r="C47" s="2">
        <v>5</v>
      </c>
      <c r="D47" s="4">
        <v>219.81</v>
      </c>
      <c r="E47" s="5">
        <f t="shared" si="0"/>
        <v>1099.05</v>
      </c>
      <c r="F47" s="6">
        <v>0.03</v>
      </c>
      <c r="G47" s="5">
        <f t="shared" si="1"/>
        <v>32.971499999999999</v>
      </c>
      <c r="H47" s="2">
        <v>2</v>
      </c>
      <c r="I47" s="3">
        <v>370</v>
      </c>
      <c r="J47" s="5">
        <f t="shared" si="2"/>
        <v>1436.0784999999998</v>
      </c>
      <c r="K47" s="11" t="str">
        <f t="shared" si="3"/>
        <v>P0004|Oct</v>
      </c>
    </row>
    <row r="48" spans="1:11" ht="15" customHeight="1" x14ac:dyDescent="0.25">
      <c r="A48" s="2" t="s">
        <v>32</v>
      </c>
      <c r="B48" s="2" t="s">
        <v>9</v>
      </c>
      <c r="C48" s="2">
        <v>6</v>
      </c>
      <c r="D48" s="4">
        <v>215.22</v>
      </c>
      <c r="E48" s="5">
        <f t="shared" si="0"/>
        <v>1291.32</v>
      </c>
      <c r="F48" s="6">
        <v>0.03</v>
      </c>
      <c r="G48" s="5">
        <f t="shared" si="1"/>
        <v>38.739599999999996</v>
      </c>
      <c r="H48" s="2">
        <v>2</v>
      </c>
      <c r="I48" s="3">
        <v>370</v>
      </c>
      <c r="J48" s="5">
        <f t="shared" si="2"/>
        <v>1622.5803999999998</v>
      </c>
      <c r="K48" s="11" t="str">
        <f t="shared" si="3"/>
        <v>P0004|Nov</v>
      </c>
    </row>
    <row r="49" spans="1:11" ht="15" customHeight="1" x14ac:dyDescent="0.25">
      <c r="A49" s="2" t="s">
        <v>32</v>
      </c>
      <c r="B49" s="2" t="s">
        <v>10</v>
      </c>
      <c r="C49" s="2">
        <v>12</v>
      </c>
      <c r="D49" s="4">
        <v>348.56</v>
      </c>
      <c r="E49" s="5">
        <f t="shared" si="0"/>
        <v>4182.72</v>
      </c>
      <c r="F49" s="6">
        <v>0.03</v>
      </c>
      <c r="G49" s="5">
        <f t="shared" si="1"/>
        <v>125.4816</v>
      </c>
      <c r="H49" s="2">
        <v>5</v>
      </c>
      <c r="I49" s="3">
        <v>925</v>
      </c>
      <c r="J49" s="5">
        <f t="shared" si="2"/>
        <v>4982.2384000000002</v>
      </c>
      <c r="K49" s="11" t="str">
        <f t="shared" si="3"/>
        <v>P0004|Dec</v>
      </c>
    </row>
    <row r="50" spans="1:11" ht="15" customHeight="1" x14ac:dyDescent="0.25">
      <c r="A50" s="2" t="s">
        <v>32</v>
      </c>
      <c r="B50" s="2" t="s">
        <v>11</v>
      </c>
      <c r="C50" s="2">
        <v>14</v>
      </c>
      <c r="D50" s="4">
        <v>359.14</v>
      </c>
      <c r="E50" s="5">
        <f t="shared" si="0"/>
        <v>5027.96</v>
      </c>
      <c r="F50" s="6">
        <v>0.03</v>
      </c>
      <c r="G50" s="5">
        <f t="shared" si="1"/>
        <v>150.83879999999999</v>
      </c>
      <c r="H50" s="2">
        <v>5</v>
      </c>
      <c r="I50" s="3">
        <v>925</v>
      </c>
      <c r="J50" s="5">
        <f t="shared" si="2"/>
        <v>5802.1211999999996</v>
      </c>
      <c r="K50" s="11" t="str">
        <f t="shared" si="3"/>
        <v>P0004|Jan</v>
      </c>
    </row>
    <row r="51" spans="1:11" ht="15" customHeight="1" x14ac:dyDescent="0.25">
      <c r="A51" s="2" t="s">
        <v>32</v>
      </c>
      <c r="B51" s="2" t="s">
        <v>12</v>
      </c>
      <c r="C51" s="2">
        <v>11</v>
      </c>
      <c r="D51" s="4">
        <v>299.19</v>
      </c>
      <c r="E51" s="5">
        <f t="shared" si="0"/>
        <v>3291.09</v>
      </c>
      <c r="F51" s="6">
        <v>0.03</v>
      </c>
      <c r="G51" s="5">
        <f t="shared" si="1"/>
        <v>98.732699999999994</v>
      </c>
      <c r="H51" s="2">
        <v>4</v>
      </c>
      <c r="I51" s="3">
        <v>740</v>
      </c>
      <c r="J51" s="5">
        <f t="shared" si="2"/>
        <v>3932.3573000000001</v>
      </c>
      <c r="K51" s="11" t="str">
        <f t="shared" si="3"/>
        <v>P0004|Feb</v>
      </c>
    </row>
    <row r="52" spans="1:11" ht="15" customHeight="1" x14ac:dyDescent="0.25">
      <c r="A52" s="2" t="s">
        <v>32</v>
      </c>
      <c r="B52" s="2" t="s">
        <v>13</v>
      </c>
      <c r="C52" s="2">
        <v>9</v>
      </c>
      <c r="D52" s="4">
        <v>300.05</v>
      </c>
      <c r="E52" s="5">
        <f t="shared" si="0"/>
        <v>2700.4500000000003</v>
      </c>
      <c r="F52" s="6">
        <v>0.03</v>
      </c>
      <c r="G52" s="5">
        <f t="shared" si="1"/>
        <v>81.013500000000008</v>
      </c>
      <c r="H52" s="2">
        <v>3</v>
      </c>
      <c r="I52" s="3">
        <v>555</v>
      </c>
      <c r="J52" s="5">
        <f t="shared" si="2"/>
        <v>3174.4365000000003</v>
      </c>
      <c r="K52" s="11" t="str">
        <f t="shared" si="3"/>
        <v>P0004|Mar</v>
      </c>
    </row>
    <row r="53" spans="1:11" ht="15" customHeight="1" x14ac:dyDescent="0.25">
      <c r="A53" s="2" t="s">
        <v>35</v>
      </c>
      <c r="B53" s="2" t="s">
        <v>2</v>
      </c>
      <c r="C53" s="2">
        <v>5</v>
      </c>
      <c r="D53" s="4">
        <v>268.38</v>
      </c>
      <c r="E53" s="5">
        <f t="shared" si="0"/>
        <v>1341.9</v>
      </c>
      <c r="F53" s="6">
        <v>0.03</v>
      </c>
      <c r="G53" s="5">
        <f t="shared" si="1"/>
        <v>40.256999999999998</v>
      </c>
      <c r="H53" s="2">
        <v>2</v>
      </c>
      <c r="I53" s="3">
        <v>540</v>
      </c>
      <c r="J53" s="5">
        <f t="shared" si="2"/>
        <v>1841.643</v>
      </c>
      <c r="K53" s="11" t="str">
        <f t="shared" si="3"/>
        <v>P0005|Apr</v>
      </c>
    </row>
    <row r="54" spans="1:11" ht="15" customHeight="1" x14ac:dyDescent="0.25">
      <c r="A54" s="2" t="s">
        <v>35</v>
      </c>
      <c r="B54" s="2" t="s">
        <v>3</v>
      </c>
      <c r="C54" s="2">
        <v>6</v>
      </c>
      <c r="D54" s="4">
        <v>294.32</v>
      </c>
      <c r="E54" s="5">
        <f t="shared" si="0"/>
        <v>1765.92</v>
      </c>
      <c r="F54" s="6">
        <v>0.03</v>
      </c>
      <c r="G54" s="5">
        <f t="shared" si="1"/>
        <v>52.977600000000002</v>
      </c>
      <c r="H54" s="2">
        <v>2</v>
      </c>
      <c r="I54" s="3">
        <v>540</v>
      </c>
      <c r="J54" s="5">
        <f t="shared" si="2"/>
        <v>2252.9423999999999</v>
      </c>
      <c r="K54" s="11" t="str">
        <f t="shared" si="3"/>
        <v>P0005|May</v>
      </c>
    </row>
    <row r="55" spans="1:11" ht="15" customHeight="1" x14ac:dyDescent="0.25">
      <c r="A55" s="2" t="s">
        <v>35</v>
      </c>
      <c r="B55" s="2" t="s">
        <v>4</v>
      </c>
      <c r="C55" s="2">
        <v>7</v>
      </c>
      <c r="D55" s="4">
        <v>333.44</v>
      </c>
      <c r="E55" s="5">
        <f t="shared" si="0"/>
        <v>2334.08</v>
      </c>
      <c r="F55" s="6">
        <v>0.03</v>
      </c>
      <c r="G55" s="5">
        <f t="shared" si="1"/>
        <v>70.02239999999999</v>
      </c>
      <c r="H55" s="2">
        <v>2</v>
      </c>
      <c r="I55" s="3">
        <v>540</v>
      </c>
      <c r="J55" s="5">
        <f t="shared" si="2"/>
        <v>2804.0576000000001</v>
      </c>
      <c r="K55" s="11" t="str">
        <f t="shared" si="3"/>
        <v>P0005|Jun</v>
      </c>
    </row>
    <row r="56" spans="1:11" ht="15" customHeight="1" x14ac:dyDescent="0.25">
      <c r="A56" s="2" t="s">
        <v>35</v>
      </c>
      <c r="B56" s="2" t="s">
        <v>5</v>
      </c>
      <c r="C56" s="2">
        <v>10</v>
      </c>
      <c r="D56" s="4">
        <v>365.27</v>
      </c>
      <c r="E56" s="5">
        <f t="shared" si="0"/>
        <v>3652.7</v>
      </c>
      <c r="F56" s="6">
        <v>0.03</v>
      </c>
      <c r="G56" s="5">
        <f t="shared" si="1"/>
        <v>109.58099999999999</v>
      </c>
      <c r="H56" s="2">
        <v>3</v>
      </c>
      <c r="I56" s="3">
        <v>810</v>
      </c>
      <c r="J56" s="5">
        <f t="shared" si="2"/>
        <v>4353.1189999999997</v>
      </c>
      <c r="K56" s="11" t="str">
        <f t="shared" si="3"/>
        <v>P0005|Jul</v>
      </c>
    </row>
    <row r="57" spans="1:11" ht="15" customHeight="1" x14ac:dyDescent="0.25">
      <c r="A57" s="2" t="s">
        <v>35</v>
      </c>
      <c r="B57" s="2" t="s">
        <v>6</v>
      </c>
      <c r="C57" s="2">
        <v>9</v>
      </c>
      <c r="D57" s="4">
        <v>331.88</v>
      </c>
      <c r="E57" s="5">
        <f t="shared" si="0"/>
        <v>2986.92</v>
      </c>
      <c r="F57" s="6">
        <v>0.03</v>
      </c>
      <c r="G57" s="5">
        <f t="shared" si="1"/>
        <v>89.607600000000005</v>
      </c>
      <c r="H57" s="2">
        <v>2</v>
      </c>
      <c r="I57" s="3">
        <v>540</v>
      </c>
      <c r="J57" s="5">
        <f t="shared" si="2"/>
        <v>3437.3124000000003</v>
      </c>
      <c r="K57" s="11" t="str">
        <f t="shared" si="3"/>
        <v>P0005|Aug</v>
      </c>
    </row>
    <row r="58" spans="1:11" ht="15" customHeight="1" x14ac:dyDescent="0.25">
      <c r="A58" s="2" t="s">
        <v>35</v>
      </c>
      <c r="B58" s="2" t="s">
        <v>7</v>
      </c>
      <c r="C58" s="2">
        <v>6</v>
      </c>
      <c r="D58" s="4">
        <v>274.23</v>
      </c>
      <c r="E58" s="5">
        <f t="shared" si="0"/>
        <v>1645.38</v>
      </c>
      <c r="F58" s="6">
        <v>0.03</v>
      </c>
      <c r="G58" s="5">
        <f t="shared" si="1"/>
        <v>49.361400000000003</v>
      </c>
      <c r="H58" s="2">
        <v>2</v>
      </c>
      <c r="I58" s="3">
        <v>540</v>
      </c>
      <c r="J58" s="5">
        <f t="shared" si="2"/>
        <v>2136.0186000000003</v>
      </c>
      <c r="K58" s="11" t="str">
        <f t="shared" si="3"/>
        <v>P0005|Sep</v>
      </c>
    </row>
    <row r="59" spans="1:11" ht="15" customHeight="1" x14ac:dyDescent="0.25">
      <c r="A59" s="2" t="s">
        <v>35</v>
      </c>
      <c r="B59" s="2" t="s">
        <v>8</v>
      </c>
      <c r="C59" s="2">
        <v>6</v>
      </c>
      <c r="D59" s="4">
        <v>292</v>
      </c>
      <c r="E59" s="5">
        <f t="shared" si="0"/>
        <v>1752</v>
      </c>
      <c r="F59" s="6">
        <v>0.03</v>
      </c>
      <c r="G59" s="5">
        <f t="shared" si="1"/>
        <v>52.559999999999995</v>
      </c>
      <c r="H59" s="2">
        <v>2</v>
      </c>
      <c r="I59" s="3">
        <v>540</v>
      </c>
      <c r="J59" s="5">
        <f t="shared" si="2"/>
        <v>2239.44</v>
      </c>
      <c r="K59" s="11" t="str">
        <f t="shared" si="3"/>
        <v>P0005|Oct</v>
      </c>
    </row>
    <row r="60" spans="1:11" ht="15" customHeight="1" x14ac:dyDescent="0.25">
      <c r="A60" s="2" t="s">
        <v>35</v>
      </c>
      <c r="B60" s="2" t="s">
        <v>9</v>
      </c>
      <c r="C60" s="2">
        <v>6</v>
      </c>
      <c r="D60" s="4">
        <v>323.41000000000003</v>
      </c>
      <c r="E60" s="5">
        <f t="shared" si="0"/>
        <v>1940.46</v>
      </c>
      <c r="F60" s="6">
        <v>0.03</v>
      </c>
      <c r="G60" s="5">
        <f t="shared" si="1"/>
        <v>58.213799999999999</v>
      </c>
      <c r="H60" s="2">
        <v>2</v>
      </c>
      <c r="I60" s="3">
        <v>540</v>
      </c>
      <c r="J60" s="5">
        <f t="shared" si="2"/>
        <v>2422.2462</v>
      </c>
      <c r="K60" s="11" t="str">
        <f t="shared" si="3"/>
        <v>P0005|Nov</v>
      </c>
    </row>
    <row r="61" spans="1:11" ht="15" customHeight="1" x14ac:dyDescent="0.25">
      <c r="A61" s="2" t="s">
        <v>35</v>
      </c>
      <c r="B61" s="2" t="s">
        <v>10</v>
      </c>
      <c r="C61" s="2">
        <v>14</v>
      </c>
      <c r="D61" s="4">
        <v>569.16</v>
      </c>
      <c r="E61" s="5">
        <f t="shared" si="0"/>
        <v>7968.24</v>
      </c>
      <c r="F61" s="6">
        <v>0.03</v>
      </c>
      <c r="G61" s="5">
        <f t="shared" si="1"/>
        <v>239.04719999999998</v>
      </c>
      <c r="H61" s="2">
        <v>6</v>
      </c>
      <c r="I61" s="3">
        <v>1620</v>
      </c>
      <c r="J61" s="5">
        <f t="shared" si="2"/>
        <v>9349.1928000000007</v>
      </c>
      <c r="K61" s="11" t="str">
        <f t="shared" si="3"/>
        <v>P0005|Dec</v>
      </c>
    </row>
    <row r="62" spans="1:11" ht="15" customHeight="1" x14ac:dyDescent="0.25">
      <c r="A62" s="2" t="s">
        <v>35</v>
      </c>
      <c r="B62" s="2" t="s">
        <v>11</v>
      </c>
      <c r="C62" s="2">
        <v>12</v>
      </c>
      <c r="D62" s="4">
        <v>519.42999999999995</v>
      </c>
      <c r="E62" s="5">
        <f t="shared" si="0"/>
        <v>6233.16</v>
      </c>
      <c r="F62" s="6">
        <v>0.03</v>
      </c>
      <c r="G62" s="5">
        <f t="shared" si="1"/>
        <v>186.9948</v>
      </c>
      <c r="H62" s="2">
        <v>5</v>
      </c>
      <c r="I62" s="3">
        <v>1350</v>
      </c>
      <c r="J62" s="5">
        <f t="shared" si="2"/>
        <v>7396.1651999999995</v>
      </c>
      <c r="K62" s="11" t="str">
        <f t="shared" si="3"/>
        <v>P0005|Jan</v>
      </c>
    </row>
    <row r="63" spans="1:11" ht="15" customHeight="1" x14ac:dyDescent="0.25">
      <c r="A63" s="2" t="s">
        <v>35</v>
      </c>
      <c r="B63" s="2" t="s">
        <v>12</v>
      </c>
      <c r="C63" s="2">
        <v>11</v>
      </c>
      <c r="D63" s="4">
        <v>454.56</v>
      </c>
      <c r="E63" s="5">
        <f t="shared" si="0"/>
        <v>5000.16</v>
      </c>
      <c r="F63" s="6">
        <v>0.03</v>
      </c>
      <c r="G63" s="5">
        <f t="shared" si="1"/>
        <v>150.00479999999999</v>
      </c>
      <c r="H63" s="2">
        <v>4</v>
      </c>
      <c r="I63" s="3">
        <v>1080</v>
      </c>
      <c r="J63" s="5">
        <f t="shared" si="2"/>
        <v>5930.1552000000001</v>
      </c>
      <c r="K63" s="11" t="str">
        <f t="shared" si="3"/>
        <v>P0005|Feb</v>
      </c>
    </row>
    <row r="64" spans="1:11" ht="15" customHeight="1" x14ac:dyDescent="0.25">
      <c r="A64" s="2" t="s">
        <v>35</v>
      </c>
      <c r="B64" s="2" t="s">
        <v>13</v>
      </c>
      <c r="C64" s="2">
        <v>10</v>
      </c>
      <c r="D64" s="4">
        <v>427.99</v>
      </c>
      <c r="E64" s="5">
        <f t="shared" si="0"/>
        <v>4279.8999999999996</v>
      </c>
      <c r="F64" s="6">
        <v>0.03</v>
      </c>
      <c r="G64" s="5">
        <f t="shared" si="1"/>
        <v>128.39699999999999</v>
      </c>
      <c r="H64" s="2">
        <v>4</v>
      </c>
      <c r="I64" s="3">
        <v>1080</v>
      </c>
      <c r="J64" s="5">
        <f t="shared" si="2"/>
        <v>5231.5029999999997</v>
      </c>
      <c r="K64" s="11" t="str">
        <f t="shared" si="3"/>
        <v>P0005|Mar</v>
      </c>
    </row>
    <row r="65" spans="1:11" ht="15" customHeight="1" x14ac:dyDescent="0.25">
      <c r="A65" s="2" t="s">
        <v>38</v>
      </c>
      <c r="B65" s="2" t="s">
        <v>2</v>
      </c>
      <c r="C65" s="2">
        <v>6</v>
      </c>
      <c r="D65" s="4">
        <v>153.32</v>
      </c>
      <c r="E65" s="5">
        <f t="shared" si="0"/>
        <v>919.92</v>
      </c>
      <c r="F65" s="6">
        <v>0.03</v>
      </c>
      <c r="G65" s="5">
        <f t="shared" si="1"/>
        <v>27.597599999999996</v>
      </c>
      <c r="H65" s="2">
        <v>2</v>
      </c>
      <c r="I65" s="3">
        <v>300</v>
      </c>
      <c r="J65" s="5">
        <f t="shared" si="2"/>
        <v>1192.3224</v>
      </c>
      <c r="K65" s="11" t="str">
        <f t="shared" si="3"/>
        <v>P0006|Apr</v>
      </c>
    </row>
    <row r="66" spans="1:11" ht="15" customHeight="1" x14ac:dyDescent="0.25">
      <c r="A66" s="2" t="s">
        <v>38</v>
      </c>
      <c r="B66" s="2" t="s">
        <v>3</v>
      </c>
      <c r="C66" s="2">
        <v>6</v>
      </c>
      <c r="D66" s="4">
        <v>155.1</v>
      </c>
      <c r="E66" s="5">
        <f t="shared" si="0"/>
        <v>930.59999999999991</v>
      </c>
      <c r="F66" s="6">
        <v>0.03</v>
      </c>
      <c r="G66" s="5">
        <f t="shared" si="1"/>
        <v>27.917999999999996</v>
      </c>
      <c r="H66" s="2">
        <v>2</v>
      </c>
      <c r="I66" s="3">
        <v>300</v>
      </c>
      <c r="J66" s="5">
        <f t="shared" si="2"/>
        <v>1202.682</v>
      </c>
      <c r="K66" s="11" t="str">
        <f t="shared" si="3"/>
        <v>P0006|May</v>
      </c>
    </row>
    <row r="67" spans="1:11" ht="15" customHeight="1" x14ac:dyDescent="0.25">
      <c r="A67" s="2" t="s">
        <v>38</v>
      </c>
      <c r="B67" s="2" t="s">
        <v>4</v>
      </c>
      <c r="C67" s="2">
        <v>7</v>
      </c>
      <c r="D67" s="4">
        <v>155.16999999999999</v>
      </c>
      <c r="E67" s="5">
        <f t="shared" si="0"/>
        <v>1086.1899999999998</v>
      </c>
      <c r="F67" s="6">
        <v>0.03</v>
      </c>
      <c r="G67" s="5">
        <f t="shared" si="1"/>
        <v>32.585699999999996</v>
      </c>
      <c r="H67" s="2">
        <v>2</v>
      </c>
      <c r="I67" s="3">
        <v>300</v>
      </c>
      <c r="J67" s="5">
        <f t="shared" si="2"/>
        <v>1353.6042999999997</v>
      </c>
      <c r="K67" s="11" t="str">
        <f t="shared" si="3"/>
        <v>P0006|Jun</v>
      </c>
    </row>
    <row r="68" spans="1:11" ht="15" customHeight="1" x14ac:dyDescent="0.25">
      <c r="A68" s="2" t="s">
        <v>38</v>
      </c>
      <c r="B68" s="2" t="s">
        <v>5</v>
      </c>
      <c r="C68" s="2">
        <v>9</v>
      </c>
      <c r="D68" s="4">
        <v>182.16</v>
      </c>
      <c r="E68" s="5">
        <f t="shared" si="0"/>
        <v>1639.44</v>
      </c>
      <c r="F68" s="6">
        <v>0.03</v>
      </c>
      <c r="G68" s="5">
        <f t="shared" si="1"/>
        <v>49.183199999999999</v>
      </c>
      <c r="H68" s="2">
        <v>2</v>
      </c>
      <c r="I68" s="3">
        <v>300</v>
      </c>
      <c r="J68" s="5">
        <f t="shared" si="2"/>
        <v>1890.2568000000001</v>
      </c>
      <c r="K68" s="11" t="str">
        <f t="shared" si="3"/>
        <v>P0006|Jul</v>
      </c>
    </row>
    <row r="69" spans="1:11" ht="15" customHeight="1" x14ac:dyDescent="0.25">
      <c r="A69" s="2" t="s">
        <v>38</v>
      </c>
      <c r="B69" s="2" t="s">
        <v>6</v>
      </c>
      <c r="C69" s="2">
        <v>9</v>
      </c>
      <c r="D69" s="4">
        <v>161.03</v>
      </c>
      <c r="E69" s="5">
        <f t="shared" ref="E69:E132" si="4">C69*D69</f>
        <v>1449.27</v>
      </c>
      <c r="F69" s="6">
        <v>0.03</v>
      </c>
      <c r="G69" s="5">
        <f t="shared" ref="G69:G132" si="5">E69*F69</f>
        <v>43.478099999999998</v>
      </c>
      <c r="H69" s="2">
        <v>2</v>
      </c>
      <c r="I69" s="3">
        <v>300</v>
      </c>
      <c r="J69" s="5">
        <f t="shared" ref="J69:J132" si="6">E69+I69-G69</f>
        <v>1705.7918999999999</v>
      </c>
      <c r="K69" s="11" t="str">
        <f t="shared" ref="K69:K132" si="7">A69&amp;"|"&amp;B69</f>
        <v>P0006|Aug</v>
      </c>
    </row>
    <row r="70" spans="1:11" ht="15" customHeight="1" x14ac:dyDescent="0.25">
      <c r="A70" s="2" t="s">
        <v>38</v>
      </c>
      <c r="B70" s="2" t="s">
        <v>7</v>
      </c>
      <c r="C70" s="2">
        <v>6</v>
      </c>
      <c r="D70" s="4">
        <v>162.43</v>
      </c>
      <c r="E70" s="5">
        <f t="shared" si="4"/>
        <v>974.58</v>
      </c>
      <c r="F70" s="6">
        <v>0.03</v>
      </c>
      <c r="G70" s="5">
        <f t="shared" si="5"/>
        <v>29.237400000000001</v>
      </c>
      <c r="H70" s="2">
        <v>2</v>
      </c>
      <c r="I70" s="3">
        <v>300</v>
      </c>
      <c r="J70" s="5">
        <f t="shared" si="6"/>
        <v>1245.3425999999999</v>
      </c>
      <c r="K70" s="11" t="str">
        <f t="shared" si="7"/>
        <v>P0006|Sep</v>
      </c>
    </row>
    <row r="71" spans="1:11" ht="15" customHeight="1" x14ac:dyDescent="0.25">
      <c r="A71" s="2" t="s">
        <v>38</v>
      </c>
      <c r="B71" s="2" t="s">
        <v>8</v>
      </c>
      <c r="C71" s="2">
        <v>7</v>
      </c>
      <c r="D71" s="4">
        <v>138.19</v>
      </c>
      <c r="E71" s="5">
        <f t="shared" si="4"/>
        <v>967.32999999999993</v>
      </c>
      <c r="F71" s="6">
        <v>0.03</v>
      </c>
      <c r="G71" s="5">
        <f t="shared" si="5"/>
        <v>29.019899999999996</v>
      </c>
      <c r="H71" s="2">
        <v>2</v>
      </c>
      <c r="I71" s="3">
        <v>300</v>
      </c>
      <c r="J71" s="5">
        <f t="shared" si="6"/>
        <v>1238.3100999999999</v>
      </c>
      <c r="K71" s="11" t="str">
        <f t="shared" si="7"/>
        <v>P0006|Oct</v>
      </c>
    </row>
    <row r="72" spans="1:11" ht="15" customHeight="1" x14ac:dyDescent="0.25">
      <c r="A72" s="2" t="s">
        <v>38</v>
      </c>
      <c r="B72" s="2" t="s">
        <v>9</v>
      </c>
      <c r="C72" s="2">
        <v>6</v>
      </c>
      <c r="D72" s="4">
        <v>176.3</v>
      </c>
      <c r="E72" s="5">
        <f t="shared" si="4"/>
        <v>1057.8000000000002</v>
      </c>
      <c r="F72" s="6">
        <v>0.03</v>
      </c>
      <c r="G72" s="5">
        <f t="shared" si="5"/>
        <v>31.734000000000005</v>
      </c>
      <c r="H72" s="2">
        <v>2</v>
      </c>
      <c r="I72" s="3">
        <v>300</v>
      </c>
      <c r="J72" s="5">
        <f t="shared" si="6"/>
        <v>1326.0660000000003</v>
      </c>
      <c r="K72" s="11" t="str">
        <f t="shared" si="7"/>
        <v>P0006|Nov</v>
      </c>
    </row>
    <row r="73" spans="1:11" ht="15" customHeight="1" x14ac:dyDescent="0.25">
      <c r="A73" s="2" t="s">
        <v>38</v>
      </c>
      <c r="B73" s="2" t="s">
        <v>10</v>
      </c>
      <c r="C73" s="2">
        <v>13</v>
      </c>
      <c r="D73" s="4">
        <v>311.16000000000003</v>
      </c>
      <c r="E73" s="5">
        <f t="shared" si="4"/>
        <v>4045.0800000000004</v>
      </c>
      <c r="F73" s="6">
        <v>0.03</v>
      </c>
      <c r="G73" s="5">
        <f t="shared" si="5"/>
        <v>121.3524</v>
      </c>
      <c r="H73" s="2">
        <v>5</v>
      </c>
      <c r="I73" s="3">
        <v>750</v>
      </c>
      <c r="J73" s="5">
        <f t="shared" si="6"/>
        <v>4673.7276000000002</v>
      </c>
      <c r="K73" s="11" t="str">
        <f t="shared" si="7"/>
        <v>P0006|Dec</v>
      </c>
    </row>
    <row r="74" spans="1:11" ht="15" customHeight="1" x14ac:dyDescent="0.25">
      <c r="A74" s="2" t="s">
        <v>38</v>
      </c>
      <c r="B74" s="2" t="s">
        <v>11</v>
      </c>
      <c r="C74" s="2">
        <v>13</v>
      </c>
      <c r="D74" s="4">
        <v>257.16000000000003</v>
      </c>
      <c r="E74" s="5">
        <f t="shared" si="4"/>
        <v>3343.0800000000004</v>
      </c>
      <c r="F74" s="6">
        <v>0.03</v>
      </c>
      <c r="G74" s="5">
        <f t="shared" si="5"/>
        <v>100.2924</v>
      </c>
      <c r="H74" s="2">
        <v>5</v>
      </c>
      <c r="I74" s="3">
        <v>750</v>
      </c>
      <c r="J74" s="5">
        <f t="shared" si="6"/>
        <v>3992.7876000000006</v>
      </c>
      <c r="K74" s="11" t="str">
        <f t="shared" si="7"/>
        <v>P0006|Jan</v>
      </c>
    </row>
    <row r="75" spans="1:11" ht="15" customHeight="1" x14ac:dyDescent="0.25">
      <c r="A75" s="2" t="s">
        <v>38</v>
      </c>
      <c r="B75" s="2" t="s">
        <v>12</v>
      </c>
      <c r="C75" s="2">
        <v>12</v>
      </c>
      <c r="D75" s="4">
        <v>223.22</v>
      </c>
      <c r="E75" s="5">
        <f t="shared" si="4"/>
        <v>2678.64</v>
      </c>
      <c r="F75" s="6">
        <v>0.03</v>
      </c>
      <c r="G75" s="5">
        <f t="shared" si="5"/>
        <v>80.359199999999987</v>
      </c>
      <c r="H75" s="2">
        <v>5</v>
      </c>
      <c r="I75" s="3">
        <v>750</v>
      </c>
      <c r="J75" s="5">
        <f t="shared" si="6"/>
        <v>3348.2808</v>
      </c>
      <c r="K75" s="11" t="str">
        <f t="shared" si="7"/>
        <v>P0006|Feb</v>
      </c>
    </row>
    <row r="76" spans="1:11" ht="15" customHeight="1" x14ac:dyDescent="0.25">
      <c r="A76" s="2" t="s">
        <v>38</v>
      </c>
      <c r="B76" s="2" t="s">
        <v>13</v>
      </c>
      <c r="C76" s="2">
        <v>11</v>
      </c>
      <c r="D76" s="4">
        <v>208.37</v>
      </c>
      <c r="E76" s="5">
        <f t="shared" si="4"/>
        <v>2292.0700000000002</v>
      </c>
      <c r="F76" s="6">
        <v>0.03</v>
      </c>
      <c r="G76" s="5">
        <f t="shared" si="5"/>
        <v>68.762100000000004</v>
      </c>
      <c r="H76" s="2">
        <v>4</v>
      </c>
      <c r="I76" s="3">
        <v>600</v>
      </c>
      <c r="J76" s="5">
        <f t="shared" si="6"/>
        <v>2823.3079000000002</v>
      </c>
      <c r="K76" s="11" t="str">
        <f t="shared" si="7"/>
        <v>P0006|Mar</v>
      </c>
    </row>
    <row r="77" spans="1:11" ht="15" customHeight="1" x14ac:dyDescent="0.25">
      <c r="A77" s="2" t="s">
        <v>41</v>
      </c>
      <c r="B77" s="2" t="s">
        <v>2</v>
      </c>
      <c r="C77" s="2">
        <v>6</v>
      </c>
      <c r="D77" s="4">
        <v>148.26</v>
      </c>
      <c r="E77" s="5">
        <f t="shared" si="4"/>
        <v>889.56</v>
      </c>
      <c r="F77" s="6">
        <v>0.03</v>
      </c>
      <c r="G77" s="5">
        <f t="shared" si="5"/>
        <v>26.686799999999998</v>
      </c>
      <c r="H77" s="2">
        <v>2</v>
      </c>
      <c r="I77" s="3">
        <v>300</v>
      </c>
      <c r="J77" s="5">
        <f t="shared" si="6"/>
        <v>1162.8732</v>
      </c>
      <c r="K77" s="11" t="str">
        <f t="shared" si="7"/>
        <v>P0007|Apr</v>
      </c>
    </row>
    <row r="78" spans="1:11" ht="15" customHeight="1" x14ac:dyDescent="0.25">
      <c r="A78" s="2" t="s">
        <v>41</v>
      </c>
      <c r="B78" s="2" t="s">
        <v>3</v>
      </c>
      <c r="C78" s="2">
        <v>7</v>
      </c>
      <c r="D78" s="4">
        <v>137.76</v>
      </c>
      <c r="E78" s="5">
        <f t="shared" si="4"/>
        <v>964.31999999999994</v>
      </c>
      <c r="F78" s="6">
        <v>0.03</v>
      </c>
      <c r="G78" s="5">
        <f t="shared" si="5"/>
        <v>28.929599999999997</v>
      </c>
      <c r="H78" s="2">
        <v>2</v>
      </c>
      <c r="I78" s="3">
        <v>300</v>
      </c>
      <c r="J78" s="5">
        <f t="shared" si="6"/>
        <v>1235.3904</v>
      </c>
      <c r="K78" s="11" t="str">
        <f t="shared" si="7"/>
        <v>P0007|May</v>
      </c>
    </row>
    <row r="79" spans="1:11" ht="15" customHeight="1" x14ac:dyDescent="0.25">
      <c r="A79" s="2" t="s">
        <v>41</v>
      </c>
      <c r="B79" s="2" t="s">
        <v>4</v>
      </c>
      <c r="C79" s="2">
        <v>8</v>
      </c>
      <c r="D79" s="4">
        <v>163.29</v>
      </c>
      <c r="E79" s="5">
        <f t="shared" si="4"/>
        <v>1306.32</v>
      </c>
      <c r="F79" s="6">
        <v>0.03</v>
      </c>
      <c r="G79" s="5">
        <f t="shared" si="5"/>
        <v>39.189599999999999</v>
      </c>
      <c r="H79" s="2">
        <v>2</v>
      </c>
      <c r="I79" s="3">
        <v>300</v>
      </c>
      <c r="J79" s="5">
        <f t="shared" si="6"/>
        <v>1567.1304</v>
      </c>
      <c r="K79" s="11" t="str">
        <f t="shared" si="7"/>
        <v>P0007|Jun</v>
      </c>
    </row>
    <row r="80" spans="1:11" ht="15" customHeight="1" x14ac:dyDescent="0.25">
      <c r="A80" s="2" t="s">
        <v>41</v>
      </c>
      <c r="B80" s="2" t="s">
        <v>5</v>
      </c>
      <c r="C80" s="2">
        <v>11</v>
      </c>
      <c r="D80" s="4">
        <v>181.49</v>
      </c>
      <c r="E80" s="5">
        <f t="shared" si="4"/>
        <v>1996.39</v>
      </c>
      <c r="F80" s="6">
        <v>0.03</v>
      </c>
      <c r="G80" s="5">
        <f t="shared" si="5"/>
        <v>59.8917</v>
      </c>
      <c r="H80" s="2">
        <v>3</v>
      </c>
      <c r="I80" s="3">
        <v>450</v>
      </c>
      <c r="J80" s="5">
        <f t="shared" si="6"/>
        <v>2386.4983000000002</v>
      </c>
      <c r="K80" s="11" t="str">
        <f t="shared" si="7"/>
        <v>P0007|Jul</v>
      </c>
    </row>
    <row r="81" spans="1:11" ht="15" customHeight="1" x14ac:dyDescent="0.25">
      <c r="A81" s="2" t="s">
        <v>41</v>
      </c>
      <c r="B81" s="2" t="s">
        <v>6</v>
      </c>
      <c r="C81" s="2">
        <v>10</v>
      </c>
      <c r="D81" s="4">
        <v>179.28</v>
      </c>
      <c r="E81" s="5">
        <f t="shared" si="4"/>
        <v>1792.8</v>
      </c>
      <c r="F81" s="6">
        <v>0.03</v>
      </c>
      <c r="G81" s="5">
        <f t="shared" si="5"/>
        <v>53.783999999999999</v>
      </c>
      <c r="H81" s="2">
        <v>3</v>
      </c>
      <c r="I81" s="3">
        <v>450</v>
      </c>
      <c r="J81" s="5">
        <f t="shared" si="6"/>
        <v>2189.0160000000001</v>
      </c>
      <c r="K81" s="11" t="str">
        <f t="shared" si="7"/>
        <v>P0007|Aug</v>
      </c>
    </row>
    <row r="82" spans="1:11" ht="15" customHeight="1" x14ac:dyDescent="0.25">
      <c r="A82" s="2" t="s">
        <v>41</v>
      </c>
      <c r="B82" s="2" t="s">
        <v>7</v>
      </c>
      <c r="C82" s="2">
        <v>7</v>
      </c>
      <c r="D82" s="4">
        <v>163.66999999999999</v>
      </c>
      <c r="E82" s="5">
        <f t="shared" si="4"/>
        <v>1145.6899999999998</v>
      </c>
      <c r="F82" s="6">
        <v>0.03</v>
      </c>
      <c r="G82" s="5">
        <f t="shared" si="5"/>
        <v>34.370699999999992</v>
      </c>
      <c r="H82" s="2">
        <v>2</v>
      </c>
      <c r="I82" s="3">
        <v>300</v>
      </c>
      <c r="J82" s="5">
        <f t="shared" si="6"/>
        <v>1411.3192999999999</v>
      </c>
      <c r="K82" s="11" t="str">
        <f t="shared" si="7"/>
        <v>P0007|Sep</v>
      </c>
    </row>
    <row r="83" spans="1:11" ht="15" customHeight="1" x14ac:dyDescent="0.25">
      <c r="A83" s="2" t="s">
        <v>41</v>
      </c>
      <c r="B83" s="2" t="s">
        <v>8</v>
      </c>
      <c r="C83" s="2">
        <v>6</v>
      </c>
      <c r="D83" s="4">
        <v>152.32</v>
      </c>
      <c r="E83" s="5">
        <f t="shared" si="4"/>
        <v>913.92</v>
      </c>
      <c r="F83" s="6">
        <v>0.03</v>
      </c>
      <c r="G83" s="5">
        <f t="shared" si="5"/>
        <v>27.417599999999997</v>
      </c>
      <c r="H83" s="2">
        <v>2</v>
      </c>
      <c r="I83" s="3">
        <v>300</v>
      </c>
      <c r="J83" s="5">
        <f t="shared" si="6"/>
        <v>1186.5024000000001</v>
      </c>
      <c r="K83" s="11" t="str">
        <f t="shared" si="7"/>
        <v>P0007|Oct</v>
      </c>
    </row>
    <row r="84" spans="1:11" ht="15" customHeight="1" x14ac:dyDescent="0.25">
      <c r="A84" s="2" t="s">
        <v>41</v>
      </c>
      <c r="B84" s="2" t="s">
        <v>9</v>
      </c>
      <c r="C84" s="2">
        <v>7</v>
      </c>
      <c r="D84" s="4">
        <v>155.21</v>
      </c>
      <c r="E84" s="5">
        <f t="shared" si="4"/>
        <v>1086.47</v>
      </c>
      <c r="F84" s="6">
        <v>0.03</v>
      </c>
      <c r="G84" s="5">
        <f t="shared" si="5"/>
        <v>32.594099999999997</v>
      </c>
      <c r="H84" s="2">
        <v>2</v>
      </c>
      <c r="I84" s="3">
        <v>300</v>
      </c>
      <c r="J84" s="5">
        <f t="shared" si="6"/>
        <v>1353.8759</v>
      </c>
      <c r="K84" s="11" t="str">
        <f t="shared" si="7"/>
        <v>P0007|Nov</v>
      </c>
    </row>
    <row r="85" spans="1:11" ht="15" customHeight="1" x14ac:dyDescent="0.25">
      <c r="A85" s="2" t="s">
        <v>41</v>
      </c>
      <c r="B85" s="2" t="s">
        <v>10</v>
      </c>
      <c r="C85" s="2">
        <v>15</v>
      </c>
      <c r="D85" s="4">
        <v>294.77</v>
      </c>
      <c r="E85" s="5">
        <f t="shared" si="4"/>
        <v>4421.5499999999993</v>
      </c>
      <c r="F85" s="6">
        <v>0.03</v>
      </c>
      <c r="G85" s="5">
        <f t="shared" si="5"/>
        <v>132.64649999999997</v>
      </c>
      <c r="H85" s="2">
        <v>6</v>
      </c>
      <c r="I85" s="3">
        <v>900</v>
      </c>
      <c r="J85" s="5">
        <f t="shared" si="6"/>
        <v>5188.9034999999994</v>
      </c>
      <c r="K85" s="11" t="str">
        <f t="shared" si="7"/>
        <v>P0007|Dec</v>
      </c>
    </row>
    <row r="86" spans="1:11" ht="15" customHeight="1" x14ac:dyDescent="0.25">
      <c r="A86" s="2" t="s">
        <v>41</v>
      </c>
      <c r="B86" s="2" t="s">
        <v>11</v>
      </c>
      <c r="C86" s="2">
        <v>11</v>
      </c>
      <c r="D86" s="4">
        <v>259.33</v>
      </c>
      <c r="E86" s="5">
        <f t="shared" si="4"/>
        <v>2852.6299999999997</v>
      </c>
      <c r="F86" s="6">
        <v>0.03</v>
      </c>
      <c r="G86" s="5">
        <f t="shared" si="5"/>
        <v>85.57889999999999</v>
      </c>
      <c r="H86" s="2">
        <v>4</v>
      </c>
      <c r="I86" s="3">
        <v>600</v>
      </c>
      <c r="J86" s="5">
        <f t="shared" si="6"/>
        <v>3367.0510999999997</v>
      </c>
      <c r="K86" s="11" t="str">
        <f t="shared" si="7"/>
        <v>P0007|Jan</v>
      </c>
    </row>
    <row r="87" spans="1:11" ht="15" customHeight="1" x14ac:dyDescent="0.25">
      <c r="A87" s="2" t="s">
        <v>41</v>
      </c>
      <c r="B87" s="2" t="s">
        <v>12</v>
      </c>
      <c r="C87" s="2">
        <v>12</v>
      </c>
      <c r="D87" s="4">
        <v>235.29</v>
      </c>
      <c r="E87" s="5">
        <f t="shared" si="4"/>
        <v>2823.48</v>
      </c>
      <c r="F87" s="6">
        <v>0.03</v>
      </c>
      <c r="G87" s="5">
        <f t="shared" si="5"/>
        <v>84.704399999999993</v>
      </c>
      <c r="H87" s="2">
        <v>5</v>
      </c>
      <c r="I87" s="3">
        <v>750</v>
      </c>
      <c r="J87" s="5">
        <f t="shared" si="6"/>
        <v>3488.7755999999999</v>
      </c>
      <c r="K87" s="11" t="str">
        <f t="shared" si="7"/>
        <v>P0007|Feb</v>
      </c>
    </row>
    <row r="88" spans="1:11" ht="15" customHeight="1" x14ac:dyDescent="0.25">
      <c r="A88" s="2" t="s">
        <v>41</v>
      </c>
      <c r="B88" s="2" t="s">
        <v>13</v>
      </c>
      <c r="C88" s="2">
        <v>11</v>
      </c>
      <c r="D88" s="4">
        <v>212.92</v>
      </c>
      <c r="E88" s="5">
        <f t="shared" si="4"/>
        <v>2342.12</v>
      </c>
      <c r="F88" s="6">
        <v>0.03</v>
      </c>
      <c r="G88" s="5">
        <f t="shared" si="5"/>
        <v>70.263599999999997</v>
      </c>
      <c r="H88" s="2">
        <v>4</v>
      </c>
      <c r="I88" s="3">
        <v>600</v>
      </c>
      <c r="J88" s="5">
        <f t="shared" si="6"/>
        <v>2871.8563999999997</v>
      </c>
      <c r="K88" s="11" t="str">
        <f t="shared" si="7"/>
        <v>P0007|Mar</v>
      </c>
    </row>
    <row r="89" spans="1:11" ht="15" customHeight="1" x14ac:dyDescent="0.25">
      <c r="A89" s="2" t="s">
        <v>44</v>
      </c>
      <c r="B89" s="2" t="s">
        <v>2</v>
      </c>
      <c r="C89" s="2">
        <v>5</v>
      </c>
      <c r="D89" s="4">
        <v>79.56</v>
      </c>
      <c r="E89" s="5">
        <f t="shared" si="4"/>
        <v>397.8</v>
      </c>
      <c r="F89" s="6">
        <v>0.03</v>
      </c>
      <c r="G89" s="5">
        <f t="shared" si="5"/>
        <v>11.933999999999999</v>
      </c>
      <c r="H89" s="2">
        <v>2</v>
      </c>
      <c r="I89" s="3">
        <v>190</v>
      </c>
      <c r="J89" s="5">
        <f t="shared" si="6"/>
        <v>575.86599999999999</v>
      </c>
      <c r="K89" s="11" t="str">
        <f t="shared" si="7"/>
        <v>P0008|Apr</v>
      </c>
    </row>
    <row r="90" spans="1:11" ht="15" customHeight="1" x14ac:dyDescent="0.25">
      <c r="A90" s="2" t="s">
        <v>44</v>
      </c>
      <c r="B90" s="2" t="s">
        <v>3</v>
      </c>
      <c r="C90" s="2">
        <v>7</v>
      </c>
      <c r="D90" s="4">
        <v>79.88</v>
      </c>
      <c r="E90" s="5">
        <f t="shared" si="4"/>
        <v>559.16</v>
      </c>
      <c r="F90" s="6">
        <v>0.03</v>
      </c>
      <c r="G90" s="5">
        <f t="shared" si="5"/>
        <v>16.774799999999999</v>
      </c>
      <c r="H90" s="2">
        <v>2</v>
      </c>
      <c r="I90" s="3">
        <v>190</v>
      </c>
      <c r="J90" s="5">
        <f t="shared" si="6"/>
        <v>732.38519999999994</v>
      </c>
      <c r="K90" s="11" t="str">
        <f t="shared" si="7"/>
        <v>P0008|May</v>
      </c>
    </row>
    <row r="91" spans="1:11" ht="15" customHeight="1" x14ac:dyDescent="0.25">
      <c r="A91" s="2" t="s">
        <v>44</v>
      </c>
      <c r="B91" s="2" t="s">
        <v>4</v>
      </c>
      <c r="C91" s="2">
        <v>7</v>
      </c>
      <c r="D91" s="4">
        <v>87.82</v>
      </c>
      <c r="E91" s="5">
        <f t="shared" si="4"/>
        <v>614.74</v>
      </c>
      <c r="F91" s="6">
        <v>0.03</v>
      </c>
      <c r="G91" s="5">
        <f t="shared" si="5"/>
        <v>18.4422</v>
      </c>
      <c r="H91" s="2">
        <v>2</v>
      </c>
      <c r="I91" s="3">
        <v>190</v>
      </c>
      <c r="J91" s="5">
        <f t="shared" si="6"/>
        <v>786.29780000000005</v>
      </c>
      <c r="K91" s="11" t="str">
        <f t="shared" si="7"/>
        <v>P0008|Jun</v>
      </c>
    </row>
    <row r="92" spans="1:11" ht="15" customHeight="1" x14ac:dyDescent="0.25">
      <c r="A92" s="2" t="s">
        <v>44</v>
      </c>
      <c r="B92" s="2" t="s">
        <v>5</v>
      </c>
      <c r="C92" s="2">
        <v>10</v>
      </c>
      <c r="D92" s="4">
        <v>91.91</v>
      </c>
      <c r="E92" s="5">
        <f t="shared" si="4"/>
        <v>919.09999999999991</v>
      </c>
      <c r="F92" s="6">
        <v>0.03</v>
      </c>
      <c r="G92" s="5">
        <f t="shared" si="5"/>
        <v>27.572999999999997</v>
      </c>
      <c r="H92" s="2">
        <v>3</v>
      </c>
      <c r="I92" s="3">
        <v>285</v>
      </c>
      <c r="J92" s="5">
        <f t="shared" si="6"/>
        <v>1176.5269999999998</v>
      </c>
      <c r="K92" s="11" t="str">
        <f t="shared" si="7"/>
        <v>P0008|Jul</v>
      </c>
    </row>
    <row r="93" spans="1:11" ht="15" customHeight="1" x14ac:dyDescent="0.25">
      <c r="A93" s="2" t="s">
        <v>44</v>
      </c>
      <c r="B93" s="2" t="s">
        <v>6</v>
      </c>
      <c r="C93" s="2">
        <v>11</v>
      </c>
      <c r="D93" s="4">
        <v>93.87</v>
      </c>
      <c r="E93" s="5">
        <f t="shared" si="4"/>
        <v>1032.5700000000002</v>
      </c>
      <c r="F93" s="6">
        <v>0.03</v>
      </c>
      <c r="G93" s="5">
        <f t="shared" si="5"/>
        <v>30.977100000000004</v>
      </c>
      <c r="H93" s="2">
        <v>3</v>
      </c>
      <c r="I93" s="3">
        <v>285</v>
      </c>
      <c r="J93" s="5">
        <f t="shared" si="6"/>
        <v>1286.5929000000001</v>
      </c>
      <c r="K93" s="11" t="str">
        <f t="shared" si="7"/>
        <v>P0008|Aug</v>
      </c>
    </row>
    <row r="94" spans="1:11" ht="15" customHeight="1" x14ac:dyDescent="0.25">
      <c r="A94" s="2" t="s">
        <v>44</v>
      </c>
      <c r="B94" s="2" t="s">
        <v>7</v>
      </c>
      <c r="C94" s="2">
        <v>6</v>
      </c>
      <c r="D94" s="4">
        <v>76.27</v>
      </c>
      <c r="E94" s="5">
        <f t="shared" si="4"/>
        <v>457.62</v>
      </c>
      <c r="F94" s="6">
        <v>0.03</v>
      </c>
      <c r="G94" s="5">
        <f t="shared" si="5"/>
        <v>13.7286</v>
      </c>
      <c r="H94" s="2">
        <v>2</v>
      </c>
      <c r="I94" s="3">
        <v>190</v>
      </c>
      <c r="J94" s="5">
        <f t="shared" si="6"/>
        <v>633.89139999999998</v>
      </c>
      <c r="K94" s="11" t="str">
        <f t="shared" si="7"/>
        <v>P0008|Sep</v>
      </c>
    </row>
    <row r="95" spans="1:11" ht="15" customHeight="1" x14ac:dyDescent="0.25">
      <c r="A95" s="2" t="s">
        <v>44</v>
      </c>
      <c r="B95" s="2" t="s">
        <v>8</v>
      </c>
      <c r="C95" s="2">
        <v>6</v>
      </c>
      <c r="D95" s="4">
        <v>86.98</v>
      </c>
      <c r="E95" s="5">
        <f t="shared" si="4"/>
        <v>521.88</v>
      </c>
      <c r="F95" s="6">
        <v>0.03</v>
      </c>
      <c r="G95" s="5">
        <f t="shared" si="5"/>
        <v>15.6564</v>
      </c>
      <c r="H95" s="2">
        <v>2</v>
      </c>
      <c r="I95" s="3">
        <v>190</v>
      </c>
      <c r="J95" s="5">
        <f t="shared" si="6"/>
        <v>696.22360000000003</v>
      </c>
      <c r="K95" s="11" t="str">
        <f t="shared" si="7"/>
        <v>P0008|Oct</v>
      </c>
    </row>
    <row r="96" spans="1:11" ht="15" customHeight="1" x14ac:dyDescent="0.25">
      <c r="A96" s="2" t="s">
        <v>44</v>
      </c>
      <c r="B96" s="2" t="s">
        <v>9</v>
      </c>
      <c r="C96" s="2">
        <v>6</v>
      </c>
      <c r="D96" s="4">
        <v>83.12</v>
      </c>
      <c r="E96" s="5">
        <f t="shared" si="4"/>
        <v>498.72</v>
      </c>
      <c r="F96" s="6">
        <v>0.03</v>
      </c>
      <c r="G96" s="5">
        <f t="shared" si="5"/>
        <v>14.961600000000001</v>
      </c>
      <c r="H96" s="2">
        <v>2</v>
      </c>
      <c r="I96" s="3">
        <v>190</v>
      </c>
      <c r="J96" s="5">
        <f t="shared" si="6"/>
        <v>673.75840000000005</v>
      </c>
      <c r="K96" s="11" t="str">
        <f t="shared" si="7"/>
        <v>P0008|Nov</v>
      </c>
    </row>
    <row r="97" spans="1:11" ht="15" customHeight="1" x14ac:dyDescent="0.25">
      <c r="A97" s="2" t="s">
        <v>44</v>
      </c>
      <c r="B97" s="2" t="s">
        <v>10</v>
      </c>
      <c r="C97" s="2">
        <v>13</v>
      </c>
      <c r="D97" s="4">
        <v>147.16999999999999</v>
      </c>
      <c r="E97" s="5">
        <f t="shared" si="4"/>
        <v>1913.2099999999998</v>
      </c>
      <c r="F97" s="6">
        <v>0.03</v>
      </c>
      <c r="G97" s="5">
        <f t="shared" si="5"/>
        <v>57.396299999999989</v>
      </c>
      <c r="H97" s="2">
        <v>5</v>
      </c>
      <c r="I97" s="3">
        <v>475</v>
      </c>
      <c r="J97" s="5">
        <f t="shared" si="6"/>
        <v>2330.8137000000002</v>
      </c>
      <c r="K97" s="11" t="str">
        <f t="shared" si="7"/>
        <v>P0008|Dec</v>
      </c>
    </row>
    <row r="98" spans="1:11" ht="15" customHeight="1" x14ac:dyDescent="0.25">
      <c r="A98" s="2" t="s">
        <v>44</v>
      </c>
      <c r="B98" s="2" t="s">
        <v>11</v>
      </c>
      <c r="C98" s="2">
        <v>13</v>
      </c>
      <c r="D98" s="4">
        <v>132.86000000000001</v>
      </c>
      <c r="E98" s="5">
        <f t="shared" si="4"/>
        <v>1727.1800000000003</v>
      </c>
      <c r="F98" s="6">
        <v>0.03</v>
      </c>
      <c r="G98" s="5">
        <f t="shared" si="5"/>
        <v>51.815400000000004</v>
      </c>
      <c r="H98" s="2">
        <v>5</v>
      </c>
      <c r="I98" s="3">
        <v>475</v>
      </c>
      <c r="J98" s="5">
        <f t="shared" si="6"/>
        <v>2150.3646000000003</v>
      </c>
      <c r="K98" s="11" t="str">
        <f t="shared" si="7"/>
        <v>P0008|Jan</v>
      </c>
    </row>
    <row r="99" spans="1:11" ht="15" customHeight="1" x14ac:dyDescent="0.25">
      <c r="A99" s="2" t="s">
        <v>44</v>
      </c>
      <c r="B99" s="2" t="s">
        <v>12</v>
      </c>
      <c r="C99" s="2">
        <v>10</v>
      </c>
      <c r="D99" s="4">
        <v>127.63</v>
      </c>
      <c r="E99" s="5">
        <f t="shared" si="4"/>
        <v>1276.3</v>
      </c>
      <c r="F99" s="6">
        <v>0.03</v>
      </c>
      <c r="G99" s="5">
        <f t="shared" si="5"/>
        <v>38.288999999999994</v>
      </c>
      <c r="H99" s="2">
        <v>4</v>
      </c>
      <c r="I99" s="3">
        <v>380</v>
      </c>
      <c r="J99" s="5">
        <f t="shared" si="6"/>
        <v>1618.011</v>
      </c>
      <c r="K99" s="11" t="str">
        <f t="shared" si="7"/>
        <v>P0008|Feb</v>
      </c>
    </row>
    <row r="100" spans="1:11" ht="15" customHeight="1" x14ac:dyDescent="0.25">
      <c r="A100" s="2" t="s">
        <v>44</v>
      </c>
      <c r="B100" s="2" t="s">
        <v>13</v>
      </c>
      <c r="C100" s="2">
        <v>11</v>
      </c>
      <c r="D100" s="4">
        <v>112.08</v>
      </c>
      <c r="E100" s="5">
        <f t="shared" si="4"/>
        <v>1232.8799999999999</v>
      </c>
      <c r="F100" s="6">
        <v>0.03</v>
      </c>
      <c r="G100" s="5">
        <f t="shared" si="5"/>
        <v>36.986399999999996</v>
      </c>
      <c r="H100" s="2">
        <v>4</v>
      </c>
      <c r="I100" s="3">
        <v>380</v>
      </c>
      <c r="J100" s="5">
        <f t="shared" si="6"/>
        <v>1575.8935999999999</v>
      </c>
      <c r="K100" s="11" t="str">
        <f t="shared" si="7"/>
        <v>P0008|Mar</v>
      </c>
    </row>
    <row r="101" spans="1:11" ht="15" customHeight="1" x14ac:dyDescent="0.25">
      <c r="A101" s="2" t="s">
        <v>47</v>
      </c>
      <c r="B101" s="2" t="s">
        <v>2</v>
      </c>
      <c r="C101" s="2">
        <v>6</v>
      </c>
      <c r="D101" s="4">
        <v>113.82</v>
      </c>
      <c r="E101" s="5">
        <f t="shared" si="4"/>
        <v>682.92</v>
      </c>
      <c r="F101" s="6">
        <v>0.03</v>
      </c>
      <c r="G101" s="5">
        <f t="shared" si="5"/>
        <v>20.487599999999997</v>
      </c>
      <c r="H101" s="2">
        <v>2</v>
      </c>
      <c r="I101" s="3">
        <v>240</v>
      </c>
      <c r="J101" s="5">
        <f t="shared" si="6"/>
        <v>902.43239999999992</v>
      </c>
      <c r="K101" s="11" t="str">
        <f t="shared" si="7"/>
        <v>P0009|Apr</v>
      </c>
    </row>
    <row r="102" spans="1:11" ht="15" customHeight="1" x14ac:dyDescent="0.25">
      <c r="A102" s="2" t="s">
        <v>47</v>
      </c>
      <c r="B102" s="2" t="s">
        <v>3</v>
      </c>
      <c r="C102" s="2">
        <v>7</v>
      </c>
      <c r="D102" s="4">
        <v>131.06</v>
      </c>
      <c r="E102" s="5">
        <f t="shared" si="4"/>
        <v>917.42000000000007</v>
      </c>
      <c r="F102" s="6">
        <v>0.03</v>
      </c>
      <c r="G102" s="5">
        <f t="shared" si="5"/>
        <v>27.522600000000001</v>
      </c>
      <c r="H102" s="2">
        <v>2</v>
      </c>
      <c r="I102" s="3">
        <v>240</v>
      </c>
      <c r="J102" s="5">
        <f t="shared" si="6"/>
        <v>1129.8974000000001</v>
      </c>
      <c r="K102" s="11" t="str">
        <f t="shared" si="7"/>
        <v>P0009|May</v>
      </c>
    </row>
    <row r="103" spans="1:11" ht="15" customHeight="1" x14ac:dyDescent="0.25">
      <c r="A103" s="2" t="s">
        <v>47</v>
      </c>
      <c r="B103" s="2" t="s">
        <v>4</v>
      </c>
      <c r="C103" s="2">
        <v>8</v>
      </c>
      <c r="D103" s="4">
        <v>138.57</v>
      </c>
      <c r="E103" s="5">
        <f t="shared" si="4"/>
        <v>1108.56</v>
      </c>
      <c r="F103" s="6">
        <v>0.03</v>
      </c>
      <c r="G103" s="5">
        <f t="shared" si="5"/>
        <v>33.256799999999998</v>
      </c>
      <c r="H103" s="2">
        <v>2</v>
      </c>
      <c r="I103" s="3">
        <v>240</v>
      </c>
      <c r="J103" s="5">
        <f t="shared" si="6"/>
        <v>1315.3031999999998</v>
      </c>
      <c r="K103" s="11" t="str">
        <f t="shared" si="7"/>
        <v>P0009|Jun</v>
      </c>
    </row>
    <row r="104" spans="1:11" ht="15" customHeight="1" x14ac:dyDescent="0.25">
      <c r="A104" s="2" t="s">
        <v>47</v>
      </c>
      <c r="B104" s="2" t="s">
        <v>5</v>
      </c>
      <c r="C104" s="2">
        <v>11</v>
      </c>
      <c r="D104" s="4">
        <v>155.87</v>
      </c>
      <c r="E104" s="5">
        <f t="shared" si="4"/>
        <v>1714.5700000000002</v>
      </c>
      <c r="F104" s="6">
        <v>0.03</v>
      </c>
      <c r="G104" s="5">
        <f t="shared" si="5"/>
        <v>51.437100000000001</v>
      </c>
      <c r="H104" s="2">
        <v>3</v>
      </c>
      <c r="I104" s="3">
        <v>360</v>
      </c>
      <c r="J104" s="5">
        <f t="shared" si="6"/>
        <v>2023.1329000000001</v>
      </c>
      <c r="K104" s="11" t="str">
        <f t="shared" si="7"/>
        <v>P0009|Jul</v>
      </c>
    </row>
    <row r="105" spans="1:11" ht="15" customHeight="1" x14ac:dyDescent="0.25">
      <c r="A105" s="2" t="s">
        <v>47</v>
      </c>
      <c r="B105" s="2" t="s">
        <v>6</v>
      </c>
      <c r="C105" s="2">
        <v>10</v>
      </c>
      <c r="D105" s="4">
        <v>161.24</v>
      </c>
      <c r="E105" s="5">
        <f t="shared" si="4"/>
        <v>1612.4</v>
      </c>
      <c r="F105" s="6">
        <v>0.03</v>
      </c>
      <c r="G105" s="5">
        <f t="shared" si="5"/>
        <v>48.372</v>
      </c>
      <c r="H105" s="2">
        <v>3</v>
      </c>
      <c r="I105" s="3">
        <v>360</v>
      </c>
      <c r="J105" s="5">
        <f t="shared" si="6"/>
        <v>1924.028</v>
      </c>
      <c r="K105" s="11" t="str">
        <f t="shared" si="7"/>
        <v>P0009|Aug</v>
      </c>
    </row>
    <row r="106" spans="1:11" ht="15" customHeight="1" x14ac:dyDescent="0.25">
      <c r="A106" s="2" t="s">
        <v>47</v>
      </c>
      <c r="B106" s="2" t="s">
        <v>7</v>
      </c>
      <c r="C106" s="2">
        <v>7</v>
      </c>
      <c r="D106" s="4">
        <v>142.94999999999999</v>
      </c>
      <c r="E106" s="5">
        <f t="shared" si="4"/>
        <v>1000.6499999999999</v>
      </c>
      <c r="F106" s="6">
        <v>0.03</v>
      </c>
      <c r="G106" s="5">
        <f t="shared" si="5"/>
        <v>30.019499999999994</v>
      </c>
      <c r="H106" s="2">
        <v>2</v>
      </c>
      <c r="I106" s="3">
        <v>240</v>
      </c>
      <c r="J106" s="5">
        <f t="shared" si="6"/>
        <v>1210.6304999999998</v>
      </c>
      <c r="K106" s="11" t="str">
        <f t="shared" si="7"/>
        <v>P0009|Sep</v>
      </c>
    </row>
    <row r="107" spans="1:11" ht="15" customHeight="1" x14ac:dyDescent="0.25">
      <c r="A107" s="2" t="s">
        <v>47</v>
      </c>
      <c r="B107" s="2" t="s">
        <v>8</v>
      </c>
      <c r="C107" s="2">
        <v>6</v>
      </c>
      <c r="D107" s="4">
        <v>133.68</v>
      </c>
      <c r="E107" s="5">
        <f t="shared" si="4"/>
        <v>802.08</v>
      </c>
      <c r="F107" s="6">
        <v>0.03</v>
      </c>
      <c r="G107" s="5">
        <f t="shared" si="5"/>
        <v>24.0624</v>
      </c>
      <c r="H107" s="2">
        <v>2</v>
      </c>
      <c r="I107" s="3">
        <v>240</v>
      </c>
      <c r="J107" s="5">
        <f t="shared" si="6"/>
        <v>1018.0175999999999</v>
      </c>
      <c r="K107" s="11" t="str">
        <f t="shared" si="7"/>
        <v>P0009|Oct</v>
      </c>
    </row>
    <row r="108" spans="1:11" ht="15" customHeight="1" x14ac:dyDescent="0.25">
      <c r="A108" s="2" t="s">
        <v>47</v>
      </c>
      <c r="B108" s="2" t="s">
        <v>9</v>
      </c>
      <c r="C108" s="2">
        <v>7</v>
      </c>
      <c r="D108" s="4">
        <v>138.01</v>
      </c>
      <c r="E108" s="5">
        <f t="shared" si="4"/>
        <v>966.06999999999994</v>
      </c>
      <c r="F108" s="6">
        <v>0.03</v>
      </c>
      <c r="G108" s="5">
        <f t="shared" si="5"/>
        <v>28.982099999999996</v>
      </c>
      <c r="H108" s="2">
        <v>3</v>
      </c>
      <c r="I108" s="3">
        <v>360</v>
      </c>
      <c r="J108" s="5">
        <f t="shared" si="6"/>
        <v>1297.0879</v>
      </c>
      <c r="K108" s="11" t="str">
        <f t="shared" si="7"/>
        <v>P0009|Nov</v>
      </c>
    </row>
    <row r="109" spans="1:11" ht="15" customHeight="1" x14ac:dyDescent="0.25">
      <c r="A109" s="2" t="s">
        <v>47</v>
      </c>
      <c r="B109" s="2" t="s">
        <v>10</v>
      </c>
      <c r="C109" s="2">
        <v>15</v>
      </c>
      <c r="D109" s="4">
        <v>262.41000000000003</v>
      </c>
      <c r="E109" s="5">
        <f t="shared" si="4"/>
        <v>3936.1500000000005</v>
      </c>
      <c r="F109" s="6">
        <v>0.03</v>
      </c>
      <c r="G109" s="5">
        <f t="shared" si="5"/>
        <v>118.08450000000001</v>
      </c>
      <c r="H109" s="2">
        <v>6</v>
      </c>
      <c r="I109" s="3">
        <v>720</v>
      </c>
      <c r="J109" s="5">
        <f t="shared" si="6"/>
        <v>4538.0655000000006</v>
      </c>
      <c r="K109" s="11" t="str">
        <f t="shared" si="7"/>
        <v>P0009|Dec</v>
      </c>
    </row>
    <row r="110" spans="1:11" ht="15" customHeight="1" x14ac:dyDescent="0.25">
      <c r="A110" s="2" t="s">
        <v>47</v>
      </c>
      <c r="B110" s="2" t="s">
        <v>11</v>
      </c>
      <c r="C110" s="2">
        <v>14</v>
      </c>
      <c r="D110" s="4">
        <v>231.61</v>
      </c>
      <c r="E110" s="5">
        <f t="shared" si="4"/>
        <v>3242.54</v>
      </c>
      <c r="F110" s="6">
        <v>0.03</v>
      </c>
      <c r="G110" s="5">
        <f t="shared" si="5"/>
        <v>97.276199999999989</v>
      </c>
      <c r="H110" s="2">
        <v>5</v>
      </c>
      <c r="I110" s="3">
        <v>600</v>
      </c>
      <c r="J110" s="5">
        <f t="shared" si="6"/>
        <v>3745.2638000000002</v>
      </c>
      <c r="K110" s="11" t="str">
        <f t="shared" si="7"/>
        <v>P0009|Jan</v>
      </c>
    </row>
    <row r="111" spans="1:11" ht="15" customHeight="1" x14ac:dyDescent="0.25">
      <c r="A111" s="2" t="s">
        <v>47</v>
      </c>
      <c r="B111" s="2" t="s">
        <v>12</v>
      </c>
      <c r="C111" s="2">
        <v>12</v>
      </c>
      <c r="D111" s="4">
        <v>225.17</v>
      </c>
      <c r="E111" s="5">
        <f t="shared" si="4"/>
        <v>2702.04</v>
      </c>
      <c r="F111" s="6">
        <v>0.03</v>
      </c>
      <c r="G111" s="5">
        <f t="shared" si="5"/>
        <v>81.061199999999999</v>
      </c>
      <c r="H111" s="2">
        <v>5</v>
      </c>
      <c r="I111" s="3">
        <v>600</v>
      </c>
      <c r="J111" s="5">
        <f t="shared" si="6"/>
        <v>3220.9787999999999</v>
      </c>
      <c r="K111" s="11" t="str">
        <f t="shared" si="7"/>
        <v>P0009|Feb</v>
      </c>
    </row>
    <row r="112" spans="1:11" ht="15" customHeight="1" x14ac:dyDescent="0.25">
      <c r="A112" s="2" t="s">
        <v>47</v>
      </c>
      <c r="B112" s="2" t="s">
        <v>13</v>
      </c>
      <c r="C112" s="2">
        <v>10</v>
      </c>
      <c r="D112" s="4">
        <v>190.09</v>
      </c>
      <c r="E112" s="5">
        <f t="shared" si="4"/>
        <v>1900.9</v>
      </c>
      <c r="F112" s="6">
        <v>0.03</v>
      </c>
      <c r="G112" s="5">
        <f t="shared" si="5"/>
        <v>57.027000000000001</v>
      </c>
      <c r="H112" s="2">
        <v>4</v>
      </c>
      <c r="I112" s="3">
        <v>480</v>
      </c>
      <c r="J112" s="5">
        <f t="shared" si="6"/>
        <v>2323.873</v>
      </c>
      <c r="K112" s="11" t="str">
        <f t="shared" si="7"/>
        <v>P0009|Mar</v>
      </c>
    </row>
    <row r="113" spans="1:11" ht="15" customHeight="1" x14ac:dyDescent="0.25">
      <c r="A113" s="2" t="s">
        <v>49</v>
      </c>
      <c r="B113" s="2" t="s">
        <v>2</v>
      </c>
      <c r="C113" s="2">
        <v>5</v>
      </c>
      <c r="D113" s="4">
        <v>149.35</v>
      </c>
      <c r="E113" s="5">
        <f t="shared" si="4"/>
        <v>746.75</v>
      </c>
      <c r="F113" s="6">
        <v>0.03</v>
      </c>
      <c r="G113" s="5">
        <f t="shared" si="5"/>
        <v>22.4025</v>
      </c>
      <c r="H113" s="2">
        <v>2</v>
      </c>
      <c r="I113" s="3">
        <v>300</v>
      </c>
      <c r="J113" s="5">
        <f t="shared" si="6"/>
        <v>1024.3475000000001</v>
      </c>
      <c r="K113" s="11" t="str">
        <f t="shared" si="7"/>
        <v>P0010|Apr</v>
      </c>
    </row>
    <row r="114" spans="1:11" ht="15" customHeight="1" x14ac:dyDescent="0.25">
      <c r="A114" s="2" t="s">
        <v>49</v>
      </c>
      <c r="B114" s="2" t="s">
        <v>3</v>
      </c>
      <c r="C114" s="2">
        <v>6</v>
      </c>
      <c r="D114" s="4">
        <v>155.51</v>
      </c>
      <c r="E114" s="5">
        <f t="shared" si="4"/>
        <v>933.06</v>
      </c>
      <c r="F114" s="6">
        <v>0.03</v>
      </c>
      <c r="G114" s="5">
        <f t="shared" si="5"/>
        <v>27.991799999999998</v>
      </c>
      <c r="H114" s="2">
        <v>2</v>
      </c>
      <c r="I114" s="3">
        <v>300</v>
      </c>
      <c r="J114" s="5">
        <f t="shared" si="6"/>
        <v>1205.0681999999999</v>
      </c>
      <c r="K114" s="11" t="str">
        <f t="shared" si="7"/>
        <v>P0010|May</v>
      </c>
    </row>
    <row r="115" spans="1:11" ht="15" customHeight="1" x14ac:dyDescent="0.25">
      <c r="A115" s="2" t="s">
        <v>49</v>
      </c>
      <c r="B115" s="2" t="s">
        <v>4</v>
      </c>
      <c r="C115" s="2">
        <v>7</v>
      </c>
      <c r="D115" s="4">
        <v>167.04</v>
      </c>
      <c r="E115" s="5">
        <f t="shared" si="4"/>
        <v>1169.28</v>
      </c>
      <c r="F115" s="6">
        <v>0.03</v>
      </c>
      <c r="G115" s="5">
        <f t="shared" si="5"/>
        <v>35.078399999999995</v>
      </c>
      <c r="H115" s="2">
        <v>2</v>
      </c>
      <c r="I115" s="3">
        <v>300</v>
      </c>
      <c r="J115" s="5">
        <f t="shared" si="6"/>
        <v>1434.2015999999999</v>
      </c>
      <c r="K115" s="11" t="str">
        <f t="shared" si="7"/>
        <v>P0010|Jun</v>
      </c>
    </row>
    <row r="116" spans="1:11" ht="15" customHeight="1" x14ac:dyDescent="0.25">
      <c r="A116" s="2" t="s">
        <v>49</v>
      </c>
      <c r="B116" s="2" t="s">
        <v>5</v>
      </c>
      <c r="C116" s="2">
        <v>10</v>
      </c>
      <c r="D116" s="4">
        <v>169.5</v>
      </c>
      <c r="E116" s="5">
        <f t="shared" si="4"/>
        <v>1695</v>
      </c>
      <c r="F116" s="6">
        <v>0.03</v>
      </c>
      <c r="G116" s="5">
        <f t="shared" si="5"/>
        <v>50.85</v>
      </c>
      <c r="H116" s="2">
        <v>3</v>
      </c>
      <c r="I116" s="3">
        <v>450</v>
      </c>
      <c r="J116" s="5">
        <f t="shared" si="6"/>
        <v>2094.15</v>
      </c>
      <c r="K116" s="11" t="str">
        <f t="shared" si="7"/>
        <v>P0010|Jul</v>
      </c>
    </row>
    <row r="117" spans="1:11" ht="15" customHeight="1" x14ac:dyDescent="0.25">
      <c r="A117" s="2" t="s">
        <v>49</v>
      </c>
      <c r="B117" s="2" t="s">
        <v>6</v>
      </c>
      <c r="C117" s="2">
        <v>10</v>
      </c>
      <c r="D117" s="4">
        <v>182.9</v>
      </c>
      <c r="E117" s="5">
        <f t="shared" si="4"/>
        <v>1829</v>
      </c>
      <c r="F117" s="6">
        <v>0.03</v>
      </c>
      <c r="G117" s="5">
        <f t="shared" si="5"/>
        <v>54.87</v>
      </c>
      <c r="H117" s="2">
        <v>3</v>
      </c>
      <c r="I117" s="3">
        <v>450</v>
      </c>
      <c r="J117" s="5">
        <f t="shared" si="6"/>
        <v>2224.13</v>
      </c>
      <c r="K117" s="11" t="str">
        <f t="shared" si="7"/>
        <v>P0010|Aug</v>
      </c>
    </row>
    <row r="118" spans="1:11" ht="15" customHeight="1" x14ac:dyDescent="0.25">
      <c r="A118" s="2" t="s">
        <v>49</v>
      </c>
      <c r="B118" s="2" t="s">
        <v>7</v>
      </c>
      <c r="C118" s="2">
        <v>6</v>
      </c>
      <c r="D118" s="4">
        <v>152.88999999999999</v>
      </c>
      <c r="E118" s="5">
        <f t="shared" si="4"/>
        <v>917.33999999999992</v>
      </c>
      <c r="F118" s="6">
        <v>0.03</v>
      </c>
      <c r="G118" s="5">
        <f t="shared" si="5"/>
        <v>27.520199999999996</v>
      </c>
      <c r="H118" s="2">
        <v>2</v>
      </c>
      <c r="I118" s="3">
        <v>300</v>
      </c>
      <c r="J118" s="5">
        <f t="shared" si="6"/>
        <v>1189.8198</v>
      </c>
      <c r="K118" s="11" t="str">
        <f t="shared" si="7"/>
        <v>P0010|Sep</v>
      </c>
    </row>
    <row r="119" spans="1:11" ht="15" customHeight="1" x14ac:dyDescent="0.25">
      <c r="A119" s="2" t="s">
        <v>49</v>
      </c>
      <c r="B119" s="2" t="s">
        <v>8</v>
      </c>
      <c r="C119" s="2">
        <v>6</v>
      </c>
      <c r="D119" s="4">
        <v>165.99</v>
      </c>
      <c r="E119" s="5">
        <f t="shared" si="4"/>
        <v>995.94</v>
      </c>
      <c r="F119" s="6">
        <v>0.03</v>
      </c>
      <c r="G119" s="5">
        <f t="shared" si="5"/>
        <v>29.8782</v>
      </c>
      <c r="H119" s="2">
        <v>2</v>
      </c>
      <c r="I119" s="3">
        <v>300</v>
      </c>
      <c r="J119" s="5">
        <f t="shared" si="6"/>
        <v>1266.0617999999999</v>
      </c>
      <c r="K119" s="11" t="str">
        <f t="shared" si="7"/>
        <v>P0010|Oct</v>
      </c>
    </row>
    <row r="120" spans="1:11" ht="15" customHeight="1" x14ac:dyDescent="0.25">
      <c r="A120" s="2" t="s">
        <v>49</v>
      </c>
      <c r="B120" s="2" t="s">
        <v>9</v>
      </c>
      <c r="C120" s="2">
        <v>6</v>
      </c>
      <c r="D120" s="4">
        <v>171.27</v>
      </c>
      <c r="E120" s="5">
        <f t="shared" si="4"/>
        <v>1027.6200000000001</v>
      </c>
      <c r="F120" s="6">
        <v>0.03</v>
      </c>
      <c r="G120" s="5">
        <f t="shared" si="5"/>
        <v>30.828600000000002</v>
      </c>
      <c r="H120" s="2">
        <v>2</v>
      </c>
      <c r="I120" s="3">
        <v>300</v>
      </c>
      <c r="J120" s="5">
        <f t="shared" si="6"/>
        <v>1296.7914000000001</v>
      </c>
      <c r="K120" s="11" t="str">
        <f t="shared" si="7"/>
        <v>P0010|Nov</v>
      </c>
    </row>
    <row r="121" spans="1:11" ht="15" customHeight="1" x14ac:dyDescent="0.25">
      <c r="A121" s="2" t="s">
        <v>49</v>
      </c>
      <c r="B121" s="2" t="s">
        <v>10</v>
      </c>
      <c r="C121" s="2">
        <v>15</v>
      </c>
      <c r="D121" s="4">
        <v>306.07</v>
      </c>
      <c r="E121" s="5">
        <f t="shared" si="4"/>
        <v>4591.05</v>
      </c>
      <c r="F121" s="6">
        <v>0.03</v>
      </c>
      <c r="G121" s="5">
        <f t="shared" si="5"/>
        <v>137.73150000000001</v>
      </c>
      <c r="H121" s="2">
        <v>6</v>
      </c>
      <c r="I121" s="3">
        <v>900</v>
      </c>
      <c r="J121" s="5">
        <f t="shared" si="6"/>
        <v>5353.3185000000003</v>
      </c>
      <c r="K121" s="11" t="str">
        <f t="shared" si="7"/>
        <v>P0010|Dec</v>
      </c>
    </row>
    <row r="122" spans="1:11" ht="15" customHeight="1" x14ac:dyDescent="0.25">
      <c r="A122" s="2" t="s">
        <v>49</v>
      </c>
      <c r="B122" s="2" t="s">
        <v>11</v>
      </c>
      <c r="C122" s="2">
        <v>12</v>
      </c>
      <c r="D122" s="4">
        <v>255.33</v>
      </c>
      <c r="E122" s="5">
        <f t="shared" si="4"/>
        <v>3063.96</v>
      </c>
      <c r="F122" s="6">
        <v>0.03</v>
      </c>
      <c r="G122" s="5">
        <f t="shared" si="5"/>
        <v>91.918800000000005</v>
      </c>
      <c r="H122" s="2">
        <v>5</v>
      </c>
      <c r="I122" s="3">
        <v>750</v>
      </c>
      <c r="J122" s="5">
        <f t="shared" si="6"/>
        <v>3722.0412000000001</v>
      </c>
      <c r="K122" s="11" t="str">
        <f t="shared" si="7"/>
        <v>P0010|Jan</v>
      </c>
    </row>
    <row r="123" spans="1:11" ht="15" customHeight="1" x14ac:dyDescent="0.25">
      <c r="A123" s="2" t="s">
        <v>49</v>
      </c>
      <c r="B123" s="2" t="s">
        <v>12</v>
      </c>
      <c r="C123" s="2">
        <v>10</v>
      </c>
      <c r="D123" s="4">
        <v>281.73</v>
      </c>
      <c r="E123" s="5">
        <f t="shared" si="4"/>
        <v>2817.3</v>
      </c>
      <c r="F123" s="6">
        <v>0.03</v>
      </c>
      <c r="G123" s="5">
        <f t="shared" si="5"/>
        <v>84.519000000000005</v>
      </c>
      <c r="H123" s="2">
        <v>4</v>
      </c>
      <c r="I123" s="3">
        <v>600</v>
      </c>
      <c r="J123" s="5">
        <f t="shared" si="6"/>
        <v>3332.7809999999999</v>
      </c>
      <c r="K123" s="11" t="str">
        <f t="shared" si="7"/>
        <v>P0010|Feb</v>
      </c>
    </row>
    <row r="124" spans="1:11" ht="15" customHeight="1" x14ac:dyDescent="0.25">
      <c r="A124" s="2" t="s">
        <v>49</v>
      </c>
      <c r="B124" s="2" t="s">
        <v>13</v>
      </c>
      <c r="C124" s="2">
        <v>10</v>
      </c>
      <c r="D124" s="4">
        <v>223.1</v>
      </c>
      <c r="E124" s="5">
        <f t="shared" si="4"/>
        <v>2231</v>
      </c>
      <c r="F124" s="6">
        <v>0.03</v>
      </c>
      <c r="G124" s="5">
        <f t="shared" si="5"/>
        <v>66.929999999999993</v>
      </c>
      <c r="H124" s="2">
        <v>4</v>
      </c>
      <c r="I124" s="3">
        <v>600</v>
      </c>
      <c r="J124" s="5">
        <f t="shared" si="6"/>
        <v>2764.07</v>
      </c>
      <c r="K124" s="11" t="str">
        <f t="shared" si="7"/>
        <v>P0010|Mar</v>
      </c>
    </row>
    <row r="125" spans="1:11" ht="15" customHeight="1" x14ac:dyDescent="0.25">
      <c r="A125" s="2" t="s">
        <v>52</v>
      </c>
      <c r="B125" s="2" t="s">
        <v>2</v>
      </c>
      <c r="C125" s="2">
        <v>6</v>
      </c>
      <c r="D125" s="4">
        <v>211.68</v>
      </c>
      <c r="E125" s="5">
        <f t="shared" si="4"/>
        <v>1270.08</v>
      </c>
      <c r="F125" s="6">
        <v>0.03</v>
      </c>
      <c r="G125" s="5">
        <f t="shared" si="5"/>
        <v>38.102399999999996</v>
      </c>
      <c r="H125" s="2">
        <v>2</v>
      </c>
      <c r="I125" s="3">
        <v>370</v>
      </c>
      <c r="J125" s="5">
        <f t="shared" si="6"/>
        <v>1601.9775999999999</v>
      </c>
      <c r="K125" s="11" t="str">
        <f t="shared" si="7"/>
        <v>P0011|Apr</v>
      </c>
    </row>
    <row r="126" spans="1:11" ht="15" customHeight="1" x14ac:dyDescent="0.25">
      <c r="A126" s="2" t="s">
        <v>52</v>
      </c>
      <c r="B126" s="2" t="s">
        <v>3</v>
      </c>
      <c r="C126" s="2">
        <v>8</v>
      </c>
      <c r="D126" s="4">
        <v>214.7</v>
      </c>
      <c r="E126" s="5">
        <f t="shared" si="4"/>
        <v>1717.6</v>
      </c>
      <c r="F126" s="6">
        <v>0.03</v>
      </c>
      <c r="G126" s="5">
        <f t="shared" si="5"/>
        <v>51.527999999999999</v>
      </c>
      <c r="H126" s="2">
        <v>2</v>
      </c>
      <c r="I126" s="3">
        <v>370</v>
      </c>
      <c r="J126" s="5">
        <f t="shared" si="6"/>
        <v>2036.0719999999999</v>
      </c>
      <c r="K126" s="11" t="str">
        <f t="shared" si="7"/>
        <v>P0011|May</v>
      </c>
    </row>
    <row r="127" spans="1:11" ht="15" customHeight="1" x14ac:dyDescent="0.25">
      <c r="A127" s="2" t="s">
        <v>52</v>
      </c>
      <c r="B127" s="2" t="s">
        <v>4</v>
      </c>
      <c r="C127" s="2">
        <v>9</v>
      </c>
      <c r="D127" s="4">
        <v>228.61</v>
      </c>
      <c r="E127" s="5">
        <f t="shared" si="4"/>
        <v>2057.4900000000002</v>
      </c>
      <c r="F127" s="6">
        <v>0.03</v>
      </c>
      <c r="G127" s="5">
        <f t="shared" si="5"/>
        <v>61.724700000000006</v>
      </c>
      <c r="H127" s="2">
        <v>3</v>
      </c>
      <c r="I127" s="3">
        <v>555</v>
      </c>
      <c r="J127" s="5">
        <f t="shared" si="6"/>
        <v>2550.7653</v>
      </c>
      <c r="K127" s="11" t="str">
        <f t="shared" si="7"/>
        <v>P0011|Jun</v>
      </c>
    </row>
    <row r="128" spans="1:11" ht="15" customHeight="1" x14ac:dyDescent="0.25">
      <c r="A128" s="2" t="s">
        <v>52</v>
      </c>
      <c r="B128" s="2" t="s">
        <v>5</v>
      </c>
      <c r="C128" s="2">
        <v>12</v>
      </c>
      <c r="D128" s="4">
        <v>255.35</v>
      </c>
      <c r="E128" s="5">
        <f t="shared" si="4"/>
        <v>3064.2</v>
      </c>
      <c r="F128" s="6">
        <v>0.03</v>
      </c>
      <c r="G128" s="5">
        <f t="shared" si="5"/>
        <v>91.925999999999988</v>
      </c>
      <c r="H128" s="2">
        <v>3</v>
      </c>
      <c r="I128" s="3">
        <v>555</v>
      </c>
      <c r="J128" s="5">
        <f t="shared" si="6"/>
        <v>3527.2739999999999</v>
      </c>
      <c r="K128" s="11" t="str">
        <f t="shared" si="7"/>
        <v>P0011|Jul</v>
      </c>
    </row>
    <row r="129" spans="1:11" ht="15" customHeight="1" x14ac:dyDescent="0.25">
      <c r="A129" s="2" t="s">
        <v>52</v>
      </c>
      <c r="B129" s="2" t="s">
        <v>6</v>
      </c>
      <c r="C129" s="2">
        <v>11</v>
      </c>
      <c r="D129" s="4">
        <v>269.33</v>
      </c>
      <c r="E129" s="5">
        <f t="shared" si="4"/>
        <v>2962.6299999999997</v>
      </c>
      <c r="F129" s="6">
        <v>0.03</v>
      </c>
      <c r="G129" s="5">
        <f t="shared" si="5"/>
        <v>88.878899999999987</v>
      </c>
      <c r="H129" s="2">
        <v>3</v>
      </c>
      <c r="I129" s="3">
        <v>555</v>
      </c>
      <c r="J129" s="5">
        <f t="shared" si="6"/>
        <v>3428.7510999999995</v>
      </c>
      <c r="K129" s="11" t="str">
        <f t="shared" si="7"/>
        <v>P0011|Aug</v>
      </c>
    </row>
    <row r="130" spans="1:11" ht="15" customHeight="1" x14ac:dyDescent="0.25">
      <c r="A130" s="2" t="s">
        <v>52</v>
      </c>
      <c r="B130" s="2" t="s">
        <v>7</v>
      </c>
      <c r="C130" s="2">
        <v>8</v>
      </c>
      <c r="D130" s="4">
        <v>222.15</v>
      </c>
      <c r="E130" s="5">
        <f t="shared" si="4"/>
        <v>1777.2</v>
      </c>
      <c r="F130" s="6">
        <v>0.03</v>
      </c>
      <c r="G130" s="5">
        <f t="shared" si="5"/>
        <v>53.316000000000003</v>
      </c>
      <c r="H130" s="2">
        <v>3</v>
      </c>
      <c r="I130" s="3">
        <v>555</v>
      </c>
      <c r="J130" s="5">
        <f t="shared" si="6"/>
        <v>2278.884</v>
      </c>
      <c r="K130" s="11" t="str">
        <f t="shared" si="7"/>
        <v>P0011|Sep</v>
      </c>
    </row>
    <row r="131" spans="1:11" ht="15" customHeight="1" x14ac:dyDescent="0.25">
      <c r="A131" s="2" t="s">
        <v>52</v>
      </c>
      <c r="B131" s="2" t="s">
        <v>8</v>
      </c>
      <c r="C131" s="2">
        <v>7</v>
      </c>
      <c r="D131" s="4">
        <v>237.03</v>
      </c>
      <c r="E131" s="5">
        <f t="shared" si="4"/>
        <v>1659.21</v>
      </c>
      <c r="F131" s="6">
        <v>0.03</v>
      </c>
      <c r="G131" s="5">
        <f t="shared" si="5"/>
        <v>49.776299999999999</v>
      </c>
      <c r="H131" s="2">
        <v>2</v>
      </c>
      <c r="I131" s="3">
        <v>370</v>
      </c>
      <c r="J131" s="5">
        <f t="shared" si="6"/>
        <v>1979.4337</v>
      </c>
      <c r="K131" s="11" t="str">
        <f t="shared" si="7"/>
        <v>P0011|Oct</v>
      </c>
    </row>
    <row r="132" spans="1:11" ht="15" customHeight="1" x14ac:dyDescent="0.25">
      <c r="A132" s="2" t="s">
        <v>52</v>
      </c>
      <c r="B132" s="2" t="s">
        <v>9</v>
      </c>
      <c r="C132" s="2">
        <v>7</v>
      </c>
      <c r="D132" s="4">
        <v>224.52</v>
      </c>
      <c r="E132" s="5">
        <f t="shared" si="4"/>
        <v>1571.64</v>
      </c>
      <c r="F132" s="6">
        <v>0.03</v>
      </c>
      <c r="G132" s="5">
        <f t="shared" si="5"/>
        <v>47.1492</v>
      </c>
      <c r="H132" s="2">
        <v>3</v>
      </c>
      <c r="I132" s="3">
        <v>555</v>
      </c>
      <c r="J132" s="5">
        <f t="shared" si="6"/>
        <v>2079.4908000000005</v>
      </c>
      <c r="K132" s="11" t="str">
        <f t="shared" si="7"/>
        <v>P0011|Nov</v>
      </c>
    </row>
    <row r="133" spans="1:11" ht="15" customHeight="1" x14ac:dyDescent="0.25">
      <c r="A133" s="2" t="s">
        <v>52</v>
      </c>
      <c r="B133" s="2" t="s">
        <v>10</v>
      </c>
      <c r="C133" s="2">
        <v>15</v>
      </c>
      <c r="D133" s="4">
        <v>443.5</v>
      </c>
      <c r="E133" s="5">
        <f t="shared" ref="E133:E196" si="8">C133*D133</f>
        <v>6652.5</v>
      </c>
      <c r="F133" s="6">
        <v>0.03</v>
      </c>
      <c r="G133" s="5">
        <f t="shared" ref="G133:G196" si="9">E133*F133</f>
        <v>199.57499999999999</v>
      </c>
      <c r="H133" s="2">
        <v>6</v>
      </c>
      <c r="I133" s="3">
        <v>1110</v>
      </c>
      <c r="J133" s="5">
        <f t="shared" ref="J133:J196" si="10">E133+I133-G133</f>
        <v>7562.9250000000002</v>
      </c>
      <c r="K133" s="11" t="str">
        <f t="shared" ref="K133:K196" si="11">A133&amp;"|"&amp;B133</f>
        <v>P0011|Dec</v>
      </c>
    </row>
    <row r="134" spans="1:11" ht="15" customHeight="1" x14ac:dyDescent="0.25">
      <c r="A134" s="2" t="s">
        <v>52</v>
      </c>
      <c r="B134" s="2" t="s">
        <v>11</v>
      </c>
      <c r="C134" s="2">
        <v>15</v>
      </c>
      <c r="D134" s="4">
        <v>389.02</v>
      </c>
      <c r="E134" s="5">
        <f t="shared" si="8"/>
        <v>5835.2999999999993</v>
      </c>
      <c r="F134" s="6">
        <v>0.03</v>
      </c>
      <c r="G134" s="5">
        <f t="shared" si="9"/>
        <v>175.05899999999997</v>
      </c>
      <c r="H134" s="2">
        <v>6</v>
      </c>
      <c r="I134" s="3">
        <v>1110</v>
      </c>
      <c r="J134" s="5">
        <f t="shared" si="10"/>
        <v>6770.2409999999991</v>
      </c>
      <c r="K134" s="11" t="str">
        <f t="shared" si="11"/>
        <v>P0011|Jan</v>
      </c>
    </row>
    <row r="135" spans="1:11" ht="15" customHeight="1" x14ac:dyDescent="0.25">
      <c r="A135" s="2" t="s">
        <v>52</v>
      </c>
      <c r="B135" s="2" t="s">
        <v>12</v>
      </c>
      <c r="C135" s="2">
        <v>14</v>
      </c>
      <c r="D135" s="4">
        <v>358.89</v>
      </c>
      <c r="E135" s="5">
        <f t="shared" si="8"/>
        <v>5024.46</v>
      </c>
      <c r="F135" s="6">
        <v>0.03</v>
      </c>
      <c r="G135" s="5">
        <f t="shared" si="9"/>
        <v>150.7338</v>
      </c>
      <c r="H135" s="2">
        <v>5</v>
      </c>
      <c r="I135" s="3">
        <v>925</v>
      </c>
      <c r="J135" s="5">
        <f t="shared" si="10"/>
        <v>5798.7262000000001</v>
      </c>
      <c r="K135" s="11" t="str">
        <f t="shared" si="11"/>
        <v>P0011|Feb</v>
      </c>
    </row>
    <row r="136" spans="1:11" ht="15" customHeight="1" x14ac:dyDescent="0.25">
      <c r="A136" s="2" t="s">
        <v>52</v>
      </c>
      <c r="B136" s="2" t="s">
        <v>13</v>
      </c>
      <c r="C136" s="2">
        <v>12</v>
      </c>
      <c r="D136" s="4">
        <v>315.83</v>
      </c>
      <c r="E136" s="5">
        <f t="shared" si="8"/>
        <v>3789.96</v>
      </c>
      <c r="F136" s="6">
        <v>0.03</v>
      </c>
      <c r="G136" s="5">
        <f t="shared" si="9"/>
        <v>113.69879999999999</v>
      </c>
      <c r="H136" s="2">
        <v>4</v>
      </c>
      <c r="I136" s="3">
        <v>740</v>
      </c>
      <c r="J136" s="5">
        <f t="shared" si="10"/>
        <v>4416.2611999999999</v>
      </c>
      <c r="K136" s="11" t="str">
        <f t="shared" si="11"/>
        <v>P0011|Mar</v>
      </c>
    </row>
    <row r="137" spans="1:11" ht="15" customHeight="1" x14ac:dyDescent="0.25">
      <c r="A137" s="2" t="s">
        <v>56</v>
      </c>
      <c r="B137" s="2" t="s">
        <v>2</v>
      </c>
      <c r="C137" s="2">
        <v>5</v>
      </c>
      <c r="D137" s="4">
        <v>183.68</v>
      </c>
      <c r="E137" s="5">
        <f t="shared" si="8"/>
        <v>918.40000000000009</v>
      </c>
      <c r="F137" s="6">
        <v>0.03</v>
      </c>
      <c r="G137" s="5">
        <f t="shared" si="9"/>
        <v>27.552000000000003</v>
      </c>
      <c r="H137" s="2">
        <v>2</v>
      </c>
      <c r="I137" s="3">
        <v>370</v>
      </c>
      <c r="J137" s="5">
        <f t="shared" si="10"/>
        <v>1260.8480000000002</v>
      </c>
      <c r="K137" s="11" t="str">
        <f t="shared" si="11"/>
        <v>P0012|Apr</v>
      </c>
    </row>
    <row r="138" spans="1:11" ht="15" customHeight="1" x14ac:dyDescent="0.25">
      <c r="A138" s="2" t="s">
        <v>56</v>
      </c>
      <c r="B138" s="2" t="s">
        <v>3</v>
      </c>
      <c r="C138" s="2">
        <v>7</v>
      </c>
      <c r="D138" s="4">
        <v>199.49</v>
      </c>
      <c r="E138" s="5">
        <f t="shared" si="8"/>
        <v>1396.43</v>
      </c>
      <c r="F138" s="6">
        <v>0.03</v>
      </c>
      <c r="G138" s="5">
        <f t="shared" si="9"/>
        <v>41.892899999999997</v>
      </c>
      <c r="H138" s="2">
        <v>2</v>
      </c>
      <c r="I138" s="3">
        <v>370</v>
      </c>
      <c r="J138" s="5">
        <f t="shared" si="10"/>
        <v>1724.5371</v>
      </c>
      <c r="K138" s="11" t="str">
        <f t="shared" si="11"/>
        <v>P0012|May</v>
      </c>
    </row>
    <row r="139" spans="1:11" ht="15" customHeight="1" x14ac:dyDescent="0.25">
      <c r="A139" s="2" t="s">
        <v>56</v>
      </c>
      <c r="B139" s="2" t="s">
        <v>4</v>
      </c>
      <c r="C139" s="2">
        <v>7</v>
      </c>
      <c r="D139" s="4">
        <v>199.89</v>
      </c>
      <c r="E139" s="5">
        <f t="shared" si="8"/>
        <v>1399.23</v>
      </c>
      <c r="F139" s="6">
        <v>0.03</v>
      </c>
      <c r="G139" s="5">
        <f t="shared" si="9"/>
        <v>41.976900000000001</v>
      </c>
      <c r="H139" s="2">
        <v>2</v>
      </c>
      <c r="I139" s="3">
        <v>370</v>
      </c>
      <c r="J139" s="5">
        <f t="shared" si="10"/>
        <v>1727.2530999999999</v>
      </c>
      <c r="K139" s="11" t="str">
        <f t="shared" si="11"/>
        <v>P0012|Jun</v>
      </c>
    </row>
    <row r="140" spans="1:11" ht="15" customHeight="1" x14ac:dyDescent="0.25">
      <c r="A140" s="2" t="s">
        <v>56</v>
      </c>
      <c r="B140" s="2" t="s">
        <v>5</v>
      </c>
      <c r="C140" s="2">
        <v>9</v>
      </c>
      <c r="D140" s="4">
        <v>233.6</v>
      </c>
      <c r="E140" s="5">
        <f t="shared" si="8"/>
        <v>2102.4</v>
      </c>
      <c r="F140" s="6">
        <v>0.03</v>
      </c>
      <c r="G140" s="5">
        <f t="shared" si="9"/>
        <v>63.072000000000003</v>
      </c>
      <c r="H140" s="2">
        <v>2</v>
      </c>
      <c r="I140" s="3">
        <v>370</v>
      </c>
      <c r="J140" s="5">
        <f t="shared" si="10"/>
        <v>2409.328</v>
      </c>
      <c r="K140" s="11" t="str">
        <f t="shared" si="11"/>
        <v>P0012|Jul</v>
      </c>
    </row>
    <row r="141" spans="1:11" ht="15" customHeight="1" x14ac:dyDescent="0.25">
      <c r="A141" s="2" t="s">
        <v>56</v>
      </c>
      <c r="B141" s="2" t="s">
        <v>6</v>
      </c>
      <c r="C141" s="2">
        <v>8</v>
      </c>
      <c r="D141" s="4">
        <v>233.02</v>
      </c>
      <c r="E141" s="5">
        <f t="shared" si="8"/>
        <v>1864.16</v>
      </c>
      <c r="F141" s="6">
        <v>0.03</v>
      </c>
      <c r="G141" s="5">
        <f t="shared" si="9"/>
        <v>55.924799999999998</v>
      </c>
      <c r="H141" s="2">
        <v>2</v>
      </c>
      <c r="I141" s="3">
        <v>370</v>
      </c>
      <c r="J141" s="5">
        <f t="shared" si="10"/>
        <v>2178.2352000000001</v>
      </c>
      <c r="K141" s="11" t="str">
        <f t="shared" si="11"/>
        <v>P0012|Aug</v>
      </c>
    </row>
    <row r="142" spans="1:11" ht="15" customHeight="1" x14ac:dyDescent="0.25">
      <c r="A142" s="2" t="s">
        <v>56</v>
      </c>
      <c r="B142" s="2" t="s">
        <v>7</v>
      </c>
      <c r="C142" s="2">
        <v>6</v>
      </c>
      <c r="D142" s="4">
        <v>221.03</v>
      </c>
      <c r="E142" s="5">
        <f t="shared" si="8"/>
        <v>1326.18</v>
      </c>
      <c r="F142" s="6">
        <v>0.03</v>
      </c>
      <c r="G142" s="5">
        <f t="shared" si="9"/>
        <v>39.785400000000003</v>
      </c>
      <c r="H142" s="2">
        <v>2</v>
      </c>
      <c r="I142" s="3">
        <v>370</v>
      </c>
      <c r="J142" s="5">
        <f t="shared" si="10"/>
        <v>1656.3946000000001</v>
      </c>
      <c r="K142" s="11" t="str">
        <f t="shared" si="11"/>
        <v>P0012|Sep</v>
      </c>
    </row>
    <row r="143" spans="1:11" ht="15" customHeight="1" x14ac:dyDescent="0.25">
      <c r="A143" s="2" t="s">
        <v>56</v>
      </c>
      <c r="B143" s="2" t="s">
        <v>8</v>
      </c>
      <c r="C143" s="2">
        <v>5</v>
      </c>
      <c r="D143" s="4">
        <v>202.23</v>
      </c>
      <c r="E143" s="5">
        <f t="shared" si="8"/>
        <v>1011.15</v>
      </c>
      <c r="F143" s="6">
        <v>0.03</v>
      </c>
      <c r="G143" s="5">
        <f t="shared" si="9"/>
        <v>30.334499999999998</v>
      </c>
      <c r="H143" s="2">
        <v>2</v>
      </c>
      <c r="I143" s="3">
        <v>370</v>
      </c>
      <c r="J143" s="5">
        <f t="shared" si="10"/>
        <v>1350.8155000000002</v>
      </c>
      <c r="K143" s="11" t="str">
        <f t="shared" si="11"/>
        <v>P0012|Oct</v>
      </c>
    </row>
    <row r="144" spans="1:11" ht="15" customHeight="1" x14ac:dyDescent="0.25">
      <c r="A144" s="2" t="s">
        <v>56</v>
      </c>
      <c r="B144" s="2" t="s">
        <v>9</v>
      </c>
      <c r="C144" s="2">
        <v>6</v>
      </c>
      <c r="D144" s="4">
        <v>199.42</v>
      </c>
      <c r="E144" s="5">
        <f t="shared" si="8"/>
        <v>1196.52</v>
      </c>
      <c r="F144" s="6">
        <v>0.03</v>
      </c>
      <c r="G144" s="5">
        <f t="shared" si="9"/>
        <v>35.895599999999995</v>
      </c>
      <c r="H144" s="2">
        <v>2</v>
      </c>
      <c r="I144" s="3">
        <v>370</v>
      </c>
      <c r="J144" s="5">
        <f t="shared" si="10"/>
        <v>1530.6243999999999</v>
      </c>
      <c r="K144" s="11" t="str">
        <f t="shared" si="11"/>
        <v>P0012|Nov</v>
      </c>
    </row>
    <row r="145" spans="1:11" ht="15" customHeight="1" x14ac:dyDescent="0.25">
      <c r="A145" s="2" t="s">
        <v>56</v>
      </c>
      <c r="B145" s="2" t="s">
        <v>10</v>
      </c>
      <c r="C145" s="2">
        <v>12</v>
      </c>
      <c r="D145" s="4">
        <v>374.93</v>
      </c>
      <c r="E145" s="5">
        <f t="shared" si="8"/>
        <v>4499.16</v>
      </c>
      <c r="F145" s="6">
        <v>0.03</v>
      </c>
      <c r="G145" s="5">
        <f t="shared" si="9"/>
        <v>134.97479999999999</v>
      </c>
      <c r="H145" s="2">
        <v>5</v>
      </c>
      <c r="I145" s="3">
        <v>925</v>
      </c>
      <c r="J145" s="5">
        <f t="shared" si="10"/>
        <v>5289.1851999999999</v>
      </c>
      <c r="K145" s="11" t="str">
        <f t="shared" si="11"/>
        <v>P0012|Dec</v>
      </c>
    </row>
    <row r="146" spans="1:11" ht="15" customHeight="1" x14ac:dyDescent="0.25">
      <c r="A146" s="2" t="s">
        <v>56</v>
      </c>
      <c r="B146" s="2" t="s">
        <v>11</v>
      </c>
      <c r="C146" s="2">
        <v>10</v>
      </c>
      <c r="D146" s="4">
        <v>352.27</v>
      </c>
      <c r="E146" s="5">
        <f t="shared" si="8"/>
        <v>3522.7</v>
      </c>
      <c r="F146" s="6">
        <v>0.03</v>
      </c>
      <c r="G146" s="5">
        <f t="shared" si="9"/>
        <v>105.681</v>
      </c>
      <c r="H146" s="2">
        <v>4</v>
      </c>
      <c r="I146" s="3">
        <v>740</v>
      </c>
      <c r="J146" s="5">
        <f t="shared" si="10"/>
        <v>4157.0190000000002</v>
      </c>
      <c r="K146" s="11" t="str">
        <f t="shared" si="11"/>
        <v>P0012|Jan</v>
      </c>
    </row>
    <row r="147" spans="1:11" ht="15" customHeight="1" x14ac:dyDescent="0.25">
      <c r="A147" s="2" t="s">
        <v>56</v>
      </c>
      <c r="B147" s="2" t="s">
        <v>12</v>
      </c>
      <c r="C147" s="2">
        <v>10</v>
      </c>
      <c r="D147" s="4">
        <v>336.02</v>
      </c>
      <c r="E147" s="5">
        <f t="shared" si="8"/>
        <v>3360.2</v>
      </c>
      <c r="F147" s="6">
        <v>0.03</v>
      </c>
      <c r="G147" s="5">
        <f t="shared" si="9"/>
        <v>100.806</v>
      </c>
      <c r="H147" s="2">
        <v>4</v>
      </c>
      <c r="I147" s="3">
        <v>740</v>
      </c>
      <c r="J147" s="5">
        <f t="shared" si="10"/>
        <v>3999.3939999999998</v>
      </c>
      <c r="K147" s="11" t="str">
        <f t="shared" si="11"/>
        <v>P0012|Feb</v>
      </c>
    </row>
    <row r="148" spans="1:11" ht="15" customHeight="1" x14ac:dyDescent="0.25">
      <c r="A148" s="2" t="s">
        <v>56</v>
      </c>
      <c r="B148" s="2" t="s">
        <v>13</v>
      </c>
      <c r="C148" s="2">
        <v>9</v>
      </c>
      <c r="D148" s="4">
        <v>301.75</v>
      </c>
      <c r="E148" s="5">
        <f t="shared" si="8"/>
        <v>2715.75</v>
      </c>
      <c r="F148" s="6">
        <v>0.03</v>
      </c>
      <c r="G148" s="5">
        <f t="shared" si="9"/>
        <v>81.472499999999997</v>
      </c>
      <c r="H148" s="2">
        <v>3</v>
      </c>
      <c r="I148" s="3">
        <v>555</v>
      </c>
      <c r="J148" s="5">
        <f t="shared" si="10"/>
        <v>3189.2775000000001</v>
      </c>
      <c r="K148" s="11" t="str">
        <f t="shared" si="11"/>
        <v>P0012|Mar</v>
      </c>
    </row>
    <row r="149" spans="1:11" ht="15" customHeight="1" x14ac:dyDescent="0.25">
      <c r="A149" s="2" t="s">
        <v>58</v>
      </c>
      <c r="B149" s="2" t="s">
        <v>2</v>
      </c>
      <c r="C149" s="2">
        <v>6</v>
      </c>
      <c r="D149" s="4">
        <v>152.11000000000001</v>
      </c>
      <c r="E149" s="5">
        <f t="shared" si="8"/>
        <v>912.66000000000008</v>
      </c>
      <c r="F149" s="6">
        <v>0.03</v>
      </c>
      <c r="G149" s="5">
        <f t="shared" si="9"/>
        <v>27.379800000000003</v>
      </c>
      <c r="H149" s="2">
        <v>2</v>
      </c>
      <c r="I149" s="3">
        <v>300</v>
      </c>
      <c r="J149" s="5">
        <f t="shared" si="10"/>
        <v>1185.2802000000001</v>
      </c>
      <c r="K149" s="11" t="str">
        <f t="shared" si="11"/>
        <v>P0013|Apr</v>
      </c>
    </row>
    <row r="150" spans="1:11" ht="15" customHeight="1" x14ac:dyDescent="0.25">
      <c r="A150" s="2" t="s">
        <v>58</v>
      </c>
      <c r="B150" s="2" t="s">
        <v>3</v>
      </c>
      <c r="C150" s="2">
        <v>6</v>
      </c>
      <c r="D150" s="4">
        <v>152</v>
      </c>
      <c r="E150" s="5">
        <f t="shared" si="8"/>
        <v>912</v>
      </c>
      <c r="F150" s="6">
        <v>0.03</v>
      </c>
      <c r="G150" s="5">
        <f t="shared" si="9"/>
        <v>27.36</v>
      </c>
      <c r="H150" s="2">
        <v>2</v>
      </c>
      <c r="I150" s="3">
        <v>300</v>
      </c>
      <c r="J150" s="5">
        <f t="shared" si="10"/>
        <v>1184.6400000000001</v>
      </c>
      <c r="K150" s="11" t="str">
        <f t="shared" si="11"/>
        <v>P0013|May</v>
      </c>
    </row>
    <row r="151" spans="1:11" ht="15" customHeight="1" x14ac:dyDescent="0.25">
      <c r="A151" s="2" t="s">
        <v>58</v>
      </c>
      <c r="B151" s="2" t="s">
        <v>4</v>
      </c>
      <c r="C151" s="2">
        <v>7</v>
      </c>
      <c r="D151" s="4">
        <v>157.16999999999999</v>
      </c>
      <c r="E151" s="5">
        <f t="shared" si="8"/>
        <v>1100.1899999999998</v>
      </c>
      <c r="F151" s="6">
        <v>0.03</v>
      </c>
      <c r="G151" s="5">
        <f t="shared" si="9"/>
        <v>33.00569999999999</v>
      </c>
      <c r="H151" s="2">
        <v>2</v>
      </c>
      <c r="I151" s="3">
        <v>300</v>
      </c>
      <c r="J151" s="5">
        <f t="shared" si="10"/>
        <v>1367.1842999999999</v>
      </c>
      <c r="K151" s="11" t="str">
        <f t="shared" si="11"/>
        <v>P0013|Jun</v>
      </c>
    </row>
    <row r="152" spans="1:11" ht="15" customHeight="1" x14ac:dyDescent="0.25">
      <c r="A152" s="2" t="s">
        <v>58</v>
      </c>
      <c r="B152" s="2" t="s">
        <v>5</v>
      </c>
      <c r="C152" s="2">
        <v>10</v>
      </c>
      <c r="D152" s="4">
        <v>192.79</v>
      </c>
      <c r="E152" s="5">
        <f t="shared" si="8"/>
        <v>1927.8999999999999</v>
      </c>
      <c r="F152" s="6">
        <v>0.03</v>
      </c>
      <c r="G152" s="5">
        <f t="shared" si="9"/>
        <v>57.836999999999996</v>
      </c>
      <c r="H152" s="2">
        <v>3</v>
      </c>
      <c r="I152" s="3">
        <v>450</v>
      </c>
      <c r="J152" s="5">
        <f t="shared" si="10"/>
        <v>2320.0629999999996</v>
      </c>
      <c r="K152" s="11" t="str">
        <f t="shared" si="11"/>
        <v>P0013|Jul</v>
      </c>
    </row>
    <row r="153" spans="1:11" ht="15" customHeight="1" x14ac:dyDescent="0.25">
      <c r="A153" s="2" t="s">
        <v>58</v>
      </c>
      <c r="B153" s="2" t="s">
        <v>6</v>
      </c>
      <c r="C153" s="2">
        <v>8</v>
      </c>
      <c r="D153" s="4">
        <v>178.78</v>
      </c>
      <c r="E153" s="5">
        <f t="shared" si="8"/>
        <v>1430.24</v>
      </c>
      <c r="F153" s="6">
        <v>0.03</v>
      </c>
      <c r="G153" s="5">
        <f t="shared" si="9"/>
        <v>42.907199999999996</v>
      </c>
      <c r="H153" s="2">
        <v>2</v>
      </c>
      <c r="I153" s="3">
        <v>300</v>
      </c>
      <c r="J153" s="5">
        <f t="shared" si="10"/>
        <v>1687.3327999999999</v>
      </c>
      <c r="K153" s="11" t="str">
        <f t="shared" si="11"/>
        <v>P0013|Aug</v>
      </c>
    </row>
    <row r="154" spans="1:11" ht="15" customHeight="1" x14ac:dyDescent="0.25">
      <c r="A154" s="2" t="s">
        <v>58</v>
      </c>
      <c r="B154" s="2" t="s">
        <v>7</v>
      </c>
      <c r="C154" s="2">
        <v>6</v>
      </c>
      <c r="D154" s="4">
        <v>161.63</v>
      </c>
      <c r="E154" s="5">
        <f t="shared" si="8"/>
        <v>969.78</v>
      </c>
      <c r="F154" s="6">
        <v>0.03</v>
      </c>
      <c r="G154" s="5">
        <f t="shared" si="9"/>
        <v>29.093399999999999</v>
      </c>
      <c r="H154" s="2">
        <v>2</v>
      </c>
      <c r="I154" s="3">
        <v>300</v>
      </c>
      <c r="J154" s="5">
        <f t="shared" si="10"/>
        <v>1240.6866</v>
      </c>
      <c r="K154" s="11" t="str">
        <f t="shared" si="11"/>
        <v>P0013|Sep</v>
      </c>
    </row>
    <row r="155" spans="1:11" ht="15" customHeight="1" x14ac:dyDescent="0.25">
      <c r="A155" s="2" t="s">
        <v>58</v>
      </c>
      <c r="B155" s="2" t="s">
        <v>8</v>
      </c>
      <c r="C155" s="2">
        <v>6</v>
      </c>
      <c r="D155" s="4">
        <v>164.29</v>
      </c>
      <c r="E155" s="5">
        <f t="shared" si="8"/>
        <v>985.74</v>
      </c>
      <c r="F155" s="6">
        <v>0.03</v>
      </c>
      <c r="G155" s="5">
        <f t="shared" si="9"/>
        <v>29.572199999999999</v>
      </c>
      <c r="H155" s="2">
        <v>2</v>
      </c>
      <c r="I155" s="3">
        <v>300</v>
      </c>
      <c r="J155" s="5">
        <f t="shared" si="10"/>
        <v>1256.1677999999999</v>
      </c>
      <c r="K155" s="11" t="str">
        <f t="shared" si="11"/>
        <v>P0013|Oct</v>
      </c>
    </row>
    <row r="156" spans="1:11" ht="15" customHeight="1" x14ac:dyDescent="0.25">
      <c r="A156" s="2" t="s">
        <v>58</v>
      </c>
      <c r="B156" s="2" t="s">
        <v>9</v>
      </c>
      <c r="C156" s="2">
        <v>6</v>
      </c>
      <c r="D156" s="4">
        <v>166.45</v>
      </c>
      <c r="E156" s="5">
        <f t="shared" si="8"/>
        <v>998.69999999999993</v>
      </c>
      <c r="F156" s="6">
        <v>0.03</v>
      </c>
      <c r="G156" s="5">
        <f t="shared" si="9"/>
        <v>29.960999999999999</v>
      </c>
      <c r="H156" s="2">
        <v>2</v>
      </c>
      <c r="I156" s="3">
        <v>300</v>
      </c>
      <c r="J156" s="5">
        <f t="shared" si="10"/>
        <v>1268.7389999999998</v>
      </c>
      <c r="K156" s="11" t="str">
        <f t="shared" si="11"/>
        <v>P0013|Nov</v>
      </c>
    </row>
    <row r="157" spans="1:11" ht="15" customHeight="1" x14ac:dyDescent="0.25">
      <c r="A157" s="2" t="s">
        <v>58</v>
      </c>
      <c r="B157" s="2" t="s">
        <v>10</v>
      </c>
      <c r="C157" s="2">
        <v>13</v>
      </c>
      <c r="D157" s="4">
        <v>323.42</v>
      </c>
      <c r="E157" s="5">
        <f t="shared" si="8"/>
        <v>4204.46</v>
      </c>
      <c r="F157" s="6">
        <v>0.03</v>
      </c>
      <c r="G157" s="5">
        <f t="shared" si="9"/>
        <v>126.13379999999999</v>
      </c>
      <c r="H157" s="2">
        <v>5</v>
      </c>
      <c r="I157" s="3">
        <v>750</v>
      </c>
      <c r="J157" s="5">
        <f t="shared" si="10"/>
        <v>4828.3262000000004</v>
      </c>
      <c r="K157" s="11" t="str">
        <f t="shared" si="11"/>
        <v>P0013|Dec</v>
      </c>
    </row>
    <row r="158" spans="1:11" ht="15" customHeight="1" x14ac:dyDescent="0.25">
      <c r="A158" s="2" t="s">
        <v>58</v>
      </c>
      <c r="B158" s="2" t="s">
        <v>11</v>
      </c>
      <c r="C158" s="2">
        <v>11</v>
      </c>
      <c r="D158" s="4">
        <v>272.76</v>
      </c>
      <c r="E158" s="5">
        <f t="shared" si="8"/>
        <v>3000.3599999999997</v>
      </c>
      <c r="F158" s="6">
        <v>0.03</v>
      </c>
      <c r="G158" s="5">
        <f t="shared" si="9"/>
        <v>90.010799999999989</v>
      </c>
      <c r="H158" s="2">
        <v>4</v>
      </c>
      <c r="I158" s="3">
        <v>600</v>
      </c>
      <c r="J158" s="5">
        <f t="shared" si="10"/>
        <v>3510.3491999999997</v>
      </c>
      <c r="K158" s="11" t="str">
        <f t="shared" si="11"/>
        <v>P0013|Jan</v>
      </c>
    </row>
    <row r="159" spans="1:11" ht="15" customHeight="1" x14ac:dyDescent="0.25">
      <c r="A159" s="2" t="s">
        <v>58</v>
      </c>
      <c r="B159" s="2" t="s">
        <v>12</v>
      </c>
      <c r="C159" s="2">
        <v>10</v>
      </c>
      <c r="D159" s="4">
        <v>248.22</v>
      </c>
      <c r="E159" s="5">
        <f t="shared" si="8"/>
        <v>2482.1999999999998</v>
      </c>
      <c r="F159" s="6">
        <v>0.03</v>
      </c>
      <c r="G159" s="5">
        <f t="shared" si="9"/>
        <v>74.465999999999994</v>
      </c>
      <c r="H159" s="2">
        <v>4</v>
      </c>
      <c r="I159" s="3">
        <v>600</v>
      </c>
      <c r="J159" s="5">
        <f t="shared" si="10"/>
        <v>3007.7339999999999</v>
      </c>
      <c r="K159" s="11" t="str">
        <f t="shared" si="11"/>
        <v>P0013|Feb</v>
      </c>
    </row>
    <row r="160" spans="1:11" ht="15" customHeight="1" x14ac:dyDescent="0.25">
      <c r="A160" s="2" t="s">
        <v>58</v>
      </c>
      <c r="B160" s="2" t="s">
        <v>13</v>
      </c>
      <c r="C160" s="2">
        <v>10</v>
      </c>
      <c r="D160" s="4">
        <v>220.05</v>
      </c>
      <c r="E160" s="5">
        <f t="shared" si="8"/>
        <v>2200.5</v>
      </c>
      <c r="F160" s="6">
        <v>0.03</v>
      </c>
      <c r="G160" s="5">
        <f t="shared" si="9"/>
        <v>66.015000000000001</v>
      </c>
      <c r="H160" s="2">
        <v>4</v>
      </c>
      <c r="I160" s="3">
        <v>600</v>
      </c>
      <c r="J160" s="5">
        <f t="shared" si="10"/>
        <v>2734.4850000000001</v>
      </c>
      <c r="K160" s="11" t="str">
        <f t="shared" si="11"/>
        <v>P0013|Mar</v>
      </c>
    </row>
    <row r="161" spans="1:11" ht="15" customHeight="1" x14ac:dyDescent="0.25">
      <c r="A161" s="2" t="s">
        <v>61</v>
      </c>
      <c r="B161" s="2" t="s">
        <v>2</v>
      </c>
      <c r="C161" s="2">
        <v>5</v>
      </c>
      <c r="D161" s="4">
        <v>106.45</v>
      </c>
      <c r="E161" s="5">
        <f t="shared" si="8"/>
        <v>532.25</v>
      </c>
      <c r="F161" s="6">
        <v>0.03</v>
      </c>
      <c r="G161" s="5">
        <f t="shared" si="9"/>
        <v>15.967499999999999</v>
      </c>
      <c r="H161" s="2">
        <v>2</v>
      </c>
      <c r="I161" s="3">
        <v>190</v>
      </c>
      <c r="J161" s="5">
        <f t="shared" si="10"/>
        <v>706.28250000000003</v>
      </c>
      <c r="K161" s="11" t="str">
        <f t="shared" si="11"/>
        <v>P0014|Apr</v>
      </c>
    </row>
    <row r="162" spans="1:11" ht="15" customHeight="1" x14ac:dyDescent="0.25">
      <c r="A162" s="2" t="s">
        <v>61</v>
      </c>
      <c r="B162" s="2" t="s">
        <v>3</v>
      </c>
      <c r="C162" s="2">
        <v>6</v>
      </c>
      <c r="D162" s="4">
        <v>108.15</v>
      </c>
      <c r="E162" s="5">
        <f t="shared" si="8"/>
        <v>648.90000000000009</v>
      </c>
      <c r="F162" s="6">
        <v>0.03</v>
      </c>
      <c r="G162" s="5">
        <f t="shared" si="9"/>
        <v>19.467000000000002</v>
      </c>
      <c r="H162" s="2">
        <v>2</v>
      </c>
      <c r="I162" s="3">
        <v>190</v>
      </c>
      <c r="J162" s="5">
        <f t="shared" si="10"/>
        <v>819.43300000000011</v>
      </c>
      <c r="K162" s="11" t="str">
        <f t="shared" si="11"/>
        <v>P0014|May</v>
      </c>
    </row>
    <row r="163" spans="1:11" ht="15" customHeight="1" x14ac:dyDescent="0.25">
      <c r="A163" s="2" t="s">
        <v>61</v>
      </c>
      <c r="B163" s="2" t="s">
        <v>4</v>
      </c>
      <c r="C163" s="2">
        <v>7</v>
      </c>
      <c r="D163" s="4">
        <v>99.27</v>
      </c>
      <c r="E163" s="5">
        <f t="shared" si="8"/>
        <v>694.89</v>
      </c>
      <c r="F163" s="6">
        <v>0.03</v>
      </c>
      <c r="G163" s="5">
        <f t="shared" si="9"/>
        <v>20.846699999999998</v>
      </c>
      <c r="H163" s="2">
        <v>2</v>
      </c>
      <c r="I163" s="3">
        <v>190</v>
      </c>
      <c r="J163" s="5">
        <f t="shared" si="10"/>
        <v>864.04330000000004</v>
      </c>
      <c r="K163" s="11" t="str">
        <f t="shared" si="11"/>
        <v>P0014|Jun</v>
      </c>
    </row>
    <row r="164" spans="1:11" ht="15" customHeight="1" x14ac:dyDescent="0.25">
      <c r="A164" s="2" t="s">
        <v>61</v>
      </c>
      <c r="B164" s="2" t="s">
        <v>5</v>
      </c>
      <c r="C164" s="2">
        <v>9</v>
      </c>
      <c r="D164" s="4">
        <v>126.91</v>
      </c>
      <c r="E164" s="5">
        <f t="shared" si="8"/>
        <v>1142.19</v>
      </c>
      <c r="F164" s="6">
        <v>0.03</v>
      </c>
      <c r="G164" s="5">
        <f t="shared" si="9"/>
        <v>34.265700000000002</v>
      </c>
      <c r="H164" s="2">
        <v>2</v>
      </c>
      <c r="I164" s="3">
        <v>190</v>
      </c>
      <c r="J164" s="5">
        <f t="shared" si="10"/>
        <v>1297.9243000000001</v>
      </c>
      <c r="K164" s="11" t="str">
        <f t="shared" si="11"/>
        <v>P0014|Jul</v>
      </c>
    </row>
    <row r="165" spans="1:11" ht="15" customHeight="1" x14ac:dyDescent="0.25">
      <c r="A165" s="2" t="s">
        <v>61</v>
      </c>
      <c r="B165" s="2" t="s">
        <v>6</v>
      </c>
      <c r="C165" s="2">
        <v>9</v>
      </c>
      <c r="D165" s="4">
        <v>118.34</v>
      </c>
      <c r="E165" s="5">
        <f t="shared" si="8"/>
        <v>1065.06</v>
      </c>
      <c r="F165" s="6">
        <v>0.03</v>
      </c>
      <c r="G165" s="5">
        <f t="shared" si="9"/>
        <v>31.951799999999999</v>
      </c>
      <c r="H165" s="2">
        <v>2</v>
      </c>
      <c r="I165" s="3">
        <v>190</v>
      </c>
      <c r="J165" s="5">
        <f t="shared" si="10"/>
        <v>1223.1081999999999</v>
      </c>
      <c r="K165" s="11" t="str">
        <f t="shared" si="11"/>
        <v>P0014|Aug</v>
      </c>
    </row>
    <row r="166" spans="1:11" ht="15" customHeight="1" x14ac:dyDescent="0.25">
      <c r="A166" s="2" t="s">
        <v>61</v>
      </c>
      <c r="B166" s="2" t="s">
        <v>7</v>
      </c>
      <c r="C166" s="2">
        <v>7</v>
      </c>
      <c r="D166" s="4">
        <v>110.9</v>
      </c>
      <c r="E166" s="5">
        <f t="shared" si="8"/>
        <v>776.30000000000007</v>
      </c>
      <c r="F166" s="6">
        <v>0.03</v>
      </c>
      <c r="G166" s="5">
        <f t="shared" si="9"/>
        <v>23.289000000000001</v>
      </c>
      <c r="H166" s="2">
        <v>2</v>
      </c>
      <c r="I166" s="3">
        <v>190</v>
      </c>
      <c r="J166" s="5">
        <f t="shared" si="10"/>
        <v>943.01100000000008</v>
      </c>
      <c r="K166" s="11" t="str">
        <f t="shared" si="11"/>
        <v>P0014|Sep</v>
      </c>
    </row>
    <row r="167" spans="1:11" ht="15" customHeight="1" x14ac:dyDescent="0.25">
      <c r="A167" s="2" t="s">
        <v>61</v>
      </c>
      <c r="B167" s="2" t="s">
        <v>8</v>
      </c>
      <c r="C167" s="2">
        <v>6</v>
      </c>
      <c r="D167" s="4">
        <v>106.88</v>
      </c>
      <c r="E167" s="5">
        <f t="shared" si="8"/>
        <v>641.28</v>
      </c>
      <c r="F167" s="6">
        <v>0.03</v>
      </c>
      <c r="G167" s="5">
        <f t="shared" si="9"/>
        <v>19.238399999999999</v>
      </c>
      <c r="H167" s="2">
        <v>2</v>
      </c>
      <c r="I167" s="3">
        <v>190</v>
      </c>
      <c r="J167" s="5">
        <f t="shared" si="10"/>
        <v>812.04160000000002</v>
      </c>
      <c r="K167" s="11" t="str">
        <f t="shared" si="11"/>
        <v>P0014|Oct</v>
      </c>
    </row>
    <row r="168" spans="1:11" ht="15" customHeight="1" x14ac:dyDescent="0.25">
      <c r="A168" s="2" t="s">
        <v>61</v>
      </c>
      <c r="B168" s="2" t="s">
        <v>9</v>
      </c>
      <c r="C168" s="2">
        <v>6</v>
      </c>
      <c r="D168" s="4">
        <v>107.18</v>
      </c>
      <c r="E168" s="5">
        <f t="shared" si="8"/>
        <v>643.08000000000004</v>
      </c>
      <c r="F168" s="6">
        <v>0.03</v>
      </c>
      <c r="G168" s="5">
        <f t="shared" si="9"/>
        <v>19.292400000000001</v>
      </c>
      <c r="H168" s="2">
        <v>2</v>
      </c>
      <c r="I168" s="3">
        <v>190</v>
      </c>
      <c r="J168" s="5">
        <f t="shared" si="10"/>
        <v>813.7876</v>
      </c>
      <c r="K168" s="11" t="str">
        <f t="shared" si="11"/>
        <v>P0014|Nov</v>
      </c>
    </row>
    <row r="169" spans="1:11" ht="15" customHeight="1" x14ac:dyDescent="0.25">
      <c r="A169" s="2" t="s">
        <v>61</v>
      </c>
      <c r="B169" s="2" t="s">
        <v>10</v>
      </c>
      <c r="C169" s="2">
        <v>14</v>
      </c>
      <c r="D169" s="4">
        <v>193.44</v>
      </c>
      <c r="E169" s="5">
        <f t="shared" si="8"/>
        <v>2708.16</v>
      </c>
      <c r="F169" s="6">
        <v>0.03</v>
      </c>
      <c r="G169" s="5">
        <f t="shared" si="9"/>
        <v>81.244799999999998</v>
      </c>
      <c r="H169" s="2">
        <v>6</v>
      </c>
      <c r="I169" s="3">
        <v>570</v>
      </c>
      <c r="J169" s="5">
        <f t="shared" si="10"/>
        <v>3196.9151999999999</v>
      </c>
      <c r="K169" s="11" t="str">
        <f t="shared" si="11"/>
        <v>P0014|Dec</v>
      </c>
    </row>
    <row r="170" spans="1:11" ht="15" customHeight="1" x14ac:dyDescent="0.25">
      <c r="A170" s="2" t="s">
        <v>61</v>
      </c>
      <c r="B170" s="2" t="s">
        <v>11</v>
      </c>
      <c r="C170" s="2">
        <v>13</v>
      </c>
      <c r="D170" s="4">
        <v>186.04</v>
      </c>
      <c r="E170" s="5">
        <f t="shared" si="8"/>
        <v>2418.52</v>
      </c>
      <c r="F170" s="6">
        <v>0.03</v>
      </c>
      <c r="G170" s="5">
        <f t="shared" si="9"/>
        <v>72.555599999999998</v>
      </c>
      <c r="H170" s="2">
        <v>5</v>
      </c>
      <c r="I170" s="3">
        <v>475</v>
      </c>
      <c r="J170" s="5">
        <f t="shared" si="10"/>
        <v>2820.9643999999998</v>
      </c>
      <c r="K170" s="11" t="str">
        <f t="shared" si="11"/>
        <v>P0014|Jan</v>
      </c>
    </row>
    <row r="171" spans="1:11" ht="15" customHeight="1" x14ac:dyDescent="0.25">
      <c r="A171" s="2" t="s">
        <v>61</v>
      </c>
      <c r="B171" s="2" t="s">
        <v>12</v>
      </c>
      <c r="C171" s="2">
        <v>10</v>
      </c>
      <c r="D171" s="4">
        <v>151.97999999999999</v>
      </c>
      <c r="E171" s="5">
        <f t="shared" si="8"/>
        <v>1519.8</v>
      </c>
      <c r="F171" s="6">
        <v>0.03</v>
      </c>
      <c r="G171" s="5">
        <f t="shared" si="9"/>
        <v>45.593999999999994</v>
      </c>
      <c r="H171" s="2">
        <v>4</v>
      </c>
      <c r="I171" s="3">
        <v>380</v>
      </c>
      <c r="J171" s="5">
        <f t="shared" si="10"/>
        <v>1854.2059999999999</v>
      </c>
      <c r="K171" s="11" t="str">
        <f t="shared" si="11"/>
        <v>P0014|Feb</v>
      </c>
    </row>
    <row r="172" spans="1:11" ht="15" customHeight="1" x14ac:dyDescent="0.25">
      <c r="A172" s="2" t="s">
        <v>61</v>
      </c>
      <c r="B172" s="2" t="s">
        <v>13</v>
      </c>
      <c r="C172" s="2">
        <v>10</v>
      </c>
      <c r="D172" s="4">
        <v>136.61000000000001</v>
      </c>
      <c r="E172" s="5">
        <f t="shared" si="8"/>
        <v>1366.1000000000001</v>
      </c>
      <c r="F172" s="6">
        <v>0.03</v>
      </c>
      <c r="G172" s="5">
        <f t="shared" si="9"/>
        <v>40.983000000000004</v>
      </c>
      <c r="H172" s="2">
        <v>4</v>
      </c>
      <c r="I172" s="3">
        <v>380</v>
      </c>
      <c r="J172" s="5">
        <f t="shared" si="10"/>
        <v>1705.1170000000002</v>
      </c>
      <c r="K172" s="11" t="str">
        <f t="shared" si="11"/>
        <v>P0014|Mar</v>
      </c>
    </row>
    <row r="173" spans="1:11" ht="15" customHeight="1" x14ac:dyDescent="0.25">
      <c r="A173" s="2" t="s">
        <v>63</v>
      </c>
      <c r="B173" s="2" t="s">
        <v>2</v>
      </c>
      <c r="C173" s="2">
        <v>6</v>
      </c>
      <c r="D173" s="4">
        <v>118.35</v>
      </c>
      <c r="E173" s="5">
        <f t="shared" si="8"/>
        <v>710.09999999999991</v>
      </c>
      <c r="F173" s="6">
        <v>0.03</v>
      </c>
      <c r="G173" s="5">
        <f t="shared" si="9"/>
        <v>21.302999999999997</v>
      </c>
      <c r="H173" s="2">
        <v>2</v>
      </c>
      <c r="I173" s="3">
        <v>240</v>
      </c>
      <c r="J173" s="5">
        <f t="shared" si="10"/>
        <v>928.79699999999991</v>
      </c>
      <c r="K173" s="11" t="str">
        <f t="shared" si="11"/>
        <v>P0015|Apr</v>
      </c>
    </row>
    <row r="174" spans="1:11" ht="15" customHeight="1" x14ac:dyDescent="0.25">
      <c r="A174" s="2" t="s">
        <v>63</v>
      </c>
      <c r="B174" s="2" t="s">
        <v>3</v>
      </c>
      <c r="C174" s="2">
        <v>7</v>
      </c>
      <c r="D174" s="4">
        <v>125.46</v>
      </c>
      <c r="E174" s="5">
        <f t="shared" si="8"/>
        <v>878.21999999999991</v>
      </c>
      <c r="F174" s="6">
        <v>0.03</v>
      </c>
      <c r="G174" s="5">
        <f t="shared" si="9"/>
        <v>26.346599999999995</v>
      </c>
      <c r="H174" s="2">
        <v>2</v>
      </c>
      <c r="I174" s="3">
        <v>240</v>
      </c>
      <c r="J174" s="5">
        <f t="shared" si="10"/>
        <v>1091.8733999999997</v>
      </c>
      <c r="K174" s="11" t="str">
        <f t="shared" si="11"/>
        <v>P0015|May</v>
      </c>
    </row>
    <row r="175" spans="1:11" ht="15" customHeight="1" x14ac:dyDescent="0.25">
      <c r="A175" s="2" t="s">
        <v>63</v>
      </c>
      <c r="B175" s="2" t="s">
        <v>4</v>
      </c>
      <c r="C175" s="2">
        <v>8</v>
      </c>
      <c r="D175" s="4">
        <v>128.25</v>
      </c>
      <c r="E175" s="5">
        <f t="shared" si="8"/>
        <v>1026</v>
      </c>
      <c r="F175" s="6">
        <v>0.03</v>
      </c>
      <c r="G175" s="5">
        <f t="shared" si="9"/>
        <v>30.779999999999998</v>
      </c>
      <c r="H175" s="2">
        <v>2</v>
      </c>
      <c r="I175" s="3">
        <v>240</v>
      </c>
      <c r="J175" s="5">
        <f t="shared" si="10"/>
        <v>1235.22</v>
      </c>
      <c r="K175" s="11" t="str">
        <f t="shared" si="11"/>
        <v>P0015|Jun</v>
      </c>
    </row>
    <row r="176" spans="1:11" ht="15" customHeight="1" x14ac:dyDescent="0.25">
      <c r="A176" s="2" t="s">
        <v>63</v>
      </c>
      <c r="B176" s="2" t="s">
        <v>5</v>
      </c>
      <c r="C176" s="2">
        <v>11</v>
      </c>
      <c r="D176" s="4">
        <v>143.99</v>
      </c>
      <c r="E176" s="5">
        <f t="shared" si="8"/>
        <v>1583.89</v>
      </c>
      <c r="F176" s="6">
        <v>0.03</v>
      </c>
      <c r="G176" s="5">
        <f t="shared" si="9"/>
        <v>47.5167</v>
      </c>
      <c r="H176" s="2">
        <v>3</v>
      </c>
      <c r="I176" s="3">
        <v>360</v>
      </c>
      <c r="J176" s="5">
        <f t="shared" si="10"/>
        <v>1896.3733000000002</v>
      </c>
      <c r="K176" s="11" t="str">
        <f t="shared" si="11"/>
        <v>P0015|Jul</v>
      </c>
    </row>
    <row r="177" spans="1:11" ht="15" customHeight="1" x14ac:dyDescent="0.25">
      <c r="A177" s="2" t="s">
        <v>63</v>
      </c>
      <c r="B177" s="2" t="s">
        <v>6</v>
      </c>
      <c r="C177" s="2">
        <v>9</v>
      </c>
      <c r="D177" s="4">
        <v>139.49</v>
      </c>
      <c r="E177" s="5">
        <f t="shared" si="8"/>
        <v>1255.4100000000001</v>
      </c>
      <c r="F177" s="6">
        <v>0.03</v>
      </c>
      <c r="G177" s="5">
        <f t="shared" si="9"/>
        <v>37.662300000000002</v>
      </c>
      <c r="H177" s="2">
        <v>2</v>
      </c>
      <c r="I177" s="3">
        <v>240</v>
      </c>
      <c r="J177" s="5">
        <f t="shared" si="10"/>
        <v>1457.7477000000001</v>
      </c>
      <c r="K177" s="11" t="str">
        <f t="shared" si="11"/>
        <v>P0015|Aug</v>
      </c>
    </row>
    <row r="178" spans="1:11" ht="15" customHeight="1" x14ac:dyDescent="0.25">
      <c r="A178" s="2" t="s">
        <v>63</v>
      </c>
      <c r="B178" s="2" t="s">
        <v>7</v>
      </c>
      <c r="C178" s="2">
        <v>7</v>
      </c>
      <c r="D178" s="4">
        <v>132.4</v>
      </c>
      <c r="E178" s="5">
        <f t="shared" si="8"/>
        <v>926.80000000000007</v>
      </c>
      <c r="F178" s="6">
        <v>0.03</v>
      </c>
      <c r="G178" s="5">
        <f t="shared" si="9"/>
        <v>27.804000000000002</v>
      </c>
      <c r="H178" s="2">
        <v>2</v>
      </c>
      <c r="I178" s="3">
        <v>240</v>
      </c>
      <c r="J178" s="5">
        <f t="shared" si="10"/>
        <v>1138.9960000000001</v>
      </c>
      <c r="K178" s="11" t="str">
        <f t="shared" si="11"/>
        <v>P0015|Sep</v>
      </c>
    </row>
    <row r="179" spans="1:11" ht="15" customHeight="1" x14ac:dyDescent="0.25">
      <c r="A179" s="2" t="s">
        <v>63</v>
      </c>
      <c r="B179" s="2" t="s">
        <v>8</v>
      </c>
      <c r="C179" s="2">
        <v>6</v>
      </c>
      <c r="D179" s="4">
        <v>125.47</v>
      </c>
      <c r="E179" s="5">
        <f t="shared" si="8"/>
        <v>752.81999999999994</v>
      </c>
      <c r="F179" s="6">
        <v>0.03</v>
      </c>
      <c r="G179" s="5">
        <f t="shared" si="9"/>
        <v>22.584599999999998</v>
      </c>
      <c r="H179" s="2">
        <v>2</v>
      </c>
      <c r="I179" s="3">
        <v>240</v>
      </c>
      <c r="J179" s="5">
        <f t="shared" si="10"/>
        <v>970.23539999999991</v>
      </c>
      <c r="K179" s="11" t="str">
        <f t="shared" si="11"/>
        <v>P0015|Oct</v>
      </c>
    </row>
    <row r="180" spans="1:11" ht="15" customHeight="1" x14ac:dyDescent="0.25">
      <c r="A180" s="2" t="s">
        <v>63</v>
      </c>
      <c r="B180" s="2" t="s">
        <v>9</v>
      </c>
      <c r="C180" s="2">
        <v>7</v>
      </c>
      <c r="D180" s="4">
        <v>127.01</v>
      </c>
      <c r="E180" s="5">
        <f t="shared" si="8"/>
        <v>889.07</v>
      </c>
      <c r="F180" s="6">
        <v>0.03</v>
      </c>
      <c r="G180" s="5">
        <f t="shared" si="9"/>
        <v>26.6721</v>
      </c>
      <c r="H180" s="2">
        <v>2</v>
      </c>
      <c r="I180" s="3">
        <v>240</v>
      </c>
      <c r="J180" s="5">
        <f t="shared" si="10"/>
        <v>1102.3979000000002</v>
      </c>
      <c r="K180" s="11" t="str">
        <f t="shared" si="11"/>
        <v>P0015|Nov</v>
      </c>
    </row>
    <row r="181" spans="1:11" ht="15" customHeight="1" x14ac:dyDescent="0.25">
      <c r="A181" s="2" t="s">
        <v>63</v>
      </c>
      <c r="B181" s="2" t="s">
        <v>10</v>
      </c>
      <c r="C181" s="2">
        <v>15</v>
      </c>
      <c r="D181" s="4">
        <v>260.04000000000002</v>
      </c>
      <c r="E181" s="5">
        <f t="shared" si="8"/>
        <v>3900.6000000000004</v>
      </c>
      <c r="F181" s="6">
        <v>0.03</v>
      </c>
      <c r="G181" s="5">
        <f t="shared" si="9"/>
        <v>117.018</v>
      </c>
      <c r="H181" s="2">
        <v>6</v>
      </c>
      <c r="I181" s="3">
        <v>720</v>
      </c>
      <c r="J181" s="5">
        <f t="shared" si="10"/>
        <v>4503.5820000000003</v>
      </c>
      <c r="K181" s="11" t="str">
        <f t="shared" si="11"/>
        <v>P0015|Dec</v>
      </c>
    </row>
    <row r="182" spans="1:11" ht="15" customHeight="1" x14ac:dyDescent="0.25">
      <c r="A182" s="2" t="s">
        <v>63</v>
      </c>
      <c r="B182" s="2" t="s">
        <v>11</v>
      </c>
      <c r="C182" s="2">
        <v>13</v>
      </c>
      <c r="D182" s="4">
        <v>201.35</v>
      </c>
      <c r="E182" s="5">
        <f t="shared" si="8"/>
        <v>2617.5499999999997</v>
      </c>
      <c r="F182" s="6">
        <v>0.03</v>
      </c>
      <c r="G182" s="5">
        <f t="shared" si="9"/>
        <v>78.526499999999984</v>
      </c>
      <c r="H182" s="2">
        <v>5</v>
      </c>
      <c r="I182" s="3">
        <v>600</v>
      </c>
      <c r="J182" s="5">
        <f t="shared" si="10"/>
        <v>3139.0234999999998</v>
      </c>
      <c r="K182" s="11" t="str">
        <f t="shared" si="11"/>
        <v>P0015|Jan</v>
      </c>
    </row>
    <row r="183" spans="1:11" ht="15" customHeight="1" x14ac:dyDescent="0.25">
      <c r="A183" s="2" t="s">
        <v>63</v>
      </c>
      <c r="B183" s="2" t="s">
        <v>12</v>
      </c>
      <c r="C183" s="2">
        <v>11</v>
      </c>
      <c r="D183" s="4">
        <v>191.8</v>
      </c>
      <c r="E183" s="5">
        <f t="shared" si="8"/>
        <v>2109.8000000000002</v>
      </c>
      <c r="F183" s="6">
        <v>0.03</v>
      </c>
      <c r="G183" s="5">
        <f t="shared" si="9"/>
        <v>63.294000000000004</v>
      </c>
      <c r="H183" s="2">
        <v>4</v>
      </c>
      <c r="I183" s="3">
        <v>480</v>
      </c>
      <c r="J183" s="5">
        <f t="shared" si="10"/>
        <v>2526.5060000000003</v>
      </c>
      <c r="K183" s="11" t="str">
        <f t="shared" si="11"/>
        <v>P0015|Feb</v>
      </c>
    </row>
    <row r="184" spans="1:11" ht="15" customHeight="1" x14ac:dyDescent="0.25">
      <c r="A184" s="2" t="s">
        <v>63</v>
      </c>
      <c r="B184" s="2" t="s">
        <v>13</v>
      </c>
      <c r="C184" s="2">
        <v>11</v>
      </c>
      <c r="D184" s="4">
        <v>180.76</v>
      </c>
      <c r="E184" s="5">
        <f t="shared" si="8"/>
        <v>1988.36</v>
      </c>
      <c r="F184" s="6">
        <v>0.03</v>
      </c>
      <c r="G184" s="5">
        <f t="shared" si="9"/>
        <v>59.650799999999997</v>
      </c>
      <c r="H184" s="2">
        <v>4</v>
      </c>
      <c r="I184" s="3">
        <v>480</v>
      </c>
      <c r="J184" s="5">
        <f t="shared" si="10"/>
        <v>2408.7091999999998</v>
      </c>
      <c r="K184" s="11" t="str">
        <f t="shared" si="11"/>
        <v>P0015|Mar</v>
      </c>
    </row>
    <row r="185" spans="1:11" ht="15" customHeight="1" x14ac:dyDescent="0.25">
      <c r="A185" s="2" t="s">
        <v>65</v>
      </c>
      <c r="B185" s="2" t="s">
        <v>2</v>
      </c>
      <c r="C185" s="2">
        <v>5</v>
      </c>
      <c r="D185" s="4">
        <v>250.44</v>
      </c>
      <c r="E185" s="5">
        <f t="shared" si="8"/>
        <v>1252.2</v>
      </c>
      <c r="F185" s="6">
        <v>0.03</v>
      </c>
      <c r="G185" s="5">
        <f t="shared" si="9"/>
        <v>37.566000000000003</v>
      </c>
      <c r="H185" s="2">
        <v>2</v>
      </c>
      <c r="I185" s="3">
        <v>450</v>
      </c>
      <c r="J185" s="5">
        <f t="shared" si="10"/>
        <v>1664.634</v>
      </c>
      <c r="K185" s="11" t="str">
        <f t="shared" si="11"/>
        <v>P0016|Apr</v>
      </c>
    </row>
    <row r="186" spans="1:11" ht="15" customHeight="1" x14ac:dyDescent="0.25">
      <c r="A186" s="2" t="s">
        <v>65</v>
      </c>
      <c r="B186" s="2" t="s">
        <v>3</v>
      </c>
      <c r="C186" s="2">
        <v>6</v>
      </c>
      <c r="D186" s="4">
        <v>276.33999999999997</v>
      </c>
      <c r="E186" s="5">
        <f t="shared" si="8"/>
        <v>1658.04</v>
      </c>
      <c r="F186" s="6">
        <v>0.03</v>
      </c>
      <c r="G186" s="5">
        <f t="shared" si="9"/>
        <v>49.741199999999999</v>
      </c>
      <c r="H186" s="2">
        <v>2</v>
      </c>
      <c r="I186" s="3">
        <v>450</v>
      </c>
      <c r="J186" s="5">
        <f t="shared" si="10"/>
        <v>2058.2988</v>
      </c>
      <c r="K186" s="11" t="str">
        <f t="shared" si="11"/>
        <v>P0016|May</v>
      </c>
    </row>
    <row r="187" spans="1:11" ht="15" customHeight="1" x14ac:dyDescent="0.25">
      <c r="A187" s="2" t="s">
        <v>65</v>
      </c>
      <c r="B187" s="2" t="s">
        <v>4</v>
      </c>
      <c r="C187" s="2">
        <v>7</v>
      </c>
      <c r="D187" s="4">
        <v>276.87</v>
      </c>
      <c r="E187" s="5">
        <f t="shared" si="8"/>
        <v>1938.0900000000001</v>
      </c>
      <c r="F187" s="6">
        <v>0.03</v>
      </c>
      <c r="G187" s="5">
        <f t="shared" si="9"/>
        <v>58.142700000000005</v>
      </c>
      <c r="H187" s="2">
        <v>2</v>
      </c>
      <c r="I187" s="3">
        <v>450</v>
      </c>
      <c r="J187" s="5">
        <f t="shared" si="10"/>
        <v>2329.9473000000003</v>
      </c>
      <c r="K187" s="11" t="str">
        <f t="shared" si="11"/>
        <v>P0016|Jun</v>
      </c>
    </row>
    <row r="188" spans="1:11" ht="15" customHeight="1" x14ac:dyDescent="0.25">
      <c r="A188" s="2" t="s">
        <v>65</v>
      </c>
      <c r="B188" s="2" t="s">
        <v>5</v>
      </c>
      <c r="C188" s="2">
        <v>9</v>
      </c>
      <c r="D188" s="4">
        <v>309.85000000000002</v>
      </c>
      <c r="E188" s="5">
        <f t="shared" si="8"/>
        <v>2788.65</v>
      </c>
      <c r="F188" s="6">
        <v>0.03</v>
      </c>
      <c r="G188" s="5">
        <f t="shared" si="9"/>
        <v>83.659499999999994</v>
      </c>
      <c r="H188" s="2">
        <v>2</v>
      </c>
      <c r="I188" s="3">
        <v>450</v>
      </c>
      <c r="J188" s="5">
        <f t="shared" si="10"/>
        <v>3154.9904999999999</v>
      </c>
      <c r="K188" s="11" t="str">
        <f t="shared" si="11"/>
        <v>P0016|Jul</v>
      </c>
    </row>
    <row r="189" spans="1:11" ht="15" customHeight="1" x14ac:dyDescent="0.25">
      <c r="A189" s="2" t="s">
        <v>65</v>
      </c>
      <c r="B189" s="2" t="s">
        <v>6</v>
      </c>
      <c r="C189" s="2">
        <v>8</v>
      </c>
      <c r="D189" s="4">
        <v>280.37</v>
      </c>
      <c r="E189" s="5">
        <f t="shared" si="8"/>
        <v>2242.96</v>
      </c>
      <c r="F189" s="6">
        <v>0.03</v>
      </c>
      <c r="G189" s="5">
        <f t="shared" si="9"/>
        <v>67.288799999999995</v>
      </c>
      <c r="H189" s="2">
        <v>2</v>
      </c>
      <c r="I189" s="3">
        <v>450</v>
      </c>
      <c r="J189" s="5">
        <f t="shared" si="10"/>
        <v>2625.6712000000002</v>
      </c>
      <c r="K189" s="11" t="str">
        <f t="shared" si="11"/>
        <v>P0016|Aug</v>
      </c>
    </row>
    <row r="190" spans="1:11" ht="15" customHeight="1" x14ac:dyDescent="0.25">
      <c r="A190" s="2" t="s">
        <v>65</v>
      </c>
      <c r="B190" s="2" t="s">
        <v>7</v>
      </c>
      <c r="C190" s="2">
        <v>6</v>
      </c>
      <c r="D190" s="4">
        <v>284.08999999999997</v>
      </c>
      <c r="E190" s="5">
        <f t="shared" si="8"/>
        <v>1704.54</v>
      </c>
      <c r="F190" s="6">
        <v>0.03</v>
      </c>
      <c r="G190" s="5">
        <f t="shared" si="9"/>
        <v>51.136199999999995</v>
      </c>
      <c r="H190" s="2">
        <v>2</v>
      </c>
      <c r="I190" s="3">
        <v>450</v>
      </c>
      <c r="J190" s="5">
        <f t="shared" si="10"/>
        <v>2103.4038</v>
      </c>
      <c r="K190" s="11" t="str">
        <f t="shared" si="11"/>
        <v>P0016|Sep</v>
      </c>
    </row>
    <row r="191" spans="1:11" ht="15" customHeight="1" x14ac:dyDescent="0.25">
      <c r="A191" s="2" t="s">
        <v>65</v>
      </c>
      <c r="B191" s="2" t="s">
        <v>8</v>
      </c>
      <c r="C191" s="2">
        <v>6</v>
      </c>
      <c r="D191" s="4">
        <v>252.74</v>
      </c>
      <c r="E191" s="5">
        <f t="shared" si="8"/>
        <v>1516.44</v>
      </c>
      <c r="F191" s="6">
        <v>0.03</v>
      </c>
      <c r="G191" s="5">
        <f t="shared" si="9"/>
        <v>45.493200000000002</v>
      </c>
      <c r="H191" s="2">
        <v>2</v>
      </c>
      <c r="I191" s="3">
        <v>450</v>
      </c>
      <c r="J191" s="5">
        <f t="shared" si="10"/>
        <v>1920.9468000000002</v>
      </c>
      <c r="K191" s="11" t="str">
        <f t="shared" si="11"/>
        <v>P0016|Oct</v>
      </c>
    </row>
    <row r="192" spans="1:11" ht="15" customHeight="1" x14ac:dyDescent="0.25">
      <c r="A192" s="2" t="s">
        <v>65</v>
      </c>
      <c r="B192" s="2" t="s">
        <v>9</v>
      </c>
      <c r="C192" s="2">
        <v>6</v>
      </c>
      <c r="D192" s="4">
        <v>262.95999999999998</v>
      </c>
      <c r="E192" s="5">
        <f t="shared" si="8"/>
        <v>1577.7599999999998</v>
      </c>
      <c r="F192" s="6">
        <v>0.03</v>
      </c>
      <c r="G192" s="5">
        <f t="shared" si="9"/>
        <v>47.332799999999992</v>
      </c>
      <c r="H192" s="2">
        <v>2</v>
      </c>
      <c r="I192" s="3">
        <v>450</v>
      </c>
      <c r="J192" s="5">
        <f t="shared" si="10"/>
        <v>1980.4271999999999</v>
      </c>
      <c r="K192" s="11" t="str">
        <f t="shared" si="11"/>
        <v>P0016|Nov</v>
      </c>
    </row>
    <row r="193" spans="1:11" ht="15" customHeight="1" x14ac:dyDescent="0.25">
      <c r="A193" s="2" t="s">
        <v>65</v>
      </c>
      <c r="B193" s="2" t="s">
        <v>10</v>
      </c>
      <c r="C193" s="2">
        <v>13</v>
      </c>
      <c r="D193" s="4">
        <v>507.31</v>
      </c>
      <c r="E193" s="5">
        <f t="shared" si="8"/>
        <v>6595.03</v>
      </c>
      <c r="F193" s="6">
        <v>0.03</v>
      </c>
      <c r="G193" s="5">
        <f t="shared" si="9"/>
        <v>197.8509</v>
      </c>
      <c r="H193" s="2">
        <v>5</v>
      </c>
      <c r="I193" s="3">
        <v>1125</v>
      </c>
      <c r="J193" s="5">
        <f t="shared" si="10"/>
        <v>7522.1790999999994</v>
      </c>
      <c r="K193" s="11" t="str">
        <f t="shared" si="11"/>
        <v>P0016|Dec</v>
      </c>
    </row>
    <row r="194" spans="1:11" ht="15" customHeight="1" x14ac:dyDescent="0.25">
      <c r="A194" s="2" t="s">
        <v>65</v>
      </c>
      <c r="B194" s="2" t="s">
        <v>11</v>
      </c>
      <c r="C194" s="2">
        <v>12</v>
      </c>
      <c r="D194" s="4">
        <v>446.72</v>
      </c>
      <c r="E194" s="5">
        <f t="shared" si="8"/>
        <v>5360.64</v>
      </c>
      <c r="F194" s="6">
        <v>0.03</v>
      </c>
      <c r="G194" s="5">
        <f t="shared" si="9"/>
        <v>160.8192</v>
      </c>
      <c r="H194" s="2">
        <v>5</v>
      </c>
      <c r="I194" s="3">
        <v>1125</v>
      </c>
      <c r="J194" s="5">
        <f t="shared" si="10"/>
        <v>6324.8208000000004</v>
      </c>
      <c r="K194" s="11" t="str">
        <f t="shared" si="11"/>
        <v>P0016|Jan</v>
      </c>
    </row>
    <row r="195" spans="1:11" ht="15" customHeight="1" x14ac:dyDescent="0.25">
      <c r="A195" s="2" t="s">
        <v>65</v>
      </c>
      <c r="B195" s="2" t="s">
        <v>12</v>
      </c>
      <c r="C195" s="2">
        <v>11</v>
      </c>
      <c r="D195" s="4">
        <v>384.41</v>
      </c>
      <c r="E195" s="5">
        <f t="shared" si="8"/>
        <v>4228.51</v>
      </c>
      <c r="F195" s="6">
        <v>0.03</v>
      </c>
      <c r="G195" s="5">
        <f t="shared" si="9"/>
        <v>126.8553</v>
      </c>
      <c r="H195" s="2">
        <v>4</v>
      </c>
      <c r="I195" s="3">
        <v>900</v>
      </c>
      <c r="J195" s="5">
        <f t="shared" si="10"/>
        <v>5001.6547</v>
      </c>
      <c r="K195" s="11" t="str">
        <f t="shared" si="11"/>
        <v>P0016|Feb</v>
      </c>
    </row>
    <row r="196" spans="1:11" ht="15" customHeight="1" x14ac:dyDescent="0.25">
      <c r="A196" s="2" t="s">
        <v>65</v>
      </c>
      <c r="B196" s="2" t="s">
        <v>13</v>
      </c>
      <c r="C196" s="2">
        <v>9</v>
      </c>
      <c r="D196" s="4">
        <v>351.65</v>
      </c>
      <c r="E196" s="5">
        <f t="shared" si="8"/>
        <v>3164.85</v>
      </c>
      <c r="F196" s="6">
        <v>0.03</v>
      </c>
      <c r="G196" s="5">
        <f t="shared" si="9"/>
        <v>94.945499999999996</v>
      </c>
      <c r="H196" s="2">
        <v>3</v>
      </c>
      <c r="I196" s="3">
        <v>675</v>
      </c>
      <c r="J196" s="5">
        <f t="shared" si="10"/>
        <v>3744.9045000000001</v>
      </c>
      <c r="K196" s="11" t="str">
        <f t="shared" si="11"/>
        <v>P0016|Mar</v>
      </c>
    </row>
    <row r="197" spans="1:11" ht="15" customHeight="1" x14ac:dyDescent="0.25">
      <c r="A197" s="2" t="s">
        <v>67</v>
      </c>
      <c r="B197" s="2" t="s">
        <v>2</v>
      </c>
      <c r="C197" s="2">
        <v>4</v>
      </c>
      <c r="D197" s="4">
        <v>98.25</v>
      </c>
      <c r="E197" s="5">
        <f t="shared" ref="E197:E260" si="12">C197*D197</f>
        <v>393</v>
      </c>
      <c r="F197" s="6">
        <v>0.03</v>
      </c>
      <c r="G197" s="5">
        <f t="shared" ref="G197:G260" si="13">E197*F197</f>
        <v>11.79</v>
      </c>
      <c r="H197" s="2">
        <v>1</v>
      </c>
      <c r="I197" s="3">
        <v>120</v>
      </c>
      <c r="J197" s="5">
        <f t="shared" ref="J197:J260" si="14">E197+I197-G197</f>
        <v>501.21</v>
      </c>
      <c r="K197" s="11" t="str">
        <f t="shared" ref="K197:K260" si="15">A197&amp;"|"&amp;B197</f>
        <v>P0017|Apr</v>
      </c>
    </row>
    <row r="198" spans="1:11" ht="15" customHeight="1" x14ac:dyDescent="0.25">
      <c r="A198" s="2" t="s">
        <v>67</v>
      </c>
      <c r="B198" s="2" t="s">
        <v>3</v>
      </c>
      <c r="C198" s="2">
        <v>5</v>
      </c>
      <c r="D198" s="4">
        <v>106.87</v>
      </c>
      <c r="E198" s="5">
        <f t="shared" si="12"/>
        <v>534.35</v>
      </c>
      <c r="F198" s="6">
        <v>0.03</v>
      </c>
      <c r="G198" s="5">
        <f t="shared" si="13"/>
        <v>16.0305</v>
      </c>
      <c r="H198" s="2">
        <v>2</v>
      </c>
      <c r="I198" s="3">
        <v>240</v>
      </c>
      <c r="J198" s="5">
        <f t="shared" si="14"/>
        <v>758.31950000000006</v>
      </c>
      <c r="K198" s="11" t="str">
        <f t="shared" si="15"/>
        <v>P0017|May</v>
      </c>
    </row>
    <row r="199" spans="1:11" ht="15" customHeight="1" x14ac:dyDescent="0.25">
      <c r="A199" s="2" t="s">
        <v>67</v>
      </c>
      <c r="B199" s="2" t="s">
        <v>4</v>
      </c>
      <c r="C199" s="2">
        <v>6</v>
      </c>
      <c r="D199" s="4">
        <v>112.96</v>
      </c>
      <c r="E199" s="5">
        <f t="shared" si="12"/>
        <v>677.76</v>
      </c>
      <c r="F199" s="6">
        <v>0.03</v>
      </c>
      <c r="G199" s="5">
        <f t="shared" si="13"/>
        <v>20.332799999999999</v>
      </c>
      <c r="H199" s="2">
        <v>2</v>
      </c>
      <c r="I199" s="3">
        <v>240</v>
      </c>
      <c r="J199" s="5">
        <f t="shared" si="14"/>
        <v>897.42719999999997</v>
      </c>
      <c r="K199" s="11" t="str">
        <f t="shared" si="15"/>
        <v>P0017|Jun</v>
      </c>
    </row>
    <row r="200" spans="1:11" ht="15" customHeight="1" x14ac:dyDescent="0.25">
      <c r="A200" s="2" t="s">
        <v>67</v>
      </c>
      <c r="B200" s="2" t="s">
        <v>5</v>
      </c>
      <c r="C200" s="2">
        <v>8</v>
      </c>
      <c r="D200" s="4">
        <v>119.58</v>
      </c>
      <c r="E200" s="5">
        <f t="shared" si="12"/>
        <v>956.64</v>
      </c>
      <c r="F200" s="6">
        <v>0.03</v>
      </c>
      <c r="G200" s="5">
        <f t="shared" si="13"/>
        <v>28.699199999999998</v>
      </c>
      <c r="H200" s="2">
        <v>2</v>
      </c>
      <c r="I200" s="3">
        <v>240</v>
      </c>
      <c r="J200" s="5">
        <f t="shared" si="14"/>
        <v>1167.9407999999999</v>
      </c>
      <c r="K200" s="11" t="str">
        <f t="shared" si="15"/>
        <v>P0017|Jul</v>
      </c>
    </row>
    <row r="201" spans="1:11" ht="15" customHeight="1" x14ac:dyDescent="0.25">
      <c r="A201" s="2" t="s">
        <v>67</v>
      </c>
      <c r="B201" s="2" t="s">
        <v>6</v>
      </c>
      <c r="C201" s="2">
        <v>7</v>
      </c>
      <c r="D201" s="4">
        <v>130.58000000000001</v>
      </c>
      <c r="E201" s="5">
        <f t="shared" si="12"/>
        <v>914.06000000000006</v>
      </c>
      <c r="F201" s="6">
        <v>0.03</v>
      </c>
      <c r="G201" s="5">
        <f t="shared" si="13"/>
        <v>27.421800000000001</v>
      </c>
      <c r="H201" s="2">
        <v>2</v>
      </c>
      <c r="I201" s="3">
        <v>240</v>
      </c>
      <c r="J201" s="5">
        <f t="shared" si="14"/>
        <v>1126.6381999999999</v>
      </c>
      <c r="K201" s="11" t="str">
        <f t="shared" si="15"/>
        <v>P0017|Aug</v>
      </c>
    </row>
    <row r="202" spans="1:11" ht="15" customHeight="1" x14ac:dyDescent="0.25">
      <c r="A202" s="2" t="s">
        <v>67</v>
      </c>
      <c r="B202" s="2" t="s">
        <v>7</v>
      </c>
      <c r="C202" s="2">
        <v>5</v>
      </c>
      <c r="D202" s="4">
        <v>113.11</v>
      </c>
      <c r="E202" s="5">
        <f t="shared" si="12"/>
        <v>565.54999999999995</v>
      </c>
      <c r="F202" s="6">
        <v>0.03</v>
      </c>
      <c r="G202" s="5">
        <f t="shared" si="13"/>
        <v>16.966499999999996</v>
      </c>
      <c r="H202" s="2">
        <v>2</v>
      </c>
      <c r="I202" s="3">
        <v>240</v>
      </c>
      <c r="J202" s="5">
        <f t="shared" si="14"/>
        <v>788.58349999999996</v>
      </c>
      <c r="K202" s="11" t="str">
        <f t="shared" si="15"/>
        <v>P0017|Sep</v>
      </c>
    </row>
    <row r="203" spans="1:11" ht="15" customHeight="1" x14ac:dyDescent="0.25">
      <c r="A203" s="2" t="s">
        <v>67</v>
      </c>
      <c r="B203" s="2" t="s">
        <v>8</v>
      </c>
      <c r="C203" s="2">
        <v>5</v>
      </c>
      <c r="D203" s="4">
        <v>105.71</v>
      </c>
      <c r="E203" s="5">
        <f t="shared" si="12"/>
        <v>528.54999999999995</v>
      </c>
      <c r="F203" s="6">
        <v>0.03</v>
      </c>
      <c r="G203" s="5">
        <f t="shared" si="13"/>
        <v>15.856499999999999</v>
      </c>
      <c r="H203" s="2">
        <v>2</v>
      </c>
      <c r="I203" s="3">
        <v>240</v>
      </c>
      <c r="J203" s="5">
        <f t="shared" si="14"/>
        <v>752.69349999999997</v>
      </c>
      <c r="K203" s="11" t="str">
        <f t="shared" si="15"/>
        <v>P0017|Oct</v>
      </c>
    </row>
    <row r="204" spans="1:11" ht="15" customHeight="1" x14ac:dyDescent="0.25">
      <c r="A204" s="2" t="s">
        <v>67</v>
      </c>
      <c r="B204" s="2" t="s">
        <v>9</v>
      </c>
      <c r="C204" s="2">
        <v>5</v>
      </c>
      <c r="D204" s="4">
        <v>114.42</v>
      </c>
      <c r="E204" s="5">
        <f t="shared" si="12"/>
        <v>572.1</v>
      </c>
      <c r="F204" s="6">
        <v>0.03</v>
      </c>
      <c r="G204" s="5">
        <f t="shared" si="13"/>
        <v>17.163</v>
      </c>
      <c r="H204" s="2">
        <v>2</v>
      </c>
      <c r="I204" s="3">
        <v>240</v>
      </c>
      <c r="J204" s="5">
        <f t="shared" si="14"/>
        <v>794.93700000000001</v>
      </c>
      <c r="K204" s="11" t="str">
        <f t="shared" si="15"/>
        <v>P0017|Nov</v>
      </c>
    </row>
    <row r="205" spans="1:11" ht="15" customHeight="1" x14ac:dyDescent="0.25">
      <c r="A205" s="2" t="s">
        <v>67</v>
      </c>
      <c r="B205" s="2" t="s">
        <v>10</v>
      </c>
      <c r="C205" s="2">
        <v>11</v>
      </c>
      <c r="D205" s="4">
        <v>214.52</v>
      </c>
      <c r="E205" s="5">
        <f t="shared" si="12"/>
        <v>2359.7200000000003</v>
      </c>
      <c r="F205" s="6">
        <v>0.03</v>
      </c>
      <c r="G205" s="5">
        <f t="shared" si="13"/>
        <v>70.791600000000003</v>
      </c>
      <c r="H205" s="2">
        <v>4</v>
      </c>
      <c r="I205" s="3">
        <v>480</v>
      </c>
      <c r="J205" s="5">
        <f t="shared" si="14"/>
        <v>2768.9284000000002</v>
      </c>
      <c r="K205" s="11" t="str">
        <f t="shared" si="15"/>
        <v>P0017|Dec</v>
      </c>
    </row>
    <row r="206" spans="1:11" ht="15" customHeight="1" x14ac:dyDescent="0.25">
      <c r="A206" s="2" t="s">
        <v>67</v>
      </c>
      <c r="B206" s="2" t="s">
        <v>11</v>
      </c>
      <c r="C206" s="2">
        <v>9</v>
      </c>
      <c r="D206" s="4">
        <v>190.68</v>
      </c>
      <c r="E206" s="5">
        <f t="shared" si="12"/>
        <v>1716.1200000000001</v>
      </c>
      <c r="F206" s="6">
        <v>0.03</v>
      </c>
      <c r="G206" s="5">
        <f t="shared" si="13"/>
        <v>51.483600000000003</v>
      </c>
      <c r="H206" s="2">
        <v>4</v>
      </c>
      <c r="I206" s="3">
        <v>480</v>
      </c>
      <c r="J206" s="5">
        <f t="shared" si="14"/>
        <v>2144.6363999999999</v>
      </c>
      <c r="K206" s="11" t="str">
        <f t="shared" si="15"/>
        <v>P0017|Jan</v>
      </c>
    </row>
    <row r="207" spans="1:11" ht="15" customHeight="1" x14ac:dyDescent="0.25">
      <c r="A207" s="2" t="s">
        <v>67</v>
      </c>
      <c r="B207" s="2" t="s">
        <v>12</v>
      </c>
      <c r="C207" s="2">
        <v>9</v>
      </c>
      <c r="D207" s="4">
        <v>173.57</v>
      </c>
      <c r="E207" s="5">
        <f t="shared" si="12"/>
        <v>1562.1299999999999</v>
      </c>
      <c r="F207" s="6">
        <v>0.03</v>
      </c>
      <c r="G207" s="5">
        <f t="shared" si="13"/>
        <v>46.863899999999994</v>
      </c>
      <c r="H207" s="2">
        <v>3</v>
      </c>
      <c r="I207" s="3">
        <v>360</v>
      </c>
      <c r="J207" s="5">
        <f t="shared" si="14"/>
        <v>1875.2660999999998</v>
      </c>
      <c r="K207" s="11" t="str">
        <f t="shared" si="15"/>
        <v>P0017|Feb</v>
      </c>
    </row>
    <row r="208" spans="1:11" ht="15" customHeight="1" x14ac:dyDescent="0.25">
      <c r="A208" s="2" t="s">
        <v>67</v>
      </c>
      <c r="B208" s="2" t="s">
        <v>13</v>
      </c>
      <c r="C208" s="2">
        <v>8</v>
      </c>
      <c r="D208" s="4">
        <v>146.58000000000001</v>
      </c>
      <c r="E208" s="5">
        <f t="shared" si="12"/>
        <v>1172.6400000000001</v>
      </c>
      <c r="F208" s="6">
        <v>0.03</v>
      </c>
      <c r="G208" s="5">
        <f t="shared" si="13"/>
        <v>35.179200000000002</v>
      </c>
      <c r="H208" s="2">
        <v>3</v>
      </c>
      <c r="I208" s="3">
        <v>360</v>
      </c>
      <c r="J208" s="5">
        <f t="shared" si="14"/>
        <v>1497.4608000000001</v>
      </c>
      <c r="K208" s="11" t="str">
        <f t="shared" si="15"/>
        <v>P0017|Mar</v>
      </c>
    </row>
    <row r="209" spans="1:11" ht="15" customHeight="1" x14ac:dyDescent="0.25">
      <c r="A209" s="2" t="s">
        <v>69</v>
      </c>
      <c r="B209" s="2" t="s">
        <v>2</v>
      </c>
      <c r="C209" s="2">
        <v>5</v>
      </c>
      <c r="D209" s="4">
        <v>135.41</v>
      </c>
      <c r="E209" s="5">
        <f t="shared" si="12"/>
        <v>677.05</v>
      </c>
      <c r="F209" s="6">
        <v>0.03</v>
      </c>
      <c r="G209" s="5">
        <f t="shared" si="13"/>
        <v>20.311499999999999</v>
      </c>
      <c r="H209" s="2">
        <v>2</v>
      </c>
      <c r="I209" s="3">
        <v>300</v>
      </c>
      <c r="J209" s="5">
        <f t="shared" si="14"/>
        <v>956.73849999999993</v>
      </c>
      <c r="K209" s="11" t="str">
        <f t="shared" si="15"/>
        <v>P0018|Apr</v>
      </c>
    </row>
    <row r="210" spans="1:11" ht="15" customHeight="1" x14ac:dyDescent="0.25">
      <c r="A210" s="2" t="s">
        <v>69</v>
      </c>
      <c r="B210" s="2" t="s">
        <v>3</v>
      </c>
      <c r="C210" s="2">
        <v>6</v>
      </c>
      <c r="D210" s="4">
        <v>140.82</v>
      </c>
      <c r="E210" s="5">
        <f t="shared" si="12"/>
        <v>844.92</v>
      </c>
      <c r="F210" s="6">
        <v>0.03</v>
      </c>
      <c r="G210" s="5">
        <f t="shared" si="13"/>
        <v>25.347599999999996</v>
      </c>
      <c r="H210" s="2">
        <v>2</v>
      </c>
      <c r="I210" s="3">
        <v>300</v>
      </c>
      <c r="J210" s="5">
        <f t="shared" si="14"/>
        <v>1119.5724</v>
      </c>
      <c r="K210" s="11" t="str">
        <f t="shared" si="15"/>
        <v>P0018|May</v>
      </c>
    </row>
    <row r="211" spans="1:11" ht="15" customHeight="1" x14ac:dyDescent="0.25">
      <c r="A211" s="2" t="s">
        <v>69</v>
      </c>
      <c r="B211" s="2" t="s">
        <v>4</v>
      </c>
      <c r="C211" s="2">
        <v>7</v>
      </c>
      <c r="D211" s="4">
        <v>160</v>
      </c>
      <c r="E211" s="5">
        <f t="shared" si="12"/>
        <v>1120</v>
      </c>
      <c r="F211" s="6">
        <v>0.03</v>
      </c>
      <c r="G211" s="5">
        <f t="shared" si="13"/>
        <v>33.6</v>
      </c>
      <c r="H211" s="2">
        <v>2</v>
      </c>
      <c r="I211" s="3">
        <v>300</v>
      </c>
      <c r="J211" s="5">
        <f t="shared" si="14"/>
        <v>1386.4</v>
      </c>
      <c r="K211" s="11" t="str">
        <f t="shared" si="15"/>
        <v>P0018|Jun</v>
      </c>
    </row>
    <row r="212" spans="1:11" ht="15" customHeight="1" x14ac:dyDescent="0.25">
      <c r="A212" s="2" t="s">
        <v>69</v>
      </c>
      <c r="B212" s="2" t="s">
        <v>5</v>
      </c>
      <c r="C212" s="2">
        <v>9</v>
      </c>
      <c r="D212" s="4">
        <v>178.64</v>
      </c>
      <c r="E212" s="5">
        <f t="shared" si="12"/>
        <v>1607.7599999999998</v>
      </c>
      <c r="F212" s="6">
        <v>0.03</v>
      </c>
      <c r="G212" s="5">
        <f t="shared" si="13"/>
        <v>48.23279999999999</v>
      </c>
      <c r="H212" s="2">
        <v>2</v>
      </c>
      <c r="I212" s="3">
        <v>300</v>
      </c>
      <c r="J212" s="5">
        <f t="shared" si="14"/>
        <v>1859.5271999999998</v>
      </c>
      <c r="K212" s="11" t="str">
        <f t="shared" si="15"/>
        <v>P0018|Jul</v>
      </c>
    </row>
    <row r="213" spans="1:11" ht="15" customHeight="1" x14ac:dyDescent="0.25">
      <c r="A213" s="2" t="s">
        <v>69</v>
      </c>
      <c r="B213" s="2" t="s">
        <v>6</v>
      </c>
      <c r="C213" s="2">
        <v>8</v>
      </c>
      <c r="D213" s="4">
        <v>170.31</v>
      </c>
      <c r="E213" s="5">
        <f t="shared" si="12"/>
        <v>1362.48</v>
      </c>
      <c r="F213" s="6">
        <v>0.03</v>
      </c>
      <c r="G213" s="5">
        <f t="shared" si="13"/>
        <v>40.874400000000001</v>
      </c>
      <c r="H213" s="2">
        <v>2</v>
      </c>
      <c r="I213" s="3">
        <v>300</v>
      </c>
      <c r="J213" s="5">
        <f t="shared" si="14"/>
        <v>1621.6056000000001</v>
      </c>
      <c r="K213" s="11" t="str">
        <f t="shared" si="15"/>
        <v>P0018|Aug</v>
      </c>
    </row>
    <row r="214" spans="1:11" ht="15" customHeight="1" x14ac:dyDescent="0.25">
      <c r="A214" s="2" t="s">
        <v>69</v>
      </c>
      <c r="B214" s="2" t="s">
        <v>7</v>
      </c>
      <c r="C214" s="2">
        <v>6</v>
      </c>
      <c r="D214" s="4">
        <v>155.88999999999999</v>
      </c>
      <c r="E214" s="5">
        <f t="shared" si="12"/>
        <v>935.33999999999992</v>
      </c>
      <c r="F214" s="6">
        <v>0.03</v>
      </c>
      <c r="G214" s="5">
        <f t="shared" si="13"/>
        <v>28.060199999999998</v>
      </c>
      <c r="H214" s="2">
        <v>2</v>
      </c>
      <c r="I214" s="3">
        <v>300</v>
      </c>
      <c r="J214" s="5">
        <f t="shared" si="14"/>
        <v>1207.2798</v>
      </c>
      <c r="K214" s="11" t="str">
        <f t="shared" si="15"/>
        <v>P0018|Sep</v>
      </c>
    </row>
    <row r="215" spans="1:11" ht="15" customHeight="1" x14ac:dyDescent="0.25">
      <c r="A215" s="2" t="s">
        <v>69</v>
      </c>
      <c r="B215" s="2" t="s">
        <v>8</v>
      </c>
      <c r="C215" s="2">
        <v>6</v>
      </c>
      <c r="D215" s="4">
        <v>147.68</v>
      </c>
      <c r="E215" s="5">
        <f t="shared" si="12"/>
        <v>886.08</v>
      </c>
      <c r="F215" s="6">
        <v>0.03</v>
      </c>
      <c r="G215" s="5">
        <f t="shared" si="13"/>
        <v>26.5824</v>
      </c>
      <c r="H215" s="2">
        <v>2</v>
      </c>
      <c r="I215" s="3">
        <v>300</v>
      </c>
      <c r="J215" s="5">
        <f t="shared" si="14"/>
        <v>1159.4975999999999</v>
      </c>
      <c r="K215" s="11" t="str">
        <f t="shared" si="15"/>
        <v>P0018|Oct</v>
      </c>
    </row>
    <row r="216" spans="1:11" ht="15" customHeight="1" x14ac:dyDescent="0.25">
      <c r="A216" s="2" t="s">
        <v>69</v>
      </c>
      <c r="B216" s="2" t="s">
        <v>9</v>
      </c>
      <c r="C216" s="2">
        <v>5</v>
      </c>
      <c r="D216" s="4">
        <v>146.81</v>
      </c>
      <c r="E216" s="5">
        <f t="shared" si="12"/>
        <v>734.05</v>
      </c>
      <c r="F216" s="6">
        <v>0.03</v>
      </c>
      <c r="G216" s="5">
        <f t="shared" si="13"/>
        <v>22.021499999999996</v>
      </c>
      <c r="H216" s="2">
        <v>2</v>
      </c>
      <c r="I216" s="3">
        <v>300</v>
      </c>
      <c r="J216" s="5">
        <f t="shared" si="14"/>
        <v>1012.0285</v>
      </c>
      <c r="K216" s="11" t="str">
        <f t="shared" si="15"/>
        <v>P0018|Nov</v>
      </c>
    </row>
    <row r="217" spans="1:11" ht="15" customHeight="1" x14ac:dyDescent="0.25">
      <c r="A217" s="2" t="s">
        <v>69</v>
      </c>
      <c r="B217" s="2" t="s">
        <v>10</v>
      </c>
      <c r="C217" s="2">
        <v>13</v>
      </c>
      <c r="D217" s="4">
        <v>288.29000000000002</v>
      </c>
      <c r="E217" s="5">
        <f t="shared" si="12"/>
        <v>3747.7700000000004</v>
      </c>
      <c r="F217" s="6">
        <v>0.03</v>
      </c>
      <c r="G217" s="5">
        <f t="shared" si="13"/>
        <v>112.43310000000001</v>
      </c>
      <c r="H217" s="2">
        <v>5</v>
      </c>
      <c r="I217" s="3">
        <v>750</v>
      </c>
      <c r="J217" s="5">
        <f t="shared" si="14"/>
        <v>4385.3369000000002</v>
      </c>
      <c r="K217" s="11" t="str">
        <f t="shared" si="15"/>
        <v>P0018|Dec</v>
      </c>
    </row>
    <row r="218" spans="1:11" ht="15" customHeight="1" x14ac:dyDescent="0.25">
      <c r="A218" s="2" t="s">
        <v>69</v>
      </c>
      <c r="B218" s="2" t="s">
        <v>11</v>
      </c>
      <c r="C218" s="2">
        <v>13</v>
      </c>
      <c r="D218" s="4">
        <v>242.7</v>
      </c>
      <c r="E218" s="5">
        <f t="shared" si="12"/>
        <v>3155.1</v>
      </c>
      <c r="F218" s="6">
        <v>0.03</v>
      </c>
      <c r="G218" s="5">
        <f t="shared" si="13"/>
        <v>94.652999999999992</v>
      </c>
      <c r="H218" s="2">
        <v>5</v>
      </c>
      <c r="I218" s="3">
        <v>750</v>
      </c>
      <c r="J218" s="5">
        <f t="shared" si="14"/>
        <v>3810.4470000000001</v>
      </c>
      <c r="K218" s="11" t="str">
        <f t="shared" si="15"/>
        <v>P0018|Jan</v>
      </c>
    </row>
    <row r="219" spans="1:11" ht="15" customHeight="1" x14ac:dyDescent="0.25">
      <c r="A219" s="2" t="s">
        <v>69</v>
      </c>
      <c r="B219" s="2" t="s">
        <v>12</v>
      </c>
      <c r="C219" s="2">
        <v>10</v>
      </c>
      <c r="D219" s="4">
        <v>222.23</v>
      </c>
      <c r="E219" s="5">
        <f t="shared" si="12"/>
        <v>2222.2999999999997</v>
      </c>
      <c r="F219" s="6">
        <v>0.03</v>
      </c>
      <c r="G219" s="5">
        <f t="shared" si="13"/>
        <v>66.668999999999983</v>
      </c>
      <c r="H219" s="2">
        <v>4</v>
      </c>
      <c r="I219" s="3">
        <v>600</v>
      </c>
      <c r="J219" s="5">
        <f t="shared" si="14"/>
        <v>2755.6309999999999</v>
      </c>
      <c r="K219" s="11" t="str">
        <f t="shared" si="15"/>
        <v>P0018|Feb</v>
      </c>
    </row>
    <row r="220" spans="1:11" ht="15" customHeight="1" x14ac:dyDescent="0.25">
      <c r="A220" s="2" t="s">
        <v>69</v>
      </c>
      <c r="B220" s="2" t="s">
        <v>13</v>
      </c>
      <c r="C220" s="2">
        <v>9</v>
      </c>
      <c r="D220" s="4">
        <v>216.49</v>
      </c>
      <c r="E220" s="5">
        <f t="shared" si="12"/>
        <v>1948.41</v>
      </c>
      <c r="F220" s="6">
        <v>0.03</v>
      </c>
      <c r="G220" s="5">
        <f t="shared" si="13"/>
        <v>58.452300000000001</v>
      </c>
      <c r="H220" s="2">
        <v>3</v>
      </c>
      <c r="I220" s="3">
        <v>450</v>
      </c>
      <c r="J220" s="5">
        <f t="shared" si="14"/>
        <v>2339.9576999999999</v>
      </c>
      <c r="K220" s="11" t="str">
        <f t="shared" si="15"/>
        <v>P0018|Mar</v>
      </c>
    </row>
    <row r="221" spans="1:11" ht="15" customHeight="1" x14ac:dyDescent="0.25">
      <c r="A221" s="2" t="s">
        <v>71</v>
      </c>
      <c r="B221" s="2" t="s">
        <v>2</v>
      </c>
      <c r="C221" s="2">
        <v>5</v>
      </c>
      <c r="D221" s="4">
        <v>238.9</v>
      </c>
      <c r="E221" s="5">
        <f t="shared" si="12"/>
        <v>1194.5</v>
      </c>
      <c r="F221" s="6">
        <v>0.03</v>
      </c>
      <c r="G221" s="5">
        <f t="shared" si="13"/>
        <v>35.835000000000001</v>
      </c>
      <c r="H221" s="2">
        <v>2</v>
      </c>
      <c r="I221" s="3">
        <v>450</v>
      </c>
      <c r="J221" s="5">
        <f t="shared" si="14"/>
        <v>1608.665</v>
      </c>
      <c r="K221" s="11" t="str">
        <f t="shared" si="15"/>
        <v>P0019|Apr</v>
      </c>
    </row>
    <row r="222" spans="1:11" ht="15" customHeight="1" x14ac:dyDescent="0.25">
      <c r="A222" s="2" t="s">
        <v>71</v>
      </c>
      <c r="B222" s="2" t="s">
        <v>3</v>
      </c>
      <c r="C222" s="2">
        <v>7</v>
      </c>
      <c r="D222" s="4">
        <v>257.56</v>
      </c>
      <c r="E222" s="5">
        <f t="shared" si="12"/>
        <v>1802.92</v>
      </c>
      <c r="F222" s="6">
        <v>0.03</v>
      </c>
      <c r="G222" s="5">
        <f t="shared" si="13"/>
        <v>54.087600000000002</v>
      </c>
      <c r="H222" s="2">
        <v>2</v>
      </c>
      <c r="I222" s="3">
        <v>450</v>
      </c>
      <c r="J222" s="5">
        <f t="shared" si="14"/>
        <v>2198.8324000000002</v>
      </c>
      <c r="K222" s="11" t="str">
        <f t="shared" si="15"/>
        <v>P0019|May</v>
      </c>
    </row>
    <row r="223" spans="1:11" ht="15" customHeight="1" x14ac:dyDescent="0.25">
      <c r="A223" s="2" t="s">
        <v>71</v>
      </c>
      <c r="B223" s="2" t="s">
        <v>4</v>
      </c>
      <c r="C223" s="2">
        <v>8</v>
      </c>
      <c r="D223" s="4">
        <v>245.87</v>
      </c>
      <c r="E223" s="5">
        <f t="shared" si="12"/>
        <v>1966.96</v>
      </c>
      <c r="F223" s="6">
        <v>0.03</v>
      </c>
      <c r="G223" s="5">
        <f t="shared" si="13"/>
        <v>59.008800000000001</v>
      </c>
      <c r="H223" s="2">
        <v>2</v>
      </c>
      <c r="I223" s="3">
        <v>450</v>
      </c>
      <c r="J223" s="5">
        <f t="shared" si="14"/>
        <v>2357.9512</v>
      </c>
      <c r="K223" s="11" t="str">
        <f t="shared" si="15"/>
        <v>P0019|Jun</v>
      </c>
    </row>
    <row r="224" spans="1:11" ht="15" customHeight="1" x14ac:dyDescent="0.25">
      <c r="A224" s="2" t="s">
        <v>71</v>
      </c>
      <c r="B224" s="2" t="s">
        <v>5</v>
      </c>
      <c r="C224" s="2">
        <v>10</v>
      </c>
      <c r="D224" s="4">
        <v>264.68</v>
      </c>
      <c r="E224" s="5">
        <f t="shared" si="12"/>
        <v>2646.8</v>
      </c>
      <c r="F224" s="6">
        <v>0.03</v>
      </c>
      <c r="G224" s="5">
        <f t="shared" si="13"/>
        <v>79.403999999999996</v>
      </c>
      <c r="H224" s="2">
        <v>3</v>
      </c>
      <c r="I224" s="3">
        <v>675</v>
      </c>
      <c r="J224" s="5">
        <f t="shared" si="14"/>
        <v>3242.3960000000002</v>
      </c>
      <c r="K224" s="11" t="str">
        <f t="shared" si="15"/>
        <v>P0019|Jul</v>
      </c>
    </row>
    <row r="225" spans="1:11" ht="15" customHeight="1" x14ac:dyDescent="0.25">
      <c r="A225" s="2" t="s">
        <v>71</v>
      </c>
      <c r="B225" s="2" t="s">
        <v>6</v>
      </c>
      <c r="C225" s="2">
        <v>10</v>
      </c>
      <c r="D225" s="4">
        <v>271.08999999999997</v>
      </c>
      <c r="E225" s="5">
        <f t="shared" si="12"/>
        <v>2710.8999999999996</v>
      </c>
      <c r="F225" s="6">
        <v>0.03</v>
      </c>
      <c r="G225" s="5">
        <f t="shared" si="13"/>
        <v>81.326999999999984</v>
      </c>
      <c r="H225" s="2">
        <v>3</v>
      </c>
      <c r="I225" s="3">
        <v>675</v>
      </c>
      <c r="J225" s="5">
        <f t="shared" si="14"/>
        <v>3304.5729999999999</v>
      </c>
      <c r="K225" s="11" t="str">
        <f t="shared" si="15"/>
        <v>P0019|Aug</v>
      </c>
    </row>
    <row r="226" spans="1:11" ht="15" customHeight="1" x14ac:dyDescent="0.25">
      <c r="A226" s="2" t="s">
        <v>71</v>
      </c>
      <c r="B226" s="2" t="s">
        <v>7</v>
      </c>
      <c r="C226" s="2">
        <v>7</v>
      </c>
      <c r="D226" s="4">
        <v>253.33</v>
      </c>
      <c r="E226" s="5">
        <f t="shared" si="12"/>
        <v>1773.3100000000002</v>
      </c>
      <c r="F226" s="6">
        <v>0.03</v>
      </c>
      <c r="G226" s="5">
        <f t="shared" si="13"/>
        <v>53.199300000000001</v>
      </c>
      <c r="H226" s="2">
        <v>2</v>
      </c>
      <c r="I226" s="3">
        <v>450</v>
      </c>
      <c r="J226" s="5">
        <f t="shared" si="14"/>
        <v>2170.1107000000002</v>
      </c>
      <c r="K226" s="11" t="str">
        <f t="shared" si="15"/>
        <v>P0019|Sep</v>
      </c>
    </row>
    <row r="227" spans="1:11" ht="15" customHeight="1" x14ac:dyDescent="0.25">
      <c r="A227" s="2" t="s">
        <v>71</v>
      </c>
      <c r="B227" s="2" t="s">
        <v>8</v>
      </c>
      <c r="C227" s="2">
        <v>6</v>
      </c>
      <c r="D227" s="4">
        <v>256.5</v>
      </c>
      <c r="E227" s="5">
        <f t="shared" si="12"/>
        <v>1539</v>
      </c>
      <c r="F227" s="6">
        <v>0.03</v>
      </c>
      <c r="G227" s="5">
        <f t="shared" si="13"/>
        <v>46.17</v>
      </c>
      <c r="H227" s="2">
        <v>2</v>
      </c>
      <c r="I227" s="3">
        <v>450</v>
      </c>
      <c r="J227" s="5">
        <f t="shared" si="14"/>
        <v>1942.83</v>
      </c>
      <c r="K227" s="11" t="str">
        <f t="shared" si="15"/>
        <v>P0019|Oct</v>
      </c>
    </row>
    <row r="228" spans="1:11" ht="15" customHeight="1" x14ac:dyDescent="0.25">
      <c r="A228" s="2" t="s">
        <v>71</v>
      </c>
      <c r="B228" s="2" t="s">
        <v>9</v>
      </c>
      <c r="C228" s="2">
        <v>6</v>
      </c>
      <c r="D228" s="4">
        <v>262.31</v>
      </c>
      <c r="E228" s="5">
        <f t="shared" si="12"/>
        <v>1573.8600000000001</v>
      </c>
      <c r="F228" s="6">
        <v>0.03</v>
      </c>
      <c r="G228" s="5">
        <f t="shared" si="13"/>
        <v>47.215800000000002</v>
      </c>
      <c r="H228" s="2">
        <v>2</v>
      </c>
      <c r="I228" s="3">
        <v>450</v>
      </c>
      <c r="J228" s="5">
        <f t="shared" si="14"/>
        <v>1976.6442000000002</v>
      </c>
      <c r="K228" s="11" t="str">
        <f t="shared" si="15"/>
        <v>P0019|Nov</v>
      </c>
    </row>
    <row r="229" spans="1:11" ht="15" customHeight="1" x14ac:dyDescent="0.25">
      <c r="A229" s="2" t="s">
        <v>71</v>
      </c>
      <c r="B229" s="2" t="s">
        <v>10</v>
      </c>
      <c r="C229" s="2">
        <v>15</v>
      </c>
      <c r="D229" s="4">
        <v>493.62</v>
      </c>
      <c r="E229" s="5">
        <f t="shared" si="12"/>
        <v>7404.3</v>
      </c>
      <c r="F229" s="6">
        <v>0.03</v>
      </c>
      <c r="G229" s="5">
        <f t="shared" si="13"/>
        <v>222.12899999999999</v>
      </c>
      <c r="H229" s="2">
        <v>6</v>
      </c>
      <c r="I229" s="3">
        <v>1350</v>
      </c>
      <c r="J229" s="5">
        <f t="shared" si="14"/>
        <v>8532.1709999999985</v>
      </c>
      <c r="K229" s="11" t="str">
        <f t="shared" si="15"/>
        <v>P0019|Dec</v>
      </c>
    </row>
    <row r="230" spans="1:11" ht="15" customHeight="1" x14ac:dyDescent="0.25">
      <c r="A230" s="2" t="s">
        <v>71</v>
      </c>
      <c r="B230" s="2" t="s">
        <v>11</v>
      </c>
      <c r="C230" s="2">
        <v>13</v>
      </c>
      <c r="D230" s="4">
        <v>458.23</v>
      </c>
      <c r="E230" s="5">
        <f t="shared" si="12"/>
        <v>5956.99</v>
      </c>
      <c r="F230" s="6">
        <v>0.03</v>
      </c>
      <c r="G230" s="5">
        <f t="shared" si="13"/>
        <v>178.7097</v>
      </c>
      <c r="H230" s="2">
        <v>5</v>
      </c>
      <c r="I230" s="3">
        <v>1125</v>
      </c>
      <c r="J230" s="5">
        <f t="shared" si="14"/>
        <v>6903.2802999999994</v>
      </c>
      <c r="K230" s="11" t="str">
        <f t="shared" si="15"/>
        <v>P0019|Jan</v>
      </c>
    </row>
    <row r="231" spans="1:11" ht="15" customHeight="1" x14ac:dyDescent="0.25">
      <c r="A231" s="2" t="s">
        <v>71</v>
      </c>
      <c r="B231" s="2" t="s">
        <v>12</v>
      </c>
      <c r="C231" s="2">
        <v>12</v>
      </c>
      <c r="D231" s="4">
        <v>402.82</v>
      </c>
      <c r="E231" s="5">
        <f t="shared" si="12"/>
        <v>4833.84</v>
      </c>
      <c r="F231" s="6">
        <v>0.03</v>
      </c>
      <c r="G231" s="5">
        <f t="shared" si="13"/>
        <v>145.01519999999999</v>
      </c>
      <c r="H231" s="2">
        <v>5</v>
      </c>
      <c r="I231" s="3">
        <v>1125</v>
      </c>
      <c r="J231" s="5">
        <f t="shared" si="14"/>
        <v>5813.8248000000003</v>
      </c>
      <c r="K231" s="11" t="str">
        <f t="shared" si="15"/>
        <v>P0019|Feb</v>
      </c>
    </row>
    <row r="232" spans="1:11" ht="15" customHeight="1" x14ac:dyDescent="0.25">
      <c r="A232" s="2" t="s">
        <v>71</v>
      </c>
      <c r="B232" s="2" t="s">
        <v>13</v>
      </c>
      <c r="C232" s="2">
        <v>10</v>
      </c>
      <c r="D232" s="4">
        <v>354.5</v>
      </c>
      <c r="E232" s="5">
        <f t="shared" si="12"/>
        <v>3545</v>
      </c>
      <c r="F232" s="6">
        <v>0.03</v>
      </c>
      <c r="G232" s="5">
        <f t="shared" si="13"/>
        <v>106.35</v>
      </c>
      <c r="H232" s="2">
        <v>4</v>
      </c>
      <c r="I232" s="3">
        <v>900</v>
      </c>
      <c r="J232" s="5">
        <f t="shared" si="14"/>
        <v>4338.6499999999996</v>
      </c>
      <c r="K232" s="11" t="str">
        <f t="shared" si="15"/>
        <v>P0019|Mar</v>
      </c>
    </row>
    <row r="233" spans="1:11" ht="15" customHeight="1" x14ac:dyDescent="0.25">
      <c r="A233" s="2" t="s">
        <v>73</v>
      </c>
      <c r="B233" s="2" t="s">
        <v>2</v>
      </c>
      <c r="C233" s="2">
        <v>7</v>
      </c>
      <c r="D233" s="4">
        <v>79.599999999999994</v>
      </c>
      <c r="E233" s="5">
        <f t="shared" si="12"/>
        <v>557.19999999999993</v>
      </c>
      <c r="F233" s="6">
        <v>0.03</v>
      </c>
      <c r="G233" s="5">
        <f t="shared" si="13"/>
        <v>16.715999999999998</v>
      </c>
      <c r="H233" s="2">
        <v>2</v>
      </c>
      <c r="I233" s="3">
        <v>190</v>
      </c>
      <c r="J233" s="5">
        <f t="shared" si="14"/>
        <v>730.48399999999992</v>
      </c>
      <c r="K233" s="11" t="str">
        <f t="shared" si="15"/>
        <v>P0020|Apr</v>
      </c>
    </row>
    <row r="234" spans="1:11" ht="15" customHeight="1" x14ac:dyDescent="0.25">
      <c r="A234" s="2" t="s">
        <v>73</v>
      </c>
      <c r="B234" s="2" t="s">
        <v>3</v>
      </c>
      <c r="C234" s="2">
        <v>8</v>
      </c>
      <c r="D234" s="4">
        <v>75.459999999999994</v>
      </c>
      <c r="E234" s="5">
        <f t="shared" si="12"/>
        <v>603.67999999999995</v>
      </c>
      <c r="F234" s="6">
        <v>0.03</v>
      </c>
      <c r="G234" s="5">
        <f t="shared" si="13"/>
        <v>18.110399999999998</v>
      </c>
      <c r="H234" s="2">
        <v>2</v>
      </c>
      <c r="I234" s="3">
        <v>190</v>
      </c>
      <c r="J234" s="5">
        <f t="shared" si="14"/>
        <v>775.56959999999992</v>
      </c>
      <c r="K234" s="11" t="str">
        <f t="shared" si="15"/>
        <v>P0020|May</v>
      </c>
    </row>
    <row r="235" spans="1:11" ht="15" customHeight="1" x14ac:dyDescent="0.25">
      <c r="A235" s="2" t="s">
        <v>73</v>
      </c>
      <c r="B235" s="2" t="s">
        <v>4</v>
      </c>
      <c r="C235" s="2">
        <v>8</v>
      </c>
      <c r="D235" s="4">
        <v>83.11</v>
      </c>
      <c r="E235" s="5">
        <f t="shared" si="12"/>
        <v>664.88</v>
      </c>
      <c r="F235" s="6">
        <v>0.03</v>
      </c>
      <c r="G235" s="5">
        <f t="shared" si="13"/>
        <v>19.946400000000001</v>
      </c>
      <c r="H235" s="2">
        <v>2</v>
      </c>
      <c r="I235" s="3">
        <v>190</v>
      </c>
      <c r="J235" s="5">
        <f t="shared" si="14"/>
        <v>834.93359999999996</v>
      </c>
      <c r="K235" s="11" t="str">
        <f t="shared" si="15"/>
        <v>P0020|Jun</v>
      </c>
    </row>
    <row r="236" spans="1:11" ht="15" customHeight="1" x14ac:dyDescent="0.25">
      <c r="A236" s="2" t="s">
        <v>73</v>
      </c>
      <c r="B236" s="2" t="s">
        <v>5</v>
      </c>
      <c r="C236" s="2">
        <v>11</v>
      </c>
      <c r="D236" s="4">
        <v>91.28</v>
      </c>
      <c r="E236" s="5">
        <f t="shared" si="12"/>
        <v>1004.08</v>
      </c>
      <c r="F236" s="6">
        <v>0.03</v>
      </c>
      <c r="G236" s="5">
        <f t="shared" si="13"/>
        <v>30.122399999999999</v>
      </c>
      <c r="H236" s="2">
        <v>3</v>
      </c>
      <c r="I236" s="3">
        <v>285</v>
      </c>
      <c r="J236" s="5">
        <f t="shared" si="14"/>
        <v>1258.9576</v>
      </c>
      <c r="K236" s="11" t="str">
        <f t="shared" si="15"/>
        <v>P0020|Jul</v>
      </c>
    </row>
    <row r="237" spans="1:11" ht="15" customHeight="1" x14ac:dyDescent="0.25">
      <c r="A237" s="2" t="s">
        <v>73</v>
      </c>
      <c r="B237" s="2" t="s">
        <v>6</v>
      </c>
      <c r="C237" s="2">
        <v>11</v>
      </c>
      <c r="D237" s="4">
        <v>94.99</v>
      </c>
      <c r="E237" s="5">
        <f t="shared" si="12"/>
        <v>1044.8899999999999</v>
      </c>
      <c r="F237" s="6">
        <v>0.03</v>
      </c>
      <c r="G237" s="5">
        <f t="shared" si="13"/>
        <v>31.346699999999995</v>
      </c>
      <c r="H237" s="2">
        <v>3</v>
      </c>
      <c r="I237" s="3">
        <v>285</v>
      </c>
      <c r="J237" s="5">
        <f t="shared" si="14"/>
        <v>1298.5432999999998</v>
      </c>
      <c r="K237" s="11" t="str">
        <f t="shared" si="15"/>
        <v>P0020|Aug</v>
      </c>
    </row>
    <row r="238" spans="1:11" ht="15" customHeight="1" x14ac:dyDescent="0.25">
      <c r="A238" s="2" t="s">
        <v>73</v>
      </c>
      <c r="B238" s="2" t="s">
        <v>7</v>
      </c>
      <c r="C238" s="2">
        <v>7</v>
      </c>
      <c r="D238" s="4">
        <v>86.85</v>
      </c>
      <c r="E238" s="5">
        <f t="shared" si="12"/>
        <v>607.94999999999993</v>
      </c>
      <c r="F238" s="6">
        <v>0.03</v>
      </c>
      <c r="G238" s="5">
        <f t="shared" si="13"/>
        <v>18.238499999999998</v>
      </c>
      <c r="H238" s="2">
        <v>2</v>
      </c>
      <c r="I238" s="3">
        <v>190</v>
      </c>
      <c r="J238" s="5">
        <f t="shared" si="14"/>
        <v>779.71149999999989</v>
      </c>
      <c r="K238" s="11" t="str">
        <f t="shared" si="15"/>
        <v>P0020|Sep</v>
      </c>
    </row>
    <row r="239" spans="1:11" ht="15" customHeight="1" x14ac:dyDescent="0.25">
      <c r="A239" s="2" t="s">
        <v>73</v>
      </c>
      <c r="B239" s="2" t="s">
        <v>8</v>
      </c>
      <c r="C239" s="2">
        <v>6</v>
      </c>
      <c r="D239" s="4">
        <v>85.23</v>
      </c>
      <c r="E239" s="5">
        <f t="shared" si="12"/>
        <v>511.38</v>
      </c>
      <c r="F239" s="6">
        <v>0.03</v>
      </c>
      <c r="G239" s="5">
        <f t="shared" si="13"/>
        <v>15.3414</v>
      </c>
      <c r="H239" s="2">
        <v>2</v>
      </c>
      <c r="I239" s="3">
        <v>190</v>
      </c>
      <c r="J239" s="5">
        <f t="shared" si="14"/>
        <v>686.03859999999997</v>
      </c>
      <c r="K239" s="11" t="str">
        <f t="shared" si="15"/>
        <v>P0020|Oct</v>
      </c>
    </row>
    <row r="240" spans="1:11" ht="15" customHeight="1" x14ac:dyDescent="0.25">
      <c r="A240" s="2" t="s">
        <v>73</v>
      </c>
      <c r="B240" s="2" t="s">
        <v>9</v>
      </c>
      <c r="C240" s="2">
        <v>8</v>
      </c>
      <c r="D240" s="4">
        <v>92.17</v>
      </c>
      <c r="E240" s="5">
        <f t="shared" si="12"/>
        <v>737.36</v>
      </c>
      <c r="F240" s="6">
        <v>0.03</v>
      </c>
      <c r="G240" s="5">
        <f t="shared" si="13"/>
        <v>22.120799999999999</v>
      </c>
      <c r="H240" s="2">
        <v>3</v>
      </c>
      <c r="I240" s="3">
        <v>285</v>
      </c>
      <c r="J240" s="5">
        <f t="shared" si="14"/>
        <v>1000.2392</v>
      </c>
      <c r="K240" s="11" t="str">
        <f t="shared" si="15"/>
        <v>P0020|Nov</v>
      </c>
    </row>
    <row r="241" spans="1:11" ht="15" customHeight="1" x14ac:dyDescent="0.25">
      <c r="A241" s="2" t="s">
        <v>73</v>
      </c>
      <c r="B241" s="2" t="s">
        <v>10</v>
      </c>
      <c r="C241" s="2">
        <v>15</v>
      </c>
      <c r="D241" s="4">
        <v>148.26</v>
      </c>
      <c r="E241" s="5">
        <f t="shared" si="12"/>
        <v>2223.8999999999996</v>
      </c>
      <c r="F241" s="6">
        <v>0.03</v>
      </c>
      <c r="G241" s="5">
        <f t="shared" si="13"/>
        <v>66.716999999999985</v>
      </c>
      <c r="H241" s="2">
        <v>6</v>
      </c>
      <c r="I241" s="3">
        <v>570</v>
      </c>
      <c r="J241" s="5">
        <f t="shared" si="14"/>
        <v>2727.1829999999995</v>
      </c>
      <c r="K241" s="11" t="str">
        <f t="shared" si="15"/>
        <v>P0020|Dec</v>
      </c>
    </row>
    <row r="242" spans="1:11" ht="15" customHeight="1" x14ac:dyDescent="0.25">
      <c r="A242" s="2" t="s">
        <v>73</v>
      </c>
      <c r="B242" s="2" t="s">
        <v>11</v>
      </c>
      <c r="C242" s="2">
        <v>15</v>
      </c>
      <c r="D242" s="4">
        <v>151.65</v>
      </c>
      <c r="E242" s="5">
        <f t="shared" si="12"/>
        <v>2274.75</v>
      </c>
      <c r="F242" s="6">
        <v>0.03</v>
      </c>
      <c r="G242" s="5">
        <f t="shared" si="13"/>
        <v>68.242499999999993</v>
      </c>
      <c r="H242" s="2">
        <v>6</v>
      </c>
      <c r="I242" s="3">
        <v>570</v>
      </c>
      <c r="J242" s="5">
        <f t="shared" si="14"/>
        <v>2776.5075000000002</v>
      </c>
      <c r="K242" s="11" t="str">
        <f t="shared" si="15"/>
        <v>P0020|Jan</v>
      </c>
    </row>
    <row r="243" spans="1:11" ht="15" customHeight="1" x14ac:dyDescent="0.25">
      <c r="A243" s="2" t="s">
        <v>73</v>
      </c>
      <c r="B243" s="2" t="s">
        <v>12</v>
      </c>
      <c r="C243" s="2">
        <v>14</v>
      </c>
      <c r="D243" s="4">
        <v>137.51</v>
      </c>
      <c r="E243" s="5">
        <f t="shared" si="12"/>
        <v>1925.1399999999999</v>
      </c>
      <c r="F243" s="6">
        <v>0.03</v>
      </c>
      <c r="G243" s="5">
        <f t="shared" si="13"/>
        <v>57.754199999999997</v>
      </c>
      <c r="H243" s="2">
        <v>5</v>
      </c>
      <c r="I243" s="3">
        <v>475</v>
      </c>
      <c r="J243" s="5">
        <f t="shared" si="14"/>
        <v>2342.3858</v>
      </c>
      <c r="K243" s="11" t="str">
        <f t="shared" si="15"/>
        <v>P0020|Feb</v>
      </c>
    </row>
    <row r="244" spans="1:11" ht="15" customHeight="1" x14ac:dyDescent="0.25">
      <c r="A244" s="2" t="s">
        <v>73</v>
      </c>
      <c r="B244" s="2" t="s">
        <v>13</v>
      </c>
      <c r="C244" s="2">
        <v>12</v>
      </c>
      <c r="D244" s="4">
        <v>112.81</v>
      </c>
      <c r="E244" s="5">
        <f t="shared" si="12"/>
        <v>1353.72</v>
      </c>
      <c r="F244" s="6">
        <v>0.03</v>
      </c>
      <c r="G244" s="5">
        <f t="shared" si="13"/>
        <v>40.611600000000003</v>
      </c>
      <c r="H244" s="2">
        <v>4</v>
      </c>
      <c r="I244" s="3">
        <v>380</v>
      </c>
      <c r="J244" s="5">
        <f t="shared" si="14"/>
        <v>1693.1084000000001</v>
      </c>
      <c r="K244" s="11" t="str">
        <f t="shared" si="15"/>
        <v>P0020|Mar</v>
      </c>
    </row>
    <row r="245" spans="1:11" ht="15" customHeight="1" x14ac:dyDescent="0.25">
      <c r="A245" s="2" t="s">
        <v>75</v>
      </c>
      <c r="B245" s="2" t="s">
        <v>2</v>
      </c>
      <c r="C245" s="2">
        <v>6</v>
      </c>
      <c r="D245" s="4">
        <v>148.82</v>
      </c>
      <c r="E245" s="5">
        <f t="shared" si="12"/>
        <v>892.92</v>
      </c>
      <c r="F245" s="6">
        <v>0.03</v>
      </c>
      <c r="G245" s="5">
        <f t="shared" si="13"/>
        <v>26.787599999999998</v>
      </c>
      <c r="H245" s="2">
        <v>2</v>
      </c>
      <c r="I245" s="3">
        <v>300</v>
      </c>
      <c r="J245" s="5">
        <f t="shared" si="14"/>
        <v>1166.1324</v>
      </c>
      <c r="K245" s="11" t="str">
        <f t="shared" si="15"/>
        <v>P0021|Apr</v>
      </c>
    </row>
    <row r="246" spans="1:11" ht="15" customHeight="1" x14ac:dyDescent="0.25">
      <c r="A246" s="2" t="s">
        <v>75</v>
      </c>
      <c r="B246" s="2" t="s">
        <v>3</v>
      </c>
      <c r="C246" s="2">
        <v>7</v>
      </c>
      <c r="D246" s="4">
        <v>148.13</v>
      </c>
      <c r="E246" s="5">
        <f t="shared" si="12"/>
        <v>1036.9099999999999</v>
      </c>
      <c r="F246" s="6">
        <v>0.03</v>
      </c>
      <c r="G246" s="5">
        <f t="shared" si="13"/>
        <v>31.107299999999995</v>
      </c>
      <c r="H246" s="2">
        <v>2</v>
      </c>
      <c r="I246" s="3">
        <v>300</v>
      </c>
      <c r="J246" s="5">
        <f t="shared" si="14"/>
        <v>1305.8027</v>
      </c>
      <c r="K246" s="11" t="str">
        <f t="shared" si="15"/>
        <v>P0021|May</v>
      </c>
    </row>
    <row r="247" spans="1:11" ht="15" customHeight="1" x14ac:dyDescent="0.25">
      <c r="A247" s="2" t="s">
        <v>75</v>
      </c>
      <c r="B247" s="2" t="s">
        <v>4</v>
      </c>
      <c r="C247" s="2">
        <v>8</v>
      </c>
      <c r="D247" s="4">
        <v>142.83000000000001</v>
      </c>
      <c r="E247" s="5">
        <f t="shared" si="12"/>
        <v>1142.6400000000001</v>
      </c>
      <c r="F247" s="6">
        <v>0.03</v>
      </c>
      <c r="G247" s="5">
        <f t="shared" si="13"/>
        <v>34.279200000000003</v>
      </c>
      <c r="H247" s="2">
        <v>2</v>
      </c>
      <c r="I247" s="3">
        <v>300</v>
      </c>
      <c r="J247" s="5">
        <f t="shared" si="14"/>
        <v>1408.3608000000002</v>
      </c>
      <c r="K247" s="11" t="str">
        <f t="shared" si="15"/>
        <v>P0021|Jun</v>
      </c>
    </row>
    <row r="248" spans="1:11" ht="15" customHeight="1" x14ac:dyDescent="0.25">
      <c r="A248" s="2" t="s">
        <v>75</v>
      </c>
      <c r="B248" s="2" t="s">
        <v>5</v>
      </c>
      <c r="C248" s="2">
        <v>11</v>
      </c>
      <c r="D248" s="4">
        <v>175.34</v>
      </c>
      <c r="E248" s="5">
        <f t="shared" si="12"/>
        <v>1928.74</v>
      </c>
      <c r="F248" s="6">
        <v>0.03</v>
      </c>
      <c r="G248" s="5">
        <f t="shared" si="13"/>
        <v>57.862200000000001</v>
      </c>
      <c r="H248" s="2">
        <v>3</v>
      </c>
      <c r="I248" s="3">
        <v>450</v>
      </c>
      <c r="J248" s="5">
        <f t="shared" si="14"/>
        <v>2320.8777999999998</v>
      </c>
      <c r="K248" s="11" t="str">
        <f t="shared" si="15"/>
        <v>P0021|Jul</v>
      </c>
    </row>
    <row r="249" spans="1:11" ht="15" customHeight="1" x14ac:dyDescent="0.25">
      <c r="A249" s="2" t="s">
        <v>75</v>
      </c>
      <c r="B249" s="2" t="s">
        <v>6</v>
      </c>
      <c r="C249" s="2">
        <v>11</v>
      </c>
      <c r="D249" s="4">
        <v>180.52</v>
      </c>
      <c r="E249" s="5">
        <f t="shared" si="12"/>
        <v>1985.72</v>
      </c>
      <c r="F249" s="6">
        <v>0.03</v>
      </c>
      <c r="G249" s="5">
        <f t="shared" si="13"/>
        <v>59.571599999999997</v>
      </c>
      <c r="H249" s="2">
        <v>3</v>
      </c>
      <c r="I249" s="3">
        <v>450</v>
      </c>
      <c r="J249" s="5">
        <f t="shared" si="14"/>
        <v>2376.1484</v>
      </c>
      <c r="K249" s="11" t="str">
        <f t="shared" si="15"/>
        <v>P0021|Aug</v>
      </c>
    </row>
    <row r="250" spans="1:11" ht="15" customHeight="1" x14ac:dyDescent="0.25">
      <c r="A250" s="2" t="s">
        <v>75</v>
      </c>
      <c r="B250" s="2" t="s">
        <v>7</v>
      </c>
      <c r="C250" s="2">
        <v>7</v>
      </c>
      <c r="D250" s="4">
        <v>162.47999999999999</v>
      </c>
      <c r="E250" s="5">
        <f t="shared" si="12"/>
        <v>1137.3599999999999</v>
      </c>
      <c r="F250" s="6">
        <v>0.03</v>
      </c>
      <c r="G250" s="5">
        <f t="shared" si="13"/>
        <v>34.120799999999996</v>
      </c>
      <c r="H250" s="2">
        <v>2</v>
      </c>
      <c r="I250" s="3">
        <v>300</v>
      </c>
      <c r="J250" s="5">
        <f t="shared" si="14"/>
        <v>1403.2392</v>
      </c>
      <c r="K250" s="11" t="str">
        <f t="shared" si="15"/>
        <v>P0021|Sep</v>
      </c>
    </row>
    <row r="251" spans="1:11" ht="15" customHeight="1" x14ac:dyDescent="0.25">
      <c r="A251" s="2" t="s">
        <v>75</v>
      </c>
      <c r="B251" s="2" t="s">
        <v>8</v>
      </c>
      <c r="C251" s="2">
        <v>7</v>
      </c>
      <c r="D251" s="4">
        <v>158.80000000000001</v>
      </c>
      <c r="E251" s="5">
        <f t="shared" si="12"/>
        <v>1111.6000000000001</v>
      </c>
      <c r="F251" s="6">
        <v>0.03</v>
      </c>
      <c r="G251" s="5">
        <f t="shared" si="13"/>
        <v>33.348000000000006</v>
      </c>
      <c r="H251" s="2">
        <v>2</v>
      </c>
      <c r="I251" s="3">
        <v>300</v>
      </c>
      <c r="J251" s="5">
        <f t="shared" si="14"/>
        <v>1378.2520000000002</v>
      </c>
      <c r="K251" s="11" t="str">
        <f t="shared" si="15"/>
        <v>P0021|Oct</v>
      </c>
    </row>
    <row r="252" spans="1:11" ht="15" customHeight="1" x14ac:dyDescent="0.25">
      <c r="A252" s="2" t="s">
        <v>75</v>
      </c>
      <c r="B252" s="2" t="s">
        <v>9</v>
      </c>
      <c r="C252" s="2">
        <v>7</v>
      </c>
      <c r="D252" s="4">
        <v>164.26</v>
      </c>
      <c r="E252" s="5">
        <f t="shared" si="12"/>
        <v>1149.82</v>
      </c>
      <c r="F252" s="6">
        <v>0.03</v>
      </c>
      <c r="G252" s="5">
        <f t="shared" si="13"/>
        <v>34.494599999999998</v>
      </c>
      <c r="H252" s="2">
        <v>3</v>
      </c>
      <c r="I252" s="3">
        <v>450</v>
      </c>
      <c r="J252" s="5">
        <f t="shared" si="14"/>
        <v>1565.3253999999999</v>
      </c>
      <c r="K252" s="11" t="str">
        <f t="shared" si="15"/>
        <v>P0021|Nov</v>
      </c>
    </row>
    <row r="253" spans="1:11" ht="15" customHeight="1" x14ac:dyDescent="0.25">
      <c r="A253" s="2" t="s">
        <v>75</v>
      </c>
      <c r="B253" s="2" t="s">
        <v>10</v>
      </c>
      <c r="C253" s="2">
        <v>15</v>
      </c>
      <c r="D253" s="4">
        <v>277.64999999999998</v>
      </c>
      <c r="E253" s="5">
        <f t="shared" si="12"/>
        <v>4164.75</v>
      </c>
      <c r="F253" s="6">
        <v>0.03</v>
      </c>
      <c r="G253" s="5">
        <f t="shared" si="13"/>
        <v>124.9425</v>
      </c>
      <c r="H253" s="2">
        <v>6</v>
      </c>
      <c r="I253" s="3">
        <v>900</v>
      </c>
      <c r="J253" s="5">
        <f t="shared" si="14"/>
        <v>4939.8074999999999</v>
      </c>
      <c r="K253" s="11" t="str">
        <f t="shared" si="15"/>
        <v>P0021|Dec</v>
      </c>
    </row>
    <row r="254" spans="1:11" ht="15" customHeight="1" x14ac:dyDescent="0.25">
      <c r="A254" s="2" t="s">
        <v>75</v>
      </c>
      <c r="B254" s="2" t="s">
        <v>11</v>
      </c>
      <c r="C254" s="2">
        <v>14</v>
      </c>
      <c r="D254" s="4">
        <v>274.97000000000003</v>
      </c>
      <c r="E254" s="5">
        <f t="shared" si="12"/>
        <v>3849.5800000000004</v>
      </c>
      <c r="F254" s="6">
        <v>0.03</v>
      </c>
      <c r="G254" s="5">
        <f t="shared" si="13"/>
        <v>115.48740000000001</v>
      </c>
      <c r="H254" s="2">
        <v>6</v>
      </c>
      <c r="I254" s="3">
        <v>900</v>
      </c>
      <c r="J254" s="5">
        <f t="shared" si="14"/>
        <v>4634.0925999999999</v>
      </c>
      <c r="K254" s="11" t="str">
        <f t="shared" si="15"/>
        <v>P0021|Jan</v>
      </c>
    </row>
    <row r="255" spans="1:11" ht="15" customHeight="1" x14ac:dyDescent="0.25">
      <c r="A255" s="2" t="s">
        <v>75</v>
      </c>
      <c r="B255" s="2" t="s">
        <v>12</v>
      </c>
      <c r="C255" s="2">
        <v>12</v>
      </c>
      <c r="D255" s="4">
        <v>246.01</v>
      </c>
      <c r="E255" s="5">
        <f t="shared" si="12"/>
        <v>2952.12</v>
      </c>
      <c r="F255" s="6">
        <v>0.03</v>
      </c>
      <c r="G255" s="5">
        <f t="shared" si="13"/>
        <v>88.563599999999994</v>
      </c>
      <c r="H255" s="2">
        <v>5</v>
      </c>
      <c r="I255" s="3">
        <v>750</v>
      </c>
      <c r="J255" s="5">
        <f t="shared" si="14"/>
        <v>3613.5563999999999</v>
      </c>
      <c r="K255" s="11" t="str">
        <f t="shared" si="15"/>
        <v>P0021|Feb</v>
      </c>
    </row>
    <row r="256" spans="1:11" ht="15" customHeight="1" x14ac:dyDescent="0.25">
      <c r="A256" s="2" t="s">
        <v>75</v>
      </c>
      <c r="B256" s="2" t="s">
        <v>13</v>
      </c>
      <c r="C256" s="2">
        <v>11</v>
      </c>
      <c r="D256" s="4">
        <v>224.17</v>
      </c>
      <c r="E256" s="5">
        <f t="shared" si="12"/>
        <v>2465.87</v>
      </c>
      <c r="F256" s="6">
        <v>0.03</v>
      </c>
      <c r="G256" s="5">
        <f t="shared" si="13"/>
        <v>73.976099999999988</v>
      </c>
      <c r="H256" s="2">
        <v>4</v>
      </c>
      <c r="I256" s="3">
        <v>600</v>
      </c>
      <c r="J256" s="5">
        <f t="shared" si="14"/>
        <v>2991.8939</v>
      </c>
      <c r="K256" s="11" t="str">
        <f t="shared" si="15"/>
        <v>P0021|Mar</v>
      </c>
    </row>
    <row r="257" spans="1:11" ht="15" customHeight="1" x14ac:dyDescent="0.25">
      <c r="A257" s="2" t="s">
        <v>77</v>
      </c>
      <c r="B257" s="2" t="s">
        <v>2</v>
      </c>
      <c r="C257" s="2">
        <v>5</v>
      </c>
      <c r="D257" s="4">
        <v>278.49</v>
      </c>
      <c r="E257" s="5">
        <f t="shared" si="12"/>
        <v>1392.45</v>
      </c>
      <c r="F257" s="6">
        <v>0.03</v>
      </c>
      <c r="G257" s="5">
        <f t="shared" si="13"/>
        <v>41.773499999999999</v>
      </c>
      <c r="H257" s="2">
        <v>2</v>
      </c>
      <c r="I257" s="3">
        <v>540</v>
      </c>
      <c r="J257" s="5">
        <f t="shared" si="14"/>
        <v>1890.6765</v>
      </c>
      <c r="K257" s="11" t="str">
        <f t="shared" si="15"/>
        <v>P0022|Apr</v>
      </c>
    </row>
    <row r="258" spans="1:11" ht="15" customHeight="1" x14ac:dyDescent="0.25">
      <c r="A258" s="2" t="s">
        <v>77</v>
      </c>
      <c r="B258" s="2" t="s">
        <v>3</v>
      </c>
      <c r="C258" s="2">
        <v>7</v>
      </c>
      <c r="D258" s="4">
        <v>309.92</v>
      </c>
      <c r="E258" s="5">
        <f t="shared" si="12"/>
        <v>2169.44</v>
      </c>
      <c r="F258" s="6">
        <v>0.03</v>
      </c>
      <c r="G258" s="5">
        <f t="shared" si="13"/>
        <v>65.083200000000005</v>
      </c>
      <c r="H258" s="2">
        <v>2</v>
      </c>
      <c r="I258" s="3">
        <v>540</v>
      </c>
      <c r="J258" s="5">
        <f t="shared" si="14"/>
        <v>2644.3568</v>
      </c>
      <c r="K258" s="11" t="str">
        <f t="shared" si="15"/>
        <v>P0022|May</v>
      </c>
    </row>
    <row r="259" spans="1:11" ht="15" customHeight="1" x14ac:dyDescent="0.25">
      <c r="A259" s="2" t="s">
        <v>77</v>
      </c>
      <c r="B259" s="2" t="s">
        <v>4</v>
      </c>
      <c r="C259" s="2">
        <v>7</v>
      </c>
      <c r="D259" s="4">
        <v>335.18</v>
      </c>
      <c r="E259" s="5">
        <f t="shared" si="12"/>
        <v>2346.2600000000002</v>
      </c>
      <c r="F259" s="6">
        <v>0.03</v>
      </c>
      <c r="G259" s="5">
        <f t="shared" si="13"/>
        <v>70.387799999999999</v>
      </c>
      <c r="H259" s="2">
        <v>2</v>
      </c>
      <c r="I259" s="3">
        <v>540</v>
      </c>
      <c r="J259" s="5">
        <f t="shared" si="14"/>
        <v>2815.8722000000002</v>
      </c>
      <c r="K259" s="11" t="str">
        <f t="shared" si="15"/>
        <v>P0022|Jun</v>
      </c>
    </row>
    <row r="260" spans="1:11" ht="15" customHeight="1" x14ac:dyDescent="0.25">
      <c r="A260" s="2" t="s">
        <v>77</v>
      </c>
      <c r="B260" s="2" t="s">
        <v>5</v>
      </c>
      <c r="C260" s="2">
        <v>10</v>
      </c>
      <c r="D260" s="4">
        <v>364.99</v>
      </c>
      <c r="E260" s="5">
        <f t="shared" si="12"/>
        <v>3649.9</v>
      </c>
      <c r="F260" s="6">
        <v>0.03</v>
      </c>
      <c r="G260" s="5">
        <f t="shared" si="13"/>
        <v>109.497</v>
      </c>
      <c r="H260" s="2">
        <v>3</v>
      </c>
      <c r="I260" s="3">
        <v>810</v>
      </c>
      <c r="J260" s="5">
        <f t="shared" si="14"/>
        <v>4350.4029999999993</v>
      </c>
      <c r="K260" s="11" t="str">
        <f t="shared" si="15"/>
        <v>P0022|Jul</v>
      </c>
    </row>
    <row r="261" spans="1:11" ht="15" customHeight="1" x14ac:dyDescent="0.25">
      <c r="A261" s="2" t="s">
        <v>77</v>
      </c>
      <c r="B261" s="2" t="s">
        <v>6</v>
      </c>
      <c r="C261" s="2">
        <v>9</v>
      </c>
      <c r="D261" s="4">
        <v>349.72</v>
      </c>
      <c r="E261" s="5">
        <f t="shared" ref="E261:E324" si="16">C261*D261</f>
        <v>3147.4800000000005</v>
      </c>
      <c r="F261" s="6">
        <v>0.03</v>
      </c>
      <c r="G261" s="5">
        <f t="shared" ref="G261:G324" si="17">E261*F261</f>
        <v>94.424400000000006</v>
      </c>
      <c r="H261" s="2">
        <v>2</v>
      </c>
      <c r="I261" s="3">
        <v>540</v>
      </c>
      <c r="J261" s="5">
        <f t="shared" ref="J261:J324" si="18">E261+I261-G261</f>
        <v>3593.0556000000006</v>
      </c>
      <c r="K261" s="11" t="str">
        <f t="shared" ref="K261:K324" si="19">A261&amp;"|"&amp;B261</f>
        <v>P0022|Aug</v>
      </c>
    </row>
    <row r="262" spans="1:11" ht="15" customHeight="1" x14ac:dyDescent="0.25">
      <c r="A262" s="2" t="s">
        <v>77</v>
      </c>
      <c r="B262" s="2" t="s">
        <v>7</v>
      </c>
      <c r="C262" s="2">
        <v>7</v>
      </c>
      <c r="D262" s="4">
        <v>308.19</v>
      </c>
      <c r="E262" s="5">
        <f t="shared" si="16"/>
        <v>2157.33</v>
      </c>
      <c r="F262" s="6">
        <v>0.03</v>
      </c>
      <c r="G262" s="5">
        <f t="shared" si="17"/>
        <v>64.719899999999996</v>
      </c>
      <c r="H262" s="2">
        <v>2</v>
      </c>
      <c r="I262" s="3">
        <v>540</v>
      </c>
      <c r="J262" s="5">
        <f t="shared" si="18"/>
        <v>2632.6100999999999</v>
      </c>
      <c r="K262" s="11" t="str">
        <f t="shared" si="19"/>
        <v>P0022|Sep</v>
      </c>
    </row>
    <row r="263" spans="1:11" ht="15" customHeight="1" x14ac:dyDescent="0.25">
      <c r="A263" s="2" t="s">
        <v>77</v>
      </c>
      <c r="B263" s="2" t="s">
        <v>8</v>
      </c>
      <c r="C263" s="2">
        <v>6</v>
      </c>
      <c r="D263" s="4">
        <v>303.02</v>
      </c>
      <c r="E263" s="5">
        <f t="shared" si="16"/>
        <v>1818.12</v>
      </c>
      <c r="F263" s="6">
        <v>0.03</v>
      </c>
      <c r="G263" s="5">
        <f t="shared" si="17"/>
        <v>54.543599999999998</v>
      </c>
      <c r="H263" s="2">
        <v>2</v>
      </c>
      <c r="I263" s="3">
        <v>540</v>
      </c>
      <c r="J263" s="5">
        <f t="shared" si="18"/>
        <v>2303.5763999999999</v>
      </c>
      <c r="K263" s="11" t="str">
        <f t="shared" si="19"/>
        <v>P0022|Oct</v>
      </c>
    </row>
    <row r="264" spans="1:11" ht="15" customHeight="1" x14ac:dyDescent="0.25">
      <c r="A264" s="2" t="s">
        <v>77</v>
      </c>
      <c r="B264" s="2" t="s">
        <v>9</v>
      </c>
      <c r="C264" s="2">
        <v>7</v>
      </c>
      <c r="D264" s="4">
        <v>319.81</v>
      </c>
      <c r="E264" s="5">
        <f t="shared" si="16"/>
        <v>2238.67</v>
      </c>
      <c r="F264" s="6">
        <v>0.03</v>
      </c>
      <c r="G264" s="5">
        <f t="shared" si="17"/>
        <v>67.1601</v>
      </c>
      <c r="H264" s="2">
        <v>2</v>
      </c>
      <c r="I264" s="3">
        <v>540</v>
      </c>
      <c r="J264" s="5">
        <f t="shared" si="18"/>
        <v>2711.5099</v>
      </c>
      <c r="K264" s="11" t="str">
        <f t="shared" si="19"/>
        <v>P0022|Nov</v>
      </c>
    </row>
    <row r="265" spans="1:11" ht="15" customHeight="1" x14ac:dyDescent="0.25">
      <c r="A265" s="2" t="s">
        <v>77</v>
      </c>
      <c r="B265" s="2" t="s">
        <v>10</v>
      </c>
      <c r="C265" s="2">
        <v>13</v>
      </c>
      <c r="D265" s="4">
        <v>592.25</v>
      </c>
      <c r="E265" s="5">
        <f t="shared" si="16"/>
        <v>7699.25</v>
      </c>
      <c r="F265" s="6">
        <v>0.03</v>
      </c>
      <c r="G265" s="5">
        <f t="shared" si="17"/>
        <v>230.97749999999999</v>
      </c>
      <c r="H265" s="2">
        <v>5</v>
      </c>
      <c r="I265" s="3">
        <v>1350</v>
      </c>
      <c r="J265" s="5">
        <f t="shared" si="18"/>
        <v>8818.2724999999991</v>
      </c>
      <c r="K265" s="11" t="str">
        <f t="shared" si="19"/>
        <v>P0022|Dec</v>
      </c>
    </row>
    <row r="266" spans="1:11" ht="15" customHeight="1" x14ac:dyDescent="0.25">
      <c r="A266" s="2" t="s">
        <v>77</v>
      </c>
      <c r="B266" s="2" t="s">
        <v>11</v>
      </c>
      <c r="C266" s="2">
        <v>15</v>
      </c>
      <c r="D266" s="4">
        <v>564.91999999999996</v>
      </c>
      <c r="E266" s="5">
        <f t="shared" si="16"/>
        <v>8473.7999999999993</v>
      </c>
      <c r="F266" s="6">
        <v>0.03</v>
      </c>
      <c r="G266" s="5">
        <f t="shared" si="17"/>
        <v>254.21399999999997</v>
      </c>
      <c r="H266" s="2">
        <v>6</v>
      </c>
      <c r="I266" s="3">
        <v>1620</v>
      </c>
      <c r="J266" s="5">
        <f t="shared" si="18"/>
        <v>9839.5859999999993</v>
      </c>
      <c r="K266" s="11" t="str">
        <f t="shared" si="19"/>
        <v>P0022|Jan</v>
      </c>
    </row>
    <row r="267" spans="1:11" ht="15" customHeight="1" x14ac:dyDescent="0.25">
      <c r="A267" s="2" t="s">
        <v>77</v>
      </c>
      <c r="B267" s="2" t="s">
        <v>12</v>
      </c>
      <c r="C267" s="2">
        <v>11</v>
      </c>
      <c r="D267" s="4">
        <v>495.93</v>
      </c>
      <c r="E267" s="5">
        <f t="shared" si="16"/>
        <v>5455.2300000000005</v>
      </c>
      <c r="F267" s="6">
        <v>0.03</v>
      </c>
      <c r="G267" s="5">
        <f t="shared" si="17"/>
        <v>163.65690000000001</v>
      </c>
      <c r="H267" s="2">
        <v>4</v>
      </c>
      <c r="I267" s="3">
        <v>1080</v>
      </c>
      <c r="J267" s="5">
        <f t="shared" si="18"/>
        <v>6371.5731000000005</v>
      </c>
      <c r="K267" s="11" t="str">
        <f t="shared" si="19"/>
        <v>P0022|Feb</v>
      </c>
    </row>
    <row r="268" spans="1:11" ht="15" customHeight="1" x14ac:dyDescent="0.25">
      <c r="A268" s="2" t="s">
        <v>77</v>
      </c>
      <c r="B268" s="2" t="s">
        <v>13</v>
      </c>
      <c r="C268" s="2">
        <v>10</v>
      </c>
      <c r="D268" s="4">
        <v>451.75</v>
      </c>
      <c r="E268" s="5">
        <f t="shared" si="16"/>
        <v>4517.5</v>
      </c>
      <c r="F268" s="6">
        <v>0.03</v>
      </c>
      <c r="G268" s="5">
        <f t="shared" si="17"/>
        <v>135.52500000000001</v>
      </c>
      <c r="H268" s="2">
        <v>4</v>
      </c>
      <c r="I268" s="3">
        <v>1080</v>
      </c>
      <c r="J268" s="5">
        <f t="shared" si="18"/>
        <v>5461.9750000000004</v>
      </c>
      <c r="K268" s="11" t="str">
        <f t="shared" si="19"/>
        <v>P0022|Mar</v>
      </c>
    </row>
    <row r="269" spans="1:11" ht="15" customHeight="1" x14ac:dyDescent="0.25">
      <c r="A269" s="2" t="s">
        <v>81</v>
      </c>
      <c r="B269" s="2" t="s">
        <v>2</v>
      </c>
      <c r="C269" s="2">
        <v>6</v>
      </c>
      <c r="D269" s="4">
        <v>100.26</v>
      </c>
      <c r="E269" s="5">
        <f t="shared" si="16"/>
        <v>601.56000000000006</v>
      </c>
      <c r="F269" s="6">
        <v>0.03</v>
      </c>
      <c r="G269" s="5">
        <f t="shared" si="17"/>
        <v>18.046800000000001</v>
      </c>
      <c r="H269" s="2">
        <v>2</v>
      </c>
      <c r="I269" s="3">
        <v>240</v>
      </c>
      <c r="J269" s="5">
        <f t="shared" si="18"/>
        <v>823.5132000000001</v>
      </c>
      <c r="K269" s="11" t="str">
        <f t="shared" si="19"/>
        <v>P0023|Apr</v>
      </c>
    </row>
    <row r="270" spans="1:11" ht="15" customHeight="1" x14ac:dyDescent="0.25">
      <c r="A270" s="2" t="s">
        <v>81</v>
      </c>
      <c r="B270" s="2" t="s">
        <v>3</v>
      </c>
      <c r="C270" s="2">
        <v>7</v>
      </c>
      <c r="D270" s="4">
        <v>114.26</v>
      </c>
      <c r="E270" s="5">
        <f t="shared" si="16"/>
        <v>799.82</v>
      </c>
      <c r="F270" s="6">
        <v>0.03</v>
      </c>
      <c r="G270" s="5">
        <f t="shared" si="17"/>
        <v>23.994600000000002</v>
      </c>
      <c r="H270" s="2">
        <v>2</v>
      </c>
      <c r="I270" s="3">
        <v>240</v>
      </c>
      <c r="J270" s="5">
        <f t="shared" si="18"/>
        <v>1015.8254000000002</v>
      </c>
      <c r="K270" s="11" t="str">
        <f t="shared" si="19"/>
        <v>P0023|May</v>
      </c>
    </row>
    <row r="271" spans="1:11" ht="15" customHeight="1" x14ac:dyDescent="0.25">
      <c r="A271" s="2" t="s">
        <v>81</v>
      </c>
      <c r="B271" s="2" t="s">
        <v>4</v>
      </c>
      <c r="C271" s="2">
        <v>8</v>
      </c>
      <c r="D271" s="4">
        <v>122.91</v>
      </c>
      <c r="E271" s="5">
        <f t="shared" si="16"/>
        <v>983.28</v>
      </c>
      <c r="F271" s="6">
        <v>0.03</v>
      </c>
      <c r="G271" s="5">
        <f t="shared" si="17"/>
        <v>29.498399999999997</v>
      </c>
      <c r="H271" s="2">
        <v>2</v>
      </c>
      <c r="I271" s="3">
        <v>240</v>
      </c>
      <c r="J271" s="5">
        <f t="shared" si="18"/>
        <v>1193.7816</v>
      </c>
      <c r="K271" s="11" t="str">
        <f t="shared" si="19"/>
        <v>P0023|Jun</v>
      </c>
    </row>
    <row r="272" spans="1:11" ht="15" customHeight="1" x14ac:dyDescent="0.25">
      <c r="A272" s="2" t="s">
        <v>81</v>
      </c>
      <c r="B272" s="2" t="s">
        <v>5</v>
      </c>
      <c r="C272" s="2">
        <v>12</v>
      </c>
      <c r="D272" s="4">
        <v>130.6</v>
      </c>
      <c r="E272" s="5">
        <f t="shared" si="16"/>
        <v>1567.1999999999998</v>
      </c>
      <c r="F272" s="6">
        <v>0.03</v>
      </c>
      <c r="G272" s="5">
        <f t="shared" si="17"/>
        <v>47.015999999999991</v>
      </c>
      <c r="H272" s="2">
        <v>3</v>
      </c>
      <c r="I272" s="3">
        <v>360</v>
      </c>
      <c r="J272" s="5">
        <f t="shared" si="18"/>
        <v>1880.1839999999997</v>
      </c>
      <c r="K272" s="11" t="str">
        <f t="shared" si="19"/>
        <v>P0023|Jul</v>
      </c>
    </row>
    <row r="273" spans="1:11" ht="15" customHeight="1" x14ac:dyDescent="0.25">
      <c r="A273" s="2" t="s">
        <v>81</v>
      </c>
      <c r="B273" s="2" t="s">
        <v>6</v>
      </c>
      <c r="C273" s="2">
        <v>11</v>
      </c>
      <c r="D273" s="4">
        <v>135.91</v>
      </c>
      <c r="E273" s="5">
        <f t="shared" si="16"/>
        <v>1495.01</v>
      </c>
      <c r="F273" s="6">
        <v>0.03</v>
      </c>
      <c r="G273" s="5">
        <f t="shared" si="17"/>
        <v>44.850299999999997</v>
      </c>
      <c r="H273" s="2">
        <v>3</v>
      </c>
      <c r="I273" s="3">
        <v>360</v>
      </c>
      <c r="J273" s="5">
        <f t="shared" si="18"/>
        <v>1810.1596999999999</v>
      </c>
      <c r="K273" s="11" t="str">
        <f t="shared" si="19"/>
        <v>P0023|Aug</v>
      </c>
    </row>
    <row r="274" spans="1:11" ht="15" customHeight="1" x14ac:dyDescent="0.25">
      <c r="A274" s="2" t="s">
        <v>81</v>
      </c>
      <c r="B274" s="2" t="s">
        <v>7</v>
      </c>
      <c r="C274" s="2">
        <v>9</v>
      </c>
      <c r="D274" s="4">
        <v>116.24</v>
      </c>
      <c r="E274" s="5">
        <f t="shared" si="16"/>
        <v>1046.1599999999999</v>
      </c>
      <c r="F274" s="6">
        <v>0.03</v>
      </c>
      <c r="G274" s="5">
        <f t="shared" si="17"/>
        <v>31.384799999999995</v>
      </c>
      <c r="H274" s="2">
        <v>3</v>
      </c>
      <c r="I274" s="3">
        <v>360</v>
      </c>
      <c r="J274" s="5">
        <f t="shared" si="18"/>
        <v>1374.7751999999998</v>
      </c>
      <c r="K274" s="11" t="str">
        <f t="shared" si="19"/>
        <v>P0023|Sep</v>
      </c>
    </row>
    <row r="275" spans="1:11" ht="15" customHeight="1" x14ac:dyDescent="0.25">
      <c r="A275" s="2" t="s">
        <v>81</v>
      </c>
      <c r="B275" s="2" t="s">
        <v>8</v>
      </c>
      <c r="C275" s="2">
        <v>7</v>
      </c>
      <c r="D275" s="4">
        <v>125.05</v>
      </c>
      <c r="E275" s="5">
        <f t="shared" si="16"/>
        <v>875.35</v>
      </c>
      <c r="F275" s="6">
        <v>0.03</v>
      </c>
      <c r="G275" s="5">
        <f t="shared" si="17"/>
        <v>26.2605</v>
      </c>
      <c r="H275" s="2">
        <v>2</v>
      </c>
      <c r="I275" s="3">
        <v>240</v>
      </c>
      <c r="J275" s="5">
        <f t="shared" si="18"/>
        <v>1089.0894999999998</v>
      </c>
      <c r="K275" s="11" t="str">
        <f t="shared" si="19"/>
        <v>P0023|Oct</v>
      </c>
    </row>
    <row r="276" spans="1:11" ht="15" customHeight="1" x14ac:dyDescent="0.25">
      <c r="A276" s="2" t="s">
        <v>81</v>
      </c>
      <c r="B276" s="2" t="s">
        <v>9</v>
      </c>
      <c r="C276" s="2">
        <v>7</v>
      </c>
      <c r="D276" s="4">
        <v>117.38</v>
      </c>
      <c r="E276" s="5">
        <f t="shared" si="16"/>
        <v>821.66</v>
      </c>
      <c r="F276" s="6">
        <v>0.03</v>
      </c>
      <c r="G276" s="5">
        <f t="shared" si="17"/>
        <v>24.649799999999999</v>
      </c>
      <c r="H276" s="2">
        <v>3</v>
      </c>
      <c r="I276" s="3">
        <v>360</v>
      </c>
      <c r="J276" s="5">
        <f t="shared" si="18"/>
        <v>1157.0101999999999</v>
      </c>
      <c r="K276" s="11" t="str">
        <f t="shared" si="19"/>
        <v>P0023|Nov</v>
      </c>
    </row>
    <row r="277" spans="1:11" ht="15" customHeight="1" x14ac:dyDescent="0.25">
      <c r="A277" s="2" t="s">
        <v>81</v>
      </c>
      <c r="B277" s="2" t="s">
        <v>10</v>
      </c>
      <c r="C277" s="2">
        <v>15</v>
      </c>
      <c r="D277" s="4">
        <v>213.5</v>
      </c>
      <c r="E277" s="5">
        <f t="shared" si="16"/>
        <v>3202.5</v>
      </c>
      <c r="F277" s="6">
        <v>0.03</v>
      </c>
      <c r="G277" s="5">
        <f t="shared" si="17"/>
        <v>96.075000000000003</v>
      </c>
      <c r="H277" s="2">
        <v>6</v>
      </c>
      <c r="I277" s="3">
        <v>720</v>
      </c>
      <c r="J277" s="5">
        <f t="shared" si="18"/>
        <v>3826.4250000000002</v>
      </c>
      <c r="K277" s="11" t="str">
        <f t="shared" si="19"/>
        <v>P0023|Dec</v>
      </c>
    </row>
    <row r="278" spans="1:11" ht="15" customHeight="1" x14ac:dyDescent="0.25">
      <c r="A278" s="2" t="s">
        <v>81</v>
      </c>
      <c r="B278" s="2" t="s">
        <v>11</v>
      </c>
      <c r="C278" s="2">
        <v>15</v>
      </c>
      <c r="D278" s="4">
        <v>202.65</v>
      </c>
      <c r="E278" s="5">
        <f t="shared" si="16"/>
        <v>3039.75</v>
      </c>
      <c r="F278" s="6">
        <v>0.03</v>
      </c>
      <c r="G278" s="5">
        <f t="shared" si="17"/>
        <v>91.192499999999995</v>
      </c>
      <c r="H278" s="2">
        <v>6</v>
      </c>
      <c r="I278" s="3">
        <v>720</v>
      </c>
      <c r="J278" s="5">
        <f t="shared" si="18"/>
        <v>3668.5574999999999</v>
      </c>
      <c r="K278" s="11" t="str">
        <f t="shared" si="19"/>
        <v>P0023|Jan</v>
      </c>
    </row>
    <row r="279" spans="1:11" ht="15" customHeight="1" x14ac:dyDescent="0.25">
      <c r="A279" s="2" t="s">
        <v>81</v>
      </c>
      <c r="B279" s="2" t="s">
        <v>12</v>
      </c>
      <c r="C279" s="2">
        <v>13</v>
      </c>
      <c r="D279" s="4">
        <v>177.24</v>
      </c>
      <c r="E279" s="5">
        <f t="shared" si="16"/>
        <v>2304.12</v>
      </c>
      <c r="F279" s="6">
        <v>0.03</v>
      </c>
      <c r="G279" s="5">
        <f t="shared" si="17"/>
        <v>69.123599999999996</v>
      </c>
      <c r="H279" s="2">
        <v>5</v>
      </c>
      <c r="I279" s="3">
        <v>600</v>
      </c>
      <c r="J279" s="5">
        <f t="shared" si="18"/>
        <v>2834.9964</v>
      </c>
      <c r="K279" s="11" t="str">
        <f t="shared" si="19"/>
        <v>P0023|Feb</v>
      </c>
    </row>
    <row r="280" spans="1:11" ht="15" customHeight="1" x14ac:dyDescent="0.25">
      <c r="A280" s="2" t="s">
        <v>81</v>
      </c>
      <c r="B280" s="2" t="s">
        <v>13</v>
      </c>
      <c r="C280" s="2">
        <v>13</v>
      </c>
      <c r="D280" s="4">
        <v>162.72</v>
      </c>
      <c r="E280" s="5">
        <f t="shared" si="16"/>
        <v>2115.36</v>
      </c>
      <c r="F280" s="6">
        <v>0.03</v>
      </c>
      <c r="G280" s="5">
        <f t="shared" si="17"/>
        <v>63.460799999999999</v>
      </c>
      <c r="H280" s="2">
        <v>5</v>
      </c>
      <c r="I280" s="3">
        <v>600</v>
      </c>
      <c r="J280" s="5">
        <f t="shared" si="18"/>
        <v>2651.8992000000003</v>
      </c>
      <c r="K280" s="11" t="str">
        <f t="shared" si="19"/>
        <v>P0023|Mar</v>
      </c>
    </row>
    <row r="281" spans="1:11" ht="15" customHeight="1" x14ac:dyDescent="0.25">
      <c r="A281" s="2" t="s">
        <v>83</v>
      </c>
      <c r="B281" s="2" t="s">
        <v>2</v>
      </c>
      <c r="C281" s="2">
        <v>5</v>
      </c>
      <c r="D281" s="4">
        <v>152.33000000000001</v>
      </c>
      <c r="E281" s="5">
        <f t="shared" si="16"/>
        <v>761.65000000000009</v>
      </c>
      <c r="F281" s="6">
        <v>0.03</v>
      </c>
      <c r="G281" s="5">
        <f t="shared" si="17"/>
        <v>22.849500000000003</v>
      </c>
      <c r="H281" s="2">
        <v>2</v>
      </c>
      <c r="I281" s="3">
        <v>300</v>
      </c>
      <c r="J281" s="5">
        <f t="shared" si="18"/>
        <v>1038.8005000000001</v>
      </c>
      <c r="K281" s="11" t="str">
        <f t="shared" si="19"/>
        <v>P0024|Apr</v>
      </c>
    </row>
    <row r="282" spans="1:11" ht="15" customHeight="1" x14ac:dyDescent="0.25">
      <c r="A282" s="2" t="s">
        <v>83</v>
      </c>
      <c r="B282" s="2" t="s">
        <v>3</v>
      </c>
      <c r="C282" s="2">
        <v>6</v>
      </c>
      <c r="D282" s="4">
        <v>170.48</v>
      </c>
      <c r="E282" s="5">
        <f t="shared" si="16"/>
        <v>1022.8799999999999</v>
      </c>
      <c r="F282" s="6">
        <v>0.03</v>
      </c>
      <c r="G282" s="5">
        <f t="shared" si="17"/>
        <v>30.686399999999995</v>
      </c>
      <c r="H282" s="2">
        <v>2</v>
      </c>
      <c r="I282" s="3">
        <v>300</v>
      </c>
      <c r="J282" s="5">
        <f t="shared" si="18"/>
        <v>1292.1935999999998</v>
      </c>
      <c r="K282" s="11" t="str">
        <f t="shared" si="19"/>
        <v>P0024|May</v>
      </c>
    </row>
    <row r="283" spans="1:11" ht="15" customHeight="1" x14ac:dyDescent="0.25">
      <c r="A283" s="2" t="s">
        <v>83</v>
      </c>
      <c r="B283" s="2" t="s">
        <v>4</v>
      </c>
      <c r="C283" s="2">
        <v>6</v>
      </c>
      <c r="D283" s="4">
        <v>168.64</v>
      </c>
      <c r="E283" s="5">
        <f t="shared" si="16"/>
        <v>1011.8399999999999</v>
      </c>
      <c r="F283" s="6">
        <v>0.03</v>
      </c>
      <c r="G283" s="5">
        <f t="shared" si="17"/>
        <v>30.355199999999996</v>
      </c>
      <c r="H283" s="2">
        <v>2</v>
      </c>
      <c r="I283" s="3">
        <v>300</v>
      </c>
      <c r="J283" s="5">
        <f t="shared" si="18"/>
        <v>1281.4848</v>
      </c>
      <c r="K283" s="11" t="str">
        <f t="shared" si="19"/>
        <v>P0024|Jun</v>
      </c>
    </row>
    <row r="284" spans="1:11" ht="15" customHeight="1" x14ac:dyDescent="0.25">
      <c r="A284" s="2" t="s">
        <v>83</v>
      </c>
      <c r="B284" s="2" t="s">
        <v>5</v>
      </c>
      <c r="C284" s="2">
        <v>9</v>
      </c>
      <c r="D284" s="4">
        <v>205.62</v>
      </c>
      <c r="E284" s="5">
        <f t="shared" si="16"/>
        <v>1850.58</v>
      </c>
      <c r="F284" s="6">
        <v>0.03</v>
      </c>
      <c r="G284" s="5">
        <f t="shared" si="17"/>
        <v>55.517399999999995</v>
      </c>
      <c r="H284" s="2">
        <v>2</v>
      </c>
      <c r="I284" s="3">
        <v>300</v>
      </c>
      <c r="J284" s="5">
        <f t="shared" si="18"/>
        <v>2095.0625999999997</v>
      </c>
      <c r="K284" s="11" t="str">
        <f t="shared" si="19"/>
        <v>P0024|Jul</v>
      </c>
    </row>
    <row r="285" spans="1:11" ht="15" customHeight="1" x14ac:dyDescent="0.25">
      <c r="A285" s="2" t="s">
        <v>83</v>
      </c>
      <c r="B285" s="2" t="s">
        <v>6</v>
      </c>
      <c r="C285" s="2">
        <v>8</v>
      </c>
      <c r="D285" s="4">
        <v>196.78</v>
      </c>
      <c r="E285" s="5">
        <f t="shared" si="16"/>
        <v>1574.24</v>
      </c>
      <c r="F285" s="6">
        <v>0.03</v>
      </c>
      <c r="G285" s="5">
        <f t="shared" si="17"/>
        <v>47.227199999999996</v>
      </c>
      <c r="H285" s="2">
        <v>2</v>
      </c>
      <c r="I285" s="3">
        <v>300</v>
      </c>
      <c r="J285" s="5">
        <f t="shared" si="18"/>
        <v>1827.0128</v>
      </c>
      <c r="K285" s="11" t="str">
        <f t="shared" si="19"/>
        <v>P0024|Aug</v>
      </c>
    </row>
    <row r="286" spans="1:11" ht="15" customHeight="1" x14ac:dyDescent="0.25">
      <c r="A286" s="2" t="s">
        <v>83</v>
      </c>
      <c r="B286" s="2" t="s">
        <v>7</v>
      </c>
      <c r="C286" s="2">
        <v>6</v>
      </c>
      <c r="D286" s="4">
        <v>176.09</v>
      </c>
      <c r="E286" s="5">
        <f t="shared" si="16"/>
        <v>1056.54</v>
      </c>
      <c r="F286" s="6">
        <v>0.03</v>
      </c>
      <c r="G286" s="5">
        <f t="shared" si="17"/>
        <v>31.696199999999997</v>
      </c>
      <c r="H286" s="2">
        <v>2</v>
      </c>
      <c r="I286" s="3">
        <v>300</v>
      </c>
      <c r="J286" s="5">
        <f t="shared" si="18"/>
        <v>1324.8437999999999</v>
      </c>
      <c r="K286" s="11" t="str">
        <f t="shared" si="19"/>
        <v>P0024|Sep</v>
      </c>
    </row>
    <row r="287" spans="1:11" ht="15" customHeight="1" x14ac:dyDescent="0.25">
      <c r="A287" s="2" t="s">
        <v>83</v>
      </c>
      <c r="B287" s="2" t="s">
        <v>8</v>
      </c>
      <c r="C287" s="2">
        <v>6</v>
      </c>
      <c r="D287" s="4">
        <v>161.72999999999999</v>
      </c>
      <c r="E287" s="5">
        <f t="shared" si="16"/>
        <v>970.37999999999988</v>
      </c>
      <c r="F287" s="6">
        <v>0.03</v>
      </c>
      <c r="G287" s="5">
        <f t="shared" si="17"/>
        <v>29.111399999999996</v>
      </c>
      <c r="H287" s="2">
        <v>2</v>
      </c>
      <c r="I287" s="3">
        <v>300</v>
      </c>
      <c r="J287" s="5">
        <f t="shared" si="18"/>
        <v>1241.2685999999999</v>
      </c>
      <c r="K287" s="11" t="str">
        <f t="shared" si="19"/>
        <v>P0024|Oct</v>
      </c>
    </row>
    <row r="288" spans="1:11" ht="15" customHeight="1" x14ac:dyDescent="0.25">
      <c r="A288" s="2" t="s">
        <v>83</v>
      </c>
      <c r="B288" s="2" t="s">
        <v>9</v>
      </c>
      <c r="C288" s="2">
        <v>6</v>
      </c>
      <c r="D288" s="4">
        <v>165.43</v>
      </c>
      <c r="E288" s="5">
        <f t="shared" si="16"/>
        <v>992.58</v>
      </c>
      <c r="F288" s="6">
        <v>0.03</v>
      </c>
      <c r="G288" s="5">
        <f t="shared" si="17"/>
        <v>29.7774</v>
      </c>
      <c r="H288" s="2">
        <v>2</v>
      </c>
      <c r="I288" s="3">
        <v>300</v>
      </c>
      <c r="J288" s="5">
        <f t="shared" si="18"/>
        <v>1262.8026</v>
      </c>
      <c r="K288" s="11" t="str">
        <f t="shared" si="19"/>
        <v>P0024|Nov</v>
      </c>
    </row>
    <row r="289" spans="1:11" ht="15" customHeight="1" x14ac:dyDescent="0.25">
      <c r="A289" s="2" t="s">
        <v>83</v>
      </c>
      <c r="B289" s="2" t="s">
        <v>10</v>
      </c>
      <c r="C289" s="2">
        <v>11</v>
      </c>
      <c r="D289" s="4">
        <v>318.26</v>
      </c>
      <c r="E289" s="5">
        <f t="shared" si="16"/>
        <v>3500.8599999999997</v>
      </c>
      <c r="F289" s="6">
        <v>0.03</v>
      </c>
      <c r="G289" s="5">
        <f t="shared" si="17"/>
        <v>105.02579999999999</v>
      </c>
      <c r="H289" s="2">
        <v>5</v>
      </c>
      <c r="I289" s="3">
        <v>750</v>
      </c>
      <c r="J289" s="5">
        <f t="shared" si="18"/>
        <v>4145.8341999999993</v>
      </c>
      <c r="K289" s="11" t="str">
        <f t="shared" si="19"/>
        <v>P0024|Dec</v>
      </c>
    </row>
    <row r="290" spans="1:11" ht="15" customHeight="1" x14ac:dyDescent="0.25">
      <c r="A290" s="2" t="s">
        <v>83</v>
      </c>
      <c r="B290" s="2" t="s">
        <v>11</v>
      </c>
      <c r="C290" s="2">
        <v>12</v>
      </c>
      <c r="D290" s="4">
        <v>283.79000000000002</v>
      </c>
      <c r="E290" s="5">
        <f t="shared" si="16"/>
        <v>3405.4800000000005</v>
      </c>
      <c r="F290" s="6">
        <v>0.03</v>
      </c>
      <c r="G290" s="5">
        <f t="shared" si="17"/>
        <v>102.16440000000001</v>
      </c>
      <c r="H290" s="2">
        <v>5</v>
      </c>
      <c r="I290" s="3">
        <v>750</v>
      </c>
      <c r="J290" s="5">
        <f t="shared" si="18"/>
        <v>4053.3156000000004</v>
      </c>
      <c r="K290" s="11" t="str">
        <f t="shared" si="19"/>
        <v>P0024|Jan</v>
      </c>
    </row>
    <row r="291" spans="1:11" ht="15" customHeight="1" x14ac:dyDescent="0.25">
      <c r="A291" s="2" t="s">
        <v>83</v>
      </c>
      <c r="B291" s="2" t="s">
        <v>12</v>
      </c>
      <c r="C291" s="2">
        <v>10</v>
      </c>
      <c r="D291" s="4">
        <v>269.98</v>
      </c>
      <c r="E291" s="5">
        <f t="shared" si="16"/>
        <v>2699.8</v>
      </c>
      <c r="F291" s="6">
        <v>0.03</v>
      </c>
      <c r="G291" s="5">
        <f t="shared" si="17"/>
        <v>80.994</v>
      </c>
      <c r="H291" s="2">
        <v>4</v>
      </c>
      <c r="I291" s="3">
        <v>600</v>
      </c>
      <c r="J291" s="5">
        <f t="shared" si="18"/>
        <v>3218.806</v>
      </c>
      <c r="K291" s="11" t="str">
        <f t="shared" si="19"/>
        <v>P0024|Feb</v>
      </c>
    </row>
    <row r="292" spans="1:11" ht="15" customHeight="1" x14ac:dyDescent="0.25">
      <c r="A292" s="2" t="s">
        <v>83</v>
      </c>
      <c r="B292" s="2" t="s">
        <v>13</v>
      </c>
      <c r="C292" s="2">
        <v>10</v>
      </c>
      <c r="D292" s="4">
        <v>245.08</v>
      </c>
      <c r="E292" s="5">
        <f t="shared" si="16"/>
        <v>2450.8000000000002</v>
      </c>
      <c r="F292" s="6">
        <v>0.03</v>
      </c>
      <c r="G292" s="5">
        <f t="shared" si="17"/>
        <v>73.524000000000001</v>
      </c>
      <c r="H292" s="2">
        <v>4</v>
      </c>
      <c r="I292" s="3">
        <v>600</v>
      </c>
      <c r="J292" s="5">
        <f t="shared" si="18"/>
        <v>2977.2760000000003</v>
      </c>
      <c r="K292" s="11" t="str">
        <f t="shared" si="19"/>
        <v>P0024|Mar</v>
      </c>
    </row>
    <row r="293" spans="1:11" ht="15" customHeight="1" x14ac:dyDescent="0.25">
      <c r="A293" s="2" t="s">
        <v>85</v>
      </c>
      <c r="B293" s="2" t="s">
        <v>2</v>
      </c>
      <c r="C293" s="2">
        <v>5</v>
      </c>
      <c r="D293" s="4">
        <v>243.86</v>
      </c>
      <c r="E293" s="5">
        <f t="shared" si="16"/>
        <v>1219.3000000000002</v>
      </c>
      <c r="F293" s="6">
        <v>0.03</v>
      </c>
      <c r="G293" s="5">
        <f t="shared" si="17"/>
        <v>36.579000000000001</v>
      </c>
      <c r="H293" s="2">
        <v>2</v>
      </c>
      <c r="I293" s="3">
        <v>450</v>
      </c>
      <c r="J293" s="5">
        <f t="shared" si="18"/>
        <v>1632.7210000000002</v>
      </c>
      <c r="K293" s="11" t="str">
        <f t="shared" si="19"/>
        <v>P0025|Apr</v>
      </c>
    </row>
    <row r="294" spans="1:11" ht="15" customHeight="1" x14ac:dyDescent="0.25">
      <c r="A294" s="2" t="s">
        <v>85</v>
      </c>
      <c r="B294" s="2" t="s">
        <v>3</v>
      </c>
      <c r="C294" s="2">
        <v>7</v>
      </c>
      <c r="D294" s="4">
        <v>270.77999999999997</v>
      </c>
      <c r="E294" s="5">
        <f t="shared" si="16"/>
        <v>1895.4599999999998</v>
      </c>
      <c r="F294" s="6">
        <v>0.03</v>
      </c>
      <c r="G294" s="5">
        <f t="shared" si="17"/>
        <v>56.863799999999991</v>
      </c>
      <c r="H294" s="2">
        <v>2</v>
      </c>
      <c r="I294" s="3">
        <v>450</v>
      </c>
      <c r="J294" s="5">
        <f t="shared" si="18"/>
        <v>2288.5962</v>
      </c>
      <c r="K294" s="11" t="str">
        <f t="shared" si="19"/>
        <v>P0025|May</v>
      </c>
    </row>
    <row r="295" spans="1:11" ht="15" customHeight="1" x14ac:dyDescent="0.25">
      <c r="A295" s="2" t="s">
        <v>85</v>
      </c>
      <c r="B295" s="2" t="s">
        <v>4</v>
      </c>
      <c r="C295" s="2">
        <v>7</v>
      </c>
      <c r="D295" s="4">
        <v>279.45</v>
      </c>
      <c r="E295" s="5">
        <f t="shared" si="16"/>
        <v>1956.1499999999999</v>
      </c>
      <c r="F295" s="6">
        <v>0.03</v>
      </c>
      <c r="G295" s="5">
        <f t="shared" si="17"/>
        <v>58.684499999999993</v>
      </c>
      <c r="H295" s="2">
        <v>2</v>
      </c>
      <c r="I295" s="3">
        <v>450</v>
      </c>
      <c r="J295" s="5">
        <f t="shared" si="18"/>
        <v>2347.4654999999998</v>
      </c>
      <c r="K295" s="11" t="str">
        <f t="shared" si="19"/>
        <v>P0025|Jun</v>
      </c>
    </row>
    <row r="296" spans="1:11" ht="15" customHeight="1" x14ac:dyDescent="0.25">
      <c r="A296" s="2" t="s">
        <v>85</v>
      </c>
      <c r="B296" s="2" t="s">
        <v>5</v>
      </c>
      <c r="C296" s="2">
        <v>10</v>
      </c>
      <c r="D296" s="4">
        <v>277.92</v>
      </c>
      <c r="E296" s="5">
        <f t="shared" si="16"/>
        <v>2779.2000000000003</v>
      </c>
      <c r="F296" s="6">
        <v>0.03</v>
      </c>
      <c r="G296" s="5">
        <f t="shared" si="17"/>
        <v>83.376000000000005</v>
      </c>
      <c r="H296" s="2">
        <v>3</v>
      </c>
      <c r="I296" s="3">
        <v>675</v>
      </c>
      <c r="J296" s="5">
        <f t="shared" si="18"/>
        <v>3370.8240000000001</v>
      </c>
      <c r="K296" s="11" t="str">
        <f t="shared" si="19"/>
        <v>P0025|Jul</v>
      </c>
    </row>
    <row r="297" spans="1:11" ht="15" customHeight="1" x14ac:dyDescent="0.25">
      <c r="A297" s="2" t="s">
        <v>85</v>
      </c>
      <c r="B297" s="2" t="s">
        <v>6</v>
      </c>
      <c r="C297" s="2">
        <v>9</v>
      </c>
      <c r="D297" s="4">
        <v>300.17</v>
      </c>
      <c r="E297" s="5">
        <f t="shared" si="16"/>
        <v>2701.53</v>
      </c>
      <c r="F297" s="6">
        <v>0.03</v>
      </c>
      <c r="G297" s="5">
        <f t="shared" si="17"/>
        <v>81.045900000000003</v>
      </c>
      <c r="H297" s="2">
        <v>2</v>
      </c>
      <c r="I297" s="3">
        <v>450</v>
      </c>
      <c r="J297" s="5">
        <f t="shared" si="18"/>
        <v>3070.4841000000001</v>
      </c>
      <c r="K297" s="11" t="str">
        <f t="shared" si="19"/>
        <v>P0025|Aug</v>
      </c>
    </row>
    <row r="298" spans="1:11" ht="15" customHeight="1" x14ac:dyDescent="0.25">
      <c r="A298" s="2" t="s">
        <v>85</v>
      </c>
      <c r="B298" s="2" t="s">
        <v>7</v>
      </c>
      <c r="C298" s="2">
        <v>6</v>
      </c>
      <c r="D298" s="4">
        <v>262.31</v>
      </c>
      <c r="E298" s="5">
        <f t="shared" si="16"/>
        <v>1573.8600000000001</v>
      </c>
      <c r="F298" s="6">
        <v>0.03</v>
      </c>
      <c r="G298" s="5">
        <f t="shared" si="17"/>
        <v>47.215800000000002</v>
      </c>
      <c r="H298" s="2">
        <v>2</v>
      </c>
      <c r="I298" s="3">
        <v>450</v>
      </c>
      <c r="J298" s="5">
        <f t="shared" si="18"/>
        <v>1976.6442000000002</v>
      </c>
      <c r="K298" s="11" t="str">
        <f t="shared" si="19"/>
        <v>P0025|Sep</v>
      </c>
    </row>
    <row r="299" spans="1:11" ht="15" customHeight="1" x14ac:dyDescent="0.25">
      <c r="A299" s="2" t="s">
        <v>85</v>
      </c>
      <c r="B299" s="2" t="s">
        <v>8</v>
      </c>
      <c r="C299" s="2">
        <v>7</v>
      </c>
      <c r="D299" s="4">
        <v>227.3</v>
      </c>
      <c r="E299" s="5">
        <f t="shared" si="16"/>
        <v>1591.1000000000001</v>
      </c>
      <c r="F299" s="6">
        <v>0.03</v>
      </c>
      <c r="G299" s="5">
        <f t="shared" si="17"/>
        <v>47.733000000000004</v>
      </c>
      <c r="H299" s="2">
        <v>2</v>
      </c>
      <c r="I299" s="3">
        <v>450</v>
      </c>
      <c r="J299" s="5">
        <f t="shared" si="18"/>
        <v>1993.3670000000002</v>
      </c>
      <c r="K299" s="11" t="str">
        <f t="shared" si="19"/>
        <v>P0025|Oct</v>
      </c>
    </row>
    <row r="300" spans="1:11" ht="15" customHeight="1" x14ac:dyDescent="0.25">
      <c r="A300" s="2" t="s">
        <v>85</v>
      </c>
      <c r="B300" s="2" t="s">
        <v>9</v>
      </c>
      <c r="C300" s="2">
        <v>6</v>
      </c>
      <c r="D300" s="4">
        <v>268.77999999999997</v>
      </c>
      <c r="E300" s="5">
        <f t="shared" si="16"/>
        <v>1612.6799999999998</v>
      </c>
      <c r="F300" s="6">
        <v>0.03</v>
      </c>
      <c r="G300" s="5">
        <f t="shared" si="17"/>
        <v>48.380399999999995</v>
      </c>
      <c r="H300" s="2">
        <v>2</v>
      </c>
      <c r="I300" s="3">
        <v>450</v>
      </c>
      <c r="J300" s="5">
        <f t="shared" si="18"/>
        <v>2014.2995999999998</v>
      </c>
      <c r="K300" s="11" t="str">
        <f t="shared" si="19"/>
        <v>P0025|Nov</v>
      </c>
    </row>
    <row r="301" spans="1:11" ht="15" customHeight="1" x14ac:dyDescent="0.25">
      <c r="A301" s="2" t="s">
        <v>85</v>
      </c>
      <c r="B301" s="2" t="s">
        <v>10</v>
      </c>
      <c r="C301" s="2">
        <v>14</v>
      </c>
      <c r="D301" s="4">
        <v>440.02</v>
      </c>
      <c r="E301" s="5">
        <f t="shared" si="16"/>
        <v>6160.28</v>
      </c>
      <c r="F301" s="6">
        <v>0.03</v>
      </c>
      <c r="G301" s="5">
        <f t="shared" si="17"/>
        <v>184.80839999999998</v>
      </c>
      <c r="H301" s="2">
        <v>6</v>
      </c>
      <c r="I301" s="3">
        <v>1350</v>
      </c>
      <c r="J301" s="5">
        <f t="shared" si="18"/>
        <v>7325.4715999999999</v>
      </c>
      <c r="K301" s="11" t="str">
        <f t="shared" si="19"/>
        <v>P0025|Dec</v>
      </c>
    </row>
    <row r="302" spans="1:11" ht="15" customHeight="1" x14ac:dyDescent="0.25">
      <c r="A302" s="2" t="s">
        <v>85</v>
      </c>
      <c r="B302" s="2" t="s">
        <v>11</v>
      </c>
      <c r="C302" s="2">
        <v>13</v>
      </c>
      <c r="D302" s="4">
        <v>448.95</v>
      </c>
      <c r="E302" s="5">
        <f t="shared" si="16"/>
        <v>5836.3499999999995</v>
      </c>
      <c r="F302" s="6">
        <v>0.03</v>
      </c>
      <c r="G302" s="5">
        <f t="shared" si="17"/>
        <v>175.09049999999996</v>
      </c>
      <c r="H302" s="2">
        <v>5</v>
      </c>
      <c r="I302" s="3">
        <v>1125</v>
      </c>
      <c r="J302" s="5">
        <f t="shared" si="18"/>
        <v>6786.2594999999992</v>
      </c>
      <c r="K302" s="11" t="str">
        <f t="shared" si="19"/>
        <v>P0025|Jan</v>
      </c>
    </row>
    <row r="303" spans="1:11" ht="15" customHeight="1" x14ac:dyDescent="0.25">
      <c r="A303" s="2" t="s">
        <v>85</v>
      </c>
      <c r="B303" s="2" t="s">
        <v>12</v>
      </c>
      <c r="C303" s="2">
        <v>12</v>
      </c>
      <c r="D303" s="4">
        <v>383.12</v>
      </c>
      <c r="E303" s="5">
        <f t="shared" si="16"/>
        <v>4597.4400000000005</v>
      </c>
      <c r="F303" s="6">
        <v>0.03</v>
      </c>
      <c r="G303" s="5">
        <f t="shared" si="17"/>
        <v>137.92320000000001</v>
      </c>
      <c r="H303" s="2">
        <v>5</v>
      </c>
      <c r="I303" s="3">
        <v>1125</v>
      </c>
      <c r="J303" s="5">
        <f t="shared" si="18"/>
        <v>5584.5168000000003</v>
      </c>
      <c r="K303" s="11" t="str">
        <f t="shared" si="19"/>
        <v>P0025|Feb</v>
      </c>
    </row>
    <row r="304" spans="1:11" ht="15" customHeight="1" x14ac:dyDescent="0.25">
      <c r="A304" s="2" t="s">
        <v>85</v>
      </c>
      <c r="B304" s="2" t="s">
        <v>13</v>
      </c>
      <c r="C304" s="2">
        <v>9</v>
      </c>
      <c r="D304" s="4">
        <v>344.28</v>
      </c>
      <c r="E304" s="5">
        <f t="shared" si="16"/>
        <v>3098.5199999999995</v>
      </c>
      <c r="F304" s="6">
        <v>0.03</v>
      </c>
      <c r="G304" s="5">
        <f t="shared" si="17"/>
        <v>92.955599999999976</v>
      </c>
      <c r="H304" s="2">
        <v>3</v>
      </c>
      <c r="I304" s="3">
        <v>675</v>
      </c>
      <c r="J304" s="5">
        <f t="shared" si="18"/>
        <v>3680.5643999999998</v>
      </c>
      <c r="K304" s="11" t="str">
        <f t="shared" si="19"/>
        <v>P0025|Mar</v>
      </c>
    </row>
    <row r="305" spans="1:11" ht="15" customHeight="1" x14ac:dyDescent="0.25">
      <c r="A305" s="2" t="s">
        <v>87</v>
      </c>
      <c r="B305" s="2" t="s">
        <v>2</v>
      </c>
      <c r="C305" s="2">
        <v>5</v>
      </c>
      <c r="D305" s="4">
        <v>111.67</v>
      </c>
      <c r="E305" s="5">
        <f t="shared" si="16"/>
        <v>558.35</v>
      </c>
      <c r="F305" s="6">
        <v>0.03</v>
      </c>
      <c r="G305" s="5">
        <f t="shared" si="17"/>
        <v>16.750499999999999</v>
      </c>
      <c r="H305" s="2">
        <v>2</v>
      </c>
      <c r="I305" s="3">
        <v>240</v>
      </c>
      <c r="J305" s="5">
        <f t="shared" si="18"/>
        <v>781.59950000000003</v>
      </c>
      <c r="K305" s="11" t="str">
        <f t="shared" si="19"/>
        <v>P0026|Apr</v>
      </c>
    </row>
    <row r="306" spans="1:11" ht="15" customHeight="1" x14ac:dyDescent="0.25">
      <c r="A306" s="2" t="s">
        <v>87</v>
      </c>
      <c r="B306" s="2" t="s">
        <v>3</v>
      </c>
      <c r="C306" s="2">
        <v>7</v>
      </c>
      <c r="D306" s="4">
        <v>111.55</v>
      </c>
      <c r="E306" s="5">
        <f t="shared" si="16"/>
        <v>780.85</v>
      </c>
      <c r="F306" s="6">
        <v>0.03</v>
      </c>
      <c r="G306" s="5">
        <f t="shared" si="17"/>
        <v>23.4255</v>
      </c>
      <c r="H306" s="2">
        <v>2</v>
      </c>
      <c r="I306" s="3">
        <v>240</v>
      </c>
      <c r="J306" s="5">
        <f t="shared" si="18"/>
        <v>997.42450000000008</v>
      </c>
      <c r="K306" s="11" t="str">
        <f t="shared" si="19"/>
        <v>P0026|May</v>
      </c>
    </row>
    <row r="307" spans="1:11" ht="15" customHeight="1" x14ac:dyDescent="0.25">
      <c r="A307" s="2" t="s">
        <v>87</v>
      </c>
      <c r="B307" s="2" t="s">
        <v>4</v>
      </c>
      <c r="C307" s="2">
        <v>7</v>
      </c>
      <c r="D307" s="4">
        <v>106.92</v>
      </c>
      <c r="E307" s="5">
        <f t="shared" si="16"/>
        <v>748.44</v>
      </c>
      <c r="F307" s="6">
        <v>0.03</v>
      </c>
      <c r="G307" s="5">
        <f t="shared" si="17"/>
        <v>22.453200000000002</v>
      </c>
      <c r="H307" s="2">
        <v>2</v>
      </c>
      <c r="I307" s="3">
        <v>240</v>
      </c>
      <c r="J307" s="5">
        <f t="shared" si="18"/>
        <v>965.98680000000002</v>
      </c>
      <c r="K307" s="11" t="str">
        <f t="shared" si="19"/>
        <v>P0026|Jun</v>
      </c>
    </row>
    <row r="308" spans="1:11" ht="15" customHeight="1" x14ac:dyDescent="0.25">
      <c r="A308" s="2" t="s">
        <v>87</v>
      </c>
      <c r="B308" s="2" t="s">
        <v>5</v>
      </c>
      <c r="C308" s="2">
        <v>8</v>
      </c>
      <c r="D308" s="4">
        <v>136.72</v>
      </c>
      <c r="E308" s="5">
        <f t="shared" si="16"/>
        <v>1093.76</v>
      </c>
      <c r="F308" s="6">
        <v>0.03</v>
      </c>
      <c r="G308" s="5">
        <f t="shared" si="17"/>
        <v>32.812799999999996</v>
      </c>
      <c r="H308" s="2">
        <v>2</v>
      </c>
      <c r="I308" s="3">
        <v>240</v>
      </c>
      <c r="J308" s="5">
        <f t="shared" si="18"/>
        <v>1300.9472000000001</v>
      </c>
      <c r="K308" s="11" t="str">
        <f t="shared" si="19"/>
        <v>P0026|Jul</v>
      </c>
    </row>
    <row r="309" spans="1:11" ht="15" customHeight="1" x14ac:dyDescent="0.25">
      <c r="A309" s="2" t="s">
        <v>87</v>
      </c>
      <c r="B309" s="2" t="s">
        <v>6</v>
      </c>
      <c r="C309" s="2">
        <v>10</v>
      </c>
      <c r="D309" s="4">
        <v>129.35</v>
      </c>
      <c r="E309" s="5">
        <f t="shared" si="16"/>
        <v>1293.5</v>
      </c>
      <c r="F309" s="6">
        <v>0.03</v>
      </c>
      <c r="G309" s="5">
        <f t="shared" si="17"/>
        <v>38.805</v>
      </c>
      <c r="H309" s="2">
        <v>3</v>
      </c>
      <c r="I309" s="3">
        <v>360</v>
      </c>
      <c r="J309" s="5">
        <f t="shared" si="18"/>
        <v>1614.6949999999999</v>
      </c>
      <c r="K309" s="11" t="str">
        <f t="shared" si="19"/>
        <v>P0026|Aug</v>
      </c>
    </row>
    <row r="310" spans="1:11" ht="15" customHeight="1" x14ac:dyDescent="0.25">
      <c r="A310" s="2" t="s">
        <v>87</v>
      </c>
      <c r="B310" s="2" t="s">
        <v>7</v>
      </c>
      <c r="C310" s="2">
        <v>6</v>
      </c>
      <c r="D310" s="4">
        <v>111.28</v>
      </c>
      <c r="E310" s="5">
        <f t="shared" si="16"/>
        <v>667.68000000000006</v>
      </c>
      <c r="F310" s="6">
        <v>0.03</v>
      </c>
      <c r="G310" s="5">
        <f t="shared" si="17"/>
        <v>20.0304</v>
      </c>
      <c r="H310" s="2">
        <v>2</v>
      </c>
      <c r="I310" s="3">
        <v>240</v>
      </c>
      <c r="J310" s="5">
        <f t="shared" si="18"/>
        <v>887.64960000000008</v>
      </c>
      <c r="K310" s="11" t="str">
        <f t="shared" si="19"/>
        <v>P0026|Sep</v>
      </c>
    </row>
    <row r="311" spans="1:11" ht="15" customHeight="1" x14ac:dyDescent="0.25">
      <c r="A311" s="2" t="s">
        <v>87</v>
      </c>
      <c r="B311" s="2" t="s">
        <v>8</v>
      </c>
      <c r="C311" s="2">
        <v>6</v>
      </c>
      <c r="D311" s="4">
        <v>119.42</v>
      </c>
      <c r="E311" s="5">
        <f t="shared" si="16"/>
        <v>716.52</v>
      </c>
      <c r="F311" s="6">
        <v>0.03</v>
      </c>
      <c r="G311" s="5">
        <f t="shared" si="17"/>
        <v>21.4956</v>
      </c>
      <c r="H311" s="2">
        <v>2</v>
      </c>
      <c r="I311" s="3">
        <v>240</v>
      </c>
      <c r="J311" s="5">
        <f t="shared" si="18"/>
        <v>935.02440000000001</v>
      </c>
      <c r="K311" s="11" t="str">
        <f t="shared" si="19"/>
        <v>P0026|Oct</v>
      </c>
    </row>
    <row r="312" spans="1:11" ht="15" customHeight="1" x14ac:dyDescent="0.25">
      <c r="A312" s="2" t="s">
        <v>87</v>
      </c>
      <c r="B312" s="2" t="s">
        <v>9</v>
      </c>
      <c r="C312" s="2">
        <v>5</v>
      </c>
      <c r="D312" s="4">
        <v>106.94</v>
      </c>
      <c r="E312" s="5">
        <f t="shared" si="16"/>
        <v>534.70000000000005</v>
      </c>
      <c r="F312" s="6">
        <v>0.03</v>
      </c>
      <c r="G312" s="5">
        <f t="shared" si="17"/>
        <v>16.041</v>
      </c>
      <c r="H312" s="2">
        <v>2</v>
      </c>
      <c r="I312" s="3">
        <v>240</v>
      </c>
      <c r="J312" s="5">
        <f t="shared" si="18"/>
        <v>758.65899999999999</v>
      </c>
      <c r="K312" s="11" t="str">
        <f t="shared" si="19"/>
        <v>P0026|Nov</v>
      </c>
    </row>
    <row r="313" spans="1:11" ht="15" customHeight="1" x14ac:dyDescent="0.25">
      <c r="A313" s="2" t="s">
        <v>87</v>
      </c>
      <c r="B313" s="2" t="s">
        <v>10</v>
      </c>
      <c r="C313" s="2">
        <v>13</v>
      </c>
      <c r="D313" s="4">
        <v>178.42</v>
      </c>
      <c r="E313" s="5">
        <f t="shared" si="16"/>
        <v>2319.46</v>
      </c>
      <c r="F313" s="6">
        <v>0.03</v>
      </c>
      <c r="G313" s="5">
        <f t="shared" si="17"/>
        <v>69.583799999999997</v>
      </c>
      <c r="H313" s="2">
        <v>5</v>
      </c>
      <c r="I313" s="3">
        <v>600</v>
      </c>
      <c r="J313" s="5">
        <f t="shared" si="18"/>
        <v>2849.8762000000002</v>
      </c>
      <c r="K313" s="11" t="str">
        <f t="shared" si="19"/>
        <v>P0026|Dec</v>
      </c>
    </row>
    <row r="314" spans="1:11" ht="15" customHeight="1" x14ac:dyDescent="0.25">
      <c r="A314" s="2" t="s">
        <v>87</v>
      </c>
      <c r="B314" s="2" t="s">
        <v>11</v>
      </c>
      <c r="C314" s="2">
        <v>12</v>
      </c>
      <c r="D314" s="4">
        <v>202.4</v>
      </c>
      <c r="E314" s="5">
        <f t="shared" si="16"/>
        <v>2428.8000000000002</v>
      </c>
      <c r="F314" s="6">
        <v>0.03</v>
      </c>
      <c r="G314" s="5">
        <f t="shared" si="17"/>
        <v>72.864000000000004</v>
      </c>
      <c r="H314" s="2">
        <v>5</v>
      </c>
      <c r="I314" s="3">
        <v>600</v>
      </c>
      <c r="J314" s="5">
        <f t="shared" si="18"/>
        <v>2955.9360000000001</v>
      </c>
      <c r="K314" s="11" t="str">
        <f t="shared" si="19"/>
        <v>P0026|Jan</v>
      </c>
    </row>
    <row r="315" spans="1:11" ht="15" customHeight="1" x14ac:dyDescent="0.25">
      <c r="A315" s="2" t="s">
        <v>87</v>
      </c>
      <c r="B315" s="2" t="s">
        <v>12</v>
      </c>
      <c r="C315" s="2">
        <v>10</v>
      </c>
      <c r="D315" s="4">
        <v>175.76</v>
      </c>
      <c r="E315" s="5">
        <f t="shared" si="16"/>
        <v>1757.6</v>
      </c>
      <c r="F315" s="6">
        <v>0.03</v>
      </c>
      <c r="G315" s="5">
        <f t="shared" si="17"/>
        <v>52.727999999999994</v>
      </c>
      <c r="H315" s="2">
        <v>4</v>
      </c>
      <c r="I315" s="3">
        <v>480</v>
      </c>
      <c r="J315" s="5">
        <f t="shared" si="18"/>
        <v>2184.8719999999998</v>
      </c>
      <c r="K315" s="11" t="str">
        <f t="shared" si="19"/>
        <v>P0026|Feb</v>
      </c>
    </row>
    <row r="316" spans="1:11" ht="15" customHeight="1" x14ac:dyDescent="0.25">
      <c r="A316" s="2" t="s">
        <v>87</v>
      </c>
      <c r="B316" s="2" t="s">
        <v>13</v>
      </c>
      <c r="C316" s="2">
        <v>10</v>
      </c>
      <c r="D316" s="4">
        <v>155.72</v>
      </c>
      <c r="E316" s="5">
        <f t="shared" si="16"/>
        <v>1557.2</v>
      </c>
      <c r="F316" s="6">
        <v>0.03</v>
      </c>
      <c r="G316" s="5">
        <f t="shared" si="17"/>
        <v>46.716000000000001</v>
      </c>
      <c r="H316" s="2">
        <v>4</v>
      </c>
      <c r="I316" s="3">
        <v>480</v>
      </c>
      <c r="J316" s="5">
        <f t="shared" si="18"/>
        <v>1990.4840000000002</v>
      </c>
      <c r="K316" s="11" t="str">
        <f t="shared" si="19"/>
        <v>P0026|Mar</v>
      </c>
    </row>
    <row r="317" spans="1:11" ht="15" customHeight="1" x14ac:dyDescent="0.25">
      <c r="A317" s="2" t="s">
        <v>89</v>
      </c>
      <c r="B317" s="2" t="s">
        <v>2</v>
      </c>
      <c r="C317" s="2">
        <v>5</v>
      </c>
      <c r="D317" s="4">
        <v>538.29999999999995</v>
      </c>
      <c r="E317" s="5">
        <f t="shared" si="16"/>
        <v>2691.5</v>
      </c>
      <c r="F317" s="6">
        <v>0.03</v>
      </c>
      <c r="G317" s="5">
        <f t="shared" si="17"/>
        <v>80.74499999999999</v>
      </c>
      <c r="H317" s="2">
        <v>2</v>
      </c>
      <c r="I317" s="3">
        <v>300</v>
      </c>
      <c r="J317" s="5">
        <f t="shared" si="18"/>
        <v>2910.7550000000001</v>
      </c>
      <c r="K317" s="11" t="str">
        <f t="shared" si="19"/>
        <v>P0027|Apr</v>
      </c>
    </row>
    <row r="318" spans="1:11" ht="15" customHeight="1" x14ac:dyDescent="0.25">
      <c r="A318" s="2" t="s">
        <v>89</v>
      </c>
      <c r="B318" s="2" t="s">
        <v>3</v>
      </c>
      <c r="C318" s="2">
        <v>6</v>
      </c>
      <c r="D318" s="4">
        <v>583.1</v>
      </c>
      <c r="E318" s="5">
        <f t="shared" si="16"/>
        <v>3498.6000000000004</v>
      </c>
      <c r="F318" s="6">
        <v>0.03</v>
      </c>
      <c r="G318" s="5">
        <f t="shared" si="17"/>
        <v>104.95800000000001</v>
      </c>
      <c r="H318" s="2">
        <v>2</v>
      </c>
      <c r="I318" s="3">
        <v>300</v>
      </c>
      <c r="J318" s="5">
        <f t="shared" si="18"/>
        <v>3693.6420000000003</v>
      </c>
      <c r="K318" s="11" t="str">
        <f t="shared" si="19"/>
        <v>P0027|May</v>
      </c>
    </row>
    <row r="319" spans="1:11" ht="15" customHeight="1" x14ac:dyDescent="0.25">
      <c r="A319" s="2" t="s">
        <v>89</v>
      </c>
      <c r="B319" s="2" t="s">
        <v>4</v>
      </c>
      <c r="C319" s="2">
        <v>6</v>
      </c>
      <c r="D319" s="4">
        <v>607.69000000000005</v>
      </c>
      <c r="E319" s="5">
        <f t="shared" si="16"/>
        <v>3646.1400000000003</v>
      </c>
      <c r="F319" s="6">
        <v>0.03</v>
      </c>
      <c r="G319" s="5">
        <f t="shared" si="17"/>
        <v>109.38420000000001</v>
      </c>
      <c r="H319" s="2">
        <v>2</v>
      </c>
      <c r="I319" s="3">
        <v>300</v>
      </c>
      <c r="J319" s="5">
        <f t="shared" si="18"/>
        <v>3836.7558000000004</v>
      </c>
      <c r="K319" s="11" t="str">
        <f t="shared" si="19"/>
        <v>P0027|Jun</v>
      </c>
    </row>
    <row r="320" spans="1:11" ht="15" customHeight="1" x14ac:dyDescent="0.25">
      <c r="A320" s="2" t="s">
        <v>89</v>
      </c>
      <c r="B320" s="2" t="s">
        <v>5</v>
      </c>
      <c r="C320" s="2">
        <v>8</v>
      </c>
      <c r="D320" s="4">
        <v>692.48</v>
      </c>
      <c r="E320" s="5">
        <f t="shared" si="16"/>
        <v>5539.84</v>
      </c>
      <c r="F320" s="6">
        <v>0.03</v>
      </c>
      <c r="G320" s="5">
        <f t="shared" si="17"/>
        <v>166.1952</v>
      </c>
      <c r="H320" s="2">
        <v>2</v>
      </c>
      <c r="I320" s="3">
        <v>300</v>
      </c>
      <c r="J320" s="5">
        <f t="shared" si="18"/>
        <v>5673.6448</v>
      </c>
      <c r="K320" s="11" t="str">
        <f t="shared" si="19"/>
        <v>P0027|Jul</v>
      </c>
    </row>
    <row r="321" spans="1:11" ht="15" customHeight="1" x14ac:dyDescent="0.25">
      <c r="A321" s="2" t="s">
        <v>89</v>
      </c>
      <c r="B321" s="2" t="s">
        <v>6</v>
      </c>
      <c r="C321" s="2">
        <v>8</v>
      </c>
      <c r="D321" s="4">
        <v>642.83000000000004</v>
      </c>
      <c r="E321" s="5">
        <f t="shared" si="16"/>
        <v>5142.6400000000003</v>
      </c>
      <c r="F321" s="6">
        <v>0.03</v>
      </c>
      <c r="G321" s="5">
        <f t="shared" si="17"/>
        <v>154.2792</v>
      </c>
      <c r="H321" s="2">
        <v>2</v>
      </c>
      <c r="I321" s="3">
        <v>300</v>
      </c>
      <c r="J321" s="5">
        <f t="shared" si="18"/>
        <v>5288.3608000000004</v>
      </c>
      <c r="K321" s="11" t="str">
        <f t="shared" si="19"/>
        <v>P0027|Aug</v>
      </c>
    </row>
    <row r="322" spans="1:11" ht="15" customHeight="1" x14ac:dyDescent="0.25">
      <c r="A322" s="2" t="s">
        <v>89</v>
      </c>
      <c r="B322" s="2" t="s">
        <v>7</v>
      </c>
      <c r="C322" s="2">
        <v>6</v>
      </c>
      <c r="D322" s="4">
        <v>521.65</v>
      </c>
      <c r="E322" s="5">
        <f t="shared" si="16"/>
        <v>3129.8999999999996</v>
      </c>
      <c r="F322" s="6">
        <v>0.03</v>
      </c>
      <c r="G322" s="5">
        <f t="shared" si="17"/>
        <v>93.896999999999991</v>
      </c>
      <c r="H322" s="2">
        <v>2</v>
      </c>
      <c r="I322" s="3">
        <v>300</v>
      </c>
      <c r="J322" s="5">
        <f t="shared" si="18"/>
        <v>3336.0029999999997</v>
      </c>
      <c r="K322" s="11" t="str">
        <f t="shared" si="19"/>
        <v>P0027|Sep</v>
      </c>
    </row>
    <row r="323" spans="1:11" ht="15" customHeight="1" x14ac:dyDescent="0.25">
      <c r="A323" s="2" t="s">
        <v>89</v>
      </c>
      <c r="B323" s="2" t="s">
        <v>8</v>
      </c>
      <c r="C323" s="2">
        <v>5</v>
      </c>
      <c r="D323" s="4">
        <v>509.97</v>
      </c>
      <c r="E323" s="5">
        <f t="shared" si="16"/>
        <v>2549.8500000000004</v>
      </c>
      <c r="F323" s="6">
        <v>0.03</v>
      </c>
      <c r="G323" s="5">
        <f t="shared" si="17"/>
        <v>76.495500000000007</v>
      </c>
      <c r="H323" s="2">
        <v>2</v>
      </c>
      <c r="I323" s="3">
        <v>300</v>
      </c>
      <c r="J323" s="5">
        <f t="shared" si="18"/>
        <v>2773.3545000000004</v>
      </c>
      <c r="K323" s="11" t="str">
        <f t="shared" si="19"/>
        <v>P0027|Oct</v>
      </c>
    </row>
    <row r="324" spans="1:11" ht="15" customHeight="1" x14ac:dyDescent="0.25">
      <c r="A324" s="2" t="s">
        <v>89</v>
      </c>
      <c r="B324" s="2" t="s">
        <v>9</v>
      </c>
      <c r="C324" s="2">
        <v>5</v>
      </c>
      <c r="D324" s="4">
        <v>616.94000000000005</v>
      </c>
      <c r="E324" s="5">
        <f t="shared" si="16"/>
        <v>3084.7000000000003</v>
      </c>
      <c r="F324" s="6">
        <v>0.03</v>
      </c>
      <c r="G324" s="5">
        <f t="shared" si="17"/>
        <v>92.541000000000011</v>
      </c>
      <c r="H324" s="2">
        <v>2</v>
      </c>
      <c r="I324" s="3">
        <v>300</v>
      </c>
      <c r="J324" s="5">
        <f t="shared" si="18"/>
        <v>3292.1590000000001</v>
      </c>
      <c r="K324" s="11" t="str">
        <f t="shared" si="19"/>
        <v>P0027|Nov</v>
      </c>
    </row>
    <row r="325" spans="1:11" ht="15" customHeight="1" x14ac:dyDescent="0.25">
      <c r="A325" s="2" t="s">
        <v>89</v>
      </c>
      <c r="B325" s="2" t="s">
        <v>10</v>
      </c>
      <c r="C325" s="2">
        <v>11</v>
      </c>
      <c r="D325" s="4">
        <v>1030.1400000000001</v>
      </c>
      <c r="E325" s="5">
        <f t="shared" ref="E325:E388" si="20">C325*D325</f>
        <v>11331.54</v>
      </c>
      <c r="F325" s="6">
        <v>0.03</v>
      </c>
      <c r="G325" s="5">
        <f t="shared" ref="G325:G388" si="21">E325*F325</f>
        <v>339.94620000000003</v>
      </c>
      <c r="H325" s="2">
        <v>5</v>
      </c>
      <c r="I325" s="3">
        <v>750</v>
      </c>
      <c r="J325" s="5">
        <f t="shared" ref="J325:J388" si="22">E325+I325-G325</f>
        <v>11741.593800000001</v>
      </c>
      <c r="K325" s="11" t="str">
        <f t="shared" ref="K325:K388" si="23">A325&amp;"|"&amp;B325</f>
        <v>P0027|Dec</v>
      </c>
    </row>
    <row r="326" spans="1:11" ht="15" customHeight="1" x14ac:dyDescent="0.25">
      <c r="A326" s="2" t="s">
        <v>89</v>
      </c>
      <c r="B326" s="2" t="s">
        <v>11</v>
      </c>
      <c r="C326" s="2">
        <v>11</v>
      </c>
      <c r="D326" s="4">
        <v>993.97</v>
      </c>
      <c r="E326" s="5">
        <f t="shared" si="20"/>
        <v>10933.67</v>
      </c>
      <c r="F326" s="6">
        <v>0.03</v>
      </c>
      <c r="G326" s="5">
        <f t="shared" si="21"/>
        <v>328.01009999999997</v>
      </c>
      <c r="H326" s="2">
        <v>4</v>
      </c>
      <c r="I326" s="3">
        <v>600</v>
      </c>
      <c r="J326" s="5">
        <f t="shared" si="22"/>
        <v>11205.659900000001</v>
      </c>
      <c r="K326" s="11" t="str">
        <f t="shared" si="23"/>
        <v>P0027|Jan</v>
      </c>
    </row>
    <row r="327" spans="1:11" ht="15" customHeight="1" x14ac:dyDescent="0.25">
      <c r="A327" s="2" t="s">
        <v>89</v>
      </c>
      <c r="B327" s="2" t="s">
        <v>12</v>
      </c>
      <c r="C327" s="2">
        <v>9</v>
      </c>
      <c r="D327" s="4">
        <v>897.21</v>
      </c>
      <c r="E327" s="5">
        <f t="shared" si="20"/>
        <v>8074.89</v>
      </c>
      <c r="F327" s="6">
        <v>0.03</v>
      </c>
      <c r="G327" s="5">
        <f t="shared" si="21"/>
        <v>242.2467</v>
      </c>
      <c r="H327" s="2">
        <v>4</v>
      </c>
      <c r="I327" s="3">
        <v>600</v>
      </c>
      <c r="J327" s="5">
        <f t="shared" si="22"/>
        <v>8432.6432999999997</v>
      </c>
      <c r="K327" s="11" t="str">
        <f t="shared" si="23"/>
        <v>P0027|Feb</v>
      </c>
    </row>
    <row r="328" spans="1:11" ht="15" customHeight="1" x14ac:dyDescent="0.25">
      <c r="A328" s="2" t="s">
        <v>89</v>
      </c>
      <c r="B328" s="2" t="s">
        <v>13</v>
      </c>
      <c r="C328" s="2">
        <v>8</v>
      </c>
      <c r="D328" s="4">
        <v>814.51</v>
      </c>
      <c r="E328" s="5">
        <f t="shared" si="20"/>
        <v>6516.08</v>
      </c>
      <c r="F328" s="6">
        <v>0.03</v>
      </c>
      <c r="G328" s="5">
        <f t="shared" si="21"/>
        <v>195.48239999999998</v>
      </c>
      <c r="H328" s="2">
        <v>3</v>
      </c>
      <c r="I328" s="3">
        <v>450</v>
      </c>
      <c r="J328" s="5">
        <f t="shared" si="22"/>
        <v>6770.5976000000001</v>
      </c>
      <c r="K328" s="11" t="str">
        <f t="shared" si="23"/>
        <v>P0027|Mar</v>
      </c>
    </row>
    <row r="329" spans="1:11" ht="15" customHeight="1" x14ac:dyDescent="0.25">
      <c r="A329" s="2" t="s">
        <v>91</v>
      </c>
      <c r="B329" s="2" t="s">
        <v>2</v>
      </c>
      <c r="C329" s="2">
        <v>5</v>
      </c>
      <c r="D329" s="4">
        <v>210.38</v>
      </c>
      <c r="E329" s="5">
        <f t="shared" si="20"/>
        <v>1051.9000000000001</v>
      </c>
      <c r="F329" s="6">
        <v>0.03</v>
      </c>
      <c r="G329" s="5">
        <f t="shared" si="21"/>
        <v>31.557000000000002</v>
      </c>
      <c r="H329" s="2">
        <v>2</v>
      </c>
      <c r="I329" s="3">
        <v>370</v>
      </c>
      <c r="J329" s="5">
        <f t="shared" si="22"/>
        <v>1390.3430000000001</v>
      </c>
      <c r="K329" s="11" t="str">
        <f t="shared" si="23"/>
        <v>P0028|Apr</v>
      </c>
    </row>
    <row r="330" spans="1:11" ht="15" customHeight="1" x14ac:dyDescent="0.25">
      <c r="A330" s="2" t="s">
        <v>91</v>
      </c>
      <c r="B330" s="2" t="s">
        <v>3</v>
      </c>
      <c r="C330" s="2">
        <v>6</v>
      </c>
      <c r="D330" s="4">
        <v>212.89</v>
      </c>
      <c r="E330" s="5">
        <f t="shared" si="20"/>
        <v>1277.3399999999999</v>
      </c>
      <c r="F330" s="6">
        <v>0.03</v>
      </c>
      <c r="G330" s="5">
        <f t="shared" si="21"/>
        <v>38.320199999999993</v>
      </c>
      <c r="H330" s="2">
        <v>2</v>
      </c>
      <c r="I330" s="3">
        <v>370</v>
      </c>
      <c r="J330" s="5">
        <f t="shared" si="22"/>
        <v>1609.0198</v>
      </c>
      <c r="K330" s="11" t="str">
        <f t="shared" si="23"/>
        <v>P0028|May</v>
      </c>
    </row>
    <row r="331" spans="1:11" ht="15" customHeight="1" x14ac:dyDescent="0.25">
      <c r="A331" s="2" t="s">
        <v>91</v>
      </c>
      <c r="B331" s="2" t="s">
        <v>4</v>
      </c>
      <c r="C331" s="2">
        <v>6</v>
      </c>
      <c r="D331" s="4">
        <v>232.24</v>
      </c>
      <c r="E331" s="5">
        <f t="shared" si="20"/>
        <v>1393.44</v>
      </c>
      <c r="F331" s="6">
        <v>0.03</v>
      </c>
      <c r="G331" s="5">
        <f t="shared" si="21"/>
        <v>41.803199999999997</v>
      </c>
      <c r="H331" s="2">
        <v>2</v>
      </c>
      <c r="I331" s="3">
        <v>370</v>
      </c>
      <c r="J331" s="5">
        <f t="shared" si="22"/>
        <v>1721.6368</v>
      </c>
      <c r="K331" s="11" t="str">
        <f t="shared" si="23"/>
        <v>P0028|Jun</v>
      </c>
    </row>
    <row r="332" spans="1:11" ht="15" customHeight="1" x14ac:dyDescent="0.25">
      <c r="A332" s="2" t="s">
        <v>91</v>
      </c>
      <c r="B332" s="2" t="s">
        <v>5</v>
      </c>
      <c r="C332" s="2">
        <v>8</v>
      </c>
      <c r="D332" s="4">
        <v>254.15</v>
      </c>
      <c r="E332" s="5">
        <f t="shared" si="20"/>
        <v>2033.2</v>
      </c>
      <c r="F332" s="6">
        <v>0.03</v>
      </c>
      <c r="G332" s="5">
        <f t="shared" si="21"/>
        <v>60.996000000000002</v>
      </c>
      <c r="H332" s="2">
        <v>2</v>
      </c>
      <c r="I332" s="3">
        <v>370</v>
      </c>
      <c r="J332" s="5">
        <f t="shared" si="22"/>
        <v>2342.2039999999997</v>
      </c>
      <c r="K332" s="11" t="str">
        <f t="shared" si="23"/>
        <v>P0028|Jul</v>
      </c>
    </row>
    <row r="333" spans="1:11" ht="15" customHeight="1" x14ac:dyDescent="0.25">
      <c r="A333" s="2" t="s">
        <v>91</v>
      </c>
      <c r="B333" s="2" t="s">
        <v>6</v>
      </c>
      <c r="C333" s="2">
        <v>8</v>
      </c>
      <c r="D333" s="4">
        <v>241.62</v>
      </c>
      <c r="E333" s="5">
        <f t="shared" si="20"/>
        <v>1932.96</v>
      </c>
      <c r="F333" s="6">
        <v>0.03</v>
      </c>
      <c r="G333" s="5">
        <f t="shared" si="21"/>
        <v>57.988799999999998</v>
      </c>
      <c r="H333" s="2">
        <v>2</v>
      </c>
      <c r="I333" s="3">
        <v>370</v>
      </c>
      <c r="J333" s="5">
        <f t="shared" si="22"/>
        <v>2244.9712</v>
      </c>
      <c r="K333" s="11" t="str">
        <f t="shared" si="23"/>
        <v>P0028|Aug</v>
      </c>
    </row>
    <row r="334" spans="1:11" ht="15" customHeight="1" x14ac:dyDescent="0.25">
      <c r="A334" s="2" t="s">
        <v>91</v>
      </c>
      <c r="B334" s="2" t="s">
        <v>7</v>
      </c>
      <c r="C334" s="2">
        <v>6</v>
      </c>
      <c r="D334" s="4">
        <v>243.72</v>
      </c>
      <c r="E334" s="5">
        <f t="shared" si="20"/>
        <v>1462.32</v>
      </c>
      <c r="F334" s="6">
        <v>0.03</v>
      </c>
      <c r="G334" s="5">
        <f t="shared" si="21"/>
        <v>43.869599999999998</v>
      </c>
      <c r="H334" s="2">
        <v>2</v>
      </c>
      <c r="I334" s="3">
        <v>370</v>
      </c>
      <c r="J334" s="5">
        <f t="shared" si="22"/>
        <v>1788.4503999999999</v>
      </c>
      <c r="K334" s="11" t="str">
        <f t="shared" si="23"/>
        <v>P0028|Sep</v>
      </c>
    </row>
    <row r="335" spans="1:11" ht="15" customHeight="1" x14ac:dyDescent="0.25">
      <c r="A335" s="2" t="s">
        <v>91</v>
      </c>
      <c r="B335" s="2" t="s">
        <v>8</v>
      </c>
      <c r="C335" s="2">
        <v>5</v>
      </c>
      <c r="D335" s="4">
        <v>209.54</v>
      </c>
      <c r="E335" s="5">
        <f t="shared" si="20"/>
        <v>1047.7</v>
      </c>
      <c r="F335" s="6">
        <v>0.03</v>
      </c>
      <c r="G335" s="5">
        <f t="shared" si="21"/>
        <v>31.431000000000001</v>
      </c>
      <c r="H335" s="2">
        <v>2</v>
      </c>
      <c r="I335" s="3">
        <v>370</v>
      </c>
      <c r="J335" s="5">
        <f t="shared" si="22"/>
        <v>1386.269</v>
      </c>
      <c r="K335" s="11" t="str">
        <f t="shared" si="23"/>
        <v>P0028|Oct</v>
      </c>
    </row>
    <row r="336" spans="1:11" ht="15" customHeight="1" x14ac:dyDescent="0.25">
      <c r="A336" s="2" t="s">
        <v>91</v>
      </c>
      <c r="B336" s="2" t="s">
        <v>9</v>
      </c>
      <c r="C336" s="2">
        <v>5</v>
      </c>
      <c r="D336" s="4">
        <v>234.19</v>
      </c>
      <c r="E336" s="5">
        <f t="shared" si="20"/>
        <v>1170.95</v>
      </c>
      <c r="F336" s="6">
        <v>0.03</v>
      </c>
      <c r="G336" s="5">
        <f t="shared" si="21"/>
        <v>35.128500000000003</v>
      </c>
      <c r="H336" s="2">
        <v>2</v>
      </c>
      <c r="I336" s="3">
        <v>370</v>
      </c>
      <c r="J336" s="5">
        <f t="shared" si="22"/>
        <v>1505.8215</v>
      </c>
      <c r="K336" s="11" t="str">
        <f t="shared" si="23"/>
        <v>P0028|Nov</v>
      </c>
    </row>
    <row r="337" spans="1:11" ht="15" customHeight="1" x14ac:dyDescent="0.25">
      <c r="A337" s="2" t="s">
        <v>91</v>
      </c>
      <c r="B337" s="2" t="s">
        <v>10</v>
      </c>
      <c r="C337" s="2">
        <v>12</v>
      </c>
      <c r="D337" s="4">
        <v>410.24</v>
      </c>
      <c r="E337" s="5">
        <f t="shared" si="20"/>
        <v>4922.88</v>
      </c>
      <c r="F337" s="6">
        <v>0.03</v>
      </c>
      <c r="G337" s="5">
        <f t="shared" si="21"/>
        <v>147.68639999999999</v>
      </c>
      <c r="H337" s="2">
        <v>5</v>
      </c>
      <c r="I337" s="3">
        <v>925</v>
      </c>
      <c r="J337" s="5">
        <f t="shared" si="22"/>
        <v>5700.1936000000005</v>
      </c>
      <c r="K337" s="11" t="str">
        <f t="shared" si="23"/>
        <v>P0028|Dec</v>
      </c>
    </row>
    <row r="338" spans="1:11" ht="15" customHeight="1" x14ac:dyDescent="0.25">
      <c r="A338" s="2" t="s">
        <v>91</v>
      </c>
      <c r="B338" s="2" t="s">
        <v>11</v>
      </c>
      <c r="C338" s="2">
        <v>12</v>
      </c>
      <c r="D338" s="4">
        <v>373.51</v>
      </c>
      <c r="E338" s="5">
        <f t="shared" si="20"/>
        <v>4482.12</v>
      </c>
      <c r="F338" s="6">
        <v>0.03</v>
      </c>
      <c r="G338" s="5">
        <f t="shared" si="21"/>
        <v>134.46359999999999</v>
      </c>
      <c r="H338" s="2">
        <v>5</v>
      </c>
      <c r="I338" s="3">
        <v>925</v>
      </c>
      <c r="J338" s="5">
        <f t="shared" si="22"/>
        <v>5272.6563999999998</v>
      </c>
      <c r="K338" s="11" t="str">
        <f t="shared" si="23"/>
        <v>P0028|Jan</v>
      </c>
    </row>
    <row r="339" spans="1:11" ht="15" customHeight="1" x14ac:dyDescent="0.25">
      <c r="A339" s="2" t="s">
        <v>91</v>
      </c>
      <c r="B339" s="2" t="s">
        <v>12</v>
      </c>
      <c r="C339" s="2">
        <v>9</v>
      </c>
      <c r="D339" s="4">
        <v>357.39</v>
      </c>
      <c r="E339" s="5">
        <f t="shared" si="20"/>
        <v>3216.5099999999998</v>
      </c>
      <c r="F339" s="6">
        <v>0.03</v>
      </c>
      <c r="G339" s="5">
        <f t="shared" si="21"/>
        <v>96.495299999999986</v>
      </c>
      <c r="H339" s="2">
        <v>3</v>
      </c>
      <c r="I339" s="3">
        <v>555</v>
      </c>
      <c r="J339" s="5">
        <f t="shared" si="22"/>
        <v>3675.0146999999997</v>
      </c>
      <c r="K339" s="11" t="str">
        <f t="shared" si="23"/>
        <v>P0028|Feb</v>
      </c>
    </row>
    <row r="340" spans="1:11" ht="15" customHeight="1" x14ac:dyDescent="0.25">
      <c r="A340" s="2" t="s">
        <v>91</v>
      </c>
      <c r="B340" s="2" t="s">
        <v>13</v>
      </c>
      <c r="C340" s="2">
        <v>9</v>
      </c>
      <c r="D340" s="4">
        <v>319.52</v>
      </c>
      <c r="E340" s="5">
        <f t="shared" si="20"/>
        <v>2875.68</v>
      </c>
      <c r="F340" s="6">
        <v>0.03</v>
      </c>
      <c r="G340" s="5">
        <f t="shared" si="21"/>
        <v>86.270399999999995</v>
      </c>
      <c r="H340" s="2">
        <v>3</v>
      </c>
      <c r="I340" s="3">
        <v>555</v>
      </c>
      <c r="J340" s="5">
        <f t="shared" si="22"/>
        <v>3344.4096</v>
      </c>
      <c r="K340" s="11" t="str">
        <f t="shared" si="23"/>
        <v>P0028|Mar</v>
      </c>
    </row>
    <row r="341" spans="1:11" ht="15" customHeight="1" x14ac:dyDescent="0.25">
      <c r="A341" s="2" t="s">
        <v>93</v>
      </c>
      <c r="B341" s="2" t="s">
        <v>2</v>
      </c>
      <c r="C341" s="2">
        <v>5</v>
      </c>
      <c r="D341" s="4">
        <v>177.17</v>
      </c>
      <c r="E341" s="5">
        <f t="shared" si="20"/>
        <v>885.84999999999991</v>
      </c>
      <c r="F341" s="6">
        <v>0.03</v>
      </c>
      <c r="G341" s="5">
        <f t="shared" si="21"/>
        <v>26.575499999999995</v>
      </c>
      <c r="H341" s="2">
        <v>2</v>
      </c>
      <c r="I341" s="3">
        <v>370</v>
      </c>
      <c r="J341" s="5">
        <f t="shared" si="22"/>
        <v>1229.2745</v>
      </c>
      <c r="K341" s="11" t="str">
        <f t="shared" si="23"/>
        <v>P0029|Apr</v>
      </c>
    </row>
    <row r="342" spans="1:11" ht="15" customHeight="1" x14ac:dyDescent="0.25">
      <c r="A342" s="2" t="s">
        <v>93</v>
      </c>
      <c r="B342" s="2" t="s">
        <v>3</v>
      </c>
      <c r="C342" s="2">
        <v>6</v>
      </c>
      <c r="D342" s="4">
        <v>210.07</v>
      </c>
      <c r="E342" s="5">
        <f t="shared" si="20"/>
        <v>1260.42</v>
      </c>
      <c r="F342" s="6">
        <v>0.03</v>
      </c>
      <c r="G342" s="5">
        <f t="shared" si="21"/>
        <v>37.812600000000003</v>
      </c>
      <c r="H342" s="2">
        <v>2</v>
      </c>
      <c r="I342" s="3">
        <v>370</v>
      </c>
      <c r="J342" s="5">
        <f t="shared" si="22"/>
        <v>1592.6074000000001</v>
      </c>
      <c r="K342" s="11" t="str">
        <f t="shared" si="23"/>
        <v>P0029|May</v>
      </c>
    </row>
    <row r="343" spans="1:11" ht="15" customHeight="1" x14ac:dyDescent="0.25">
      <c r="A343" s="2" t="s">
        <v>93</v>
      </c>
      <c r="B343" s="2" t="s">
        <v>4</v>
      </c>
      <c r="C343" s="2">
        <v>7</v>
      </c>
      <c r="D343" s="4">
        <v>202.54</v>
      </c>
      <c r="E343" s="5">
        <f t="shared" si="20"/>
        <v>1417.78</v>
      </c>
      <c r="F343" s="6">
        <v>0.03</v>
      </c>
      <c r="G343" s="5">
        <f t="shared" si="21"/>
        <v>42.5334</v>
      </c>
      <c r="H343" s="2">
        <v>2</v>
      </c>
      <c r="I343" s="3">
        <v>370</v>
      </c>
      <c r="J343" s="5">
        <f t="shared" si="22"/>
        <v>1745.2465999999999</v>
      </c>
      <c r="K343" s="11" t="str">
        <f t="shared" si="23"/>
        <v>P0029|Jun</v>
      </c>
    </row>
    <row r="344" spans="1:11" ht="15" customHeight="1" x14ac:dyDescent="0.25">
      <c r="A344" s="2" t="s">
        <v>93</v>
      </c>
      <c r="B344" s="2" t="s">
        <v>5</v>
      </c>
      <c r="C344" s="2">
        <v>10</v>
      </c>
      <c r="D344" s="4">
        <v>232.03</v>
      </c>
      <c r="E344" s="5">
        <f t="shared" si="20"/>
        <v>2320.3000000000002</v>
      </c>
      <c r="F344" s="6">
        <v>0.03</v>
      </c>
      <c r="G344" s="5">
        <f t="shared" si="21"/>
        <v>69.609000000000009</v>
      </c>
      <c r="H344" s="2">
        <v>3</v>
      </c>
      <c r="I344" s="3">
        <v>555</v>
      </c>
      <c r="J344" s="5">
        <f t="shared" si="22"/>
        <v>2805.6910000000003</v>
      </c>
      <c r="K344" s="11" t="str">
        <f t="shared" si="23"/>
        <v>P0029|Jul</v>
      </c>
    </row>
    <row r="345" spans="1:11" ht="15" customHeight="1" x14ac:dyDescent="0.25">
      <c r="A345" s="2" t="s">
        <v>93</v>
      </c>
      <c r="B345" s="2" t="s">
        <v>6</v>
      </c>
      <c r="C345" s="2">
        <v>10</v>
      </c>
      <c r="D345" s="4">
        <v>245.41</v>
      </c>
      <c r="E345" s="5">
        <f t="shared" si="20"/>
        <v>2454.1</v>
      </c>
      <c r="F345" s="6">
        <v>0.03</v>
      </c>
      <c r="G345" s="5">
        <f t="shared" si="21"/>
        <v>73.62299999999999</v>
      </c>
      <c r="H345" s="2">
        <v>3</v>
      </c>
      <c r="I345" s="3">
        <v>555</v>
      </c>
      <c r="J345" s="5">
        <f t="shared" si="22"/>
        <v>2935.4769999999999</v>
      </c>
      <c r="K345" s="11" t="str">
        <f t="shared" si="23"/>
        <v>P0029|Aug</v>
      </c>
    </row>
    <row r="346" spans="1:11" ht="15" customHeight="1" x14ac:dyDescent="0.25">
      <c r="A346" s="2" t="s">
        <v>93</v>
      </c>
      <c r="B346" s="2" t="s">
        <v>7</v>
      </c>
      <c r="C346" s="2">
        <v>7</v>
      </c>
      <c r="D346" s="4">
        <v>202.65</v>
      </c>
      <c r="E346" s="5">
        <f t="shared" si="20"/>
        <v>1418.55</v>
      </c>
      <c r="F346" s="6">
        <v>0.03</v>
      </c>
      <c r="G346" s="5">
        <f t="shared" si="21"/>
        <v>42.5565</v>
      </c>
      <c r="H346" s="2">
        <v>2</v>
      </c>
      <c r="I346" s="3">
        <v>370</v>
      </c>
      <c r="J346" s="5">
        <f t="shared" si="22"/>
        <v>1745.9935</v>
      </c>
      <c r="K346" s="11" t="str">
        <f t="shared" si="23"/>
        <v>P0029|Sep</v>
      </c>
    </row>
    <row r="347" spans="1:11" ht="15" customHeight="1" x14ac:dyDescent="0.25">
      <c r="A347" s="2" t="s">
        <v>93</v>
      </c>
      <c r="B347" s="2" t="s">
        <v>8</v>
      </c>
      <c r="C347" s="2">
        <v>6</v>
      </c>
      <c r="D347" s="4">
        <v>188.91</v>
      </c>
      <c r="E347" s="5">
        <f t="shared" si="20"/>
        <v>1133.46</v>
      </c>
      <c r="F347" s="6">
        <v>0.03</v>
      </c>
      <c r="G347" s="5">
        <f t="shared" si="21"/>
        <v>34.003799999999998</v>
      </c>
      <c r="H347" s="2">
        <v>2</v>
      </c>
      <c r="I347" s="3">
        <v>370</v>
      </c>
      <c r="J347" s="5">
        <f t="shared" si="22"/>
        <v>1469.4562000000001</v>
      </c>
      <c r="K347" s="11" t="str">
        <f t="shared" si="23"/>
        <v>P0029|Oct</v>
      </c>
    </row>
    <row r="348" spans="1:11" ht="15" customHeight="1" x14ac:dyDescent="0.25">
      <c r="A348" s="2" t="s">
        <v>93</v>
      </c>
      <c r="B348" s="2" t="s">
        <v>9</v>
      </c>
      <c r="C348" s="2">
        <v>6</v>
      </c>
      <c r="D348" s="4">
        <v>202.27</v>
      </c>
      <c r="E348" s="5">
        <f t="shared" si="20"/>
        <v>1213.6200000000001</v>
      </c>
      <c r="F348" s="6">
        <v>0.03</v>
      </c>
      <c r="G348" s="5">
        <f t="shared" si="21"/>
        <v>36.4086</v>
      </c>
      <c r="H348" s="2">
        <v>2</v>
      </c>
      <c r="I348" s="3">
        <v>370</v>
      </c>
      <c r="J348" s="5">
        <f t="shared" si="22"/>
        <v>1547.2114000000001</v>
      </c>
      <c r="K348" s="11" t="str">
        <f t="shared" si="23"/>
        <v>P0029|Nov</v>
      </c>
    </row>
    <row r="349" spans="1:11" ht="15" customHeight="1" x14ac:dyDescent="0.25">
      <c r="A349" s="2" t="s">
        <v>93</v>
      </c>
      <c r="B349" s="2" t="s">
        <v>10</v>
      </c>
      <c r="C349" s="2">
        <v>14</v>
      </c>
      <c r="D349" s="4">
        <v>351.19</v>
      </c>
      <c r="E349" s="5">
        <f t="shared" si="20"/>
        <v>4916.66</v>
      </c>
      <c r="F349" s="6">
        <v>0.03</v>
      </c>
      <c r="G349" s="5">
        <f t="shared" si="21"/>
        <v>147.49979999999999</v>
      </c>
      <c r="H349" s="2">
        <v>6</v>
      </c>
      <c r="I349" s="3">
        <v>1110</v>
      </c>
      <c r="J349" s="5">
        <f t="shared" si="22"/>
        <v>5879.1602000000003</v>
      </c>
      <c r="K349" s="11" t="str">
        <f t="shared" si="23"/>
        <v>P0029|Dec</v>
      </c>
    </row>
    <row r="350" spans="1:11" ht="15" customHeight="1" x14ac:dyDescent="0.25">
      <c r="A350" s="2" t="s">
        <v>93</v>
      </c>
      <c r="B350" s="2" t="s">
        <v>11</v>
      </c>
      <c r="C350" s="2">
        <v>12</v>
      </c>
      <c r="D350" s="4">
        <v>348.57</v>
      </c>
      <c r="E350" s="5">
        <f t="shared" si="20"/>
        <v>4182.84</v>
      </c>
      <c r="F350" s="6">
        <v>0.03</v>
      </c>
      <c r="G350" s="5">
        <f t="shared" si="21"/>
        <v>125.48520000000001</v>
      </c>
      <c r="H350" s="2">
        <v>5</v>
      </c>
      <c r="I350" s="3">
        <v>925</v>
      </c>
      <c r="J350" s="5">
        <f t="shared" si="22"/>
        <v>4982.3548000000001</v>
      </c>
      <c r="K350" s="11" t="str">
        <f t="shared" si="23"/>
        <v>P0029|Jan</v>
      </c>
    </row>
    <row r="351" spans="1:11" ht="15" customHeight="1" x14ac:dyDescent="0.25">
      <c r="A351" s="2" t="s">
        <v>93</v>
      </c>
      <c r="B351" s="2" t="s">
        <v>12</v>
      </c>
      <c r="C351" s="2">
        <v>11</v>
      </c>
      <c r="D351" s="4">
        <v>315.12</v>
      </c>
      <c r="E351" s="5">
        <f t="shared" si="20"/>
        <v>3466.32</v>
      </c>
      <c r="F351" s="6">
        <v>0.03</v>
      </c>
      <c r="G351" s="5">
        <f t="shared" si="21"/>
        <v>103.9896</v>
      </c>
      <c r="H351" s="2">
        <v>4</v>
      </c>
      <c r="I351" s="3">
        <v>740</v>
      </c>
      <c r="J351" s="5">
        <f t="shared" si="22"/>
        <v>4102.3303999999998</v>
      </c>
      <c r="K351" s="11" t="str">
        <f t="shared" si="23"/>
        <v>P0029|Feb</v>
      </c>
    </row>
    <row r="352" spans="1:11" ht="15" customHeight="1" x14ac:dyDescent="0.25">
      <c r="A352" s="2" t="s">
        <v>93</v>
      </c>
      <c r="B352" s="2" t="s">
        <v>13</v>
      </c>
      <c r="C352" s="2">
        <v>10</v>
      </c>
      <c r="D352" s="4">
        <v>272.85000000000002</v>
      </c>
      <c r="E352" s="5">
        <f t="shared" si="20"/>
        <v>2728.5</v>
      </c>
      <c r="F352" s="6">
        <v>0.03</v>
      </c>
      <c r="G352" s="5">
        <f t="shared" si="21"/>
        <v>81.855000000000004</v>
      </c>
      <c r="H352" s="2">
        <v>4</v>
      </c>
      <c r="I352" s="3">
        <v>740</v>
      </c>
      <c r="J352" s="5">
        <f t="shared" si="22"/>
        <v>3386.645</v>
      </c>
      <c r="K352" s="11" t="str">
        <f t="shared" si="23"/>
        <v>P0029|Mar</v>
      </c>
    </row>
    <row r="353" spans="1:11" ht="15" customHeight="1" x14ac:dyDescent="0.25">
      <c r="A353" s="2" t="s">
        <v>95</v>
      </c>
      <c r="B353" s="2" t="s">
        <v>2</v>
      </c>
      <c r="C353" s="2">
        <v>6</v>
      </c>
      <c r="D353" s="4">
        <v>144.13</v>
      </c>
      <c r="E353" s="5">
        <f t="shared" si="20"/>
        <v>864.78</v>
      </c>
      <c r="F353" s="6">
        <v>0.03</v>
      </c>
      <c r="G353" s="5">
        <f t="shared" si="21"/>
        <v>25.943399999999997</v>
      </c>
      <c r="H353" s="2">
        <v>2</v>
      </c>
      <c r="I353" s="3">
        <v>300</v>
      </c>
      <c r="J353" s="5">
        <f t="shared" si="22"/>
        <v>1138.8366000000001</v>
      </c>
      <c r="K353" s="11" t="str">
        <f t="shared" si="23"/>
        <v>P0030|Apr</v>
      </c>
    </row>
    <row r="354" spans="1:11" ht="15" customHeight="1" x14ac:dyDescent="0.25">
      <c r="A354" s="2" t="s">
        <v>95</v>
      </c>
      <c r="B354" s="2" t="s">
        <v>3</v>
      </c>
      <c r="C354" s="2">
        <v>7</v>
      </c>
      <c r="D354" s="4">
        <v>172.1</v>
      </c>
      <c r="E354" s="5">
        <f t="shared" si="20"/>
        <v>1204.7</v>
      </c>
      <c r="F354" s="6">
        <v>0.03</v>
      </c>
      <c r="G354" s="5">
        <f t="shared" si="21"/>
        <v>36.140999999999998</v>
      </c>
      <c r="H354" s="2">
        <v>2</v>
      </c>
      <c r="I354" s="3">
        <v>300</v>
      </c>
      <c r="J354" s="5">
        <f t="shared" si="22"/>
        <v>1468.559</v>
      </c>
      <c r="K354" s="11" t="str">
        <f t="shared" si="23"/>
        <v>P0030|May</v>
      </c>
    </row>
    <row r="355" spans="1:11" ht="15" customHeight="1" x14ac:dyDescent="0.25">
      <c r="A355" s="2" t="s">
        <v>95</v>
      </c>
      <c r="B355" s="2" t="s">
        <v>4</v>
      </c>
      <c r="C355" s="2">
        <v>8</v>
      </c>
      <c r="D355" s="4">
        <v>168.83</v>
      </c>
      <c r="E355" s="5">
        <f t="shared" si="20"/>
        <v>1350.64</v>
      </c>
      <c r="F355" s="6">
        <v>0.03</v>
      </c>
      <c r="G355" s="5">
        <f t="shared" si="21"/>
        <v>40.519200000000005</v>
      </c>
      <c r="H355" s="2">
        <v>2</v>
      </c>
      <c r="I355" s="3">
        <v>300</v>
      </c>
      <c r="J355" s="5">
        <f t="shared" si="22"/>
        <v>1610.1208000000001</v>
      </c>
      <c r="K355" s="11" t="str">
        <f t="shared" si="23"/>
        <v>P0030|Jun</v>
      </c>
    </row>
    <row r="356" spans="1:11" ht="15" customHeight="1" x14ac:dyDescent="0.25">
      <c r="A356" s="2" t="s">
        <v>95</v>
      </c>
      <c r="B356" s="2" t="s">
        <v>5</v>
      </c>
      <c r="C356" s="2">
        <v>11</v>
      </c>
      <c r="D356" s="4">
        <v>201.83</v>
      </c>
      <c r="E356" s="5">
        <f t="shared" si="20"/>
        <v>2220.13</v>
      </c>
      <c r="F356" s="6">
        <v>0.03</v>
      </c>
      <c r="G356" s="5">
        <f t="shared" si="21"/>
        <v>66.603899999999996</v>
      </c>
      <c r="H356" s="2">
        <v>3</v>
      </c>
      <c r="I356" s="3">
        <v>450</v>
      </c>
      <c r="J356" s="5">
        <f t="shared" si="22"/>
        <v>2603.5261</v>
      </c>
      <c r="K356" s="11" t="str">
        <f t="shared" si="23"/>
        <v>P0030|Jul</v>
      </c>
    </row>
    <row r="357" spans="1:11" ht="15" customHeight="1" x14ac:dyDescent="0.25">
      <c r="A357" s="2" t="s">
        <v>95</v>
      </c>
      <c r="B357" s="2" t="s">
        <v>6</v>
      </c>
      <c r="C357" s="2">
        <v>9</v>
      </c>
      <c r="D357" s="4">
        <v>190.31</v>
      </c>
      <c r="E357" s="5">
        <f t="shared" si="20"/>
        <v>1712.79</v>
      </c>
      <c r="F357" s="6">
        <v>0.03</v>
      </c>
      <c r="G357" s="5">
        <f t="shared" si="21"/>
        <v>51.383699999999997</v>
      </c>
      <c r="H357" s="2">
        <v>2</v>
      </c>
      <c r="I357" s="3">
        <v>300</v>
      </c>
      <c r="J357" s="5">
        <f t="shared" si="22"/>
        <v>1961.4062999999999</v>
      </c>
      <c r="K357" s="11" t="str">
        <f t="shared" si="23"/>
        <v>P0030|Aug</v>
      </c>
    </row>
    <row r="358" spans="1:11" ht="15" customHeight="1" x14ac:dyDescent="0.25">
      <c r="A358" s="2" t="s">
        <v>95</v>
      </c>
      <c r="B358" s="2" t="s">
        <v>7</v>
      </c>
      <c r="C358" s="2">
        <v>7</v>
      </c>
      <c r="D358" s="4">
        <v>174.44</v>
      </c>
      <c r="E358" s="5">
        <f t="shared" si="20"/>
        <v>1221.08</v>
      </c>
      <c r="F358" s="6">
        <v>0.03</v>
      </c>
      <c r="G358" s="5">
        <f t="shared" si="21"/>
        <v>36.632399999999997</v>
      </c>
      <c r="H358" s="2">
        <v>2</v>
      </c>
      <c r="I358" s="3">
        <v>300</v>
      </c>
      <c r="J358" s="5">
        <f t="shared" si="22"/>
        <v>1484.4476</v>
      </c>
      <c r="K358" s="11" t="str">
        <f t="shared" si="23"/>
        <v>P0030|Sep</v>
      </c>
    </row>
    <row r="359" spans="1:11" ht="15" customHeight="1" x14ac:dyDescent="0.25">
      <c r="A359" s="2" t="s">
        <v>95</v>
      </c>
      <c r="B359" s="2" t="s">
        <v>8</v>
      </c>
      <c r="C359" s="2">
        <v>6</v>
      </c>
      <c r="D359" s="4">
        <v>156.84</v>
      </c>
      <c r="E359" s="5">
        <f t="shared" si="20"/>
        <v>941.04</v>
      </c>
      <c r="F359" s="6">
        <v>0.03</v>
      </c>
      <c r="G359" s="5">
        <f t="shared" si="21"/>
        <v>28.231199999999998</v>
      </c>
      <c r="H359" s="2">
        <v>2</v>
      </c>
      <c r="I359" s="3">
        <v>300</v>
      </c>
      <c r="J359" s="5">
        <f t="shared" si="22"/>
        <v>1212.8088</v>
      </c>
      <c r="K359" s="11" t="str">
        <f t="shared" si="23"/>
        <v>P0030|Oct</v>
      </c>
    </row>
    <row r="360" spans="1:11" ht="15" customHeight="1" x14ac:dyDescent="0.25">
      <c r="A360" s="2" t="s">
        <v>95</v>
      </c>
      <c r="B360" s="2" t="s">
        <v>9</v>
      </c>
      <c r="C360" s="2">
        <v>6</v>
      </c>
      <c r="D360" s="4">
        <v>173.06</v>
      </c>
      <c r="E360" s="5">
        <f t="shared" si="20"/>
        <v>1038.3600000000001</v>
      </c>
      <c r="F360" s="6">
        <v>0.03</v>
      </c>
      <c r="G360" s="5">
        <f t="shared" si="21"/>
        <v>31.150800000000004</v>
      </c>
      <c r="H360" s="2">
        <v>2</v>
      </c>
      <c r="I360" s="3">
        <v>300</v>
      </c>
      <c r="J360" s="5">
        <f t="shared" si="22"/>
        <v>1307.2092000000002</v>
      </c>
      <c r="K360" s="11" t="str">
        <f t="shared" si="23"/>
        <v>P0030|Nov</v>
      </c>
    </row>
    <row r="361" spans="1:11" ht="15" customHeight="1" x14ac:dyDescent="0.25">
      <c r="A361" s="2" t="s">
        <v>95</v>
      </c>
      <c r="B361" s="2" t="s">
        <v>10</v>
      </c>
      <c r="C361" s="2">
        <v>15</v>
      </c>
      <c r="D361" s="4">
        <v>324.10000000000002</v>
      </c>
      <c r="E361" s="5">
        <f t="shared" si="20"/>
        <v>4861.5</v>
      </c>
      <c r="F361" s="6">
        <v>0.03</v>
      </c>
      <c r="G361" s="5">
        <f t="shared" si="21"/>
        <v>145.845</v>
      </c>
      <c r="H361" s="2">
        <v>6</v>
      </c>
      <c r="I361" s="3">
        <v>900</v>
      </c>
      <c r="J361" s="5">
        <f t="shared" si="22"/>
        <v>5615.6549999999997</v>
      </c>
      <c r="K361" s="11" t="str">
        <f t="shared" si="23"/>
        <v>P0030|Dec</v>
      </c>
    </row>
    <row r="362" spans="1:11" ht="15" customHeight="1" x14ac:dyDescent="0.25">
      <c r="A362" s="2" t="s">
        <v>95</v>
      </c>
      <c r="B362" s="2" t="s">
        <v>11</v>
      </c>
      <c r="C362" s="2">
        <v>12</v>
      </c>
      <c r="D362" s="4">
        <v>315.76</v>
      </c>
      <c r="E362" s="5">
        <f t="shared" si="20"/>
        <v>3789.12</v>
      </c>
      <c r="F362" s="6">
        <v>0.03</v>
      </c>
      <c r="G362" s="5">
        <f t="shared" si="21"/>
        <v>113.67359999999999</v>
      </c>
      <c r="H362" s="2">
        <v>5</v>
      </c>
      <c r="I362" s="3">
        <v>750</v>
      </c>
      <c r="J362" s="5">
        <f t="shared" si="22"/>
        <v>4425.4463999999998</v>
      </c>
      <c r="K362" s="11" t="str">
        <f t="shared" si="23"/>
        <v>P0030|Jan</v>
      </c>
    </row>
    <row r="363" spans="1:11" ht="15" customHeight="1" x14ac:dyDescent="0.25">
      <c r="A363" s="2" t="s">
        <v>95</v>
      </c>
      <c r="B363" s="2" t="s">
        <v>12</v>
      </c>
      <c r="C363" s="2">
        <v>12</v>
      </c>
      <c r="D363" s="4">
        <v>257.04000000000002</v>
      </c>
      <c r="E363" s="5">
        <f t="shared" si="20"/>
        <v>3084.4800000000005</v>
      </c>
      <c r="F363" s="6">
        <v>0.03</v>
      </c>
      <c r="G363" s="5">
        <f t="shared" si="21"/>
        <v>92.534400000000005</v>
      </c>
      <c r="H363" s="2">
        <v>5</v>
      </c>
      <c r="I363" s="3">
        <v>750</v>
      </c>
      <c r="J363" s="5">
        <f t="shared" si="22"/>
        <v>3741.9456000000005</v>
      </c>
      <c r="K363" s="11" t="str">
        <f t="shared" si="23"/>
        <v>P0030|Feb</v>
      </c>
    </row>
    <row r="364" spans="1:11" ht="15" customHeight="1" x14ac:dyDescent="0.25">
      <c r="A364" s="2" t="s">
        <v>95</v>
      </c>
      <c r="B364" s="2" t="s">
        <v>13</v>
      </c>
      <c r="C364" s="2">
        <v>10</v>
      </c>
      <c r="D364" s="4">
        <v>231.62</v>
      </c>
      <c r="E364" s="5">
        <f t="shared" si="20"/>
        <v>2316.1999999999998</v>
      </c>
      <c r="F364" s="6">
        <v>0.03</v>
      </c>
      <c r="G364" s="5">
        <f t="shared" si="21"/>
        <v>69.48599999999999</v>
      </c>
      <c r="H364" s="2">
        <v>4</v>
      </c>
      <c r="I364" s="3">
        <v>600</v>
      </c>
      <c r="J364" s="5">
        <f t="shared" si="22"/>
        <v>2846.7139999999999</v>
      </c>
      <c r="K364" s="11" t="str">
        <f t="shared" si="23"/>
        <v>P0030|Mar</v>
      </c>
    </row>
    <row r="365" spans="1:11" ht="15" customHeight="1" x14ac:dyDescent="0.25">
      <c r="A365" s="2" t="s">
        <v>97</v>
      </c>
      <c r="B365" s="2" t="s">
        <v>2</v>
      </c>
      <c r="C365" s="2">
        <v>5</v>
      </c>
      <c r="D365" s="4">
        <v>102.04</v>
      </c>
      <c r="E365" s="5">
        <f t="shared" si="20"/>
        <v>510.20000000000005</v>
      </c>
      <c r="F365" s="6">
        <v>0.03</v>
      </c>
      <c r="G365" s="5">
        <f t="shared" si="21"/>
        <v>15.306000000000001</v>
      </c>
      <c r="H365" s="2">
        <v>2</v>
      </c>
      <c r="I365" s="3">
        <v>240</v>
      </c>
      <c r="J365" s="5">
        <f t="shared" si="22"/>
        <v>734.89400000000001</v>
      </c>
      <c r="K365" s="11" t="str">
        <f t="shared" si="23"/>
        <v>P0031|Apr</v>
      </c>
    </row>
    <row r="366" spans="1:11" ht="15" customHeight="1" x14ac:dyDescent="0.25">
      <c r="A366" s="2" t="s">
        <v>97</v>
      </c>
      <c r="B366" s="2" t="s">
        <v>3</v>
      </c>
      <c r="C366" s="2">
        <v>6</v>
      </c>
      <c r="D366" s="4">
        <v>99.66</v>
      </c>
      <c r="E366" s="5">
        <f t="shared" si="20"/>
        <v>597.96</v>
      </c>
      <c r="F366" s="6">
        <v>0.03</v>
      </c>
      <c r="G366" s="5">
        <f t="shared" si="21"/>
        <v>17.938800000000001</v>
      </c>
      <c r="H366" s="2">
        <v>2</v>
      </c>
      <c r="I366" s="3">
        <v>240</v>
      </c>
      <c r="J366" s="5">
        <f t="shared" si="22"/>
        <v>820.02120000000002</v>
      </c>
      <c r="K366" s="11" t="str">
        <f t="shared" si="23"/>
        <v>P0031|May</v>
      </c>
    </row>
    <row r="367" spans="1:11" ht="15" customHeight="1" x14ac:dyDescent="0.25">
      <c r="A367" s="2" t="s">
        <v>97</v>
      </c>
      <c r="B367" s="2" t="s">
        <v>4</v>
      </c>
      <c r="C367" s="2">
        <v>7</v>
      </c>
      <c r="D367" s="4">
        <v>106.28</v>
      </c>
      <c r="E367" s="5">
        <f t="shared" si="20"/>
        <v>743.96</v>
      </c>
      <c r="F367" s="6">
        <v>0.03</v>
      </c>
      <c r="G367" s="5">
        <f t="shared" si="21"/>
        <v>22.3188</v>
      </c>
      <c r="H367" s="2">
        <v>2</v>
      </c>
      <c r="I367" s="3">
        <v>240</v>
      </c>
      <c r="J367" s="5">
        <f t="shared" si="22"/>
        <v>961.64120000000003</v>
      </c>
      <c r="K367" s="11" t="str">
        <f t="shared" si="23"/>
        <v>P0031|Jun</v>
      </c>
    </row>
    <row r="368" spans="1:11" ht="15" customHeight="1" x14ac:dyDescent="0.25">
      <c r="A368" s="2" t="s">
        <v>97</v>
      </c>
      <c r="B368" s="2" t="s">
        <v>5</v>
      </c>
      <c r="C368" s="2">
        <v>9</v>
      </c>
      <c r="D368" s="4">
        <v>116.38</v>
      </c>
      <c r="E368" s="5">
        <f t="shared" si="20"/>
        <v>1047.42</v>
      </c>
      <c r="F368" s="6">
        <v>0.03</v>
      </c>
      <c r="G368" s="5">
        <f t="shared" si="21"/>
        <v>31.422600000000003</v>
      </c>
      <c r="H368" s="2">
        <v>2</v>
      </c>
      <c r="I368" s="3">
        <v>240</v>
      </c>
      <c r="J368" s="5">
        <f t="shared" si="22"/>
        <v>1255.9974</v>
      </c>
      <c r="K368" s="11" t="str">
        <f t="shared" si="23"/>
        <v>P0031|Jul</v>
      </c>
    </row>
    <row r="369" spans="1:11" ht="15" customHeight="1" x14ac:dyDescent="0.25">
      <c r="A369" s="2" t="s">
        <v>97</v>
      </c>
      <c r="B369" s="2" t="s">
        <v>6</v>
      </c>
      <c r="C369" s="2">
        <v>8</v>
      </c>
      <c r="D369" s="4">
        <v>121.05</v>
      </c>
      <c r="E369" s="5">
        <f t="shared" si="20"/>
        <v>968.4</v>
      </c>
      <c r="F369" s="6">
        <v>0.03</v>
      </c>
      <c r="G369" s="5">
        <f t="shared" si="21"/>
        <v>29.052</v>
      </c>
      <c r="H369" s="2">
        <v>2</v>
      </c>
      <c r="I369" s="3">
        <v>240</v>
      </c>
      <c r="J369" s="5">
        <f t="shared" si="22"/>
        <v>1179.3480000000002</v>
      </c>
      <c r="K369" s="11" t="str">
        <f t="shared" si="23"/>
        <v>P0031|Aug</v>
      </c>
    </row>
    <row r="370" spans="1:11" ht="15" customHeight="1" x14ac:dyDescent="0.25">
      <c r="A370" s="2" t="s">
        <v>97</v>
      </c>
      <c r="B370" s="2" t="s">
        <v>7</v>
      </c>
      <c r="C370" s="2">
        <v>6</v>
      </c>
      <c r="D370" s="4">
        <v>118.84</v>
      </c>
      <c r="E370" s="5">
        <f t="shared" si="20"/>
        <v>713.04</v>
      </c>
      <c r="F370" s="6">
        <v>0.03</v>
      </c>
      <c r="G370" s="5">
        <f t="shared" si="21"/>
        <v>21.391199999999998</v>
      </c>
      <c r="H370" s="2">
        <v>2</v>
      </c>
      <c r="I370" s="3">
        <v>240</v>
      </c>
      <c r="J370" s="5">
        <f t="shared" si="22"/>
        <v>931.64879999999994</v>
      </c>
      <c r="K370" s="11" t="str">
        <f t="shared" si="23"/>
        <v>P0031|Sep</v>
      </c>
    </row>
    <row r="371" spans="1:11" ht="15" customHeight="1" x14ac:dyDescent="0.25">
      <c r="A371" s="2" t="s">
        <v>97</v>
      </c>
      <c r="B371" s="2" t="s">
        <v>8</v>
      </c>
      <c r="C371" s="2">
        <v>6</v>
      </c>
      <c r="D371" s="4">
        <v>104.11</v>
      </c>
      <c r="E371" s="5">
        <f t="shared" si="20"/>
        <v>624.66</v>
      </c>
      <c r="F371" s="6">
        <v>0.03</v>
      </c>
      <c r="G371" s="5">
        <f t="shared" si="21"/>
        <v>18.739799999999999</v>
      </c>
      <c r="H371" s="2">
        <v>2</v>
      </c>
      <c r="I371" s="3">
        <v>240</v>
      </c>
      <c r="J371" s="5">
        <f t="shared" si="22"/>
        <v>845.92020000000002</v>
      </c>
      <c r="K371" s="11" t="str">
        <f t="shared" si="23"/>
        <v>P0031|Oct</v>
      </c>
    </row>
    <row r="372" spans="1:11" ht="15" customHeight="1" x14ac:dyDescent="0.25">
      <c r="A372" s="2" t="s">
        <v>97</v>
      </c>
      <c r="B372" s="2" t="s">
        <v>9</v>
      </c>
      <c r="C372" s="2">
        <v>6</v>
      </c>
      <c r="D372" s="4">
        <v>104.26</v>
      </c>
      <c r="E372" s="5">
        <f t="shared" si="20"/>
        <v>625.56000000000006</v>
      </c>
      <c r="F372" s="6">
        <v>0.03</v>
      </c>
      <c r="G372" s="5">
        <f t="shared" si="21"/>
        <v>18.7668</v>
      </c>
      <c r="H372" s="2">
        <v>2</v>
      </c>
      <c r="I372" s="3">
        <v>240</v>
      </c>
      <c r="J372" s="5">
        <f t="shared" si="22"/>
        <v>846.79320000000007</v>
      </c>
      <c r="K372" s="11" t="str">
        <f t="shared" si="23"/>
        <v>P0031|Nov</v>
      </c>
    </row>
    <row r="373" spans="1:11" ht="15" customHeight="1" x14ac:dyDescent="0.25">
      <c r="A373" s="2" t="s">
        <v>97</v>
      </c>
      <c r="B373" s="2" t="s">
        <v>10</v>
      </c>
      <c r="C373" s="2">
        <v>12</v>
      </c>
      <c r="D373" s="4">
        <v>187.25</v>
      </c>
      <c r="E373" s="5">
        <f t="shared" si="20"/>
        <v>2247</v>
      </c>
      <c r="F373" s="6">
        <v>0.03</v>
      </c>
      <c r="G373" s="5">
        <f t="shared" si="21"/>
        <v>67.41</v>
      </c>
      <c r="H373" s="2">
        <v>5</v>
      </c>
      <c r="I373" s="3">
        <v>600</v>
      </c>
      <c r="J373" s="5">
        <f t="shared" si="22"/>
        <v>2779.59</v>
      </c>
      <c r="K373" s="11" t="str">
        <f t="shared" si="23"/>
        <v>P0031|Dec</v>
      </c>
    </row>
    <row r="374" spans="1:11" ht="15" customHeight="1" x14ac:dyDescent="0.25">
      <c r="A374" s="2" t="s">
        <v>97</v>
      </c>
      <c r="B374" s="2" t="s">
        <v>11</v>
      </c>
      <c r="C374" s="2">
        <v>12</v>
      </c>
      <c r="D374" s="4">
        <v>181.96</v>
      </c>
      <c r="E374" s="5">
        <f t="shared" si="20"/>
        <v>2183.52</v>
      </c>
      <c r="F374" s="6">
        <v>0.03</v>
      </c>
      <c r="G374" s="5">
        <f t="shared" si="21"/>
        <v>65.505600000000001</v>
      </c>
      <c r="H374" s="2">
        <v>5</v>
      </c>
      <c r="I374" s="3">
        <v>600</v>
      </c>
      <c r="J374" s="5">
        <f t="shared" si="22"/>
        <v>2718.0144</v>
      </c>
      <c r="K374" s="11" t="str">
        <f t="shared" si="23"/>
        <v>P0031|Jan</v>
      </c>
    </row>
    <row r="375" spans="1:11" ht="15" customHeight="1" x14ac:dyDescent="0.25">
      <c r="A375" s="2" t="s">
        <v>97</v>
      </c>
      <c r="B375" s="2" t="s">
        <v>12</v>
      </c>
      <c r="C375" s="2">
        <v>10</v>
      </c>
      <c r="D375" s="4">
        <v>156.36000000000001</v>
      </c>
      <c r="E375" s="5">
        <f t="shared" si="20"/>
        <v>1563.6000000000001</v>
      </c>
      <c r="F375" s="6">
        <v>0.03</v>
      </c>
      <c r="G375" s="5">
        <f t="shared" si="21"/>
        <v>46.908000000000001</v>
      </c>
      <c r="H375" s="2">
        <v>4</v>
      </c>
      <c r="I375" s="3">
        <v>480</v>
      </c>
      <c r="J375" s="5">
        <f t="shared" si="22"/>
        <v>1996.6920000000002</v>
      </c>
      <c r="K375" s="11" t="str">
        <f t="shared" si="23"/>
        <v>P0031|Feb</v>
      </c>
    </row>
    <row r="376" spans="1:11" ht="15" customHeight="1" x14ac:dyDescent="0.25">
      <c r="A376" s="2" t="s">
        <v>97</v>
      </c>
      <c r="B376" s="2" t="s">
        <v>13</v>
      </c>
      <c r="C376" s="2">
        <v>10</v>
      </c>
      <c r="D376" s="4">
        <v>146.38</v>
      </c>
      <c r="E376" s="5">
        <f t="shared" si="20"/>
        <v>1463.8</v>
      </c>
      <c r="F376" s="6">
        <v>0.03</v>
      </c>
      <c r="G376" s="5">
        <f t="shared" si="21"/>
        <v>43.913999999999994</v>
      </c>
      <c r="H376" s="2">
        <v>4</v>
      </c>
      <c r="I376" s="3">
        <v>480</v>
      </c>
      <c r="J376" s="5">
        <f t="shared" si="22"/>
        <v>1899.886</v>
      </c>
      <c r="K376" s="11" t="str">
        <f t="shared" si="23"/>
        <v>P0031|Mar</v>
      </c>
    </row>
    <row r="377" spans="1:11" ht="15" customHeight="1" x14ac:dyDescent="0.25">
      <c r="A377" s="2" t="s">
        <v>99</v>
      </c>
      <c r="B377" s="2" t="s">
        <v>2</v>
      </c>
      <c r="C377" s="2">
        <v>6</v>
      </c>
      <c r="D377" s="4">
        <v>142.26</v>
      </c>
      <c r="E377" s="5">
        <f t="shared" si="20"/>
        <v>853.56</v>
      </c>
      <c r="F377" s="6">
        <v>0.03</v>
      </c>
      <c r="G377" s="5">
        <f t="shared" si="21"/>
        <v>25.606799999999996</v>
      </c>
      <c r="H377" s="2">
        <v>2</v>
      </c>
      <c r="I377" s="3">
        <v>300</v>
      </c>
      <c r="J377" s="5">
        <f t="shared" si="22"/>
        <v>1127.9531999999999</v>
      </c>
      <c r="K377" s="11" t="str">
        <f t="shared" si="23"/>
        <v>P0032|Apr</v>
      </c>
    </row>
    <row r="378" spans="1:11" ht="15" customHeight="1" x14ac:dyDescent="0.25">
      <c r="A378" s="2" t="s">
        <v>99</v>
      </c>
      <c r="B378" s="2" t="s">
        <v>3</v>
      </c>
      <c r="C378" s="2">
        <v>6</v>
      </c>
      <c r="D378" s="4">
        <v>159.4</v>
      </c>
      <c r="E378" s="5">
        <f t="shared" si="20"/>
        <v>956.40000000000009</v>
      </c>
      <c r="F378" s="6">
        <v>0.03</v>
      </c>
      <c r="G378" s="5">
        <f t="shared" si="21"/>
        <v>28.692</v>
      </c>
      <c r="H378" s="2">
        <v>2</v>
      </c>
      <c r="I378" s="3">
        <v>300</v>
      </c>
      <c r="J378" s="5">
        <f t="shared" si="22"/>
        <v>1227.7080000000001</v>
      </c>
      <c r="K378" s="11" t="str">
        <f t="shared" si="23"/>
        <v>P0032|May</v>
      </c>
    </row>
    <row r="379" spans="1:11" ht="15" customHeight="1" x14ac:dyDescent="0.25">
      <c r="A379" s="2" t="s">
        <v>99</v>
      </c>
      <c r="B379" s="2" t="s">
        <v>4</v>
      </c>
      <c r="C379" s="2">
        <v>7</v>
      </c>
      <c r="D379" s="4">
        <v>162.84</v>
      </c>
      <c r="E379" s="5">
        <f t="shared" si="20"/>
        <v>1139.8800000000001</v>
      </c>
      <c r="F379" s="6">
        <v>0.03</v>
      </c>
      <c r="G379" s="5">
        <f t="shared" si="21"/>
        <v>34.196400000000004</v>
      </c>
      <c r="H379" s="2">
        <v>2</v>
      </c>
      <c r="I379" s="3">
        <v>300</v>
      </c>
      <c r="J379" s="5">
        <f t="shared" si="22"/>
        <v>1405.6836000000001</v>
      </c>
      <c r="K379" s="11" t="str">
        <f t="shared" si="23"/>
        <v>P0032|Jun</v>
      </c>
    </row>
    <row r="380" spans="1:11" ht="15" customHeight="1" x14ac:dyDescent="0.25">
      <c r="A380" s="2" t="s">
        <v>99</v>
      </c>
      <c r="B380" s="2" t="s">
        <v>5</v>
      </c>
      <c r="C380" s="2">
        <v>10</v>
      </c>
      <c r="D380" s="4">
        <v>179.71</v>
      </c>
      <c r="E380" s="5">
        <f t="shared" si="20"/>
        <v>1797.1000000000001</v>
      </c>
      <c r="F380" s="6">
        <v>0.03</v>
      </c>
      <c r="G380" s="5">
        <f t="shared" si="21"/>
        <v>53.913000000000004</v>
      </c>
      <c r="H380" s="2">
        <v>3</v>
      </c>
      <c r="I380" s="3">
        <v>450</v>
      </c>
      <c r="J380" s="5">
        <f t="shared" si="22"/>
        <v>2193.1870000000004</v>
      </c>
      <c r="K380" s="11" t="str">
        <f t="shared" si="23"/>
        <v>P0032|Jul</v>
      </c>
    </row>
    <row r="381" spans="1:11" ht="15" customHeight="1" x14ac:dyDescent="0.25">
      <c r="A381" s="2" t="s">
        <v>99</v>
      </c>
      <c r="B381" s="2" t="s">
        <v>6</v>
      </c>
      <c r="C381" s="2">
        <v>10</v>
      </c>
      <c r="D381" s="4">
        <v>187.92</v>
      </c>
      <c r="E381" s="5">
        <f t="shared" si="20"/>
        <v>1879.1999999999998</v>
      </c>
      <c r="F381" s="6">
        <v>0.03</v>
      </c>
      <c r="G381" s="5">
        <f t="shared" si="21"/>
        <v>56.375999999999991</v>
      </c>
      <c r="H381" s="2">
        <v>3</v>
      </c>
      <c r="I381" s="3">
        <v>450</v>
      </c>
      <c r="J381" s="5">
        <f t="shared" si="22"/>
        <v>2272.8239999999996</v>
      </c>
      <c r="K381" s="11" t="str">
        <f t="shared" si="23"/>
        <v>P0032|Aug</v>
      </c>
    </row>
    <row r="382" spans="1:11" ht="15" customHeight="1" x14ac:dyDescent="0.25">
      <c r="A382" s="2" t="s">
        <v>99</v>
      </c>
      <c r="B382" s="2" t="s">
        <v>7</v>
      </c>
      <c r="C382" s="2">
        <v>6</v>
      </c>
      <c r="D382" s="4">
        <v>156.68</v>
      </c>
      <c r="E382" s="5">
        <f t="shared" si="20"/>
        <v>940.08</v>
      </c>
      <c r="F382" s="6">
        <v>0.03</v>
      </c>
      <c r="G382" s="5">
        <f t="shared" si="21"/>
        <v>28.202400000000001</v>
      </c>
      <c r="H382" s="2">
        <v>2</v>
      </c>
      <c r="I382" s="3">
        <v>300</v>
      </c>
      <c r="J382" s="5">
        <f t="shared" si="22"/>
        <v>1211.8776</v>
      </c>
      <c r="K382" s="11" t="str">
        <f t="shared" si="23"/>
        <v>P0032|Sep</v>
      </c>
    </row>
    <row r="383" spans="1:11" ht="15" customHeight="1" x14ac:dyDescent="0.25">
      <c r="A383" s="2" t="s">
        <v>99</v>
      </c>
      <c r="B383" s="2" t="s">
        <v>8</v>
      </c>
      <c r="C383" s="2">
        <v>6</v>
      </c>
      <c r="D383" s="4">
        <v>138.69</v>
      </c>
      <c r="E383" s="5">
        <f t="shared" si="20"/>
        <v>832.14</v>
      </c>
      <c r="F383" s="6">
        <v>0.03</v>
      </c>
      <c r="G383" s="5">
        <f t="shared" si="21"/>
        <v>24.964199999999998</v>
      </c>
      <c r="H383" s="2">
        <v>2</v>
      </c>
      <c r="I383" s="3">
        <v>300</v>
      </c>
      <c r="J383" s="5">
        <f t="shared" si="22"/>
        <v>1107.1758</v>
      </c>
      <c r="K383" s="11" t="str">
        <f t="shared" si="23"/>
        <v>P0032|Oct</v>
      </c>
    </row>
    <row r="384" spans="1:11" ht="15" customHeight="1" x14ac:dyDescent="0.25">
      <c r="A384" s="2" t="s">
        <v>99</v>
      </c>
      <c r="B384" s="2" t="s">
        <v>9</v>
      </c>
      <c r="C384" s="2">
        <v>6</v>
      </c>
      <c r="D384" s="4">
        <v>143.84</v>
      </c>
      <c r="E384" s="5">
        <f t="shared" si="20"/>
        <v>863.04</v>
      </c>
      <c r="F384" s="6">
        <v>0.03</v>
      </c>
      <c r="G384" s="5">
        <f t="shared" si="21"/>
        <v>25.891199999999998</v>
      </c>
      <c r="H384" s="2">
        <v>2</v>
      </c>
      <c r="I384" s="3">
        <v>300</v>
      </c>
      <c r="J384" s="5">
        <f t="shared" si="22"/>
        <v>1137.1487999999999</v>
      </c>
      <c r="K384" s="11" t="str">
        <f t="shared" si="23"/>
        <v>P0032|Nov</v>
      </c>
    </row>
    <row r="385" spans="1:11" ht="15" customHeight="1" x14ac:dyDescent="0.25">
      <c r="A385" s="2" t="s">
        <v>99</v>
      </c>
      <c r="B385" s="2" t="s">
        <v>10</v>
      </c>
      <c r="C385" s="2">
        <v>14</v>
      </c>
      <c r="D385" s="4">
        <v>322.45999999999998</v>
      </c>
      <c r="E385" s="5">
        <f t="shared" si="20"/>
        <v>4514.4399999999996</v>
      </c>
      <c r="F385" s="6">
        <v>0.03</v>
      </c>
      <c r="G385" s="5">
        <f t="shared" si="21"/>
        <v>135.43319999999997</v>
      </c>
      <c r="H385" s="2">
        <v>6</v>
      </c>
      <c r="I385" s="3">
        <v>900</v>
      </c>
      <c r="J385" s="5">
        <f t="shared" si="22"/>
        <v>5279.0067999999992</v>
      </c>
      <c r="K385" s="11" t="str">
        <f t="shared" si="23"/>
        <v>P0032|Dec</v>
      </c>
    </row>
    <row r="386" spans="1:11" ht="15" customHeight="1" x14ac:dyDescent="0.25">
      <c r="A386" s="2" t="s">
        <v>99</v>
      </c>
      <c r="B386" s="2" t="s">
        <v>11</v>
      </c>
      <c r="C386" s="2">
        <v>12</v>
      </c>
      <c r="D386" s="4">
        <v>231.8</v>
      </c>
      <c r="E386" s="5">
        <f t="shared" si="20"/>
        <v>2781.6000000000004</v>
      </c>
      <c r="F386" s="6">
        <v>0.03</v>
      </c>
      <c r="G386" s="5">
        <f t="shared" si="21"/>
        <v>83.448000000000008</v>
      </c>
      <c r="H386" s="2">
        <v>5</v>
      </c>
      <c r="I386" s="3">
        <v>750</v>
      </c>
      <c r="J386" s="5">
        <f t="shared" si="22"/>
        <v>3448.1520000000005</v>
      </c>
      <c r="K386" s="11" t="str">
        <f t="shared" si="23"/>
        <v>P0032|Jan</v>
      </c>
    </row>
    <row r="387" spans="1:11" ht="15" customHeight="1" x14ac:dyDescent="0.25">
      <c r="A387" s="2" t="s">
        <v>99</v>
      </c>
      <c r="B387" s="2" t="s">
        <v>12</v>
      </c>
      <c r="C387" s="2">
        <v>10</v>
      </c>
      <c r="D387" s="4">
        <v>233.54</v>
      </c>
      <c r="E387" s="5">
        <f t="shared" si="20"/>
        <v>2335.4</v>
      </c>
      <c r="F387" s="6">
        <v>0.03</v>
      </c>
      <c r="G387" s="5">
        <f t="shared" si="21"/>
        <v>70.061999999999998</v>
      </c>
      <c r="H387" s="2">
        <v>4</v>
      </c>
      <c r="I387" s="3">
        <v>600</v>
      </c>
      <c r="J387" s="5">
        <f t="shared" si="22"/>
        <v>2865.3380000000002</v>
      </c>
      <c r="K387" s="11" t="str">
        <f t="shared" si="23"/>
        <v>P0032|Feb</v>
      </c>
    </row>
    <row r="388" spans="1:11" ht="15" customHeight="1" x14ac:dyDescent="0.25">
      <c r="A388" s="2" t="s">
        <v>99</v>
      </c>
      <c r="B388" s="2" t="s">
        <v>13</v>
      </c>
      <c r="C388" s="2">
        <v>10</v>
      </c>
      <c r="D388" s="4">
        <v>196.78</v>
      </c>
      <c r="E388" s="5">
        <f t="shared" si="20"/>
        <v>1967.8</v>
      </c>
      <c r="F388" s="6">
        <v>0.03</v>
      </c>
      <c r="G388" s="5">
        <f t="shared" si="21"/>
        <v>59.033999999999999</v>
      </c>
      <c r="H388" s="2">
        <v>4</v>
      </c>
      <c r="I388" s="3">
        <v>600</v>
      </c>
      <c r="J388" s="5">
        <f t="shared" si="22"/>
        <v>2508.7660000000001</v>
      </c>
      <c r="K388" s="11" t="str">
        <f t="shared" si="23"/>
        <v>P0032|Mar</v>
      </c>
    </row>
    <row r="389" spans="1:11" ht="15" customHeight="1" x14ac:dyDescent="0.25">
      <c r="A389" s="2" t="s">
        <v>101</v>
      </c>
      <c r="B389" s="2" t="s">
        <v>2</v>
      </c>
      <c r="C389" s="2">
        <v>5</v>
      </c>
      <c r="D389" s="4">
        <v>126.58</v>
      </c>
      <c r="E389" s="5">
        <f t="shared" ref="E389:E452" si="24">C389*D389</f>
        <v>632.9</v>
      </c>
      <c r="F389" s="6">
        <v>0.03</v>
      </c>
      <c r="G389" s="5">
        <f t="shared" ref="G389:G452" si="25">E389*F389</f>
        <v>18.986999999999998</v>
      </c>
      <c r="H389" s="2">
        <v>2</v>
      </c>
      <c r="I389" s="3">
        <v>240</v>
      </c>
      <c r="J389" s="5">
        <f t="shared" ref="J389:J452" si="26">E389+I389-G389</f>
        <v>853.91300000000001</v>
      </c>
      <c r="K389" s="11" t="str">
        <f t="shared" ref="K389:K452" si="27">A389&amp;"|"&amp;B389</f>
        <v>P0033|Apr</v>
      </c>
    </row>
    <row r="390" spans="1:11" ht="15" customHeight="1" x14ac:dyDescent="0.25">
      <c r="A390" s="2" t="s">
        <v>101</v>
      </c>
      <c r="B390" s="2" t="s">
        <v>3</v>
      </c>
      <c r="C390" s="2">
        <v>5</v>
      </c>
      <c r="D390" s="4">
        <v>131.96</v>
      </c>
      <c r="E390" s="5">
        <f t="shared" si="24"/>
        <v>659.80000000000007</v>
      </c>
      <c r="F390" s="6">
        <v>0.03</v>
      </c>
      <c r="G390" s="5">
        <f t="shared" si="25"/>
        <v>19.794</v>
      </c>
      <c r="H390" s="2">
        <v>2</v>
      </c>
      <c r="I390" s="3">
        <v>240</v>
      </c>
      <c r="J390" s="5">
        <f t="shared" si="26"/>
        <v>880.00600000000009</v>
      </c>
      <c r="K390" s="11" t="str">
        <f t="shared" si="27"/>
        <v>P0033|May</v>
      </c>
    </row>
    <row r="391" spans="1:11" ht="15" customHeight="1" x14ac:dyDescent="0.25">
      <c r="A391" s="2" t="s">
        <v>101</v>
      </c>
      <c r="B391" s="2" t="s">
        <v>4</v>
      </c>
      <c r="C391" s="2">
        <v>7</v>
      </c>
      <c r="D391" s="4">
        <v>130.16</v>
      </c>
      <c r="E391" s="5">
        <f t="shared" si="24"/>
        <v>911.12</v>
      </c>
      <c r="F391" s="6">
        <v>0.03</v>
      </c>
      <c r="G391" s="5">
        <f t="shared" si="25"/>
        <v>27.333600000000001</v>
      </c>
      <c r="H391" s="2">
        <v>2</v>
      </c>
      <c r="I391" s="3">
        <v>240</v>
      </c>
      <c r="J391" s="5">
        <f t="shared" si="26"/>
        <v>1123.7864</v>
      </c>
      <c r="K391" s="11" t="str">
        <f t="shared" si="27"/>
        <v>P0033|Jun</v>
      </c>
    </row>
    <row r="392" spans="1:11" ht="15" customHeight="1" x14ac:dyDescent="0.25">
      <c r="A392" s="2" t="s">
        <v>101</v>
      </c>
      <c r="B392" s="2" t="s">
        <v>5</v>
      </c>
      <c r="C392" s="2">
        <v>8</v>
      </c>
      <c r="D392" s="4">
        <v>168.41</v>
      </c>
      <c r="E392" s="5">
        <f t="shared" si="24"/>
        <v>1347.28</v>
      </c>
      <c r="F392" s="6">
        <v>0.03</v>
      </c>
      <c r="G392" s="5">
        <f t="shared" si="25"/>
        <v>40.418399999999998</v>
      </c>
      <c r="H392" s="2">
        <v>2</v>
      </c>
      <c r="I392" s="3">
        <v>240</v>
      </c>
      <c r="J392" s="5">
        <f t="shared" si="26"/>
        <v>1546.8616</v>
      </c>
      <c r="K392" s="11" t="str">
        <f t="shared" si="27"/>
        <v>P0033|Jul</v>
      </c>
    </row>
    <row r="393" spans="1:11" ht="15" customHeight="1" x14ac:dyDescent="0.25">
      <c r="A393" s="2" t="s">
        <v>101</v>
      </c>
      <c r="B393" s="2" t="s">
        <v>6</v>
      </c>
      <c r="C393" s="2">
        <v>8</v>
      </c>
      <c r="D393" s="4">
        <v>154</v>
      </c>
      <c r="E393" s="5">
        <f t="shared" si="24"/>
        <v>1232</v>
      </c>
      <c r="F393" s="6">
        <v>0.03</v>
      </c>
      <c r="G393" s="5">
        <f t="shared" si="25"/>
        <v>36.96</v>
      </c>
      <c r="H393" s="2">
        <v>2</v>
      </c>
      <c r="I393" s="3">
        <v>240</v>
      </c>
      <c r="J393" s="5">
        <f t="shared" si="26"/>
        <v>1435.04</v>
      </c>
      <c r="K393" s="11" t="str">
        <f t="shared" si="27"/>
        <v>P0033|Aug</v>
      </c>
    </row>
    <row r="394" spans="1:11" ht="15" customHeight="1" x14ac:dyDescent="0.25">
      <c r="A394" s="2" t="s">
        <v>101</v>
      </c>
      <c r="B394" s="2" t="s">
        <v>7</v>
      </c>
      <c r="C394" s="2">
        <v>6</v>
      </c>
      <c r="D394" s="4">
        <v>130.16</v>
      </c>
      <c r="E394" s="5">
        <f t="shared" si="24"/>
        <v>780.96</v>
      </c>
      <c r="F394" s="6">
        <v>0.03</v>
      </c>
      <c r="G394" s="5">
        <f t="shared" si="25"/>
        <v>23.428799999999999</v>
      </c>
      <c r="H394" s="2">
        <v>2</v>
      </c>
      <c r="I394" s="3">
        <v>240</v>
      </c>
      <c r="J394" s="5">
        <f t="shared" si="26"/>
        <v>997.53120000000001</v>
      </c>
      <c r="K394" s="11" t="str">
        <f t="shared" si="27"/>
        <v>P0033|Sep</v>
      </c>
    </row>
    <row r="395" spans="1:11" ht="15" customHeight="1" x14ac:dyDescent="0.25">
      <c r="A395" s="2" t="s">
        <v>101</v>
      </c>
      <c r="B395" s="2" t="s">
        <v>8</v>
      </c>
      <c r="C395" s="2">
        <v>5</v>
      </c>
      <c r="D395" s="4">
        <v>135.5</v>
      </c>
      <c r="E395" s="5">
        <f t="shared" si="24"/>
        <v>677.5</v>
      </c>
      <c r="F395" s="6">
        <v>0.03</v>
      </c>
      <c r="G395" s="5">
        <f t="shared" si="25"/>
        <v>20.324999999999999</v>
      </c>
      <c r="H395" s="2">
        <v>2</v>
      </c>
      <c r="I395" s="3">
        <v>240</v>
      </c>
      <c r="J395" s="5">
        <f t="shared" si="26"/>
        <v>897.17499999999995</v>
      </c>
      <c r="K395" s="11" t="str">
        <f t="shared" si="27"/>
        <v>P0033|Oct</v>
      </c>
    </row>
    <row r="396" spans="1:11" ht="15" customHeight="1" x14ac:dyDescent="0.25">
      <c r="A396" s="2" t="s">
        <v>101</v>
      </c>
      <c r="B396" s="2" t="s">
        <v>9</v>
      </c>
      <c r="C396" s="2">
        <v>5</v>
      </c>
      <c r="D396" s="4">
        <v>132.19</v>
      </c>
      <c r="E396" s="5">
        <f t="shared" si="24"/>
        <v>660.95</v>
      </c>
      <c r="F396" s="6">
        <v>0.03</v>
      </c>
      <c r="G396" s="5">
        <f t="shared" si="25"/>
        <v>19.828500000000002</v>
      </c>
      <c r="H396" s="2">
        <v>2</v>
      </c>
      <c r="I396" s="3">
        <v>240</v>
      </c>
      <c r="J396" s="5">
        <f t="shared" si="26"/>
        <v>881.12150000000008</v>
      </c>
      <c r="K396" s="11" t="str">
        <f t="shared" si="27"/>
        <v>P0033|Nov</v>
      </c>
    </row>
    <row r="397" spans="1:11" ht="15" customHeight="1" x14ac:dyDescent="0.25">
      <c r="A397" s="2" t="s">
        <v>101</v>
      </c>
      <c r="B397" s="2" t="s">
        <v>10</v>
      </c>
      <c r="C397" s="2">
        <v>12</v>
      </c>
      <c r="D397" s="4">
        <v>260.77</v>
      </c>
      <c r="E397" s="5">
        <f t="shared" si="24"/>
        <v>3129.24</v>
      </c>
      <c r="F397" s="6">
        <v>0.03</v>
      </c>
      <c r="G397" s="5">
        <f t="shared" si="25"/>
        <v>93.877199999999988</v>
      </c>
      <c r="H397" s="2">
        <v>5</v>
      </c>
      <c r="I397" s="3">
        <v>600</v>
      </c>
      <c r="J397" s="5">
        <f t="shared" si="26"/>
        <v>3635.3627999999999</v>
      </c>
      <c r="K397" s="11" t="str">
        <f t="shared" si="27"/>
        <v>P0033|Dec</v>
      </c>
    </row>
    <row r="398" spans="1:11" ht="15" customHeight="1" x14ac:dyDescent="0.25">
      <c r="A398" s="2" t="s">
        <v>101</v>
      </c>
      <c r="B398" s="2" t="s">
        <v>11</v>
      </c>
      <c r="C398" s="2">
        <v>11</v>
      </c>
      <c r="D398" s="4">
        <v>240.69</v>
      </c>
      <c r="E398" s="5">
        <f t="shared" si="24"/>
        <v>2647.59</v>
      </c>
      <c r="F398" s="6">
        <v>0.03</v>
      </c>
      <c r="G398" s="5">
        <f t="shared" si="25"/>
        <v>79.427700000000002</v>
      </c>
      <c r="H398" s="2">
        <v>4</v>
      </c>
      <c r="I398" s="3">
        <v>480</v>
      </c>
      <c r="J398" s="5">
        <f t="shared" si="26"/>
        <v>3048.1623</v>
      </c>
      <c r="K398" s="11" t="str">
        <f t="shared" si="27"/>
        <v>P0033|Jan</v>
      </c>
    </row>
    <row r="399" spans="1:11" ht="15" customHeight="1" x14ac:dyDescent="0.25">
      <c r="A399" s="2" t="s">
        <v>101</v>
      </c>
      <c r="B399" s="2" t="s">
        <v>12</v>
      </c>
      <c r="C399" s="2">
        <v>10</v>
      </c>
      <c r="D399" s="4">
        <v>218.63</v>
      </c>
      <c r="E399" s="5">
        <f t="shared" si="24"/>
        <v>2186.3000000000002</v>
      </c>
      <c r="F399" s="6">
        <v>0.03</v>
      </c>
      <c r="G399" s="5">
        <f t="shared" si="25"/>
        <v>65.588999999999999</v>
      </c>
      <c r="H399" s="2">
        <v>4</v>
      </c>
      <c r="I399" s="3">
        <v>480</v>
      </c>
      <c r="J399" s="5">
        <f t="shared" si="26"/>
        <v>2600.7110000000002</v>
      </c>
      <c r="K399" s="11" t="str">
        <f t="shared" si="27"/>
        <v>P0033|Feb</v>
      </c>
    </row>
    <row r="400" spans="1:11" ht="15" customHeight="1" x14ac:dyDescent="0.25">
      <c r="A400" s="2" t="s">
        <v>101</v>
      </c>
      <c r="B400" s="2" t="s">
        <v>13</v>
      </c>
      <c r="C400" s="2">
        <v>9</v>
      </c>
      <c r="D400" s="4">
        <v>213.44</v>
      </c>
      <c r="E400" s="5">
        <f t="shared" si="24"/>
        <v>1920.96</v>
      </c>
      <c r="F400" s="6">
        <v>0.03</v>
      </c>
      <c r="G400" s="5">
        <f t="shared" si="25"/>
        <v>57.628799999999998</v>
      </c>
      <c r="H400" s="2">
        <v>3</v>
      </c>
      <c r="I400" s="3">
        <v>360</v>
      </c>
      <c r="J400" s="5">
        <f t="shared" si="26"/>
        <v>2223.3312000000001</v>
      </c>
      <c r="K400" s="11" t="str">
        <f t="shared" si="27"/>
        <v>P0033|Mar</v>
      </c>
    </row>
    <row r="401" spans="1:11" ht="15" customHeight="1" x14ac:dyDescent="0.25">
      <c r="A401" s="2" t="s">
        <v>103</v>
      </c>
      <c r="B401" s="2" t="s">
        <v>2</v>
      </c>
      <c r="C401" s="2">
        <v>6</v>
      </c>
      <c r="D401" s="4">
        <v>146.4</v>
      </c>
      <c r="E401" s="5">
        <f t="shared" si="24"/>
        <v>878.40000000000009</v>
      </c>
      <c r="F401" s="6">
        <v>0.03</v>
      </c>
      <c r="G401" s="5">
        <f t="shared" si="25"/>
        <v>26.352</v>
      </c>
      <c r="H401" s="2">
        <v>2</v>
      </c>
      <c r="I401" s="3">
        <v>300</v>
      </c>
      <c r="J401" s="5">
        <f t="shared" si="26"/>
        <v>1152.048</v>
      </c>
      <c r="K401" s="11" t="str">
        <f t="shared" si="27"/>
        <v>P0034|Apr</v>
      </c>
    </row>
    <row r="402" spans="1:11" ht="15" customHeight="1" x14ac:dyDescent="0.25">
      <c r="A402" s="2" t="s">
        <v>103</v>
      </c>
      <c r="B402" s="2" t="s">
        <v>3</v>
      </c>
      <c r="C402" s="2">
        <v>7</v>
      </c>
      <c r="D402" s="4">
        <v>159</v>
      </c>
      <c r="E402" s="5">
        <f t="shared" si="24"/>
        <v>1113</v>
      </c>
      <c r="F402" s="6">
        <v>0.03</v>
      </c>
      <c r="G402" s="5">
        <f t="shared" si="25"/>
        <v>33.39</v>
      </c>
      <c r="H402" s="2">
        <v>2</v>
      </c>
      <c r="I402" s="3">
        <v>300</v>
      </c>
      <c r="J402" s="5">
        <f t="shared" si="26"/>
        <v>1379.61</v>
      </c>
      <c r="K402" s="11" t="str">
        <f t="shared" si="27"/>
        <v>P0034|May</v>
      </c>
    </row>
    <row r="403" spans="1:11" ht="15" customHeight="1" x14ac:dyDescent="0.25">
      <c r="A403" s="2" t="s">
        <v>103</v>
      </c>
      <c r="B403" s="2" t="s">
        <v>4</v>
      </c>
      <c r="C403" s="2">
        <v>7</v>
      </c>
      <c r="D403" s="4">
        <v>176.86</v>
      </c>
      <c r="E403" s="5">
        <f t="shared" si="24"/>
        <v>1238.02</v>
      </c>
      <c r="F403" s="6">
        <v>0.03</v>
      </c>
      <c r="G403" s="5">
        <f t="shared" si="25"/>
        <v>37.140599999999999</v>
      </c>
      <c r="H403" s="2">
        <v>2</v>
      </c>
      <c r="I403" s="3">
        <v>300</v>
      </c>
      <c r="J403" s="5">
        <f t="shared" si="26"/>
        <v>1500.8794</v>
      </c>
      <c r="K403" s="11" t="str">
        <f t="shared" si="27"/>
        <v>P0034|Jun</v>
      </c>
    </row>
    <row r="404" spans="1:11" ht="15" customHeight="1" x14ac:dyDescent="0.25">
      <c r="A404" s="2" t="s">
        <v>103</v>
      </c>
      <c r="B404" s="2" t="s">
        <v>5</v>
      </c>
      <c r="C404" s="2">
        <v>11</v>
      </c>
      <c r="D404" s="4">
        <v>190.09</v>
      </c>
      <c r="E404" s="5">
        <f t="shared" si="24"/>
        <v>2090.9900000000002</v>
      </c>
      <c r="F404" s="6">
        <v>0.03</v>
      </c>
      <c r="G404" s="5">
        <f t="shared" si="25"/>
        <v>62.729700000000008</v>
      </c>
      <c r="H404" s="2">
        <v>3</v>
      </c>
      <c r="I404" s="3">
        <v>450</v>
      </c>
      <c r="J404" s="5">
        <f t="shared" si="26"/>
        <v>2478.2603000000004</v>
      </c>
      <c r="K404" s="11" t="str">
        <f t="shared" si="27"/>
        <v>P0034|Jul</v>
      </c>
    </row>
    <row r="405" spans="1:11" ht="15" customHeight="1" x14ac:dyDescent="0.25">
      <c r="A405" s="2" t="s">
        <v>103</v>
      </c>
      <c r="B405" s="2" t="s">
        <v>6</v>
      </c>
      <c r="C405" s="2">
        <v>10</v>
      </c>
      <c r="D405" s="4">
        <v>196.06</v>
      </c>
      <c r="E405" s="5">
        <f t="shared" si="24"/>
        <v>1960.6</v>
      </c>
      <c r="F405" s="6">
        <v>0.03</v>
      </c>
      <c r="G405" s="5">
        <f t="shared" si="25"/>
        <v>58.817999999999998</v>
      </c>
      <c r="H405" s="2">
        <v>3</v>
      </c>
      <c r="I405" s="3">
        <v>450</v>
      </c>
      <c r="J405" s="5">
        <f t="shared" si="26"/>
        <v>2351.7819999999997</v>
      </c>
      <c r="K405" s="11" t="str">
        <f t="shared" si="27"/>
        <v>P0034|Aug</v>
      </c>
    </row>
    <row r="406" spans="1:11" ht="15" customHeight="1" x14ac:dyDescent="0.25">
      <c r="A406" s="2" t="s">
        <v>103</v>
      </c>
      <c r="B406" s="2" t="s">
        <v>7</v>
      </c>
      <c r="C406" s="2">
        <v>7</v>
      </c>
      <c r="D406" s="4">
        <v>180.69</v>
      </c>
      <c r="E406" s="5">
        <f t="shared" si="24"/>
        <v>1264.83</v>
      </c>
      <c r="F406" s="6">
        <v>0.03</v>
      </c>
      <c r="G406" s="5">
        <f t="shared" si="25"/>
        <v>37.944899999999997</v>
      </c>
      <c r="H406" s="2">
        <v>2</v>
      </c>
      <c r="I406" s="3">
        <v>300</v>
      </c>
      <c r="J406" s="5">
        <f t="shared" si="26"/>
        <v>1526.8851</v>
      </c>
      <c r="K406" s="11" t="str">
        <f t="shared" si="27"/>
        <v>P0034|Sep</v>
      </c>
    </row>
    <row r="407" spans="1:11" ht="15" customHeight="1" x14ac:dyDescent="0.25">
      <c r="A407" s="2" t="s">
        <v>103</v>
      </c>
      <c r="B407" s="2" t="s">
        <v>8</v>
      </c>
      <c r="C407" s="2">
        <v>6</v>
      </c>
      <c r="D407" s="4">
        <v>173.37</v>
      </c>
      <c r="E407" s="5">
        <f t="shared" si="24"/>
        <v>1040.22</v>
      </c>
      <c r="F407" s="6">
        <v>0.03</v>
      </c>
      <c r="G407" s="5">
        <f t="shared" si="25"/>
        <v>31.206599999999998</v>
      </c>
      <c r="H407" s="2">
        <v>2</v>
      </c>
      <c r="I407" s="3">
        <v>300</v>
      </c>
      <c r="J407" s="5">
        <f t="shared" si="26"/>
        <v>1309.0134</v>
      </c>
      <c r="K407" s="11" t="str">
        <f t="shared" si="27"/>
        <v>P0034|Oct</v>
      </c>
    </row>
    <row r="408" spans="1:11" ht="15" customHeight="1" x14ac:dyDescent="0.25">
      <c r="A408" s="2" t="s">
        <v>103</v>
      </c>
      <c r="B408" s="2" t="s">
        <v>9</v>
      </c>
      <c r="C408" s="2">
        <v>7</v>
      </c>
      <c r="D408" s="4">
        <v>186.57</v>
      </c>
      <c r="E408" s="5">
        <f t="shared" si="24"/>
        <v>1305.99</v>
      </c>
      <c r="F408" s="6">
        <v>0.03</v>
      </c>
      <c r="G408" s="5">
        <f t="shared" si="25"/>
        <v>39.179699999999997</v>
      </c>
      <c r="H408" s="2">
        <v>2</v>
      </c>
      <c r="I408" s="3">
        <v>300</v>
      </c>
      <c r="J408" s="5">
        <f t="shared" si="26"/>
        <v>1566.8103000000001</v>
      </c>
      <c r="K408" s="11" t="str">
        <f t="shared" si="27"/>
        <v>P0034|Nov</v>
      </c>
    </row>
    <row r="409" spans="1:11" ht="15" customHeight="1" x14ac:dyDescent="0.25">
      <c r="A409" s="2" t="s">
        <v>103</v>
      </c>
      <c r="B409" s="2" t="s">
        <v>10</v>
      </c>
      <c r="C409" s="2">
        <v>15</v>
      </c>
      <c r="D409" s="4">
        <v>292.89</v>
      </c>
      <c r="E409" s="5">
        <f t="shared" si="24"/>
        <v>4393.3499999999995</v>
      </c>
      <c r="F409" s="6">
        <v>0.03</v>
      </c>
      <c r="G409" s="5">
        <f t="shared" si="25"/>
        <v>131.80049999999997</v>
      </c>
      <c r="H409" s="2">
        <v>6</v>
      </c>
      <c r="I409" s="3">
        <v>900</v>
      </c>
      <c r="J409" s="5">
        <f t="shared" si="26"/>
        <v>5161.5494999999992</v>
      </c>
      <c r="K409" s="11" t="str">
        <f t="shared" si="27"/>
        <v>P0034|Dec</v>
      </c>
    </row>
    <row r="410" spans="1:11" ht="15" customHeight="1" x14ac:dyDescent="0.25">
      <c r="A410" s="2" t="s">
        <v>103</v>
      </c>
      <c r="B410" s="2" t="s">
        <v>11</v>
      </c>
      <c r="C410" s="2">
        <v>12</v>
      </c>
      <c r="D410" s="4">
        <v>266.58999999999997</v>
      </c>
      <c r="E410" s="5">
        <f t="shared" si="24"/>
        <v>3199.08</v>
      </c>
      <c r="F410" s="6">
        <v>0.03</v>
      </c>
      <c r="G410" s="5">
        <f t="shared" si="25"/>
        <v>95.972399999999993</v>
      </c>
      <c r="H410" s="2">
        <v>5</v>
      </c>
      <c r="I410" s="3">
        <v>750</v>
      </c>
      <c r="J410" s="5">
        <f t="shared" si="26"/>
        <v>3853.1075999999998</v>
      </c>
      <c r="K410" s="11" t="str">
        <f t="shared" si="27"/>
        <v>P0034|Jan</v>
      </c>
    </row>
    <row r="411" spans="1:11" ht="15" customHeight="1" x14ac:dyDescent="0.25">
      <c r="A411" s="2" t="s">
        <v>103</v>
      </c>
      <c r="B411" s="2" t="s">
        <v>12</v>
      </c>
      <c r="C411" s="2">
        <v>11</v>
      </c>
      <c r="D411" s="4">
        <v>261.08999999999997</v>
      </c>
      <c r="E411" s="5">
        <f t="shared" si="24"/>
        <v>2871.99</v>
      </c>
      <c r="F411" s="6">
        <v>0.03</v>
      </c>
      <c r="G411" s="5">
        <f t="shared" si="25"/>
        <v>86.159699999999987</v>
      </c>
      <c r="H411" s="2">
        <v>4</v>
      </c>
      <c r="I411" s="3">
        <v>600</v>
      </c>
      <c r="J411" s="5">
        <f t="shared" si="26"/>
        <v>3385.8302999999996</v>
      </c>
      <c r="K411" s="11" t="str">
        <f t="shared" si="27"/>
        <v>P0034|Feb</v>
      </c>
    </row>
    <row r="412" spans="1:11" ht="15" customHeight="1" x14ac:dyDescent="0.25">
      <c r="A412" s="2" t="s">
        <v>103</v>
      </c>
      <c r="B412" s="2" t="s">
        <v>13</v>
      </c>
      <c r="C412" s="2">
        <v>12</v>
      </c>
      <c r="D412" s="4">
        <v>229.51</v>
      </c>
      <c r="E412" s="5">
        <f t="shared" si="24"/>
        <v>2754.12</v>
      </c>
      <c r="F412" s="6">
        <v>0.03</v>
      </c>
      <c r="G412" s="5">
        <f t="shared" si="25"/>
        <v>82.623599999999996</v>
      </c>
      <c r="H412" s="2">
        <v>4</v>
      </c>
      <c r="I412" s="3">
        <v>600</v>
      </c>
      <c r="J412" s="5">
        <f t="shared" si="26"/>
        <v>3271.4964</v>
      </c>
      <c r="K412" s="11" t="str">
        <f t="shared" si="27"/>
        <v>P0034|Mar</v>
      </c>
    </row>
    <row r="413" spans="1:11" ht="15" customHeight="1" x14ac:dyDescent="0.25">
      <c r="A413" s="2" t="s">
        <v>105</v>
      </c>
      <c r="B413" s="2" t="s">
        <v>2</v>
      </c>
      <c r="C413" s="2">
        <v>6</v>
      </c>
      <c r="D413" s="4">
        <v>92.62</v>
      </c>
      <c r="E413" s="5">
        <f t="shared" si="24"/>
        <v>555.72</v>
      </c>
      <c r="F413" s="6">
        <v>0.03</v>
      </c>
      <c r="G413" s="5">
        <f t="shared" si="25"/>
        <v>16.671600000000002</v>
      </c>
      <c r="H413" s="2">
        <v>2</v>
      </c>
      <c r="I413" s="3">
        <v>240</v>
      </c>
      <c r="J413" s="5">
        <f t="shared" si="26"/>
        <v>779.04840000000002</v>
      </c>
      <c r="K413" s="11" t="str">
        <f t="shared" si="27"/>
        <v>P0035|Apr</v>
      </c>
    </row>
    <row r="414" spans="1:11" ht="15" customHeight="1" x14ac:dyDescent="0.25">
      <c r="A414" s="2" t="s">
        <v>105</v>
      </c>
      <c r="B414" s="2" t="s">
        <v>3</v>
      </c>
      <c r="C414" s="2">
        <v>7</v>
      </c>
      <c r="D414" s="4">
        <v>113.52</v>
      </c>
      <c r="E414" s="5">
        <f t="shared" si="24"/>
        <v>794.64</v>
      </c>
      <c r="F414" s="6">
        <v>0.03</v>
      </c>
      <c r="G414" s="5">
        <f t="shared" si="25"/>
        <v>23.839199999999998</v>
      </c>
      <c r="H414" s="2">
        <v>2</v>
      </c>
      <c r="I414" s="3">
        <v>240</v>
      </c>
      <c r="J414" s="5">
        <f t="shared" si="26"/>
        <v>1010.8007999999999</v>
      </c>
      <c r="K414" s="11" t="str">
        <f t="shared" si="27"/>
        <v>P0035|May</v>
      </c>
    </row>
    <row r="415" spans="1:11" ht="15" customHeight="1" x14ac:dyDescent="0.25">
      <c r="A415" s="2" t="s">
        <v>105</v>
      </c>
      <c r="B415" s="2" t="s">
        <v>4</v>
      </c>
      <c r="C415" s="2">
        <v>8</v>
      </c>
      <c r="D415" s="4">
        <v>117.32</v>
      </c>
      <c r="E415" s="5">
        <f t="shared" si="24"/>
        <v>938.56</v>
      </c>
      <c r="F415" s="6">
        <v>0.03</v>
      </c>
      <c r="G415" s="5">
        <f t="shared" si="25"/>
        <v>28.156799999999997</v>
      </c>
      <c r="H415" s="2">
        <v>2</v>
      </c>
      <c r="I415" s="3">
        <v>240</v>
      </c>
      <c r="J415" s="5">
        <f t="shared" si="26"/>
        <v>1150.4032</v>
      </c>
      <c r="K415" s="11" t="str">
        <f t="shared" si="27"/>
        <v>P0035|Jun</v>
      </c>
    </row>
    <row r="416" spans="1:11" ht="15" customHeight="1" x14ac:dyDescent="0.25">
      <c r="A416" s="2" t="s">
        <v>105</v>
      </c>
      <c r="B416" s="2" t="s">
        <v>5</v>
      </c>
      <c r="C416" s="2">
        <v>11</v>
      </c>
      <c r="D416" s="4">
        <v>131.81</v>
      </c>
      <c r="E416" s="5">
        <f t="shared" si="24"/>
        <v>1449.91</v>
      </c>
      <c r="F416" s="6">
        <v>0.03</v>
      </c>
      <c r="G416" s="5">
        <f t="shared" si="25"/>
        <v>43.497300000000003</v>
      </c>
      <c r="H416" s="2">
        <v>3</v>
      </c>
      <c r="I416" s="3">
        <v>360</v>
      </c>
      <c r="J416" s="5">
        <f t="shared" si="26"/>
        <v>1766.4127000000001</v>
      </c>
      <c r="K416" s="11" t="str">
        <f t="shared" si="27"/>
        <v>P0035|Jul</v>
      </c>
    </row>
    <row r="417" spans="1:11" ht="15" customHeight="1" x14ac:dyDescent="0.25">
      <c r="A417" s="2" t="s">
        <v>105</v>
      </c>
      <c r="B417" s="2" t="s">
        <v>6</v>
      </c>
      <c r="C417" s="2">
        <v>9</v>
      </c>
      <c r="D417" s="4">
        <v>129.52000000000001</v>
      </c>
      <c r="E417" s="5">
        <f t="shared" si="24"/>
        <v>1165.68</v>
      </c>
      <c r="F417" s="6">
        <v>0.03</v>
      </c>
      <c r="G417" s="5">
        <f t="shared" si="25"/>
        <v>34.970399999999998</v>
      </c>
      <c r="H417" s="2">
        <v>2</v>
      </c>
      <c r="I417" s="3">
        <v>240</v>
      </c>
      <c r="J417" s="5">
        <f t="shared" si="26"/>
        <v>1370.7096000000001</v>
      </c>
      <c r="K417" s="11" t="str">
        <f t="shared" si="27"/>
        <v>P0035|Aug</v>
      </c>
    </row>
    <row r="418" spans="1:11" ht="15" customHeight="1" x14ac:dyDescent="0.25">
      <c r="A418" s="2" t="s">
        <v>105</v>
      </c>
      <c r="B418" s="2" t="s">
        <v>7</v>
      </c>
      <c r="C418" s="2">
        <v>7</v>
      </c>
      <c r="D418" s="4">
        <v>121.86</v>
      </c>
      <c r="E418" s="5">
        <f t="shared" si="24"/>
        <v>853.02</v>
      </c>
      <c r="F418" s="6">
        <v>0.03</v>
      </c>
      <c r="G418" s="5">
        <f t="shared" si="25"/>
        <v>25.590599999999998</v>
      </c>
      <c r="H418" s="2">
        <v>2</v>
      </c>
      <c r="I418" s="3">
        <v>240</v>
      </c>
      <c r="J418" s="5">
        <f t="shared" si="26"/>
        <v>1067.4294</v>
      </c>
      <c r="K418" s="11" t="str">
        <f t="shared" si="27"/>
        <v>P0035|Sep</v>
      </c>
    </row>
    <row r="419" spans="1:11" ht="15" customHeight="1" x14ac:dyDescent="0.25">
      <c r="A419" s="2" t="s">
        <v>105</v>
      </c>
      <c r="B419" s="2" t="s">
        <v>8</v>
      </c>
      <c r="C419" s="2">
        <v>6</v>
      </c>
      <c r="D419" s="4">
        <v>107.75</v>
      </c>
      <c r="E419" s="5">
        <f t="shared" si="24"/>
        <v>646.5</v>
      </c>
      <c r="F419" s="6">
        <v>0.03</v>
      </c>
      <c r="G419" s="5">
        <f t="shared" si="25"/>
        <v>19.395</v>
      </c>
      <c r="H419" s="2">
        <v>2</v>
      </c>
      <c r="I419" s="3">
        <v>240</v>
      </c>
      <c r="J419" s="5">
        <f t="shared" si="26"/>
        <v>867.10500000000002</v>
      </c>
      <c r="K419" s="11" t="str">
        <f t="shared" si="27"/>
        <v>P0035|Oct</v>
      </c>
    </row>
    <row r="420" spans="1:11" ht="15" customHeight="1" x14ac:dyDescent="0.25">
      <c r="A420" s="2" t="s">
        <v>105</v>
      </c>
      <c r="B420" s="2" t="s">
        <v>9</v>
      </c>
      <c r="C420" s="2">
        <v>7</v>
      </c>
      <c r="D420" s="4">
        <v>117.1</v>
      </c>
      <c r="E420" s="5">
        <f t="shared" si="24"/>
        <v>819.69999999999993</v>
      </c>
      <c r="F420" s="6">
        <v>0.03</v>
      </c>
      <c r="G420" s="5">
        <f t="shared" si="25"/>
        <v>24.590999999999998</v>
      </c>
      <c r="H420" s="2">
        <v>2</v>
      </c>
      <c r="I420" s="3">
        <v>240</v>
      </c>
      <c r="J420" s="5">
        <f t="shared" si="26"/>
        <v>1035.1089999999999</v>
      </c>
      <c r="K420" s="11" t="str">
        <f t="shared" si="27"/>
        <v>P0035|Nov</v>
      </c>
    </row>
    <row r="421" spans="1:11" ht="15" customHeight="1" x14ac:dyDescent="0.25">
      <c r="A421" s="2" t="s">
        <v>105</v>
      </c>
      <c r="B421" s="2" t="s">
        <v>10</v>
      </c>
      <c r="C421" s="2">
        <v>15</v>
      </c>
      <c r="D421" s="4">
        <v>202.39</v>
      </c>
      <c r="E421" s="5">
        <f t="shared" si="24"/>
        <v>3035.85</v>
      </c>
      <c r="F421" s="6">
        <v>0.03</v>
      </c>
      <c r="G421" s="5">
        <f t="shared" si="25"/>
        <v>91.075499999999991</v>
      </c>
      <c r="H421" s="2">
        <v>6</v>
      </c>
      <c r="I421" s="3">
        <v>720</v>
      </c>
      <c r="J421" s="5">
        <f t="shared" si="26"/>
        <v>3664.7745</v>
      </c>
      <c r="K421" s="11" t="str">
        <f t="shared" si="27"/>
        <v>P0035|Dec</v>
      </c>
    </row>
    <row r="422" spans="1:11" ht="15" customHeight="1" x14ac:dyDescent="0.25">
      <c r="A422" s="2" t="s">
        <v>105</v>
      </c>
      <c r="B422" s="2" t="s">
        <v>11</v>
      </c>
      <c r="C422" s="2">
        <v>15</v>
      </c>
      <c r="D422" s="4">
        <v>182.56</v>
      </c>
      <c r="E422" s="5">
        <f t="shared" si="24"/>
        <v>2738.4</v>
      </c>
      <c r="F422" s="6">
        <v>0.03</v>
      </c>
      <c r="G422" s="5">
        <f t="shared" si="25"/>
        <v>82.152000000000001</v>
      </c>
      <c r="H422" s="2">
        <v>6</v>
      </c>
      <c r="I422" s="3">
        <v>720</v>
      </c>
      <c r="J422" s="5">
        <f t="shared" si="26"/>
        <v>3376.248</v>
      </c>
      <c r="K422" s="11" t="str">
        <f t="shared" si="27"/>
        <v>P0035|Jan</v>
      </c>
    </row>
    <row r="423" spans="1:11" ht="15" customHeight="1" x14ac:dyDescent="0.25">
      <c r="A423" s="2" t="s">
        <v>105</v>
      </c>
      <c r="B423" s="2" t="s">
        <v>12</v>
      </c>
      <c r="C423" s="2">
        <v>13</v>
      </c>
      <c r="D423" s="4">
        <v>177.34</v>
      </c>
      <c r="E423" s="5">
        <f t="shared" si="24"/>
        <v>2305.42</v>
      </c>
      <c r="F423" s="6">
        <v>0.03</v>
      </c>
      <c r="G423" s="5">
        <f t="shared" si="25"/>
        <v>69.162599999999998</v>
      </c>
      <c r="H423" s="2">
        <v>5</v>
      </c>
      <c r="I423" s="3">
        <v>600</v>
      </c>
      <c r="J423" s="5">
        <f t="shared" si="26"/>
        <v>2836.2574</v>
      </c>
      <c r="K423" s="11" t="str">
        <f t="shared" si="27"/>
        <v>P0035|Feb</v>
      </c>
    </row>
    <row r="424" spans="1:11" ht="15" customHeight="1" x14ac:dyDescent="0.25">
      <c r="A424" s="2" t="s">
        <v>105</v>
      </c>
      <c r="B424" s="2" t="s">
        <v>13</v>
      </c>
      <c r="C424" s="2">
        <v>12</v>
      </c>
      <c r="D424" s="4">
        <v>144.31</v>
      </c>
      <c r="E424" s="5">
        <f t="shared" si="24"/>
        <v>1731.72</v>
      </c>
      <c r="F424" s="6">
        <v>0.03</v>
      </c>
      <c r="G424" s="5">
        <f t="shared" si="25"/>
        <v>51.951599999999999</v>
      </c>
      <c r="H424" s="2">
        <v>4</v>
      </c>
      <c r="I424" s="3">
        <v>480</v>
      </c>
      <c r="J424" s="5">
        <f t="shared" si="26"/>
        <v>2159.7684000000004</v>
      </c>
      <c r="K424" s="11" t="str">
        <f t="shared" si="27"/>
        <v>P0035|Mar</v>
      </c>
    </row>
    <row r="425" spans="1:11" ht="15" customHeight="1" x14ac:dyDescent="0.25">
      <c r="A425" s="2" t="s">
        <v>107</v>
      </c>
      <c r="B425" s="2" t="s">
        <v>2</v>
      </c>
      <c r="C425" s="2">
        <v>6</v>
      </c>
      <c r="D425" s="4">
        <v>188.79</v>
      </c>
      <c r="E425" s="5">
        <f t="shared" si="24"/>
        <v>1132.74</v>
      </c>
      <c r="F425" s="6">
        <v>0.03</v>
      </c>
      <c r="G425" s="5">
        <f t="shared" si="25"/>
        <v>33.982199999999999</v>
      </c>
      <c r="H425" s="2">
        <v>2</v>
      </c>
      <c r="I425" s="3">
        <v>370</v>
      </c>
      <c r="J425" s="5">
        <f t="shared" si="26"/>
        <v>1468.7578000000001</v>
      </c>
      <c r="K425" s="11" t="str">
        <f t="shared" si="27"/>
        <v>P0036|Apr</v>
      </c>
    </row>
    <row r="426" spans="1:11" ht="15" customHeight="1" x14ac:dyDescent="0.25">
      <c r="A426" s="2" t="s">
        <v>107</v>
      </c>
      <c r="B426" s="2" t="s">
        <v>3</v>
      </c>
      <c r="C426" s="2">
        <v>8</v>
      </c>
      <c r="D426" s="4">
        <v>205.64</v>
      </c>
      <c r="E426" s="5">
        <f t="shared" si="24"/>
        <v>1645.12</v>
      </c>
      <c r="F426" s="6">
        <v>0.03</v>
      </c>
      <c r="G426" s="5">
        <f t="shared" si="25"/>
        <v>49.353599999999993</v>
      </c>
      <c r="H426" s="2">
        <v>2</v>
      </c>
      <c r="I426" s="3">
        <v>370</v>
      </c>
      <c r="J426" s="5">
        <f t="shared" si="26"/>
        <v>1965.7664</v>
      </c>
      <c r="K426" s="11" t="str">
        <f t="shared" si="27"/>
        <v>P0036|May</v>
      </c>
    </row>
    <row r="427" spans="1:11" ht="15" customHeight="1" x14ac:dyDescent="0.25">
      <c r="A427" s="2" t="s">
        <v>107</v>
      </c>
      <c r="B427" s="2" t="s">
        <v>4</v>
      </c>
      <c r="C427" s="2">
        <v>8</v>
      </c>
      <c r="D427" s="4">
        <v>216.85</v>
      </c>
      <c r="E427" s="5">
        <f t="shared" si="24"/>
        <v>1734.8</v>
      </c>
      <c r="F427" s="6">
        <v>0.03</v>
      </c>
      <c r="G427" s="5">
        <f t="shared" si="25"/>
        <v>52.043999999999997</v>
      </c>
      <c r="H427" s="2">
        <v>2</v>
      </c>
      <c r="I427" s="3">
        <v>370</v>
      </c>
      <c r="J427" s="5">
        <f t="shared" si="26"/>
        <v>2052.7560000000003</v>
      </c>
      <c r="K427" s="11" t="str">
        <f t="shared" si="27"/>
        <v>P0036|Jun</v>
      </c>
    </row>
    <row r="428" spans="1:11" ht="15" customHeight="1" x14ac:dyDescent="0.25">
      <c r="A428" s="2" t="s">
        <v>107</v>
      </c>
      <c r="B428" s="2" t="s">
        <v>5</v>
      </c>
      <c r="C428" s="2">
        <v>10</v>
      </c>
      <c r="D428" s="4">
        <v>237.84</v>
      </c>
      <c r="E428" s="5">
        <f t="shared" si="24"/>
        <v>2378.4</v>
      </c>
      <c r="F428" s="6">
        <v>0.03</v>
      </c>
      <c r="G428" s="5">
        <f t="shared" si="25"/>
        <v>71.352000000000004</v>
      </c>
      <c r="H428" s="2">
        <v>3</v>
      </c>
      <c r="I428" s="3">
        <v>555</v>
      </c>
      <c r="J428" s="5">
        <f t="shared" si="26"/>
        <v>2862.0480000000002</v>
      </c>
      <c r="K428" s="11" t="str">
        <f t="shared" si="27"/>
        <v>P0036|Jul</v>
      </c>
    </row>
    <row r="429" spans="1:11" ht="15" customHeight="1" x14ac:dyDescent="0.25">
      <c r="A429" s="2" t="s">
        <v>107</v>
      </c>
      <c r="B429" s="2" t="s">
        <v>6</v>
      </c>
      <c r="C429" s="2">
        <v>10</v>
      </c>
      <c r="D429" s="4">
        <v>232.08</v>
      </c>
      <c r="E429" s="5">
        <f t="shared" si="24"/>
        <v>2320.8000000000002</v>
      </c>
      <c r="F429" s="6">
        <v>0.03</v>
      </c>
      <c r="G429" s="5">
        <f t="shared" si="25"/>
        <v>69.624000000000009</v>
      </c>
      <c r="H429" s="2">
        <v>3</v>
      </c>
      <c r="I429" s="3">
        <v>555</v>
      </c>
      <c r="J429" s="5">
        <f t="shared" si="26"/>
        <v>2806.1760000000004</v>
      </c>
      <c r="K429" s="11" t="str">
        <f t="shared" si="27"/>
        <v>P0036|Aug</v>
      </c>
    </row>
    <row r="430" spans="1:11" ht="15" customHeight="1" x14ac:dyDescent="0.25">
      <c r="A430" s="2" t="s">
        <v>107</v>
      </c>
      <c r="B430" s="2" t="s">
        <v>7</v>
      </c>
      <c r="C430" s="2">
        <v>7</v>
      </c>
      <c r="D430" s="4">
        <v>215.18</v>
      </c>
      <c r="E430" s="5">
        <f t="shared" si="24"/>
        <v>1506.26</v>
      </c>
      <c r="F430" s="6">
        <v>0.03</v>
      </c>
      <c r="G430" s="5">
        <f t="shared" si="25"/>
        <v>45.187799999999996</v>
      </c>
      <c r="H430" s="2">
        <v>2</v>
      </c>
      <c r="I430" s="3">
        <v>370</v>
      </c>
      <c r="J430" s="5">
        <f t="shared" si="26"/>
        <v>1831.0722000000001</v>
      </c>
      <c r="K430" s="11" t="str">
        <f t="shared" si="27"/>
        <v>P0036|Sep</v>
      </c>
    </row>
    <row r="431" spans="1:11" ht="15" customHeight="1" x14ac:dyDescent="0.25">
      <c r="A431" s="2" t="s">
        <v>107</v>
      </c>
      <c r="B431" s="2" t="s">
        <v>8</v>
      </c>
      <c r="C431" s="2">
        <v>7</v>
      </c>
      <c r="D431" s="4">
        <v>227.76</v>
      </c>
      <c r="E431" s="5">
        <f t="shared" si="24"/>
        <v>1594.32</v>
      </c>
      <c r="F431" s="6">
        <v>0.03</v>
      </c>
      <c r="G431" s="5">
        <f t="shared" si="25"/>
        <v>47.829599999999999</v>
      </c>
      <c r="H431" s="2">
        <v>2</v>
      </c>
      <c r="I431" s="3">
        <v>370</v>
      </c>
      <c r="J431" s="5">
        <f t="shared" si="26"/>
        <v>1916.4903999999999</v>
      </c>
      <c r="K431" s="11" t="str">
        <f t="shared" si="27"/>
        <v>P0036|Oct</v>
      </c>
    </row>
    <row r="432" spans="1:11" ht="15" customHeight="1" x14ac:dyDescent="0.25">
      <c r="A432" s="2" t="s">
        <v>107</v>
      </c>
      <c r="B432" s="2" t="s">
        <v>9</v>
      </c>
      <c r="C432" s="2">
        <v>7</v>
      </c>
      <c r="D432" s="4">
        <v>209.94</v>
      </c>
      <c r="E432" s="5">
        <f t="shared" si="24"/>
        <v>1469.58</v>
      </c>
      <c r="F432" s="6">
        <v>0.03</v>
      </c>
      <c r="G432" s="5">
        <f t="shared" si="25"/>
        <v>44.087399999999995</v>
      </c>
      <c r="H432" s="2">
        <v>2</v>
      </c>
      <c r="I432" s="3">
        <v>370</v>
      </c>
      <c r="J432" s="5">
        <f t="shared" si="26"/>
        <v>1795.4926</v>
      </c>
      <c r="K432" s="11" t="str">
        <f t="shared" si="27"/>
        <v>P0036|Nov</v>
      </c>
    </row>
    <row r="433" spans="1:11" ht="15" customHeight="1" x14ac:dyDescent="0.25">
      <c r="A433" s="2" t="s">
        <v>107</v>
      </c>
      <c r="B433" s="2" t="s">
        <v>10</v>
      </c>
      <c r="C433" s="2">
        <v>15</v>
      </c>
      <c r="D433" s="4">
        <v>389.06</v>
      </c>
      <c r="E433" s="5">
        <f t="shared" si="24"/>
        <v>5835.9</v>
      </c>
      <c r="F433" s="6">
        <v>0.03</v>
      </c>
      <c r="G433" s="5">
        <f t="shared" si="25"/>
        <v>175.07699999999997</v>
      </c>
      <c r="H433" s="2">
        <v>6</v>
      </c>
      <c r="I433" s="3">
        <v>1110</v>
      </c>
      <c r="J433" s="5">
        <f t="shared" si="26"/>
        <v>6770.8229999999994</v>
      </c>
      <c r="K433" s="11" t="str">
        <f t="shared" si="27"/>
        <v>P0036|Dec</v>
      </c>
    </row>
    <row r="434" spans="1:11" ht="15" customHeight="1" x14ac:dyDescent="0.25">
      <c r="A434" s="2" t="s">
        <v>107</v>
      </c>
      <c r="B434" s="2" t="s">
        <v>11</v>
      </c>
      <c r="C434" s="2">
        <v>15</v>
      </c>
      <c r="D434" s="4">
        <v>349.12</v>
      </c>
      <c r="E434" s="5">
        <f t="shared" si="24"/>
        <v>5236.8</v>
      </c>
      <c r="F434" s="6">
        <v>0.03</v>
      </c>
      <c r="G434" s="5">
        <f t="shared" si="25"/>
        <v>157.10400000000001</v>
      </c>
      <c r="H434" s="2">
        <v>6</v>
      </c>
      <c r="I434" s="3">
        <v>1110</v>
      </c>
      <c r="J434" s="5">
        <f t="shared" si="26"/>
        <v>6189.6959999999999</v>
      </c>
      <c r="K434" s="11" t="str">
        <f t="shared" si="27"/>
        <v>P0036|Jan</v>
      </c>
    </row>
    <row r="435" spans="1:11" ht="15" customHeight="1" x14ac:dyDescent="0.25">
      <c r="A435" s="2" t="s">
        <v>107</v>
      </c>
      <c r="B435" s="2" t="s">
        <v>12</v>
      </c>
      <c r="C435" s="2">
        <v>11</v>
      </c>
      <c r="D435" s="4">
        <v>359.69</v>
      </c>
      <c r="E435" s="5">
        <f t="shared" si="24"/>
        <v>3956.59</v>
      </c>
      <c r="F435" s="6">
        <v>0.03</v>
      </c>
      <c r="G435" s="5">
        <f t="shared" si="25"/>
        <v>118.6977</v>
      </c>
      <c r="H435" s="2">
        <v>4</v>
      </c>
      <c r="I435" s="3">
        <v>740</v>
      </c>
      <c r="J435" s="5">
        <f t="shared" si="26"/>
        <v>4577.8923000000004</v>
      </c>
      <c r="K435" s="11" t="str">
        <f t="shared" si="27"/>
        <v>P0036|Feb</v>
      </c>
    </row>
    <row r="436" spans="1:11" ht="15" customHeight="1" x14ac:dyDescent="0.25">
      <c r="A436" s="2" t="s">
        <v>107</v>
      </c>
      <c r="B436" s="2" t="s">
        <v>13</v>
      </c>
      <c r="C436" s="2">
        <v>11</v>
      </c>
      <c r="D436" s="4">
        <v>323.8</v>
      </c>
      <c r="E436" s="5">
        <f t="shared" si="24"/>
        <v>3561.8</v>
      </c>
      <c r="F436" s="6">
        <v>0.03</v>
      </c>
      <c r="G436" s="5">
        <f t="shared" si="25"/>
        <v>106.854</v>
      </c>
      <c r="H436" s="2">
        <v>4</v>
      </c>
      <c r="I436" s="3">
        <v>740</v>
      </c>
      <c r="J436" s="5">
        <f t="shared" si="26"/>
        <v>4194.9459999999999</v>
      </c>
      <c r="K436" s="11" t="str">
        <f t="shared" si="27"/>
        <v>P0036|Mar</v>
      </c>
    </row>
    <row r="437" spans="1:11" ht="15" customHeight="1" x14ac:dyDescent="0.25">
      <c r="A437" s="2" t="s">
        <v>109</v>
      </c>
      <c r="B437" s="2" t="s">
        <v>2</v>
      </c>
      <c r="C437" s="2">
        <v>7</v>
      </c>
      <c r="D437" s="4">
        <v>177.11</v>
      </c>
      <c r="E437" s="5">
        <f t="shared" si="24"/>
        <v>1239.77</v>
      </c>
      <c r="F437" s="6">
        <v>0.03</v>
      </c>
      <c r="G437" s="5">
        <f t="shared" si="25"/>
        <v>37.193100000000001</v>
      </c>
      <c r="H437" s="2">
        <v>2</v>
      </c>
      <c r="I437" s="3">
        <v>370</v>
      </c>
      <c r="J437" s="5">
        <f t="shared" si="26"/>
        <v>1572.5769</v>
      </c>
      <c r="K437" s="11" t="str">
        <f t="shared" si="27"/>
        <v>P0037|Apr</v>
      </c>
    </row>
    <row r="438" spans="1:11" ht="15" customHeight="1" x14ac:dyDescent="0.25">
      <c r="A438" s="2" t="s">
        <v>109</v>
      </c>
      <c r="B438" s="2" t="s">
        <v>3</v>
      </c>
      <c r="C438" s="2">
        <v>8</v>
      </c>
      <c r="D438" s="4">
        <v>197.52</v>
      </c>
      <c r="E438" s="5">
        <f t="shared" si="24"/>
        <v>1580.16</v>
      </c>
      <c r="F438" s="6">
        <v>0.03</v>
      </c>
      <c r="G438" s="5">
        <f t="shared" si="25"/>
        <v>47.404800000000002</v>
      </c>
      <c r="H438" s="2">
        <v>3</v>
      </c>
      <c r="I438" s="3">
        <v>555</v>
      </c>
      <c r="J438" s="5">
        <f t="shared" si="26"/>
        <v>2087.7552000000001</v>
      </c>
      <c r="K438" s="11" t="str">
        <f t="shared" si="27"/>
        <v>P0037|May</v>
      </c>
    </row>
    <row r="439" spans="1:11" ht="15" customHeight="1" x14ac:dyDescent="0.25">
      <c r="A439" s="2" t="s">
        <v>109</v>
      </c>
      <c r="B439" s="2" t="s">
        <v>4</v>
      </c>
      <c r="C439" s="2">
        <v>9</v>
      </c>
      <c r="D439" s="4">
        <v>192.7</v>
      </c>
      <c r="E439" s="5">
        <f t="shared" si="24"/>
        <v>1734.3</v>
      </c>
      <c r="F439" s="6">
        <v>0.03</v>
      </c>
      <c r="G439" s="5">
        <f t="shared" si="25"/>
        <v>52.028999999999996</v>
      </c>
      <c r="H439" s="2">
        <v>3</v>
      </c>
      <c r="I439" s="3">
        <v>555</v>
      </c>
      <c r="J439" s="5">
        <f t="shared" si="26"/>
        <v>2237.2710000000002</v>
      </c>
      <c r="K439" s="11" t="str">
        <f t="shared" si="27"/>
        <v>P0037|Jun</v>
      </c>
    </row>
    <row r="440" spans="1:11" ht="15" customHeight="1" x14ac:dyDescent="0.25">
      <c r="A440" s="2" t="s">
        <v>109</v>
      </c>
      <c r="B440" s="2" t="s">
        <v>5</v>
      </c>
      <c r="C440" s="2">
        <v>12</v>
      </c>
      <c r="D440" s="4">
        <v>250.12</v>
      </c>
      <c r="E440" s="5">
        <f t="shared" si="24"/>
        <v>3001.44</v>
      </c>
      <c r="F440" s="6">
        <v>0.03</v>
      </c>
      <c r="G440" s="5">
        <f t="shared" si="25"/>
        <v>90.043199999999999</v>
      </c>
      <c r="H440" s="2">
        <v>3</v>
      </c>
      <c r="I440" s="3">
        <v>555</v>
      </c>
      <c r="J440" s="5">
        <f t="shared" si="26"/>
        <v>3466.3968</v>
      </c>
      <c r="K440" s="11" t="str">
        <f t="shared" si="27"/>
        <v>P0037|Jul</v>
      </c>
    </row>
    <row r="441" spans="1:11" ht="15" customHeight="1" x14ac:dyDescent="0.25">
      <c r="A441" s="2" t="s">
        <v>109</v>
      </c>
      <c r="B441" s="2" t="s">
        <v>6</v>
      </c>
      <c r="C441" s="2">
        <v>12</v>
      </c>
      <c r="D441" s="4">
        <v>236.69</v>
      </c>
      <c r="E441" s="5">
        <f t="shared" si="24"/>
        <v>2840.2799999999997</v>
      </c>
      <c r="F441" s="6">
        <v>0.03</v>
      </c>
      <c r="G441" s="5">
        <f t="shared" si="25"/>
        <v>85.208399999999983</v>
      </c>
      <c r="H441" s="2">
        <v>3</v>
      </c>
      <c r="I441" s="3">
        <v>555</v>
      </c>
      <c r="J441" s="5">
        <f t="shared" si="26"/>
        <v>3310.0715999999998</v>
      </c>
      <c r="K441" s="11" t="str">
        <f t="shared" si="27"/>
        <v>P0037|Aug</v>
      </c>
    </row>
    <row r="442" spans="1:11" ht="15" customHeight="1" x14ac:dyDescent="0.25">
      <c r="A442" s="2" t="s">
        <v>109</v>
      </c>
      <c r="B442" s="2" t="s">
        <v>7</v>
      </c>
      <c r="C442" s="2">
        <v>7</v>
      </c>
      <c r="D442" s="4">
        <v>196.54</v>
      </c>
      <c r="E442" s="5">
        <f t="shared" si="24"/>
        <v>1375.78</v>
      </c>
      <c r="F442" s="6">
        <v>0.03</v>
      </c>
      <c r="G442" s="5">
        <f t="shared" si="25"/>
        <v>41.273399999999995</v>
      </c>
      <c r="H442" s="2">
        <v>2</v>
      </c>
      <c r="I442" s="3">
        <v>370</v>
      </c>
      <c r="J442" s="5">
        <f t="shared" si="26"/>
        <v>1704.5065999999999</v>
      </c>
      <c r="K442" s="11" t="str">
        <f t="shared" si="27"/>
        <v>P0037|Sep</v>
      </c>
    </row>
    <row r="443" spans="1:11" ht="15" customHeight="1" x14ac:dyDescent="0.25">
      <c r="A443" s="2" t="s">
        <v>109</v>
      </c>
      <c r="B443" s="2" t="s">
        <v>8</v>
      </c>
      <c r="C443" s="2">
        <v>7</v>
      </c>
      <c r="D443" s="4">
        <v>197.84</v>
      </c>
      <c r="E443" s="5">
        <f t="shared" si="24"/>
        <v>1384.88</v>
      </c>
      <c r="F443" s="6">
        <v>0.03</v>
      </c>
      <c r="G443" s="5">
        <f t="shared" si="25"/>
        <v>41.546399999999998</v>
      </c>
      <c r="H443" s="2">
        <v>2</v>
      </c>
      <c r="I443" s="3">
        <v>370</v>
      </c>
      <c r="J443" s="5">
        <f t="shared" si="26"/>
        <v>1713.3336000000002</v>
      </c>
      <c r="K443" s="11" t="str">
        <f t="shared" si="27"/>
        <v>P0037|Oct</v>
      </c>
    </row>
    <row r="444" spans="1:11" ht="15" customHeight="1" x14ac:dyDescent="0.25">
      <c r="A444" s="2" t="s">
        <v>109</v>
      </c>
      <c r="B444" s="2" t="s">
        <v>9</v>
      </c>
      <c r="C444" s="2">
        <v>7</v>
      </c>
      <c r="D444" s="4">
        <v>187.9</v>
      </c>
      <c r="E444" s="5">
        <f t="shared" si="24"/>
        <v>1315.3</v>
      </c>
      <c r="F444" s="6">
        <v>0.03</v>
      </c>
      <c r="G444" s="5">
        <f t="shared" si="25"/>
        <v>39.458999999999996</v>
      </c>
      <c r="H444" s="2">
        <v>3</v>
      </c>
      <c r="I444" s="3">
        <v>555</v>
      </c>
      <c r="J444" s="5">
        <f t="shared" si="26"/>
        <v>1830.8409999999999</v>
      </c>
      <c r="K444" s="11" t="str">
        <f t="shared" si="27"/>
        <v>P0037|Nov</v>
      </c>
    </row>
    <row r="445" spans="1:11" ht="15" customHeight="1" x14ac:dyDescent="0.25">
      <c r="A445" s="2" t="s">
        <v>109</v>
      </c>
      <c r="B445" s="2" t="s">
        <v>10</v>
      </c>
      <c r="C445" s="2">
        <v>15</v>
      </c>
      <c r="D445" s="4">
        <v>366.85</v>
      </c>
      <c r="E445" s="5">
        <f t="shared" si="24"/>
        <v>5502.75</v>
      </c>
      <c r="F445" s="6">
        <v>0.03</v>
      </c>
      <c r="G445" s="5">
        <f t="shared" si="25"/>
        <v>165.08249999999998</v>
      </c>
      <c r="H445" s="2">
        <v>6</v>
      </c>
      <c r="I445" s="3">
        <v>1110</v>
      </c>
      <c r="J445" s="5">
        <f t="shared" si="26"/>
        <v>6447.6674999999996</v>
      </c>
      <c r="K445" s="11" t="str">
        <f t="shared" si="27"/>
        <v>P0037|Dec</v>
      </c>
    </row>
    <row r="446" spans="1:11" ht="15" customHeight="1" x14ac:dyDescent="0.25">
      <c r="A446" s="2" t="s">
        <v>109</v>
      </c>
      <c r="B446" s="2" t="s">
        <v>11</v>
      </c>
      <c r="C446" s="2">
        <v>15</v>
      </c>
      <c r="D446" s="4">
        <v>355.96</v>
      </c>
      <c r="E446" s="5">
        <f t="shared" si="24"/>
        <v>5339.4</v>
      </c>
      <c r="F446" s="6">
        <v>0.03</v>
      </c>
      <c r="G446" s="5">
        <f t="shared" si="25"/>
        <v>160.18199999999999</v>
      </c>
      <c r="H446" s="2">
        <v>6</v>
      </c>
      <c r="I446" s="3">
        <v>1110</v>
      </c>
      <c r="J446" s="5">
        <f t="shared" si="26"/>
        <v>6289.2179999999998</v>
      </c>
      <c r="K446" s="11" t="str">
        <f t="shared" si="27"/>
        <v>P0037|Jan</v>
      </c>
    </row>
    <row r="447" spans="1:11" ht="15" customHeight="1" x14ac:dyDescent="0.25">
      <c r="A447" s="2" t="s">
        <v>109</v>
      </c>
      <c r="B447" s="2" t="s">
        <v>12</v>
      </c>
      <c r="C447" s="2">
        <v>13</v>
      </c>
      <c r="D447" s="4">
        <v>295.58</v>
      </c>
      <c r="E447" s="5">
        <f t="shared" si="24"/>
        <v>3842.54</v>
      </c>
      <c r="F447" s="6">
        <v>0.03</v>
      </c>
      <c r="G447" s="5">
        <f t="shared" si="25"/>
        <v>115.27619999999999</v>
      </c>
      <c r="H447" s="2">
        <v>5</v>
      </c>
      <c r="I447" s="3">
        <v>925</v>
      </c>
      <c r="J447" s="5">
        <f t="shared" si="26"/>
        <v>4652.2637999999997</v>
      </c>
      <c r="K447" s="11" t="str">
        <f t="shared" si="27"/>
        <v>P0037|Feb</v>
      </c>
    </row>
    <row r="448" spans="1:11" ht="15" customHeight="1" x14ac:dyDescent="0.25">
      <c r="A448" s="2" t="s">
        <v>109</v>
      </c>
      <c r="B448" s="2" t="s">
        <v>13</v>
      </c>
      <c r="C448" s="2">
        <v>12</v>
      </c>
      <c r="D448" s="4">
        <v>267.45</v>
      </c>
      <c r="E448" s="5">
        <f t="shared" si="24"/>
        <v>3209.3999999999996</v>
      </c>
      <c r="F448" s="6">
        <v>0.03</v>
      </c>
      <c r="G448" s="5">
        <f t="shared" si="25"/>
        <v>96.281999999999982</v>
      </c>
      <c r="H448" s="2">
        <v>4</v>
      </c>
      <c r="I448" s="3">
        <v>740</v>
      </c>
      <c r="J448" s="5">
        <f t="shared" si="26"/>
        <v>3853.1179999999995</v>
      </c>
      <c r="K448" s="11" t="str">
        <f t="shared" si="27"/>
        <v>P0037|Mar</v>
      </c>
    </row>
    <row r="449" spans="1:11" ht="15" customHeight="1" x14ac:dyDescent="0.25">
      <c r="A449" s="2" t="s">
        <v>111</v>
      </c>
      <c r="B449" s="2" t="s">
        <v>2</v>
      </c>
      <c r="C449" s="2">
        <v>6</v>
      </c>
      <c r="D449" s="4">
        <v>103.27</v>
      </c>
      <c r="E449" s="5">
        <f t="shared" si="24"/>
        <v>619.62</v>
      </c>
      <c r="F449" s="6">
        <v>0.03</v>
      </c>
      <c r="G449" s="5">
        <f t="shared" si="25"/>
        <v>18.5886</v>
      </c>
      <c r="H449" s="2">
        <v>2</v>
      </c>
      <c r="I449" s="3">
        <v>240</v>
      </c>
      <c r="J449" s="5">
        <f t="shared" si="26"/>
        <v>841.03139999999996</v>
      </c>
      <c r="K449" s="11" t="str">
        <f t="shared" si="27"/>
        <v>P0038|Apr</v>
      </c>
    </row>
    <row r="450" spans="1:11" ht="15" customHeight="1" x14ac:dyDescent="0.25">
      <c r="A450" s="2" t="s">
        <v>111</v>
      </c>
      <c r="B450" s="2" t="s">
        <v>3</v>
      </c>
      <c r="C450" s="2">
        <v>7</v>
      </c>
      <c r="D450" s="4">
        <v>116.96</v>
      </c>
      <c r="E450" s="5">
        <f t="shared" si="24"/>
        <v>818.71999999999991</v>
      </c>
      <c r="F450" s="6">
        <v>0.03</v>
      </c>
      <c r="G450" s="5">
        <f t="shared" si="25"/>
        <v>24.561599999999995</v>
      </c>
      <c r="H450" s="2">
        <v>2</v>
      </c>
      <c r="I450" s="3">
        <v>240</v>
      </c>
      <c r="J450" s="5">
        <f t="shared" si="26"/>
        <v>1034.1583999999998</v>
      </c>
      <c r="K450" s="11" t="str">
        <f t="shared" si="27"/>
        <v>P0038|May</v>
      </c>
    </row>
    <row r="451" spans="1:11" ht="15" customHeight="1" x14ac:dyDescent="0.25">
      <c r="A451" s="2" t="s">
        <v>111</v>
      </c>
      <c r="B451" s="2" t="s">
        <v>4</v>
      </c>
      <c r="C451" s="2">
        <v>8</v>
      </c>
      <c r="D451" s="4">
        <v>104.56</v>
      </c>
      <c r="E451" s="5">
        <f t="shared" si="24"/>
        <v>836.48</v>
      </c>
      <c r="F451" s="6">
        <v>0.03</v>
      </c>
      <c r="G451" s="5">
        <f t="shared" si="25"/>
        <v>25.0944</v>
      </c>
      <c r="H451" s="2">
        <v>2</v>
      </c>
      <c r="I451" s="3">
        <v>240</v>
      </c>
      <c r="J451" s="5">
        <f t="shared" si="26"/>
        <v>1051.3856000000001</v>
      </c>
      <c r="K451" s="11" t="str">
        <f t="shared" si="27"/>
        <v>P0038|Jun</v>
      </c>
    </row>
    <row r="452" spans="1:11" ht="15" customHeight="1" x14ac:dyDescent="0.25">
      <c r="A452" s="2" t="s">
        <v>111</v>
      </c>
      <c r="B452" s="2" t="s">
        <v>5</v>
      </c>
      <c r="C452" s="2">
        <v>12</v>
      </c>
      <c r="D452" s="4">
        <v>134.62</v>
      </c>
      <c r="E452" s="5">
        <f t="shared" si="24"/>
        <v>1615.44</v>
      </c>
      <c r="F452" s="6">
        <v>0.03</v>
      </c>
      <c r="G452" s="5">
        <f t="shared" si="25"/>
        <v>48.463200000000001</v>
      </c>
      <c r="H452" s="2">
        <v>3</v>
      </c>
      <c r="I452" s="3">
        <v>360</v>
      </c>
      <c r="J452" s="5">
        <f t="shared" si="26"/>
        <v>1926.9768000000001</v>
      </c>
      <c r="K452" s="11" t="str">
        <f t="shared" si="27"/>
        <v>P0038|Jul</v>
      </c>
    </row>
    <row r="453" spans="1:11" ht="15" customHeight="1" x14ac:dyDescent="0.25">
      <c r="A453" s="2" t="s">
        <v>111</v>
      </c>
      <c r="B453" s="2" t="s">
        <v>6</v>
      </c>
      <c r="C453" s="2">
        <v>10</v>
      </c>
      <c r="D453" s="4">
        <v>119.59</v>
      </c>
      <c r="E453" s="5">
        <f t="shared" ref="E453:E516" si="28">C453*D453</f>
        <v>1195.9000000000001</v>
      </c>
      <c r="F453" s="6">
        <v>0.03</v>
      </c>
      <c r="G453" s="5">
        <f t="shared" ref="G453:G516" si="29">E453*F453</f>
        <v>35.877000000000002</v>
      </c>
      <c r="H453" s="2">
        <v>3</v>
      </c>
      <c r="I453" s="3">
        <v>360</v>
      </c>
      <c r="J453" s="5">
        <f t="shared" ref="J453:J516" si="30">E453+I453-G453</f>
        <v>1520.0230000000001</v>
      </c>
      <c r="K453" s="11" t="str">
        <f t="shared" ref="K453:K516" si="31">A453&amp;"|"&amp;B453</f>
        <v>P0038|Aug</v>
      </c>
    </row>
    <row r="454" spans="1:11" ht="15" customHeight="1" x14ac:dyDescent="0.25">
      <c r="A454" s="2" t="s">
        <v>111</v>
      </c>
      <c r="B454" s="2" t="s">
        <v>7</v>
      </c>
      <c r="C454" s="2">
        <v>8</v>
      </c>
      <c r="D454" s="4">
        <v>126.58</v>
      </c>
      <c r="E454" s="5">
        <f t="shared" si="28"/>
        <v>1012.64</v>
      </c>
      <c r="F454" s="6">
        <v>0.03</v>
      </c>
      <c r="G454" s="5">
        <f t="shared" si="29"/>
        <v>30.379199999999997</v>
      </c>
      <c r="H454" s="2">
        <v>2</v>
      </c>
      <c r="I454" s="3">
        <v>240</v>
      </c>
      <c r="J454" s="5">
        <f t="shared" si="30"/>
        <v>1222.2607999999998</v>
      </c>
      <c r="K454" s="11" t="str">
        <f t="shared" si="31"/>
        <v>P0038|Sep</v>
      </c>
    </row>
    <row r="455" spans="1:11" ht="15" customHeight="1" x14ac:dyDescent="0.25">
      <c r="A455" s="2" t="s">
        <v>111</v>
      </c>
      <c r="B455" s="2" t="s">
        <v>8</v>
      </c>
      <c r="C455" s="2">
        <v>7</v>
      </c>
      <c r="D455" s="4">
        <v>107.84</v>
      </c>
      <c r="E455" s="5">
        <f t="shared" si="28"/>
        <v>754.88</v>
      </c>
      <c r="F455" s="6">
        <v>0.03</v>
      </c>
      <c r="G455" s="5">
        <f t="shared" si="29"/>
        <v>22.6464</v>
      </c>
      <c r="H455" s="2">
        <v>2</v>
      </c>
      <c r="I455" s="3">
        <v>240</v>
      </c>
      <c r="J455" s="5">
        <f t="shared" si="30"/>
        <v>972.23360000000002</v>
      </c>
      <c r="K455" s="11" t="str">
        <f t="shared" si="31"/>
        <v>P0038|Oct</v>
      </c>
    </row>
    <row r="456" spans="1:11" ht="15" customHeight="1" x14ac:dyDescent="0.25">
      <c r="A456" s="2" t="s">
        <v>111</v>
      </c>
      <c r="B456" s="2" t="s">
        <v>9</v>
      </c>
      <c r="C456" s="2">
        <v>7</v>
      </c>
      <c r="D456" s="4">
        <v>117.63</v>
      </c>
      <c r="E456" s="5">
        <f t="shared" si="28"/>
        <v>823.41</v>
      </c>
      <c r="F456" s="6">
        <v>0.03</v>
      </c>
      <c r="G456" s="5">
        <f t="shared" si="29"/>
        <v>24.702299999999997</v>
      </c>
      <c r="H456" s="2">
        <v>2</v>
      </c>
      <c r="I456" s="3">
        <v>240</v>
      </c>
      <c r="J456" s="5">
        <f t="shared" si="30"/>
        <v>1038.7076999999999</v>
      </c>
      <c r="K456" s="11" t="str">
        <f t="shared" si="31"/>
        <v>P0038|Nov</v>
      </c>
    </row>
    <row r="457" spans="1:11" ht="15" customHeight="1" x14ac:dyDescent="0.25">
      <c r="A457" s="2" t="s">
        <v>111</v>
      </c>
      <c r="B457" s="2" t="s">
        <v>10</v>
      </c>
      <c r="C457" s="2">
        <v>15</v>
      </c>
      <c r="D457" s="4">
        <v>213.34</v>
      </c>
      <c r="E457" s="5">
        <f t="shared" si="28"/>
        <v>3200.1</v>
      </c>
      <c r="F457" s="6">
        <v>0.03</v>
      </c>
      <c r="G457" s="5">
        <f t="shared" si="29"/>
        <v>96.003</v>
      </c>
      <c r="H457" s="2">
        <v>6</v>
      </c>
      <c r="I457" s="3">
        <v>720</v>
      </c>
      <c r="J457" s="5">
        <f t="shared" si="30"/>
        <v>3824.0969999999998</v>
      </c>
      <c r="K457" s="11" t="str">
        <f t="shared" si="31"/>
        <v>P0038|Dec</v>
      </c>
    </row>
    <row r="458" spans="1:11" ht="15" customHeight="1" x14ac:dyDescent="0.25">
      <c r="A458" s="2" t="s">
        <v>111</v>
      </c>
      <c r="B458" s="2" t="s">
        <v>11</v>
      </c>
      <c r="C458" s="2">
        <v>15</v>
      </c>
      <c r="D458" s="4">
        <v>204.94</v>
      </c>
      <c r="E458" s="5">
        <f t="shared" si="28"/>
        <v>3074.1</v>
      </c>
      <c r="F458" s="6">
        <v>0.03</v>
      </c>
      <c r="G458" s="5">
        <f t="shared" si="29"/>
        <v>92.222999999999999</v>
      </c>
      <c r="H458" s="2">
        <v>6</v>
      </c>
      <c r="I458" s="3">
        <v>720</v>
      </c>
      <c r="J458" s="5">
        <f t="shared" si="30"/>
        <v>3701.877</v>
      </c>
      <c r="K458" s="11" t="str">
        <f t="shared" si="31"/>
        <v>P0038|Jan</v>
      </c>
    </row>
    <row r="459" spans="1:11" ht="15" customHeight="1" x14ac:dyDescent="0.25">
      <c r="A459" s="2" t="s">
        <v>111</v>
      </c>
      <c r="B459" s="2" t="s">
        <v>12</v>
      </c>
      <c r="C459" s="2">
        <v>12</v>
      </c>
      <c r="D459" s="4">
        <v>193.46</v>
      </c>
      <c r="E459" s="5">
        <f t="shared" si="28"/>
        <v>2321.52</v>
      </c>
      <c r="F459" s="6">
        <v>0.03</v>
      </c>
      <c r="G459" s="5">
        <f t="shared" si="29"/>
        <v>69.645600000000002</v>
      </c>
      <c r="H459" s="2">
        <v>5</v>
      </c>
      <c r="I459" s="3">
        <v>600</v>
      </c>
      <c r="J459" s="5">
        <f t="shared" si="30"/>
        <v>2851.8744000000002</v>
      </c>
      <c r="K459" s="11" t="str">
        <f t="shared" si="31"/>
        <v>P0038|Feb</v>
      </c>
    </row>
    <row r="460" spans="1:11" ht="15" customHeight="1" x14ac:dyDescent="0.25">
      <c r="A460" s="2" t="s">
        <v>111</v>
      </c>
      <c r="B460" s="2" t="s">
        <v>13</v>
      </c>
      <c r="C460" s="2">
        <v>12</v>
      </c>
      <c r="D460" s="4">
        <v>154.49</v>
      </c>
      <c r="E460" s="5">
        <f t="shared" si="28"/>
        <v>1853.88</v>
      </c>
      <c r="F460" s="6">
        <v>0.03</v>
      </c>
      <c r="G460" s="5">
        <f t="shared" si="29"/>
        <v>55.616399999999999</v>
      </c>
      <c r="H460" s="2">
        <v>4</v>
      </c>
      <c r="I460" s="3">
        <v>480</v>
      </c>
      <c r="J460" s="5">
        <f t="shared" si="30"/>
        <v>2278.2636000000002</v>
      </c>
      <c r="K460" s="11" t="str">
        <f t="shared" si="31"/>
        <v>P0038|Mar</v>
      </c>
    </row>
    <row r="461" spans="1:11" ht="15" customHeight="1" x14ac:dyDescent="0.25">
      <c r="A461" s="2" t="s">
        <v>113</v>
      </c>
      <c r="B461" s="2" t="s">
        <v>2</v>
      </c>
      <c r="C461" s="2">
        <v>6</v>
      </c>
      <c r="D461" s="4">
        <v>159.65</v>
      </c>
      <c r="E461" s="5">
        <f t="shared" si="28"/>
        <v>957.90000000000009</v>
      </c>
      <c r="F461" s="6">
        <v>0.03</v>
      </c>
      <c r="G461" s="5">
        <f t="shared" si="29"/>
        <v>28.737000000000002</v>
      </c>
      <c r="H461" s="2">
        <v>2</v>
      </c>
      <c r="I461" s="3">
        <v>300</v>
      </c>
      <c r="J461" s="5">
        <f t="shared" si="30"/>
        <v>1229.163</v>
      </c>
      <c r="K461" s="11" t="str">
        <f t="shared" si="31"/>
        <v>P0039|Apr</v>
      </c>
    </row>
    <row r="462" spans="1:11" ht="15" customHeight="1" x14ac:dyDescent="0.25">
      <c r="A462" s="2" t="s">
        <v>113</v>
      </c>
      <c r="B462" s="2" t="s">
        <v>3</v>
      </c>
      <c r="C462" s="2">
        <v>7</v>
      </c>
      <c r="D462" s="4">
        <v>179.96</v>
      </c>
      <c r="E462" s="5">
        <f t="shared" si="28"/>
        <v>1259.72</v>
      </c>
      <c r="F462" s="6">
        <v>0.03</v>
      </c>
      <c r="G462" s="5">
        <f t="shared" si="29"/>
        <v>37.791600000000003</v>
      </c>
      <c r="H462" s="2">
        <v>2</v>
      </c>
      <c r="I462" s="3">
        <v>300</v>
      </c>
      <c r="J462" s="5">
        <f t="shared" si="30"/>
        <v>1521.9284</v>
      </c>
      <c r="K462" s="11" t="str">
        <f t="shared" si="31"/>
        <v>P0039|May</v>
      </c>
    </row>
    <row r="463" spans="1:11" ht="15" customHeight="1" x14ac:dyDescent="0.25">
      <c r="A463" s="2" t="s">
        <v>113</v>
      </c>
      <c r="B463" s="2" t="s">
        <v>4</v>
      </c>
      <c r="C463" s="2">
        <v>9</v>
      </c>
      <c r="D463" s="4">
        <v>180.97</v>
      </c>
      <c r="E463" s="5">
        <f t="shared" si="28"/>
        <v>1628.73</v>
      </c>
      <c r="F463" s="6">
        <v>0.03</v>
      </c>
      <c r="G463" s="5">
        <f t="shared" si="29"/>
        <v>48.861899999999999</v>
      </c>
      <c r="H463" s="2">
        <v>2</v>
      </c>
      <c r="I463" s="3">
        <v>300</v>
      </c>
      <c r="J463" s="5">
        <f t="shared" si="30"/>
        <v>1879.8680999999999</v>
      </c>
      <c r="K463" s="11" t="str">
        <f t="shared" si="31"/>
        <v>P0039|Jun</v>
      </c>
    </row>
    <row r="464" spans="1:11" ht="15" customHeight="1" x14ac:dyDescent="0.25">
      <c r="A464" s="2" t="s">
        <v>113</v>
      </c>
      <c r="B464" s="2" t="s">
        <v>5</v>
      </c>
      <c r="C464" s="2">
        <v>12</v>
      </c>
      <c r="D464" s="4">
        <v>196.45</v>
      </c>
      <c r="E464" s="5">
        <f t="shared" si="28"/>
        <v>2357.3999999999996</v>
      </c>
      <c r="F464" s="6">
        <v>0.03</v>
      </c>
      <c r="G464" s="5">
        <f t="shared" si="29"/>
        <v>70.72199999999998</v>
      </c>
      <c r="H464" s="2">
        <v>3</v>
      </c>
      <c r="I464" s="3">
        <v>450</v>
      </c>
      <c r="J464" s="5">
        <f t="shared" si="30"/>
        <v>2736.6779999999999</v>
      </c>
      <c r="K464" s="11" t="str">
        <f t="shared" si="31"/>
        <v>P0039|Jul</v>
      </c>
    </row>
    <row r="465" spans="1:11" ht="15" customHeight="1" x14ac:dyDescent="0.25">
      <c r="A465" s="2" t="s">
        <v>113</v>
      </c>
      <c r="B465" s="2" t="s">
        <v>6</v>
      </c>
      <c r="C465" s="2">
        <v>13</v>
      </c>
      <c r="D465" s="4">
        <v>176.63</v>
      </c>
      <c r="E465" s="5">
        <f t="shared" si="28"/>
        <v>2296.19</v>
      </c>
      <c r="F465" s="6">
        <v>0.03</v>
      </c>
      <c r="G465" s="5">
        <f t="shared" si="29"/>
        <v>68.8857</v>
      </c>
      <c r="H465" s="2">
        <v>3</v>
      </c>
      <c r="I465" s="3">
        <v>450</v>
      </c>
      <c r="J465" s="5">
        <f t="shared" si="30"/>
        <v>2677.3043000000002</v>
      </c>
      <c r="K465" s="11" t="str">
        <f t="shared" si="31"/>
        <v>P0039|Aug</v>
      </c>
    </row>
    <row r="466" spans="1:11" ht="15" customHeight="1" x14ac:dyDescent="0.25">
      <c r="A466" s="2" t="s">
        <v>113</v>
      </c>
      <c r="B466" s="2" t="s">
        <v>7</v>
      </c>
      <c r="C466" s="2">
        <v>7</v>
      </c>
      <c r="D466" s="4">
        <v>179.7</v>
      </c>
      <c r="E466" s="5">
        <f t="shared" si="28"/>
        <v>1257.8999999999999</v>
      </c>
      <c r="F466" s="6">
        <v>0.03</v>
      </c>
      <c r="G466" s="5">
        <f t="shared" si="29"/>
        <v>37.736999999999995</v>
      </c>
      <c r="H466" s="2">
        <v>2</v>
      </c>
      <c r="I466" s="3">
        <v>300</v>
      </c>
      <c r="J466" s="5">
        <f t="shared" si="30"/>
        <v>1520.1629999999998</v>
      </c>
      <c r="K466" s="11" t="str">
        <f t="shared" si="31"/>
        <v>P0039|Sep</v>
      </c>
    </row>
    <row r="467" spans="1:11" ht="15" customHeight="1" x14ac:dyDescent="0.25">
      <c r="A467" s="2" t="s">
        <v>113</v>
      </c>
      <c r="B467" s="2" t="s">
        <v>8</v>
      </c>
      <c r="C467" s="2">
        <v>7</v>
      </c>
      <c r="D467" s="4">
        <v>170.9</v>
      </c>
      <c r="E467" s="5">
        <f t="shared" si="28"/>
        <v>1196.3</v>
      </c>
      <c r="F467" s="6">
        <v>0.03</v>
      </c>
      <c r="G467" s="5">
        <f t="shared" si="29"/>
        <v>35.888999999999996</v>
      </c>
      <c r="H467" s="2">
        <v>2</v>
      </c>
      <c r="I467" s="3">
        <v>300</v>
      </c>
      <c r="J467" s="5">
        <f t="shared" si="30"/>
        <v>1460.4110000000001</v>
      </c>
      <c r="K467" s="11" t="str">
        <f t="shared" si="31"/>
        <v>P0039|Oct</v>
      </c>
    </row>
    <row r="468" spans="1:11" ht="15" customHeight="1" x14ac:dyDescent="0.25">
      <c r="A468" s="2" t="s">
        <v>113</v>
      </c>
      <c r="B468" s="2" t="s">
        <v>9</v>
      </c>
      <c r="C468" s="2">
        <v>7</v>
      </c>
      <c r="D468" s="4">
        <v>168.37</v>
      </c>
      <c r="E468" s="5">
        <f t="shared" si="28"/>
        <v>1178.5900000000001</v>
      </c>
      <c r="F468" s="6">
        <v>0.03</v>
      </c>
      <c r="G468" s="5">
        <f t="shared" si="29"/>
        <v>35.357700000000001</v>
      </c>
      <c r="H468" s="2">
        <v>3</v>
      </c>
      <c r="I468" s="3">
        <v>450</v>
      </c>
      <c r="J468" s="5">
        <f t="shared" si="30"/>
        <v>1593.2323000000001</v>
      </c>
      <c r="K468" s="11" t="str">
        <f t="shared" si="31"/>
        <v>P0039|Nov</v>
      </c>
    </row>
    <row r="469" spans="1:11" ht="15" customHeight="1" x14ac:dyDescent="0.25">
      <c r="A469" s="2" t="s">
        <v>113</v>
      </c>
      <c r="B469" s="2" t="s">
        <v>10</v>
      </c>
      <c r="C469" s="2">
        <v>15</v>
      </c>
      <c r="D469" s="4">
        <v>285.47000000000003</v>
      </c>
      <c r="E469" s="5">
        <f t="shared" si="28"/>
        <v>4282.05</v>
      </c>
      <c r="F469" s="6">
        <v>0.03</v>
      </c>
      <c r="G469" s="5">
        <f t="shared" si="29"/>
        <v>128.4615</v>
      </c>
      <c r="H469" s="2">
        <v>6</v>
      </c>
      <c r="I469" s="3">
        <v>900</v>
      </c>
      <c r="J469" s="5">
        <f t="shared" si="30"/>
        <v>5053.5884999999998</v>
      </c>
      <c r="K469" s="11" t="str">
        <f t="shared" si="31"/>
        <v>P0039|Dec</v>
      </c>
    </row>
    <row r="470" spans="1:11" ht="15" customHeight="1" x14ac:dyDescent="0.25">
      <c r="A470" s="2" t="s">
        <v>113</v>
      </c>
      <c r="B470" s="2" t="s">
        <v>11</v>
      </c>
      <c r="C470" s="2">
        <v>15</v>
      </c>
      <c r="D470" s="4">
        <v>294.61</v>
      </c>
      <c r="E470" s="5">
        <f t="shared" si="28"/>
        <v>4419.1500000000005</v>
      </c>
      <c r="F470" s="6">
        <v>0.03</v>
      </c>
      <c r="G470" s="5">
        <f t="shared" si="29"/>
        <v>132.5745</v>
      </c>
      <c r="H470" s="2">
        <v>6</v>
      </c>
      <c r="I470" s="3">
        <v>900</v>
      </c>
      <c r="J470" s="5">
        <f t="shared" si="30"/>
        <v>5186.5755000000008</v>
      </c>
      <c r="K470" s="11" t="str">
        <f t="shared" si="31"/>
        <v>P0039|Jan</v>
      </c>
    </row>
    <row r="471" spans="1:11" ht="15" customHeight="1" x14ac:dyDescent="0.25">
      <c r="A471" s="2" t="s">
        <v>113</v>
      </c>
      <c r="B471" s="2" t="s">
        <v>12</v>
      </c>
      <c r="C471" s="2">
        <v>12</v>
      </c>
      <c r="D471" s="4">
        <v>295.04000000000002</v>
      </c>
      <c r="E471" s="5">
        <f t="shared" si="28"/>
        <v>3540.4800000000005</v>
      </c>
      <c r="F471" s="6">
        <v>0.03</v>
      </c>
      <c r="G471" s="5">
        <f t="shared" si="29"/>
        <v>106.21440000000001</v>
      </c>
      <c r="H471" s="2">
        <v>5</v>
      </c>
      <c r="I471" s="3">
        <v>750</v>
      </c>
      <c r="J471" s="5">
        <f t="shared" si="30"/>
        <v>4184.2656000000006</v>
      </c>
      <c r="K471" s="11" t="str">
        <f t="shared" si="31"/>
        <v>P0039|Feb</v>
      </c>
    </row>
    <row r="472" spans="1:11" ht="15" customHeight="1" x14ac:dyDescent="0.25">
      <c r="A472" s="2" t="s">
        <v>113</v>
      </c>
      <c r="B472" s="2" t="s">
        <v>13</v>
      </c>
      <c r="C472" s="2">
        <v>13</v>
      </c>
      <c r="D472" s="4">
        <v>241.75</v>
      </c>
      <c r="E472" s="5">
        <f t="shared" si="28"/>
        <v>3142.75</v>
      </c>
      <c r="F472" s="6">
        <v>0.03</v>
      </c>
      <c r="G472" s="5">
        <f t="shared" si="29"/>
        <v>94.282499999999999</v>
      </c>
      <c r="H472" s="2">
        <v>5</v>
      </c>
      <c r="I472" s="3">
        <v>750</v>
      </c>
      <c r="J472" s="5">
        <f t="shared" si="30"/>
        <v>3798.4675000000002</v>
      </c>
      <c r="K472" s="11" t="str">
        <f t="shared" si="31"/>
        <v>P0039|Mar</v>
      </c>
    </row>
    <row r="473" spans="1:11" ht="15" customHeight="1" x14ac:dyDescent="0.25">
      <c r="A473" s="2" t="s">
        <v>115</v>
      </c>
      <c r="B473" s="2" t="s">
        <v>2</v>
      </c>
      <c r="C473" s="2">
        <v>6</v>
      </c>
      <c r="D473" s="4">
        <v>133.57</v>
      </c>
      <c r="E473" s="5">
        <f t="shared" si="28"/>
        <v>801.42</v>
      </c>
      <c r="F473" s="6">
        <v>0.03</v>
      </c>
      <c r="G473" s="5">
        <f t="shared" si="29"/>
        <v>24.042599999999997</v>
      </c>
      <c r="H473" s="2">
        <v>2</v>
      </c>
      <c r="I473" s="3">
        <v>240</v>
      </c>
      <c r="J473" s="5">
        <f t="shared" si="30"/>
        <v>1017.3774000000001</v>
      </c>
      <c r="K473" s="11" t="str">
        <f t="shared" si="31"/>
        <v>P0040|Apr</v>
      </c>
    </row>
    <row r="474" spans="1:11" ht="15" customHeight="1" x14ac:dyDescent="0.25">
      <c r="A474" s="2" t="s">
        <v>115</v>
      </c>
      <c r="B474" s="2" t="s">
        <v>3</v>
      </c>
      <c r="C474" s="2">
        <v>6</v>
      </c>
      <c r="D474" s="4">
        <v>129.55000000000001</v>
      </c>
      <c r="E474" s="5">
        <f t="shared" si="28"/>
        <v>777.30000000000007</v>
      </c>
      <c r="F474" s="6">
        <v>0.03</v>
      </c>
      <c r="G474" s="5">
        <f t="shared" si="29"/>
        <v>23.319000000000003</v>
      </c>
      <c r="H474" s="2">
        <v>2</v>
      </c>
      <c r="I474" s="3">
        <v>240</v>
      </c>
      <c r="J474" s="5">
        <f t="shared" si="30"/>
        <v>993.98100000000011</v>
      </c>
      <c r="K474" s="11" t="str">
        <f t="shared" si="31"/>
        <v>P0040|May</v>
      </c>
    </row>
    <row r="475" spans="1:11" ht="15" customHeight="1" x14ac:dyDescent="0.25">
      <c r="A475" s="2" t="s">
        <v>115</v>
      </c>
      <c r="B475" s="2" t="s">
        <v>4</v>
      </c>
      <c r="C475" s="2">
        <v>9</v>
      </c>
      <c r="D475" s="4">
        <v>140.91</v>
      </c>
      <c r="E475" s="5">
        <f t="shared" si="28"/>
        <v>1268.19</v>
      </c>
      <c r="F475" s="6">
        <v>0.03</v>
      </c>
      <c r="G475" s="5">
        <f t="shared" si="29"/>
        <v>38.045700000000004</v>
      </c>
      <c r="H475" s="2">
        <v>2</v>
      </c>
      <c r="I475" s="3">
        <v>240</v>
      </c>
      <c r="J475" s="5">
        <f t="shared" si="30"/>
        <v>1470.1443000000002</v>
      </c>
      <c r="K475" s="11" t="str">
        <f t="shared" si="31"/>
        <v>P0040|Jun</v>
      </c>
    </row>
    <row r="476" spans="1:11" ht="15" customHeight="1" x14ac:dyDescent="0.25">
      <c r="A476" s="2" t="s">
        <v>115</v>
      </c>
      <c r="B476" s="2" t="s">
        <v>5</v>
      </c>
      <c r="C476" s="2">
        <v>11</v>
      </c>
      <c r="D476" s="4">
        <v>161.59</v>
      </c>
      <c r="E476" s="5">
        <f t="shared" si="28"/>
        <v>1777.49</v>
      </c>
      <c r="F476" s="6">
        <v>0.03</v>
      </c>
      <c r="G476" s="5">
        <f t="shared" si="29"/>
        <v>53.3247</v>
      </c>
      <c r="H476" s="2">
        <v>3</v>
      </c>
      <c r="I476" s="3">
        <v>360</v>
      </c>
      <c r="J476" s="5">
        <f t="shared" si="30"/>
        <v>2084.1652999999997</v>
      </c>
      <c r="K476" s="11" t="str">
        <f t="shared" si="31"/>
        <v>P0040|Jul</v>
      </c>
    </row>
    <row r="477" spans="1:11" ht="15" customHeight="1" x14ac:dyDescent="0.25">
      <c r="A477" s="2" t="s">
        <v>115</v>
      </c>
      <c r="B477" s="2" t="s">
        <v>6</v>
      </c>
      <c r="C477" s="2">
        <v>10</v>
      </c>
      <c r="D477" s="4">
        <v>158.74</v>
      </c>
      <c r="E477" s="5">
        <f t="shared" si="28"/>
        <v>1587.4</v>
      </c>
      <c r="F477" s="6">
        <v>0.03</v>
      </c>
      <c r="G477" s="5">
        <f t="shared" si="29"/>
        <v>47.622</v>
      </c>
      <c r="H477" s="2">
        <v>3</v>
      </c>
      <c r="I477" s="3">
        <v>360</v>
      </c>
      <c r="J477" s="5">
        <f t="shared" si="30"/>
        <v>1899.778</v>
      </c>
      <c r="K477" s="11" t="str">
        <f t="shared" si="31"/>
        <v>P0040|Aug</v>
      </c>
    </row>
    <row r="478" spans="1:11" ht="15" customHeight="1" x14ac:dyDescent="0.25">
      <c r="A478" s="2" t="s">
        <v>115</v>
      </c>
      <c r="B478" s="2" t="s">
        <v>7</v>
      </c>
      <c r="C478" s="2">
        <v>7</v>
      </c>
      <c r="D478" s="4">
        <v>141.19999999999999</v>
      </c>
      <c r="E478" s="5">
        <f t="shared" si="28"/>
        <v>988.39999999999986</v>
      </c>
      <c r="F478" s="6">
        <v>0.03</v>
      </c>
      <c r="G478" s="5">
        <f t="shared" si="29"/>
        <v>29.651999999999994</v>
      </c>
      <c r="H478" s="2">
        <v>2</v>
      </c>
      <c r="I478" s="3">
        <v>240</v>
      </c>
      <c r="J478" s="5">
        <f t="shared" si="30"/>
        <v>1198.7479999999998</v>
      </c>
      <c r="K478" s="11" t="str">
        <f t="shared" si="31"/>
        <v>P0040|Sep</v>
      </c>
    </row>
    <row r="479" spans="1:11" ht="15" customHeight="1" x14ac:dyDescent="0.25">
      <c r="A479" s="2" t="s">
        <v>115</v>
      </c>
      <c r="B479" s="2" t="s">
        <v>8</v>
      </c>
      <c r="C479" s="2">
        <v>7</v>
      </c>
      <c r="D479" s="4">
        <v>128.97999999999999</v>
      </c>
      <c r="E479" s="5">
        <f t="shared" si="28"/>
        <v>902.8599999999999</v>
      </c>
      <c r="F479" s="6">
        <v>0.03</v>
      </c>
      <c r="G479" s="5">
        <f t="shared" si="29"/>
        <v>27.085799999999995</v>
      </c>
      <c r="H479" s="2">
        <v>2</v>
      </c>
      <c r="I479" s="3">
        <v>240</v>
      </c>
      <c r="J479" s="5">
        <f t="shared" si="30"/>
        <v>1115.7741999999998</v>
      </c>
      <c r="K479" s="11" t="str">
        <f t="shared" si="31"/>
        <v>P0040|Oct</v>
      </c>
    </row>
    <row r="480" spans="1:11" ht="15" customHeight="1" x14ac:dyDescent="0.25">
      <c r="A480" s="2" t="s">
        <v>115</v>
      </c>
      <c r="B480" s="2" t="s">
        <v>9</v>
      </c>
      <c r="C480" s="2">
        <v>7</v>
      </c>
      <c r="D480" s="4">
        <v>147.28</v>
      </c>
      <c r="E480" s="5">
        <f t="shared" si="28"/>
        <v>1030.96</v>
      </c>
      <c r="F480" s="6">
        <v>0.03</v>
      </c>
      <c r="G480" s="5">
        <f t="shared" si="29"/>
        <v>30.928799999999999</v>
      </c>
      <c r="H480" s="2">
        <v>3</v>
      </c>
      <c r="I480" s="3">
        <v>360</v>
      </c>
      <c r="J480" s="5">
        <f t="shared" si="30"/>
        <v>1360.0312000000001</v>
      </c>
      <c r="K480" s="11" t="str">
        <f t="shared" si="31"/>
        <v>P0040|Nov</v>
      </c>
    </row>
    <row r="481" spans="1:11" ht="15" customHeight="1" x14ac:dyDescent="0.25">
      <c r="A481" s="2" t="s">
        <v>115</v>
      </c>
      <c r="B481" s="2" t="s">
        <v>10</v>
      </c>
      <c r="C481" s="2">
        <v>15</v>
      </c>
      <c r="D481" s="4">
        <v>248.5</v>
      </c>
      <c r="E481" s="5">
        <f t="shared" si="28"/>
        <v>3727.5</v>
      </c>
      <c r="F481" s="6">
        <v>0.03</v>
      </c>
      <c r="G481" s="5">
        <f t="shared" si="29"/>
        <v>111.825</v>
      </c>
      <c r="H481" s="2">
        <v>6</v>
      </c>
      <c r="I481" s="3">
        <v>720</v>
      </c>
      <c r="J481" s="5">
        <f t="shared" si="30"/>
        <v>4335.6750000000002</v>
      </c>
      <c r="K481" s="11" t="str">
        <f t="shared" si="31"/>
        <v>P0040|Dec</v>
      </c>
    </row>
    <row r="482" spans="1:11" ht="15" customHeight="1" x14ac:dyDescent="0.25">
      <c r="A482" s="2" t="s">
        <v>115</v>
      </c>
      <c r="B482" s="2" t="s">
        <v>11</v>
      </c>
      <c r="C482" s="2">
        <v>14</v>
      </c>
      <c r="D482" s="4">
        <v>215.67</v>
      </c>
      <c r="E482" s="5">
        <f t="shared" si="28"/>
        <v>3019.3799999999997</v>
      </c>
      <c r="F482" s="6">
        <v>0.03</v>
      </c>
      <c r="G482" s="5">
        <f t="shared" si="29"/>
        <v>90.581399999999988</v>
      </c>
      <c r="H482" s="2">
        <v>6</v>
      </c>
      <c r="I482" s="3">
        <v>720</v>
      </c>
      <c r="J482" s="5">
        <f t="shared" si="30"/>
        <v>3648.7985999999996</v>
      </c>
      <c r="K482" s="11" t="str">
        <f t="shared" si="31"/>
        <v>P0040|Jan</v>
      </c>
    </row>
    <row r="483" spans="1:11" ht="15" customHeight="1" x14ac:dyDescent="0.25">
      <c r="A483" s="2" t="s">
        <v>115</v>
      </c>
      <c r="B483" s="2" t="s">
        <v>12</v>
      </c>
      <c r="C483" s="2">
        <v>11</v>
      </c>
      <c r="D483" s="4">
        <v>212.4</v>
      </c>
      <c r="E483" s="5">
        <f t="shared" si="28"/>
        <v>2336.4</v>
      </c>
      <c r="F483" s="6">
        <v>0.03</v>
      </c>
      <c r="G483" s="5">
        <f t="shared" si="29"/>
        <v>70.091999999999999</v>
      </c>
      <c r="H483" s="2">
        <v>4</v>
      </c>
      <c r="I483" s="3">
        <v>480</v>
      </c>
      <c r="J483" s="5">
        <f t="shared" si="30"/>
        <v>2746.308</v>
      </c>
      <c r="K483" s="11" t="str">
        <f t="shared" si="31"/>
        <v>P0040|Feb</v>
      </c>
    </row>
    <row r="484" spans="1:11" ht="15" customHeight="1" x14ac:dyDescent="0.25">
      <c r="A484" s="2" t="s">
        <v>115</v>
      </c>
      <c r="B484" s="2" t="s">
        <v>13</v>
      </c>
      <c r="C484" s="2">
        <v>11</v>
      </c>
      <c r="D484" s="4">
        <v>200.25</v>
      </c>
      <c r="E484" s="5">
        <f t="shared" si="28"/>
        <v>2202.75</v>
      </c>
      <c r="F484" s="6">
        <v>0.03</v>
      </c>
      <c r="G484" s="5">
        <f t="shared" si="29"/>
        <v>66.082499999999996</v>
      </c>
      <c r="H484" s="2">
        <v>4</v>
      </c>
      <c r="I484" s="3">
        <v>480</v>
      </c>
      <c r="J484" s="5">
        <f t="shared" si="30"/>
        <v>2616.6675</v>
      </c>
      <c r="K484" s="11" t="str">
        <f t="shared" si="31"/>
        <v>P0040|Mar</v>
      </c>
    </row>
    <row r="485" spans="1:11" ht="15" customHeight="1" x14ac:dyDescent="0.25">
      <c r="A485" s="2" t="s">
        <v>117</v>
      </c>
      <c r="B485" s="2" t="s">
        <v>2</v>
      </c>
      <c r="C485" s="2">
        <v>6</v>
      </c>
      <c r="D485" s="4">
        <v>142.66</v>
      </c>
      <c r="E485" s="5">
        <f t="shared" si="28"/>
        <v>855.96</v>
      </c>
      <c r="F485" s="6">
        <v>0.03</v>
      </c>
      <c r="G485" s="5">
        <f t="shared" si="29"/>
        <v>25.678799999999999</v>
      </c>
      <c r="H485" s="2">
        <v>2</v>
      </c>
      <c r="I485" s="3">
        <v>300</v>
      </c>
      <c r="J485" s="5">
        <f t="shared" si="30"/>
        <v>1130.2812000000001</v>
      </c>
      <c r="K485" s="11" t="str">
        <f t="shared" si="31"/>
        <v>P0041|Apr</v>
      </c>
    </row>
    <row r="486" spans="1:11" ht="15" customHeight="1" x14ac:dyDescent="0.25">
      <c r="A486" s="2" t="s">
        <v>117</v>
      </c>
      <c r="B486" s="2" t="s">
        <v>3</v>
      </c>
      <c r="C486" s="2">
        <v>7</v>
      </c>
      <c r="D486" s="4">
        <v>149.19</v>
      </c>
      <c r="E486" s="5">
        <f t="shared" si="28"/>
        <v>1044.33</v>
      </c>
      <c r="F486" s="6">
        <v>0.03</v>
      </c>
      <c r="G486" s="5">
        <f t="shared" si="29"/>
        <v>31.329899999999995</v>
      </c>
      <c r="H486" s="2">
        <v>2</v>
      </c>
      <c r="I486" s="3">
        <v>300</v>
      </c>
      <c r="J486" s="5">
        <f t="shared" si="30"/>
        <v>1313.0001</v>
      </c>
      <c r="K486" s="11" t="str">
        <f t="shared" si="31"/>
        <v>P0041|May</v>
      </c>
    </row>
    <row r="487" spans="1:11" ht="15" customHeight="1" x14ac:dyDescent="0.25">
      <c r="A487" s="2" t="s">
        <v>117</v>
      </c>
      <c r="B487" s="2" t="s">
        <v>4</v>
      </c>
      <c r="C487" s="2">
        <v>8</v>
      </c>
      <c r="D487" s="4">
        <v>169.12</v>
      </c>
      <c r="E487" s="5">
        <f t="shared" si="28"/>
        <v>1352.96</v>
      </c>
      <c r="F487" s="6">
        <v>0.03</v>
      </c>
      <c r="G487" s="5">
        <f t="shared" si="29"/>
        <v>40.588799999999999</v>
      </c>
      <c r="H487" s="2">
        <v>2</v>
      </c>
      <c r="I487" s="3">
        <v>300</v>
      </c>
      <c r="J487" s="5">
        <f t="shared" si="30"/>
        <v>1612.3712</v>
      </c>
      <c r="K487" s="11" t="str">
        <f t="shared" si="31"/>
        <v>P0041|Jun</v>
      </c>
    </row>
    <row r="488" spans="1:11" ht="15" customHeight="1" x14ac:dyDescent="0.25">
      <c r="A488" s="2" t="s">
        <v>117</v>
      </c>
      <c r="B488" s="2" t="s">
        <v>5</v>
      </c>
      <c r="C488" s="2">
        <v>10</v>
      </c>
      <c r="D488" s="4">
        <v>184.56</v>
      </c>
      <c r="E488" s="5">
        <f t="shared" si="28"/>
        <v>1845.6</v>
      </c>
      <c r="F488" s="6">
        <v>0.03</v>
      </c>
      <c r="G488" s="5">
        <f t="shared" si="29"/>
        <v>55.367999999999995</v>
      </c>
      <c r="H488" s="2">
        <v>3</v>
      </c>
      <c r="I488" s="3">
        <v>450</v>
      </c>
      <c r="J488" s="5">
        <f t="shared" si="30"/>
        <v>2240.232</v>
      </c>
      <c r="K488" s="11" t="str">
        <f t="shared" si="31"/>
        <v>P0041|Jul</v>
      </c>
    </row>
    <row r="489" spans="1:11" ht="15" customHeight="1" x14ac:dyDescent="0.25">
      <c r="A489" s="2" t="s">
        <v>117</v>
      </c>
      <c r="B489" s="2" t="s">
        <v>6</v>
      </c>
      <c r="C489" s="2">
        <v>10</v>
      </c>
      <c r="D489" s="4">
        <v>174.18</v>
      </c>
      <c r="E489" s="5">
        <f t="shared" si="28"/>
        <v>1741.8000000000002</v>
      </c>
      <c r="F489" s="6">
        <v>0.03</v>
      </c>
      <c r="G489" s="5">
        <f t="shared" si="29"/>
        <v>52.254000000000005</v>
      </c>
      <c r="H489" s="2">
        <v>3</v>
      </c>
      <c r="I489" s="3">
        <v>450</v>
      </c>
      <c r="J489" s="5">
        <f t="shared" si="30"/>
        <v>2139.5460000000003</v>
      </c>
      <c r="K489" s="11" t="str">
        <f t="shared" si="31"/>
        <v>P0041|Aug</v>
      </c>
    </row>
    <row r="490" spans="1:11" ht="15" customHeight="1" x14ac:dyDescent="0.25">
      <c r="A490" s="2" t="s">
        <v>117</v>
      </c>
      <c r="B490" s="2" t="s">
        <v>7</v>
      </c>
      <c r="C490" s="2">
        <v>7</v>
      </c>
      <c r="D490" s="4">
        <v>160.41999999999999</v>
      </c>
      <c r="E490" s="5">
        <f t="shared" si="28"/>
        <v>1122.9399999999998</v>
      </c>
      <c r="F490" s="6">
        <v>0.03</v>
      </c>
      <c r="G490" s="5">
        <f t="shared" si="29"/>
        <v>33.688199999999995</v>
      </c>
      <c r="H490" s="2">
        <v>2</v>
      </c>
      <c r="I490" s="3">
        <v>300</v>
      </c>
      <c r="J490" s="5">
        <f t="shared" si="30"/>
        <v>1389.2517999999998</v>
      </c>
      <c r="K490" s="11" t="str">
        <f t="shared" si="31"/>
        <v>P0041|Sep</v>
      </c>
    </row>
    <row r="491" spans="1:11" ht="15" customHeight="1" x14ac:dyDescent="0.25">
      <c r="A491" s="2" t="s">
        <v>117</v>
      </c>
      <c r="B491" s="2" t="s">
        <v>8</v>
      </c>
      <c r="C491" s="2">
        <v>6</v>
      </c>
      <c r="D491" s="4">
        <v>169.68</v>
      </c>
      <c r="E491" s="5">
        <f t="shared" si="28"/>
        <v>1018.08</v>
      </c>
      <c r="F491" s="6">
        <v>0.03</v>
      </c>
      <c r="G491" s="5">
        <f t="shared" si="29"/>
        <v>30.542400000000001</v>
      </c>
      <c r="H491" s="2">
        <v>2</v>
      </c>
      <c r="I491" s="3">
        <v>300</v>
      </c>
      <c r="J491" s="5">
        <f t="shared" si="30"/>
        <v>1287.5375999999999</v>
      </c>
      <c r="K491" s="11" t="str">
        <f t="shared" si="31"/>
        <v>P0041|Oct</v>
      </c>
    </row>
    <row r="492" spans="1:11" ht="15" customHeight="1" x14ac:dyDescent="0.25">
      <c r="A492" s="2" t="s">
        <v>117</v>
      </c>
      <c r="B492" s="2" t="s">
        <v>9</v>
      </c>
      <c r="C492" s="2">
        <v>7</v>
      </c>
      <c r="D492" s="4">
        <v>157.72</v>
      </c>
      <c r="E492" s="5">
        <f t="shared" si="28"/>
        <v>1104.04</v>
      </c>
      <c r="F492" s="6">
        <v>0.03</v>
      </c>
      <c r="G492" s="5">
        <f t="shared" si="29"/>
        <v>33.121199999999995</v>
      </c>
      <c r="H492" s="2">
        <v>2</v>
      </c>
      <c r="I492" s="3">
        <v>300</v>
      </c>
      <c r="J492" s="5">
        <f t="shared" si="30"/>
        <v>1370.9187999999999</v>
      </c>
      <c r="K492" s="11" t="str">
        <f t="shared" si="31"/>
        <v>P0041|Nov</v>
      </c>
    </row>
    <row r="493" spans="1:11" ht="15" customHeight="1" x14ac:dyDescent="0.25">
      <c r="A493" s="2" t="s">
        <v>117</v>
      </c>
      <c r="B493" s="2" t="s">
        <v>10</v>
      </c>
      <c r="C493" s="2">
        <v>14</v>
      </c>
      <c r="D493" s="4">
        <v>291.27</v>
      </c>
      <c r="E493" s="5">
        <f t="shared" si="28"/>
        <v>4077.7799999999997</v>
      </c>
      <c r="F493" s="6">
        <v>0.03</v>
      </c>
      <c r="G493" s="5">
        <f t="shared" si="29"/>
        <v>122.33339999999998</v>
      </c>
      <c r="H493" s="2">
        <v>6</v>
      </c>
      <c r="I493" s="3">
        <v>900</v>
      </c>
      <c r="J493" s="5">
        <f t="shared" si="30"/>
        <v>4855.4465999999993</v>
      </c>
      <c r="K493" s="11" t="str">
        <f t="shared" si="31"/>
        <v>P0041|Dec</v>
      </c>
    </row>
    <row r="494" spans="1:11" ht="15" customHeight="1" x14ac:dyDescent="0.25">
      <c r="A494" s="2" t="s">
        <v>117</v>
      </c>
      <c r="B494" s="2" t="s">
        <v>11</v>
      </c>
      <c r="C494" s="2">
        <v>14</v>
      </c>
      <c r="D494" s="4">
        <v>269</v>
      </c>
      <c r="E494" s="5">
        <f t="shared" si="28"/>
        <v>3766</v>
      </c>
      <c r="F494" s="6">
        <v>0.03</v>
      </c>
      <c r="G494" s="5">
        <f t="shared" si="29"/>
        <v>112.97999999999999</v>
      </c>
      <c r="H494" s="2">
        <v>6</v>
      </c>
      <c r="I494" s="3">
        <v>900</v>
      </c>
      <c r="J494" s="5">
        <f t="shared" si="30"/>
        <v>4553.0200000000004</v>
      </c>
      <c r="K494" s="11" t="str">
        <f t="shared" si="31"/>
        <v>P0041|Jan</v>
      </c>
    </row>
    <row r="495" spans="1:11" ht="15" customHeight="1" x14ac:dyDescent="0.25">
      <c r="A495" s="2" t="s">
        <v>117</v>
      </c>
      <c r="B495" s="2" t="s">
        <v>12</v>
      </c>
      <c r="C495" s="2">
        <v>11</v>
      </c>
      <c r="D495" s="4">
        <v>239.47</v>
      </c>
      <c r="E495" s="5">
        <f t="shared" si="28"/>
        <v>2634.17</v>
      </c>
      <c r="F495" s="6">
        <v>0.03</v>
      </c>
      <c r="G495" s="5">
        <f t="shared" si="29"/>
        <v>79.025099999999995</v>
      </c>
      <c r="H495" s="2">
        <v>4</v>
      </c>
      <c r="I495" s="3">
        <v>600</v>
      </c>
      <c r="J495" s="5">
        <f t="shared" si="30"/>
        <v>3155.1449000000002</v>
      </c>
      <c r="K495" s="11" t="str">
        <f t="shared" si="31"/>
        <v>P0041|Feb</v>
      </c>
    </row>
    <row r="496" spans="1:11" ht="15" customHeight="1" x14ac:dyDescent="0.25">
      <c r="A496" s="2" t="s">
        <v>117</v>
      </c>
      <c r="B496" s="2" t="s">
        <v>13</v>
      </c>
      <c r="C496" s="2">
        <v>10</v>
      </c>
      <c r="D496" s="4">
        <v>239.37</v>
      </c>
      <c r="E496" s="5">
        <f t="shared" si="28"/>
        <v>2393.6999999999998</v>
      </c>
      <c r="F496" s="6">
        <v>0.03</v>
      </c>
      <c r="G496" s="5">
        <f t="shared" si="29"/>
        <v>71.810999999999993</v>
      </c>
      <c r="H496" s="2">
        <v>4</v>
      </c>
      <c r="I496" s="3">
        <v>600</v>
      </c>
      <c r="J496" s="5">
        <f t="shared" si="30"/>
        <v>2921.8889999999997</v>
      </c>
      <c r="K496" s="11" t="str">
        <f t="shared" si="31"/>
        <v>P0041|Mar</v>
      </c>
    </row>
    <row r="497" spans="1:11" ht="15" customHeight="1" x14ac:dyDescent="0.25">
      <c r="A497" s="2" t="s">
        <v>119</v>
      </c>
      <c r="B497" s="2" t="s">
        <v>2</v>
      </c>
      <c r="C497" s="2">
        <v>4</v>
      </c>
      <c r="D497" s="4">
        <v>102.31</v>
      </c>
      <c r="E497" s="5">
        <f t="shared" si="28"/>
        <v>409.24</v>
      </c>
      <c r="F497" s="6">
        <v>0.03</v>
      </c>
      <c r="G497" s="5">
        <f t="shared" si="29"/>
        <v>12.277200000000001</v>
      </c>
      <c r="H497" s="2">
        <v>1</v>
      </c>
      <c r="I497" s="3">
        <v>120</v>
      </c>
      <c r="J497" s="5">
        <f t="shared" si="30"/>
        <v>516.96280000000002</v>
      </c>
      <c r="K497" s="11" t="str">
        <f t="shared" si="31"/>
        <v>P0042|Apr</v>
      </c>
    </row>
    <row r="498" spans="1:11" ht="15" customHeight="1" x14ac:dyDescent="0.25">
      <c r="A498" s="2" t="s">
        <v>119</v>
      </c>
      <c r="B498" s="2" t="s">
        <v>3</v>
      </c>
      <c r="C498" s="2">
        <v>6</v>
      </c>
      <c r="D498" s="4">
        <v>102.15</v>
      </c>
      <c r="E498" s="5">
        <f t="shared" si="28"/>
        <v>612.90000000000009</v>
      </c>
      <c r="F498" s="6">
        <v>0.03</v>
      </c>
      <c r="G498" s="5">
        <f t="shared" si="29"/>
        <v>18.387</v>
      </c>
      <c r="H498" s="2">
        <v>2</v>
      </c>
      <c r="I498" s="3">
        <v>240</v>
      </c>
      <c r="J498" s="5">
        <f t="shared" si="30"/>
        <v>834.51300000000015</v>
      </c>
      <c r="K498" s="11" t="str">
        <f t="shared" si="31"/>
        <v>P0042|May</v>
      </c>
    </row>
    <row r="499" spans="1:11" ht="15" customHeight="1" x14ac:dyDescent="0.25">
      <c r="A499" s="2" t="s">
        <v>119</v>
      </c>
      <c r="B499" s="2" t="s">
        <v>4</v>
      </c>
      <c r="C499" s="2">
        <v>6</v>
      </c>
      <c r="D499" s="4">
        <v>113.09</v>
      </c>
      <c r="E499" s="5">
        <f t="shared" si="28"/>
        <v>678.54</v>
      </c>
      <c r="F499" s="6">
        <v>0.03</v>
      </c>
      <c r="G499" s="5">
        <f t="shared" si="29"/>
        <v>20.356199999999998</v>
      </c>
      <c r="H499" s="2">
        <v>2</v>
      </c>
      <c r="I499" s="3">
        <v>240</v>
      </c>
      <c r="J499" s="5">
        <f t="shared" si="30"/>
        <v>898.18380000000002</v>
      </c>
      <c r="K499" s="11" t="str">
        <f t="shared" si="31"/>
        <v>P0042|Jun</v>
      </c>
    </row>
    <row r="500" spans="1:11" ht="15" customHeight="1" x14ac:dyDescent="0.25">
      <c r="A500" s="2" t="s">
        <v>119</v>
      </c>
      <c r="B500" s="2" t="s">
        <v>5</v>
      </c>
      <c r="C500" s="2">
        <v>8</v>
      </c>
      <c r="D500" s="4">
        <v>140.38</v>
      </c>
      <c r="E500" s="5">
        <f t="shared" si="28"/>
        <v>1123.04</v>
      </c>
      <c r="F500" s="6">
        <v>0.03</v>
      </c>
      <c r="G500" s="5">
        <f t="shared" si="29"/>
        <v>33.691199999999995</v>
      </c>
      <c r="H500" s="2">
        <v>2</v>
      </c>
      <c r="I500" s="3">
        <v>240</v>
      </c>
      <c r="J500" s="5">
        <f t="shared" si="30"/>
        <v>1329.3488</v>
      </c>
      <c r="K500" s="11" t="str">
        <f t="shared" si="31"/>
        <v>P0042|Jul</v>
      </c>
    </row>
    <row r="501" spans="1:11" ht="15" customHeight="1" x14ac:dyDescent="0.25">
      <c r="A501" s="2" t="s">
        <v>119</v>
      </c>
      <c r="B501" s="2" t="s">
        <v>6</v>
      </c>
      <c r="C501" s="2">
        <v>8</v>
      </c>
      <c r="D501" s="4">
        <v>121.11</v>
      </c>
      <c r="E501" s="5">
        <f t="shared" si="28"/>
        <v>968.88</v>
      </c>
      <c r="F501" s="6">
        <v>0.03</v>
      </c>
      <c r="G501" s="5">
        <f t="shared" si="29"/>
        <v>29.066399999999998</v>
      </c>
      <c r="H501" s="2">
        <v>2</v>
      </c>
      <c r="I501" s="3">
        <v>240</v>
      </c>
      <c r="J501" s="5">
        <f t="shared" si="30"/>
        <v>1179.8136000000002</v>
      </c>
      <c r="K501" s="11" t="str">
        <f t="shared" si="31"/>
        <v>P0042|Aug</v>
      </c>
    </row>
    <row r="502" spans="1:11" ht="15" customHeight="1" x14ac:dyDescent="0.25">
      <c r="A502" s="2" t="s">
        <v>119</v>
      </c>
      <c r="B502" s="2" t="s">
        <v>7</v>
      </c>
      <c r="C502" s="2">
        <v>6</v>
      </c>
      <c r="D502" s="4">
        <v>116.27</v>
      </c>
      <c r="E502" s="5">
        <f t="shared" si="28"/>
        <v>697.62</v>
      </c>
      <c r="F502" s="6">
        <v>0.03</v>
      </c>
      <c r="G502" s="5">
        <f t="shared" si="29"/>
        <v>20.928599999999999</v>
      </c>
      <c r="H502" s="2">
        <v>2</v>
      </c>
      <c r="I502" s="3">
        <v>240</v>
      </c>
      <c r="J502" s="5">
        <f t="shared" si="30"/>
        <v>916.69140000000004</v>
      </c>
      <c r="K502" s="11" t="str">
        <f t="shared" si="31"/>
        <v>P0042|Sep</v>
      </c>
    </row>
    <row r="503" spans="1:11" ht="15" customHeight="1" x14ac:dyDescent="0.25">
      <c r="A503" s="2" t="s">
        <v>119</v>
      </c>
      <c r="B503" s="2" t="s">
        <v>8</v>
      </c>
      <c r="C503" s="2">
        <v>5</v>
      </c>
      <c r="D503" s="4">
        <v>106.32</v>
      </c>
      <c r="E503" s="5">
        <f t="shared" si="28"/>
        <v>531.59999999999991</v>
      </c>
      <c r="F503" s="6">
        <v>0.03</v>
      </c>
      <c r="G503" s="5">
        <f t="shared" si="29"/>
        <v>15.947999999999997</v>
      </c>
      <c r="H503" s="2">
        <v>2</v>
      </c>
      <c r="I503" s="3">
        <v>240</v>
      </c>
      <c r="J503" s="5">
        <f t="shared" si="30"/>
        <v>755.65199999999993</v>
      </c>
      <c r="K503" s="11" t="str">
        <f t="shared" si="31"/>
        <v>P0042|Oct</v>
      </c>
    </row>
    <row r="504" spans="1:11" ht="15" customHeight="1" x14ac:dyDescent="0.25">
      <c r="A504" s="2" t="s">
        <v>119</v>
      </c>
      <c r="B504" s="2" t="s">
        <v>9</v>
      </c>
      <c r="C504" s="2">
        <v>6</v>
      </c>
      <c r="D504" s="4">
        <v>113.88</v>
      </c>
      <c r="E504" s="5">
        <f t="shared" si="28"/>
        <v>683.28</v>
      </c>
      <c r="F504" s="6">
        <v>0.03</v>
      </c>
      <c r="G504" s="5">
        <f t="shared" si="29"/>
        <v>20.4984</v>
      </c>
      <c r="H504" s="2">
        <v>2</v>
      </c>
      <c r="I504" s="3">
        <v>240</v>
      </c>
      <c r="J504" s="5">
        <f t="shared" si="30"/>
        <v>902.78160000000003</v>
      </c>
      <c r="K504" s="11" t="str">
        <f t="shared" si="31"/>
        <v>P0042|Nov</v>
      </c>
    </row>
    <row r="505" spans="1:11" ht="15" customHeight="1" x14ac:dyDescent="0.25">
      <c r="A505" s="2" t="s">
        <v>119</v>
      </c>
      <c r="B505" s="2" t="s">
        <v>10</v>
      </c>
      <c r="C505" s="2">
        <v>11</v>
      </c>
      <c r="D505" s="4">
        <v>206.64</v>
      </c>
      <c r="E505" s="5">
        <f t="shared" si="28"/>
        <v>2273.04</v>
      </c>
      <c r="F505" s="6">
        <v>0.03</v>
      </c>
      <c r="G505" s="5">
        <f t="shared" si="29"/>
        <v>68.191199999999995</v>
      </c>
      <c r="H505" s="2">
        <v>5</v>
      </c>
      <c r="I505" s="3">
        <v>600</v>
      </c>
      <c r="J505" s="5">
        <f t="shared" si="30"/>
        <v>2804.8487999999998</v>
      </c>
      <c r="K505" s="11" t="str">
        <f t="shared" si="31"/>
        <v>P0042|Dec</v>
      </c>
    </row>
    <row r="506" spans="1:11" ht="15" customHeight="1" x14ac:dyDescent="0.25">
      <c r="A506" s="2" t="s">
        <v>119</v>
      </c>
      <c r="B506" s="2" t="s">
        <v>11</v>
      </c>
      <c r="C506" s="2">
        <v>11</v>
      </c>
      <c r="D506" s="4">
        <v>184.73</v>
      </c>
      <c r="E506" s="5">
        <f t="shared" si="28"/>
        <v>2032.03</v>
      </c>
      <c r="F506" s="6">
        <v>0.03</v>
      </c>
      <c r="G506" s="5">
        <f t="shared" si="29"/>
        <v>60.960899999999995</v>
      </c>
      <c r="H506" s="2">
        <v>4</v>
      </c>
      <c r="I506" s="3">
        <v>480</v>
      </c>
      <c r="J506" s="5">
        <f t="shared" si="30"/>
        <v>2451.0690999999997</v>
      </c>
      <c r="K506" s="11" t="str">
        <f t="shared" si="31"/>
        <v>P0042|Jan</v>
      </c>
    </row>
    <row r="507" spans="1:11" ht="15" customHeight="1" x14ac:dyDescent="0.25">
      <c r="A507" s="2" t="s">
        <v>119</v>
      </c>
      <c r="B507" s="2" t="s">
        <v>12</v>
      </c>
      <c r="C507" s="2">
        <v>9</v>
      </c>
      <c r="D507" s="4">
        <v>189.59</v>
      </c>
      <c r="E507" s="5">
        <f t="shared" si="28"/>
        <v>1706.31</v>
      </c>
      <c r="F507" s="6">
        <v>0.03</v>
      </c>
      <c r="G507" s="5">
        <f t="shared" si="29"/>
        <v>51.189299999999996</v>
      </c>
      <c r="H507" s="2">
        <v>4</v>
      </c>
      <c r="I507" s="3">
        <v>480</v>
      </c>
      <c r="J507" s="5">
        <f t="shared" si="30"/>
        <v>2135.1206999999999</v>
      </c>
      <c r="K507" s="11" t="str">
        <f t="shared" si="31"/>
        <v>P0042|Feb</v>
      </c>
    </row>
    <row r="508" spans="1:11" ht="15" customHeight="1" x14ac:dyDescent="0.25">
      <c r="A508" s="2" t="s">
        <v>119</v>
      </c>
      <c r="B508" s="2" t="s">
        <v>13</v>
      </c>
      <c r="C508" s="2">
        <v>10</v>
      </c>
      <c r="D508" s="4">
        <v>150.94999999999999</v>
      </c>
      <c r="E508" s="5">
        <f t="shared" si="28"/>
        <v>1509.5</v>
      </c>
      <c r="F508" s="6">
        <v>0.03</v>
      </c>
      <c r="G508" s="5">
        <f t="shared" si="29"/>
        <v>45.284999999999997</v>
      </c>
      <c r="H508" s="2">
        <v>4</v>
      </c>
      <c r="I508" s="3">
        <v>480</v>
      </c>
      <c r="J508" s="5">
        <f t="shared" si="30"/>
        <v>1944.2149999999999</v>
      </c>
      <c r="K508" s="11" t="str">
        <f t="shared" si="31"/>
        <v>P0042|Mar</v>
      </c>
    </row>
    <row r="509" spans="1:11" ht="15" customHeight="1" x14ac:dyDescent="0.25">
      <c r="A509" s="2" t="s">
        <v>121</v>
      </c>
      <c r="B509" s="2" t="s">
        <v>2</v>
      </c>
      <c r="C509" s="2">
        <v>7</v>
      </c>
      <c r="D509" s="4">
        <v>141.88</v>
      </c>
      <c r="E509" s="5">
        <f t="shared" si="28"/>
        <v>993.16</v>
      </c>
      <c r="F509" s="6">
        <v>0.03</v>
      </c>
      <c r="G509" s="5">
        <f t="shared" si="29"/>
        <v>29.794799999999999</v>
      </c>
      <c r="H509" s="2">
        <v>2</v>
      </c>
      <c r="I509" s="3">
        <v>300</v>
      </c>
      <c r="J509" s="5">
        <f t="shared" si="30"/>
        <v>1263.3652</v>
      </c>
      <c r="K509" s="11" t="str">
        <f t="shared" si="31"/>
        <v>P0043|Apr</v>
      </c>
    </row>
    <row r="510" spans="1:11" ht="15" customHeight="1" x14ac:dyDescent="0.25">
      <c r="A510" s="2" t="s">
        <v>121</v>
      </c>
      <c r="B510" s="2" t="s">
        <v>3</v>
      </c>
      <c r="C510" s="2">
        <v>6</v>
      </c>
      <c r="D510" s="4">
        <v>156.19999999999999</v>
      </c>
      <c r="E510" s="5">
        <f t="shared" si="28"/>
        <v>937.19999999999993</v>
      </c>
      <c r="F510" s="6">
        <v>0.03</v>
      </c>
      <c r="G510" s="5">
        <f t="shared" si="29"/>
        <v>28.115999999999996</v>
      </c>
      <c r="H510" s="2">
        <v>2</v>
      </c>
      <c r="I510" s="3">
        <v>300</v>
      </c>
      <c r="J510" s="5">
        <f t="shared" si="30"/>
        <v>1209.0839999999998</v>
      </c>
      <c r="K510" s="11" t="str">
        <f t="shared" si="31"/>
        <v>P0043|May</v>
      </c>
    </row>
    <row r="511" spans="1:11" ht="15" customHeight="1" x14ac:dyDescent="0.25">
      <c r="A511" s="2" t="s">
        <v>121</v>
      </c>
      <c r="B511" s="2" t="s">
        <v>4</v>
      </c>
      <c r="C511" s="2">
        <v>9</v>
      </c>
      <c r="D511" s="4">
        <v>157.56</v>
      </c>
      <c r="E511" s="5">
        <f t="shared" si="28"/>
        <v>1418.04</v>
      </c>
      <c r="F511" s="6">
        <v>0.03</v>
      </c>
      <c r="G511" s="5">
        <f t="shared" si="29"/>
        <v>42.541199999999996</v>
      </c>
      <c r="H511" s="2">
        <v>2</v>
      </c>
      <c r="I511" s="3">
        <v>300</v>
      </c>
      <c r="J511" s="5">
        <f t="shared" si="30"/>
        <v>1675.4988000000001</v>
      </c>
      <c r="K511" s="11" t="str">
        <f t="shared" si="31"/>
        <v>P0043|Jun</v>
      </c>
    </row>
    <row r="512" spans="1:11" ht="15" customHeight="1" x14ac:dyDescent="0.25">
      <c r="A512" s="2" t="s">
        <v>121</v>
      </c>
      <c r="B512" s="2" t="s">
        <v>5</v>
      </c>
      <c r="C512" s="2">
        <v>11</v>
      </c>
      <c r="D512" s="4">
        <v>172.72</v>
      </c>
      <c r="E512" s="5">
        <f t="shared" si="28"/>
        <v>1899.92</v>
      </c>
      <c r="F512" s="6">
        <v>0.03</v>
      </c>
      <c r="G512" s="5">
        <f t="shared" si="29"/>
        <v>56.997599999999998</v>
      </c>
      <c r="H512" s="2">
        <v>3</v>
      </c>
      <c r="I512" s="3">
        <v>450</v>
      </c>
      <c r="J512" s="5">
        <f t="shared" si="30"/>
        <v>2292.9223999999999</v>
      </c>
      <c r="K512" s="11" t="str">
        <f t="shared" si="31"/>
        <v>P0043|Jul</v>
      </c>
    </row>
    <row r="513" spans="1:11" ht="15" customHeight="1" x14ac:dyDescent="0.25">
      <c r="A513" s="2" t="s">
        <v>121</v>
      </c>
      <c r="B513" s="2" t="s">
        <v>6</v>
      </c>
      <c r="C513" s="2">
        <v>11</v>
      </c>
      <c r="D513" s="4">
        <v>169.61</v>
      </c>
      <c r="E513" s="5">
        <f t="shared" si="28"/>
        <v>1865.71</v>
      </c>
      <c r="F513" s="6">
        <v>0.03</v>
      </c>
      <c r="G513" s="5">
        <f t="shared" si="29"/>
        <v>55.971299999999999</v>
      </c>
      <c r="H513" s="2">
        <v>3</v>
      </c>
      <c r="I513" s="3">
        <v>450</v>
      </c>
      <c r="J513" s="5">
        <f t="shared" si="30"/>
        <v>2259.7386999999999</v>
      </c>
      <c r="K513" s="11" t="str">
        <f t="shared" si="31"/>
        <v>P0043|Aug</v>
      </c>
    </row>
    <row r="514" spans="1:11" ht="15" customHeight="1" x14ac:dyDescent="0.25">
      <c r="A514" s="2" t="s">
        <v>121</v>
      </c>
      <c r="B514" s="2" t="s">
        <v>7</v>
      </c>
      <c r="C514" s="2">
        <v>7</v>
      </c>
      <c r="D514" s="4">
        <v>138.51</v>
      </c>
      <c r="E514" s="5">
        <f t="shared" si="28"/>
        <v>969.56999999999994</v>
      </c>
      <c r="F514" s="6">
        <v>0.03</v>
      </c>
      <c r="G514" s="5">
        <f t="shared" si="29"/>
        <v>29.087099999999996</v>
      </c>
      <c r="H514" s="2">
        <v>2</v>
      </c>
      <c r="I514" s="3">
        <v>300</v>
      </c>
      <c r="J514" s="5">
        <f t="shared" si="30"/>
        <v>1240.4829</v>
      </c>
      <c r="K514" s="11" t="str">
        <f t="shared" si="31"/>
        <v>P0043|Sep</v>
      </c>
    </row>
    <row r="515" spans="1:11" ht="15" customHeight="1" x14ac:dyDescent="0.25">
      <c r="A515" s="2" t="s">
        <v>121</v>
      </c>
      <c r="B515" s="2" t="s">
        <v>8</v>
      </c>
      <c r="C515" s="2">
        <v>7</v>
      </c>
      <c r="D515" s="4">
        <v>145.88999999999999</v>
      </c>
      <c r="E515" s="5">
        <f t="shared" si="28"/>
        <v>1021.2299999999999</v>
      </c>
      <c r="F515" s="6">
        <v>0.03</v>
      </c>
      <c r="G515" s="5">
        <f t="shared" si="29"/>
        <v>30.636899999999997</v>
      </c>
      <c r="H515" s="2">
        <v>2</v>
      </c>
      <c r="I515" s="3">
        <v>300</v>
      </c>
      <c r="J515" s="5">
        <f t="shared" si="30"/>
        <v>1290.5931</v>
      </c>
      <c r="K515" s="11" t="str">
        <f t="shared" si="31"/>
        <v>P0043|Oct</v>
      </c>
    </row>
    <row r="516" spans="1:11" ht="15" customHeight="1" x14ac:dyDescent="0.25">
      <c r="A516" s="2" t="s">
        <v>121</v>
      </c>
      <c r="B516" s="2" t="s">
        <v>9</v>
      </c>
      <c r="C516" s="2">
        <v>7</v>
      </c>
      <c r="D516" s="4">
        <v>160.05000000000001</v>
      </c>
      <c r="E516" s="5">
        <f t="shared" si="28"/>
        <v>1120.3500000000001</v>
      </c>
      <c r="F516" s="6">
        <v>0.03</v>
      </c>
      <c r="G516" s="5">
        <f t="shared" si="29"/>
        <v>33.610500000000002</v>
      </c>
      <c r="H516" s="2">
        <v>2</v>
      </c>
      <c r="I516" s="3">
        <v>300</v>
      </c>
      <c r="J516" s="5">
        <f t="shared" si="30"/>
        <v>1386.7395000000001</v>
      </c>
      <c r="K516" s="11" t="str">
        <f t="shared" si="31"/>
        <v>P0043|Nov</v>
      </c>
    </row>
    <row r="517" spans="1:11" ht="15" customHeight="1" x14ac:dyDescent="0.25">
      <c r="A517" s="2" t="s">
        <v>121</v>
      </c>
      <c r="B517" s="2" t="s">
        <v>10</v>
      </c>
      <c r="C517" s="2">
        <v>15</v>
      </c>
      <c r="D517" s="4">
        <v>250.49</v>
      </c>
      <c r="E517" s="5">
        <f t="shared" ref="E517:E580" si="32">C517*D517</f>
        <v>3757.3500000000004</v>
      </c>
      <c r="F517" s="6">
        <v>0.03</v>
      </c>
      <c r="G517" s="5">
        <f t="shared" ref="G517:G580" si="33">E517*F517</f>
        <v>112.7205</v>
      </c>
      <c r="H517" s="2">
        <v>6</v>
      </c>
      <c r="I517" s="3">
        <v>900</v>
      </c>
      <c r="J517" s="5">
        <f t="shared" ref="J517:J580" si="34">E517+I517-G517</f>
        <v>4544.6295</v>
      </c>
      <c r="K517" s="11" t="str">
        <f t="shared" ref="K517:K580" si="35">A517&amp;"|"&amp;B517</f>
        <v>P0043|Dec</v>
      </c>
    </row>
    <row r="518" spans="1:11" ht="15" customHeight="1" x14ac:dyDescent="0.25">
      <c r="A518" s="2" t="s">
        <v>121</v>
      </c>
      <c r="B518" s="2" t="s">
        <v>11</v>
      </c>
      <c r="C518" s="2">
        <v>15</v>
      </c>
      <c r="D518" s="4">
        <v>246.08</v>
      </c>
      <c r="E518" s="5">
        <f t="shared" si="32"/>
        <v>3691.2000000000003</v>
      </c>
      <c r="F518" s="6">
        <v>0.03</v>
      </c>
      <c r="G518" s="5">
        <f t="shared" si="33"/>
        <v>110.736</v>
      </c>
      <c r="H518" s="2">
        <v>6</v>
      </c>
      <c r="I518" s="3">
        <v>900</v>
      </c>
      <c r="J518" s="5">
        <f t="shared" si="34"/>
        <v>4480.4640000000009</v>
      </c>
      <c r="K518" s="11" t="str">
        <f t="shared" si="35"/>
        <v>P0043|Jan</v>
      </c>
    </row>
    <row r="519" spans="1:11" ht="15" customHeight="1" x14ac:dyDescent="0.25">
      <c r="A519" s="2" t="s">
        <v>121</v>
      </c>
      <c r="B519" s="2" t="s">
        <v>12</v>
      </c>
      <c r="C519" s="2">
        <v>12</v>
      </c>
      <c r="D519" s="4">
        <v>235.28</v>
      </c>
      <c r="E519" s="5">
        <f t="shared" si="32"/>
        <v>2823.36</v>
      </c>
      <c r="F519" s="6">
        <v>0.03</v>
      </c>
      <c r="G519" s="5">
        <f t="shared" si="33"/>
        <v>84.700800000000001</v>
      </c>
      <c r="H519" s="2">
        <v>5</v>
      </c>
      <c r="I519" s="3">
        <v>750</v>
      </c>
      <c r="J519" s="5">
        <f t="shared" si="34"/>
        <v>3488.6592000000001</v>
      </c>
      <c r="K519" s="11" t="str">
        <f t="shared" si="35"/>
        <v>P0043|Feb</v>
      </c>
    </row>
    <row r="520" spans="1:11" ht="15" customHeight="1" x14ac:dyDescent="0.25">
      <c r="A520" s="2" t="s">
        <v>121</v>
      </c>
      <c r="B520" s="2" t="s">
        <v>13</v>
      </c>
      <c r="C520" s="2">
        <v>12</v>
      </c>
      <c r="D520" s="4">
        <v>195.82</v>
      </c>
      <c r="E520" s="5">
        <f t="shared" si="32"/>
        <v>2349.84</v>
      </c>
      <c r="F520" s="6">
        <v>0.03</v>
      </c>
      <c r="G520" s="5">
        <f t="shared" si="33"/>
        <v>70.495199999999997</v>
      </c>
      <c r="H520" s="2">
        <v>4</v>
      </c>
      <c r="I520" s="3">
        <v>600</v>
      </c>
      <c r="J520" s="5">
        <f t="shared" si="34"/>
        <v>2879.3448000000003</v>
      </c>
      <c r="K520" s="11" t="str">
        <f t="shared" si="35"/>
        <v>P0043|Mar</v>
      </c>
    </row>
    <row r="521" spans="1:11" ht="15" customHeight="1" x14ac:dyDescent="0.25">
      <c r="A521" s="2" t="s">
        <v>123</v>
      </c>
      <c r="B521" s="2" t="s">
        <v>2</v>
      </c>
      <c r="C521" s="2">
        <v>6</v>
      </c>
      <c r="D521" s="4">
        <v>117.07</v>
      </c>
      <c r="E521" s="5">
        <f t="shared" si="32"/>
        <v>702.42</v>
      </c>
      <c r="F521" s="6">
        <v>0.03</v>
      </c>
      <c r="G521" s="5">
        <f t="shared" si="33"/>
        <v>21.072599999999998</v>
      </c>
      <c r="H521" s="2">
        <v>2</v>
      </c>
      <c r="I521" s="3">
        <v>240</v>
      </c>
      <c r="J521" s="5">
        <f t="shared" si="34"/>
        <v>921.34739999999999</v>
      </c>
      <c r="K521" s="11" t="str">
        <f t="shared" si="35"/>
        <v>P0044|Apr</v>
      </c>
    </row>
    <row r="522" spans="1:11" ht="15" customHeight="1" x14ac:dyDescent="0.25">
      <c r="A522" s="2" t="s">
        <v>123</v>
      </c>
      <c r="B522" s="2" t="s">
        <v>3</v>
      </c>
      <c r="C522" s="2">
        <v>7</v>
      </c>
      <c r="D522" s="4">
        <v>131.01</v>
      </c>
      <c r="E522" s="5">
        <f t="shared" si="32"/>
        <v>917.06999999999994</v>
      </c>
      <c r="F522" s="6">
        <v>0.03</v>
      </c>
      <c r="G522" s="5">
        <f t="shared" si="33"/>
        <v>27.512099999999997</v>
      </c>
      <c r="H522" s="2">
        <v>2</v>
      </c>
      <c r="I522" s="3">
        <v>240</v>
      </c>
      <c r="J522" s="5">
        <f t="shared" si="34"/>
        <v>1129.5579</v>
      </c>
      <c r="K522" s="11" t="str">
        <f t="shared" si="35"/>
        <v>P0044|May</v>
      </c>
    </row>
    <row r="523" spans="1:11" ht="15" customHeight="1" x14ac:dyDescent="0.25">
      <c r="A523" s="2" t="s">
        <v>123</v>
      </c>
      <c r="B523" s="2" t="s">
        <v>4</v>
      </c>
      <c r="C523" s="2">
        <v>8</v>
      </c>
      <c r="D523" s="4">
        <v>133.07</v>
      </c>
      <c r="E523" s="5">
        <f t="shared" si="32"/>
        <v>1064.56</v>
      </c>
      <c r="F523" s="6">
        <v>0.03</v>
      </c>
      <c r="G523" s="5">
        <f t="shared" si="33"/>
        <v>31.936799999999998</v>
      </c>
      <c r="H523" s="2">
        <v>2</v>
      </c>
      <c r="I523" s="3">
        <v>240</v>
      </c>
      <c r="J523" s="5">
        <f t="shared" si="34"/>
        <v>1272.6232</v>
      </c>
      <c r="K523" s="11" t="str">
        <f t="shared" si="35"/>
        <v>P0044|Jun</v>
      </c>
    </row>
    <row r="524" spans="1:11" ht="15" customHeight="1" x14ac:dyDescent="0.25">
      <c r="A524" s="2" t="s">
        <v>123</v>
      </c>
      <c r="B524" s="2" t="s">
        <v>5</v>
      </c>
      <c r="C524" s="2">
        <v>10</v>
      </c>
      <c r="D524" s="4">
        <v>165.26</v>
      </c>
      <c r="E524" s="5">
        <f t="shared" si="32"/>
        <v>1652.6</v>
      </c>
      <c r="F524" s="6">
        <v>0.03</v>
      </c>
      <c r="G524" s="5">
        <f t="shared" si="33"/>
        <v>49.577999999999996</v>
      </c>
      <c r="H524" s="2">
        <v>3</v>
      </c>
      <c r="I524" s="3">
        <v>360</v>
      </c>
      <c r="J524" s="5">
        <f t="shared" si="34"/>
        <v>1963.0219999999999</v>
      </c>
      <c r="K524" s="11" t="str">
        <f t="shared" si="35"/>
        <v>P0044|Jul</v>
      </c>
    </row>
    <row r="525" spans="1:11" ht="15" customHeight="1" x14ac:dyDescent="0.25">
      <c r="A525" s="2" t="s">
        <v>123</v>
      </c>
      <c r="B525" s="2" t="s">
        <v>6</v>
      </c>
      <c r="C525" s="2">
        <v>10</v>
      </c>
      <c r="D525" s="4">
        <v>160.15</v>
      </c>
      <c r="E525" s="5">
        <f t="shared" si="32"/>
        <v>1601.5</v>
      </c>
      <c r="F525" s="6">
        <v>0.03</v>
      </c>
      <c r="G525" s="5">
        <f t="shared" si="33"/>
        <v>48.045000000000002</v>
      </c>
      <c r="H525" s="2">
        <v>3</v>
      </c>
      <c r="I525" s="3">
        <v>360</v>
      </c>
      <c r="J525" s="5">
        <f t="shared" si="34"/>
        <v>1913.4549999999999</v>
      </c>
      <c r="K525" s="11" t="str">
        <f t="shared" si="35"/>
        <v>P0044|Aug</v>
      </c>
    </row>
    <row r="526" spans="1:11" ht="15" customHeight="1" x14ac:dyDescent="0.25">
      <c r="A526" s="2" t="s">
        <v>123</v>
      </c>
      <c r="B526" s="2" t="s">
        <v>7</v>
      </c>
      <c r="C526" s="2">
        <v>7</v>
      </c>
      <c r="D526" s="4">
        <v>144.77000000000001</v>
      </c>
      <c r="E526" s="5">
        <f t="shared" si="32"/>
        <v>1013.3900000000001</v>
      </c>
      <c r="F526" s="6">
        <v>0.03</v>
      </c>
      <c r="G526" s="5">
        <f t="shared" si="33"/>
        <v>30.401700000000002</v>
      </c>
      <c r="H526" s="2">
        <v>2</v>
      </c>
      <c r="I526" s="3">
        <v>240</v>
      </c>
      <c r="J526" s="5">
        <f t="shared" si="34"/>
        <v>1222.9883000000002</v>
      </c>
      <c r="K526" s="11" t="str">
        <f t="shared" si="35"/>
        <v>P0044|Sep</v>
      </c>
    </row>
    <row r="527" spans="1:11" ht="15" customHeight="1" x14ac:dyDescent="0.25">
      <c r="A527" s="2" t="s">
        <v>123</v>
      </c>
      <c r="B527" s="2" t="s">
        <v>8</v>
      </c>
      <c r="C527" s="2">
        <v>6</v>
      </c>
      <c r="D527" s="4">
        <v>134.44</v>
      </c>
      <c r="E527" s="5">
        <f t="shared" si="32"/>
        <v>806.64</v>
      </c>
      <c r="F527" s="6">
        <v>0.03</v>
      </c>
      <c r="G527" s="5">
        <f t="shared" si="33"/>
        <v>24.199199999999998</v>
      </c>
      <c r="H527" s="2">
        <v>2</v>
      </c>
      <c r="I527" s="3">
        <v>240</v>
      </c>
      <c r="J527" s="5">
        <f t="shared" si="34"/>
        <v>1022.4407999999999</v>
      </c>
      <c r="K527" s="11" t="str">
        <f t="shared" si="35"/>
        <v>P0044|Oct</v>
      </c>
    </row>
    <row r="528" spans="1:11" ht="15" customHeight="1" x14ac:dyDescent="0.25">
      <c r="A528" s="2" t="s">
        <v>123</v>
      </c>
      <c r="B528" s="2" t="s">
        <v>9</v>
      </c>
      <c r="C528" s="2">
        <v>6</v>
      </c>
      <c r="D528" s="4">
        <v>152.97</v>
      </c>
      <c r="E528" s="5">
        <f t="shared" si="32"/>
        <v>917.81999999999994</v>
      </c>
      <c r="F528" s="6">
        <v>0.03</v>
      </c>
      <c r="G528" s="5">
        <f t="shared" si="33"/>
        <v>27.534599999999998</v>
      </c>
      <c r="H528" s="2">
        <v>2</v>
      </c>
      <c r="I528" s="3">
        <v>240</v>
      </c>
      <c r="J528" s="5">
        <f t="shared" si="34"/>
        <v>1130.2854</v>
      </c>
      <c r="K528" s="11" t="str">
        <f t="shared" si="35"/>
        <v>P0044|Nov</v>
      </c>
    </row>
    <row r="529" spans="1:11" ht="15" customHeight="1" x14ac:dyDescent="0.25">
      <c r="A529" s="2" t="s">
        <v>123</v>
      </c>
      <c r="B529" s="2" t="s">
        <v>10</v>
      </c>
      <c r="C529" s="2">
        <v>13</v>
      </c>
      <c r="D529" s="4">
        <v>254.8</v>
      </c>
      <c r="E529" s="5">
        <f t="shared" si="32"/>
        <v>3312.4</v>
      </c>
      <c r="F529" s="6">
        <v>0.03</v>
      </c>
      <c r="G529" s="5">
        <f t="shared" si="33"/>
        <v>99.372</v>
      </c>
      <c r="H529" s="2">
        <v>5</v>
      </c>
      <c r="I529" s="3">
        <v>600</v>
      </c>
      <c r="J529" s="5">
        <f t="shared" si="34"/>
        <v>3813.0280000000002</v>
      </c>
      <c r="K529" s="11" t="str">
        <f t="shared" si="35"/>
        <v>P0044|Dec</v>
      </c>
    </row>
    <row r="530" spans="1:11" ht="15" customHeight="1" x14ac:dyDescent="0.25">
      <c r="A530" s="2" t="s">
        <v>123</v>
      </c>
      <c r="B530" s="2" t="s">
        <v>11</v>
      </c>
      <c r="C530" s="2">
        <v>13</v>
      </c>
      <c r="D530" s="4">
        <v>239.58</v>
      </c>
      <c r="E530" s="5">
        <f t="shared" si="32"/>
        <v>3114.54</v>
      </c>
      <c r="F530" s="6">
        <v>0.03</v>
      </c>
      <c r="G530" s="5">
        <f t="shared" si="33"/>
        <v>93.436199999999999</v>
      </c>
      <c r="H530" s="2">
        <v>5</v>
      </c>
      <c r="I530" s="3">
        <v>600</v>
      </c>
      <c r="J530" s="5">
        <f t="shared" si="34"/>
        <v>3621.1037999999999</v>
      </c>
      <c r="K530" s="11" t="str">
        <f t="shared" si="35"/>
        <v>P0044|Jan</v>
      </c>
    </row>
    <row r="531" spans="1:11" ht="15" customHeight="1" x14ac:dyDescent="0.25">
      <c r="A531" s="2" t="s">
        <v>123</v>
      </c>
      <c r="B531" s="2" t="s">
        <v>12</v>
      </c>
      <c r="C531" s="2">
        <v>11</v>
      </c>
      <c r="D531" s="4">
        <v>224.01</v>
      </c>
      <c r="E531" s="5">
        <f t="shared" si="32"/>
        <v>2464.1099999999997</v>
      </c>
      <c r="F531" s="6">
        <v>0.03</v>
      </c>
      <c r="G531" s="5">
        <f t="shared" si="33"/>
        <v>73.923299999999983</v>
      </c>
      <c r="H531" s="2">
        <v>4</v>
      </c>
      <c r="I531" s="3">
        <v>480</v>
      </c>
      <c r="J531" s="5">
        <f t="shared" si="34"/>
        <v>2870.1866999999997</v>
      </c>
      <c r="K531" s="11" t="str">
        <f t="shared" si="35"/>
        <v>P0044|Feb</v>
      </c>
    </row>
    <row r="532" spans="1:11" ht="15" customHeight="1" x14ac:dyDescent="0.25">
      <c r="A532" s="2" t="s">
        <v>123</v>
      </c>
      <c r="B532" s="2" t="s">
        <v>13</v>
      </c>
      <c r="C532" s="2">
        <v>11</v>
      </c>
      <c r="D532" s="4">
        <v>189.4</v>
      </c>
      <c r="E532" s="5">
        <f t="shared" si="32"/>
        <v>2083.4</v>
      </c>
      <c r="F532" s="6">
        <v>0.03</v>
      </c>
      <c r="G532" s="5">
        <f t="shared" si="33"/>
        <v>62.502000000000002</v>
      </c>
      <c r="H532" s="2">
        <v>4</v>
      </c>
      <c r="I532" s="3">
        <v>480</v>
      </c>
      <c r="J532" s="5">
        <f t="shared" si="34"/>
        <v>2500.8980000000001</v>
      </c>
      <c r="K532" s="11" t="str">
        <f t="shared" si="35"/>
        <v>P0044|Mar</v>
      </c>
    </row>
    <row r="533" spans="1:11" ht="15" customHeight="1" x14ac:dyDescent="0.25">
      <c r="A533" s="2" t="s">
        <v>125</v>
      </c>
      <c r="B533" s="2" t="s">
        <v>2</v>
      </c>
      <c r="C533" s="2">
        <v>5</v>
      </c>
      <c r="D533" s="4">
        <v>144.97</v>
      </c>
      <c r="E533" s="5">
        <f t="shared" si="32"/>
        <v>724.85</v>
      </c>
      <c r="F533" s="6">
        <v>0.03</v>
      </c>
      <c r="G533" s="5">
        <f t="shared" si="33"/>
        <v>21.7455</v>
      </c>
      <c r="H533" s="2">
        <v>2</v>
      </c>
      <c r="I533" s="3">
        <v>300</v>
      </c>
      <c r="J533" s="5">
        <f t="shared" si="34"/>
        <v>1003.1044999999999</v>
      </c>
      <c r="K533" s="11" t="str">
        <f t="shared" si="35"/>
        <v>P0045|Apr</v>
      </c>
    </row>
    <row r="534" spans="1:11" ht="15" customHeight="1" x14ac:dyDescent="0.25">
      <c r="A534" s="2" t="s">
        <v>125</v>
      </c>
      <c r="B534" s="2" t="s">
        <v>3</v>
      </c>
      <c r="C534" s="2">
        <v>6</v>
      </c>
      <c r="D534" s="4">
        <v>156.58000000000001</v>
      </c>
      <c r="E534" s="5">
        <f t="shared" si="32"/>
        <v>939.48</v>
      </c>
      <c r="F534" s="6">
        <v>0.03</v>
      </c>
      <c r="G534" s="5">
        <f t="shared" si="33"/>
        <v>28.1844</v>
      </c>
      <c r="H534" s="2">
        <v>2</v>
      </c>
      <c r="I534" s="3">
        <v>300</v>
      </c>
      <c r="J534" s="5">
        <f t="shared" si="34"/>
        <v>1211.2955999999999</v>
      </c>
      <c r="K534" s="11" t="str">
        <f t="shared" si="35"/>
        <v>P0045|May</v>
      </c>
    </row>
    <row r="535" spans="1:11" ht="15" customHeight="1" x14ac:dyDescent="0.25">
      <c r="A535" s="2" t="s">
        <v>125</v>
      </c>
      <c r="B535" s="2" t="s">
        <v>4</v>
      </c>
      <c r="C535" s="2">
        <v>7</v>
      </c>
      <c r="D535" s="4">
        <v>157.82</v>
      </c>
      <c r="E535" s="5">
        <f t="shared" si="32"/>
        <v>1104.74</v>
      </c>
      <c r="F535" s="6">
        <v>0.03</v>
      </c>
      <c r="G535" s="5">
        <f t="shared" si="33"/>
        <v>33.142200000000003</v>
      </c>
      <c r="H535" s="2">
        <v>2</v>
      </c>
      <c r="I535" s="3">
        <v>300</v>
      </c>
      <c r="J535" s="5">
        <f t="shared" si="34"/>
        <v>1371.5978</v>
      </c>
      <c r="K535" s="11" t="str">
        <f t="shared" si="35"/>
        <v>P0045|Jun</v>
      </c>
    </row>
    <row r="536" spans="1:11" ht="15" customHeight="1" x14ac:dyDescent="0.25">
      <c r="A536" s="2" t="s">
        <v>125</v>
      </c>
      <c r="B536" s="2" t="s">
        <v>5</v>
      </c>
      <c r="C536" s="2">
        <v>10</v>
      </c>
      <c r="D536" s="4">
        <v>189.76</v>
      </c>
      <c r="E536" s="5">
        <f t="shared" si="32"/>
        <v>1897.6</v>
      </c>
      <c r="F536" s="6">
        <v>0.03</v>
      </c>
      <c r="G536" s="5">
        <f t="shared" si="33"/>
        <v>56.927999999999997</v>
      </c>
      <c r="H536" s="2">
        <v>3</v>
      </c>
      <c r="I536" s="3">
        <v>450</v>
      </c>
      <c r="J536" s="5">
        <f t="shared" si="34"/>
        <v>2290.672</v>
      </c>
      <c r="K536" s="11" t="str">
        <f t="shared" si="35"/>
        <v>P0045|Jul</v>
      </c>
    </row>
    <row r="537" spans="1:11" ht="15" customHeight="1" x14ac:dyDescent="0.25">
      <c r="A537" s="2" t="s">
        <v>125</v>
      </c>
      <c r="B537" s="2" t="s">
        <v>6</v>
      </c>
      <c r="C537" s="2">
        <v>10</v>
      </c>
      <c r="D537" s="4">
        <v>186.86</v>
      </c>
      <c r="E537" s="5">
        <f t="shared" si="32"/>
        <v>1868.6000000000001</v>
      </c>
      <c r="F537" s="6">
        <v>0.03</v>
      </c>
      <c r="G537" s="5">
        <f t="shared" si="33"/>
        <v>56.058</v>
      </c>
      <c r="H537" s="2">
        <v>3</v>
      </c>
      <c r="I537" s="3">
        <v>450</v>
      </c>
      <c r="J537" s="5">
        <f t="shared" si="34"/>
        <v>2262.5420000000004</v>
      </c>
      <c r="K537" s="11" t="str">
        <f t="shared" si="35"/>
        <v>P0045|Aug</v>
      </c>
    </row>
    <row r="538" spans="1:11" ht="15" customHeight="1" x14ac:dyDescent="0.25">
      <c r="A538" s="2" t="s">
        <v>125</v>
      </c>
      <c r="B538" s="2" t="s">
        <v>7</v>
      </c>
      <c r="C538" s="2">
        <v>6</v>
      </c>
      <c r="D538" s="4">
        <v>163.31</v>
      </c>
      <c r="E538" s="5">
        <f t="shared" si="32"/>
        <v>979.86</v>
      </c>
      <c r="F538" s="6">
        <v>0.03</v>
      </c>
      <c r="G538" s="5">
        <f t="shared" si="33"/>
        <v>29.395799999999998</v>
      </c>
      <c r="H538" s="2">
        <v>2</v>
      </c>
      <c r="I538" s="3">
        <v>300</v>
      </c>
      <c r="J538" s="5">
        <f t="shared" si="34"/>
        <v>1250.4642000000001</v>
      </c>
      <c r="K538" s="11" t="str">
        <f t="shared" si="35"/>
        <v>P0045|Sep</v>
      </c>
    </row>
    <row r="539" spans="1:11" ht="15" customHeight="1" x14ac:dyDescent="0.25">
      <c r="A539" s="2" t="s">
        <v>125</v>
      </c>
      <c r="B539" s="2" t="s">
        <v>8</v>
      </c>
      <c r="C539" s="2">
        <v>6</v>
      </c>
      <c r="D539" s="4">
        <v>180.42</v>
      </c>
      <c r="E539" s="5">
        <f t="shared" si="32"/>
        <v>1082.52</v>
      </c>
      <c r="F539" s="6">
        <v>0.03</v>
      </c>
      <c r="G539" s="5">
        <f t="shared" si="33"/>
        <v>32.4756</v>
      </c>
      <c r="H539" s="2">
        <v>2</v>
      </c>
      <c r="I539" s="3">
        <v>300</v>
      </c>
      <c r="J539" s="5">
        <f t="shared" si="34"/>
        <v>1350.0444</v>
      </c>
      <c r="K539" s="11" t="str">
        <f t="shared" si="35"/>
        <v>P0045|Oct</v>
      </c>
    </row>
    <row r="540" spans="1:11" ht="15" customHeight="1" x14ac:dyDescent="0.25">
      <c r="A540" s="2" t="s">
        <v>125</v>
      </c>
      <c r="B540" s="2" t="s">
        <v>9</v>
      </c>
      <c r="C540" s="2">
        <v>6</v>
      </c>
      <c r="D540" s="4">
        <v>164.38</v>
      </c>
      <c r="E540" s="5">
        <f t="shared" si="32"/>
        <v>986.28</v>
      </c>
      <c r="F540" s="6">
        <v>0.03</v>
      </c>
      <c r="G540" s="5">
        <f t="shared" si="33"/>
        <v>29.588399999999996</v>
      </c>
      <c r="H540" s="2">
        <v>2</v>
      </c>
      <c r="I540" s="3">
        <v>300</v>
      </c>
      <c r="J540" s="5">
        <f t="shared" si="34"/>
        <v>1256.6915999999999</v>
      </c>
      <c r="K540" s="11" t="str">
        <f t="shared" si="35"/>
        <v>P0045|Nov</v>
      </c>
    </row>
    <row r="541" spans="1:11" ht="15" customHeight="1" x14ac:dyDescent="0.25">
      <c r="A541" s="2" t="s">
        <v>125</v>
      </c>
      <c r="B541" s="2" t="s">
        <v>10</v>
      </c>
      <c r="C541" s="2">
        <v>14</v>
      </c>
      <c r="D541" s="4">
        <v>277.23</v>
      </c>
      <c r="E541" s="5">
        <f t="shared" si="32"/>
        <v>3881.2200000000003</v>
      </c>
      <c r="F541" s="6">
        <v>0.03</v>
      </c>
      <c r="G541" s="5">
        <f t="shared" si="33"/>
        <v>116.4366</v>
      </c>
      <c r="H541" s="2">
        <v>6</v>
      </c>
      <c r="I541" s="3">
        <v>900</v>
      </c>
      <c r="J541" s="5">
        <f t="shared" si="34"/>
        <v>4664.7834000000003</v>
      </c>
      <c r="K541" s="11" t="str">
        <f t="shared" si="35"/>
        <v>P0045|Dec</v>
      </c>
    </row>
    <row r="542" spans="1:11" ht="15" customHeight="1" x14ac:dyDescent="0.25">
      <c r="A542" s="2" t="s">
        <v>125</v>
      </c>
      <c r="B542" s="2" t="s">
        <v>11</v>
      </c>
      <c r="C542" s="2">
        <v>12</v>
      </c>
      <c r="D542" s="4">
        <v>277.35000000000002</v>
      </c>
      <c r="E542" s="5">
        <f t="shared" si="32"/>
        <v>3328.2000000000003</v>
      </c>
      <c r="F542" s="6">
        <v>0.03</v>
      </c>
      <c r="G542" s="5">
        <f t="shared" si="33"/>
        <v>99.846000000000004</v>
      </c>
      <c r="H542" s="2">
        <v>5</v>
      </c>
      <c r="I542" s="3">
        <v>750</v>
      </c>
      <c r="J542" s="5">
        <f t="shared" si="34"/>
        <v>3978.3540000000003</v>
      </c>
      <c r="K542" s="11" t="str">
        <f t="shared" si="35"/>
        <v>P0045|Jan</v>
      </c>
    </row>
    <row r="543" spans="1:11" ht="15" customHeight="1" x14ac:dyDescent="0.25">
      <c r="A543" s="2" t="s">
        <v>125</v>
      </c>
      <c r="B543" s="2" t="s">
        <v>12</v>
      </c>
      <c r="C543" s="2">
        <v>11</v>
      </c>
      <c r="D543" s="4">
        <v>254.09</v>
      </c>
      <c r="E543" s="5">
        <f t="shared" si="32"/>
        <v>2794.9900000000002</v>
      </c>
      <c r="F543" s="6">
        <v>0.03</v>
      </c>
      <c r="G543" s="5">
        <f t="shared" si="33"/>
        <v>83.849699999999999</v>
      </c>
      <c r="H543" s="2">
        <v>4</v>
      </c>
      <c r="I543" s="3">
        <v>600</v>
      </c>
      <c r="J543" s="5">
        <f t="shared" si="34"/>
        <v>3311.1403</v>
      </c>
      <c r="K543" s="11" t="str">
        <f t="shared" si="35"/>
        <v>P0045|Feb</v>
      </c>
    </row>
    <row r="544" spans="1:11" ht="15" customHeight="1" x14ac:dyDescent="0.25">
      <c r="A544" s="2" t="s">
        <v>125</v>
      </c>
      <c r="B544" s="2" t="s">
        <v>13</v>
      </c>
      <c r="C544" s="2">
        <v>11</v>
      </c>
      <c r="D544" s="4">
        <v>228.97</v>
      </c>
      <c r="E544" s="5">
        <f t="shared" si="32"/>
        <v>2518.67</v>
      </c>
      <c r="F544" s="6">
        <v>0.03</v>
      </c>
      <c r="G544" s="5">
        <f t="shared" si="33"/>
        <v>75.560100000000006</v>
      </c>
      <c r="H544" s="2">
        <v>4</v>
      </c>
      <c r="I544" s="3">
        <v>600</v>
      </c>
      <c r="J544" s="5">
        <f t="shared" si="34"/>
        <v>3043.1098999999999</v>
      </c>
      <c r="K544" s="11" t="str">
        <f t="shared" si="35"/>
        <v>P0045|Mar</v>
      </c>
    </row>
    <row r="545" spans="1:11" ht="15" customHeight="1" x14ac:dyDescent="0.25">
      <c r="A545" s="2" t="s">
        <v>127</v>
      </c>
      <c r="B545" s="2" t="s">
        <v>2</v>
      </c>
      <c r="C545" s="2">
        <v>6</v>
      </c>
      <c r="D545" s="4">
        <v>193.85</v>
      </c>
      <c r="E545" s="5">
        <f t="shared" si="32"/>
        <v>1163.0999999999999</v>
      </c>
      <c r="F545" s="6">
        <v>0.03</v>
      </c>
      <c r="G545" s="5">
        <f t="shared" si="33"/>
        <v>34.892999999999994</v>
      </c>
      <c r="H545" s="2">
        <v>2</v>
      </c>
      <c r="I545" s="3">
        <v>370</v>
      </c>
      <c r="J545" s="5">
        <f t="shared" si="34"/>
        <v>1498.2069999999999</v>
      </c>
      <c r="K545" s="11" t="str">
        <f t="shared" si="35"/>
        <v>P0046|Apr</v>
      </c>
    </row>
    <row r="546" spans="1:11" ht="15" customHeight="1" x14ac:dyDescent="0.25">
      <c r="A546" s="2" t="s">
        <v>127</v>
      </c>
      <c r="B546" s="2" t="s">
        <v>3</v>
      </c>
      <c r="C546" s="2">
        <v>6</v>
      </c>
      <c r="D546" s="4">
        <v>212.37</v>
      </c>
      <c r="E546" s="5">
        <f t="shared" si="32"/>
        <v>1274.22</v>
      </c>
      <c r="F546" s="6">
        <v>0.03</v>
      </c>
      <c r="G546" s="5">
        <f t="shared" si="33"/>
        <v>38.226599999999998</v>
      </c>
      <c r="H546" s="2">
        <v>2</v>
      </c>
      <c r="I546" s="3">
        <v>370</v>
      </c>
      <c r="J546" s="5">
        <f t="shared" si="34"/>
        <v>1605.9934000000001</v>
      </c>
      <c r="K546" s="11" t="str">
        <f t="shared" si="35"/>
        <v>P0046|May</v>
      </c>
    </row>
    <row r="547" spans="1:11" ht="15" customHeight="1" x14ac:dyDescent="0.25">
      <c r="A547" s="2" t="s">
        <v>127</v>
      </c>
      <c r="B547" s="2" t="s">
        <v>4</v>
      </c>
      <c r="C547" s="2">
        <v>7</v>
      </c>
      <c r="D547" s="4">
        <v>230.99</v>
      </c>
      <c r="E547" s="5">
        <f t="shared" si="32"/>
        <v>1616.93</v>
      </c>
      <c r="F547" s="6">
        <v>0.03</v>
      </c>
      <c r="G547" s="5">
        <f t="shared" si="33"/>
        <v>48.507899999999999</v>
      </c>
      <c r="H547" s="2">
        <v>2</v>
      </c>
      <c r="I547" s="3">
        <v>370</v>
      </c>
      <c r="J547" s="5">
        <f t="shared" si="34"/>
        <v>1938.4221</v>
      </c>
      <c r="K547" s="11" t="str">
        <f t="shared" si="35"/>
        <v>P0046|Jun</v>
      </c>
    </row>
    <row r="548" spans="1:11" ht="15" customHeight="1" x14ac:dyDescent="0.25">
      <c r="A548" s="2" t="s">
        <v>127</v>
      </c>
      <c r="B548" s="2" t="s">
        <v>5</v>
      </c>
      <c r="C548" s="2">
        <v>9</v>
      </c>
      <c r="D548" s="4">
        <v>270.44</v>
      </c>
      <c r="E548" s="5">
        <f t="shared" si="32"/>
        <v>2433.96</v>
      </c>
      <c r="F548" s="6">
        <v>0.03</v>
      </c>
      <c r="G548" s="5">
        <f t="shared" si="33"/>
        <v>73.018799999999999</v>
      </c>
      <c r="H548" s="2">
        <v>2</v>
      </c>
      <c r="I548" s="3">
        <v>370</v>
      </c>
      <c r="J548" s="5">
        <f t="shared" si="34"/>
        <v>2730.9412000000002</v>
      </c>
      <c r="K548" s="11" t="str">
        <f t="shared" si="35"/>
        <v>P0046|Jul</v>
      </c>
    </row>
    <row r="549" spans="1:11" ht="15" customHeight="1" x14ac:dyDescent="0.25">
      <c r="A549" s="2" t="s">
        <v>127</v>
      </c>
      <c r="B549" s="2" t="s">
        <v>6</v>
      </c>
      <c r="C549" s="2">
        <v>9</v>
      </c>
      <c r="D549" s="4">
        <v>234.7</v>
      </c>
      <c r="E549" s="5">
        <f t="shared" si="32"/>
        <v>2112.2999999999997</v>
      </c>
      <c r="F549" s="6">
        <v>0.03</v>
      </c>
      <c r="G549" s="5">
        <f t="shared" si="33"/>
        <v>63.368999999999993</v>
      </c>
      <c r="H549" s="2">
        <v>2</v>
      </c>
      <c r="I549" s="3">
        <v>370</v>
      </c>
      <c r="J549" s="5">
        <f t="shared" si="34"/>
        <v>2418.9309999999996</v>
      </c>
      <c r="K549" s="11" t="str">
        <f t="shared" si="35"/>
        <v>P0046|Aug</v>
      </c>
    </row>
    <row r="550" spans="1:11" ht="15" customHeight="1" x14ac:dyDescent="0.25">
      <c r="A550" s="2" t="s">
        <v>127</v>
      </c>
      <c r="B550" s="2" t="s">
        <v>7</v>
      </c>
      <c r="C550" s="2">
        <v>6</v>
      </c>
      <c r="D550" s="4">
        <v>239.44</v>
      </c>
      <c r="E550" s="5">
        <f t="shared" si="32"/>
        <v>1436.6399999999999</v>
      </c>
      <c r="F550" s="6">
        <v>0.03</v>
      </c>
      <c r="G550" s="5">
        <f t="shared" si="33"/>
        <v>43.099199999999996</v>
      </c>
      <c r="H550" s="2">
        <v>2</v>
      </c>
      <c r="I550" s="3">
        <v>370</v>
      </c>
      <c r="J550" s="5">
        <f t="shared" si="34"/>
        <v>1763.5407999999998</v>
      </c>
      <c r="K550" s="11" t="str">
        <f t="shared" si="35"/>
        <v>P0046|Sep</v>
      </c>
    </row>
    <row r="551" spans="1:11" ht="15" customHeight="1" x14ac:dyDescent="0.25">
      <c r="A551" s="2" t="s">
        <v>127</v>
      </c>
      <c r="B551" s="2" t="s">
        <v>8</v>
      </c>
      <c r="C551" s="2">
        <v>5</v>
      </c>
      <c r="D551" s="4">
        <v>219.55</v>
      </c>
      <c r="E551" s="5">
        <f t="shared" si="32"/>
        <v>1097.75</v>
      </c>
      <c r="F551" s="6">
        <v>0.03</v>
      </c>
      <c r="G551" s="5">
        <f t="shared" si="33"/>
        <v>32.932499999999997</v>
      </c>
      <c r="H551" s="2">
        <v>2</v>
      </c>
      <c r="I551" s="3">
        <v>370</v>
      </c>
      <c r="J551" s="5">
        <f t="shared" si="34"/>
        <v>1434.8175000000001</v>
      </c>
      <c r="K551" s="11" t="str">
        <f t="shared" si="35"/>
        <v>P0046|Oct</v>
      </c>
    </row>
    <row r="552" spans="1:11" ht="15" customHeight="1" x14ac:dyDescent="0.25">
      <c r="A552" s="2" t="s">
        <v>127</v>
      </c>
      <c r="B552" s="2" t="s">
        <v>9</v>
      </c>
      <c r="C552" s="2">
        <v>6</v>
      </c>
      <c r="D552" s="4">
        <v>207.78</v>
      </c>
      <c r="E552" s="5">
        <f t="shared" si="32"/>
        <v>1246.68</v>
      </c>
      <c r="F552" s="6">
        <v>0.03</v>
      </c>
      <c r="G552" s="5">
        <f t="shared" si="33"/>
        <v>37.400399999999998</v>
      </c>
      <c r="H552" s="2">
        <v>2</v>
      </c>
      <c r="I552" s="3">
        <v>370</v>
      </c>
      <c r="J552" s="5">
        <f t="shared" si="34"/>
        <v>1579.2796000000001</v>
      </c>
      <c r="K552" s="11" t="str">
        <f t="shared" si="35"/>
        <v>P0046|Nov</v>
      </c>
    </row>
    <row r="553" spans="1:11" ht="15" customHeight="1" x14ac:dyDescent="0.25">
      <c r="A553" s="2" t="s">
        <v>127</v>
      </c>
      <c r="B553" s="2" t="s">
        <v>10</v>
      </c>
      <c r="C553" s="2">
        <v>14</v>
      </c>
      <c r="D553" s="4">
        <v>381.31</v>
      </c>
      <c r="E553" s="5">
        <f t="shared" si="32"/>
        <v>5338.34</v>
      </c>
      <c r="F553" s="6">
        <v>0.03</v>
      </c>
      <c r="G553" s="5">
        <f t="shared" si="33"/>
        <v>160.15020000000001</v>
      </c>
      <c r="H553" s="2">
        <v>6</v>
      </c>
      <c r="I553" s="3">
        <v>1110</v>
      </c>
      <c r="J553" s="5">
        <f t="shared" si="34"/>
        <v>6288.1898000000001</v>
      </c>
      <c r="K553" s="11" t="str">
        <f t="shared" si="35"/>
        <v>P0046|Dec</v>
      </c>
    </row>
    <row r="554" spans="1:11" ht="15" customHeight="1" x14ac:dyDescent="0.25">
      <c r="A554" s="2" t="s">
        <v>127</v>
      </c>
      <c r="B554" s="2" t="s">
        <v>11</v>
      </c>
      <c r="C554" s="2">
        <v>12</v>
      </c>
      <c r="D554" s="4">
        <v>377.12</v>
      </c>
      <c r="E554" s="5">
        <f t="shared" si="32"/>
        <v>4525.4400000000005</v>
      </c>
      <c r="F554" s="6">
        <v>0.03</v>
      </c>
      <c r="G554" s="5">
        <f t="shared" si="33"/>
        <v>135.76320000000001</v>
      </c>
      <c r="H554" s="2">
        <v>5</v>
      </c>
      <c r="I554" s="3">
        <v>925</v>
      </c>
      <c r="J554" s="5">
        <f t="shared" si="34"/>
        <v>5314.6768000000002</v>
      </c>
      <c r="K554" s="11" t="str">
        <f t="shared" si="35"/>
        <v>P0046|Jan</v>
      </c>
    </row>
    <row r="555" spans="1:11" ht="15" customHeight="1" x14ac:dyDescent="0.25">
      <c r="A555" s="2" t="s">
        <v>127</v>
      </c>
      <c r="B555" s="2" t="s">
        <v>12</v>
      </c>
      <c r="C555" s="2">
        <v>10</v>
      </c>
      <c r="D555" s="4">
        <v>363.98</v>
      </c>
      <c r="E555" s="5">
        <f t="shared" si="32"/>
        <v>3639.8</v>
      </c>
      <c r="F555" s="6">
        <v>0.03</v>
      </c>
      <c r="G555" s="5">
        <f t="shared" si="33"/>
        <v>109.194</v>
      </c>
      <c r="H555" s="2">
        <v>4</v>
      </c>
      <c r="I555" s="3">
        <v>740</v>
      </c>
      <c r="J555" s="5">
        <f t="shared" si="34"/>
        <v>4270.6059999999998</v>
      </c>
      <c r="K555" s="11" t="str">
        <f t="shared" si="35"/>
        <v>P0046|Feb</v>
      </c>
    </row>
    <row r="556" spans="1:11" ht="15" customHeight="1" x14ac:dyDescent="0.25">
      <c r="A556" s="2" t="s">
        <v>127</v>
      </c>
      <c r="B556" s="2" t="s">
        <v>13</v>
      </c>
      <c r="C556" s="2">
        <v>10</v>
      </c>
      <c r="D556" s="4">
        <v>316</v>
      </c>
      <c r="E556" s="5">
        <f t="shared" si="32"/>
        <v>3160</v>
      </c>
      <c r="F556" s="6">
        <v>0.03</v>
      </c>
      <c r="G556" s="5">
        <f t="shared" si="33"/>
        <v>94.8</v>
      </c>
      <c r="H556" s="2">
        <v>4</v>
      </c>
      <c r="I556" s="3">
        <v>740</v>
      </c>
      <c r="J556" s="5">
        <f t="shared" si="34"/>
        <v>3805.2</v>
      </c>
      <c r="K556" s="11" t="str">
        <f t="shared" si="35"/>
        <v>P0046|Mar</v>
      </c>
    </row>
    <row r="557" spans="1:11" ht="15" customHeight="1" x14ac:dyDescent="0.25">
      <c r="A557" s="2" t="s">
        <v>129</v>
      </c>
      <c r="B557" s="2" t="s">
        <v>2</v>
      </c>
      <c r="C557" s="2">
        <v>5</v>
      </c>
      <c r="D557" s="4">
        <v>385.68</v>
      </c>
      <c r="E557" s="5">
        <f t="shared" si="32"/>
        <v>1928.4</v>
      </c>
      <c r="F557" s="6">
        <v>0.03</v>
      </c>
      <c r="G557" s="5">
        <f t="shared" si="33"/>
        <v>57.852000000000004</v>
      </c>
      <c r="H557" s="2">
        <v>2</v>
      </c>
      <c r="I557" s="3">
        <v>300</v>
      </c>
      <c r="J557" s="5">
        <f t="shared" si="34"/>
        <v>2170.5480000000002</v>
      </c>
      <c r="K557" s="11" t="str">
        <f t="shared" si="35"/>
        <v>P0047|Apr</v>
      </c>
    </row>
    <row r="558" spans="1:11" ht="15" customHeight="1" x14ac:dyDescent="0.25">
      <c r="A558" s="2" t="s">
        <v>129</v>
      </c>
      <c r="B558" s="2" t="s">
        <v>3</v>
      </c>
      <c r="C558" s="2">
        <v>6</v>
      </c>
      <c r="D558" s="4">
        <v>416.91</v>
      </c>
      <c r="E558" s="5">
        <f t="shared" si="32"/>
        <v>2501.46</v>
      </c>
      <c r="F558" s="6">
        <v>0.03</v>
      </c>
      <c r="G558" s="5">
        <f t="shared" si="33"/>
        <v>75.043800000000005</v>
      </c>
      <c r="H558" s="2">
        <v>2</v>
      </c>
      <c r="I558" s="3">
        <v>300</v>
      </c>
      <c r="J558" s="5">
        <f t="shared" si="34"/>
        <v>2726.4162000000001</v>
      </c>
      <c r="K558" s="11" t="str">
        <f t="shared" si="35"/>
        <v>P0047|May</v>
      </c>
    </row>
    <row r="559" spans="1:11" ht="15" customHeight="1" x14ac:dyDescent="0.25">
      <c r="A559" s="2" t="s">
        <v>129</v>
      </c>
      <c r="B559" s="2" t="s">
        <v>4</v>
      </c>
      <c r="C559" s="2">
        <v>7</v>
      </c>
      <c r="D559" s="4">
        <v>435.53</v>
      </c>
      <c r="E559" s="5">
        <f t="shared" si="32"/>
        <v>3048.71</v>
      </c>
      <c r="F559" s="6">
        <v>0.03</v>
      </c>
      <c r="G559" s="5">
        <f t="shared" si="33"/>
        <v>91.461299999999994</v>
      </c>
      <c r="H559" s="2">
        <v>2</v>
      </c>
      <c r="I559" s="3">
        <v>300</v>
      </c>
      <c r="J559" s="5">
        <f t="shared" si="34"/>
        <v>3257.2487000000001</v>
      </c>
      <c r="K559" s="11" t="str">
        <f t="shared" si="35"/>
        <v>P0047|Jun</v>
      </c>
    </row>
    <row r="560" spans="1:11" ht="15" customHeight="1" x14ac:dyDescent="0.25">
      <c r="A560" s="2" t="s">
        <v>129</v>
      </c>
      <c r="B560" s="2" t="s">
        <v>5</v>
      </c>
      <c r="C560" s="2">
        <v>10</v>
      </c>
      <c r="D560" s="4">
        <v>479.91</v>
      </c>
      <c r="E560" s="5">
        <f t="shared" si="32"/>
        <v>4799.1000000000004</v>
      </c>
      <c r="F560" s="6">
        <v>0.03</v>
      </c>
      <c r="G560" s="5">
        <f t="shared" si="33"/>
        <v>143.97300000000001</v>
      </c>
      <c r="H560" s="2">
        <v>3</v>
      </c>
      <c r="I560" s="3">
        <v>450</v>
      </c>
      <c r="J560" s="5">
        <f t="shared" si="34"/>
        <v>5105.1270000000004</v>
      </c>
      <c r="K560" s="11" t="str">
        <f t="shared" si="35"/>
        <v>P0047|Jul</v>
      </c>
    </row>
    <row r="561" spans="1:11" ht="15" customHeight="1" x14ac:dyDescent="0.25">
      <c r="A561" s="2" t="s">
        <v>129</v>
      </c>
      <c r="B561" s="2" t="s">
        <v>6</v>
      </c>
      <c r="C561" s="2">
        <v>8</v>
      </c>
      <c r="D561" s="4">
        <v>452.36</v>
      </c>
      <c r="E561" s="5">
        <f t="shared" si="32"/>
        <v>3618.88</v>
      </c>
      <c r="F561" s="6">
        <v>0.03</v>
      </c>
      <c r="G561" s="5">
        <f t="shared" si="33"/>
        <v>108.5664</v>
      </c>
      <c r="H561" s="2">
        <v>2</v>
      </c>
      <c r="I561" s="3">
        <v>300</v>
      </c>
      <c r="J561" s="5">
        <f t="shared" si="34"/>
        <v>3810.3136</v>
      </c>
      <c r="K561" s="11" t="str">
        <f t="shared" si="35"/>
        <v>P0047|Aug</v>
      </c>
    </row>
    <row r="562" spans="1:11" ht="15" customHeight="1" x14ac:dyDescent="0.25">
      <c r="A562" s="2" t="s">
        <v>129</v>
      </c>
      <c r="B562" s="2" t="s">
        <v>7</v>
      </c>
      <c r="C562" s="2">
        <v>7</v>
      </c>
      <c r="D562" s="4">
        <v>424.66</v>
      </c>
      <c r="E562" s="5">
        <f t="shared" si="32"/>
        <v>2972.6200000000003</v>
      </c>
      <c r="F562" s="6">
        <v>0.03</v>
      </c>
      <c r="G562" s="5">
        <f t="shared" si="33"/>
        <v>89.178600000000003</v>
      </c>
      <c r="H562" s="2">
        <v>2</v>
      </c>
      <c r="I562" s="3">
        <v>300</v>
      </c>
      <c r="J562" s="5">
        <f t="shared" si="34"/>
        <v>3183.4414000000002</v>
      </c>
      <c r="K562" s="11" t="str">
        <f t="shared" si="35"/>
        <v>P0047|Sep</v>
      </c>
    </row>
    <row r="563" spans="1:11" ht="15" customHeight="1" x14ac:dyDescent="0.25">
      <c r="A563" s="2" t="s">
        <v>129</v>
      </c>
      <c r="B563" s="2" t="s">
        <v>8</v>
      </c>
      <c r="C563" s="2">
        <v>6</v>
      </c>
      <c r="D563" s="4">
        <v>426.9</v>
      </c>
      <c r="E563" s="5">
        <f t="shared" si="32"/>
        <v>2561.3999999999996</v>
      </c>
      <c r="F563" s="6">
        <v>0.03</v>
      </c>
      <c r="G563" s="5">
        <f t="shared" si="33"/>
        <v>76.841999999999985</v>
      </c>
      <c r="H563" s="2">
        <v>2</v>
      </c>
      <c r="I563" s="3">
        <v>300</v>
      </c>
      <c r="J563" s="5">
        <f t="shared" si="34"/>
        <v>2784.5579999999995</v>
      </c>
      <c r="K563" s="11" t="str">
        <f t="shared" si="35"/>
        <v>P0047|Oct</v>
      </c>
    </row>
    <row r="564" spans="1:11" ht="15" customHeight="1" x14ac:dyDescent="0.25">
      <c r="A564" s="2" t="s">
        <v>129</v>
      </c>
      <c r="B564" s="2" t="s">
        <v>9</v>
      </c>
      <c r="C564" s="2">
        <v>5</v>
      </c>
      <c r="D564" s="4">
        <v>447.35</v>
      </c>
      <c r="E564" s="5">
        <f t="shared" si="32"/>
        <v>2236.75</v>
      </c>
      <c r="F564" s="6">
        <v>0.03</v>
      </c>
      <c r="G564" s="5">
        <f t="shared" si="33"/>
        <v>67.102499999999992</v>
      </c>
      <c r="H564" s="2">
        <v>2</v>
      </c>
      <c r="I564" s="3">
        <v>300</v>
      </c>
      <c r="J564" s="5">
        <f t="shared" si="34"/>
        <v>2469.6475</v>
      </c>
      <c r="K564" s="11" t="str">
        <f t="shared" si="35"/>
        <v>P0047|Nov</v>
      </c>
    </row>
    <row r="565" spans="1:11" ht="15" customHeight="1" x14ac:dyDescent="0.25">
      <c r="A565" s="2" t="s">
        <v>129</v>
      </c>
      <c r="B565" s="2" t="s">
        <v>10</v>
      </c>
      <c r="C565" s="2">
        <v>13</v>
      </c>
      <c r="D565" s="4">
        <v>787.19</v>
      </c>
      <c r="E565" s="5">
        <f t="shared" si="32"/>
        <v>10233.470000000001</v>
      </c>
      <c r="F565" s="6">
        <v>0.03</v>
      </c>
      <c r="G565" s="5">
        <f t="shared" si="33"/>
        <v>307.00410000000005</v>
      </c>
      <c r="H565" s="2">
        <v>5</v>
      </c>
      <c r="I565" s="3">
        <v>750</v>
      </c>
      <c r="J565" s="5">
        <f t="shared" si="34"/>
        <v>10676.465900000001</v>
      </c>
      <c r="K565" s="11" t="str">
        <f t="shared" si="35"/>
        <v>P0047|Dec</v>
      </c>
    </row>
    <row r="566" spans="1:11" ht="15" customHeight="1" x14ac:dyDescent="0.25">
      <c r="A566" s="2" t="s">
        <v>129</v>
      </c>
      <c r="B566" s="2" t="s">
        <v>11</v>
      </c>
      <c r="C566" s="2">
        <v>12</v>
      </c>
      <c r="D566" s="4">
        <v>728.87</v>
      </c>
      <c r="E566" s="5">
        <f t="shared" si="32"/>
        <v>8746.44</v>
      </c>
      <c r="F566" s="6">
        <v>0.03</v>
      </c>
      <c r="G566" s="5">
        <f t="shared" si="33"/>
        <v>262.39319999999998</v>
      </c>
      <c r="H566" s="2">
        <v>5</v>
      </c>
      <c r="I566" s="3">
        <v>750</v>
      </c>
      <c r="J566" s="5">
        <f t="shared" si="34"/>
        <v>9234.0468000000001</v>
      </c>
      <c r="K566" s="11" t="str">
        <f t="shared" si="35"/>
        <v>P0047|Jan</v>
      </c>
    </row>
    <row r="567" spans="1:11" ht="15" customHeight="1" x14ac:dyDescent="0.25">
      <c r="A567" s="2" t="s">
        <v>129</v>
      </c>
      <c r="B567" s="2" t="s">
        <v>12</v>
      </c>
      <c r="C567" s="2">
        <v>10</v>
      </c>
      <c r="D567" s="4">
        <v>687.46</v>
      </c>
      <c r="E567" s="5">
        <f t="shared" si="32"/>
        <v>6874.6</v>
      </c>
      <c r="F567" s="6">
        <v>0.03</v>
      </c>
      <c r="G567" s="5">
        <f t="shared" si="33"/>
        <v>206.238</v>
      </c>
      <c r="H567" s="2">
        <v>4</v>
      </c>
      <c r="I567" s="3">
        <v>600</v>
      </c>
      <c r="J567" s="5">
        <f t="shared" si="34"/>
        <v>7268.3620000000001</v>
      </c>
      <c r="K567" s="11" t="str">
        <f t="shared" si="35"/>
        <v>P0047|Feb</v>
      </c>
    </row>
    <row r="568" spans="1:11" ht="15" customHeight="1" x14ac:dyDescent="0.25">
      <c r="A568" s="2" t="s">
        <v>129</v>
      </c>
      <c r="B568" s="2" t="s">
        <v>13</v>
      </c>
      <c r="C568" s="2">
        <v>9</v>
      </c>
      <c r="D568" s="4">
        <v>568.58000000000004</v>
      </c>
      <c r="E568" s="5">
        <f t="shared" si="32"/>
        <v>5117.22</v>
      </c>
      <c r="F568" s="6">
        <v>0.03</v>
      </c>
      <c r="G568" s="5">
        <f t="shared" si="33"/>
        <v>153.51660000000001</v>
      </c>
      <c r="H568" s="2">
        <v>3</v>
      </c>
      <c r="I568" s="3">
        <v>450</v>
      </c>
      <c r="J568" s="5">
        <f t="shared" si="34"/>
        <v>5413.7034000000003</v>
      </c>
      <c r="K568" s="11" t="str">
        <f t="shared" si="35"/>
        <v>P0047|Mar</v>
      </c>
    </row>
    <row r="569" spans="1:11" ht="15" customHeight="1" x14ac:dyDescent="0.25">
      <c r="A569" s="2" t="s">
        <v>131</v>
      </c>
      <c r="B569" s="2" t="s">
        <v>2</v>
      </c>
      <c r="C569" s="2">
        <v>6</v>
      </c>
      <c r="D569" s="4">
        <v>240.39</v>
      </c>
      <c r="E569" s="5">
        <f t="shared" si="32"/>
        <v>1442.34</v>
      </c>
      <c r="F569" s="6">
        <v>0.03</v>
      </c>
      <c r="G569" s="5">
        <f t="shared" si="33"/>
        <v>43.270199999999996</v>
      </c>
      <c r="H569" s="2">
        <v>2</v>
      </c>
      <c r="I569" s="3">
        <v>450</v>
      </c>
      <c r="J569" s="5">
        <f t="shared" si="34"/>
        <v>1849.0698</v>
      </c>
      <c r="K569" s="11" t="str">
        <f t="shared" si="35"/>
        <v>P0048|Apr</v>
      </c>
    </row>
    <row r="570" spans="1:11" ht="15" customHeight="1" x14ac:dyDescent="0.25">
      <c r="A570" s="2" t="s">
        <v>131</v>
      </c>
      <c r="B570" s="2" t="s">
        <v>3</v>
      </c>
      <c r="C570" s="2">
        <v>7</v>
      </c>
      <c r="D570" s="4">
        <v>276.93</v>
      </c>
      <c r="E570" s="5">
        <f t="shared" si="32"/>
        <v>1938.51</v>
      </c>
      <c r="F570" s="6">
        <v>0.03</v>
      </c>
      <c r="G570" s="5">
        <f t="shared" si="33"/>
        <v>58.155299999999997</v>
      </c>
      <c r="H570" s="2">
        <v>2</v>
      </c>
      <c r="I570" s="3">
        <v>450</v>
      </c>
      <c r="J570" s="5">
        <f t="shared" si="34"/>
        <v>2330.3547000000003</v>
      </c>
      <c r="K570" s="11" t="str">
        <f t="shared" si="35"/>
        <v>P0048|May</v>
      </c>
    </row>
    <row r="571" spans="1:11" ht="15" customHeight="1" x14ac:dyDescent="0.25">
      <c r="A571" s="2" t="s">
        <v>131</v>
      </c>
      <c r="B571" s="2" t="s">
        <v>4</v>
      </c>
      <c r="C571" s="2">
        <v>8</v>
      </c>
      <c r="D571" s="4">
        <v>291.68</v>
      </c>
      <c r="E571" s="5">
        <f t="shared" si="32"/>
        <v>2333.44</v>
      </c>
      <c r="F571" s="6">
        <v>0.03</v>
      </c>
      <c r="G571" s="5">
        <f t="shared" si="33"/>
        <v>70.003199999999993</v>
      </c>
      <c r="H571" s="2">
        <v>2</v>
      </c>
      <c r="I571" s="3">
        <v>450</v>
      </c>
      <c r="J571" s="5">
        <f t="shared" si="34"/>
        <v>2713.4367999999999</v>
      </c>
      <c r="K571" s="11" t="str">
        <f t="shared" si="35"/>
        <v>P0048|Jun</v>
      </c>
    </row>
    <row r="572" spans="1:11" ht="15" customHeight="1" x14ac:dyDescent="0.25">
      <c r="A572" s="2" t="s">
        <v>131</v>
      </c>
      <c r="B572" s="2" t="s">
        <v>5</v>
      </c>
      <c r="C572" s="2">
        <v>11</v>
      </c>
      <c r="D572" s="4">
        <v>293.82</v>
      </c>
      <c r="E572" s="5">
        <f t="shared" si="32"/>
        <v>3232.02</v>
      </c>
      <c r="F572" s="6">
        <v>0.03</v>
      </c>
      <c r="G572" s="5">
        <f t="shared" si="33"/>
        <v>96.960599999999999</v>
      </c>
      <c r="H572" s="2">
        <v>3</v>
      </c>
      <c r="I572" s="3">
        <v>675</v>
      </c>
      <c r="J572" s="5">
        <f t="shared" si="34"/>
        <v>3810.0594000000001</v>
      </c>
      <c r="K572" s="11" t="str">
        <f t="shared" si="35"/>
        <v>P0048|Jul</v>
      </c>
    </row>
    <row r="573" spans="1:11" ht="15" customHeight="1" x14ac:dyDescent="0.25">
      <c r="A573" s="2" t="s">
        <v>131</v>
      </c>
      <c r="B573" s="2" t="s">
        <v>6</v>
      </c>
      <c r="C573" s="2">
        <v>11</v>
      </c>
      <c r="D573" s="4">
        <v>307.11</v>
      </c>
      <c r="E573" s="5">
        <f t="shared" si="32"/>
        <v>3378.21</v>
      </c>
      <c r="F573" s="6">
        <v>0.03</v>
      </c>
      <c r="G573" s="5">
        <f t="shared" si="33"/>
        <v>101.3463</v>
      </c>
      <c r="H573" s="2">
        <v>3</v>
      </c>
      <c r="I573" s="3">
        <v>675</v>
      </c>
      <c r="J573" s="5">
        <f t="shared" si="34"/>
        <v>3951.8636999999999</v>
      </c>
      <c r="K573" s="11" t="str">
        <f t="shared" si="35"/>
        <v>P0048|Aug</v>
      </c>
    </row>
    <row r="574" spans="1:11" ht="15" customHeight="1" x14ac:dyDescent="0.25">
      <c r="A574" s="2" t="s">
        <v>131</v>
      </c>
      <c r="B574" s="2" t="s">
        <v>7</v>
      </c>
      <c r="C574" s="2">
        <v>7</v>
      </c>
      <c r="D574" s="4">
        <v>267.17</v>
      </c>
      <c r="E574" s="5">
        <f t="shared" si="32"/>
        <v>1870.19</v>
      </c>
      <c r="F574" s="6">
        <v>0.03</v>
      </c>
      <c r="G574" s="5">
        <f t="shared" si="33"/>
        <v>56.105699999999999</v>
      </c>
      <c r="H574" s="2">
        <v>2</v>
      </c>
      <c r="I574" s="3">
        <v>450</v>
      </c>
      <c r="J574" s="5">
        <f t="shared" si="34"/>
        <v>2264.0843</v>
      </c>
      <c r="K574" s="11" t="str">
        <f t="shared" si="35"/>
        <v>P0048|Sep</v>
      </c>
    </row>
    <row r="575" spans="1:11" ht="15" customHeight="1" x14ac:dyDescent="0.25">
      <c r="A575" s="2" t="s">
        <v>131</v>
      </c>
      <c r="B575" s="2" t="s">
        <v>8</v>
      </c>
      <c r="C575" s="2">
        <v>7</v>
      </c>
      <c r="D575" s="4">
        <v>272.23</v>
      </c>
      <c r="E575" s="5">
        <f t="shared" si="32"/>
        <v>1905.6100000000001</v>
      </c>
      <c r="F575" s="6">
        <v>0.03</v>
      </c>
      <c r="G575" s="5">
        <f t="shared" si="33"/>
        <v>57.168300000000002</v>
      </c>
      <c r="H575" s="2">
        <v>2</v>
      </c>
      <c r="I575" s="3">
        <v>450</v>
      </c>
      <c r="J575" s="5">
        <f t="shared" si="34"/>
        <v>2298.4417000000003</v>
      </c>
      <c r="K575" s="11" t="str">
        <f t="shared" si="35"/>
        <v>P0048|Oct</v>
      </c>
    </row>
    <row r="576" spans="1:11" ht="15" customHeight="1" x14ac:dyDescent="0.25">
      <c r="A576" s="2" t="s">
        <v>131</v>
      </c>
      <c r="B576" s="2" t="s">
        <v>9</v>
      </c>
      <c r="C576" s="2">
        <v>7</v>
      </c>
      <c r="D576" s="4">
        <v>279.06</v>
      </c>
      <c r="E576" s="5">
        <f t="shared" si="32"/>
        <v>1953.42</v>
      </c>
      <c r="F576" s="6">
        <v>0.03</v>
      </c>
      <c r="G576" s="5">
        <f t="shared" si="33"/>
        <v>58.602600000000002</v>
      </c>
      <c r="H576" s="2">
        <v>2</v>
      </c>
      <c r="I576" s="3">
        <v>450</v>
      </c>
      <c r="J576" s="5">
        <f t="shared" si="34"/>
        <v>2344.8173999999999</v>
      </c>
      <c r="K576" s="11" t="str">
        <f t="shared" si="35"/>
        <v>P0048|Nov</v>
      </c>
    </row>
    <row r="577" spans="1:11" ht="15" customHeight="1" x14ac:dyDescent="0.25">
      <c r="A577" s="2" t="s">
        <v>131</v>
      </c>
      <c r="B577" s="2" t="s">
        <v>10</v>
      </c>
      <c r="C577" s="2">
        <v>13</v>
      </c>
      <c r="D577" s="4">
        <v>505.76</v>
      </c>
      <c r="E577" s="5">
        <f t="shared" si="32"/>
        <v>6574.88</v>
      </c>
      <c r="F577" s="6">
        <v>0.03</v>
      </c>
      <c r="G577" s="5">
        <f t="shared" si="33"/>
        <v>197.24639999999999</v>
      </c>
      <c r="H577" s="2">
        <v>5</v>
      </c>
      <c r="I577" s="3">
        <v>1125</v>
      </c>
      <c r="J577" s="5">
        <f t="shared" si="34"/>
        <v>7502.6336000000001</v>
      </c>
      <c r="K577" s="11" t="str">
        <f t="shared" si="35"/>
        <v>P0048|Dec</v>
      </c>
    </row>
    <row r="578" spans="1:11" ht="15" customHeight="1" x14ac:dyDescent="0.25">
      <c r="A578" s="2" t="s">
        <v>131</v>
      </c>
      <c r="B578" s="2" t="s">
        <v>11</v>
      </c>
      <c r="C578" s="2">
        <v>15</v>
      </c>
      <c r="D578" s="4">
        <v>490.78</v>
      </c>
      <c r="E578" s="5">
        <f t="shared" si="32"/>
        <v>7361.7</v>
      </c>
      <c r="F578" s="6">
        <v>0.03</v>
      </c>
      <c r="G578" s="5">
        <f t="shared" si="33"/>
        <v>220.851</v>
      </c>
      <c r="H578" s="2">
        <v>6</v>
      </c>
      <c r="I578" s="3">
        <v>1350</v>
      </c>
      <c r="J578" s="5">
        <f t="shared" si="34"/>
        <v>8490.8490000000002</v>
      </c>
      <c r="K578" s="11" t="str">
        <f t="shared" si="35"/>
        <v>P0048|Jan</v>
      </c>
    </row>
    <row r="579" spans="1:11" ht="15" customHeight="1" x14ac:dyDescent="0.25">
      <c r="A579" s="2" t="s">
        <v>131</v>
      </c>
      <c r="B579" s="2" t="s">
        <v>12</v>
      </c>
      <c r="C579" s="2">
        <v>12</v>
      </c>
      <c r="D579" s="4">
        <v>443.99</v>
      </c>
      <c r="E579" s="5">
        <f t="shared" si="32"/>
        <v>5327.88</v>
      </c>
      <c r="F579" s="6">
        <v>0.03</v>
      </c>
      <c r="G579" s="5">
        <f t="shared" si="33"/>
        <v>159.8364</v>
      </c>
      <c r="H579" s="2">
        <v>5</v>
      </c>
      <c r="I579" s="3">
        <v>1125</v>
      </c>
      <c r="J579" s="5">
        <f t="shared" si="34"/>
        <v>6293.0436</v>
      </c>
      <c r="K579" s="11" t="str">
        <f t="shared" si="35"/>
        <v>P0048|Feb</v>
      </c>
    </row>
    <row r="580" spans="1:11" ht="15" customHeight="1" x14ac:dyDescent="0.25">
      <c r="A580" s="2" t="s">
        <v>131</v>
      </c>
      <c r="B580" s="2" t="s">
        <v>13</v>
      </c>
      <c r="C580" s="2">
        <v>11</v>
      </c>
      <c r="D580" s="4">
        <v>366.43</v>
      </c>
      <c r="E580" s="5">
        <f t="shared" si="32"/>
        <v>4030.73</v>
      </c>
      <c r="F580" s="6">
        <v>0.03</v>
      </c>
      <c r="G580" s="5">
        <f t="shared" si="33"/>
        <v>120.92189999999999</v>
      </c>
      <c r="H580" s="2">
        <v>4</v>
      </c>
      <c r="I580" s="3">
        <v>900</v>
      </c>
      <c r="J580" s="5">
        <f t="shared" si="34"/>
        <v>4809.8080999999993</v>
      </c>
      <c r="K580" s="11" t="str">
        <f t="shared" si="35"/>
        <v>P0048|Mar</v>
      </c>
    </row>
    <row r="581" spans="1:11" ht="15" customHeight="1" x14ac:dyDescent="0.25">
      <c r="A581" s="2" t="s">
        <v>133</v>
      </c>
      <c r="B581" s="2" t="s">
        <v>2</v>
      </c>
      <c r="C581" s="2">
        <v>7</v>
      </c>
      <c r="D581" s="4">
        <v>116.18</v>
      </c>
      <c r="E581" s="5">
        <f t="shared" ref="E581:E644" si="36">C581*D581</f>
        <v>813.26</v>
      </c>
      <c r="F581" s="6">
        <v>0.03</v>
      </c>
      <c r="G581" s="5">
        <f t="shared" ref="G581:G644" si="37">E581*F581</f>
        <v>24.3978</v>
      </c>
      <c r="H581" s="2">
        <v>2</v>
      </c>
      <c r="I581" s="3">
        <v>240</v>
      </c>
      <c r="J581" s="5">
        <f t="shared" ref="J581:J644" si="38">E581+I581-G581</f>
        <v>1028.8622</v>
      </c>
      <c r="K581" s="11" t="str">
        <f t="shared" ref="K581:K644" si="39">A581&amp;"|"&amp;B581</f>
        <v>P0049|Apr</v>
      </c>
    </row>
    <row r="582" spans="1:11" ht="15" customHeight="1" x14ac:dyDescent="0.25">
      <c r="A582" s="2" t="s">
        <v>133</v>
      </c>
      <c r="B582" s="2" t="s">
        <v>3</v>
      </c>
      <c r="C582" s="2">
        <v>7</v>
      </c>
      <c r="D582" s="4">
        <v>108.75</v>
      </c>
      <c r="E582" s="5">
        <f t="shared" si="36"/>
        <v>761.25</v>
      </c>
      <c r="F582" s="6">
        <v>0.03</v>
      </c>
      <c r="G582" s="5">
        <f t="shared" si="37"/>
        <v>22.837499999999999</v>
      </c>
      <c r="H582" s="2">
        <v>2</v>
      </c>
      <c r="I582" s="3">
        <v>240</v>
      </c>
      <c r="J582" s="5">
        <f t="shared" si="38"/>
        <v>978.41250000000002</v>
      </c>
      <c r="K582" s="11" t="str">
        <f t="shared" si="39"/>
        <v>P0049|May</v>
      </c>
    </row>
    <row r="583" spans="1:11" ht="15" customHeight="1" x14ac:dyDescent="0.25">
      <c r="A583" s="2" t="s">
        <v>133</v>
      </c>
      <c r="B583" s="2" t="s">
        <v>4</v>
      </c>
      <c r="C583" s="2">
        <v>9</v>
      </c>
      <c r="D583" s="4">
        <v>142.08000000000001</v>
      </c>
      <c r="E583" s="5">
        <f t="shared" si="36"/>
        <v>1278.72</v>
      </c>
      <c r="F583" s="6">
        <v>0.03</v>
      </c>
      <c r="G583" s="5">
        <f t="shared" si="37"/>
        <v>38.361600000000003</v>
      </c>
      <c r="H583" s="2">
        <v>3</v>
      </c>
      <c r="I583" s="3">
        <v>360</v>
      </c>
      <c r="J583" s="5">
        <f t="shared" si="38"/>
        <v>1600.3584000000001</v>
      </c>
      <c r="K583" s="11" t="str">
        <f t="shared" si="39"/>
        <v>P0049|Jun</v>
      </c>
    </row>
    <row r="584" spans="1:11" ht="15" customHeight="1" x14ac:dyDescent="0.25">
      <c r="A584" s="2" t="s">
        <v>133</v>
      </c>
      <c r="B584" s="2" t="s">
        <v>5</v>
      </c>
      <c r="C584" s="2">
        <v>11</v>
      </c>
      <c r="D584" s="4">
        <v>147.13</v>
      </c>
      <c r="E584" s="5">
        <f t="shared" si="36"/>
        <v>1618.4299999999998</v>
      </c>
      <c r="F584" s="6">
        <v>0.03</v>
      </c>
      <c r="G584" s="5">
        <f t="shared" si="37"/>
        <v>48.552899999999994</v>
      </c>
      <c r="H584" s="2">
        <v>3</v>
      </c>
      <c r="I584" s="3">
        <v>360</v>
      </c>
      <c r="J584" s="5">
        <f t="shared" si="38"/>
        <v>1929.8770999999999</v>
      </c>
      <c r="K584" s="11" t="str">
        <f t="shared" si="39"/>
        <v>P0049|Jul</v>
      </c>
    </row>
    <row r="585" spans="1:11" ht="15" customHeight="1" x14ac:dyDescent="0.25">
      <c r="A585" s="2" t="s">
        <v>133</v>
      </c>
      <c r="B585" s="2" t="s">
        <v>6</v>
      </c>
      <c r="C585" s="2">
        <v>10</v>
      </c>
      <c r="D585" s="4">
        <v>127.94</v>
      </c>
      <c r="E585" s="5">
        <f t="shared" si="36"/>
        <v>1279.4000000000001</v>
      </c>
      <c r="F585" s="6">
        <v>0.03</v>
      </c>
      <c r="G585" s="5">
        <f t="shared" si="37"/>
        <v>38.381999999999998</v>
      </c>
      <c r="H585" s="2">
        <v>3</v>
      </c>
      <c r="I585" s="3">
        <v>360</v>
      </c>
      <c r="J585" s="5">
        <f t="shared" si="38"/>
        <v>1601.018</v>
      </c>
      <c r="K585" s="11" t="str">
        <f t="shared" si="39"/>
        <v>P0049|Aug</v>
      </c>
    </row>
    <row r="586" spans="1:11" ht="15" customHeight="1" x14ac:dyDescent="0.25">
      <c r="A586" s="2" t="s">
        <v>133</v>
      </c>
      <c r="B586" s="2" t="s">
        <v>7</v>
      </c>
      <c r="C586" s="2">
        <v>8</v>
      </c>
      <c r="D586" s="4">
        <v>133.11000000000001</v>
      </c>
      <c r="E586" s="5">
        <f t="shared" si="36"/>
        <v>1064.8800000000001</v>
      </c>
      <c r="F586" s="6">
        <v>0.03</v>
      </c>
      <c r="G586" s="5">
        <f t="shared" si="37"/>
        <v>31.946400000000001</v>
      </c>
      <c r="H586" s="2">
        <v>2</v>
      </c>
      <c r="I586" s="3">
        <v>240</v>
      </c>
      <c r="J586" s="5">
        <f t="shared" si="38"/>
        <v>1272.9336000000001</v>
      </c>
      <c r="K586" s="11" t="str">
        <f t="shared" si="39"/>
        <v>P0049|Sep</v>
      </c>
    </row>
    <row r="587" spans="1:11" ht="15" customHeight="1" x14ac:dyDescent="0.25">
      <c r="A587" s="2" t="s">
        <v>133</v>
      </c>
      <c r="B587" s="2" t="s">
        <v>8</v>
      </c>
      <c r="C587" s="2">
        <v>6</v>
      </c>
      <c r="D587" s="4">
        <v>107.74</v>
      </c>
      <c r="E587" s="5">
        <f t="shared" si="36"/>
        <v>646.43999999999994</v>
      </c>
      <c r="F587" s="6">
        <v>0.03</v>
      </c>
      <c r="G587" s="5">
        <f t="shared" si="37"/>
        <v>19.393199999999997</v>
      </c>
      <c r="H587" s="2">
        <v>2</v>
      </c>
      <c r="I587" s="3">
        <v>240</v>
      </c>
      <c r="J587" s="5">
        <f t="shared" si="38"/>
        <v>867.04679999999996</v>
      </c>
      <c r="K587" s="11" t="str">
        <f t="shared" si="39"/>
        <v>P0049|Oct</v>
      </c>
    </row>
    <row r="588" spans="1:11" ht="15" customHeight="1" x14ac:dyDescent="0.25">
      <c r="A588" s="2" t="s">
        <v>133</v>
      </c>
      <c r="B588" s="2" t="s">
        <v>9</v>
      </c>
      <c r="C588" s="2">
        <v>7</v>
      </c>
      <c r="D588" s="4">
        <v>126.3</v>
      </c>
      <c r="E588" s="5">
        <f t="shared" si="36"/>
        <v>884.1</v>
      </c>
      <c r="F588" s="6">
        <v>0.03</v>
      </c>
      <c r="G588" s="5">
        <f t="shared" si="37"/>
        <v>26.523</v>
      </c>
      <c r="H588" s="2">
        <v>3</v>
      </c>
      <c r="I588" s="3">
        <v>360</v>
      </c>
      <c r="J588" s="5">
        <f t="shared" si="38"/>
        <v>1217.577</v>
      </c>
      <c r="K588" s="11" t="str">
        <f t="shared" si="39"/>
        <v>P0049|Nov</v>
      </c>
    </row>
    <row r="589" spans="1:11" ht="15" customHeight="1" x14ac:dyDescent="0.25">
      <c r="A589" s="2" t="s">
        <v>133</v>
      </c>
      <c r="B589" s="2" t="s">
        <v>10</v>
      </c>
      <c r="C589" s="2">
        <v>15</v>
      </c>
      <c r="D589" s="4">
        <v>227.66</v>
      </c>
      <c r="E589" s="5">
        <f t="shared" si="36"/>
        <v>3414.9</v>
      </c>
      <c r="F589" s="6">
        <v>0.03</v>
      </c>
      <c r="G589" s="5">
        <f t="shared" si="37"/>
        <v>102.447</v>
      </c>
      <c r="H589" s="2">
        <v>6</v>
      </c>
      <c r="I589" s="3">
        <v>720</v>
      </c>
      <c r="J589" s="5">
        <f t="shared" si="38"/>
        <v>4032.4529999999995</v>
      </c>
      <c r="K589" s="11" t="str">
        <f t="shared" si="39"/>
        <v>P0049|Dec</v>
      </c>
    </row>
    <row r="590" spans="1:11" ht="15" customHeight="1" x14ac:dyDescent="0.25">
      <c r="A590" s="2" t="s">
        <v>133</v>
      </c>
      <c r="B590" s="2" t="s">
        <v>11</v>
      </c>
      <c r="C590" s="2">
        <v>14</v>
      </c>
      <c r="D590" s="4">
        <v>200.93</v>
      </c>
      <c r="E590" s="5">
        <f t="shared" si="36"/>
        <v>2813.02</v>
      </c>
      <c r="F590" s="6">
        <v>0.03</v>
      </c>
      <c r="G590" s="5">
        <f t="shared" si="37"/>
        <v>84.390599999999992</v>
      </c>
      <c r="H590" s="2">
        <v>5</v>
      </c>
      <c r="I590" s="3">
        <v>600</v>
      </c>
      <c r="J590" s="5">
        <f t="shared" si="38"/>
        <v>3328.6293999999998</v>
      </c>
      <c r="K590" s="11" t="str">
        <f t="shared" si="39"/>
        <v>P0049|Jan</v>
      </c>
    </row>
    <row r="591" spans="1:11" ht="15" customHeight="1" x14ac:dyDescent="0.25">
      <c r="A591" s="2" t="s">
        <v>133</v>
      </c>
      <c r="B591" s="2" t="s">
        <v>12</v>
      </c>
      <c r="C591" s="2">
        <v>13</v>
      </c>
      <c r="D591" s="4">
        <v>198.35</v>
      </c>
      <c r="E591" s="5">
        <f t="shared" si="36"/>
        <v>2578.5499999999997</v>
      </c>
      <c r="F591" s="6">
        <v>0.03</v>
      </c>
      <c r="G591" s="5">
        <f t="shared" si="37"/>
        <v>77.356499999999983</v>
      </c>
      <c r="H591" s="2">
        <v>5</v>
      </c>
      <c r="I591" s="3">
        <v>600</v>
      </c>
      <c r="J591" s="5">
        <f t="shared" si="38"/>
        <v>3101.1934999999999</v>
      </c>
      <c r="K591" s="11" t="str">
        <f t="shared" si="39"/>
        <v>P0049|Feb</v>
      </c>
    </row>
    <row r="592" spans="1:11" ht="15" customHeight="1" x14ac:dyDescent="0.25">
      <c r="A592" s="2" t="s">
        <v>133</v>
      </c>
      <c r="B592" s="2" t="s">
        <v>13</v>
      </c>
      <c r="C592" s="2">
        <v>11</v>
      </c>
      <c r="D592" s="4">
        <v>163.57</v>
      </c>
      <c r="E592" s="5">
        <f t="shared" si="36"/>
        <v>1799.27</v>
      </c>
      <c r="F592" s="6">
        <v>0.03</v>
      </c>
      <c r="G592" s="5">
        <f t="shared" si="37"/>
        <v>53.978099999999998</v>
      </c>
      <c r="H592" s="2">
        <v>4</v>
      </c>
      <c r="I592" s="3">
        <v>480</v>
      </c>
      <c r="J592" s="5">
        <f t="shared" si="38"/>
        <v>2225.2919000000002</v>
      </c>
      <c r="K592" s="11" t="str">
        <f t="shared" si="39"/>
        <v>P0049|Mar</v>
      </c>
    </row>
    <row r="593" spans="1:11" ht="15" customHeight="1" x14ac:dyDescent="0.25">
      <c r="A593" s="2" t="s">
        <v>135</v>
      </c>
      <c r="B593" s="2" t="s">
        <v>2</v>
      </c>
      <c r="C593" s="2">
        <v>6</v>
      </c>
      <c r="D593" s="4">
        <v>204.98</v>
      </c>
      <c r="E593" s="5">
        <f t="shared" si="36"/>
        <v>1229.8799999999999</v>
      </c>
      <c r="F593" s="6">
        <v>0.03</v>
      </c>
      <c r="G593" s="5">
        <f t="shared" si="37"/>
        <v>36.896399999999993</v>
      </c>
      <c r="H593" s="2">
        <v>2</v>
      </c>
      <c r="I593" s="3">
        <v>370</v>
      </c>
      <c r="J593" s="5">
        <f t="shared" si="38"/>
        <v>1562.9835999999998</v>
      </c>
      <c r="K593" s="11" t="str">
        <f t="shared" si="39"/>
        <v>P0050|Apr</v>
      </c>
    </row>
    <row r="594" spans="1:11" ht="15" customHeight="1" x14ac:dyDescent="0.25">
      <c r="A594" s="2" t="s">
        <v>135</v>
      </c>
      <c r="B594" s="2" t="s">
        <v>3</v>
      </c>
      <c r="C594" s="2">
        <v>7</v>
      </c>
      <c r="D594" s="4">
        <v>222.78</v>
      </c>
      <c r="E594" s="5">
        <f t="shared" si="36"/>
        <v>1559.46</v>
      </c>
      <c r="F594" s="6">
        <v>0.03</v>
      </c>
      <c r="G594" s="5">
        <f t="shared" si="37"/>
        <v>46.783799999999999</v>
      </c>
      <c r="H594" s="2">
        <v>2</v>
      </c>
      <c r="I594" s="3">
        <v>370</v>
      </c>
      <c r="J594" s="5">
        <f t="shared" si="38"/>
        <v>1882.6762000000001</v>
      </c>
      <c r="K594" s="11" t="str">
        <f t="shared" si="39"/>
        <v>P0050|May</v>
      </c>
    </row>
    <row r="595" spans="1:11" ht="15" customHeight="1" x14ac:dyDescent="0.25">
      <c r="A595" s="2" t="s">
        <v>135</v>
      </c>
      <c r="B595" s="2" t="s">
        <v>4</v>
      </c>
      <c r="C595" s="2">
        <v>8</v>
      </c>
      <c r="D595" s="4">
        <v>214.69</v>
      </c>
      <c r="E595" s="5">
        <f t="shared" si="36"/>
        <v>1717.52</v>
      </c>
      <c r="F595" s="6">
        <v>0.03</v>
      </c>
      <c r="G595" s="5">
        <f t="shared" si="37"/>
        <v>51.525599999999997</v>
      </c>
      <c r="H595" s="2">
        <v>2</v>
      </c>
      <c r="I595" s="3">
        <v>370</v>
      </c>
      <c r="J595" s="5">
        <f t="shared" si="38"/>
        <v>2035.9944</v>
      </c>
      <c r="K595" s="11" t="str">
        <f t="shared" si="39"/>
        <v>P0050|Jun</v>
      </c>
    </row>
    <row r="596" spans="1:11" ht="15" customHeight="1" x14ac:dyDescent="0.25">
      <c r="A596" s="2" t="s">
        <v>135</v>
      </c>
      <c r="B596" s="2" t="s">
        <v>5</v>
      </c>
      <c r="C596" s="2">
        <v>9</v>
      </c>
      <c r="D596" s="4">
        <v>235.93</v>
      </c>
      <c r="E596" s="5">
        <f t="shared" si="36"/>
        <v>2123.37</v>
      </c>
      <c r="F596" s="6">
        <v>0.03</v>
      </c>
      <c r="G596" s="5">
        <f t="shared" si="37"/>
        <v>63.701099999999997</v>
      </c>
      <c r="H596" s="2">
        <v>2</v>
      </c>
      <c r="I596" s="3">
        <v>370</v>
      </c>
      <c r="J596" s="5">
        <f t="shared" si="38"/>
        <v>2429.6688999999997</v>
      </c>
      <c r="K596" s="11" t="str">
        <f t="shared" si="39"/>
        <v>P0050|Jul</v>
      </c>
    </row>
    <row r="597" spans="1:11" ht="15" customHeight="1" x14ac:dyDescent="0.25">
      <c r="A597" s="2" t="s">
        <v>135</v>
      </c>
      <c r="B597" s="2" t="s">
        <v>6</v>
      </c>
      <c r="C597" s="2">
        <v>10</v>
      </c>
      <c r="D597" s="4">
        <v>254.41</v>
      </c>
      <c r="E597" s="5">
        <f t="shared" si="36"/>
        <v>2544.1</v>
      </c>
      <c r="F597" s="6">
        <v>0.03</v>
      </c>
      <c r="G597" s="5">
        <f t="shared" si="37"/>
        <v>76.322999999999993</v>
      </c>
      <c r="H597" s="2">
        <v>3</v>
      </c>
      <c r="I597" s="3">
        <v>555</v>
      </c>
      <c r="J597" s="5">
        <f t="shared" si="38"/>
        <v>3022.777</v>
      </c>
      <c r="K597" s="11" t="str">
        <f t="shared" si="39"/>
        <v>P0050|Aug</v>
      </c>
    </row>
    <row r="598" spans="1:11" ht="15" customHeight="1" x14ac:dyDescent="0.25">
      <c r="A598" s="2" t="s">
        <v>135</v>
      </c>
      <c r="B598" s="2" t="s">
        <v>7</v>
      </c>
      <c r="C598" s="2">
        <v>7</v>
      </c>
      <c r="D598" s="4">
        <v>210.86</v>
      </c>
      <c r="E598" s="5">
        <f t="shared" si="36"/>
        <v>1476.02</v>
      </c>
      <c r="F598" s="6">
        <v>0.03</v>
      </c>
      <c r="G598" s="5">
        <f t="shared" si="37"/>
        <v>44.2806</v>
      </c>
      <c r="H598" s="2">
        <v>2</v>
      </c>
      <c r="I598" s="3">
        <v>370</v>
      </c>
      <c r="J598" s="5">
        <f t="shared" si="38"/>
        <v>1801.7393999999999</v>
      </c>
      <c r="K598" s="11" t="str">
        <f t="shared" si="39"/>
        <v>P0050|Sep</v>
      </c>
    </row>
    <row r="599" spans="1:11" ht="15" customHeight="1" x14ac:dyDescent="0.25">
      <c r="A599" s="2" t="s">
        <v>135</v>
      </c>
      <c r="B599" s="2" t="s">
        <v>8</v>
      </c>
      <c r="C599" s="2">
        <v>6</v>
      </c>
      <c r="D599" s="4">
        <v>202.57</v>
      </c>
      <c r="E599" s="5">
        <f t="shared" si="36"/>
        <v>1215.42</v>
      </c>
      <c r="F599" s="6">
        <v>0.03</v>
      </c>
      <c r="G599" s="5">
        <f t="shared" si="37"/>
        <v>36.462600000000002</v>
      </c>
      <c r="H599" s="2">
        <v>2</v>
      </c>
      <c r="I599" s="3">
        <v>370</v>
      </c>
      <c r="J599" s="5">
        <f t="shared" si="38"/>
        <v>1548.9574</v>
      </c>
      <c r="K599" s="11" t="str">
        <f t="shared" si="39"/>
        <v>P0050|Oct</v>
      </c>
    </row>
    <row r="600" spans="1:11" ht="15" customHeight="1" x14ac:dyDescent="0.25">
      <c r="A600" s="2" t="s">
        <v>135</v>
      </c>
      <c r="B600" s="2" t="s">
        <v>9</v>
      </c>
      <c r="C600" s="2">
        <v>7</v>
      </c>
      <c r="D600" s="4">
        <v>203.99</v>
      </c>
      <c r="E600" s="5">
        <f t="shared" si="36"/>
        <v>1427.93</v>
      </c>
      <c r="F600" s="6">
        <v>0.03</v>
      </c>
      <c r="G600" s="5">
        <f t="shared" si="37"/>
        <v>42.837899999999998</v>
      </c>
      <c r="H600" s="2">
        <v>2</v>
      </c>
      <c r="I600" s="3">
        <v>370</v>
      </c>
      <c r="J600" s="5">
        <f t="shared" si="38"/>
        <v>1755.0921000000001</v>
      </c>
      <c r="K600" s="11" t="str">
        <f t="shared" si="39"/>
        <v>P0050|Nov</v>
      </c>
    </row>
    <row r="601" spans="1:11" ht="15" customHeight="1" x14ac:dyDescent="0.25">
      <c r="A601" s="2" t="s">
        <v>135</v>
      </c>
      <c r="B601" s="2" t="s">
        <v>10</v>
      </c>
      <c r="C601" s="2">
        <v>15</v>
      </c>
      <c r="D601" s="4">
        <v>378.07</v>
      </c>
      <c r="E601" s="5">
        <f t="shared" si="36"/>
        <v>5671.05</v>
      </c>
      <c r="F601" s="6">
        <v>0.03</v>
      </c>
      <c r="G601" s="5">
        <f t="shared" si="37"/>
        <v>170.13149999999999</v>
      </c>
      <c r="H601" s="2">
        <v>6</v>
      </c>
      <c r="I601" s="3">
        <v>1110</v>
      </c>
      <c r="J601" s="5">
        <f t="shared" si="38"/>
        <v>6610.9184999999998</v>
      </c>
      <c r="K601" s="11" t="str">
        <f t="shared" si="39"/>
        <v>P0050|Dec</v>
      </c>
    </row>
    <row r="602" spans="1:11" ht="15" customHeight="1" x14ac:dyDescent="0.25">
      <c r="A602" s="2" t="s">
        <v>135</v>
      </c>
      <c r="B602" s="2" t="s">
        <v>11</v>
      </c>
      <c r="C602" s="2">
        <v>14</v>
      </c>
      <c r="D602" s="4">
        <v>404.65</v>
      </c>
      <c r="E602" s="5">
        <f t="shared" si="36"/>
        <v>5665.0999999999995</v>
      </c>
      <c r="F602" s="6">
        <v>0.03</v>
      </c>
      <c r="G602" s="5">
        <f t="shared" si="37"/>
        <v>169.95299999999997</v>
      </c>
      <c r="H602" s="2">
        <v>6</v>
      </c>
      <c r="I602" s="3">
        <v>1110</v>
      </c>
      <c r="J602" s="5">
        <f t="shared" si="38"/>
        <v>6605.146999999999</v>
      </c>
      <c r="K602" s="11" t="str">
        <f t="shared" si="39"/>
        <v>P0050|Jan</v>
      </c>
    </row>
    <row r="603" spans="1:11" ht="15" customHeight="1" x14ac:dyDescent="0.25">
      <c r="A603" s="2" t="s">
        <v>135</v>
      </c>
      <c r="B603" s="2" t="s">
        <v>12</v>
      </c>
      <c r="C603" s="2">
        <v>12</v>
      </c>
      <c r="D603" s="4">
        <v>334.16</v>
      </c>
      <c r="E603" s="5">
        <f t="shared" si="36"/>
        <v>4009.92</v>
      </c>
      <c r="F603" s="6">
        <v>0.03</v>
      </c>
      <c r="G603" s="5">
        <f t="shared" si="37"/>
        <v>120.2976</v>
      </c>
      <c r="H603" s="2">
        <v>5</v>
      </c>
      <c r="I603" s="3">
        <v>925</v>
      </c>
      <c r="J603" s="5">
        <f t="shared" si="38"/>
        <v>4814.6224000000002</v>
      </c>
      <c r="K603" s="11" t="str">
        <f t="shared" si="39"/>
        <v>P0050|Feb</v>
      </c>
    </row>
    <row r="604" spans="1:11" ht="15" customHeight="1" x14ac:dyDescent="0.25">
      <c r="A604" s="2" t="s">
        <v>135</v>
      </c>
      <c r="B604" s="2" t="s">
        <v>13</v>
      </c>
      <c r="C604" s="2">
        <v>11</v>
      </c>
      <c r="D604" s="4">
        <v>279.29000000000002</v>
      </c>
      <c r="E604" s="5">
        <f t="shared" si="36"/>
        <v>3072.19</v>
      </c>
      <c r="F604" s="6">
        <v>0.03</v>
      </c>
      <c r="G604" s="5">
        <f t="shared" si="37"/>
        <v>92.165700000000001</v>
      </c>
      <c r="H604" s="2">
        <v>4</v>
      </c>
      <c r="I604" s="3">
        <v>740</v>
      </c>
      <c r="J604" s="5">
        <f t="shared" si="38"/>
        <v>3720.0243</v>
      </c>
      <c r="K604" s="11" t="str">
        <f t="shared" si="39"/>
        <v>P0050|Mar</v>
      </c>
    </row>
    <row r="605" spans="1:11" ht="15" customHeight="1" x14ac:dyDescent="0.25">
      <c r="A605" s="2" t="s">
        <v>137</v>
      </c>
      <c r="B605" s="2" t="s">
        <v>2</v>
      </c>
      <c r="C605" s="2">
        <v>5</v>
      </c>
      <c r="D605" s="4">
        <v>159.38999999999999</v>
      </c>
      <c r="E605" s="5">
        <f t="shared" si="36"/>
        <v>796.94999999999993</v>
      </c>
      <c r="F605" s="6">
        <v>0.03</v>
      </c>
      <c r="G605" s="5">
        <f t="shared" si="37"/>
        <v>23.908499999999997</v>
      </c>
      <c r="H605" s="2">
        <v>2</v>
      </c>
      <c r="I605" s="3">
        <v>300</v>
      </c>
      <c r="J605" s="5">
        <f t="shared" si="38"/>
        <v>1073.0414999999998</v>
      </c>
      <c r="K605" s="11" t="str">
        <f t="shared" si="39"/>
        <v>P0051|Apr</v>
      </c>
    </row>
    <row r="606" spans="1:11" ht="15" customHeight="1" x14ac:dyDescent="0.25">
      <c r="A606" s="2" t="s">
        <v>137</v>
      </c>
      <c r="B606" s="2" t="s">
        <v>3</v>
      </c>
      <c r="C606" s="2">
        <v>5</v>
      </c>
      <c r="D606" s="4">
        <v>173.68</v>
      </c>
      <c r="E606" s="5">
        <f t="shared" si="36"/>
        <v>868.40000000000009</v>
      </c>
      <c r="F606" s="6">
        <v>0.03</v>
      </c>
      <c r="G606" s="5">
        <f t="shared" si="37"/>
        <v>26.052000000000003</v>
      </c>
      <c r="H606" s="2">
        <v>2</v>
      </c>
      <c r="I606" s="3">
        <v>300</v>
      </c>
      <c r="J606" s="5">
        <f t="shared" si="38"/>
        <v>1142.3480000000002</v>
      </c>
      <c r="K606" s="11" t="str">
        <f t="shared" si="39"/>
        <v>P0051|May</v>
      </c>
    </row>
    <row r="607" spans="1:11" ht="15" customHeight="1" x14ac:dyDescent="0.25">
      <c r="A607" s="2" t="s">
        <v>137</v>
      </c>
      <c r="B607" s="2" t="s">
        <v>4</v>
      </c>
      <c r="C607" s="2">
        <v>6</v>
      </c>
      <c r="D607" s="4">
        <v>191.75</v>
      </c>
      <c r="E607" s="5">
        <f t="shared" si="36"/>
        <v>1150.5</v>
      </c>
      <c r="F607" s="6">
        <v>0.03</v>
      </c>
      <c r="G607" s="5">
        <f t="shared" si="37"/>
        <v>34.515000000000001</v>
      </c>
      <c r="H607" s="2">
        <v>2</v>
      </c>
      <c r="I607" s="3">
        <v>300</v>
      </c>
      <c r="J607" s="5">
        <f t="shared" si="38"/>
        <v>1415.9849999999999</v>
      </c>
      <c r="K607" s="11" t="str">
        <f t="shared" si="39"/>
        <v>P0051|Jun</v>
      </c>
    </row>
    <row r="608" spans="1:11" ht="15" customHeight="1" x14ac:dyDescent="0.25">
      <c r="A608" s="2" t="s">
        <v>137</v>
      </c>
      <c r="B608" s="2" t="s">
        <v>5</v>
      </c>
      <c r="C608" s="2">
        <v>9</v>
      </c>
      <c r="D608" s="4">
        <v>211.53</v>
      </c>
      <c r="E608" s="5">
        <f t="shared" si="36"/>
        <v>1903.77</v>
      </c>
      <c r="F608" s="6">
        <v>0.03</v>
      </c>
      <c r="G608" s="5">
        <f t="shared" si="37"/>
        <v>57.113099999999996</v>
      </c>
      <c r="H608" s="2">
        <v>2</v>
      </c>
      <c r="I608" s="3">
        <v>300</v>
      </c>
      <c r="J608" s="5">
        <f t="shared" si="38"/>
        <v>2146.6569</v>
      </c>
      <c r="K608" s="11" t="str">
        <f t="shared" si="39"/>
        <v>P0051|Jul</v>
      </c>
    </row>
    <row r="609" spans="1:11" ht="15" customHeight="1" x14ac:dyDescent="0.25">
      <c r="A609" s="2" t="s">
        <v>137</v>
      </c>
      <c r="B609" s="2" t="s">
        <v>6</v>
      </c>
      <c r="C609" s="2">
        <v>9</v>
      </c>
      <c r="D609" s="4">
        <v>220.6</v>
      </c>
      <c r="E609" s="5">
        <f t="shared" si="36"/>
        <v>1985.3999999999999</v>
      </c>
      <c r="F609" s="6">
        <v>0.03</v>
      </c>
      <c r="G609" s="5">
        <f t="shared" si="37"/>
        <v>59.561999999999991</v>
      </c>
      <c r="H609" s="2">
        <v>2</v>
      </c>
      <c r="I609" s="3">
        <v>300</v>
      </c>
      <c r="J609" s="5">
        <f t="shared" si="38"/>
        <v>2225.8379999999997</v>
      </c>
      <c r="K609" s="11" t="str">
        <f t="shared" si="39"/>
        <v>P0051|Aug</v>
      </c>
    </row>
    <row r="610" spans="1:11" ht="15" customHeight="1" x14ac:dyDescent="0.25">
      <c r="A610" s="2" t="s">
        <v>137</v>
      </c>
      <c r="B610" s="2" t="s">
        <v>7</v>
      </c>
      <c r="C610" s="2">
        <v>6</v>
      </c>
      <c r="D610" s="4">
        <v>180.77</v>
      </c>
      <c r="E610" s="5">
        <f t="shared" si="36"/>
        <v>1084.6200000000001</v>
      </c>
      <c r="F610" s="6">
        <v>0.03</v>
      </c>
      <c r="G610" s="5">
        <f t="shared" si="37"/>
        <v>32.538600000000002</v>
      </c>
      <c r="H610" s="2">
        <v>2</v>
      </c>
      <c r="I610" s="3">
        <v>300</v>
      </c>
      <c r="J610" s="5">
        <f t="shared" si="38"/>
        <v>1352.0814</v>
      </c>
      <c r="K610" s="11" t="str">
        <f t="shared" si="39"/>
        <v>P0051|Sep</v>
      </c>
    </row>
    <row r="611" spans="1:11" ht="15" customHeight="1" x14ac:dyDescent="0.25">
      <c r="A611" s="2" t="s">
        <v>137</v>
      </c>
      <c r="B611" s="2" t="s">
        <v>8</v>
      </c>
      <c r="C611" s="2">
        <v>6</v>
      </c>
      <c r="D611" s="4">
        <v>167.06</v>
      </c>
      <c r="E611" s="5">
        <f t="shared" si="36"/>
        <v>1002.36</v>
      </c>
      <c r="F611" s="6">
        <v>0.03</v>
      </c>
      <c r="G611" s="5">
        <f t="shared" si="37"/>
        <v>30.070799999999998</v>
      </c>
      <c r="H611" s="2">
        <v>2</v>
      </c>
      <c r="I611" s="3">
        <v>300</v>
      </c>
      <c r="J611" s="5">
        <f t="shared" si="38"/>
        <v>1272.2892000000002</v>
      </c>
      <c r="K611" s="11" t="str">
        <f t="shared" si="39"/>
        <v>P0051|Oct</v>
      </c>
    </row>
    <row r="612" spans="1:11" ht="15" customHeight="1" x14ac:dyDescent="0.25">
      <c r="A612" s="2" t="s">
        <v>137</v>
      </c>
      <c r="B612" s="2" t="s">
        <v>9</v>
      </c>
      <c r="C612" s="2">
        <v>6</v>
      </c>
      <c r="D612" s="4">
        <v>170.38</v>
      </c>
      <c r="E612" s="5">
        <f t="shared" si="36"/>
        <v>1022.28</v>
      </c>
      <c r="F612" s="6">
        <v>0.03</v>
      </c>
      <c r="G612" s="5">
        <f t="shared" si="37"/>
        <v>30.668399999999998</v>
      </c>
      <c r="H612" s="2">
        <v>2</v>
      </c>
      <c r="I612" s="3">
        <v>300</v>
      </c>
      <c r="J612" s="5">
        <f t="shared" si="38"/>
        <v>1291.6116</v>
      </c>
      <c r="K612" s="11" t="str">
        <f t="shared" si="39"/>
        <v>P0051|Nov</v>
      </c>
    </row>
    <row r="613" spans="1:11" ht="15" customHeight="1" x14ac:dyDescent="0.25">
      <c r="A613" s="2" t="s">
        <v>137</v>
      </c>
      <c r="B613" s="2" t="s">
        <v>10</v>
      </c>
      <c r="C613" s="2">
        <v>13</v>
      </c>
      <c r="D613" s="4">
        <v>335.95</v>
      </c>
      <c r="E613" s="5">
        <f t="shared" si="36"/>
        <v>4367.3499999999995</v>
      </c>
      <c r="F613" s="6">
        <v>0.03</v>
      </c>
      <c r="G613" s="5">
        <f t="shared" si="37"/>
        <v>131.02049999999997</v>
      </c>
      <c r="H613" s="2">
        <v>5</v>
      </c>
      <c r="I613" s="3">
        <v>750</v>
      </c>
      <c r="J613" s="5">
        <f t="shared" si="38"/>
        <v>4986.3294999999998</v>
      </c>
      <c r="K613" s="11" t="str">
        <f t="shared" si="39"/>
        <v>P0051|Dec</v>
      </c>
    </row>
    <row r="614" spans="1:11" ht="15" customHeight="1" x14ac:dyDescent="0.25">
      <c r="A614" s="2" t="s">
        <v>137</v>
      </c>
      <c r="B614" s="2" t="s">
        <v>11</v>
      </c>
      <c r="C614" s="2">
        <v>12</v>
      </c>
      <c r="D614" s="4">
        <v>290.93</v>
      </c>
      <c r="E614" s="5">
        <f t="shared" si="36"/>
        <v>3491.16</v>
      </c>
      <c r="F614" s="6">
        <v>0.03</v>
      </c>
      <c r="G614" s="5">
        <f t="shared" si="37"/>
        <v>104.73479999999999</v>
      </c>
      <c r="H614" s="2">
        <v>5</v>
      </c>
      <c r="I614" s="3">
        <v>750</v>
      </c>
      <c r="J614" s="5">
        <f t="shared" si="38"/>
        <v>4136.4251999999997</v>
      </c>
      <c r="K614" s="11" t="str">
        <f t="shared" si="39"/>
        <v>P0051|Jan</v>
      </c>
    </row>
    <row r="615" spans="1:11" ht="15" customHeight="1" x14ac:dyDescent="0.25">
      <c r="A615" s="2" t="s">
        <v>137</v>
      </c>
      <c r="B615" s="2" t="s">
        <v>12</v>
      </c>
      <c r="C615" s="2">
        <v>10</v>
      </c>
      <c r="D615" s="4">
        <v>277.58999999999997</v>
      </c>
      <c r="E615" s="5">
        <f t="shared" si="36"/>
        <v>2775.8999999999996</v>
      </c>
      <c r="F615" s="6">
        <v>0.03</v>
      </c>
      <c r="G615" s="5">
        <f t="shared" si="37"/>
        <v>83.276999999999987</v>
      </c>
      <c r="H615" s="2">
        <v>4</v>
      </c>
      <c r="I615" s="3">
        <v>600</v>
      </c>
      <c r="J615" s="5">
        <f t="shared" si="38"/>
        <v>3292.6229999999996</v>
      </c>
      <c r="K615" s="11" t="str">
        <f t="shared" si="39"/>
        <v>P0051|Feb</v>
      </c>
    </row>
    <row r="616" spans="1:11" ht="15" customHeight="1" x14ac:dyDescent="0.25">
      <c r="A616" s="2" t="s">
        <v>137</v>
      </c>
      <c r="B616" s="2" t="s">
        <v>13</v>
      </c>
      <c r="C616" s="2">
        <v>10</v>
      </c>
      <c r="D616" s="4">
        <v>248.94</v>
      </c>
      <c r="E616" s="5">
        <f t="shared" si="36"/>
        <v>2489.4</v>
      </c>
      <c r="F616" s="6">
        <v>0.03</v>
      </c>
      <c r="G616" s="5">
        <f t="shared" si="37"/>
        <v>74.682000000000002</v>
      </c>
      <c r="H616" s="2">
        <v>4</v>
      </c>
      <c r="I616" s="3">
        <v>600</v>
      </c>
      <c r="J616" s="5">
        <f t="shared" si="38"/>
        <v>3014.7180000000003</v>
      </c>
      <c r="K616" s="11" t="str">
        <f t="shared" si="39"/>
        <v>P0051|Mar</v>
      </c>
    </row>
    <row r="617" spans="1:11" ht="15" customHeight="1" x14ac:dyDescent="0.25">
      <c r="A617" s="2" t="s">
        <v>139</v>
      </c>
      <c r="B617" s="2" t="s">
        <v>2</v>
      </c>
      <c r="C617" s="2">
        <v>6</v>
      </c>
      <c r="D617" s="4">
        <v>144.68</v>
      </c>
      <c r="E617" s="5">
        <f t="shared" si="36"/>
        <v>868.08</v>
      </c>
      <c r="F617" s="6">
        <v>0.03</v>
      </c>
      <c r="G617" s="5">
        <f t="shared" si="37"/>
        <v>26.042400000000001</v>
      </c>
      <c r="H617" s="2">
        <v>2</v>
      </c>
      <c r="I617" s="3">
        <v>300</v>
      </c>
      <c r="J617" s="5">
        <f t="shared" si="38"/>
        <v>1142.0375999999999</v>
      </c>
      <c r="K617" s="11" t="str">
        <f t="shared" si="39"/>
        <v>P0052|Apr</v>
      </c>
    </row>
    <row r="618" spans="1:11" ht="15" customHeight="1" x14ac:dyDescent="0.25">
      <c r="A618" s="2" t="s">
        <v>139</v>
      </c>
      <c r="B618" s="2" t="s">
        <v>3</v>
      </c>
      <c r="C618" s="2">
        <v>7</v>
      </c>
      <c r="D618" s="4">
        <v>159.44</v>
      </c>
      <c r="E618" s="5">
        <f t="shared" si="36"/>
        <v>1116.08</v>
      </c>
      <c r="F618" s="6">
        <v>0.03</v>
      </c>
      <c r="G618" s="5">
        <f t="shared" si="37"/>
        <v>33.482399999999998</v>
      </c>
      <c r="H618" s="2">
        <v>2</v>
      </c>
      <c r="I618" s="3">
        <v>300</v>
      </c>
      <c r="J618" s="5">
        <f t="shared" si="38"/>
        <v>1382.5975999999998</v>
      </c>
      <c r="K618" s="11" t="str">
        <f t="shared" si="39"/>
        <v>P0052|May</v>
      </c>
    </row>
    <row r="619" spans="1:11" ht="15" customHeight="1" x14ac:dyDescent="0.25">
      <c r="A619" s="2" t="s">
        <v>139</v>
      </c>
      <c r="B619" s="2" t="s">
        <v>4</v>
      </c>
      <c r="C619" s="2">
        <v>7</v>
      </c>
      <c r="D619" s="4">
        <v>167.4</v>
      </c>
      <c r="E619" s="5">
        <f t="shared" si="36"/>
        <v>1171.8</v>
      </c>
      <c r="F619" s="6">
        <v>0.03</v>
      </c>
      <c r="G619" s="5">
        <f t="shared" si="37"/>
        <v>35.153999999999996</v>
      </c>
      <c r="H619" s="2">
        <v>2</v>
      </c>
      <c r="I619" s="3">
        <v>300</v>
      </c>
      <c r="J619" s="5">
        <f t="shared" si="38"/>
        <v>1436.646</v>
      </c>
      <c r="K619" s="11" t="str">
        <f t="shared" si="39"/>
        <v>P0052|Jun</v>
      </c>
    </row>
    <row r="620" spans="1:11" ht="15" customHeight="1" x14ac:dyDescent="0.25">
      <c r="A620" s="2" t="s">
        <v>139</v>
      </c>
      <c r="B620" s="2" t="s">
        <v>5</v>
      </c>
      <c r="C620" s="2">
        <v>9</v>
      </c>
      <c r="D620" s="4">
        <v>168.24</v>
      </c>
      <c r="E620" s="5">
        <f t="shared" si="36"/>
        <v>1514.16</v>
      </c>
      <c r="F620" s="6">
        <v>0.03</v>
      </c>
      <c r="G620" s="5">
        <f t="shared" si="37"/>
        <v>45.424799999999998</v>
      </c>
      <c r="H620" s="2">
        <v>2</v>
      </c>
      <c r="I620" s="3">
        <v>300</v>
      </c>
      <c r="J620" s="5">
        <f t="shared" si="38"/>
        <v>1768.7352000000001</v>
      </c>
      <c r="K620" s="11" t="str">
        <f t="shared" si="39"/>
        <v>P0052|Jul</v>
      </c>
    </row>
    <row r="621" spans="1:11" ht="15" customHeight="1" x14ac:dyDescent="0.25">
      <c r="A621" s="2" t="s">
        <v>139</v>
      </c>
      <c r="B621" s="2" t="s">
        <v>6</v>
      </c>
      <c r="C621" s="2">
        <v>9</v>
      </c>
      <c r="D621" s="4">
        <v>175.08</v>
      </c>
      <c r="E621" s="5">
        <f t="shared" si="36"/>
        <v>1575.72</v>
      </c>
      <c r="F621" s="6">
        <v>0.03</v>
      </c>
      <c r="G621" s="5">
        <f t="shared" si="37"/>
        <v>47.271599999999999</v>
      </c>
      <c r="H621" s="2">
        <v>2</v>
      </c>
      <c r="I621" s="3">
        <v>300</v>
      </c>
      <c r="J621" s="5">
        <f t="shared" si="38"/>
        <v>1828.4484</v>
      </c>
      <c r="K621" s="11" t="str">
        <f t="shared" si="39"/>
        <v>P0052|Aug</v>
      </c>
    </row>
    <row r="622" spans="1:11" ht="15" customHeight="1" x14ac:dyDescent="0.25">
      <c r="A622" s="2" t="s">
        <v>139</v>
      </c>
      <c r="B622" s="2" t="s">
        <v>7</v>
      </c>
      <c r="C622" s="2">
        <v>6</v>
      </c>
      <c r="D622" s="4">
        <v>165.53</v>
      </c>
      <c r="E622" s="5">
        <f t="shared" si="36"/>
        <v>993.18000000000006</v>
      </c>
      <c r="F622" s="6">
        <v>0.03</v>
      </c>
      <c r="G622" s="5">
        <f t="shared" si="37"/>
        <v>29.795400000000001</v>
      </c>
      <c r="H622" s="2">
        <v>2</v>
      </c>
      <c r="I622" s="3">
        <v>300</v>
      </c>
      <c r="J622" s="5">
        <f t="shared" si="38"/>
        <v>1263.3846000000001</v>
      </c>
      <c r="K622" s="11" t="str">
        <f t="shared" si="39"/>
        <v>P0052|Sep</v>
      </c>
    </row>
    <row r="623" spans="1:11" ht="15" customHeight="1" x14ac:dyDescent="0.25">
      <c r="A623" s="2" t="s">
        <v>139</v>
      </c>
      <c r="B623" s="2" t="s">
        <v>8</v>
      </c>
      <c r="C623" s="2">
        <v>6</v>
      </c>
      <c r="D623" s="4">
        <v>152.55000000000001</v>
      </c>
      <c r="E623" s="5">
        <f t="shared" si="36"/>
        <v>915.30000000000007</v>
      </c>
      <c r="F623" s="6">
        <v>0.03</v>
      </c>
      <c r="G623" s="5">
        <f t="shared" si="37"/>
        <v>27.459</v>
      </c>
      <c r="H623" s="2">
        <v>2</v>
      </c>
      <c r="I623" s="3">
        <v>300</v>
      </c>
      <c r="J623" s="5">
        <f t="shared" si="38"/>
        <v>1187.8410000000001</v>
      </c>
      <c r="K623" s="11" t="str">
        <f t="shared" si="39"/>
        <v>P0052|Oct</v>
      </c>
    </row>
    <row r="624" spans="1:11" ht="15" customHeight="1" x14ac:dyDescent="0.25">
      <c r="A624" s="2" t="s">
        <v>139</v>
      </c>
      <c r="B624" s="2" t="s">
        <v>9</v>
      </c>
      <c r="C624" s="2">
        <v>6</v>
      </c>
      <c r="D624" s="4">
        <v>172.46</v>
      </c>
      <c r="E624" s="5">
        <f t="shared" si="36"/>
        <v>1034.76</v>
      </c>
      <c r="F624" s="6">
        <v>0.03</v>
      </c>
      <c r="G624" s="5">
        <f t="shared" si="37"/>
        <v>31.0428</v>
      </c>
      <c r="H624" s="2">
        <v>2</v>
      </c>
      <c r="I624" s="3">
        <v>300</v>
      </c>
      <c r="J624" s="5">
        <f t="shared" si="38"/>
        <v>1303.7172</v>
      </c>
      <c r="K624" s="11" t="str">
        <f t="shared" si="39"/>
        <v>P0052|Nov</v>
      </c>
    </row>
    <row r="625" spans="1:11" ht="15" customHeight="1" x14ac:dyDescent="0.25">
      <c r="A625" s="2" t="s">
        <v>139</v>
      </c>
      <c r="B625" s="2" t="s">
        <v>10</v>
      </c>
      <c r="C625" s="2">
        <v>14</v>
      </c>
      <c r="D625" s="4">
        <v>273.52999999999997</v>
      </c>
      <c r="E625" s="5">
        <f t="shared" si="36"/>
        <v>3829.4199999999996</v>
      </c>
      <c r="F625" s="6">
        <v>0.03</v>
      </c>
      <c r="G625" s="5">
        <f t="shared" si="37"/>
        <v>114.88259999999998</v>
      </c>
      <c r="H625" s="2">
        <v>6</v>
      </c>
      <c r="I625" s="3">
        <v>900</v>
      </c>
      <c r="J625" s="5">
        <f t="shared" si="38"/>
        <v>4614.5374000000002</v>
      </c>
      <c r="K625" s="11" t="str">
        <f t="shared" si="39"/>
        <v>P0052|Dec</v>
      </c>
    </row>
    <row r="626" spans="1:11" ht="15" customHeight="1" x14ac:dyDescent="0.25">
      <c r="A626" s="2" t="s">
        <v>139</v>
      </c>
      <c r="B626" s="2" t="s">
        <v>11</v>
      </c>
      <c r="C626" s="2">
        <v>12</v>
      </c>
      <c r="D626" s="4">
        <v>241.51</v>
      </c>
      <c r="E626" s="5">
        <f t="shared" si="36"/>
        <v>2898.12</v>
      </c>
      <c r="F626" s="6">
        <v>0.03</v>
      </c>
      <c r="G626" s="5">
        <f t="shared" si="37"/>
        <v>86.943599999999989</v>
      </c>
      <c r="H626" s="2">
        <v>5</v>
      </c>
      <c r="I626" s="3">
        <v>750</v>
      </c>
      <c r="J626" s="5">
        <f t="shared" si="38"/>
        <v>3561.1763999999998</v>
      </c>
      <c r="K626" s="11" t="str">
        <f t="shared" si="39"/>
        <v>P0052|Jan</v>
      </c>
    </row>
    <row r="627" spans="1:11" ht="15" customHeight="1" x14ac:dyDescent="0.25">
      <c r="A627" s="2" t="s">
        <v>139</v>
      </c>
      <c r="B627" s="2" t="s">
        <v>12</v>
      </c>
      <c r="C627" s="2">
        <v>11</v>
      </c>
      <c r="D627" s="4">
        <v>235.36</v>
      </c>
      <c r="E627" s="5">
        <f t="shared" si="36"/>
        <v>2588.96</v>
      </c>
      <c r="F627" s="6">
        <v>0.03</v>
      </c>
      <c r="G627" s="5">
        <f t="shared" si="37"/>
        <v>77.668800000000005</v>
      </c>
      <c r="H627" s="2">
        <v>4</v>
      </c>
      <c r="I627" s="3">
        <v>600</v>
      </c>
      <c r="J627" s="5">
        <f t="shared" si="38"/>
        <v>3111.2912000000001</v>
      </c>
      <c r="K627" s="11" t="str">
        <f t="shared" si="39"/>
        <v>P0052|Feb</v>
      </c>
    </row>
    <row r="628" spans="1:11" ht="15" customHeight="1" x14ac:dyDescent="0.25">
      <c r="A628" s="2" t="s">
        <v>139</v>
      </c>
      <c r="B628" s="2" t="s">
        <v>13</v>
      </c>
      <c r="C628" s="2">
        <v>10</v>
      </c>
      <c r="D628" s="4">
        <v>216.82</v>
      </c>
      <c r="E628" s="5">
        <f t="shared" si="36"/>
        <v>2168.1999999999998</v>
      </c>
      <c r="F628" s="6">
        <v>0.03</v>
      </c>
      <c r="G628" s="5">
        <f t="shared" si="37"/>
        <v>65.045999999999992</v>
      </c>
      <c r="H628" s="2">
        <v>4</v>
      </c>
      <c r="I628" s="3">
        <v>600</v>
      </c>
      <c r="J628" s="5">
        <f t="shared" si="38"/>
        <v>2703.154</v>
      </c>
      <c r="K628" s="11" t="str">
        <f t="shared" si="39"/>
        <v>P0052|Mar</v>
      </c>
    </row>
    <row r="629" spans="1:11" ht="15" customHeight="1" x14ac:dyDescent="0.25">
      <c r="A629" s="2" t="s">
        <v>141</v>
      </c>
      <c r="B629" s="2" t="s">
        <v>2</v>
      </c>
      <c r="C629" s="2">
        <v>6</v>
      </c>
      <c r="D629" s="4">
        <v>145.11000000000001</v>
      </c>
      <c r="E629" s="5">
        <f t="shared" si="36"/>
        <v>870.66000000000008</v>
      </c>
      <c r="F629" s="6">
        <v>0.03</v>
      </c>
      <c r="G629" s="5">
        <f t="shared" si="37"/>
        <v>26.119800000000001</v>
      </c>
      <c r="H629" s="2">
        <v>2</v>
      </c>
      <c r="I629" s="3">
        <v>300</v>
      </c>
      <c r="J629" s="5">
        <f t="shared" si="38"/>
        <v>1144.5402000000001</v>
      </c>
      <c r="K629" s="11" t="str">
        <f t="shared" si="39"/>
        <v>P0053|Apr</v>
      </c>
    </row>
    <row r="630" spans="1:11" ht="15" customHeight="1" x14ac:dyDescent="0.25">
      <c r="A630" s="2" t="s">
        <v>141</v>
      </c>
      <c r="B630" s="2" t="s">
        <v>3</v>
      </c>
      <c r="C630" s="2">
        <v>7</v>
      </c>
      <c r="D630" s="4">
        <v>165.85</v>
      </c>
      <c r="E630" s="5">
        <f t="shared" si="36"/>
        <v>1160.95</v>
      </c>
      <c r="F630" s="6">
        <v>0.03</v>
      </c>
      <c r="G630" s="5">
        <f t="shared" si="37"/>
        <v>34.828499999999998</v>
      </c>
      <c r="H630" s="2">
        <v>2</v>
      </c>
      <c r="I630" s="3">
        <v>300</v>
      </c>
      <c r="J630" s="5">
        <f t="shared" si="38"/>
        <v>1426.1215</v>
      </c>
      <c r="K630" s="11" t="str">
        <f t="shared" si="39"/>
        <v>P0053|May</v>
      </c>
    </row>
    <row r="631" spans="1:11" ht="15" customHeight="1" x14ac:dyDescent="0.25">
      <c r="A631" s="2" t="s">
        <v>141</v>
      </c>
      <c r="B631" s="2" t="s">
        <v>4</v>
      </c>
      <c r="C631" s="2">
        <v>8</v>
      </c>
      <c r="D631" s="4">
        <v>159.34</v>
      </c>
      <c r="E631" s="5">
        <f t="shared" si="36"/>
        <v>1274.72</v>
      </c>
      <c r="F631" s="6">
        <v>0.03</v>
      </c>
      <c r="G631" s="5">
        <f t="shared" si="37"/>
        <v>38.241599999999998</v>
      </c>
      <c r="H631" s="2">
        <v>2</v>
      </c>
      <c r="I631" s="3">
        <v>300</v>
      </c>
      <c r="J631" s="5">
        <f t="shared" si="38"/>
        <v>1536.4784</v>
      </c>
      <c r="K631" s="11" t="str">
        <f t="shared" si="39"/>
        <v>P0053|Jun</v>
      </c>
    </row>
    <row r="632" spans="1:11" ht="15" customHeight="1" x14ac:dyDescent="0.25">
      <c r="A632" s="2" t="s">
        <v>141</v>
      </c>
      <c r="B632" s="2" t="s">
        <v>5</v>
      </c>
      <c r="C632" s="2">
        <v>11</v>
      </c>
      <c r="D632" s="4">
        <v>178.54</v>
      </c>
      <c r="E632" s="5">
        <f t="shared" si="36"/>
        <v>1963.9399999999998</v>
      </c>
      <c r="F632" s="6">
        <v>0.03</v>
      </c>
      <c r="G632" s="5">
        <f t="shared" si="37"/>
        <v>58.918199999999992</v>
      </c>
      <c r="H632" s="2">
        <v>3</v>
      </c>
      <c r="I632" s="3">
        <v>450</v>
      </c>
      <c r="J632" s="5">
        <f t="shared" si="38"/>
        <v>2355.0217999999995</v>
      </c>
      <c r="K632" s="11" t="str">
        <f t="shared" si="39"/>
        <v>P0053|Jul</v>
      </c>
    </row>
    <row r="633" spans="1:11" ht="15" customHeight="1" x14ac:dyDescent="0.25">
      <c r="A633" s="2" t="s">
        <v>141</v>
      </c>
      <c r="B633" s="2" t="s">
        <v>6</v>
      </c>
      <c r="C633" s="2">
        <v>10</v>
      </c>
      <c r="D633" s="4">
        <v>188.44</v>
      </c>
      <c r="E633" s="5">
        <f t="shared" si="36"/>
        <v>1884.4</v>
      </c>
      <c r="F633" s="6">
        <v>0.03</v>
      </c>
      <c r="G633" s="5">
        <f t="shared" si="37"/>
        <v>56.532000000000004</v>
      </c>
      <c r="H633" s="2">
        <v>3</v>
      </c>
      <c r="I633" s="3">
        <v>450</v>
      </c>
      <c r="J633" s="5">
        <f t="shared" si="38"/>
        <v>2277.8679999999999</v>
      </c>
      <c r="K633" s="11" t="str">
        <f t="shared" si="39"/>
        <v>P0053|Aug</v>
      </c>
    </row>
    <row r="634" spans="1:11" ht="15" customHeight="1" x14ac:dyDescent="0.25">
      <c r="A634" s="2" t="s">
        <v>141</v>
      </c>
      <c r="B634" s="2" t="s">
        <v>7</v>
      </c>
      <c r="C634" s="2">
        <v>7</v>
      </c>
      <c r="D634" s="4">
        <v>176.23</v>
      </c>
      <c r="E634" s="5">
        <f t="shared" si="36"/>
        <v>1233.6099999999999</v>
      </c>
      <c r="F634" s="6">
        <v>0.03</v>
      </c>
      <c r="G634" s="5">
        <f t="shared" si="37"/>
        <v>37.008299999999998</v>
      </c>
      <c r="H634" s="2">
        <v>2</v>
      </c>
      <c r="I634" s="3">
        <v>300</v>
      </c>
      <c r="J634" s="5">
        <f t="shared" si="38"/>
        <v>1496.6016999999999</v>
      </c>
      <c r="K634" s="11" t="str">
        <f t="shared" si="39"/>
        <v>P0053|Sep</v>
      </c>
    </row>
    <row r="635" spans="1:11" ht="15" customHeight="1" x14ac:dyDescent="0.25">
      <c r="A635" s="2" t="s">
        <v>141</v>
      </c>
      <c r="B635" s="2" t="s">
        <v>8</v>
      </c>
      <c r="C635" s="2">
        <v>7</v>
      </c>
      <c r="D635" s="4">
        <v>160.72</v>
      </c>
      <c r="E635" s="5">
        <f t="shared" si="36"/>
        <v>1125.04</v>
      </c>
      <c r="F635" s="6">
        <v>0.03</v>
      </c>
      <c r="G635" s="5">
        <f t="shared" si="37"/>
        <v>33.751199999999997</v>
      </c>
      <c r="H635" s="2">
        <v>2</v>
      </c>
      <c r="I635" s="3">
        <v>300</v>
      </c>
      <c r="J635" s="5">
        <f t="shared" si="38"/>
        <v>1391.2888</v>
      </c>
      <c r="K635" s="11" t="str">
        <f t="shared" si="39"/>
        <v>P0053|Oct</v>
      </c>
    </row>
    <row r="636" spans="1:11" ht="15" customHeight="1" x14ac:dyDescent="0.25">
      <c r="A636" s="2" t="s">
        <v>141</v>
      </c>
      <c r="B636" s="2" t="s">
        <v>9</v>
      </c>
      <c r="C636" s="2">
        <v>6</v>
      </c>
      <c r="D636" s="4">
        <v>167.86</v>
      </c>
      <c r="E636" s="5">
        <f t="shared" si="36"/>
        <v>1007.1600000000001</v>
      </c>
      <c r="F636" s="6">
        <v>0.03</v>
      </c>
      <c r="G636" s="5">
        <f t="shared" si="37"/>
        <v>30.2148</v>
      </c>
      <c r="H636" s="2">
        <v>2</v>
      </c>
      <c r="I636" s="3">
        <v>300</v>
      </c>
      <c r="J636" s="5">
        <f t="shared" si="38"/>
        <v>1276.9452000000001</v>
      </c>
      <c r="K636" s="11" t="str">
        <f t="shared" si="39"/>
        <v>P0053|Nov</v>
      </c>
    </row>
    <row r="637" spans="1:11" ht="15" customHeight="1" x14ac:dyDescent="0.25">
      <c r="A637" s="2" t="s">
        <v>141</v>
      </c>
      <c r="B637" s="2" t="s">
        <v>10</v>
      </c>
      <c r="C637" s="2">
        <v>15</v>
      </c>
      <c r="D637" s="4">
        <v>298.45</v>
      </c>
      <c r="E637" s="5">
        <f t="shared" si="36"/>
        <v>4476.75</v>
      </c>
      <c r="F637" s="6">
        <v>0.03</v>
      </c>
      <c r="G637" s="5">
        <f t="shared" si="37"/>
        <v>134.30250000000001</v>
      </c>
      <c r="H637" s="2">
        <v>6</v>
      </c>
      <c r="I637" s="3">
        <v>900</v>
      </c>
      <c r="J637" s="5">
        <f t="shared" si="38"/>
        <v>5242.4475000000002</v>
      </c>
      <c r="K637" s="11" t="str">
        <f t="shared" si="39"/>
        <v>P0053|Dec</v>
      </c>
    </row>
    <row r="638" spans="1:11" ht="15" customHeight="1" x14ac:dyDescent="0.25">
      <c r="A638" s="2" t="s">
        <v>141</v>
      </c>
      <c r="B638" s="2" t="s">
        <v>11</v>
      </c>
      <c r="C638" s="2">
        <v>13</v>
      </c>
      <c r="D638" s="4">
        <v>279.76</v>
      </c>
      <c r="E638" s="5">
        <f t="shared" si="36"/>
        <v>3636.88</v>
      </c>
      <c r="F638" s="6">
        <v>0.03</v>
      </c>
      <c r="G638" s="5">
        <f t="shared" si="37"/>
        <v>109.10639999999999</v>
      </c>
      <c r="H638" s="2">
        <v>5</v>
      </c>
      <c r="I638" s="3">
        <v>750</v>
      </c>
      <c r="J638" s="5">
        <f t="shared" si="38"/>
        <v>4277.7736000000004</v>
      </c>
      <c r="K638" s="11" t="str">
        <f t="shared" si="39"/>
        <v>P0053|Jan</v>
      </c>
    </row>
    <row r="639" spans="1:11" ht="15" customHeight="1" x14ac:dyDescent="0.25">
      <c r="A639" s="2" t="s">
        <v>141</v>
      </c>
      <c r="B639" s="2" t="s">
        <v>12</v>
      </c>
      <c r="C639" s="2">
        <v>12</v>
      </c>
      <c r="D639" s="4">
        <v>232.08</v>
      </c>
      <c r="E639" s="5">
        <f t="shared" si="36"/>
        <v>2784.96</v>
      </c>
      <c r="F639" s="6">
        <v>0.03</v>
      </c>
      <c r="G639" s="5">
        <f t="shared" si="37"/>
        <v>83.5488</v>
      </c>
      <c r="H639" s="2">
        <v>5</v>
      </c>
      <c r="I639" s="3">
        <v>750</v>
      </c>
      <c r="J639" s="5">
        <f t="shared" si="38"/>
        <v>3451.4112</v>
      </c>
      <c r="K639" s="11" t="str">
        <f t="shared" si="39"/>
        <v>P0053|Feb</v>
      </c>
    </row>
    <row r="640" spans="1:11" ht="15" customHeight="1" x14ac:dyDescent="0.25">
      <c r="A640" s="2" t="s">
        <v>141</v>
      </c>
      <c r="B640" s="2" t="s">
        <v>13</v>
      </c>
      <c r="C640" s="2">
        <v>11</v>
      </c>
      <c r="D640" s="4">
        <v>225.37</v>
      </c>
      <c r="E640" s="5">
        <f t="shared" si="36"/>
        <v>2479.0700000000002</v>
      </c>
      <c r="F640" s="6">
        <v>0.03</v>
      </c>
      <c r="G640" s="5">
        <f t="shared" si="37"/>
        <v>74.372100000000003</v>
      </c>
      <c r="H640" s="2">
        <v>4</v>
      </c>
      <c r="I640" s="3">
        <v>600</v>
      </c>
      <c r="J640" s="5">
        <f t="shared" si="38"/>
        <v>3004.6979000000001</v>
      </c>
      <c r="K640" s="11" t="str">
        <f t="shared" si="39"/>
        <v>P0053|Mar</v>
      </c>
    </row>
    <row r="641" spans="1:11" ht="15" customHeight="1" x14ac:dyDescent="0.25">
      <c r="A641" s="2" t="s">
        <v>143</v>
      </c>
      <c r="B641" s="2" t="s">
        <v>2</v>
      </c>
      <c r="C641" s="2">
        <v>5</v>
      </c>
      <c r="D641" s="4">
        <v>181.01</v>
      </c>
      <c r="E641" s="5">
        <f t="shared" si="36"/>
        <v>905.05</v>
      </c>
      <c r="F641" s="6">
        <v>0.03</v>
      </c>
      <c r="G641" s="5">
        <f t="shared" si="37"/>
        <v>27.151499999999999</v>
      </c>
      <c r="H641" s="2">
        <v>2</v>
      </c>
      <c r="I641" s="3">
        <v>300</v>
      </c>
      <c r="J641" s="5">
        <f t="shared" si="38"/>
        <v>1177.8985</v>
      </c>
      <c r="K641" s="11" t="str">
        <f t="shared" si="39"/>
        <v>P0054|Apr</v>
      </c>
    </row>
    <row r="642" spans="1:11" ht="15" customHeight="1" x14ac:dyDescent="0.25">
      <c r="A642" s="2" t="s">
        <v>143</v>
      </c>
      <c r="B642" s="2" t="s">
        <v>3</v>
      </c>
      <c r="C642" s="2">
        <v>7</v>
      </c>
      <c r="D642" s="4">
        <v>166.61</v>
      </c>
      <c r="E642" s="5">
        <f t="shared" si="36"/>
        <v>1166.27</v>
      </c>
      <c r="F642" s="6">
        <v>0.03</v>
      </c>
      <c r="G642" s="5">
        <f t="shared" si="37"/>
        <v>34.988099999999996</v>
      </c>
      <c r="H642" s="2">
        <v>2</v>
      </c>
      <c r="I642" s="3">
        <v>300</v>
      </c>
      <c r="J642" s="5">
        <f t="shared" si="38"/>
        <v>1431.2819</v>
      </c>
      <c r="K642" s="11" t="str">
        <f t="shared" si="39"/>
        <v>P0054|May</v>
      </c>
    </row>
    <row r="643" spans="1:11" ht="15" customHeight="1" x14ac:dyDescent="0.25">
      <c r="A643" s="2" t="s">
        <v>143</v>
      </c>
      <c r="B643" s="2" t="s">
        <v>4</v>
      </c>
      <c r="C643" s="2">
        <v>8</v>
      </c>
      <c r="D643" s="4">
        <v>178.29</v>
      </c>
      <c r="E643" s="5">
        <f t="shared" si="36"/>
        <v>1426.32</v>
      </c>
      <c r="F643" s="6">
        <v>0.03</v>
      </c>
      <c r="G643" s="5">
        <f t="shared" si="37"/>
        <v>42.789599999999993</v>
      </c>
      <c r="H643" s="2">
        <v>2</v>
      </c>
      <c r="I643" s="3">
        <v>300</v>
      </c>
      <c r="J643" s="5">
        <f t="shared" si="38"/>
        <v>1683.5303999999999</v>
      </c>
      <c r="K643" s="11" t="str">
        <f t="shared" si="39"/>
        <v>P0054|Jun</v>
      </c>
    </row>
    <row r="644" spans="1:11" ht="15" customHeight="1" x14ac:dyDescent="0.25">
      <c r="A644" s="2" t="s">
        <v>143</v>
      </c>
      <c r="B644" s="2" t="s">
        <v>5</v>
      </c>
      <c r="C644" s="2">
        <v>11</v>
      </c>
      <c r="D644" s="4">
        <v>197.57</v>
      </c>
      <c r="E644" s="5">
        <f t="shared" si="36"/>
        <v>2173.27</v>
      </c>
      <c r="F644" s="6">
        <v>0.03</v>
      </c>
      <c r="G644" s="5">
        <f t="shared" si="37"/>
        <v>65.198099999999997</v>
      </c>
      <c r="H644" s="2">
        <v>3</v>
      </c>
      <c r="I644" s="3">
        <v>450</v>
      </c>
      <c r="J644" s="5">
        <f t="shared" si="38"/>
        <v>2558.0718999999999</v>
      </c>
      <c r="K644" s="11" t="str">
        <f t="shared" si="39"/>
        <v>P0054|Jul</v>
      </c>
    </row>
    <row r="645" spans="1:11" ht="15" customHeight="1" x14ac:dyDescent="0.25">
      <c r="A645" s="2" t="s">
        <v>143</v>
      </c>
      <c r="B645" s="2" t="s">
        <v>6</v>
      </c>
      <c r="C645" s="2">
        <v>10</v>
      </c>
      <c r="D645" s="4">
        <v>193.58</v>
      </c>
      <c r="E645" s="5">
        <f t="shared" ref="E645:E708" si="40">C645*D645</f>
        <v>1935.8000000000002</v>
      </c>
      <c r="F645" s="6">
        <v>0.03</v>
      </c>
      <c r="G645" s="5">
        <f t="shared" ref="G645:G708" si="41">E645*F645</f>
        <v>58.074000000000005</v>
      </c>
      <c r="H645" s="2">
        <v>3</v>
      </c>
      <c r="I645" s="3">
        <v>450</v>
      </c>
      <c r="J645" s="5">
        <f t="shared" ref="J645:J708" si="42">E645+I645-G645</f>
        <v>2327.7260000000001</v>
      </c>
      <c r="K645" s="11" t="str">
        <f t="shared" ref="K645:K708" si="43">A645&amp;"|"&amp;B645</f>
        <v>P0054|Aug</v>
      </c>
    </row>
    <row r="646" spans="1:11" ht="15" customHeight="1" x14ac:dyDescent="0.25">
      <c r="A646" s="2" t="s">
        <v>143</v>
      </c>
      <c r="B646" s="2" t="s">
        <v>7</v>
      </c>
      <c r="C646" s="2">
        <v>8</v>
      </c>
      <c r="D646" s="4">
        <v>160.71</v>
      </c>
      <c r="E646" s="5">
        <f t="shared" si="40"/>
        <v>1285.68</v>
      </c>
      <c r="F646" s="6">
        <v>0.03</v>
      </c>
      <c r="G646" s="5">
        <f t="shared" si="41"/>
        <v>38.570399999999999</v>
      </c>
      <c r="H646" s="2">
        <v>2</v>
      </c>
      <c r="I646" s="3">
        <v>300</v>
      </c>
      <c r="J646" s="5">
        <f t="shared" si="42"/>
        <v>1547.1096</v>
      </c>
      <c r="K646" s="11" t="str">
        <f t="shared" si="43"/>
        <v>P0054|Sep</v>
      </c>
    </row>
    <row r="647" spans="1:11" ht="15" customHeight="1" x14ac:dyDescent="0.25">
      <c r="A647" s="2" t="s">
        <v>143</v>
      </c>
      <c r="B647" s="2" t="s">
        <v>8</v>
      </c>
      <c r="C647" s="2">
        <v>7</v>
      </c>
      <c r="D647" s="4">
        <v>186.26</v>
      </c>
      <c r="E647" s="5">
        <f t="shared" si="40"/>
        <v>1303.82</v>
      </c>
      <c r="F647" s="6">
        <v>0.03</v>
      </c>
      <c r="G647" s="5">
        <f t="shared" si="41"/>
        <v>39.114599999999996</v>
      </c>
      <c r="H647" s="2">
        <v>2</v>
      </c>
      <c r="I647" s="3">
        <v>300</v>
      </c>
      <c r="J647" s="5">
        <f t="shared" si="42"/>
        <v>1564.7053999999998</v>
      </c>
      <c r="K647" s="11" t="str">
        <f t="shared" si="43"/>
        <v>P0054|Oct</v>
      </c>
    </row>
    <row r="648" spans="1:11" ht="15" customHeight="1" x14ac:dyDescent="0.25">
      <c r="A648" s="2" t="s">
        <v>143</v>
      </c>
      <c r="B648" s="2" t="s">
        <v>9</v>
      </c>
      <c r="C648" s="2">
        <v>6</v>
      </c>
      <c r="D648" s="4">
        <v>190.93</v>
      </c>
      <c r="E648" s="5">
        <f t="shared" si="40"/>
        <v>1145.58</v>
      </c>
      <c r="F648" s="6">
        <v>0.03</v>
      </c>
      <c r="G648" s="5">
        <f t="shared" si="41"/>
        <v>34.367399999999996</v>
      </c>
      <c r="H648" s="2">
        <v>2</v>
      </c>
      <c r="I648" s="3">
        <v>300</v>
      </c>
      <c r="J648" s="5">
        <f t="shared" si="42"/>
        <v>1411.2125999999998</v>
      </c>
      <c r="K648" s="11" t="str">
        <f t="shared" si="43"/>
        <v>P0054|Nov</v>
      </c>
    </row>
    <row r="649" spans="1:11" ht="15" customHeight="1" x14ac:dyDescent="0.25">
      <c r="A649" s="2" t="s">
        <v>143</v>
      </c>
      <c r="B649" s="2" t="s">
        <v>10</v>
      </c>
      <c r="C649" s="2">
        <v>15</v>
      </c>
      <c r="D649" s="4">
        <v>338.07</v>
      </c>
      <c r="E649" s="5">
        <f t="shared" si="40"/>
        <v>5071.05</v>
      </c>
      <c r="F649" s="6">
        <v>0.03</v>
      </c>
      <c r="G649" s="5">
        <f t="shared" si="41"/>
        <v>152.13149999999999</v>
      </c>
      <c r="H649" s="2">
        <v>6</v>
      </c>
      <c r="I649" s="3">
        <v>900</v>
      </c>
      <c r="J649" s="5">
        <f t="shared" si="42"/>
        <v>5818.9184999999998</v>
      </c>
      <c r="K649" s="11" t="str">
        <f t="shared" si="43"/>
        <v>P0054|Dec</v>
      </c>
    </row>
    <row r="650" spans="1:11" ht="15" customHeight="1" x14ac:dyDescent="0.25">
      <c r="A650" s="2" t="s">
        <v>143</v>
      </c>
      <c r="B650" s="2" t="s">
        <v>11</v>
      </c>
      <c r="C650" s="2">
        <v>15</v>
      </c>
      <c r="D650" s="4">
        <v>279.77</v>
      </c>
      <c r="E650" s="5">
        <f t="shared" si="40"/>
        <v>4196.5499999999993</v>
      </c>
      <c r="F650" s="6">
        <v>0.03</v>
      </c>
      <c r="G650" s="5">
        <f t="shared" si="41"/>
        <v>125.89649999999997</v>
      </c>
      <c r="H650" s="2">
        <v>6</v>
      </c>
      <c r="I650" s="3">
        <v>900</v>
      </c>
      <c r="J650" s="5">
        <f t="shared" si="42"/>
        <v>4970.6534999999994</v>
      </c>
      <c r="K650" s="11" t="str">
        <f t="shared" si="43"/>
        <v>P0054|Jan</v>
      </c>
    </row>
    <row r="651" spans="1:11" ht="15" customHeight="1" x14ac:dyDescent="0.25">
      <c r="A651" s="2" t="s">
        <v>143</v>
      </c>
      <c r="B651" s="2" t="s">
        <v>12</v>
      </c>
      <c r="C651" s="2">
        <v>13</v>
      </c>
      <c r="D651" s="4">
        <v>283.61</v>
      </c>
      <c r="E651" s="5">
        <f t="shared" si="40"/>
        <v>3686.9300000000003</v>
      </c>
      <c r="F651" s="6">
        <v>0.03</v>
      </c>
      <c r="G651" s="5">
        <f t="shared" si="41"/>
        <v>110.6079</v>
      </c>
      <c r="H651" s="2">
        <v>5</v>
      </c>
      <c r="I651" s="3">
        <v>750</v>
      </c>
      <c r="J651" s="5">
        <f t="shared" si="42"/>
        <v>4326.3221000000003</v>
      </c>
      <c r="K651" s="11" t="str">
        <f t="shared" si="43"/>
        <v>P0054|Feb</v>
      </c>
    </row>
    <row r="652" spans="1:11" ht="15" customHeight="1" x14ac:dyDescent="0.25">
      <c r="A652" s="2" t="s">
        <v>143</v>
      </c>
      <c r="B652" s="2" t="s">
        <v>13</v>
      </c>
      <c r="C652" s="2">
        <v>11</v>
      </c>
      <c r="D652" s="4">
        <v>216</v>
      </c>
      <c r="E652" s="5">
        <f t="shared" si="40"/>
        <v>2376</v>
      </c>
      <c r="F652" s="6">
        <v>0.03</v>
      </c>
      <c r="G652" s="5">
        <f t="shared" si="41"/>
        <v>71.28</v>
      </c>
      <c r="H652" s="2">
        <v>4</v>
      </c>
      <c r="I652" s="3">
        <v>600</v>
      </c>
      <c r="J652" s="5">
        <f t="shared" si="42"/>
        <v>2904.72</v>
      </c>
      <c r="K652" s="11" t="str">
        <f t="shared" si="43"/>
        <v>P0054|Mar</v>
      </c>
    </row>
    <row r="653" spans="1:11" ht="15" customHeight="1" x14ac:dyDescent="0.25">
      <c r="A653" s="2" t="s">
        <v>145</v>
      </c>
      <c r="B653" s="2" t="s">
        <v>2</v>
      </c>
      <c r="C653" s="2">
        <v>6</v>
      </c>
      <c r="D653" s="4">
        <v>161.18</v>
      </c>
      <c r="E653" s="5">
        <f t="shared" si="40"/>
        <v>967.08</v>
      </c>
      <c r="F653" s="6">
        <v>0.03</v>
      </c>
      <c r="G653" s="5">
        <f t="shared" si="41"/>
        <v>29.0124</v>
      </c>
      <c r="H653" s="2">
        <v>2</v>
      </c>
      <c r="I653" s="3">
        <v>300</v>
      </c>
      <c r="J653" s="5">
        <f t="shared" si="42"/>
        <v>1238.0675999999999</v>
      </c>
      <c r="K653" s="11" t="str">
        <f t="shared" si="43"/>
        <v>P0055|Apr</v>
      </c>
    </row>
    <row r="654" spans="1:11" ht="15" customHeight="1" x14ac:dyDescent="0.25">
      <c r="A654" s="2" t="s">
        <v>145</v>
      </c>
      <c r="B654" s="2" t="s">
        <v>3</v>
      </c>
      <c r="C654" s="2">
        <v>7</v>
      </c>
      <c r="D654" s="4">
        <v>147.25</v>
      </c>
      <c r="E654" s="5">
        <f t="shared" si="40"/>
        <v>1030.75</v>
      </c>
      <c r="F654" s="6">
        <v>0.03</v>
      </c>
      <c r="G654" s="5">
        <f t="shared" si="41"/>
        <v>30.922499999999999</v>
      </c>
      <c r="H654" s="2">
        <v>2</v>
      </c>
      <c r="I654" s="3">
        <v>300</v>
      </c>
      <c r="J654" s="5">
        <f t="shared" si="42"/>
        <v>1299.8275000000001</v>
      </c>
      <c r="K654" s="11" t="str">
        <f t="shared" si="43"/>
        <v>P0055|May</v>
      </c>
    </row>
    <row r="655" spans="1:11" ht="15" customHeight="1" x14ac:dyDescent="0.25">
      <c r="A655" s="2" t="s">
        <v>145</v>
      </c>
      <c r="B655" s="2" t="s">
        <v>4</v>
      </c>
      <c r="C655" s="2">
        <v>8</v>
      </c>
      <c r="D655" s="4">
        <v>176.86</v>
      </c>
      <c r="E655" s="5">
        <f t="shared" si="40"/>
        <v>1414.88</v>
      </c>
      <c r="F655" s="6">
        <v>0.03</v>
      </c>
      <c r="G655" s="5">
        <f t="shared" si="41"/>
        <v>42.446400000000004</v>
      </c>
      <c r="H655" s="2">
        <v>2</v>
      </c>
      <c r="I655" s="3">
        <v>300</v>
      </c>
      <c r="J655" s="5">
        <f t="shared" si="42"/>
        <v>1672.4336000000001</v>
      </c>
      <c r="K655" s="11" t="str">
        <f t="shared" si="43"/>
        <v>P0055|Jun</v>
      </c>
    </row>
    <row r="656" spans="1:11" ht="15" customHeight="1" x14ac:dyDescent="0.25">
      <c r="A656" s="2" t="s">
        <v>145</v>
      </c>
      <c r="B656" s="2" t="s">
        <v>5</v>
      </c>
      <c r="C656" s="2">
        <v>12</v>
      </c>
      <c r="D656" s="4">
        <v>178.15</v>
      </c>
      <c r="E656" s="5">
        <f t="shared" si="40"/>
        <v>2137.8000000000002</v>
      </c>
      <c r="F656" s="6">
        <v>0.03</v>
      </c>
      <c r="G656" s="5">
        <f t="shared" si="41"/>
        <v>64.134</v>
      </c>
      <c r="H656" s="2">
        <v>3</v>
      </c>
      <c r="I656" s="3">
        <v>450</v>
      </c>
      <c r="J656" s="5">
        <f t="shared" si="42"/>
        <v>2523.6660000000002</v>
      </c>
      <c r="K656" s="11" t="str">
        <f t="shared" si="43"/>
        <v>P0055|Jul</v>
      </c>
    </row>
    <row r="657" spans="1:11" ht="15" customHeight="1" x14ac:dyDescent="0.25">
      <c r="A657" s="2" t="s">
        <v>145</v>
      </c>
      <c r="B657" s="2" t="s">
        <v>6</v>
      </c>
      <c r="C657" s="2">
        <v>10</v>
      </c>
      <c r="D657" s="4">
        <v>188.13</v>
      </c>
      <c r="E657" s="5">
        <f t="shared" si="40"/>
        <v>1881.3</v>
      </c>
      <c r="F657" s="6">
        <v>0.03</v>
      </c>
      <c r="G657" s="5">
        <f t="shared" si="41"/>
        <v>56.439</v>
      </c>
      <c r="H657" s="2">
        <v>3</v>
      </c>
      <c r="I657" s="3">
        <v>450</v>
      </c>
      <c r="J657" s="5">
        <f t="shared" si="42"/>
        <v>2274.8610000000003</v>
      </c>
      <c r="K657" s="11" t="str">
        <f t="shared" si="43"/>
        <v>P0055|Aug</v>
      </c>
    </row>
    <row r="658" spans="1:11" ht="15" customHeight="1" x14ac:dyDescent="0.25">
      <c r="A658" s="2" t="s">
        <v>145</v>
      </c>
      <c r="B658" s="2" t="s">
        <v>7</v>
      </c>
      <c r="C658" s="2">
        <v>7</v>
      </c>
      <c r="D658" s="4">
        <v>188.96</v>
      </c>
      <c r="E658" s="5">
        <f t="shared" si="40"/>
        <v>1322.72</v>
      </c>
      <c r="F658" s="6">
        <v>0.03</v>
      </c>
      <c r="G658" s="5">
        <f t="shared" si="41"/>
        <v>39.681599999999996</v>
      </c>
      <c r="H658" s="2">
        <v>2</v>
      </c>
      <c r="I658" s="3">
        <v>300</v>
      </c>
      <c r="J658" s="5">
        <f t="shared" si="42"/>
        <v>1583.0384000000001</v>
      </c>
      <c r="K658" s="11" t="str">
        <f t="shared" si="43"/>
        <v>P0055|Sep</v>
      </c>
    </row>
    <row r="659" spans="1:11" ht="15" customHeight="1" x14ac:dyDescent="0.25">
      <c r="A659" s="2" t="s">
        <v>145</v>
      </c>
      <c r="B659" s="2" t="s">
        <v>8</v>
      </c>
      <c r="C659" s="2">
        <v>7</v>
      </c>
      <c r="D659" s="4">
        <v>165.37</v>
      </c>
      <c r="E659" s="5">
        <f t="shared" si="40"/>
        <v>1157.5900000000001</v>
      </c>
      <c r="F659" s="6">
        <v>0.03</v>
      </c>
      <c r="G659" s="5">
        <f t="shared" si="41"/>
        <v>34.727700000000006</v>
      </c>
      <c r="H659" s="2">
        <v>2</v>
      </c>
      <c r="I659" s="3">
        <v>300</v>
      </c>
      <c r="J659" s="5">
        <f t="shared" si="42"/>
        <v>1422.8623000000002</v>
      </c>
      <c r="K659" s="11" t="str">
        <f t="shared" si="43"/>
        <v>P0055|Oct</v>
      </c>
    </row>
    <row r="660" spans="1:11" ht="15" customHeight="1" x14ac:dyDescent="0.25">
      <c r="A660" s="2" t="s">
        <v>145</v>
      </c>
      <c r="B660" s="2" t="s">
        <v>9</v>
      </c>
      <c r="C660" s="2">
        <v>7</v>
      </c>
      <c r="D660" s="4">
        <v>159.16</v>
      </c>
      <c r="E660" s="5">
        <f t="shared" si="40"/>
        <v>1114.1199999999999</v>
      </c>
      <c r="F660" s="6">
        <v>0.03</v>
      </c>
      <c r="G660" s="5">
        <f t="shared" si="41"/>
        <v>33.423599999999993</v>
      </c>
      <c r="H660" s="2">
        <v>2</v>
      </c>
      <c r="I660" s="3">
        <v>300</v>
      </c>
      <c r="J660" s="5">
        <f t="shared" si="42"/>
        <v>1380.6963999999998</v>
      </c>
      <c r="K660" s="11" t="str">
        <f t="shared" si="43"/>
        <v>P0055|Nov</v>
      </c>
    </row>
    <row r="661" spans="1:11" ht="15" customHeight="1" x14ac:dyDescent="0.25">
      <c r="A661" s="2" t="s">
        <v>145</v>
      </c>
      <c r="B661" s="2" t="s">
        <v>10</v>
      </c>
      <c r="C661" s="2">
        <v>15</v>
      </c>
      <c r="D661" s="4">
        <v>294.83999999999997</v>
      </c>
      <c r="E661" s="5">
        <f t="shared" si="40"/>
        <v>4422.5999999999995</v>
      </c>
      <c r="F661" s="6">
        <v>0.03</v>
      </c>
      <c r="G661" s="5">
        <f t="shared" si="41"/>
        <v>132.67799999999997</v>
      </c>
      <c r="H661" s="2">
        <v>6</v>
      </c>
      <c r="I661" s="3">
        <v>900</v>
      </c>
      <c r="J661" s="5">
        <f t="shared" si="42"/>
        <v>5189.9219999999996</v>
      </c>
      <c r="K661" s="11" t="str">
        <f t="shared" si="43"/>
        <v>P0055|Dec</v>
      </c>
    </row>
    <row r="662" spans="1:11" ht="15" customHeight="1" x14ac:dyDescent="0.25">
      <c r="A662" s="2" t="s">
        <v>145</v>
      </c>
      <c r="B662" s="2" t="s">
        <v>11</v>
      </c>
      <c r="C662" s="2">
        <v>14</v>
      </c>
      <c r="D662" s="4">
        <v>275.37</v>
      </c>
      <c r="E662" s="5">
        <f t="shared" si="40"/>
        <v>3855.1800000000003</v>
      </c>
      <c r="F662" s="6">
        <v>0.03</v>
      </c>
      <c r="G662" s="5">
        <f t="shared" si="41"/>
        <v>115.6554</v>
      </c>
      <c r="H662" s="2">
        <v>6</v>
      </c>
      <c r="I662" s="3">
        <v>900</v>
      </c>
      <c r="J662" s="5">
        <f t="shared" si="42"/>
        <v>4639.5246000000006</v>
      </c>
      <c r="K662" s="11" t="str">
        <f t="shared" si="43"/>
        <v>P0055|Jan</v>
      </c>
    </row>
    <row r="663" spans="1:11" ht="15" customHeight="1" x14ac:dyDescent="0.25">
      <c r="A663" s="2" t="s">
        <v>145</v>
      </c>
      <c r="B663" s="2" t="s">
        <v>12</v>
      </c>
      <c r="C663" s="2">
        <v>12</v>
      </c>
      <c r="D663" s="4">
        <v>254.9</v>
      </c>
      <c r="E663" s="5">
        <f t="shared" si="40"/>
        <v>3058.8</v>
      </c>
      <c r="F663" s="6">
        <v>0.03</v>
      </c>
      <c r="G663" s="5">
        <f t="shared" si="41"/>
        <v>91.763999999999996</v>
      </c>
      <c r="H663" s="2">
        <v>5</v>
      </c>
      <c r="I663" s="3">
        <v>750</v>
      </c>
      <c r="J663" s="5">
        <f t="shared" si="42"/>
        <v>3717.0360000000001</v>
      </c>
      <c r="K663" s="11" t="str">
        <f t="shared" si="43"/>
        <v>P0055|Feb</v>
      </c>
    </row>
    <row r="664" spans="1:11" ht="15" customHeight="1" x14ac:dyDescent="0.25">
      <c r="A664" s="2" t="s">
        <v>145</v>
      </c>
      <c r="B664" s="2" t="s">
        <v>13</v>
      </c>
      <c r="C664" s="2">
        <v>12</v>
      </c>
      <c r="D664" s="4">
        <v>243.17</v>
      </c>
      <c r="E664" s="5">
        <f t="shared" si="40"/>
        <v>2918.04</v>
      </c>
      <c r="F664" s="6">
        <v>0.03</v>
      </c>
      <c r="G664" s="5">
        <f t="shared" si="41"/>
        <v>87.541199999999989</v>
      </c>
      <c r="H664" s="2">
        <v>4</v>
      </c>
      <c r="I664" s="3">
        <v>600</v>
      </c>
      <c r="J664" s="5">
        <f t="shared" si="42"/>
        <v>3430.4987999999998</v>
      </c>
      <c r="K664" s="11" t="str">
        <f t="shared" si="43"/>
        <v>P0055|Mar</v>
      </c>
    </row>
    <row r="665" spans="1:11" ht="15" customHeight="1" x14ac:dyDescent="0.25">
      <c r="A665" s="2" t="s">
        <v>147</v>
      </c>
      <c r="B665" s="2" t="s">
        <v>2</v>
      </c>
      <c r="C665" s="2">
        <v>6</v>
      </c>
      <c r="D665" s="4">
        <v>89.05</v>
      </c>
      <c r="E665" s="5">
        <f t="shared" si="40"/>
        <v>534.29999999999995</v>
      </c>
      <c r="F665" s="6">
        <v>0.03</v>
      </c>
      <c r="G665" s="5">
        <f t="shared" si="41"/>
        <v>16.028999999999996</v>
      </c>
      <c r="H665" s="2">
        <v>2</v>
      </c>
      <c r="I665" s="3">
        <v>190</v>
      </c>
      <c r="J665" s="5">
        <f t="shared" si="42"/>
        <v>708.27099999999996</v>
      </c>
      <c r="K665" s="11" t="str">
        <f t="shared" si="43"/>
        <v>P0056|Apr</v>
      </c>
    </row>
    <row r="666" spans="1:11" ht="15" customHeight="1" x14ac:dyDescent="0.25">
      <c r="A666" s="2" t="s">
        <v>147</v>
      </c>
      <c r="B666" s="2" t="s">
        <v>3</v>
      </c>
      <c r="C666" s="2">
        <v>7</v>
      </c>
      <c r="D666" s="4">
        <v>108.17</v>
      </c>
      <c r="E666" s="5">
        <f t="shared" si="40"/>
        <v>757.19</v>
      </c>
      <c r="F666" s="6">
        <v>0.03</v>
      </c>
      <c r="G666" s="5">
        <f t="shared" si="41"/>
        <v>22.715700000000002</v>
      </c>
      <c r="H666" s="2">
        <v>2</v>
      </c>
      <c r="I666" s="3">
        <v>190</v>
      </c>
      <c r="J666" s="5">
        <f t="shared" si="42"/>
        <v>924.47430000000008</v>
      </c>
      <c r="K666" s="11" t="str">
        <f t="shared" si="43"/>
        <v>P0056|May</v>
      </c>
    </row>
    <row r="667" spans="1:11" ht="15" customHeight="1" x14ac:dyDescent="0.25">
      <c r="A667" s="2" t="s">
        <v>147</v>
      </c>
      <c r="B667" s="2" t="s">
        <v>4</v>
      </c>
      <c r="C667" s="2">
        <v>8</v>
      </c>
      <c r="D667" s="4">
        <v>111.32</v>
      </c>
      <c r="E667" s="5">
        <f t="shared" si="40"/>
        <v>890.56</v>
      </c>
      <c r="F667" s="6">
        <v>0.03</v>
      </c>
      <c r="G667" s="5">
        <f t="shared" si="41"/>
        <v>26.716799999999996</v>
      </c>
      <c r="H667" s="2">
        <v>2</v>
      </c>
      <c r="I667" s="3">
        <v>190</v>
      </c>
      <c r="J667" s="5">
        <f t="shared" si="42"/>
        <v>1053.8432</v>
      </c>
      <c r="K667" s="11" t="str">
        <f t="shared" si="43"/>
        <v>P0056|Jun</v>
      </c>
    </row>
    <row r="668" spans="1:11" ht="15" customHeight="1" x14ac:dyDescent="0.25">
      <c r="A668" s="2" t="s">
        <v>147</v>
      </c>
      <c r="B668" s="2" t="s">
        <v>5</v>
      </c>
      <c r="C668" s="2">
        <v>10</v>
      </c>
      <c r="D668" s="4">
        <v>115.03</v>
      </c>
      <c r="E668" s="5">
        <f t="shared" si="40"/>
        <v>1150.3</v>
      </c>
      <c r="F668" s="6">
        <v>0.03</v>
      </c>
      <c r="G668" s="5">
        <f t="shared" si="41"/>
        <v>34.509</v>
      </c>
      <c r="H668" s="2">
        <v>3</v>
      </c>
      <c r="I668" s="3">
        <v>285</v>
      </c>
      <c r="J668" s="5">
        <f t="shared" si="42"/>
        <v>1400.7909999999999</v>
      </c>
      <c r="K668" s="11" t="str">
        <f t="shared" si="43"/>
        <v>P0056|Jul</v>
      </c>
    </row>
    <row r="669" spans="1:11" ht="15" customHeight="1" x14ac:dyDescent="0.25">
      <c r="A669" s="2" t="s">
        <v>147</v>
      </c>
      <c r="B669" s="2" t="s">
        <v>6</v>
      </c>
      <c r="C669" s="2">
        <v>10</v>
      </c>
      <c r="D669" s="4">
        <v>124.82</v>
      </c>
      <c r="E669" s="5">
        <f t="shared" si="40"/>
        <v>1248.1999999999998</v>
      </c>
      <c r="F669" s="6">
        <v>0.03</v>
      </c>
      <c r="G669" s="5">
        <f t="shared" si="41"/>
        <v>37.445999999999991</v>
      </c>
      <c r="H669" s="2">
        <v>3</v>
      </c>
      <c r="I669" s="3">
        <v>285</v>
      </c>
      <c r="J669" s="5">
        <f t="shared" si="42"/>
        <v>1495.7539999999999</v>
      </c>
      <c r="K669" s="11" t="str">
        <f t="shared" si="43"/>
        <v>P0056|Aug</v>
      </c>
    </row>
    <row r="670" spans="1:11" ht="15" customHeight="1" x14ac:dyDescent="0.25">
      <c r="A670" s="2" t="s">
        <v>147</v>
      </c>
      <c r="B670" s="2" t="s">
        <v>7</v>
      </c>
      <c r="C670" s="2">
        <v>6</v>
      </c>
      <c r="D670" s="4">
        <v>111.24</v>
      </c>
      <c r="E670" s="5">
        <f t="shared" si="40"/>
        <v>667.43999999999994</v>
      </c>
      <c r="F670" s="6">
        <v>0.03</v>
      </c>
      <c r="G670" s="5">
        <f t="shared" si="41"/>
        <v>20.023199999999999</v>
      </c>
      <c r="H670" s="2">
        <v>2</v>
      </c>
      <c r="I670" s="3">
        <v>190</v>
      </c>
      <c r="J670" s="5">
        <f t="shared" si="42"/>
        <v>837.41679999999997</v>
      </c>
      <c r="K670" s="11" t="str">
        <f t="shared" si="43"/>
        <v>P0056|Sep</v>
      </c>
    </row>
    <row r="671" spans="1:11" ht="15" customHeight="1" x14ac:dyDescent="0.25">
      <c r="A671" s="2" t="s">
        <v>147</v>
      </c>
      <c r="B671" s="2" t="s">
        <v>8</v>
      </c>
      <c r="C671" s="2">
        <v>6</v>
      </c>
      <c r="D671" s="4">
        <v>101.16</v>
      </c>
      <c r="E671" s="5">
        <f t="shared" si="40"/>
        <v>606.96</v>
      </c>
      <c r="F671" s="6">
        <v>0.03</v>
      </c>
      <c r="G671" s="5">
        <f t="shared" si="41"/>
        <v>18.2088</v>
      </c>
      <c r="H671" s="2">
        <v>2</v>
      </c>
      <c r="I671" s="3">
        <v>190</v>
      </c>
      <c r="J671" s="5">
        <f t="shared" si="42"/>
        <v>778.75120000000004</v>
      </c>
      <c r="K671" s="11" t="str">
        <f t="shared" si="43"/>
        <v>P0056|Oct</v>
      </c>
    </row>
    <row r="672" spans="1:11" ht="15" customHeight="1" x14ac:dyDescent="0.25">
      <c r="A672" s="2" t="s">
        <v>147</v>
      </c>
      <c r="B672" s="2" t="s">
        <v>9</v>
      </c>
      <c r="C672" s="2">
        <v>6</v>
      </c>
      <c r="D672" s="4">
        <v>100.5</v>
      </c>
      <c r="E672" s="5">
        <f t="shared" si="40"/>
        <v>603</v>
      </c>
      <c r="F672" s="6">
        <v>0.03</v>
      </c>
      <c r="G672" s="5">
        <f t="shared" si="41"/>
        <v>18.09</v>
      </c>
      <c r="H672" s="2">
        <v>2</v>
      </c>
      <c r="I672" s="3">
        <v>190</v>
      </c>
      <c r="J672" s="5">
        <f t="shared" si="42"/>
        <v>774.91</v>
      </c>
      <c r="K672" s="11" t="str">
        <f t="shared" si="43"/>
        <v>P0056|Nov</v>
      </c>
    </row>
    <row r="673" spans="1:11" ht="15" customHeight="1" x14ac:dyDescent="0.25">
      <c r="A673" s="2" t="s">
        <v>147</v>
      </c>
      <c r="B673" s="2" t="s">
        <v>10</v>
      </c>
      <c r="C673" s="2">
        <v>13</v>
      </c>
      <c r="D673" s="4">
        <v>188.08</v>
      </c>
      <c r="E673" s="5">
        <f t="shared" si="40"/>
        <v>2445.04</v>
      </c>
      <c r="F673" s="6">
        <v>0.03</v>
      </c>
      <c r="G673" s="5">
        <f t="shared" si="41"/>
        <v>73.351199999999992</v>
      </c>
      <c r="H673" s="2">
        <v>5</v>
      </c>
      <c r="I673" s="3">
        <v>475</v>
      </c>
      <c r="J673" s="5">
        <f t="shared" si="42"/>
        <v>2846.6887999999999</v>
      </c>
      <c r="K673" s="11" t="str">
        <f t="shared" si="43"/>
        <v>P0056|Dec</v>
      </c>
    </row>
    <row r="674" spans="1:11" ht="15" customHeight="1" x14ac:dyDescent="0.25">
      <c r="A674" s="2" t="s">
        <v>147</v>
      </c>
      <c r="B674" s="2" t="s">
        <v>11</v>
      </c>
      <c r="C674" s="2">
        <v>13</v>
      </c>
      <c r="D674" s="4">
        <v>184.65</v>
      </c>
      <c r="E674" s="5">
        <f t="shared" si="40"/>
        <v>2400.4500000000003</v>
      </c>
      <c r="F674" s="6">
        <v>0.03</v>
      </c>
      <c r="G674" s="5">
        <f t="shared" si="41"/>
        <v>72.013500000000008</v>
      </c>
      <c r="H674" s="2">
        <v>5</v>
      </c>
      <c r="I674" s="3">
        <v>475</v>
      </c>
      <c r="J674" s="5">
        <f t="shared" si="42"/>
        <v>2803.4365000000003</v>
      </c>
      <c r="K674" s="11" t="str">
        <f t="shared" si="43"/>
        <v>P0056|Jan</v>
      </c>
    </row>
    <row r="675" spans="1:11" ht="15" customHeight="1" x14ac:dyDescent="0.25">
      <c r="A675" s="2" t="s">
        <v>147</v>
      </c>
      <c r="B675" s="2" t="s">
        <v>12</v>
      </c>
      <c r="C675" s="2">
        <v>10</v>
      </c>
      <c r="D675" s="4">
        <v>158.33000000000001</v>
      </c>
      <c r="E675" s="5">
        <f t="shared" si="40"/>
        <v>1583.3000000000002</v>
      </c>
      <c r="F675" s="6">
        <v>0.03</v>
      </c>
      <c r="G675" s="5">
        <f t="shared" si="41"/>
        <v>47.499000000000002</v>
      </c>
      <c r="H675" s="2">
        <v>4</v>
      </c>
      <c r="I675" s="3">
        <v>380</v>
      </c>
      <c r="J675" s="5">
        <f t="shared" si="42"/>
        <v>1915.8010000000002</v>
      </c>
      <c r="K675" s="11" t="str">
        <f t="shared" si="43"/>
        <v>P0056|Feb</v>
      </c>
    </row>
    <row r="676" spans="1:11" ht="15" customHeight="1" x14ac:dyDescent="0.25">
      <c r="A676" s="2" t="s">
        <v>147</v>
      </c>
      <c r="B676" s="2" t="s">
        <v>13</v>
      </c>
      <c r="C676" s="2">
        <v>10</v>
      </c>
      <c r="D676" s="4">
        <v>157.26</v>
      </c>
      <c r="E676" s="5">
        <f t="shared" si="40"/>
        <v>1572.6</v>
      </c>
      <c r="F676" s="6">
        <v>0.03</v>
      </c>
      <c r="G676" s="5">
        <f t="shared" si="41"/>
        <v>47.177999999999997</v>
      </c>
      <c r="H676" s="2">
        <v>4</v>
      </c>
      <c r="I676" s="3">
        <v>380</v>
      </c>
      <c r="J676" s="5">
        <f t="shared" si="42"/>
        <v>1905.422</v>
      </c>
      <c r="K676" s="11" t="str">
        <f t="shared" si="43"/>
        <v>P0056|Mar</v>
      </c>
    </row>
    <row r="677" spans="1:11" ht="15" customHeight="1" x14ac:dyDescent="0.25">
      <c r="A677" s="2" t="s">
        <v>149</v>
      </c>
      <c r="B677" s="2" t="s">
        <v>2</v>
      </c>
      <c r="C677" s="2">
        <v>6</v>
      </c>
      <c r="D677" s="4">
        <v>89</v>
      </c>
      <c r="E677" s="5">
        <f t="shared" si="40"/>
        <v>534</v>
      </c>
      <c r="F677" s="6">
        <v>0.03</v>
      </c>
      <c r="G677" s="5">
        <f t="shared" si="41"/>
        <v>16.02</v>
      </c>
      <c r="H677" s="2">
        <v>2</v>
      </c>
      <c r="I677" s="3">
        <v>190</v>
      </c>
      <c r="J677" s="5">
        <f t="shared" si="42"/>
        <v>707.98</v>
      </c>
      <c r="K677" s="11" t="str">
        <f t="shared" si="43"/>
        <v>P0057|Apr</v>
      </c>
    </row>
    <row r="678" spans="1:11" ht="15" customHeight="1" x14ac:dyDescent="0.25">
      <c r="A678" s="2" t="s">
        <v>149</v>
      </c>
      <c r="B678" s="2" t="s">
        <v>3</v>
      </c>
      <c r="C678" s="2">
        <v>6</v>
      </c>
      <c r="D678" s="4">
        <v>91.84</v>
      </c>
      <c r="E678" s="5">
        <f t="shared" si="40"/>
        <v>551.04</v>
      </c>
      <c r="F678" s="6">
        <v>0.03</v>
      </c>
      <c r="G678" s="5">
        <f t="shared" si="41"/>
        <v>16.531199999999998</v>
      </c>
      <c r="H678" s="2">
        <v>2</v>
      </c>
      <c r="I678" s="3">
        <v>190</v>
      </c>
      <c r="J678" s="5">
        <f t="shared" si="42"/>
        <v>724.50879999999995</v>
      </c>
      <c r="K678" s="11" t="str">
        <f t="shared" si="43"/>
        <v>P0057|May</v>
      </c>
    </row>
    <row r="679" spans="1:11" ht="15" customHeight="1" x14ac:dyDescent="0.25">
      <c r="A679" s="2" t="s">
        <v>149</v>
      </c>
      <c r="B679" s="2" t="s">
        <v>4</v>
      </c>
      <c r="C679" s="2">
        <v>7</v>
      </c>
      <c r="D679" s="4">
        <v>79.83</v>
      </c>
      <c r="E679" s="5">
        <f t="shared" si="40"/>
        <v>558.80999999999995</v>
      </c>
      <c r="F679" s="6">
        <v>0.03</v>
      </c>
      <c r="G679" s="5">
        <f t="shared" si="41"/>
        <v>16.764299999999999</v>
      </c>
      <c r="H679" s="2">
        <v>2</v>
      </c>
      <c r="I679" s="3">
        <v>190</v>
      </c>
      <c r="J679" s="5">
        <f t="shared" si="42"/>
        <v>732.0456999999999</v>
      </c>
      <c r="K679" s="11" t="str">
        <f t="shared" si="43"/>
        <v>P0057|Jun</v>
      </c>
    </row>
    <row r="680" spans="1:11" ht="15" customHeight="1" x14ac:dyDescent="0.25">
      <c r="A680" s="2" t="s">
        <v>149</v>
      </c>
      <c r="B680" s="2" t="s">
        <v>5</v>
      </c>
      <c r="C680" s="2">
        <v>11</v>
      </c>
      <c r="D680" s="4">
        <v>113.02</v>
      </c>
      <c r="E680" s="5">
        <f t="shared" si="40"/>
        <v>1243.22</v>
      </c>
      <c r="F680" s="6">
        <v>0.03</v>
      </c>
      <c r="G680" s="5">
        <f t="shared" si="41"/>
        <v>37.296599999999998</v>
      </c>
      <c r="H680" s="2">
        <v>3</v>
      </c>
      <c r="I680" s="3">
        <v>285</v>
      </c>
      <c r="J680" s="5">
        <f t="shared" si="42"/>
        <v>1490.9234000000001</v>
      </c>
      <c r="K680" s="11" t="str">
        <f t="shared" si="43"/>
        <v>P0057|Jul</v>
      </c>
    </row>
    <row r="681" spans="1:11" ht="15" customHeight="1" x14ac:dyDescent="0.25">
      <c r="A681" s="2" t="s">
        <v>149</v>
      </c>
      <c r="B681" s="2" t="s">
        <v>6</v>
      </c>
      <c r="C681" s="2">
        <v>10</v>
      </c>
      <c r="D681" s="4">
        <v>104.31</v>
      </c>
      <c r="E681" s="5">
        <f t="shared" si="40"/>
        <v>1043.0999999999999</v>
      </c>
      <c r="F681" s="6">
        <v>0.03</v>
      </c>
      <c r="G681" s="5">
        <f t="shared" si="41"/>
        <v>31.292999999999996</v>
      </c>
      <c r="H681" s="2">
        <v>3</v>
      </c>
      <c r="I681" s="3">
        <v>285</v>
      </c>
      <c r="J681" s="5">
        <f t="shared" si="42"/>
        <v>1296.807</v>
      </c>
      <c r="K681" s="11" t="str">
        <f t="shared" si="43"/>
        <v>P0057|Aug</v>
      </c>
    </row>
    <row r="682" spans="1:11" ht="15" customHeight="1" x14ac:dyDescent="0.25">
      <c r="A682" s="2" t="s">
        <v>149</v>
      </c>
      <c r="B682" s="2" t="s">
        <v>7</v>
      </c>
      <c r="C682" s="2">
        <v>7</v>
      </c>
      <c r="D682" s="4">
        <v>98.39</v>
      </c>
      <c r="E682" s="5">
        <f t="shared" si="40"/>
        <v>688.73</v>
      </c>
      <c r="F682" s="6">
        <v>0.03</v>
      </c>
      <c r="G682" s="5">
        <f t="shared" si="41"/>
        <v>20.661899999999999</v>
      </c>
      <c r="H682" s="2">
        <v>2</v>
      </c>
      <c r="I682" s="3">
        <v>190</v>
      </c>
      <c r="J682" s="5">
        <f t="shared" si="42"/>
        <v>858.06810000000007</v>
      </c>
      <c r="K682" s="11" t="str">
        <f t="shared" si="43"/>
        <v>P0057|Sep</v>
      </c>
    </row>
    <row r="683" spans="1:11" ht="15" customHeight="1" x14ac:dyDescent="0.25">
      <c r="A683" s="2" t="s">
        <v>149</v>
      </c>
      <c r="B683" s="2" t="s">
        <v>8</v>
      </c>
      <c r="C683" s="2">
        <v>6</v>
      </c>
      <c r="D683" s="4">
        <v>89.47</v>
      </c>
      <c r="E683" s="5">
        <f t="shared" si="40"/>
        <v>536.81999999999994</v>
      </c>
      <c r="F683" s="6">
        <v>0.03</v>
      </c>
      <c r="G683" s="5">
        <f t="shared" si="41"/>
        <v>16.104599999999998</v>
      </c>
      <c r="H683" s="2">
        <v>2</v>
      </c>
      <c r="I683" s="3">
        <v>190</v>
      </c>
      <c r="J683" s="5">
        <f t="shared" si="42"/>
        <v>710.71539999999993</v>
      </c>
      <c r="K683" s="11" t="str">
        <f t="shared" si="43"/>
        <v>P0057|Oct</v>
      </c>
    </row>
    <row r="684" spans="1:11" ht="15" customHeight="1" x14ac:dyDescent="0.25">
      <c r="A684" s="2" t="s">
        <v>149</v>
      </c>
      <c r="B684" s="2" t="s">
        <v>9</v>
      </c>
      <c r="C684" s="2">
        <v>6</v>
      </c>
      <c r="D684" s="4">
        <v>87.14</v>
      </c>
      <c r="E684" s="5">
        <f t="shared" si="40"/>
        <v>522.84</v>
      </c>
      <c r="F684" s="6">
        <v>0.03</v>
      </c>
      <c r="G684" s="5">
        <f t="shared" si="41"/>
        <v>15.6852</v>
      </c>
      <c r="H684" s="2">
        <v>2</v>
      </c>
      <c r="I684" s="3">
        <v>190</v>
      </c>
      <c r="J684" s="5">
        <f t="shared" si="42"/>
        <v>697.15480000000002</v>
      </c>
      <c r="K684" s="11" t="str">
        <f t="shared" si="43"/>
        <v>P0057|Nov</v>
      </c>
    </row>
    <row r="685" spans="1:11" ht="15" customHeight="1" x14ac:dyDescent="0.25">
      <c r="A685" s="2" t="s">
        <v>149</v>
      </c>
      <c r="B685" s="2" t="s">
        <v>10</v>
      </c>
      <c r="C685" s="2">
        <v>13</v>
      </c>
      <c r="D685" s="4">
        <v>164.58</v>
      </c>
      <c r="E685" s="5">
        <f t="shared" si="40"/>
        <v>2139.54</v>
      </c>
      <c r="F685" s="6">
        <v>0.03</v>
      </c>
      <c r="G685" s="5">
        <f t="shared" si="41"/>
        <v>64.186199999999999</v>
      </c>
      <c r="H685" s="2">
        <v>5</v>
      </c>
      <c r="I685" s="3">
        <v>475</v>
      </c>
      <c r="J685" s="5">
        <f t="shared" si="42"/>
        <v>2550.3537999999999</v>
      </c>
      <c r="K685" s="11" t="str">
        <f t="shared" si="43"/>
        <v>P0057|Dec</v>
      </c>
    </row>
    <row r="686" spans="1:11" ht="15" customHeight="1" x14ac:dyDescent="0.25">
      <c r="A686" s="2" t="s">
        <v>149</v>
      </c>
      <c r="B686" s="2" t="s">
        <v>11</v>
      </c>
      <c r="C686" s="2">
        <v>14</v>
      </c>
      <c r="D686" s="4">
        <v>157.01</v>
      </c>
      <c r="E686" s="5">
        <f t="shared" si="40"/>
        <v>2198.14</v>
      </c>
      <c r="F686" s="6">
        <v>0.03</v>
      </c>
      <c r="G686" s="5">
        <f t="shared" si="41"/>
        <v>65.944199999999995</v>
      </c>
      <c r="H686" s="2">
        <v>5</v>
      </c>
      <c r="I686" s="3">
        <v>475</v>
      </c>
      <c r="J686" s="5">
        <f t="shared" si="42"/>
        <v>2607.1958</v>
      </c>
      <c r="K686" s="11" t="str">
        <f t="shared" si="43"/>
        <v>P0057|Jan</v>
      </c>
    </row>
    <row r="687" spans="1:11" ht="15" customHeight="1" x14ac:dyDescent="0.25">
      <c r="A687" s="2" t="s">
        <v>149</v>
      </c>
      <c r="B687" s="2" t="s">
        <v>12</v>
      </c>
      <c r="C687" s="2">
        <v>11</v>
      </c>
      <c r="D687" s="4">
        <v>139.37</v>
      </c>
      <c r="E687" s="5">
        <f t="shared" si="40"/>
        <v>1533.0700000000002</v>
      </c>
      <c r="F687" s="6">
        <v>0.03</v>
      </c>
      <c r="G687" s="5">
        <f t="shared" si="41"/>
        <v>45.992100000000001</v>
      </c>
      <c r="H687" s="2">
        <v>4</v>
      </c>
      <c r="I687" s="3">
        <v>380</v>
      </c>
      <c r="J687" s="5">
        <f t="shared" si="42"/>
        <v>1867.0779000000002</v>
      </c>
      <c r="K687" s="11" t="str">
        <f t="shared" si="43"/>
        <v>P0057|Feb</v>
      </c>
    </row>
    <row r="688" spans="1:11" ht="15" customHeight="1" x14ac:dyDescent="0.25">
      <c r="A688" s="2" t="s">
        <v>149</v>
      </c>
      <c r="B688" s="2" t="s">
        <v>13</v>
      </c>
      <c r="C688" s="2">
        <v>11</v>
      </c>
      <c r="D688" s="4">
        <v>136.94999999999999</v>
      </c>
      <c r="E688" s="5">
        <f t="shared" si="40"/>
        <v>1506.4499999999998</v>
      </c>
      <c r="F688" s="6">
        <v>0.03</v>
      </c>
      <c r="G688" s="5">
        <f t="shared" si="41"/>
        <v>45.193499999999993</v>
      </c>
      <c r="H688" s="2">
        <v>4</v>
      </c>
      <c r="I688" s="3">
        <v>380</v>
      </c>
      <c r="J688" s="5">
        <f t="shared" si="42"/>
        <v>1841.2564999999997</v>
      </c>
      <c r="K688" s="11" t="str">
        <f t="shared" si="43"/>
        <v>P0057|Mar</v>
      </c>
    </row>
    <row r="689" spans="1:11" ht="15" customHeight="1" x14ac:dyDescent="0.25">
      <c r="A689" s="2" t="s">
        <v>151</v>
      </c>
      <c r="B689" s="2" t="s">
        <v>2</v>
      </c>
      <c r="C689" s="2">
        <v>7</v>
      </c>
      <c r="D689" s="4">
        <v>187.63</v>
      </c>
      <c r="E689" s="5">
        <f t="shared" si="40"/>
        <v>1313.4099999999999</v>
      </c>
      <c r="F689" s="6">
        <v>0.03</v>
      </c>
      <c r="G689" s="5">
        <f t="shared" si="41"/>
        <v>39.402299999999997</v>
      </c>
      <c r="H689" s="2">
        <v>2</v>
      </c>
      <c r="I689" s="3">
        <v>370</v>
      </c>
      <c r="J689" s="5">
        <f t="shared" si="42"/>
        <v>1644.0076999999999</v>
      </c>
      <c r="K689" s="11" t="str">
        <f t="shared" si="43"/>
        <v>P0058|Apr</v>
      </c>
    </row>
    <row r="690" spans="1:11" ht="15" customHeight="1" x14ac:dyDescent="0.25">
      <c r="A690" s="2" t="s">
        <v>151</v>
      </c>
      <c r="B690" s="2" t="s">
        <v>3</v>
      </c>
      <c r="C690" s="2">
        <v>7</v>
      </c>
      <c r="D690" s="4">
        <v>205.77</v>
      </c>
      <c r="E690" s="5">
        <f t="shared" si="40"/>
        <v>1440.39</v>
      </c>
      <c r="F690" s="6">
        <v>0.03</v>
      </c>
      <c r="G690" s="5">
        <f t="shared" si="41"/>
        <v>43.2117</v>
      </c>
      <c r="H690" s="2">
        <v>2</v>
      </c>
      <c r="I690" s="3">
        <v>370</v>
      </c>
      <c r="J690" s="5">
        <f t="shared" si="42"/>
        <v>1767.1783</v>
      </c>
      <c r="K690" s="11" t="str">
        <f t="shared" si="43"/>
        <v>P0058|May</v>
      </c>
    </row>
    <row r="691" spans="1:11" ht="15" customHeight="1" x14ac:dyDescent="0.25">
      <c r="A691" s="2" t="s">
        <v>151</v>
      </c>
      <c r="B691" s="2" t="s">
        <v>4</v>
      </c>
      <c r="C691" s="2">
        <v>8</v>
      </c>
      <c r="D691" s="4">
        <v>208.95</v>
      </c>
      <c r="E691" s="5">
        <f t="shared" si="40"/>
        <v>1671.6</v>
      </c>
      <c r="F691" s="6">
        <v>0.03</v>
      </c>
      <c r="G691" s="5">
        <f t="shared" si="41"/>
        <v>50.147999999999996</v>
      </c>
      <c r="H691" s="2">
        <v>2</v>
      </c>
      <c r="I691" s="3">
        <v>370</v>
      </c>
      <c r="J691" s="5">
        <f t="shared" si="42"/>
        <v>1991.452</v>
      </c>
      <c r="K691" s="11" t="str">
        <f t="shared" si="43"/>
        <v>P0058|Jun</v>
      </c>
    </row>
    <row r="692" spans="1:11" ht="15" customHeight="1" x14ac:dyDescent="0.25">
      <c r="A692" s="2" t="s">
        <v>151</v>
      </c>
      <c r="B692" s="2" t="s">
        <v>5</v>
      </c>
      <c r="C692" s="2">
        <v>12</v>
      </c>
      <c r="D692" s="4">
        <v>252.78</v>
      </c>
      <c r="E692" s="5">
        <f t="shared" si="40"/>
        <v>3033.36</v>
      </c>
      <c r="F692" s="6">
        <v>0.03</v>
      </c>
      <c r="G692" s="5">
        <f t="shared" si="41"/>
        <v>91.000799999999998</v>
      </c>
      <c r="H692" s="2">
        <v>3</v>
      </c>
      <c r="I692" s="3">
        <v>555</v>
      </c>
      <c r="J692" s="5">
        <f t="shared" si="42"/>
        <v>3497.3592000000003</v>
      </c>
      <c r="K692" s="11" t="str">
        <f t="shared" si="43"/>
        <v>P0058|Jul</v>
      </c>
    </row>
    <row r="693" spans="1:11" ht="15" customHeight="1" x14ac:dyDescent="0.25">
      <c r="A693" s="2" t="s">
        <v>151</v>
      </c>
      <c r="B693" s="2" t="s">
        <v>6</v>
      </c>
      <c r="C693" s="2">
        <v>11</v>
      </c>
      <c r="D693" s="4">
        <v>242.9</v>
      </c>
      <c r="E693" s="5">
        <f t="shared" si="40"/>
        <v>2671.9</v>
      </c>
      <c r="F693" s="6">
        <v>0.03</v>
      </c>
      <c r="G693" s="5">
        <f t="shared" si="41"/>
        <v>80.156999999999996</v>
      </c>
      <c r="H693" s="2">
        <v>3</v>
      </c>
      <c r="I693" s="3">
        <v>555</v>
      </c>
      <c r="J693" s="5">
        <f t="shared" si="42"/>
        <v>3146.7429999999999</v>
      </c>
      <c r="K693" s="11" t="str">
        <f t="shared" si="43"/>
        <v>P0058|Aug</v>
      </c>
    </row>
    <row r="694" spans="1:11" ht="15" customHeight="1" x14ac:dyDescent="0.25">
      <c r="A694" s="2" t="s">
        <v>151</v>
      </c>
      <c r="B694" s="2" t="s">
        <v>7</v>
      </c>
      <c r="C694" s="2">
        <v>7</v>
      </c>
      <c r="D694" s="4">
        <v>224.19</v>
      </c>
      <c r="E694" s="5">
        <f t="shared" si="40"/>
        <v>1569.33</v>
      </c>
      <c r="F694" s="6">
        <v>0.03</v>
      </c>
      <c r="G694" s="5">
        <f t="shared" si="41"/>
        <v>47.079899999999995</v>
      </c>
      <c r="H694" s="2">
        <v>2</v>
      </c>
      <c r="I694" s="3">
        <v>370</v>
      </c>
      <c r="J694" s="5">
        <f t="shared" si="42"/>
        <v>1892.2501</v>
      </c>
      <c r="K694" s="11" t="str">
        <f t="shared" si="43"/>
        <v>P0058|Sep</v>
      </c>
    </row>
    <row r="695" spans="1:11" ht="15" customHeight="1" x14ac:dyDescent="0.25">
      <c r="A695" s="2" t="s">
        <v>151</v>
      </c>
      <c r="B695" s="2" t="s">
        <v>8</v>
      </c>
      <c r="C695" s="2">
        <v>7</v>
      </c>
      <c r="D695" s="4">
        <v>204.65</v>
      </c>
      <c r="E695" s="5">
        <f t="shared" si="40"/>
        <v>1432.55</v>
      </c>
      <c r="F695" s="6">
        <v>0.03</v>
      </c>
      <c r="G695" s="5">
        <f t="shared" si="41"/>
        <v>42.976499999999994</v>
      </c>
      <c r="H695" s="2">
        <v>2</v>
      </c>
      <c r="I695" s="3">
        <v>370</v>
      </c>
      <c r="J695" s="5">
        <f t="shared" si="42"/>
        <v>1759.5735</v>
      </c>
      <c r="K695" s="11" t="str">
        <f t="shared" si="43"/>
        <v>P0058|Oct</v>
      </c>
    </row>
    <row r="696" spans="1:11" ht="15" customHeight="1" x14ac:dyDescent="0.25">
      <c r="A696" s="2" t="s">
        <v>151</v>
      </c>
      <c r="B696" s="2" t="s">
        <v>9</v>
      </c>
      <c r="C696" s="2">
        <v>7</v>
      </c>
      <c r="D696" s="4">
        <v>208.41</v>
      </c>
      <c r="E696" s="5">
        <f t="shared" si="40"/>
        <v>1458.87</v>
      </c>
      <c r="F696" s="6">
        <v>0.03</v>
      </c>
      <c r="G696" s="5">
        <f t="shared" si="41"/>
        <v>43.766099999999994</v>
      </c>
      <c r="H696" s="2">
        <v>2</v>
      </c>
      <c r="I696" s="3">
        <v>370</v>
      </c>
      <c r="J696" s="5">
        <f t="shared" si="42"/>
        <v>1785.1038999999998</v>
      </c>
      <c r="K696" s="11" t="str">
        <f t="shared" si="43"/>
        <v>P0058|Nov</v>
      </c>
    </row>
    <row r="697" spans="1:11" ht="15" customHeight="1" x14ac:dyDescent="0.25">
      <c r="A697" s="2" t="s">
        <v>151</v>
      </c>
      <c r="B697" s="2" t="s">
        <v>10</v>
      </c>
      <c r="C697" s="2">
        <v>15</v>
      </c>
      <c r="D697" s="4">
        <v>385.51</v>
      </c>
      <c r="E697" s="5">
        <f t="shared" si="40"/>
        <v>5782.65</v>
      </c>
      <c r="F697" s="6">
        <v>0.03</v>
      </c>
      <c r="G697" s="5">
        <f t="shared" si="41"/>
        <v>173.47949999999997</v>
      </c>
      <c r="H697" s="2">
        <v>6</v>
      </c>
      <c r="I697" s="3">
        <v>1110</v>
      </c>
      <c r="J697" s="5">
        <f t="shared" si="42"/>
        <v>6719.1704999999993</v>
      </c>
      <c r="K697" s="11" t="str">
        <f t="shared" si="43"/>
        <v>P0058|Dec</v>
      </c>
    </row>
    <row r="698" spans="1:11" ht="15" customHeight="1" x14ac:dyDescent="0.25">
      <c r="A698" s="2" t="s">
        <v>151</v>
      </c>
      <c r="B698" s="2" t="s">
        <v>11</v>
      </c>
      <c r="C698" s="2">
        <v>15</v>
      </c>
      <c r="D698" s="4">
        <v>359.23</v>
      </c>
      <c r="E698" s="5">
        <f t="shared" si="40"/>
        <v>5388.4500000000007</v>
      </c>
      <c r="F698" s="6">
        <v>0.03</v>
      </c>
      <c r="G698" s="5">
        <f t="shared" si="41"/>
        <v>161.65350000000001</v>
      </c>
      <c r="H698" s="2">
        <v>6</v>
      </c>
      <c r="I698" s="3">
        <v>1110</v>
      </c>
      <c r="J698" s="5">
        <f t="shared" si="42"/>
        <v>6336.7965000000004</v>
      </c>
      <c r="K698" s="11" t="str">
        <f t="shared" si="43"/>
        <v>P0058|Jan</v>
      </c>
    </row>
    <row r="699" spans="1:11" ht="15" customHeight="1" x14ac:dyDescent="0.25">
      <c r="A699" s="2" t="s">
        <v>151</v>
      </c>
      <c r="B699" s="2" t="s">
        <v>12</v>
      </c>
      <c r="C699" s="2">
        <v>11</v>
      </c>
      <c r="D699" s="4">
        <v>360.08</v>
      </c>
      <c r="E699" s="5">
        <f t="shared" si="40"/>
        <v>3960.8799999999997</v>
      </c>
      <c r="F699" s="6">
        <v>0.03</v>
      </c>
      <c r="G699" s="5">
        <f t="shared" si="41"/>
        <v>118.82639999999998</v>
      </c>
      <c r="H699" s="2">
        <v>4</v>
      </c>
      <c r="I699" s="3">
        <v>740</v>
      </c>
      <c r="J699" s="5">
        <f t="shared" si="42"/>
        <v>4582.0535999999993</v>
      </c>
      <c r="K699" s="11" t="str">
        <f t="shared" si="43"/>
        <v>P0058|Feb</v>
      </c>
    </row>
    <row r="700" spans="1:11" ht="15" customHeight="1" x14ac:dyDescent="0.25">
      <c r="A700" s="2" t="s">
        <v>151</v>
      </c>
      <c r="B700" s="2" t="s">
        <v>13</v>
      </c>
      <c r="C700" s="2">
        <v>11</v>
      </c>
      <c r="D700" s="4">
        <v>282.47000000000003</v>
      </c>
      <c r="E700" s="5">
        <f t="shared" si="40"/>
        <v>3107.17</v>
      </c>
      <c r="F700" s="6">
        <v>0.03</v>
      </c>
      <c r="G700" s="5">
        <f t="shared" si="41"/>
        <v>93.215099999999993</v>
      </c>
      <c r="H700" s="2">
        <v>4</v>
      </c>
      <c r="I700" s="3">
        <v>740</v>
      </c>
      <c r="J700" s="5">
        <f t="shared" si="42"/>
        <v>3753.9549000000002</v>
      </c>
      <c r="K700" s="11" t="str">
        <f t="shared" si="43"/>
        <v>P0058|Mar</v>
      </c>
    </row>
    <row r="701" spans="1:11" ht="15" customHeight="1" x14ac:dyDescent="0.25">
      <c r="A701" s="2" t="s">
        <v>153</v>
      </c>
      <c r="B701" s="2" t="s">
        <v>2</v>
      </c>
      <c r="C701" s="2">
        <v>6</v>
      </c>
      <c r="D701" s="4">
        <v>144.04</v>
      </c>
      <c r="E701" s="5">
        <f t="shared" si="40"/>
        <v>864.24</v>
      </c>
      <c r="F701" s="6">
        <v>0.03</v>
      </c>
      <c r="G701" s="5">
        <f t="shared" si="41"/>
        <v>25.927199999999999</v>
      </c>
      <c r="H701" s="2">
        <v>2</v>
      </c>
      <c r="I701" s="3">
        <v>300</v>
      </c>
      <c r="J701" s="5">
        <f t="shared" si="42"/>
        <v>1138.3127999999999</v>
      </c>
      <c r="K701" s="11" t="str">
        <f t="shared" si="43"/>
        <v>P0059|Apr</v>
      </c>
    </row>
    <row r="702" spans="1:11" ht="15" customHeight="1" x14ac:dyDescent="0.25">
      <c r="A702" s="2" t="s">
        <v>153</v>
      </c>
      <c r="B702" s="2" t="s">
        <v>3</v>
      </c>
      <c r="C702" s="2">
        <v>7</v>
      </c>
      <c r="D702" s="4">
        <v>147.31</v>
      </c>
      <c r="E702" s="5">
        <f t="shared" si="40"/>
        <v>1031.17</v>
      </c>
      <c r="F702" s="6">
        <v>0.03</v>
      </c>
      <c r="G702" s="5">
        <f t="shared" si="41"/>
        <v>30.935100000000002</v>
      </c>
      <c r="H702" s="2">
        <v>2</v>
      </c>
      <c r="I702" s="3">
        <v>300</v>
      </c>
      <c r="J702" s="5">
        <f t="shared" si="42"/>
        <v>1300.2349000000002</v>
      </c>
      <c r="K702" s="11" t="str">
        <f t="shared" si="43"/>
        <v>P0059|May</v>
      </c>
    </row>
    <row r="703" spans="1:11" ht="15" customHeight="1" x14ac:dyDescent="0.25">
      <c r="A703" s="2" t="s">
        <v>153</v>
      </c>
      <c r="B703" s="2" t="s">
        <v>4</v>
      </c>
      <c r="C703" s="2">
        <v>8</v>
      </c>
      <c r="D703" s="4">
        <v>153.55000000000001</v>
      </c>
      <c r="E703" s="5">
        <f t="shared" si="40"/>
        <v>1228.4000000000001</v>
      </c>
      <c r="F703" s="6">
        <v>0.03</v>
      </c>
      <c r="G703" s="5">
        <f t="shared" si="41"/>
        <v>36.852000000000004</v>
      </c>
      <c r="H703" s="2">
        <v>2</v>
      </c>
      <c r="I703" s="3">
        <v>300</v>
      </c>
      <c r="J703" s="5">
        <f t="shared" si="42"/>
        <v>1491.548</v>
      </c>
      <c r="K703" s="11" t="str">
        <f t="shared" si="43"/>
        <v>P0059|Jun</v>
      </c>
    </row>
    <row r="704" spans="1:11" ht="15" customHeight="1" x14ac:dyDescent="0.25">
      <c r="A704" s="2" t="s">
        <v>153</v>
      </c>
      <c r="B704" s="2" t="s">
        <v>5</v>
      </c>
      <c r="C704" s="2">
        <v>11</v>
      </c>
      <c r="D704" s="4">
        <v>165.31</v>
      </c>
      <c r="E704" s="5">
        <f t="shared" si="40"/>
        <v>1818.41</v>
      </c>
      <c r="F704" s="6">
        <v>0.03</v>
      </c>
      <c r="G704" s="5">
        <f t="shared" si="41"/>
        <v>54.552300000000002</v>
      </c>
      <c r="H704" s="2">
        <v>3</v>
      </c>
      <c r="I704" s="3">
        <v>450</v>
      </c>
      <c r="J704" s="5">
        <f t="shared" si="42"/>
        <v>2213.8577</v>
      </c>
      <c r="K704" s="11" t="str">
        <f t="shared" si="43"/>
        <v>P0059|Jul</v>
      </c>
    </row>
    <row r="705" spans="1:11" ht="15" customHeight="1" x14ac:dyDescent="0.25">
      <c r="A705" s="2" t="s">
        <v>153</v>
      </c>
      <c r="B705" s="2" t="s">
        <v>6</v>
      </c>
      <c r="C705" s="2">
        <v>10</v>
      </c>
      <c r="D705" s="4">
        <v>179.54</v>
      </c>
      <c r="E705" s="5">
        <f t="shared" si="40"/>
        <v>1795.3999999999999</v>
      </c>
      <c r="F705" s="6">
        <v>0.03</v>
      </c>
      <c r="G705" s="5">
        <f t="shared" si="41"/>
        <v>53.861999999999995</v>
      </c>
      <c r="H705" s="2">
        <v>3</v>
      </c>
      <c r="I705" s="3">
        <v>450</v>
      </c>
      <c r="J705" s="5">
        <f t="shared" si="42"/>
        <v>2191.5379999999996</v>
      </c>
      <c r="K705" s="11" t="str">
        <f t="shared" si="43"/>
        <v>P0059|Aug</v>
      </c>
    </row>
    <row r="706" spans="1:11" ht="15" customHeight="1" x14ac:dyDescent="0.25">
      <c r="A706" s="2" t="s">
        <v>153</v>
      </c>
      <c r="B706" s="2" t="s">
        <v>7</v>
      </c>
      <c r="C706" s="2">
        <v>7</v>
      </c>
      <c r="D706" s="4">
        <v>156.82</v>
      </c>
      <c r="E706" s="5">
        <f t="shared" si="40"/>
        <v>1097.74</v>
      </c>
      <c r="F706" s="6">
        <v>0.03</v>
      </c>
      <c r="G706" s="5">
        <f t="shared" si="41"/>
        <v>32.932200000000002</v>
      </c>
      <c r="H706" s="2">
        <v>2</v>
      </c>
      <c r="I706" s="3">
        <v>300</v>
      </c>
      <c r="J706" s="5">
        <f t="shared" si="42"/>
        <v>1364.8078</v>
      </c>
      <c r="K706" s="11" t="str">
        <f t="shared" si="43"/>
        <v>P0059|Sep</v>
      </c>
    </row>
    <row r="707" spans="1:11" ht="15" customHeight="1" x14ac:dyDescent="0.25">
      <c r="A707" s="2" t="s">
        <v>153</v>
      </c>
      <c r="B707" s="2" t="s">
        <v>8</v>
      </c>
      <c r="C707" s="2">
        <v>6</v>
      </c>
      <c r="D707" s="4">
        <v>143.38</v>
      </c>
      <c r="E707" s="5">
        <f t="shared" si="40"/>
        <v>860.28</v>
      </c>
      <c r="F707" s="6">
        <v>0.03</v>
      </c>
      <c r="G707" s="5">
        <f t="shared" si="41"/>
        <v>25.808399999999999</v>
      </c>
      <c r="H707" s="2">
        <v>2</v>
      </c>
      <c r="I707" s="3">
        <v>300</v>
      </c>
      <c r="J707" s="5">
        <f t="shared" si="42"/>
        <v>1134.4716000000001</v>
      </c>
      <c r="K707" s="11" t="str">
        <f t="shared" si="43"/>
        <v>P0059|Oct</v>
      </c>
    </row>
    <row r="708" spans="1:11" ht="15" customHeight="1" x14ac:dyDescent="0.25">
      <c r="A708" s="2" t="s">
        <v>153</v>
      </c>
      <c r="B708" s="2" t="s">
        <v>9</v>
      </c>
      <c r="C708" s="2">
        <v>7</v>
      </c>
      <c r="D708" s="4">
        <v>152.63</v>
      </c>
      <c r="E708" s="5">
        <f t="shared" si="40"/>
        <v>1068.4099999999999</v>
      </c>
      <c r="F708" s="6">
        <v>0.03</v>
      </c>
      <c r="G708" s="5">
        <f t="shared" si="41"/>
        <v>32.052299999999995</v>
      </c>
      <c r="H708" s="2">
        <v>2</v>
      </c>
      <c r="I708" s="3">
        <v>300</v>
      </c>
      <c r="J708" s="5">
        <f t="shared" si="42"/>
        <v>1336.3576999999998</v>
      </c>
      <c r="K708" s="11" t="str">
        <f t="shared" si="43"/>
        <v>P0059|Nov</v>
      </c>
    </row>
    <row r="709" spans="1:11" ht="15" customHeight="1" x14ac:dyDescent="0.25">
      <c r="A709" s="2" t="s">
        <v>153</v>
      </c>
      <c r="B709" s="2" t="s">
        <v>10</v>
      </c>
      <c r="C709" s="2">
        <v>15</v>
      </c>
      <c r="D709" s="4">
        <v>294.87</v>
      </c>
      <c r="E709" s="5">
        <f t="shared" ref="E709:E772" si="44">C709*D709</f>
        <v>4423.05</v>
      </c>
      <c r="F709" s="6">
        <v>0.03</v>
      </c>
      <c r="G709" s="5">
        <f t="shared" ref="G709:G772" si="45">E709*F709</f>
        <v>132.69149999999999</v>
      </c>
      <c r="H709" s="2">
        <v>6</v>
      </c>
      <c r="I709" s="3">
        <v>900</v>
      </c>
      <c r="J709" s="5">
        <f t="shared" ref="J709:J772" si="46">E709+I709-G709</f>
        <v>5190.3585000000003</v>
      </c>
      <c r="K709" s="11" t="str">
        <f t="shared" ref="K709:K772" si="47">A709&amp;"|"&amp;B709</f>
        <v>P0059|Dec</v>
      </c>
    </row>
    <row r="710" spans="1:11" ht="15" customHeight="1" x14ac:dyDescent="0.25">
      <c r="A710" s="2" t="s">
        <v>153</v>
      </c>
      <c r="B710" s="2" t="s">
        <v>11</v>
      </c>
      <c r="C710" s="2">
        <v>15</v>
      </c>
      <c r="D710" s="4">
        <v>260.83</v>
      </c>
      <c r="E710" s="5">
        <f t="shared" si="44"/>
        <v>3912.45</v>
      </c>
      <c r="F710" s="6">
        <v>0.03</v>
      </c>
      <c r="G710" s="5">
        <f t="shared" si="45"/>
        <v>117.37349999999999</v>
      </c>
      <c r="H710" s="2">
        <v>6</v>
      </c>
      <c r="I710" s="3">
        <v>900</v>
      </c>
      <c r="J710" s="5">
        <f t="shared" si="46"/>
        <v>4695.0765000000001</v>
      </c>
      <c r="K710" s="11" t="str">
        <f t="shared" si="47"/>
        <v>P0059|Jan</v>
      </c>
    </row>
    <row r="711" spans="1:11" ht="15" customHeight="1" x14ac:dyDescent="0.25">
      <c r="A711" s="2" t="s">
        <v>153</v>
      </c>
      <c r="B711" s="2" t="s">
        <v>12</v>
      </c>
      <c r="C711" s="2">
        <v>12</v>
      </c>
      <c r="D711" s="4">
        <v>237.37</v>
      </c>
      <c r="E711" s="5">
        <f t="shared" si="44"/>
        <v>2848.44</v>
      </c>
      <c r="F711" s="6">
        <v>0.03</v>
      </c>
      <c r="G711" s="5">
        <f t="shared" si="45"/>
        <v>85.453199999999995</v>
      </c>
      <c r="H711" s="2">
        <v>5</v>
      </c>
      <c r="I711" s="3">
        <v>750</v>
      </c>
      <c r="J711" s="5">
        <f t="shared" si="46"/>
        <v>3512.9868000000001</v>
      </c>
      <c r="K711" s="11" t="str">
        <f t="shared" si="47"/>
        <v>P0059|Feb</v>
      </c>
    </row>
    <row r="712" spans="1:11" ht="15" customHeight="1" x14ac:dyDescent="0.25">
      <c r="A712" s="2" t="s">
        <v>153</v>
      </c>
      <c r="B712" s="2" t="s">
        <v>13</v>
      </c>
      <c r="C712" s="2">
        <v>12</v>
      </c>
      <c r="D712" s="4">
        <v>213.3</v>
      </c>
      <c r="E712" s="5">
        <f t="shared" si="44"/>
        <v>2559.6000000000004</v>
      </c>
      <c r="F712" s="6">
        <v>0.03</v>
      </c>
      <c r="G712" s="5">
        <f t="shared" si="45"/>
        <v>76.788000000000011</v>
      </c>
      <c r="H712" s="2">
        <v>4</v>
      </c>
      <c r="I712" s="3">
        <v>600</v>
      </c>
      <c r="J712" s="5">
        <f t="shared" si="46"/>
        <v>3082.8120000000004</v>
      </c>
      <c r="K712" s="11" t="str">
        <f t="shared" si="47"/>
        <v>P0059|Mar</v>
      </c>
    </row>
    <row r="713" spans="1:11" ht="15" customHeight="1" x14ac:dyDescent="0.25">
      <c r="A713" s="2" t="s">
        <v>155</v>
      </c>
      <c r="B713" s="2" t="s">
        <v>2</v>
      </c>
      <c r="C713" s="2">
        <v>6</v>
      </c>
      <c r="D713" s="4">
        <v>185.28</v>
      </c>
      <c r="E713" s="5">
        <f t="shared" si="44"/>
        <v>1111.68</v>
      </c>
      <c r="F713" s="6">
        <v>0.03</v>
      </c>
      <c r="G713" s="5">
        <f t="shared" si="45"/>
        <v>33.3504</v>
      </c>
      <c r="H713" s="2">
        <v>2</v>
      </c>
      <c r="I713" s="3">
        <v>370</v>
      </c>
      <c r="J713" s="5">
        <f t="shared" si="46"/>
        <v>1448.3296</v>
      </c>
      <c r="K713" s="11" t="str">
        <f t="shared" si="47"/>
        <v>P0060|Apr</v>
      </c>
    </row>
    <row r="714" spans="1:11" ht="15" customHeight="1" x14ac:dyDescent="0.25">
      <c r="A714" s="2" t="s">
        <v>155</v>
      </c>
      <c r="B714" s="2" t="s">
        <v>3</v>
      </c>
      <c r="C714" s="2">
        <v>7</v>
      </c>
      <c r="D714" s="4">
        <v>190.83</v>
      </c>
      <c r="E714" s="5">
        <f t="shared" si="44"/>
        <v>1335.8100000000002</v>
      </c>
      <c r="F714" s="6">
        <v>0.03</v>
      </c>
      <c r="G714" s="5">
        <f t="shared" si="45"/>
        <v>40.074300000000001</v>
      </c>
      <c r="H714" s="2">
        <v>2</v>
      </c>
      <c r="I714" s="3">
        <v>370</v>
      </c>
      <c r="J714" s="5">
        <f t="shared" si="46"/>
        <v>1665.7357000000002</v>
      </c>
      <c r="K714" s="11" t="str">
        <f t="shared" si="47"/>
        <v>P0060|May</v>
      </c>
    </row>
    <row r="715" spans="1:11" ht="15" customHeight="1" x14ac:dyDescent="0.25">
      <c r="A715" s="2" t="s">
        <v>155</v>
      </c>
      <c r="B715" s="2" t="s">
        <v>4</v>
      </c>
      <c r="C715" s="2">
        <v>8</v>
      </c>
      <c r="D715" s="4">
        <v>234.44</v>
      </c>
      <c r="E715" s="5">
        <f t="shared" si="44"/>
        <v>1875.52</v>
      </c>
      <c r="F715" s="6">
        <v>0.03</v>
      </c>
      <c r="G715" s="5">
        <f t="shared" si="45"/>
        <v>56.265599999999999</v>
      </c>
      <c r="H715" s="2">
        <v>2</v>
      </c>
      <c r="I715" s="3">
        <v>370</v>
      </c>
      <c r="J715" s="5">
        <f t="shared" si="46"/>
        <v>2189.2543999999998</v>
      </c>
      <c r="K715" s="11" t="str">
        <f t="shared" si="47"/>
        <v>P0060|Jun</v>
      </c>
    </row>
    <row r="716" spans="1:11" ht="15" customHeight="1" x14ac:dyDescent="0.25">
      <c r="A716" s="2" t="s">
        <v>155</v>
      </c>
      <c r="B716" s="2" t="s">
        <v>5</v>
      </c>
      <c r="C716" s="2">
        <v>10</v>
      </c>
      <c r="D716" s="4">
        <v>229.23</v>
      </c>
      <c r="E716" s="5">
        <f t="shared" si="44"/>
        <v>2292.2999999999997</v>
      </c>
      <c r="F716" s="6">
        <v>0.03</v>
      </c>
      <c r="G716" s="5">
        <f t="shared" si="45"/>
        <v>68.768999999999991</v>
      </c>
      <c r="H716" s="2">
        <v>3</v>
      </c>
      <c r="I716" s="3">
        <v>555</v>
      </c>
      <c r="J716" s="5">
        <f t="shared" si="46"/>
        <v>2778.5309999999999</v>
      </c>
      <c r="K716" s="11" t="str">
        <f t="shared" si="47"/>
        <v>P0060|Jul</v>
      </c>
    </row>
    <row r="717" spans="1:11" ht="15" customHeight="1" x14ac:dyDescent="0.25">
      <c r="A717" s="2" t="s">
        <v>155</v>
      </c>
      <c r="B717" s="2" t="s">
        <v>6</v>
      </c>
      <c r="C717" s="2">
        <v>10</v>
      </c>
      <c r="D717" s="4">
        <v>236.07</v>
      </c>
      <c r="E717" s="5">
        <f t="shared" si="44"/>
        <v>2360.6999999999998</v>
      </c>
      <c r="F717" s="6">
        <v>0.03</v>
      </c>
      <c r="G717" s="5">
        <f t="shared" si="45"/>
        <v>70.820999999999998</v>
      </c>
      <c r="H717" s="2">
        <v>3</v>
      </c>
      <c r="I717" s="3">
        <v>555</v>
      </c>
      <c r="J717" s="5">
        <f t="shared" si="46"/>
        <v>2844.8789999999999</v>
      </c>
      <c r="K717" s="11" t="str">
        <f t="shared" si="47"/>
        <v>P0060|Aug</v>
      </c>
    </row>
    <row r="718" spans="1:11" ht="15" customHeight="1" x14ac:dyDescent="0.25">
      <c r="A718" s="2" t="s">
        <v>155</v>
      </c>
      <c r="B718" s="2" t="s">
        <v>7</v>
      </c>
      <c r="C718" s="2">
        <v>7</v>
      </c>
      <c r="D718" s="4">
        <v>215.03</v>
      </c>
      <c r="E718" s="5">
        <f t="shared" si="44"/>
        <v>1505.21</v>
      </c>
      <c r="F718" s="6">
        <v>0.03</v>
      </c>
      <c r="G718" s="5">
        <f t="shared" si="45"/>
        <v>45.156300000000002</v>
      </c>
      <c r="H718" s="2">
        <v>2</v>
      </c>
      <c r="I718" s="3">
        <v>370</v>
      </c>
      <c r="J718" s="5">
        <f t="shared" si="46"/>
        <v>1830.0536999999999</v>
      </c>
      <c r="K718" s="11" t="str">
        <f t="shared" si="47"/>
        <v>P0060|Sep</v>
      </c>
    </row>
    <row r="719" spans="1:11" ht="15" customHeight="1" x14ac:dyDescent="0.25">
      <c r="A719" s="2" t="s">
        <v>155</v>
      </c>
      <c r="B719" s="2" t="s">
        <v>8</v>
      </c>
      <c r="C719" s="2">
        <v>6</v>
      </c>
      <c r="D719" s="4">
        <v>213.18</v>
      </c>
      <c r="E719" s="5">
        <f t="shared" si="44"/>
        <v>1279.08</v>
      </c>
      <c r="F719" s="6">
        <v>0.03</v>
      </c>
      <c r="G719" s="5">
        <f t="shared" si="45"/>
        <v>38.372399999999999</v>
      </c>
      <c r="H719" s="2">
        <v>2</v>
      </c>
      <c r="I719" s="3">
        <v>370</v>
      </c>
      <c r="J719" s="5">
        <f t="shared" si="46"/>
        <v>1610.7076</v>
      </c>
      <c r="K719" s="11" t="str">
        <f t="shared" si="47"/>
        <v>P0060|Oct</v>
      </c>
    </row>
    <row r="720" spans="1:11" ht="15" customHeight="1" x14ac:dyDescent="0.25">
      <c r="A720" s="2" t="s">
        <v>155</v>
      </c>
      <c r="B720" s="2" t="s">
        <v>9</v>
      </c>
      <c r="C720" s="2">
        <v>7</v>
      </c>
      <c r="D720" s="4">
        <v>214.31</v>
      </c>
      <c r="E720" s="5">
        <f t="shared" si="44"/>
        <v>1500.17</v>
      </c>
      <c r="F720" s="6">
        <v>0.03</v>
      </c>
      <c r="G720" s="5">
        <f t="shared" si="45"/>
        <v>45.005099999999999</v>
      </c>
      <c r="H720" s="2">
        <v>3</v>
      </c>
      <c r="I720" s="3">
        <v>555</v>
      </c>
      <c r="J720" s="5">
        <f t="shared" si="46"/>
        <v>2010.1649</v>
      </c>
      <c r="K720" s="11" t="str">
        <f t="shared" si="47"/>
        <v>P0060|Nov</v>
      </c>
    </row>
    <row r="721" spans="1:11" ht="15" customHeight="1" x14ac:dyDescent="0.25">
      <c r="A721" s="2" t="s">
        <v>155</v>
      </c>
      <c r="B721" s="2" t="s">
        <v>10</v>
      </c>
      <c r="C721" s="2">
        <v>15</v>
      </c>
      <c r="D721" s="4">
        <v>406.96</v>
      </c>
      <c r="E721" s="5">
        <f t="shared" si="44"/>
        <v>6104.4</v>
      </c>
      <c r="F721" s="6">
        <v>0.03</v>
      </c>
      <c r="G721" s="5">
        <f t="shared" si="45"/>
        <v>183.13199999999998</v>
      </c>
      <c r="H721" s="2">
        <v>6</v>
      </c>
      <c r="I721" s="3">
        <v>1110</v>
      </c>
      <c r="J721" s="5">
        <f t="shared" si="46"/>
        <v>7031.268</v>
      </c>
      <c r="K721" s="11" t="str">
        <f t="shared" si="47"/>
        <v>P0060|Dec</v>
      </c>
    </row>
    <row r="722" spans="1:11" ht="15" customHeight="1" x14ac:dyDescent="0.25">
      <c r="A722" s="2" t="s">
        <v>155</v>
      </c>
      <c r="B722" s="2" t="s">
        <v>11</v>
      </c>
      <c r="C722" s="2">
        <v>14</v>
      </c>
      <c r="D722" s="4">
        <v>350</v>
      </c>
      <c r="E722" s="5">
        <f t="shared" si="44"/>
        <v>4900</v>
      </c>
      <c r="F722" s="6">
        <v>0.03</v>
      </c>
      <c r="G722" s="5">
        <f t="shared" si="45"/>
        <v>147</v>
      </c>
      <c r="H722" s="2">
        <v>5</v>
      </c>
      <c r="I722" s="3">
        <v>925</v>
      </c>
      <c r="J722" s="5">
        <f t="shared" si="46"/>
        <v>5678</v>
      </c>
      <c r="K722" s="11" t="str">
        <f t="shared" si="47"/>
        <v>P0060|Jan</v>
      </c>
    </row>
    <row r="723" spans="1:11" ht="15" customHeight="1" x14ac:dyDescent="0.25">
      <c r="A723" s="2" t="s">
        <v>155</v>
      </c>
      <c r="B723" s="2" t="s">
        <v>12</v>
      </c>
      <c r="C723" s="2">
        <v>12</v>
      </c>
      <c r="D723" s="4">
        <v>315.52</v>
      </c>
      <c r="E723" s="5">
        <f t="shared" si="44"/>
        <v>3786.24</v>
      </c>
      <c r="F723" s="6">
        <v>0.03</v>
      </c>
      <c r="G723" s="5">
        <f t="shared" si="45"/>
        <v>113.5872</v>
      </c>
      <c r="H723" s="2">
        <v>5</v>
      </c>
      <c r="I723" s="3">
        <v>925</v>
      </c>
      <c r="J723" s="5">
        <f t="shared" si="46"/>
        <v>4597.6527999999998</v>
      </c>
      <c r="K723" s="11" t="str">
        <f t="shared" si="47"/>
        <v>P0060|Feb</v>
      </c>
    </row>
    <row r="724" spans="1:11" ht="15" customHeight="1" x14ac:dyDescent="0.25">
      <c r="A724" s="2" t="s">
        <v>155</v>
      </c>
      <c r="B724" s="2" t="s">
        <v>13</v>
      </c>
      <c r="C724" s="2">
        <v>12</v>
      </c>
      <c r="D724" s="4">
        <v>292.37</v>
      </c>
      <c r="E724" s="5">
        <f t="shared" si="44"/>
        <v>3508.44</v>
      </c>
      <c r="F724" s="6">
        <v>0.03</v>
      </c>
      <c r="G724" s="5">
        <f t="shared" si="45"/>
        <v>105.25319999999999</v>
      </c>
      <c r="H724" s="2">
        <v>4</v>
      </c>
      <c r="I724" s="3">
        <v>740</v>
      </c>
      <c r="J724" s="5">
        <f t="shared" si="46"/>
        <v>4143.1868000000004</v>
      </c>
      <c r="K724" s="11" t="str">
        <f t="shared" si="47"/>
        <v>P0060|Mar</v>
      </c>
    </row>
    <row r="725" spans="1:11" ht="15" customHeight="1" x14ac:dyDescent="0.25">
      <c r="A725" s="2" t="s">
        <v>157</v>
      </c>
      <c r="B725" s="2" t="s">
        <v>2</v>
      </c>
      <c r="C725" s="2">
        <v>5</v>
      </c>
      <c r="D725" s="4">
        <v>291.56</v>
      </c>
      <c r="E725" s="5">
        <f t="shared" si="44"/>
        <v>1457.8</v>
      </c>
      <c r="F725" s="6">
        <v>0.03</v>
      </c>
      <c r="G725" s="5">
        <f t="shared" si="45"/>
        <v>43.733999999999995</v>
      </c>
      <c r="H725" s="2">
        <v>2</v>
      </c>
      <c r="I725" s="3">
        <v>540</v>
      </c>
      <c r="J725" s="5">
        <f t="shared" si="46"/>
        <v>1954.066</v>
      </c>
      <c r="K725" s="11" t="str">
        <f t="shared" si="47"/>
        <v>P0061|Apr</v>
      </c>
    </row>
    <row r="726" spans="1:11" ht="15" customHeight="1" x14ac:dyDescent="0.25">
      <c r="A726" s="2" t="s">
        <v>157</v>
      </c>
      <c r="B726" s="2" t="s">
        <v>3</v>
      </c>
      <c r="C726" s="2">
        <v>6</v>
      </c>
      <c r="D726" s="4">
        <v>318</v>
      </c>
      <c r="E726" s="5">
        <f t="shared" si="44"/>
        <v>1908</v>
      </c>
      <c r="F726" s="6">
        <v>0.03</v>
      </c>
      <c r="G726" s="5">
        <f t="shared" si="45"/>
        <v>57.239999999999995</v>
      </c>
      <c r="H726" s="2">
        <v>2</v>
      </c>
      <c r="I726" s="3">
        <v>540</v>
      </c>
      <c r="J726" s="5">
        <f t="shared" si="46"/>
        <v>2390.7600000000002</v>
      </c>
      <c r="K726" s="11" t="str">
        <f t="shared" si="47"/>
        <v>P0061|May</v>
      </c>
    </row>
    <row r="727" spans="1:11" ht="15" customHeight="1" x14ac:dyDescent="0.25">
      <c r="A727" s="2" t="s">
        <v>157</v>
      </c>
      <c r="B727" s="2" t="s">
        <v>4</v>
      </c>
      <c r="C727" s="2">
        <v>6</v>
      </c>
      <c r="D727" s="4">
        <v>330.02</v>
      </c>
      <c r="E727" s="5">
        <f t="shared" si="44"/>
        <v>1980.12</v>
      </c>
      <c r="F727" s="6">
        <v>0.03</v>
      </c>
      <c r="G727" s="5">
        <f t="shared" si="45"/>
        <v>59.403599999999997</v>
      </c>
      <c r="H727" s="2">
        <v>2</v>
      </c>
      <c r="I727" s="3">
        <v>540</v>
      </c>
      <c r="J727" s="5">
        <f t="shared" si="46"/>
        <v>2460.7163999999998</v>
      </c>
      <c r="K727" s="11" t="str">
        <f t="shared" si="47"/>
        <v>P0061|Jun</v>
      </c>
    </row>
    <row r="728" spans="1:11" ht="15" customHeight="1" x14ac:dyDescent="0.25">
      <c r="A728" s="2" t="s">
        <v>157</v>
      </c>
      <c r="B728" s="2" t="s">
        <v>5</v>
      </c>
      <c r="C728" s="2">
        <v>9</v>
      </c>
      <c r="D728" s="4">
        <v>370.26</v>
      </c>
      <c r="E728" s="5">
        <f t="shared" si="44"/>
        <v>3332.34</v>
      </c>
      <c r="F728" s="6">
        <v>0.03</v>
      </c>
      <c r="G728" s="5">
        <f t="shared" si="45"/>
        <v>99.970200000000006</v>
      </c>
      <c r="H728" s="2">
        <v>2</v>
      </c>
      <c r="I728" s="3">
        <v>540</v>
      </c>
      <c r="J728" s="5">
        <f t="shared" si="46"/>
        <v>3772.3697999999999</v>
      </c>
      <c r="K728" s="11" t="str">
        <f t="shared" si="47"/>
        <v>P0061|Jul</v>
      </c>
    </row>
    <row r="729" spans="1:11" ht="15" customHeight="1" x14ac:dyDescent="0.25">
      <c r="A729" s="2" t="s">
        <v>157</v>
      </c>
      <c r="B729" s="2" t="s">
        <v>6</v>
      </c>
      <c r="C729" s="2">
        <v>8</v>
      </c>
      <c r="D729" s="4">
        <v>373.08</v>
      </c>
      <c r="E729" s="5">
        <f t="shared" si="44"/>
        <v>2984.64</v>
      </c>
      <c r="F729" s="6">
        <v>0.03</v>
      </c>
      <c r="G729" s="5">
        <f t="shared" si="45"/>
        <v>89.539199999999994</v>
      </c>
      <c r="H729" s="2">
        <v>2</v>
      </c>
      <c r="I729" s="3">
        <v>540</v>
      </c>
      <c r="J729" s="5">
        <f t="shared" si="46"/>
        <v>3435.1007999999997</v>
      </c>
      <c r="K729" s="11" t="str">
        <f t="shared" si="47"/>
        <v>P0061|Aug</v>
      </c>
    </row>
    <row r="730" spans="1:11" ht="15" customHeight="1" x14ac:dyDescent="0.25">
      <c r="A730" s="2" t="s">
        <v>157</v>
      </c>
      <c r="B730" s="2" t="s">
        <v>7</v>
      </c>
      <c r="C730" s="2">
        <v>6</v>
      </c>
      <c r="D730" s="4">
        <v>309.24</v>
      </c>
      <c r="E730" s="5">
        <f t="shared" si="44"/>
        <v>1855.44</v>
      </c>
      <c r="F730" s="6">
        <v>0.03</v>
      </c>
      <c r="G730" s="5">
        <f t="shared" si="45"/>
        <v>55.663199999999996</v>
      </c>
      <c r="H730" s="2">
        <v>2</v>
      </c>
      <c r="I730" s="3">
        <v>540</v>
      </c>
      <c r="J730" s="5">
        <f t="shared" si="46"/>
        <v>2339.7768000000001</v>
      </c>
      <c r="K730" s="11" t="str">
        <f t="shared" si="47"/>
        <v>P0061|Sep</v>
      </c>
    </row>
    <row r="731" spans="1:11" ht="15" customHeight="1" x14ac:dyDescent="0.25">
      <c r="A731" s="2" t="s">
        <v>157</v>
      </c>
      <c r="B731" s="2" t="s">
        <v>8</v>
      </c>
      <c r="C731" s="2">
        <v>6</v>
      </c>
      <c r="D731" s="4">
        <v>297.42</v>
      </c>
      <c r="E731" s="5">
        <f t="shared" si="44"/>
        <v>1784.52</v>
      </c>
      <c r="F731" s="6">
        <v>0.03</v>
      </c>
      <c r="G731" s="5">
        <f t="shared" si="45"/>
        <v>53.535599999999995</v>
      </c>
      <c r="H731" s="2">
        <v>2</v>
      </c>
      <c r="I731" s="3">
        <v>540</v>
      </c>
      <c r="J731" s="5">
        <f t="shared" si="46"/>
        <v>2270.9843999999998</v>
      </c>
      <c r="K731" s="11" t="str">
        <f t="shared" si="47"/>
        <v>P0061|Oct</v>
      </c>
    </row>
    <row r="732" spans="1:11" ht="15" customHeight="1" x14ac:dyDescent="0.25">
      <c r="A732" s="2" t="s">
        <v>157</v>
      </c>
      <c r="B732" s="2" t="s">
        <v>9</v>
      </c>
      <c r="C732" s="2">
        <v>6</v>
      </c>
      <c r="D732" s="4">
        <v>321.64999999999998</v>
      </c>
      <c r="E732" s="5">
        <f t="shared" si="44"/>
        <v>1929.8999999999999</v>
      </c>
      <c r="F732" s="6">
        <v>0.03</v>
      </c>
      <c r="G732" s="5">
        <f t="shared" si="45"/>
        <v>57.896999999999991</v>
      </c>
      <c r="H732" s="2">
        <v>2</v>
      </c>
      <c r="I732" s="3">
        <v>540</v>
      </c>
      <c r="J732" s="5">
        <f t="shared" si="46"/>
        <v>2412.0029999999997</v>
      </c>
      <c r="K732" s="11" t="str">
        <f t="shared" si="47"/>
        <v>P0061|Nov</v>
      </c>
    </row>
    <row r="733" spans="1:11" ht="15" customHeight="1" x14ac:dyDescent="0.25">
      <c r="A733" s="2" t="s">
        <v>157</v>
      </c>
      <c r="B733" s="2" t="s">
        <v>10</v>
      </c>
      <c r="C733" s="2">
        <v>12</v>
      </c>
      <c r="D733" s="4">
        <v>529.17999999999995</v>
      </c>
      <c r="E733" s="5">
        <f t="shared" si="44"/>
        <v>6350.16</v>
      </c>
      <c r="F733" s="6">
        <v>0.03</v>
      </c>
      <c r="G733" s="5">
        <f t="shared" si="45"/>
        <v>190.50479999999999</v>
      </c>
      <c r="H733" s="2">
        <v>5</v>
      </c>
      <c r="I733" s="3">
        <v>1350</v>
      </c>
      <c r="J733" s="5">
        <f t="shared" si="46"/>
        <v>7509.6552000000001</v>
      </c>
      <c r="K733" s="11" t="str">
        <f t="shared" si="47"/>
        <v>P0061|Dec</v>
      </c>
    </row>
    <row r="734" spans="1:11" ht="15" customHeight="1" x14ac:dyDescent="0.25">
      <c r="A734" s="2" t="s">
        <v>157</v>
      </c>
      <c r="B734" s="2" t="s">
        <v>11</v>
      </c>
      <c r="C734" s="2">
        <v>12</v>
      </c>
      <c r="D734" s="4">
        <v>548.16</v>
      </c>
      <c r="E734" s="5">
        <f t="shared" si="44"/>
        <v>6577.92</v>
      </c>
      <c r="F734" s="6">
        <v>0.03</v>
      </c>
      <c r="G734" s="5">
        <f t="shared" si="45"/>
        <v>197.33760000000001</v>
      </c>
      <c r="H734" s="2">
        <v>5</v>
      </c>
      <c r="I734" s="3">
        <v>1350</v>
      </c>
      <c r="J734" s="5">
        <f t="shared" si="46"/>
        <v>7730.5824000000002</v>
      </c>
      <c r="K734" s="11" t="str">
        <f t="shared" si="47"/>
        <v>P0061|Jan</v>
      </c>
    </row>
    <row r="735" spans="1:11" ht="15" customHeight="1" x14ac:dyDescent="0.25">
      <c r="A735" s="2" t="s">
        <v>157</v>
      </c>
      <c r="B735" s="2" t="s">
        <v>12</v>
      </c>
      <c r="C735" s="2">
        <v>8</v>
      </c>
      <c r="D735" s="4">
        <v>491.42</v>
      </c>
      <c r="E735" s="5">
        <f t="shared" si="44"/>
        <v>3931.36</v>
      </c>
      <c r="F735" s="6">
        <v>0.03</v>
      </c>
      <c r="G735" s="5">
        <f t="shared" si="45"/>
        <v>117.9408</v>
      </c>
      <c r="H735" s="2">
        <v>3</v>
      </c>
      <c r="I735" s="3">
        <v>810</v>
      </c>
      <c r="J735" s="5">
        <f t="shared" si="46"/>
        <v>4623.4192000000003</v>
      </c>
      <c r="K735" s="11" t="str">
        <f t="shared" si="47"/>
        <v>P0061|Feb</v>
      </c>
    </row>
    <row r="736" spans="1:11" ht="15" customHeight="1" x14ac:dyDescent="0.25">
      <c r="A736" s="2" t="s">
        <v>157</v>
      </c>
      <c r="B736" s="2" t="s">
        <v>13</v>
      </c>
      <c r="C736" s="2">
        <v>10</v>
      </c>
      <c r="D736" s="4">
        <v>401.53</v>
      </c>
      <c r="E736" s="5">
        <f t="shared" si="44"/>
        <v>4015.2999999999997</v>
      </c>
      <c r="F736" s="6">
        <v>0.03</v>
      </c>
      <c r="G736" s="5">
        <f t="shared" si="45"/>
        <v>120.45899999999999</v>
      </c>
      <c r="H736" s="2">
        <v>4</v>
      </c>
      <c r="I736" s="3">
        <v>1080</v>
      </c>
      <c r="J736" s="5">
        <f t="shared" si="46"/>
        <v>4974.8409999999994</v>
      </c>
      <c r="K736" s="11" t="str">
        <f t="shared" si="47"/>
        <v>P0061|Mar</v>
      </c>
    </row>
    <row r="737" spans="1:11" ht="15" customHeight="1" x14ac:dyDescent="0.25">
      <c r="A737" s="2" t="s">
        <v>159</v>
      </c>
      <c r="B737" s="2" t="s">
        <v>2</v>
      </c>
      <c r="C737" s="2">
        <v>6</v>
      </c>
      <c r="D737" s="4">
        <v>214.56</v>
      </c>
      <c r="E737" s="5">
        <f t="shared" si="44"/>
        <v>1287.3600000000001</v>
      </c>
      <c r="F737" s="6">
        <v>0.03</v>
      </c>
      <c r="G737" s="5">
        <f t="shared" si="45"/>
        <v>38.620800000000003</v>
      </c>
      <c r="H737" s="2">
        <v>2</v>
      </c>
      <c r="I737" s="3">
        <v>370</v>
      </c>
      <c r="J737" s="5">
        <f t="shared" si="46"/>
        <v>1618.7392000000002</v>
      </c>
      <c r="K737" s="11" t="str">
        <f t="shared" si="47"/>
        <v>P0062|Apr</v>
      </c>
    </row>
    <row r="738" spans="1:11" ht="15" customHeight="1" x14ac:dyDescent="0.25">
      <c r="A738" s="2" t="s">
        <v>159</v>
      </c>
      <c r="B738" s="2" t="s">
        <v>3</v>
      </c>
      <c r="C738" s="2">
        <v>7</v>
      </c>
      <c r="D738" s="4">
        <v>216.28</v>
      </c>
      <c r="E738" s="5">
        <f t="shared" si="44"/>
        <v>1513.96</v>
      </c>
      <c r="F738" s="6">
        <v>0.03</v>
      </c>
      <c r="G738" s="5">
        <f t="shared" si="45"/>
        <v>45.418799999999997</v>
      </c>
      <c r="H738" s="2">
        <v>2</v>
      </c>
      <c r="I738" s="3">
        <v>370</v>
      </c>
      <c r="J738" s="5">
        <f t="shared" si="46"/>
        <v>1838.5412000000001</v>
      </c>
      <c r="K738" s="11" t="str">
        <f t="shared" si="47"/>
        <v>P0062|May</v>
      </c>
    </row>
    <row r="739" spans="1:11" ht="15" customHeight="1" x14ac:dyDescent="0.25">
      <c r="A739" s="2" t="s">
        <v>159</v>
      </c>
      <c r="B739" s="2" t="s">
        <v>4</v>
      </c>
      <c r="C739" s="2">
        <v>7</v>
      </c>
      <c r="D739" s="4">
        <v>226.29</v>
      </c>
      <c r="E739" s="5">
        <f t="shared" si="44"/>
        <v>1584.03</v>
      </c>
      <c r="F739" s="6">
        <v>0.03</v>
      </c>
      <c r="G739" s="5">
        <f t="shared" si="45"/>
        <v>47.520899999999997</v>
      </c>
      <c r="H739" s="2">
        <v>2</v>
      </c>
      <c r="I739" s="3">
        <v>370</v>
      </c>
      <c r="J739" s="5">
        <f t="shared" si="46"/>
        <v>1906.5091</v>
      </c>
      <c r="K739" s="11" t="str">
        <f t="shared" si="47"/>
        <v>P0062|Jun</v>
      </c>
    </row>
    <row r="740" spans="1:11" ht="15" customHeight="1" x14ac:dyDescent="0.25">
      <c r="A740" s="2" t="s">
        <v>159</v>
      </c>
      <c r="B740" s="2" t="s">
        <v>5</v>
      </c>
      <c r="C740" s="2">
        <v>10</v>
      </c>
      <c r="D740" s="4">
        <v>248.23</v>
      </c>
      <c r="E740" s="5">
        <f t="shared" si="44"/>
        <v>2482.2999999999997</v>
      </c>
      <c r="F740" s="6">
        <v>0.03</v>
      </c>
      <c r="G740" s="5">
        <f t="shared" si="45"/>
        <v>74.468999999999994</v>
      </c>
      <c r="H740" s="2">
        <v>3</v>
      </c>
      <c r="I740" s="3">
        <v>555</v>
      </c>
      <c r="J740" s="5">
        <f t="shared" si="46"/>
        <v>2962.8309999999997</v>
      </c>
      <c r="K740" s="11" t="str">
        <f t="shared" si="47"/>
        <v>P0062|Jul</v>
      </c>
    </row>
    <row r="741" spans="1:11" ht="15" customHeight="1" x14ac:dyDescent="0.25">
      <c r="A741" s="2" t="s">
        <v>159</v>
      </c>
      <c r="B741" s="2" t="s">
        <v>6</v>
      </c>
      <c r="C741" s="2">
        <v>10</v>
      </c>
      <c r="D741" s="4">
        <v>247.1</v>
      </c>
      <c r="E741" s="5">
        <f t="shared" si="44"/>
        <v>2471</v>
      </c>
      <c r="F741" s="6">
        <v>0.03</v>
      </c>
      <c r="G741" s="5">
        <f t="shared" si="45"/>
        <v>74.13</v>
      </c>
      <c r="H741" s="2">
        <v>3</v>
      </c>
      <c r="I741" s="3">
        <v>555</v>
      </c>
      <c r="J741" s="5">
        <f t="shared" si="46"/>
        <v>2951.87</v>
      </c>
      <c r="K741" s="11" t="str">
        <f t="shared" si="47"/>
        <v>P0062|Aug</v>
      </c>
    </row>
    <row r="742" spans="1:11" ht="15" customHeight="1" x14ac:dyDescent="0.25">
      <c r="A742" s="2" t="s">
        <v>159</v>
      </c>
      <c r="B742" s="2" t="s">
        <v>7</v>
      </c>
      <c r="C742" s="2">
        <v>6</v>
      </c>
      <c r="D742" s="4">
        <v>222.86</v>
      </c>
      <c r="E742" s="5">
        <f t="shared" si="44"/>
        <v>1337.16</v>
      </c>
      <c r="F742" s="6">
        <v>0.03</v>
      </c>
      <c r="G742" s="5">
        <f t="shared" si="45"/>
        <v>40.114800000000002</v>
      </c>
      <c r="H742" s="2">
        <v>2</v>
      </c>
      <c r="I742" s="3">
        <v>370</v>
      </c>
      <c r="J742" s="5">
        <f t="shared" si="46"/>
        <v>1667.0452</v>
      </c>
      <c r="K742" s="11" t="str">
        <f t="shared" si="47"/>
        <v>P0062|Sep</v>
      </c>
    </row>
    <row r="743" spans="1:11" ht="15" customHeight="1" x14ac:dyDescent="0.25">
      <c r="A743" s="2" t="s">
        <v>159</v>
      </c>
      <c r="B743" s="2" t="s">
        <v>8</v>
      </c>
      <c r="C743" s="2">
        <v>6</v>
      </c>
      <c r="D743" s="4">
        <v>235.18</v>
      </c>
      <c r="E743" s="5">
        <f t="shared" si="44"/>
        <v>1411.08</v>
      </c>
      <c r="F743" s="6">
        <v>0.03</v>
      </c>
      <c r="G743" s="5">
        <f t="shared" si="45"/>
        <v>42.332399999999993</v>
      </c>
      <c r="H743" s="2">
        <v>2</v>
      </c>
      <c r="I743" s="3">
        <v>370</v>
      </c>
      <c r="J743" s="5">
        <f t="shared" si="46"/>
        <v>1738.7475999999999</v>
      </c>
      <c r="K743" s="11" t="str">
        <f t="shared" si="47"/>
        <v>P0062|Oct</v>
      </c>
    </row>
    <row r="744" spans="1:11" ht="15" customHeight="1" x14ac:dyDescent="0.25">
      <c r="A744" s="2" t="s">
        <v>159</v>
      </c>
      <c r="B744" s="2" t="s">
        <v>9</v>
      </c>
      <c r="C744" s="2">
        <v>7</v>
      </c>
      <c r="D744" s="4">
        <v>227.59</v>
      </c>
      <c r="E744" s="5">
        <f t="shared" si="44"/>
        <v>1593.13</v>
      </c>
      <c r="F744" s="6">
        <v>0.03</v>
      </c>
      <c r="G744" s="5">
        <f t="shared" si="45"/>
        <v>47.793900000000001</v>
      </c>
      <c r="H744" s="2">
        <v>2</v>
      </c>
      <c r="I744" s="3">
        <v>370</v>
      </c>
      <c r="J744" s="5">
        <f t="shared" si="46"/>
        <v>1915.3361000000002</v>
      </c>
      <c r="K744" s="11" t="str">
        <f t="shared" si="47"/>
        <v>P0062|Nov</v>
      </c>
    </row>
    <row r="745" spans="1:11" ht="15" customHeight="1" x14ac:dyDescent="0.25">
      <c r="A745" s="2" t="s">
        <v>159</v>
      </c>
      <c r="B745" s="2" t="s">
        <v>10</v>
      </c>
      <c r="C745" s="2">
        <v>15</v>
      </c>
      <c r="D745" s="4">
        <v>386.15</v>
      </c>
      <c r="E745" s="5">
        <f t="shared" si="44"/>
        <v>5792.25</v>
      </c>
      <c r="F745" s="6">
        <v>0.03</v>
      </c>
      <c r="G745" s="5">
        <f t="shared" si="45"/>
        <v>173.76749999999998</v>
      </c>
      <c r="H745" s="2">
        <v>6</v>
      </c>
      <c r="I745" s="3">
        <v>1110</v>
      </c>
      <c r="J745" s="5">
        <f t="shared" si="46"/>
        <v>6728.4825000000001</v>
      </c>
      <c r="K745" s="11" t="str">
        <f t="shared" si="47"/>
        <v>P0062|Dec</v>
      </c>
    </row>
    <row r="746" spans="1:11" ht="15" customHeight="1" x14ac:dyDescent="0.25">
      <c r="A746" s="2" t="s">
        <v>159</v>
      </c>
      <c r="B746" s="2" t="s">
        <v>11</v>
      </c>
      <c r="C746" s="2">
        <v>14</v>
      </c>
      <c r="D746" s="4">
        <v>368.22</v>
      </c>
      <c r="E746" s="5">
        <f t="shared" si="44"/>
        <v>5155.08</v>
      </c>
      <c r="F746" s="6">
        <v>0.03</v>
      </c>
      <c r="G746" s="5">
        <f t="shared" si="45"/>
        <v>154.6524</v>
      </c>
      <c r="H746" s="2">
        <v>6</v>
      </c>
      <c r="I746" s="3">
        <v>1110</v>
      </c>
      <c r="J746" s="5">
        <f t="shared" si="46"/>
        <v>6110.4276</v>
      </c>
      <c r="K746" s="11" t="str">
        <f t="shared" si="47"/>
        <v>P0062|Jan</v>
      </c>
    </row>
    <row r="747" spans="1:11" ht="15" customHeight="1" x14ac:dyDescent="0.25">
      <c r="A747" s="2" t="s">
        <v>159</v>
      </c>
      <c r="B747" s="2" t="s">
        <v>12</v>
      </c>
      <c r="C747" s="2">
        <v>11</v>
      </c>
      <c r="D747" s="4">
        <v>327.07</v>
      </c>
      <c r="E747" s="5">
        <f t="shared" si="44"/>
        <v>3597.77</v>
      </c>
      <c r="F747" s="6">
        <v>0.03</v>
      </c>
      <c r="G747" s="5">
        <f t="shared" si="45"/>
        <v>107.9331</v>
      </c>
      <c r="H747" s="2">
        <v>4</v>
      </c>
      <c r="I747" s="3">
        <v>740</v>
      </c>
      <c r="J747" s="5">
        <f t="shared" si="46"/>
        <v>4229.8369000000002</v>
      </c>
      <c r="K747" s="11" t="str">
        <f t="shared" si="47"/>
        <v>P0062|Feb</v>
      </c>
    </row>
    <row r="748" spans="1:11" ht="15" customHeight="1" x14ac:dyDescent="0.25">
      <c r="A748" s="2" t="s">
        <v>159</v>
      </c>
      <c r="B748" s="2" t="s">
        <v>13</v>
      </c>
      <c r="C748" s="2">
        <v>11</v>
      </c>
      <c r="D748" s="4">
        <v>282.89</v>
      </c>
      <c r="E748" s="5">
        <f t="shared" si="44"/>
        <v>3111.79</v>
      </c>
      <c r="F748" s="6">
        <v>0.03</v>
      </c>
      <c r="G748" s="5">
        <f t="shared" si="45"/>
        <v>93.353699999999989</v>
      </c>
      <c r="H748" s="2">
        <v>4</v>
      </c>
      <c r="I748" s="3">
        <v>740</v>
      </c>
      <c r="J748" s="5">
        <f t="shared" si="46"/>
        <v>3758.4362999999998</v>
      </c>
      <c r="K748" s="11" t="str">
        <f t="shared" si="47"/>
        <v>P0062|Mar</v>
      </c>
    </row>
    <row r="749" spans="1:11" ht="15" customHeight="1" x14ac:dyDescent="0.25">
      <c r="A749" s="2" t="s">
        <v>161</v>
      </c>
      <c r="B749" s="2" t="s">
        <v>2</v>
      </c>
      <c r="C749" s="2">
        <v>5</v>
      </c>
      <c r="D749" s="4">
        <v>83.63</v>
      </c>
      <c r="E749" s="5">
        <f t="shared" si="44"/>
        <v>418.15</v>
      </c>
      <c r="F749" s="6">
        <v>0.03</v>
      </c>
      <c r="G749" s="5">
        <f t="shared" si="45"/>
        <v>12.544499999999999</v>
      </c>
      <c r="H749" s="2">
        <v>2</v>
      </c>
      <c r="I749" s="3">
        <v>190</v>
      </c>
      <c r="J749" s="5">
        <f t="shared" si="46"/>
        <v>595.60550000000001</v>
      </c>
      <c r="K749" s="11" t="str">
        <f t="shared" si="47"/>
        <v>P0063|Apr</v>
      </c>
    </row>
    <row r="750" spans="1:11" ht="15" customHeight="1" x14ac:dyDescent="0.25">
      <c r="A750" s="2" t="s">
        <v>161</v>
      </c>
      <c r="B750" s="2" t="s">
        <v>3</v>
      </c>
      <c r="C750" s="2">
        <v>6</v>
      </c>
      <c r="D750" s="4">
        <v>85.61</v>
      </c>
      <c r="E750" s="5">
        <f t="shared" si="44"/>
        <v>513.66</v>
      </c>
      <c r="F750" s="6">
        <v>0.03</v>
      </c>
      <c r="G750" s="5">
        <f t="shared" si="45"/>
        <v>15.409799999999999</v>
      </c>
      <c r="H750" s="2">
        <v>2</v>
      </c>
      <c r="I750" s="3">
        <v>190</v>
      </c>
      <c r="J750" s="5">
        <f t="shared" si="46"/>
        <v>688.25019999999995</v>
      </c>
      <c r="K750" s="11" t="str">
        <f t="shared" si="47"/>
        <v>P0063|May</v>
      </c>
    </row>
    <row r="751" spans="1:11" ht="15" customHeight="1" x14ac:dyDescent="0.25">
      <c r="A751" s="2" t="s">
        <v>161</v>
      </c>
      <c r="B751" s="2" t="s">
        <v>4</v>
      </c>
      <c r="C751" s="2">
        <v>7</v>
      </c>
      <c r="D751" s="4">
        <v>93.74</v>
      </c>
      <c r="E751" s="5">
        <f t="shared" si="44"/>
        <v>656.18</v>
      </c>
      <c r="F751" s="6">
        <v>0.03</v>
      </c>
      <c r="G751" s="5">
        <f t="shared" si="45"/>
        <v>19.685399999999998</v>
      </c>
      <c r="H751" s="2">
        <v>2</v>
      </c>
      <c r="I751" s="3">
        <v>190</v>
      </c>
      <c r="J751" s="5">
        <f t="shared" si="46"/>
        <v>826.49459999999999</v>
      </c>
      <c r="K751" s="11" t="str">
        <f t="shared" si="47"/>
        <v>P0063|Jun</v>
      </c>
    </row>
    <row r="752" spans="1:11" ht="15" customHeight="1" x14ac:dyDescent="0.25">
      <c r="A752" s="2" t="s">
        <v>161</v>
      </c>
      <c r="B752" s="2" t="s">
        <v>5</v>
      </c>
      <c r="C752" s="2">
        <v>10</v>
      </c>
      <c r="D752" s="4">
        <v>96.25</v>
      </c>
      <c r="E752" s="5">
        <f t="shared" si="44"/>
        <v>962.5</v>
      </c>
      <c r="F752" s="6">
        <v>0.03</v>
      </c>
      <c r="G752" s="5">
        <f t="shared" si="45"/>
        <v>28.875</v>
      </c>
      <c r="H752" s="2">
        <v>3</v>
      </c>
      <c r="I752" s="3">
        <v>285</v>
      </c>
      <c r="J752" s="5">
        <f t="shared" si="46"/>
        <v>1218.625</v>
      </c>
      <c r="K752" s="11" t="str">
        <f t="shared" si="47"/>
        <v>P0063|Jul</v>
      </c>
    </row>
    <row r="753" spans="1:11" ht="15" customHeight="1" x14ac:dyDescent="0.25">
      <c r="A753" s="2" t="s">
        <v>161</v>
      </c>
      <c r="B753" s="2" t="s">
        <v>6</v>
      </c>
      <c r="C753" s="2">
        <v>8</v>
      </c>
      <c r="D753" s="4">
        <v>103.5</v>
      </c>
      <c r="E753" s="5">
        <f t="shared" si="44"/>
        <v>828</v>
      </c>
      <c r="F753" s="6">
        <v>0.03</v>
      </c>
      <c r="G753" s="5">
        <f t="shared" si="45"/>
        <v>24.84</v>
      </c>
      <c r="H753" s="2">
        <v>2</v>
      </c>
      <c r="I753" s="3">
        <v>190</v>
      </c>
      <c r="J753" s="5">
        <f t="shared" si="46"/>
        <v>993.16</v>
      </c>
      <c r="K753" s="11" t="str">
        <f t="shared" si="47"/>
        <v>P0063|Aug</v>
      </c>
    </row>
    <row r="754" spans="1:11" ht="15" customHeight="1" x14ac:dyDescent="0.25">
      <c r="A754" s="2" t="s">
        <v>161</v>
      </c>
      <c r="B754" s="2" t="s">
        <v>7</v>
      </c>
      <c r="C754" s="2">
        <v>6</v>
      </c>
      <c r="D754" s="4">
        <v>89.68</v>
      </c>
      <c r="E754" s="5">
        <f t="shared" si="44"/>
        <v>538.08000000000004</v>
      </c>
      <c r="F754" s="6">
        <v>0.03</v>
      </c>
      <c r="G754" s="5">
        <f t="shared" si="45"/>
        <v>16.142400000000002</v>
      </c>
      <c r="H754" s="2">
        <v>2</v>
      </c>
      <c r="I754" s="3">
        <v>190</v>
      </c>
      <c r="J754" s="5">
        <f t="shared" si="46"/>
        <v>711.93760000000009</v>
      </c>
      <c r="K754" s="11" t="str">
        <f t="shared" si="47"/>
        <v>P0063|Sep</v>
      </c>
    </row>
    <row r="755" spans="1:11" ht="15" customHeight="1" x14ac:dyDescent="0.25">
      <c r="A755" s="2" t="s">
        <v>161</v>
      </c>
      <c r="B755" s="2" t="s">
        <v>8</v>
      </c>
      <c r="C755" s="2">
        <v>5</v>
      </c>
      <c r="D755" s="4">
        <v>87.59</v>
      </c>
      <c r="E755" s="5">
        <f t="shared" si="44"/>
        <v>437.95000000000005</v>
      </c>
      <c r="F755" s="6">
        <v>0.03</v>
      </c>
      <c r="G755" s="5">
        <f t="shared" si="45"/>
        <v>13.138500000000001</v>
      </c>
      <c r="H755" s="2">
        <v>2</v>
      </c>
      <c r="I755" s="3">
        <v>190</v>
      </c>
      <c r="J755" s="5">
        <f t="shared" si="46"/>
        <v>614.81150000000002</v>
      </c>
      <c r="K755" s="11" t="str">
        <f t="shared" si="47"/>
        <v>P0063|Oct</v>
      </c>
    </row>
    <row r="756" spans="1:11" ht="15" customHeight="1" x14ac:dyDescent="0.25">
      <c r="A756" s="2" t="s">
        <v>161</v>
      </c>
      <c r="B756" s="2" t="s">
        <v>9</v>
      </c>
      <c r="C756" s="2">
        <v>6</v>
      </c>
      <c r="D756" s="4">
        <v>90.5</v>
      </c>
      <c r="E756" s="5">
        <f t="shared" si="44"/>
        <v>543</v>
      </c>
      <c r="F756" s="6">
        <v>0.03</v>
      </c>
      <c r="G756" s="5">
        <f t="shared" si="45"/>
        <v>16.29</v>
      </c>
      <c r="H756" s="2">
        <v>2</v>
      </c>
      <c r="I756" s="3">
        <v>190</v>
      </c>
      <c r="J756" s="5">
        <f t="shared" si="46"/>
        <v>716.71</v>
      </c>
      <c r="K756" s="11" t="str">
        <f t="shared" si="47"/>
        <v>P0063|Nov</v>
      </c>
    </row>
    <row r="757" spans="1:11" ht="15" customHeight="1" x14ac:dyDescent="0.25">
      <c r="A757" s="2" t="s">
        <v>161</v>
      </c>
      <c r="B757" s="2" t="s">
        <v>10</v>
      </c>
      <c r="C757" s="2">
        <v>13</v>
      </c>
      <c r="D757" s="4">
        <v>165.83</v>
      </c>
      <c r="E757" s="5">
        <f t="shared" si="44"/>
        <v>2155.79</v>
      </c>
      <c r="F757" s="6">
        <v>0.03</v>
      </c>
      <c r="G757" s="5">
        <f t="shared" si="45"/>
        <v>64.673699999999997</v>
      </c>
      <c r="H757" s="2">
        <v>5</v>
      </c>
      <c r="I757" s="3">
        <v>475</v>
      </c>
      <c r="J757" s="5">
        <f t="shared" si="46"/>
        <v>2566.1163000000001</v>
      </c>
      <c r="K757" s="11" t="str">
        <f t="shared" si="47"/>
        <v>P0063|Dec</v>
      </c>
    </row>
    <row r="758" spans="1:11" ht="15" customHeight="1" x14ac:dyDescent="0.25">
      <c r="A758" s="2" t="s">
        <v>161</v>
      </c>
      <c r="B758" s="2" t="s">
        <v>11</v>
      </c>
      <c r="C758" s="2">
        <v>13</v>
      </c>
      <c r="D758" s="4">
        <v>150.31</v>
      </c>
      <c r="E758" s="5">
        <f t="shared" si="44"/>
        <v>1954.03</v>
      </c>
      <c r="F758" s="6">
        <v>0.03</v>
      </c>
      <c r="G758" s="5">
        <f t="shared" si="45"/>
        <v>58.620899999999999</v>
      </c>
      <c r="H758" s="2">
        <v>5</v>
      </c>
      <c r="I758" s="3">
        <v>475</v>
      </c>
      <c r="J758" s="5">
        <f t="shared" si="46"/>
        <v>2370.4090999999999</v>
      </c>
      <c r="K758" s="11" t="str">
        <f t="shared" si="47"/>
        <v>P0063|Jan</v>
      </c>
    </row>
    <row r="759" spans="1:11" ht="15" customHeight="1" x14ac:dyDescent="0.25">
      <c r="A759" s="2" t="s">
        <v>161</v>
      </c>
      <c r="B759" s="2" t="s">
        <v>12</v>
      </c>
      <c r="C759" s="2">
        <v>11</v>
      </c>
      <c r="D759" s="4">
        <v>136.78</v>
      </c>
      <c r="E759" s="5">
        <f t="shared" si="44"/>
        <v>1504.58</v>
      </c>
      <c r="F759" s="6">
        <v>0.03</v>
      </c>
      <c r="G759" s="5">
        <f t="shared" si="45"/>
        <v>45.1374</v>
      </c>
      <c r="H759" s="2">
        <v>4</v>
      </c>
      <c r="I759" s="3">
        <v>380</v>
      </c>
      <c r="J759" s="5">
        <f t="shared" si="46"/>
        <v>1839.4425999999999</v>
      </c>
      <c r="K759" s="11" t="str">
        <f t="shared" si="47"/>
        <v>P0063|Feb</v>
      </c>
    </row>
    <row r="760" spans="1:11" ht="15" customHeight="1" x14ac:dyDescent="0.25">
      <c r="A760" s="2" t="s">
        <v>161</v>
      </c>
      <c r="B760" s="2" t="s">
        <v>13</v>
      </c>
      <c r="C760" s="2">
        <v>10</v>
      </c>
      <c r="D760" s="4">
        <v>110.35</v>
      </c>
      <c r="E760" s="5">
        <f t="shared" si="44"/>
        <v>1103.5</v>
      </c>
      <c r="F760" s="6">
        <v>0.03</v>
      </c>
      <c r="G760" s="5">
        <f t="shared" si="45"/>
        <v>33.104999999999997</v>
      </c>
      <c r="H760" s="2">
        <v>4</v>
      </c>
      <c r="I760" s="3">
        <v>380</v>
      </c>
      <c r="J760" s="5">
        <f t="shared" si="46"/>
        <v>1450.395</v>
      </c>
      <c r="K760" s="11" t="str">
        <f t="shared" si="47"/>
        <v>P0063|Mar</v>
      </c>
    </row>
    <row r="761" spans="1:11" ht="15" customHeight="1" x14ac:dyDescent="0.25">
      <c r="A761" s="2" t="s">
        <v>163</v>
      </c>
      <c r="B761" s="2" t="s">
        <v>2</v>
      </c>
      <c r="C761" s="2">
        <v>5</v>
      </c>
      <c r="D761" s="4">
        <v>101.34</v>
      </c>
      <c r="E761" s="5">
        <f t="shared" si="44"/>
        <v>506.70000000000005</v>
      </c>
      <c r="F761" s="6">
        <v>0.03</v>
      </c>
      <c r="G761" s="5">
        <f t="shared" si="45"/>
        <v>15.201000000000001</v>
      </c>
      <c r="H761" s="2">
        <v>2</v>
      </c>
      <c r="I761" s="3">
        <v>240</v>
      </c>
      <c r="J761" s="5">
        <f t="shared" si="46"/>
        <v>731.49900000000002</v>
      </c>
      <c r="K761" s="11" t="str">
        <f t="shared" si="47"/>
        <v>P0064|Apr</v>
      </c>
    </row>
    <row r="762" spans="1:11" ht="15" customHeight="1" x14ac:dyDescent="0.25">
      <c r="A762" s="2" t="s">
        <v>163</v>
      </c>
      <c r="B762" s="2" t="s">
        <v>3</v>
      </c>
      <c r="C762" s="2">
        <v>5</v>
      </c>
      <c r="D762" s="4">
        <v>99.29</v>
      </c>
      <c r="E762" s="5">
        <f t="shared" si="44"/>
        <v>496.45000000000005</v>
      </c>
      <c r="F762" s="6">
        <v>0.03</v>
      </c>
      <c r="G762" s="5">
        <f t="shared" si="45"/>
        <v>14.893500000000001</v>
      </c>
      <c r="H762" s="2">
        <v>2</v>
      </c>
      <c r="I762" s="3">
        <v>240</v>
      </c>
      <c r="J762" s="5">
        <f t="shared" si="46"/>
        <v>721.55650000000003</v>
      </c>
      <c r="K762" s="11" t="str">
        <f t="shared" si="47"/>
        <v>P0064|May</v>
      </c>
    </row>
    <row r="763" spans="1:11" ht="15" customHeight="1" x14ac:dyDescent="0.25">
      <c r="A763" s="2" t="s">
        <v>163</v>
      </c>
      <c r="B763" s="2" t="s">
        <v>4</v>
      </c>
      <c r="C763" s="2">
        <v>7</v>
      </c>
      <c r="D763" s="4">
        <v>99.95</v>
      </c>
      <c r="E763" s="5">
        <f t="shared" si="44"/>
        <v>699.65</v>
      </c>
      <c r="F763" s="6">
        <v>0.03</v>
      </c>
      <c r="G763" s="5">
        <f t="shared" si="45"/>
        <v>20.9895</v>
      </c>
      <c r="H763" s="2">
        <v>2</v>
      </c>
      <c r="I763" s="3">
        <v>240</v>
      </c>
      <c r="J763" s="5">
        <f t="shared" si="46"/>
        <v>918.66049999999996</v>
      </c>
      <c r="K763" s="11" t="str">
        <f t="shared" si="47"/>
        <v>P0064|Jun</v>
      </c>
    </row>
    <row r="764" spans="1:11" ht="15" customHeight="1" x14ac:dyDescent="0.25">
      <c r="A764" s="2" t="s">
        <v>163</v>
      </c>
      <c r="B764" s="2" t="s">
        <v>5</v>
      </c>
      <c r="C764" s="2">
        <v>10</v>
      </c>
      <c r="D764" s="4">
        <v>127.49</v>
      </c>
      <c r="E764" s="5">
        <f t="shared" si="44"/>
        <v>1274.8999999999999</v>
      </c>
      <c r="F764" s="6">
        <v>0.03</v>
      </c>
      <c r="G764" s="5">
        <f t="shared" si="45"/>
        <v>38.246999999999993</v>
      </c>
      <c r="H764" s="2">
        <v>3</v>
      </c>
      <c r="I764" s="3">
        <v>360</v>
      </c>
      <c r="J764" s="5">
        <f t="shared" si="46"/>
        <v>1596.6529999999998</v>
      </c>
      <c r="K764" s="11" t="str">
        <f t="shared" si="47"/>
        <v>P0064|Jul</v>
      </c>
    </row>
    <row r="765" spans="1:11" ht="15" customHeight="1" x14ac:dyDescent="0.25">
      <c r="A765" s="2" t="s">
        <v>163</v>
      </c>
      <c r="B765" s="2" t="s">
        <v>6</v>
      </c>
      <c r="C765" s="2">
        <v>9</v>
      </c>
      <c r="D765" s="4">
        <v>123.56</v>
      </c>
      <c r="E765" s="5">
        <f t="shared" si="44"/>
        <v>1112.04</v>
      </c>
      <c r="F765" s="6">
        <v>0.03</v>
      </c>
      <c r="G765" s="5">
        <f t="shared" si="45"/>
        <v>33.361199999999997</v>
      </c>
      <c r="H765" s="2">
        <v>2</v>
      </c>
      <c r="I765" s="3">
        <v>240</v>
      </c>
      <c r="J765" s="5">
        <f t="shared" si="46"/>
        <v>1318.6787999999999</v>
      </c>
      <c r="K765" s="11" t="str">
        <f t="shared" si="47"/>
        <v>P0064|Aug</v>
      </c>
    </row>
    <row r="766" spans="1:11" ht="15" customHeight="1" x14ac:dyDescent="0.25">
      <c r="A766" s="2" t="s">
        <v>163</v>
      </c>
      <c r="B766" s="2" t="s">
        <v>7</v>
      </c>
      <c r="C766" s="2">
        <v>6</v>
      </c>
      <c r="D766" s="4">
        <v>111.75</v>
      </c>
      <c r="E766" s="5">
        <f t="shared" si="44"/>
        <v>670.5</v>
      </c>
      <c r="F766" s="6">
        <v>0.03</v>
      </c>
      <c r="G766" s="5">
        <f t="shared" si="45"/>
        <v>20.114999999999998</v>
      </c>
      <c r="H766" s="2">
        <v>2</v>
      </c>
      <c r="I766" s="3">
        <v>240</v>
      </c>
      <c r="J766" s="5">
        <f t="shared" si="46"/>
        <v>890.38499999999999</v>
      </c>
      <c r="K766" s="11" t="str">
        <f t="shared" si="47"/>
        <v>P0064|Sep</v>
      </c>
    </row>
    <row r="767" spans="1:11" ht="15" customHeight="1" x14ac:dyDescent="0.25">
      <c r="A767" s="2" t="s">
        <v>163</v>
      </c>
      <c r="B767" s="2" t="s">
        <v>8</v>
      </c>
      <c r="C767" s="2">
        <v>6</v>
      </c>
      <c r="D767" s="4">
        <v>104.26</v>
      </c>
      <c r="E767" s="5">
        <f t="shared" si="44"/>
        <v>625.56000000000006</v>
      </c>
      <c r="F767" s="6">
        <v>0.03</v>
      </c>
      <c r="G767" s="5">
        <f t="shared" si="45"/>
        <v>18.7668</v>
      </c>
      <c r="H767" s="2">
        <v>2</v>
      </c>
      <c r="I767" s="3">
        <v>240</v>
      </c>
      <c r="J767" s="5">
        <f t="shared" si="46"/>
        <v>846.79320000000007</v>
      </c>
      <c r="K767" s="11" t="str">
        <f t="shared" si="47"/>
        <v>P0064|Oct</v>
      </c>
    </row>
    <row r="768" spans="1:11" ht="15" customHeight="1" x14ac:dyDescent="0.25">
      <c r="A768" s="2" t="s">
        <v>163</v>
      </c>
      <c r="B768" s="2" t="s">
        <v>9</v>
      </c>
      <c r="C768" s="2">
        <v>5</v>
      </c>
      <c r="D768" s="4">
        <v>115.08</v>
      </c>
      <c r="E768" s="5">
        <f t="shared" si="44"/>
        <v>575.4</v>
      </c>
      <c r="F768" s="6">
        <v>0.03</v>
      </c>
      <c r="G768" s="5">
        <f t="shared" si="45"/>
        <v>17.262</v>
      </c>
      <c r="H768" s="2">
        <v>2</v>
      </c>
      <c r="I768" s="3">
        <v>240</v>
      </c>
      <c r="J768" s="5">
        <f t="shared" si="46"/>
        <v>798.13799999999992</v>
      </c>
      <c r="K768" s="11" t="str">
        <f t="shared" si="47"/>
        <v>P0064|Nov</v>
      </c>
    </row>
    <row r="769" spans="1:11" ht="15" customHeight="1" x14ac:dyDescent="0.25">
      <c r="A769" s="2" t="s">
        <v>163</v>
      </c>
      <c r="B769" s="2" t="s">
        <v>10</v>
      </c>
      <c r="C769" s="2">
        <v>12</v>
      </c>
      <c r="D769" s="4">
        <v>191.55</v>
      </c>
      <c r="E769" s="5">
        <f t="shared" si="44"/>
        <v>2298.6000000000004</v>
      </c>
      <c r="F769" s="6">
        <v>0.03</v>
      </c>
      <c r="G769" s="5">
        <f t="shared" si="45"/>
        <v>68.958000000000013</v>
      </c>
      <c r="H769" s="2">
        <v>5</v>
      </c>
      <c r="I769" s="3">
        <v>600</v>
      </c>
      <c r="J769" s="5">
        <f t="shared" si="46"/>
        <v>2829.6420000000003</v>
      </c>
      <c r="K769" s="11" t="str">
        <f t="shared" si="47"/>
        <v>P0064|Dec</v>
      </c>
    </row>
    <row r="770" spans="1:11" ht="15" customHeight="1" x14ac:dyDescent="0.25">
      <c r="A770" s="2" t="s">
        <v>163</v>
      </c>
      <c r="B770" s="2" t="s">
        <v>11</v>
      </c>
      <c r="C770" s="2">
        <v>12</v>
      </c>
      <c r="D770" s="4">
        <v>187.51</v>
      </c>
      <c r="E770" s="5">
        <f t="shared" si="44"/>
        <v>2250.12</v>
      </c>
      <c r="F770" s="6">
        <v>0.03</v>
      </c>
      <c r="G770" s="5">
        <f t="shared" si="45"/>
        <v>67.503599999999992</v>
      </c>
      <c r="H770" s="2">
        <v>5</v>
      </c>
      <c r="I770" s="3">
        <v>600</v>
      </c>
      <c r="J770" s="5">
        <f t="shared" si="46"/>
        <v>2782.6163999999999</v>
      </c>
      <c r="K770" s="11" t="str">
        <f t="shared" si="47"/>
        <v>P0064|Jan</v>
      </c>
    </row>
    <row r="771" spans="1:11" ht="15" customHeight="1" x14ac:dyDescent="0.25">
      <c r="A771" s="2" t="s">
        <v>163</v>
      </c>
      <c r="B771" s="2" t="s">
        <v>12</v>
      </c>
      <c r="C771" s="2">
        <v>10</v>
      </c>
      <c r="D771" s="4">
        <v>174.96</v>
      </c>
      <c r="E771" s="5">
        <f t="shared" si="44"/>
        <v>1749.6000000000001</v>
      </c>
      <c r="F771" s="6">
        <v>0.03</v>
      </c>
      <c r="G771" s="5">
        <f t="shared" si="45"/>
        <v>52.488</v>
      </c>
      <c r="H771" s="2">
        <v>4</v>
      </c>
      <c r="I771" s="3">
        <v>480</v>
      </c>
      <c r="J771" s="5">
        <f t="shared" si="46"/>
        <v>2177.1120000000005</v>
      </c>
      <c r="K771" s="11" t="str">
        <f t="shared" si="47"/>
        <v>P0064|Feb</v>
      </c>
    </row>
    <row r="772" spans="1:11" ht="15" customHeight="1" x14ac:dyDescent="0.25">
      <c r="A772" s="2" t="s">
        <v>163</v>
      </c>
      <c r="B772" s="2" t="s">
        <v>13</v>
      </c>
      <c r="C772" s="2">
        <v>9</v>
      </c>
      <c r="D772" s="4">
        <v>153.38999999999999</v>
      </c>
      <c r="E772" s="5">
        <f t="shared" si="44"/>
        <v>1380.5099999999998</v>
      </c>
      <c r="F772" s="6">
        <v>0.03</v>
      </c>
      <c r="G772" s="5">
        <f t="shared" si="45"/>
        <v>41.415299999999995</v>
      </c>
      <c r="H772" s="2">
        <v>3</v>
      </c>
      <c r="I772" s="3">
        <v>360</v>
      </c>
      <c r="J772" s="5">
        <f t="shared" si="46"/>
        <v>1699.0946999999999</v>
      </c>
      <c r="K772" s="11" t="str">
        <f t="shared" si="47"/>
        <v>P0064|Mar</v>
      </c>
    </row>
    <row r="773" spans="1:11" ht="15" customHeight="1" x14ac:dyDescent="0.25">
      <c r="A773" s="2" t="s">
        <v>165</v>
      </c>
      <c r="B773" s="2" t="s">
        <v>2</v>
      </c>
      <c r="C773" s="2">
        <v>5</v>
      </c>
      <c r="D773" s="4">
        <v>148.06</v>
      </c>
      <c r="E773" s="5">
        <f t="shared" ref="E773:E836" si="48">C773*D773</f>
        <v>740.3</v>
      </c>
      <c r="F773" s="6">
        <v>0.03</v>
      </c>
      <c r="G773" s="5">
        <f t="shared" ref="G773:G836" si="49">E773*F773</f>
        <v>22.208999999999996</v>
      </c>
      <c r="H773" s="2">
        <v>2</v>
      </c>
      <c r="I773" s="3">
        <v>300</v>
      </c>
      <c r="J773" s="5">
        <f t="shared" ref="J773:J836" si="50">E773+I773-G773</f>
        <v>1018.091</v>
      </c>
      <c r="K773" s="11" t="str">
        <f t="shared" ref="K773:K836" si="51">A773&amp;"|"&amp;B773</f>
        <v>P0065|Apr</v>
      </c>
    </row>
    <row r="774" spans="1:11" ht="15" customHeight="1" x14ac:dyDescent="0.25">
      <c r="A774" s="2" t="s">
        <v>165</v>
      </c>
      <c r="B774" s="2" t="s">
        <v>3</v>
      </c>
      <c r="C774" s="2">
        <v>7</v>
      </c>
      <c r="D774" s="4">
        <v>163.74</v>
      </c>
      <c r="E774" s="5">
        <f t="shared" si="48"/>
        <v>1146.18</v>
      </c>
      <c r="F774" s="6">
        <v>0.03</v>
      </c>
      <c r="G774" s="5">
        <f t="shared" si="49"/>
        <v>34.385400000000004</v>
      </c>
      <c r="H774" s="2">
        <v>2</v>
      </c>
      <c r="I774" s="3">
        <v>300</v>
      </c>
      <c r="J774" s="5">
        <f t="shared" si="50"/>
        <v>1411.7946000000002</v>
      </c>
      <c r="K774" s="11" t="str">
        <f t="shared" si="51"/>
        <v>P0065|May</v>
      </c>
    </row>
    <row r="775" spans="1:11" ht="15" customHeight="1" x14ac:dyDescent="0.25">
      <c r="A775" s="2" t="s">
        <v>165</v>
      </c>
      <c r="B775" s="2" t="s">
        <v>4</v>
      </c>
      <c r="C775" s="2">
        <v>7</v>
      </c>
      <c r="D775" s="4">
        <v>171.96</v>
      </c>
      <c r="E775" s="5">
        <f t="shared" si="48"/>
        <v>1203.72</v>
      </c>
      <c r="F775" s="6">
        <v>0.03</v>
      </c>
      <c r="G775" s="5">
        <f t="shared" si="49"/>
        <v>36.111600000000003</v>
      </c>
      <c r="H775" s="2">
        <v>2</v>
      </c>
      <c r="I775" s="3">
        <v>300</v>
      </c>
      <c r="J775" s="5">
        <f t="shared" si="50"/>
        <v>1467.6084000000001</v>
      </c>
      <c r="K775" s="11" t="str">
        <f t="shared" si="51"/>
        <v>P0065|Jun</v>
      </c>
    </row>
    <row r="776" spans="1:11" ht="15" customHeight="1" x14ac:dyDescent="0.25">
      <c r="A776" s="2" t="s">
        <v>165</v>
      </c>
      <c r="B776" s="2" t="s">
        <v>5</v>
      </c>
      <c r="C776" s="2">
        <v>10</v>
      </c>
      <c r="D776" s="4">
        <v>204.3</v>
      </c>
      <c r="E776" s="5">
        <f t="shared" si="48"/>
        <v>2043</v>
      </c>
      <c r="F776" s="6">
        <v>0.03</v>
      </c>
      <c r="G776" s="5">
        <f t="shared" si="49"/>
        <v>61.29</v>
      </c>
      <c r="H776" s="2">
        <v>3</v>
      </c>
      <c r="I776" s="3">
        <v>450</v>
      </c>
      <c r="J776" s="5">
        <f t="shared" si="50"/>
        <v>2431.71</v>
      </c>
      <c r="K776" s="11" t="str">
        <f t="shared" si="51"/>
        <v>P0065|Jul</v>
      </c>
    </row>
    <row r="777" spans="1:11" ht="15" customHeight="1" x14ac:dyDescent="0.25">
      <c r="A777" s="2" t="s">
        <v>165</v>
      </c>
      <c r="B777" s="2" t="s">
        <v>6</v>
      </c>
      <c r="C777" s="2">
        <v>9</v>
      </c>
      <c r="D777" s="4">
        <v>192.24</v>
      </c>
      <c r="E777" s="5">
        <f t="shared" si="48"/>
        <v>1730.16</v>
      </c>
      <c r="F777" s="6">
        <v>0.03</v>
      </c>
      <c r="G777" s="5">
        <f t="shared" si="49"/>
        <v>51.904800000000002</v>
      </c>
      <c r="H777" s="2">
        <v>2</v>
      </c>
      <c r="I777" s="3">
        <v>300</v>
      </c>
      <c r="J777" s="5">
        <f t="shared" si="50"/>
        <v>1978.2552000000001</v>
      </c>
      <c r="K777" s="11" t="str">
        <f t="shared" si="51"/>
        <v>P0065|Aug</v>
      </c>
    </row>
    <row r="778" spans="1:11" ht="15" customHeight="1" x14ac:dyDescent="0.25">
      <c r="A778" s="2" t="s">
        <v>165</v>
      </c>
      <c r="B778" s="2" t="s">
        <v>7</v>
      </c>
      <c r="C778" s="2">
        <v>6</v>
      </c>
      <c r="D778" s="4">
        <v>170.69</v>
      </c>
      <c r="E778" s="5">
        <f t="shared" si="48"/>
        <v>1024.1399999999999</v>
      </c>
      <c r="F778" s="6">
        <v>0.03</v>
      </c>
      <c r="G778" s="5">
        <f t="shared" si="49"/>
        <v>30.724199999999996</v>
      </c>
      <c r="H778" s="2">
        <v>2</v>
      </c>
      <c r="I778" s="3">
        <v>300</v>
      </c>
      <c r="J778" s="5">
        <f t="shared" si="50"/>
        <v>1293.4157999999998</v>
      </c>
      <c r="K778" s="11" t="str">
        <f t="shared" si="51"/>
        <v>P0065|Sep</v>
      </c>
    </row>
    <row r="779" spans="1:11" ht="15" customHeight="1" x14ac:dyDescent="0.25">
      <c r="A779" s="2" t="s">
        <v>165</v>
      </c>
      <c r="B779" s="2" t="s">
        <v>8</v>
      </c>
      <c r="C779" s="2">
        <v>6</v>
      </c>
      <c r="D779" s="4">
        <v>162.24</v>
      </c>
      <c r="E779" s="5">
        <f t="shared" si="48"/>
        <v>973.44</v>
      </c>
      <c r="F779" s="6">
        <v>0.03</v>
      </c>
      <c r="G779" s="5">
        <f t="shared" si="49"/>
        <v>29.203199999999999</v>
      </c>
      <c r="H779" s="2">
        <v>2</v>
      </c>
      <c r="I779" s="3">
        <v>300</v>
      </c>
      <c r="J779" s="5">
        <f t="shared" si="50"/>
        <v>1244.2368000000001</v>
      </c>
      <c r="K779" s="11" t="str">
        <f t="shared" si="51"/>
        <v>P0065|Oct</v>
      </c>
    </row>
    <row r="780" spans="1:11" ht="15" customHeight="1" x14ac:dyDescent="0.25">
      <c r="A780" s="2" t="s">
        <v>165</v>
      </c>
      <c r="B780" s="2" t="s">
        <v>9</v>
      </c>
      <c r="C780" s="2">
        <v>6</v>
      </c>
      <c r="D780" s="4">
        <v>166.58</v>
      </c>
      <c r="E780" s="5">
        <f t="shared" si="48"/>
        <v>999.48</v>
      </c>
      <c r="F780" s="6">
        <v>0.03</v>
      </c>
      <c r="G780" s="5">
        <f t="shared" si="49"/>
        <v>29.984400000000001</v>
      </c>
      <c r="H780" s="2">
        <v>2</v>
      </c>
      <c r="I780" s="3">
        <v>300</v>
      </c>
      <c r="J780" s="5">
        <f t="shared" si="50"/>
        <v>1269.4956</v>
      </c>
      <c r="K780" s="11" t="str">
        <f t="shared" si="51"/>
        <v>P0065|Nov</v>
      </c>
    </row>
    <row r="781" spans="1:11" ht="15" customHeight="1" x14ac:dyDescent="0.25">
      <c r="A781" s="2" t="s">
        <v>165</v>
      </c>
      <c r="B781" s="2" t="s">
        <v>10</v>
      </c>
      <c r="C781" s="2">
        <v>14</v>
      </c>
      <c r="D781" s="4">
        <v>327.73</v>
      </c>
      <c r="E781" s="5">
        <f t="shared" si="48"/>
        <v>4588.22</v>
      </c>
      <c r="F781" s="6">
        <v>0.03</v>
      </c>
      <c r="G781" s="5">
        <f t="shared" si="49"/>
        <v>137.64660000000001</v>
      </c>
      <c r="H781" s="2">
        <v>6</v>
      </c>
      <c r="I781" s="3">
        <v>900</v>
      </c>
      <c r="J781" s="5">
        <f t="shared" si="50"/>
        <v>5350.5734000000002</v>
      </c>
      <c r="K781" s="11" t="str">
        <f t="shared" si="51"/>
        <v>P0065|Dec</v>
      </c>
    </row>
    <row r="782" spans="1:11" ht="15" customHeight="1" x14ac:dyDescent="0.25">
      <c r="A782" s="2" t="s">
        <v>165</v>
      </c>
      <c r="B782" s="2" t="s">
        <v>11</v>
      </c>
      <c r="C782" s="2">
        <v>13</v>
      </c>
      <c r="D782" s="4">
        <v>296.45999999999998</v>
      </c>
      <c r="E782" s="5">
        <f t="shared" si="48"/>
        <v>3853.9799999999996</v>
      </c>
      <c r="F782" s="6">
        <v>0.03</v>
      </c>
      <c r="G782" s="5">
        <f t="shared" si="49"/>
        <v>115.61939999999998</v>
      </c>
      <c r="H782" s="2">
        <v>5</v>
      </c>
      <c r="I782" s="3">
        <v>750</v>
      </c>
      <c r="J782" s="5">
        <f t="shared" si="50"/>
        <v>4488.3606</v>
      </c>
      <c r="K782" s="11" t="str">
        <f t="shared" si="51"/>
        <v>P0065|Jan</v>
      </c>
    </row>
    <row r="783" spans="1:11" ht="15" customHeight="1" x14ac:dyDescent="0.25">
      <c r="A783" s="2" t="s">
        <v>165</v>
      </c>
      <c r="B783" s="2" t="s">
        <v>12</v>
      </c>
      <c r="C783" s="2">
        <v>11</v>
      </c>
      <c r="D783" s="4">
        <v>235.4</v>
      </c>
      <c r="E783" s="5">
        <f t="shared" si="48"/>
        <v>2589.4</v>
      </c>
      <c r="F783" s="6">
        <v>0.03</v>
      </c>
      <c r="G783" s="5">
        <f t="shared" si="49"/>
        <v>77.682000000000002</v>
      </c>
      <c r="H783" s="2">
        <v>4</v>
      </c>
      <c r="I783" s="3">
        <v>600</v>
      </c>
      <c r="J783" s="5">
        <f t="shared" si="50"/>
        <v>3111.7180000000003</v>
      </c>
      <c r="K783" s="11" t="str">
        <f t="shared" si="51"/>
        <v>P0065|Feb</v>
      </c>
    </row>
    <row r="784" spans="1:11" ht="15" customHeight="1" x14ac:dyDescent="0.25">
      <c r="A784" s="2" t="s">
        <v>165</v>
      </c>
      <c r="B784" s="2" t="s">
        <v>13</v>
      </c>
      <c r="C784" s="2">
        <v>11</v>
      </c>
      <c r="D784" s="4">
        <v>243.17</v>
      </c>
      <c r="E784" s="5">
        <f t="shared" si="48"/>
        <v>2674.87</v>
      </c>
      <c r="F784" s="6">
        <v>0.03</v>
      </c>
      <c r="G784" s="5">
        <f t="shared" si="49"/>
        <v>80.246099999999998</v>
      </c>
      <c r="H784" s="2">
        <v>4</v>
      </c>
      <c r="I784" s="3">
        <v>600</v>
      </c>
      <c r="J784" s="5">
        <f t="shared" si="50"/>
        <v>3194.6239</v>
      </c>
      <c r="K784" s="11" t="str">
        <f t="shared" si="51"/>
        <v>P0065|Mar</v>
      </c>
    </row>
    <row r="785" spans="1:11" ht="15" customHeight="1" x14ac:dyDescent="0.25">
      <c r="A785" s="2" t="s">
        <v>167</v>
      </c>
      <c r="B785" s="2" t="s">
        <v>2</v>
      </c>
      <c r="C785" s="2">
        <v>7</v>
      </c>
      <c r="D785" s="4">
        <v>128.13</v>
      </c>
      <c r="E785" s="5">
        <f t="shared" si="48"/>
        <v>896.91</v>
      </c>
      <c r="F785" s="6">
        <v>0.03</v>
      </c>
      <c r="G785" s="5">
        <f t="shared" si="49"/>
        <v>26.907299999999999</v>
      </c>
      <c r="H785" s="2">
        <v>2</v>
      </c>
      <c r="I785" s="3">
        <v>240</v>
      </c>
      <c r="J785" s="5">
        <f t="shared" si="50"/>
        <v>1110.0026999999998</v>
      </c>
      <c r="K785" s="11" t="str">
        <f t="shared" si="51"/>
        <v>P0066|Apr</v>
      </c>
    </row>
    <row r="786" spans="1:11" ht="15" customHeight="1" x14ac:dyDescent="0.25">
      <c r="A786" s="2" t="s">
        <v>167</v>
      </c>
      <c r="B786" s="2" t="s">
        <v>3</v>
      </c>
      <c r="C786" s="2">
        <v>8</v>
      </c>
      <c r="D786" s="4">
        <v>121.67</v>
      </c>
      <c r="E786" s="5">
        <f t="shared" si="48"/>
        <v>973.36</v>
      </c>
      <c r="F786" s="6">
        <v>0.03</v>
      </c>
      <c r="G786" s="5">
        <f t="shared" si="49"/>
        <v>29.200800000000001</v>
      </c>
      <c r="H786" s="2">
        <v>2</v>
      </c>
      <c r="I786" s="3">
        <v>240</v>
      </c>
      <c r="J786" s="5">
        <f t="shared" si="50"/>
        <v>1184.1592000000001</v>
      </c>
      <c r="K786" s="11" t="str">
        <f t="shared" si="51"/>
        <v>P0066|May</v>
      </c>
    </row>
    <row r="787" spans="1:11" ht="15" customHeight="1" x14ac:dyDescent="0.25">
      <c r="A787" s="2" t="s">
        <v>167</v>
      </c>
      <c r="B787" s="2" t="s">
        <v>4</v>
      </c>
      <c r="C787" s="2">
        <v>9</v>
      </c>
      <c r="D787" s="4">
        <v>143.04</v>
      </c>
      <c r="E787" s="5">
        <f t="shared" si="48"/>
        <v>1287.3599999999999</v>
      </c>
      <c r="F787" s="6">
        <v>0.03</v>
      </c>
      <c r="G787" s="5">
        <f t="shared" si="49"/>
        <v>38.620799999999996</v>
      </c>
      <c r="H787" s="2">
        <v>2</v>
      </c>
      <c r="I787" s="3">
        <v>240</v>
      </c>
      <c r="J787" s="5">
        <f t="shared" si="50"/>
        <v>1488.7392</v>
      </c>
      <c r="K787" s="11" t="str">
        <f t="shared" si="51"/>
        <v>P0066|Jun</v>
      </c>
    </row>
    <row r="788" spans="1:11" ht="15" customHeight="1" x14ac:dyDescent="0.25">
      <c r="A788" s="2" t="s">
        <v>167</v>
      </c>
      <c r="B788" s="2" t="s">
        <v>5</v>
      </c>
      <c r="C788" s="2">
        <v>12</v>
      </c>
      <c r="D788" s="4">
        <v>150.06</v>
      </c>
      <c r="E788" s="5">
        <f t="shared" si="48"/>
        <v>1800.72</v>
      </c>
      <c r="F788" s="6">
        <v>0.03</v>
      </c>
      <c r="G788" s="5">
        <f t="shared" si="49"/>
        <v>54.021599999999999</v>
      </c>
      <c r="H788" s="2">
        <v>3</v>
      </c>
      <c r="I788" s="3">
        <v>360</v>
      </c>
      <c r="J788" s="5">
        <f t="shared" si="50"/>
        <v>2106.6984000000002</v>
      </c>
      <c r="K788" s="11" t="str">
        <f t="shared" si="51"/>
        <v>P0066|Jul</v>
      </c>
    </row>
    <row r="789" spans="1:11" ht="15" customHeight="1" x14ac:dyDescent="0.25">
      <c r="A789" s="2" t="s">
        <v>167</v>
      </c>
      <c r="B789" s="2" t="s">
        <v>6</v>
      </c>
      <c r="C789" s="2">
        <v>12</v>
      </c>
      <c r="D789" s="4">
        <v>157.29</v>
      </c>
      <c r="E789" s="5">
        <f t="shared" si="48"/>
        <v>1887.48</v>
      </c>
      <c r="F789" s="6">
        <v>0.03</v>
      </c>
      <c r="G789" s="5">
        <f t="shared" si="49"/>
        <v>56.624400000000001</v>
      </c>
      <c r="H789" s="2">
        <v>3</v>
      </c>
      <c r="I789" s="3">
        <v>360</v>
      </c>
      <c r="J789" s="5">
        <f t="shared" si="50"/>
        <v>2190.8555999999999</v>
      </c>
      <c r="K789" s="11" t="str">
        <f t="shared" si="51"/>
        <v>P0066|Aug</v>
      </c>
    </row>
    <row r="790" spans="1:11" ht="15" customHeight="1" x14ac:dyDescent="0.25">
      <c r="A790" s="2" t="s">
        <v>167</v>
      </c>
      <c r="B790" s="2" t="s">
        <v>7</v>
      </c>
      <c r="C790" s="2">
        <v>9</v>
      </c>
      <c r="D790" s="4">
        <v>132.76</v>
      </c>
      <c r="E790" s="5">
        <f t="shared" si="48"/>
        <v>1194.8399999999999</v>
      </c>
      <c r="F790" s="6">
        <v>0.03</v>
      </c>
      <c r="G790" s="5">
        <f t="shared" si="49"/>
        <v>35.845199999999998</v>
      </c>
      <c r="H790" s="2">
        <v>3</v>
      </c>
      <c r="I790" s="3">
        <v>360</v>
      </c>
      <c r="J790" s="5">
        <f t="shared" si="50"/>
        <v>1518.9947999999999</v>
      </c>
      <c r="K790" s="11" t="str">
        <f t="shared" si="51"/>
        <v>P0066|Sep</v>
      </c>
    </row>
    <row r="791" spans="1:11" ht="15" customHeight="1" x14ac:dyDescent="0.25">
      <c r="A791" s="2" t="s">
        <v>167</v>
      </c>
      <c r="B791" s="2" t="s">
        <v>8</v>
      </c>
      <c r="C791" s="2">
        <v>8</v>
      </c>
      <c r="D791" s="4">
        <v>132.93</v>
      </c>
      <c r="E791" s="5">
        <f t="shared" si="48"/>
        <v>1063.44</v>
      </c>
      <c r="F791" s="6">
        <v>0.03</v>
      </c>
      <c r="G791" s="5">
        <f t="shared" si="49"/>
        <v>31.903200000000002</v>
      </c>
      <c r="H791" s="2">
        <v>3</v>
      </c>
      <c r="I791" s="3">
        <v>360</v>
      </c>
      <c r="J791" s="5">
        <f t="shared" si="50"/>
        <v>1391.5368000000001</v>
      </c>
      <c r="K791" s="11" t="str">
        <f t="shared" si="51"/>
        <v>P0066|Oct</v>
      </c>
    </row>
    <row r="792" spans="1:11" ht="15" customHeight="1" x14ac:dyDescent="0.25">
      <c r="A792" s="2" t="s">
        <v>167</v>
      </c>
      <c r="B792" s="2" t="s">
        <v>9</v>
      </c>
      <c r="C792" s="2">
        <v>8</v>
      </c>
      <c r="D792" s="4">
        <v>130.47</v>
      </c>
      <c r="E792" s="5">
        <f t="shared" si="48"/>
        <v>1043.76</v>
      </c>
      <c r="F792" s="6">
        <v>0.03</v>
      </c>
      <c r="G792" s="5">
        <f t="shared" si="49"/>
        <v>31.312799999999999</v>
      </c>
      <c r="H792" s="2">
        <v>3</v>
      </c>
      <c r="I792" s="3">
        <v>360</v>
      </c>
      <c r="J792" s="5">
        <f t="shared" si="50"/>
        <v>1372.4472000000001</v>
      </c>
      <c r="K792" s="11" t="str">
        <f t="shared" si="51"/>
        <v>P0066|Nov</v>
      </c>
    </row>
    <row r="793" spans="1:11" ht="15" customHeight="1" x14ac:dyDescent="0.25">
      <c r="A793" s="2" t="s">
        <v>167</v>
      </c>
      <c r="B793" s="2" t="s">
        <v>10</v>
      </c>
      <c r="C793" s="2">
        <v>15</v>
      </c>
      <c r="D793" s="4">
        <v>244.3</v>
      </c>
      <c r="E793" s="5">
        <f t="shared" si="48"/>
        <v>3664.5</v>
      </c>
      <c r="F793" s="6">
        <v>0.03</v>
      </c>
      <c r="G793" s="5">
        <f t="shared" si="49"/>
        <v>109.935</v>
      </c>
      <c r="H793" s="2">
        <v>6</v>
      </c>
      <c r="I793" s="3">
        <v>720</v>
      </c>
      <c r="J793" s="5">
        <f t="shared" si="50"/>
        <v>4274.5649999999996</v>
      </c>
      <c r="K793" s="11" t="str">
        <f t="shared" si="51"/>
        <v>P0066|Dec</v>
      </c>
    </row>
    <row r="794" spans="1:11" ht="15" customHeight="1" x14ac:dyDescent="0.25">
      <c r="A794" s="2" t="s">
        <v>167</v>
      </c>
      <c r="B794" s="2" t="s">
        <v>11</v>
      </c>
      <c r="C794" s="2">
        <v>15</v>
      </c>
      <c r="D794" s="4">
        <v>212.49</v>
      </c>
      <c r="E794" s="5">
        <f t="shared" si="48"/>
        <v>3187.3500000000004</v>
      </c>
      <c r="F794" s="6">
        <v>0.03</v>
      </c>
      <c r="G794" s="5">
        <f t="shared" si="49"/>
        <v>95.620500000000007</v>
      </c>
      <c r="H794" s="2">
        <v>6</v>
      </c>
      <c r="I794" s="3">
        <v>720</v>
      </c>
      <c r="J794" s="5">
        <f t="shared" si="50"/>
        <v>3811.7295000000004</v>
      </c>
      <c r="K794" s="11" t="str">
        <f t="shared" si="51"/>
        <v>P0066|Jan</v>
      </c>
    </row>
    <row r="795" spans="1:11" ht="15" customHeight="1" x14ac:dyDescent="0.25">
      <c r="A795" s="2" t="s">
        <v>167</v>
      </c>
      <c r="B795" s="2" t="s">
        <v>12</v>
      </c>
      <c r="C795" s="2">
        <v>13</v>
      </c>
      <c r="D795" s="4">
        <v>204.51</v>
      </c>
      <c r="E795" s="5">
        <f t="shared" si="48"/>
        <v>2658.63</v>
      </c>
      <c r="F795" s="6">
        <v>0.03</v>
      </c>
      <c r="G795" s="5">
        <f t="shared" si="49"/>
        <v>79.758899999999997</v>
      </c>
      <c r="H795" s="2">
        <v>5</v>
      </c>
      <c r="I795" s="3">
        <v>600</v>
      </c>
      <c r="J795" s="5">
        <f t="shared" si="50"/>
        <v>3178.8711000000003</v>
      </c>
      <c r="K795" s="11" t="str">
        <f t="shared" si="51"/>
        <v>P0066|Feb</v>
      </c>
    </row>
    <row r="796" spans="1:11" ht="15" customHeight="1" x14ac:dyDescent="0.25">
      <c r="A796" s="2" t="s">
        <v>167</v>
      </c>
      <c r="B796" s="2" t="s">
        <v>13</v>
      </c>
      <c r="C796" s="2">
        <v>12</v>
      </c>
      <c r="D796" s="4">
        <v>177.36</v>
      </c>
      <c r="E796" s="5">
        <f t="shared" si="48"/>
        <v>2128.3200000000002</v>
      </c>
      <c r="F796" s="6">
        <v>0.03</v>
      </c>
      <c r="G796" s="5">
        <f t="shared" si="49"/>
        <v>63.849600000000002</v>
      </c>
      <c r="H796" s="2">
        <v>4</v>
      </c>
      <c r="I796" s="3">
        <v>480</v>
      </c>
      <c r="J796" s="5">
        <f t="shared" si="50"/>
        <v>2544.4704000000002</v>
      </c>
      <c r="K796" s="11" t="str">
        <f t="shared" si="51"/>
        <v>P0066|Mar</v>
      </c>
    </row>
    <row r="797" spans="1:11" ht="15" customHeight="1" x14ac:dyDescent="0.25">
      <c r="A797" s="2" t="s">
        <v>169</v>
      </c>
      <c r="B797" s="2" t="s">
        <v>2</v>
      </c>
      <c r="C797" s="2">
        <v>5</v>
      </c>
      <c r="D797" s="4">
        <v>299.04000000000002</v>
      </c>
      <c r="E797" s="5">
        <f t="shared" si="48"/>
        <v>1495.2</v>
      </c>
      <c r="F797" s="6">
        <v>0.03</v>
      </c>
      <c r="G797" s="5">
        <f t="shared" si="49"/>
        <v>44.856000000000002</v>
      </c>
      <c r="H797" s="2">
        <v>2</v>
      </c>
      <c r="I797" s="3">
        <v>540</v>
      </c>
      <c r="J797" s="5">
        <f t="shared" si="50"/>
        <v>1990.3440000000001</v>
      </c>
      <c r="K797" s="11" t="str">
        <f t="shared" si="51"/>
        <v>P0067|Apr</v>
      </c>
    </row>
    <row r="798" spans="1:11" ht="15" customHeight="1" x14ac:dyDescent="0.25">
      <c r="A798" s="2" t="s">
        <v>169</v>
      </c>
      <c r="B798" s="2" t="s">
        <v>3</v>
      </c>
      <c r="C798" s="2">
        <v>6</v>
      </c>
      <c r="D798" s="4">
        <v>308.67</v>
      </c>
      <c r="E798" s="5">
        <f t="shared" si="48"/>
        <v>1852.02</v>
      </c>
      <c r="F798" s="6">
        <v>0.03</v>
      </c>
      <c r="G798" s="5">
        <f t="shared" si="49"/>
        <v>55.560600000000001</v>
      </c>
      <c r="H798" s="2">
        <v>2</v>
      </c>
      <c r="I798" s="3">
        <v>540</v>
      </c>
      <c r="J798" s="5">
        <f t="shared" si="50"/>
        <v>2336.4594000000002</v>
      </c>
      <c r="K798" s="11" t="str">
        <f t="shared" si="51"/>
        <v>P0067|May</v>
      </c>
    </row>
    <row r="799" spans="1:11" ht="15" customHeight="1" x14ac:dyDescent="0.25">
      <c r="A799" s="2" t="s">
        <v>169</v>
      </c>
      <c r="B799" s="2" t="s">
        <v>4</v>
      </c>
      <c r="C799" s="2">
        <v>7</v>
      </c>
      <c r="D799" s="4">
        <v>291.27</v>
      </c>
      <c r="E799" s="5">
        <f t="shared" si="48"/>
        <v>2038.8899999999999</v>
      </c>
      <c r="F799" s="6">
        <v>0.03</v>
      </c>
      <c r="G799" s="5">
        <f t="shared" si="49"/>
        <v>61.166699999999992</v>
      </c>
      <c r="H799" s="2">
        <v>2</v>
      </c>
      <c r="I799" s="3">
        <v>540</v>
      </c>
      <c r="J799" s="5">
        <f t="shared" si="50"/>
        <v>2517.7232999999997</v>
      </c>
      <c r="K799" s="11" t="str">
        <f t="shared" si="51"/>
        <v>P0067|Jun</v>
      </c>
    </row>
    <row r="800" spans="1:11" ht="15" customHeight="1" x14ac:dyDescent="0.25">
      <c r="A800" s="2" t="s">
        <v>169</v>
      </c>
      <c r="B800" s="2" t="s">
        <v>5</v>
      </c>
      <c r="C800" s="2">
        <v>9</v>
      </c>
      <c r="D800" s="4">
        <v>361.8</v>
      </c>
      <c r="E800" s="5">
        <f t="shared" si="48"/>
        <v>3256.2000000000003</v>
      </c>
      <c r="F800" s="6">
        <v>0.03</v>
      </c>
      <c r="G800" s="5">
        <f t="shared" si="49"/>
        <v>97.686000000000007</v>
      </c>
      <c r="H800" s="2">
        <v>2</v>
      </c>
      <c r="I800" s="3">
        <v>540</v>
      </c>
      <c r="J800" s="5">
        <f t="shared" si="50"/>
        <v>3698.5140000000001</v>
      </c>
      <c r="K800" s="11" t="str">
        <f t="shared" si="51"/>
        <v>P0067|Jul</v>
      </c>
    </row>
    <row r="801" spans="1:11" ht="15" customHeight="1" x14ac:dyDescent="0.25">
      <c r="A801" s="2" t="s">
        <v>169</v>
      </c>
      <c r="B801" s="2" t="s">
        <v>6</v>
      </c>
      <c r="C801" s="2">
        <v>9</v>
      </c>
      <c r="D801" s="4">
        <v>350.84</v>
      </c>
      <c r="E801" s="5">
        <f t="shared" si="48"/>
        <v>3157.56</v>
      </c>
      <c r="F801" s="6">
        <v>0.03</v>
      </c>
      <c r="G801" s="5">
        <f t="shared" si="49"/>
        <v>94.726799999999997</v>
      </c>
      <c r="H801" s="2">
        <v>2</v>
      </c>
      <c r="I801" s="3">
        <v>540</v>
      </c>
      <c r="J801" s="5">
        <f t="shared" si="50"/>
        <v>3602.8332</v>
      </c>
      <c r="K801" s="11" t="str">
        <f t="shared" si="51"/>
        <v>P0067|Aug</v>
      </c>
    </row>
    <row r="802" spans="1:11" ht="15" customHeight="1" x14ac:dyDescent="0.25">
      <c r="A802" s="2" t="s">
        <v>169</v>
      </c>
      <c r="B802" s="2" t="s">
        <v>7</v>
      </c>
      <c r="C802" s="2">
        <v>6</v>
      </c>
      <c r="D802" s="4">
        <v>348.4</v>
      </c>
      <c r="E802" s="5">
        <f t="shared" si="48"/>
        <v>2090.3999999999996</v>
      </c>
      <c r="F802" s="6">
        <v>0.03</v>
      </c>
      <c r="G802" s="5">
        <f t="shared" si="49"/>
        <v>62.711999999999989</v>
      </c>
      <c r="H802" s="2">
        <v>2</v>
      </c>
      <c r="I802" s="3">
        <v>540</v>
      </c>
      <c r="J802" s="5">
        <f t="shared" si="50"/>
        <v>2567.6879999999996</v>
      </c>
      <c r="K802" s="11" t="str">
        <f t="shared" si="51"/>
        <v>P0067|Sep</v>
      </c>
    </row>
    <row r="803" spans="1:11" ht="15" customHeight="1" x14ac:dyDescent="0.25">
      <c r="A803" s="2" t="s">
        <v>169</v>
      </c>
      <c r="B803" s="2" t="s">
        <v>8</v>
      </c>
      <c r="C803" s="2">
        <v>6</v>
      </c>
      <c r="D803" s="4">
        <v>300.02</v>
      </c>
      <c r="E803" s="5">
        <f t="shared" si="48"/>
        <v>1800.12</v>
      </c>
      <c r="F803" s="6">
        <v>0.03</v>
      </c>
      <c r="G803" s="5">
        <f t="shared" si="49"/>
        <v>54.003599999999992</v>
      </c>
      <c r="H803" s="2">
        <v>2</v>
      </c>
      <c r="I803" s="3">
        <v>540</v>
      </c>
      <c r="J803" s="5">
        <f t="shared" si="50"/>
        <v>2286.1163999999999</v>
      </c>
      <c r="K803" s="11" t="str">
        <f t="shared" si="51"/>
        <v>P0067|Oct</v>
      </c>
    </row>
    <row r="804" spans="1:11" ht="15" customHeight="1" x14ac:dyDescent="0.25">
      <c r="A804" s="2" t="s">
        <v>169</v>
      </c>
      <c r="B804" s="2" t="s">
        <v>9</v>
      </c>
      <c r="C804" s="2">
        <v>6</v>
      </c>
      <c r="D804" s="4">
        <v>345.83</v>
      </c>
      <c r="E804" s="5">
        <f t="shared" si="48"/>
        <v>2074.98</v>
      </c>
      <c r="F804" s="6">
        <v>0.03</v>
      </c>
      <c r="G804" s="5">
        <f t="shared" si="49"/>
        <v>62.249400000000001</v>
      </c>
      <c r="H804" s="2">
        <v>2</v>
      </c>
      <c r="I804" s="3">
        <v>540</v>
      </c>
      <c r="J804" s="5">
        <f t="shared" si="50"/>
        <v>2552.7305999999999</v>
      </c>
      <c r="K804" s="11" t="str">
        <f t="shared" si="51"/>
        <v>P0067|Nov</v>
      </c>
    </row>
    <row r="805" spans="1:11" ht="15" customHeight="1" x14ac:dyDescent="0.25">
      <c r="A805" s="2" t="s">
        <v>169</v>
      </c>
      <c r="B805" s="2" t="s">
        <v>10</v>
      </c>
      <c r="C805" s="2">
        <v>14</v>
      </c>
      <c r="D805" s="4">
        <v>553.34</v>
      </c>
      <c r="E805" s="5">
        <f t="shared" si="48"/>
        <v>7746.76</v>
      </c>
      <c r="F805" s="6">
        <v>0.03</v>
      </c>
      <c r="G805" s="5">
        <f t="shared" si="49"/>
        <v>232.40279999999998</v>
      </c>
      <c r="H805" s="2">
        <v>6</v>
      </c>
      <c r="I805" s="3">
        <v>1620</v>
      </c>
      <c r="J805" s="5">
        <f t="shared" si="50"/>
        <v>9134.3572000000004</v>
      </c>
      <c r="K805" s="11" t="str">
        <f t="shared" si="51"/>
        <v>P0067|Dec</v>
      </c>
    </row>
    <row r="806" spans="1:11" ht="15" customHeight="1" x14ac:dyDescent="0.25">
      <c r="A806" s="2" t="s">
        <v>169</v>
      </c>
      <c r="B806" s="2" t="s">
        <v>11</v>
      </c>
      <c r="C806" s="2">
        <v>11</v>
      </c>
      <c r="D806" s="4">
        <v>524.66</v>
      </c>
      <c r="E806" s="5">
        <f t="shared" si="48"/>
        <v>5771.2599999999993</v>
      </c>
      <c r="F806" s="6">
        <v>0.03</v>
      </c>
      <c r="G806" s="5">
        <f t="shared" si="49"/>
        <v>173.13779999999997</v>
      </c>
      <c r="H806" s="2">
        <v>4</v>
      </c>
      <c r="I806" s="3">
        <v>1080</v>
      </c>
      <c r="J806" s="5">
        <f t="shared" si="50"/>
        <v>6678.1221999999998</v>
      </c>
      <c r="K806" s="11" t="str">
        <f t="shared" si="51"/>
        <v>P0067|Jan</v>
      </c>
    </row>
    <row r="807" spans="1:11" ht="15" customHeight="1" x14ac:dyDescent="0.25">
      <c r="A807" s="2" t="s">
        <v>169</v>
      </c>
      <c r="B807" s="2" t="s">
        <v>12</v>
      </c>
      <c r="C807" s="2">
        <v>10</v>
      </c>
      <c r="D807" s="4">
        <v>475.4</v>
      </c>
      <c r="E807" s="5">
        <f t="shared" si="48"/>
        <v>4754</v>
      </c>
      <c r="F807" s="6">
        <v>0.03</v>
      </c>
      <c r="G807" s="5">
        <f t="shared" si="49"/>
        <v>142.62</v>
      </c>
      <c r="H807" s="2">
        <v>4</v>
      </c>
      <c r="I807" s="3">
        <v>1080</v>
      </c>
      <c r="J807" s="5">
        <f t="shared" si="50"/>
        <v>5691.38</v>
      </c>
      <c r="K807" s="11" t="str">
        <f t="shared" si="51"/>
        <v>P0067|Feb</v>
      </c>
    </row>
    <row r="808" spans="1:11" ht="15" customHeight="1" x14ac:dyDescent="0.25">
      <c r="A808" s="2" t="s">
        <v>169</v>
      </c>
      <c r="B808" s="2" t="s">
        <v>13</v>
      </c>
      <c r="C808" s="2">
        <v>9</v>
      </c>
      <c r="D808" s="4">
        <v>472.83</v>
      </c>
      <c r="E808" s="5">
        <f t="shared" si="48"/>
        <v>4255.47</v>
      </c>
      <c r="F808" s="6">
        <v>0.03</v>
      </c>
      <c r="G808" s="5">
        <f t="shared" si="49"/>
        <v>127.6641</v>
      </c>
      <c r="H808" s="2">
        <v>3</v>
      </c>
      <c r="I808" s="3">
        <v>810</v>
      </c>
      <c r="J808" s="5">
        <f t="shared" si="50"/>
        <v>4937.8059000000003</v>
      </c>
      <c r="K808" s="11" t="str">
        <f t="shared" si="51"/>
        <v>P0067|Mar</v>
      </c>
    </row>
    <row r="809" spans="1:11" ht="15" customHeight="1" x14ac:dyDescent="0.25">
      <c r="A809" s="2" t="s">
        <v>171</v>
      </c>
      <c r="B809" s="2" t="s">
        <v>2</v>
      </c>
      <c r="C809" s="2">
        <v>5</v>
      </c>
      <c r="D809" s="4">
        <v>251.58</v>
      </c>
      <c r="E809" s="5">
        <f t="shared" si="48"/>
        <v>1257.9000000000001</v>
      </c>
      <c r="F809" s="6">
        <v>0.03</v>
      </c>
      <c r="G809" s="5">
        <f t="shared" si="49"/>
        <v>37.737000000000002</v>
      </c>
      <c r="H809" s="2">
        <v>2</v>
      </c>
      <c r="I809" s="3">
        <v>450</v>
      </c>
      <c r="J809" s="5">
        <f t="shared" si="50"/>
        <v>1670.163</v>
      </c>
      <c r="K809" s="11" t="str">
        <f t="shared" si="51"/>
        <v>P0068|Apr</v>
      </c>
    </row>
    <row r="810" spans="1:11" ht="15" customHeight="1" x14ac:dyDescent="0.25">
      <c r="A810" s="2" t="s">
        <v>171</v>
      </c>
      <c r="B810" s="2" t="s">
        <v>3</v>
      </c>
      <c r="C810" s="2">
        <v>7</v>
      </c>
      <c r="D810" s="4">
        <v>244.87</v>
      </c>
      <c r="E810" s="5">
        <f t="shared" si="48"/>
        <v>1714.0900000000001</v>
      </c>
      <c r="F810" s="6">
        <v>0.03</v>
      </c>
      <c r="G810" s="5">
        <f t="shared" si="49"/>
        <v>51.422699999999999</v>
      </c>
      <c r="H810" s="2">
        <v>2</v>
      </c>
      <c r="I810" s="3">
        <v>450</v>
      </c>
      <c r="J810" s="5">
        <f t="shared" si="50"/>
        <v>2112.6673000000001</v>
      </c>
      <c r="K810" s="11" t="str">
        <f t="shared" si="51"/>
        <v>P0068|May</v>
      </c>
    </row>
    <row r="811" spans="1:11" ht="15" customHeight="1" x14ac:dyDescent="0.25">
      <c r="A811" s="2" t="s">
        <v>171</v>
      </c>
      <c r="B811" s="2" t="s">
        <v>4</v>
      </c>
      <c r="C811" s="2">
        <v>8</v>
      </c>
      <c r="D811" s="4">
        <v>254.19</v>
      </c>
      <c r="E811" s="5">
        <f t="shared" si="48"/>
        <v>2033.52</v>
      </c>
      <c r="F811" s="6">
        <v>0.03</v>
      </c>
      <c r="G811" s="5">
        <f t="shared" si="49"/>
        <v>61.005599999999994</v>
      </c>
      <c r="H811" s="2">
        <v>2</v>
      </c>
      <c r="I811" s="3">
        <v>450</v>
      </c>
      <c r="J811" s="5">
        <f t="shared" si="50"/>
        <v>2422.5144</v>
      </c>
      <c r="K811" s="11" t="str">
        <f t="shared" si="51"/>
        <v>P0068|Jun</v>
      </c>
    </row>
    <row r="812" spans="1:11" ht="15" customHeight="1" x14ac:dyDescent="0.25">
      <c r="A812" s="2" t="s">
        <v>171</v>
      </c>
      <c r="B812" s="2" t="s">
        <v>5</v>
      </c>
      <c r="C812" s="2">
        <v>10</v>
      </c>
      <c r="D812" s="4">
        <v>291.60000000000002</v>
      </c>
      <c r="E812" s="5">
        <f t="shared" si="48"/>
        <v>2916</v>
      </c>
      <c r="F812" s="6">
        <v>0.03</v>
      </c>
      <c r="G812" s="5">
        <f t="shared" si="49"/>
        <v>87.47999999999999</v>
      </c>
      <c r="H812" s="2">
        <v>3</v>
      </c>
      <c r="I812" s="3">
        <v>675</v>
      </c>
      <c r="J812" s="5">
        <f t="shared" si="50"/>
        <v>3503.52</v>
      </c>
      <c r="K812" s="11" t="str">
        <f t="shared" si="51"/>
        <v>P0068|Jul</v>
      </c>
    </row>
    <row r="813" spans="1:11" ht="15" customHeight="1" x14ac:dyDescent="0.25">
      <c r="A813" s="2" t="s">
        <v>171</v>
      </c>
      <c r="B813" s="2" t="s">
        <v>6</v>
      </c>
      <c r="C813" s="2">
        <v>11</v>
      </c>
      <c r="D813" s="4">
        <v>305.57</v>
      </c>
      <c r="E813" s="5">
        <f t="shared" si="48"/>
        <v>3361.27</v>
      </c>
      <c r="F813" s="6">
        <v>0.03</v>
      </c>
      <c r="G813" s="5">
        <f t="shared" si="49"/>
        <v>100.8381</v>
      </c>
      <c r="H813" s="2">
        <v>3</v>
      </c>
      <c r="I813" s="3">
        <v>675</v>
      </c>
      <c r="J813" s="5">
        <f t="shared" si="50"/>
        <v>3935.4319</v>
      </c>
      <c r="K813" s="11" t="str">
        <f t="shared" si="51"/>
        <v>P0068|Aug</v>
      </c>
    </row>
    <row r="814" spans="1:11" ht="15" customHeight="1" x14ac:dyDescent="0.25">
      <c r="A814" s="2" t="s">
        <v>171</v>
      </c>
      <c r="B814" s="2" t="s">
        <v>7</v>
      </c>
      <c r="C814" s="2">
        <v>7</v>
      </c>
      <c r="D814" s="4">
        <v>281.58999999999997</v>
      </c>
      <c r="E814" s="5">
        <f t="shared" si="48"/>
        <v>1971.1299999999999</v>
      </c>
      <c r="F814" s="6">
        <v>0.03</v>
      </c>
      <c r="G814" s="5">
        <f t="shared" si="49"/>
        <v>59.133899999999997</v>
      </c>
      <c r="H814" s="2">
        <v>2</v>
      </c>
      <c r="I814" s="3">
        <v>450</v>
      </c>
      <c r="J814" s="5">
        <f t="shared" si="50"/>
        <v>2361.9961000000003</v>
      </c>
      <c r="K814" s="11" t="str">
        <f t="shared" si="51"/>
        <v>P0068|Sep</v>
      </c>
    </row>
    <row r="815" spans="1:11" ht="15" customHeight="1" x14ac:dyDescent="0.25">
      <c r="A815" s="2" t="s">
        <v>171</v>
      </c>
      <c r="B815" s="2" t="s">
        <v>8</v>
      </c>
      <c r="C815" s="2">
        <v>6</v>
      </c>
      <c r="D815" s="4">
        <v>275.06</v>
      </c>
      <c r="E815" s="5">
        <f t="shared" si="48"/>
        <v>1650.3600000000001</v>
      </c>
      <c r="F815" s="6">
        <v>0.03</v>
      </c>
      <c r="G815" s="5">
        <f t="shared" si="49"/>
        <v>49.510800000000003</v>
      </c>
      <c r="H815" s="2">
        <v>2</v>
      </c>
      <c r="I815" s="3">
        <v>450</v>
      </c>
      <c r="J815" s="5">
        <f t="shared" si="50"/>
        <v>2050.8492000000001</v>
      </c>
      <c r="K815" s="11" t="str">
        <f t="shared" si="51"/>
        <v>P0068|Oct</v>
      </c>
    </row>
    <row r="816" spans="1:11" ht="15" customHeight="1" x14ac:dyDescent="0.25">
      <c r="A816" s="2" t="s">
        <v>171</v>
      </c>
      <c r="B816" s="2" t="s">
        <v>9</v>
      </c>
      <c r="C816" s="2">
        <v>6</v>
      </c>
      <c r="D816" s="4">
        <v>260.76</v>
      </c>
      <c r="E816" s="5">
        <f t="shared" si="48"/>
        <v>1564.56</v>
      </c>
      <c r="F816" s="6">
        <v>0.03</v>
      </c>
      <c r="G816" s="5">
        <f t="shared" si="49"/>
        <v>46.936799999999998</v>
      </c>
      <c r="H816" s="2">
        <v>2</v>
      </c>
      <c r="I816" s="3">
        <v>450</v>
      </c>
      <c r="J816" s="5">
        <f t="shared" si="50"/>
        <v>1967.6232</v>
      </c>
      <c r="K816" s="11" t="str">
        <f t="shared" si="51"/>
        <v>P0068|Nov</v>
      </c>
    </row>
    <row r="817" spans="1:11" ht="15" customHeight="1" x14ac:dyDescent="0.25">
      <c r="A817" s="2" t="s">
        <v>171</v>
      </c>
      <c r="B817" s="2" t="s">
        <v>10</v>
      </c>
      <c r="C817" s="2">
        <v>12</v>
      </c>
      <c r="D817" s="4">
        <v>467.06</v>
      </c>
      <c r="E817" s="5">
        <f t="shared" si="48"/>
        <v>5604.72</v>
      </c>
      <c r="F817" s="6">
        <v>0.03</v>
      </c>
      <c r="G817" s="5">
        <f t="shared" si="49"/>
        <v>168.14160000000001</v>
      </c>
      <c r="H817" s="2">
        <v>5</v>
      </c>
      <c r="I817" s="3">
        <v>1125</v>
      </c>
      <c r="J817" s="5">
        <f t="shared" si="50"/>
        <v>6561.5784000000003</v>
      </c>
      <c r="K817" s="11" t="str">
        <f t="shared" si="51"/>
        <v>P0068|Dec</v>
      </c>
    </row>
    <row r="818" spans="1:11" ht="15" customHeight="1" x14ac:dyDescent="0.25">
      <c r="A818" s="2" t="s">
        <v>171</v>
      </c>
      <c r="B818" s="2" t="s">
        <v>11</v>
      </c>
      <c r="C818" s="2">
        <v>13</v>
      </c>
      <c r="D818" s="4">
        <v>425.75</v>
      </c>
      <c r="E818" s="5">
        <f t="shared" si="48"/>
        <v>5534.75</v>
      </c>
      <c r="F818" s="6">
        <v>0.03</v>
      </c>
      <c r="G818" s="5">
        <f t="shared" si="49"/>
        <v>166.04249999999999</v>
      </c>
      <c r="H818" s="2">
        <v>5</v>
      </c>
      <c r="I818" s="3">
        <v>1125</v>
      </c>
      <c r="J818" s="5">
        <f t="shared" si="50"/>
        <v>6493.7075000000004</v>
      </c>
      <c r="K818" s="11" t="str">
        <f t="shared" si="51"/>
        <v>P0068|Jan</v>
      </c>
    </row>
    <row r="819" spans="1:11" ht="15" customHeight="1" x14ac:dyDescent="0.25">
      <c r="A819" s="2" t="s">
        <v>171</v>
      </c>
      <c r="B819" s="2" t="s">
        <v>12</v>
      </c>
      <c r="C819" s="2">
        <v>11</v>
      </c>
      <c r="D819" s="4">
        <v>421.5</v>
      </c>
      <c r="E819" s="5">
        <f t="shared" si="48"/>
        <v>4636.5</v>
      </c>
      <c r="F819" s="6">
        <v>0.03</v>
      </c>
      <c r="G819" s="5">
        <f t="shared" si="49"/>
        <v>139.095</v>
      </c>
      <c r="H819" s="2">
        <v>4</v>
      </c>
      <c r="I819" s="3">
        <v>900</v>
      </c>
      <c r="J819" s="5">
        <f t="shared" si="50"/>
        <v>5397.4049999999997</v>
      </c>
      <c r="K819" s="11" t="str">
        <f t="shared" si="51"/>
        <v>P0068|Feb</v>
      </c>
    </row>
    <row r="820" spans="1:11" ht="15" customHeight="1" x14ac:dyDescent="0.25">
      <c r="A820" s="2" t="s">
        <v>171</v>
      </c>
      <c r="B820" s="2" t="s">
        <v>13</v>
      </c>
      <c r="C820" s="2">
        <v>11</v>
      </c>
      <c r="D820" s="4">
        <v>350.37</v>
      </c>
      <c r="E820" s="5">
        <f t="shared" si="48"/>
        <v>3854.07</v>
      </c>
      <c r="F820" s="6">
        <v>0.03</v>
      </c>
      <c r="G820" s="5">
        <f t="shared" si="49"/>
        <v>115.6221</v>
      </c>
      <c r="H820" s="2">
        <v>4</v>
      </c>
      <c r="I820" s="3">
        <v>900</v>
      </c>
      <c r="J820" s="5">
        <f t="shared" si="50"/>
        <v>4638.4479000000001</v>
      </c>
      <c r="K820" s="11" t="str">
        <f t="shared" si="51"/>
        <v>P0068|Mar</v>
      </c>
    </row>
    <row r="821" spans="1:11" ht="15" customHeight="1" x14ac:dyDescent="0.25">
      <c r="A821" s="2" t="s">
        <v>173</v>
      </c>
      <c r="B821" s="2" t="s">
        <v>2</v>
      </c>
      <c r="C821" s="2">
        <v>5</v>
      </c>
      <c r="D821" s="4">
        <v>225.02</v>
      </c>
      <c r="E821" s="5">
        <f t="shared" si="48"/>
        <v>1125.1000000000001</v>
      </c>
      <c r="F821" s="6">
        <v>0.03</v>
      </c>
      <c r="G821" s="5">
        <f t="shared" si="49"/>
        <v>33.753</v>
      </c>
      <c r="H821" s="2">
        <v>2</v>
      </c>
      <c r="I821" s="3">
        <v>450</v>
      </c>
      <c r="J821" s="5">
        <f t="shared" si="50"/>
        <v>1541.3470000000002</v>
      </c>
      <c r="K821" s="11" t="str">
        <f t="shared" si="51"/>
        <v>P0069|Apr</v>
      </c>
    </row>
    <row r="822" spans="1:11" ht="15" customHeight="1" x14ac:dyDescent="0.25">
      <c r="A822" s="2" t="s">
        <v>173</v>
      </c>
      <c r="B822" s="2" t="s">
        <v>3</v>
      </c>
      <c r="C822" s="2">
        <v>5</v>
      </c>
      <c r="D822" s="4">
        <v>247.19</v>
      </c>
      <c r="E822" s="5">
        <f t="shared" si="48"/>
        <v>1235.95</v>
      </c>
      <c r="F822" s="6">
        <v>0.03</v>
      </c>
      <c r="G822" s="5">
        <f t="shared" si="49"/>
        <v>37.078499999999998</v>
      </c>
      <c r="H822" s="2">
        <v>2</v>
      </c>
      <c r="I822" s="3">
        <v>450</v>
      </c>
      <c r="J822" s="5">
        <f t="shared" si="50"/>
        <v>1648.8715</v>
      </c>
      <c r="K822" s="11" t="str">
        <f t="shared" si="51"/>
        <v>P0069|May</v>
      </c>
    </row>
    <row r="823" spans="1:11" ht="15" customHeight="1" x14ac:dyDescent="0.25">
      <c r="A823" s="2" t="s">
        <v>173</v>
      </c>
      <c r="B823" s="2" t="s">
        <v>4</v>
      </c>
      <c r="C823" s="2">
        <v>7</v>
      </c>
      <c r="D823" s="4">
        <v>250.07</v>
      </c>
      <c r="E823" s="5">
        <f t="shared" si="48"/>
        <v>1750.49</v>
      </c>
      <c r="F823" s="6">
        <v>0.03</v>
      </c>
      <c r="G823" s="5">
        <f t="shared" si="49"/>
        <v>52.514699999999998</v>
      </c>
      <c r="H823" s="2">
        <v>2</v>
      </c>
      <c r="I823" s="3">
        <v>450</v>
      </c>
      <c r="J823" s="5">
        <f t="shared" si="50"/>
        <v>2147.9752999999996</v>
      </c>
      <c r="K823" s="11" t="str">
        <f t="shared" si="51"/>
        <v>P0069|Jun</v>
      </c>
    </row>
    <row r="824" spans="1:11" ht="15" customHeight="1" x14ac:dyDescent="0.25">
      <c r="A824" s="2" t="s">
        <v>173</v>
      </c>
      <c r="B824" s="2" t="s">
        <v>5</v>
      </c>
      <c r="C824" s="2">
        <v>8</v>
      </c>
      <c r="D824" s="4">
        <v>282.19</v>
      </c>
      <c r="E824" s="5">
        <f t="shared" si="48"/>
        <v>2257.52</v>
      </c>
      <c r="F824" s="6">
        <v>0.03</v>
      </c>
      <c r="G824" s="5">
        <f t="shared" si="49"/>
        <v>67.7256</v>
      </c>
      <c r="H824" s="2">
        <v>2</v>
      </c>
      <c r="I824" s="3">
        <v>450</v>
      </c>
      <c r="J824" s="5">
        <f t="shared" si="50"/>
        <v>2639.7943999999998</v>
      </c>
      <c r="K824" s="11" t="str">
        <f t="shared" si="51"/>
        <v>P0069|Jul</v>
      </c>
    </row>
    <row r="825" spans="1:11" ht="15" customHeight="1" x14ac:dyDescent="0.25">
      <c r="A825" s="2" t="s">
        <v>173</v>
      </c>
      <c r="B825" s="2" t="s">
        <v>6</v>
      </c>
      <c r="C825" s="2">
        <v>9</v>
      </c>
      <c r="D825" s="4">
        <v>283.69</v>
      </c>
      <c r="E825" s="5">
        <f t="shared" si="48"/>
        <v>2553.21</v>
      </c>
      <c r="F825" s="6">
        <v>0.03</v>
      </c>
      <c r="G825" s="5">
        <f t="shared" si="49"/>
        <v>76.596299999999999</v>
      </c>
      <c r="H825" s="2">
        <v>2</v>
      </c>
      <c r="I825" s="3">
        <v>450</v>
      </c>
      <c r="J825" s="5">
        <f t="shared" si="50"/>
        <v>2926.6136999999999</v>
      </c>
      <c r="K825" s="11" t="str">
        <f t="shared" si="51"/>
        <v>P0069|Aug</v>
      </c>
    </row>
    <row r="826" spans="1:11" ht="15" customHeight="1" x14ac:dyDescent="0.25">
      <c r="A826" s="2" t="s">
        <v>173</v>
      </c>
      <c r="B826" s="2" t="s">
        <v>7</v>
      </c>
      <c r="C826" s="2">
        <v>6</v>
      </c>
      <c r="D826" s="4">
        <v>273.27</v>
      </c>
      <c r="E826" s="5">
        <f t="shared" si="48"/>
        <v>1639.62</v>
      </c>
      <c r="F826" s="6">
        <v>0.03</v>
      </c>
      <c r="G826" s="5">
        <f t="shared" si="49"/>
        <v>49.188599999999994</v>
      </c>
      <c r="H826" s="2">
        <v>2</v>
      </c>
      <c r="I826" s="3">
        <v>450</v>
      </c>
      <c r="J826" s="5">
        <f t="shared" si="50"/>
        <v>2040.4313999999999</v>
      </c>
      <c r="K826" s="11" t="str">
        <f t="shared" si="51"/>
        <v>P0069|Sep</v>
      </c>
    </row>
    <row r="827" spans="1:11" ht="15" customHeight="1" x14ac:dyDescent="0.25">
      <c r="A827" s="2" t="s">
        <v>173</v>
      </c>
      <c r="B827" s="2" t="s">
        <v>8</v>
      </c>
      <c r="C827" s="2">
        <v>6</v>
      </c>
      <c r="D827" s="4">
        <v>250.7</v>
      </c>
      <c r="E827" s="5">
        <f t="shared" si="48"/>
        <v>1504.1999999999998</v>
      </c>
      <c r="F827" s="6">
        <v>0.03</v>
      </c>
      <c r="G827" s="5">
        <f t="shared" si="49"/>
        <v>45.125999999999991</v>
      </c>
      <c r="H827" s="2">
        <v>2</v>
      </c>
      <c r="I827" s="3">
        <v>450</v>
      </c>
      <c r="J827" s="5">
        <f t="shared" si="50"/>
        <v>1909.0739999999998</v>
      </c>
      <c r="K827" s="11" t="str">
        <f t="shared" si="51"/>
        <v>P0069|Oct</v>
      </c>
    </row>
    <row r="828" spans="1:11" ht="15" customHeight="1" x14ac:dyDescent="0.25">
      <c r="A828" s="2" t="s">
        <v>173</v>
      </c>
      <c r="B828" s="2" t="s">
        <v>9</v>
      </c>
      <c r="C828" s="2">
        <v>5</v>
      </c>
      <c r="D828" s="4">
        <v>255.57</v>
      </c>
      <c r="E828" s="5">
        <f t="shared" si="48"/>
        <v>1277.8499999999999</v>
      </c>
      <c r="F828" s="6">
        <v>0.03</v>
      </c>
      <c r="G828" s="5">
        <f t="shared" si="49"/>
        <v>38.335499999999996</v>
      </c>
      <c r="H828" s="2">
        <v>2</v>
      </c>
      <c r="I828" s="3">
        <v>450</v>
      </c>
      <c r="J828" s="5">
        <f t="shared" si="50"/>
        <v>1689.5145</v>
      </c>
      <c r="K828" s="11" t="str">
        <f t="shared" si="51"/>
        <v>P0069|Nov</v>
      </c>
    </row>
    <row r="829" spans="1:11" ht="15" customHeight="1" x14ac:dyDescent="0.25">
      <c r="A829" s="2" t="s">
        <v>173</v>
      </c>
      <c r="B829" s="2" t="s">
        <v>10</v>
      </c>
      <c r="C829" s="2">
        <v>13</v>
      </c>
      <c r="D829" s="4">
        <v>472.27</v>
      </c>
      <c r="E829" s="5">
        <f t="shared" si="48"/>
        <v>6139.51</v>
      </c>
      <c r="F829" s="6">
        <v>0.03</v>
      </c>
      <c r="G829" s="5">
        <f t="shared" si="49"/>
        <v>184.18530000000001</v>
      </c>
      <c r="H829" s="2">
        <v>5</v>
      </c>
      <c r="I829" s="3">
        <v>1125</v>
      </c>
      <c r="J829" s="5">
        <f t="shared" si="50"/>
        <v>7080.3247000000001</v>
      </c>
      <c r="K829" s="11" t="str">
        <f t="shared" si="51"/>
        <v>P0069|Dec</v>
      </c>
    </row>
    <row r="830" spans="1:11" ht="15" customHeight="1" x14ac:dyDescent="0.25">
      <c r="A830" s="2" t="s">
        <v>173</v>
      </c>
      <c r="B830" s="2" t="s">
        <v>11</v>
      </c>
      <c r="C830" s="2">
        <v>11</v>
      </c>
      <c r="D830" s="4">
        <v>413.14</v>
      </c>
      <c r="E830" s="5">
        <f t="shared" si="48"/>
        <v>4544.54</v>
      </c>
      <c r="F830" s="6">
        <v>0.03</v>
      </c>
      <c r="G830" s="5">
        <f t="shared" si="49"/>
        <v>136.33619999999999</v>
      </c>
      <c r="H830" s="2">
        <v>4</v>
      </c>
      <c r="I830" s="3">
        <v>900</v>
      </c>
      <c r="J830" s="5">
        <f t="shared" si="50"/>
        <v>5308.2038000000002</v>
      </c>
      <c r="K830" s="11" t="str">
        <f t="shared" si="51"/>
        <v>P0069|Jan</v>
      </c>
    </row>
    <row r="831" spans="1:11" ht="15" customHeight="1" x14ac:dyDescent="0.25">
      <c r="A831" s="2" t="s">
        <v>173</v>
      </c>
      <c r="B831" s="2" t="s">
        <v>12</v>
      </c>
      <c r="C831" s="2">
        <v>10</v>
      </c>
      <c r="D831" s="4">
        <v>427.91</v>
      </c>
      <c r="E831" s="5">
        <f t="shared" si="48"/>
        <v>4279.1000000000004</v>
      </c>
      <c r="F831" s="6">
        <v>0.03</v>
      </c>
      <c r="G831" s="5">
        <f t="shared" si="49"/>
        <v>128.37300000000002</v>
      </c>
      <c r="H831" s="2">
        <v>4</v>
      </c>
      <c r="I831" s="3">
        <v>900</v>
      </c>
      <c r="J831" s="5">
        <f t="shared" si="50"/>
        <v>5050.7270000000008</v>
      </c>
      <c r="K831" s="11" t="str">
        <f t="shared" si="51"/>
        <v>P0069|Feb</v>
      </c>
    </row>
    <row r="832" spans="1:11" ht="15" customHeight="1" x14ac:dyDescent="0.25">
      <c r="A832" s="2" t="s">
        <v>173</v>
      </c>
      <c r="B832" s="2" t="s">
        <v>13</v>
      </c>
      <c r="C832" s="2">
        <v>10</v>
      </c>
      <c r="D832" s="4">
        <v>375.1</v>
      </c>
      <c r="E832" s="5">
        <f t="shared" si="48"/>
        <v>3751</v>
      </c>
      <c r="F832" s="6">
        <v>0.03</v>
      </c>
      <c r="G832" s="5">
        <f t="shared" si="49"/>
        <v>112.53</v>
      </c>
      <c r="H832" s="2">
        <v>4</v>
      </c>
      <c r="I832" s="3">
        <v>900</v>
      </c>
      <c r="J832" s="5">
        <f t="shared" si="50"/>
        <v>4538.47</v>
      </c>
      <c r="K832" s="11" t="str">
        <f t="shared" si="51"/>
        <v>P0069|Mar</v>
      </c>
    </row>
    <row r="833" spans="1:11" ht="15" customHeight="1" x14ac:dyDescent="0.25">
      <c r="A833" s="2" t="s">
        <v>175</v>
      </c>
      <c r="B833" s="2" t="s">
        <v>2</v>
      </c>
      <c r="C833" s="2">
        <v>6</v>
      </c>
      <c r="D833" s="4">
        <v>164.35</v>
      </c>
      <c r="E833" s="5">
        <f t="shared" si="48"/>
        <v>986.09999999999991</v>
      </c>
      <c r="F833" s="6">
        <v>0.03</v>
      </c>
      <c r="G833" s="5">
        <f t="shared" si="49"/>
        <v>29.582999999999995</v>
      </c>
      <c r="H833" s="2">
        <v>2</v>
      </c>
      <c r="I833" s="3">
        <v>300</v>
      </c>
      <c r="J833" s="5">
        <f t="shared" si="50"/>
        <v>1256.5169999999998</v>
      </c>
      <c r="K833" s="11" t="str">
        <f t="shared" si="51"/>
        <v>P0070|Apr</v>
      </c>
    </row>
    <row r="834" spans="1:11" ht="15" customHeight="1" x14ac:dyDescent="0.25">
      <c r="A834" s="2" t="s">
        <v>175</v>
      </c>
      <c r="B834" s="2" t="s">
        <v>3</v>
      </c>
      <c r="C834" s="2">
        <v>7</v>
      </c>
      <c r="D834" s="4">
        <v>174.62</v>
      </c>
      <c r="E834" s="5">
        <f t="shared" si="48"/>
        <v>1222.3400000000001</v>
      </c>
      <c r="F834" s="6">
        <v>0.03</v>
      </c>
      <c r="G834" s="5">
        <f t="shared" si="49"/>
        <v>36.670200000000001</v>
      </c>
      <c r="H834" s="2">
        <v>2</v>
      </c>
      <c r="I834" s="3">
        <v>300</v>
      </c>
      <c r="J834" s="5">
        <f t="shared" si="50"/>
        <v>1485.6698000000001</v>
      </c>
      <c r="K834" s="11" t="str">
        <f t="shared" si="51"/>
        <v>P0070|May</v>
      </c>
    </row>
    <row r="835" spans="1:11" ht="15" customHeight="1" x14ac:dyDescent="0.25">
      <c r="A835" s="2" t="s">
        <v>175</v>
      </c>
      <c r="B835" s="2" t="s">
        <v>4</v>
      </c>
      <c r="C835" s="2">
        <v>7</v>
      </c>
      <c r="D835" s="4">
        <v>169.25</v>
      </c>
      <c r="E835" s="5">
        <f t="shared" si="48"/>
        <v>1184.75</v>
      </c>
      <c r="F835" s="6">
        <v>0.03</v>
      </c>
      <c r="G835" s="5">
        <f t="shared" si="49"/>
        <v>35.542499999999997</v>
      </c>
      <c r="H835" s="2">
        <v>2</v>
      </c>
      <c r="I835" s="3">
        <v>300</v>
      </c>
      <c r="J835" s="5">
        <f t="shared" si="50"/>
        <v>1449.2075</v>
      </c>
      <c r="K835" s="11" t="str">
        <f t="shared" si="51"/>
        <v>P0070|Jun</v>
      </c>
    </row>
    <row r="836" spans="1:11" ht="15" customHeight="1" x14ac:dyDescent="0.25">
      <c r="A836" s="2" t="s">
        <v>175</v>
      </c>
      <c r="B836" s="2" t="s">
        <v>5</v>
      </c>
      <c r="C836" s="2">
        <v>10</v>
      </c>
      <c r="D836" s="4">
        <v>200.66</v>
      </c>
      <c r="E836" s="5">
        <f t="shared" si="48"/>
        <v>2006.6</v>
      </c>
      <c r="F836" s="6">
        <v>0.03</v>
      </c>
      <c r="G836" s="5">
        <f t="shared" si="49"/>
        <v>60.197999999999993</v>
      </c>
      <c r="H836" s="2">
        <v>3</v>
      </c>
      <c r="I836" s="3">
        <v>450</v>
      </c>
      <c r="J836" s="5">
        <f t="shared" si="50"/>
        <v>2396.402</v>
      </c>
      <c r="K836" s="11" t="str">
        <f t="shared" si="51"/>
        <v>P0070|Jul</v>
      </c>
    </row>
    <row r="837" spans="1:11" ht="15" customHeight="1" x14ac:dyDescent="0.25">
      <c r="A837" s="2" t="s">
        <v>175</v>
      </c>
      <c r="B837" s="2" t="s">
        <v>6</v>
      </c>
      <c r="C837" s="2">
        <v>10</v>
      </c>
      <c r="D837" s="4">
        <v>187.31</v>
      </c>
      <c r="E837" s="5">
        <f t="shared" ref="E837:E900" si="52">C837*D837</f>
        <v>1873.1</v>
      </c>
      <c r="F837" s="6">
        <v>0.03</v>
      </c>
      <c r="G837" s="5">
        <f t="shared" ref="G837:G900" si="53">E837*F837</f>
        <v>56.192999999999998</v>
      </c>
      <c r="H837" s="2">
        <v>3</v>
      </c>
      <c r="I837" s="3">
        <v>450</v>
      </c>
      <c r="J837" s="5">
        <f t="shared" ref="J837:J900" si="54">E837+I837-G837</f>
        <v>2266.9069999999997</v>
      </c>
      <c r="K837" s="11" t="str">
        <f t="shared" ref="K837:K900" si="55">A837&amp;"|"&amp;B837</f>
        <v>P0070|Aug</v>
      </c>
    </row>
    <row r="838" spans="1:11" ht="15" customHeight="1" x14ac:dyDescent="0.25">
      <c r="A838" s="2" t="s">
        <v>175</v>
      </c>
      <c r="B838" s="2" t="s">
        <v>7</v>
      </c>
      <c r="C838" s="2">
        <v>7</v>
      </c>
      <c r="D838" s="4">
        <v>174.02</v>
      </c>
      <c r="E838" s="5">
        <f t="shared" si="52"/>
        <v>1218.1400000000001</v>
      </c>
      <c r="F838" s="6">
        <v>0.03</v>
      </c>
      <c r="G838" s="5">
        <f t="shared" si="53"/>
        <v>36.544200000000004</v>
      </c>
      <c r="H838" s="2">
        <v>2</v>
      </c>
      <c r="I838" s="3">
        <v>300</v>
      </c>
      <c r="J838" s="5">
        <f t="shared" si="54"/>
        <v>1481.5958000000001</v>
      </c>
      <c r="K838" s="11" t="str">
        <f t="shared" si="55"/>
        <v>P0070|Sep</v>
      </c>
    </row>
    <row r="839" spans="1:11" ht="15" customHeight="1" x14ac:dyDescent="0.25">
      <c r="A839" s="2" t="s">
        <v>175</v>
      </c>
      <c r="B839" s="2" t="s">
        <v>8</v>
      </c>
      <c r="C839" s="2">
        <v>6</v>
      </c>
      <c r="D839" s="4">
        <v>172.89</v>
      </c>
      <c r="E839" s="5">
        <f t="shared" si="52"/>
        <v>1037.3399999999999</v>
      </c>
      <c r="F839" s="6">
        <v>0.03</v>
      </c>
      <c r="G839" s="5">
        <f t="shared" si="53"/>
        <v>31.120199999999997</v>
      </c>
      <c r="H839" s="2">
        <v>2</v>
      </c>
      <c r="I839" s="3">
        <v>300</v>
      </c>
      <c r="J839" s="5">
        <f t="shared" si="54"/>
        <v>1306.2197999999999</v>
      </c>
      <c r="K839" s="11" t="str">
        <f t="shared" si="55"/>
        <v>P0070|Oct</v>
      </c>
    </row>
    <row r="840" spans="1:11" ht="15" customHeight="1" x14ac:dyDescent="0.25">
      <c r="A840" s="2" t="s">
        <v>175</v>
      </c>
      <c r="B840" s="2" t="s">
        <v>9</v>
      </c>
      <c r="C840" s="2">
        <v>5</v>
      </c>
      <c r="D840" s="4">
        <v>158.15</v>
      </c>
      <c r="E840" s="5">
        <f t="shared" si="52"/>
        <v>790.75</v>
      </c>
      <c r="F840" s="6">
        <v>0.03</v>
      </c>
      <c r="G840" s="5">
        <f t="shared" si="53"/>
        <v>23.7225</v>
      </c>
      <c r="H840" s="2">
        <v>2</v>
      </c>
      <c r="I840" s="3">
        <v>300</v>
      </c>
      <c r="J840" s="5">
        <f t="shared" si="54"/>
        <v>1067.0274999999999</v>
      </c>
      <c r="K840" s="11" t="str">
        <f t="shared" si="55"/>
        <v>P0070|Nov</v>
      </c>
    </row>
    <row r="841" spans="1:11" ht="15" customHeight="1" x14ac:dyDescent="0.25">
      <c r="A841" s="2" t="s">
        <v>175</v>
      </c>
      <c r="B841" s="2" t="s">
        <v>10</v>
      </c>
      <c r="C841" s="2">
        <v>15</v>
      </c>
      <c r="D841" s="4">
        <v>302.77</v>
      </c>
      <c r="E841" s="5">
        <f t="shared" si="52"/>
        <v>4541.5499999999993</v>
      </c>
      <c r="F841" s="6">
        <v>0.03</v>
      </c>
      <c r="G841" s="5">
        <f t="shared" si="53"/>
        <v>136.24649999999997</v>
      </c>
      <c r="H841" s="2">
        <v>6</v>
      </c>
      <c r="I841" s="3">
        <v>900</v>
      </c>
      <c r="J841" s="5">
        <f t="shared" si="54"/>
        <v>5305.3034999999991</v>
      </c>
      <c r="K841" s="11" t="str">
        <f t="shared" si="55"/>
        <v>P0070|Dec</v>
      </c>
    </row>
    <row r="842" spans="1:11" ht="15" customHeight="1" x14ac:dyDescent="0.25">
      <c r="A842" s="2" t="s">
        <v>175</v>
      </c>
      <c r="B842" s="2" t="s">
        <v>11</v>
      </c>
      <c r="C842" s="2">
        <v>14</v>
      </c>
      <c r="D842" s="4">
        <v>281.81</v>
      </c>
      <c r="E842" s="5">
        <f t="shared" si="52"/>
        <v>3945.34</v>
      </c>
      <c r="F842" s="6">
        <v>0.03</v>
      </c>
      <c r="G842" s="5">
        <f t="shared" si="53"/>
        <v>118.36020000000001</v>
      </c>
      <c r="H842" s="2">
        <v>5</v>
      </c>
      <c r="I842" s="3">
        <v>750</v>
      </c>
      <c r="J842" s="5">
        <f t="shared" si="54"/>
        <v>4576.9798000000001</v>
      </c>
      <c r="K842" s="11" t="str">
        <f t="shared" si="55"/>
        <v>P0070|Jan</v>
      </c>
    </row>
    <row r="843" spans="1:11" ht="15" customHeight="1" x14ac:dyDescent="0.25">
      <c r="A843" s="2" t="s">
        <v>175</v>
      </c>
      <c r="B843" s="2" t="s">
        <v>12</v>
      </c>
      <c r="C843" s="2">
        <v>11</v>
      </c>
      <c r="D843" s="4">
        <v>237.9</v>
      </c>
      <c r="E843" s="5">
        <f t="shared" si="52"/>
        <v>2616.9</v>
      </c>
      <c r="F843" s="6">
        <v>0.03</v>
      </c>
      <c r="G843" s="5">
        <f t="shared" si="53"/>
        <v>78.507000000000005</v>
      </c>
      <c r="H843" s="2">
        <v>4</v>
      </c>
      <c r="I843" s="3">
        <v>600</v>
      </c>
      <c r="J843" s="5">
        <f t="shared" si="54"/>
        <v>3138.393</v>
      </c>
      <c r="K843" s="11" t="str">
        <f t="shared" si="55"/>
        <v>P0070|Feb</v>
      </c>
    </row>
    <row r="844" spans="1:11" ht="15" customHeight="1" x14ac:dyDescent="0.25">
      <c r="A844" s="2" t="s">
        <v>175</v>
      </c>
      <c r="B844" s="2" t="s">
        <v>13</v>
      </c>
      <c r="C844" s="2">
        <v>11</v>
      </c>
      <c r="D844" s="4">
        <v>211.4</v>
      </c>
      <c r="E844" s="5">
        <f t="shared" si="52"/>
        <v>2325.4</v>
      </c>
      <c r="F844" s="6">
        <v>0.03</v>
      </c>
      <c r="G844" s="5">
        <f t="shared" si="53"/>
        <v>69.762</v>
      </c>
      <c r="H844" s="2">
        <v>4</v>
      </c>
      <c r="I844" s="3">
        <v>600</v>
      </c>
      <c r="J844" s="5">
        <f t="shared" si="54"/>
        <v>2855.6379999999999</v>
      </c>
      <c r="K844" s="11" t="str">
        <f t="shared" si="55"/>
        <v>P0070|Mar</v>
      </c>
    </row>
    <row r="845" spans="1:11" ht="15" customHeight="1" x14ac:dyDescent="0.25">
      <c r="A845" s="2" t="s">
        <v>177</v>
      </c>
      <c r="B845" s="2" t="s">
        <v>2</v>
      </c>
      <c r="C845" s="2">
        <v>5</v>
      </c>
      <c r="D845" s="4">
        <v>232.05</v>
      </c>
      <c r="E845" s="5">
        <f t="shared" si="52"/>
        <v>1160.25</v>
      </c>
      <c r="F845" s="6">
        <v>0.03</v>
      </c>
      <c r="G845" s="5">
        <f t="shared" si="53"/>
        <v>34.807499999999997</v>
      </c>
      <c r="H845" s="2">
        <v>2</v>
      </c>
      <c r="I845" s="3">
        <v>450</v>
      </c>
      <c r="J845" s="5">
        <f t="shared" si="54"/>
        <v>1575.4425000000001</v>
      </c>
      <c r="K845" s="11" t="str">
        <f t="shared" si="55"/>
        <v>P0071|Apr</v>
      </c>
    </row>
    <row r="846" spans="1:11" ht="15" customHeight="1" x14ac:dyDescent="0.25">
      <c r="A846" s="2" t="s">
        <v>177</v>
      </c>
      <c r="B846" s="2" t="s">
        <v>3</v>
      </c>
      <c r="C846" s="2">
        <v>5</v>
      </c>
      <c r="D846" s="4">
        <v>247.86</v>
      </c>
      <c r="E846" s="5">
        <f t="shared" si="52"/>
        <v>1239.3000000000002</v>
      </c>
      <c r="F846" s="6">
        <v>0.03</v>
      </c>
      <c r="G846" s="5">
        <f t="shared" si="53"/>
        <v>37.179000000000002</v>
      </c>
      <c r="H846" s="2">
        <v>2</v>
      </c>
      <c r="I846" s="3">
        <v>450</v>
      </c>
      <c r="J846" s="5">
        <f t="shared" si="54"/>
        <v>1652.1210000000001</v>
      </c>
      <c r="K846" s="11" t="str">
        <f t="shared" si="55"/>
        <v>P0071|May</v>
      </c>
    </row>
    <row r="847" spans="1:11" ht="15" customHeight="1" x14ac:dyDescent="0.25">
      <c r="A847" s="2" t="s">
        <v>177</v>
      </c>
      <c r="B847" s="2" t="s">
        <v>4</v>
      </c>
      <c r="C847" s="2">
        <v>6</v>
      </c>
      <c r="D847" s="4">
        <v>271.89</v>
      </c>
      <c r="E847" s="5">
        <f t="shared" si="52"/>
        <v>1631.34</v>
      </c>
      <c r="F847" s="6">
        <v>0.03</v>
      </c>
      <c r="G847" s="5">
        <f t="shared" si="53"/>
        <v>48.940199999999997</v>
      </c>
      <c r="H847" s="2">
        <v>2</v>
      </c>
      <c r="I847" s="3">
        <v>450</v>
      </c>
      <c r="J847" s="5">
        <f t="shared" si="54"/>
        <v>2032.3998000000001</v>
      </c>
      <c r="K847" s="11" t="str">
        <f t="shared" si="55"/>
        <v>P0071|Jun</v>
      </c>
    </row>
    <row r="848" spans="1:11" ht="15" customHeight="1" x14ac:dyDescent="0.25">
      <c r="A848" s="2" t="s">
        <v>177</v>
      </c>
      <c r="B848" s="2" t="s">
        <v>5</v>
      </c>
      <c r="C848" s="2">
        <v>8</v>
      </c>
      <c r="D848" s="4">
        <v>275.86</v>
      </c>
      <c r="E848" s="5">
        <f t="shared" si="52"/>
        <v>2206.88</v>
      </c>
      <c r="F848" s="6">
        <v>0.03</v>
      </c>
      <c r="G848" s="5">
        <f t="shared" si="53"/>
        <v>66.206400000000002</v>
      </c>
      <c r="H848" s="2">
        <v>2</v>
      </c>
      <c r="I848" s="3">
        <v>450</v>
      </c>
      <c r="J848" s="5">
        <f t="shared" si="54"/>
        <v>2590.6736000000001</v>
      </c>
      <c r="K848" s="11" t="str">
        <f t="shared" si="55"/>
        <v>P0071|Jul</v>
      </c>
    </row>
    <row r="849" spans="1:11" ht="15" customHeight="1" x14ac:dyDescent="0.25">
      <c r="A849" s="2" t="s">
        <v>177</v>
      </c>
      <c r="B849" s="2" t="s">
        <v>6</v>
      </c>
      <c r="C849" s="2">
        <v>8</v>
      </c>
      <c r="D849" s="4">
        <v>276</v>
      </c>
      <c r="E849" s="5">
        <f t="shared" si="52"/>
        <v>2208</v>
      </c>
      <c r="F849" s="6">
        <v>0.03</v>
      </c>
      <c r="G849" s="5">
        <f t="shared" si="53"/>
        <v>66.239999999999995</v>
      </c>
      <c r="H849" s="2">
        <v>2</v>
      </c>
      <c r="I849" s="3">
        <v>450</v>
      </c>
      <c r="J849" s="5">
        <f t="shared" si="54"/>
        <v>2591.7600000000002</v>
      </c>
      <c r="K849" s="11" t="str">
        <f t="shared" si="55"/>
        <v>P0071|Aug</v>
      </c>
    </row>
    <row r="850" spans="1:11" ht="15" customHeight="1" x14ac:dyDescent="0.25">
      <c r="A850" s="2" t="s">
        <v>177</v>
      </c>
      <c r="B850" s="2" t="s">
        <v>7</v>
      </c>
      <c r="C850" s="2">
        <v>5</v>
      </c>
      <c r="D850" s="4">
        <v>273.08</v>
      </c>
      <c r="E850" s="5">
        <f t="shared" si="52"/>
        <v>1365.3999999999999</v>
      </c>
      <c r="F850" s="6">
        <v>0.03</v>
      </c>
      <c r="G850" s="5">
        <f t="shared" si="53"/>
        <v>40.961999999999996</v>
      </c>
      <c r="H850" s="2">
        <v>2</v>
      </c>
      <c r="I850" s="3">
        <v>450</v>
      </c>
      <c r="J850" s="5">
        <f t="shared" si="54"/>
        <v>1774.4379999999999</v>
      </c>
      <c r="K850" s="11" t="str">
        <f t="shared" si="55"/>
        <v>P0071|Sep</v>
      </c>
    </row>
    <row r="851" spans="1:11" ht="15" customHeight="1" x14ac:dyDescent="0.25">
      <c r="A851" s="2" t="s">
        <v>177</v>
      </c>
      <c r="B851" s="2" t="s">
        <v>8</v>
      </c>
      <c r="C851" s="2">
        <v>5</v>
      </c>
      <c r="D851" s="4">
        <v>240.88</v>
      </c>
      <c r="E851" s="5">
        <f t="shared" si="52"/>
        <v>1204.4000000000001</v>
      </c>
      <c r="F851" s="6">
        <v>0.03</v>
      </c>
      <c r="G851" s="5">
        <f t="shared" si="53"/>
        <v>36.131999999999998</v>
      </c>
      <c r="H851" s="2">
        <v>2</v>
      </c>
      <c r="I851" s="3">
        <v>450</v>
      </c>
      <c r="J851" s="5">
        <f t="shared" si="54"/>
        <v>1618.268</v>
      </c>
      <c r="K851" s="11" t="str">
        <f t="shared" si="55"/>
        <v>P0071|Oct</v>
      </c>
    </row>
    <row r="852" spans="1:11" ht="15" customHeight="1" x14ac:dyDescent="0.25">
      <c r="A852" s="2" t="s">
        <v>177</v>
      </c>
      <c r="B852" s="2" t="s">
        <v>9</v>
      </c>
      <c r="C852" s="2">
        <v>5</v>
      </c>
      <c r="D852" s="4">
        <v>230.25</v>
      </c>
      <c r="E852" s="5">
        <f t="shared" si="52"/>
        <v>1151.25</v>
      </c>
      <c r="F852" s="6">
        <v>0.03</v>
      </c>
      <c r="G852" s="5">
        <f t="shared" si="53"/>
        <v>34.537500000000001</v>
      </c>
      <c r="H852" s="2">
        <v>2</v>
      </c>
      <c r="I852" s="3">
        <v>450</v>
      </c>
      <c r="J852" s="5">
        <f t="shared" si="54"/>
        <v>1566.7125000000001</v>
      </c>
      <c r="K852" s="11" t="str">
        <f t="shared" si="55"/>
        <v>P0071|Nov</v>
      </c>
    </row>
    <row r="853" spans="1:11" ht="15" customHeight="1" x14ac:dyDescent="0.25">
      <c r="A853" s="2" t="s">
        <v>177</v>
      </c>
      <c r="B853" s="2" t="s">
        <v>10</v>
      </c>
      <c r="C853" s="2">
        <v>12</v>
      </c>
      <c r="D853" s="4">
        <v>486.68</v>
      </c>
      <c r="E853" s="5">
        <f t="shared" si="52"/>
        <v>5840.16</v>
      </c>
      <c r="F853" s="6">
        <v>0.03</v>
      </c>
      <c r="G853" s="5">
        <f t="shared" si="53"/>
        <v>175.20479999999998</v>
      </c>
      <c r="H853" s="2">
        <v>5</v>
      </c>
      <c r="I853" s="3">
        <v>1125</v>
      </c>
      <c r="J853" s="5">
        <f t="shared" si="54"/>
        <v>6789.9552000000003</v>
      </c>
      <c r="K853" s="11" t="str">
        <f t="shared" si="55"/>
        <v>P0071|Dec</v>
      </c>
    </row>
    <row r="854" spans="1:11" ht="15" customHeight="1" x14ac:dyDescent="0.25">
      <c r="A854" s="2" t="s">
        <v>177</v>
      </c>
      <c r="B854" s="2" t="s">
        <v>11</v>
      </c>
      <c r="C854" s="2">
        <v>10</v>
      </c>
      <c r="D854" s="4">
        <v>421.24</v>
      </c>
      <c r="E854" s="5">
        <f t="shared" si="52"/>
        <v>4212.3999999999996</v>
      </c>
      <c r="F854" s="6">
        <v>0.03</v>
      </c>
      <c r="G854" s="5">
        <f t="shared" si="53"/>
        <v>126.37199999999999</v>
      </c>
      <c r="H854" s="2">
        <v>4</v>
      </c>
      <c r="I854" s="3">
        <v>900</v>
      </c>
      <c r="J854" s="5">
        <f t="shared" si="54"/>
        <v>4986.0279999999993</v>
      </c>
      <c r="K854" s="11" t="str">
        <f t="shared" si="55"/>
        <v>P0071|Jan</v>
      </c>
    </row>
    <row r="855" spans="1:11" ht="15" customHeight="1" x14ac:dyDescent="0.25">
      <c r="A855" s="2" t="s">
        <v>177</v>
      </c>
      <c r="B855" s="2" t="s">
        <v>12</v>
      </c>
      <c r="C855" s="2">
        <v>9</v>
      </c>
      <c r="D855" s="4">
        <v>419.09</v>
      </c>
      <c r="E855" s="5">
        <f t="shared" si="52"/>
        <v>3771.81</v>
      </c>
      <c r="F855" s="6">
        <v>0.03</v>
      </c>
      <c r="G855" s="5">
        <f t="shared" si="53"/>
        <v>113.15429999999999</v>
      </c>
      <c r="H855" s="2">
        <v>4</v>
      </c>
      <c r="I855" s="3">
        <v>900</v>
      </c>
      <c r="J855" s="5">
        <f t="shared" si="54"/>
        <v>4558.6556999999993</v>
      </c>
      <c r="K855" s="11" t="str">
        <f t="shared" si="55"/>
        <v>P0071|Feb</v>
      </c>
    </row>
    <row r="856" spans="1:11" ht="15" customHeight="1" x14ac:dyDescent="0.25">
      <c r="A856" s="2" t="s">
        <v>177</v>
      </c>
      <c r="B856" s="2" t="s">
        <v>13</v>
      </c>
      <c r="C856" s="2">
        <v>9</v>
      </c>
      <c r="D856" s="4">
        <v>348.21</v>
      </c>
      <c r="E856" s="5">
        <f t="shared" si="52"/>
        <v>3133.89</v>
      </c>
      <c r="F856" s="6">
        <v>0.03</v>
      </c>
      <c r="G856" s="5">
        <f t="shared" si="53"/>
        <v>94.016699999999986</v>
      </c>
      <c r="H856" s="2">
        <v>3</v>
      </c>
      <c r="I856" s="3">
        <v>675</v>
      </c>
      <c r="J856" s="5">
        <f t="shared" si="54"/>
        <v>3714.8732999999997</v>
      </c>
      <c r="K856" s="11" t="str">
        <f t="shared" si="55"/>
        <v>P0071|Mar</v>
      </c>
    </row>
    <row r="857" spans="1:11" ht="15" customHeight="1" x14ac:dyDescent="0.25">
      <c r="A857" s="2" t="s">
        <v>179</v>
      </c>
      <c r="B857" s="2" t="s">
        <v>2</v>
      </c>
      <c r="C857" s="2">
        <v>7</v>
      </c>
      <c r="D857" s="4">
        <v>208.57</v>
      </c>
      <c r="E857" s="5">
        <f t="shared" si="52"/>
        <v>1459.99</v>
      </c>
      <c r="F857" s="6">
        <v>0.03</v>
      </c>
      <c r="G857" s="5">
        <f t="shared" si="53"/>
        <v>43.799700000000001</v>
      </c>
      <c r="H857" s="2">
        <v>2</v>
      </c>
      <c r="I857" s="3">
        <v>240</v>
      </c>
      <c r="J857" s="5">
        <f t="shared" si="54"/>
        <v>1656.1903</v>
      </c>
      <c r="K857" s="11" t="str">
        <f t="shared" si="55"/>
        <v>P0072|Apr</v>
      </c>
    </row>
    <row r="858" spans="1:11" ht="15" customHeight="1" x14ac:dyDescent="0.25">
      <c r="A858" s="2" t="s">
        <v>179</v>
      </c>
      <c r="B858" s="2" t="s">
        <v>3</v>
      </c>
      <c r="C858" s="2">
        <v>8</v>
      </c>
      <c r="D858" s="4">
        <v>208.8</v>
      </c>
      <c r="E858" s="5">
        <f t="shared" si="52"/>
        <v>1670.4</v>
      </c>
      <c r="F858" s="6">
        <v>0.03</v>
      </c>
      <c r="G858" s="5">
        <f t="shared" si="53"/>
        <v>50.112000000000002</v>
      </c>
      <c r="H858" s="2">
        <v>2</v>
      </c>
      <c r="I858" s="3">
        <v>240</v>
      </c>
      <c r="J858" s="5">
        <f t="shared" si="54"/>
        <v>1860.288</v>
      </c>
      <c r="K858" s="11" t="str">
        <f t="shared" si="55"/>
        <v>P0072|May</v>
      </c>
    </row>
    <row r="859" spans="1:11" ht="15" customHeight="1" x14ac:dyDescent="0.25">
      <c r="A859" s="2" t="s">
        <v>179</v>
      </c>
      <c r="B859" s="2" t="s">
        <v>4</v>
      </c>
      <c r="C859" s="2">
        <v>9</v>
      </c>
      <c r="D859" s="4">
        <v>241.46</v>
      </c>
      <c r="E859" s="5">
        <f t="shared" si="52"/>
        <v>2173.14</v>
      </c>
      <c r="F859" s="6">
        <v>0.03</v>
      </c>
      <c r="G859" s="5">
        <f t="shared" si="53"/>
        <v>65.194199999999995</v>
      </c>
      <c r="H859" s="2">
        <v>3</v>
      </c>
      <c r="I859" s="3">
        <v>360</v>
      </c>
      <c r="J859" s="5">
        <f t="shared" si="54"/>
        <v>2467.9458</v>
      </c>
      <c r="K859" s="11" t="str">
        <f t="shared" si="55"/>
        <v>P0072|Jun</v>
      </c>
    </row>
    <row r="860" spans="1:11" ht="15" customHeight="1" x14ac:dyDescent="0.25">
      <c r="A860" s="2" t="s">
        <v>179</v>
      </c>
      <c r="B860" s="2" t="s">
        <v>5</v>
      </c>
      <c r="C860" s="2">
        <v>13</v>
      </c>
      <c r="D860" s="4">
        <v>285.81</v>
      </c>
      <c r="E860" s="5">
        <f t="shared" si="52"/>
        <v>3715.53</v>
      </c>
      <c r="F860" s="6">
        <v>0.03</v>
      </c>
      <c r="G860" s="5">
        <f t="shared" si="53"/>
        <v>111.4659</v>
      </c>
      <c r="H860" s="2">
        <v>3</v>
      </c>
      <c r="I860" s="3">
        <v>360</v>
      </c>
      <c r="J860" s="5">
        <f t="shared" si="54"/>
        <v>3964.0641000000001</v>
      </c>
      <c r="K860" s="11" t="str">
        <f t="shared" si="55"/>
        <v>P0072|Jul</v>
      </c>
    </row>
    <row r="861" spans="1:11" ht="15" customHeight="1" x14ac:dyDescent="0.25">
      <c r="A861" s="2" t="s">
        <v>179</v>
      </c>
      <c r="B861" s="2" t="s">
        <v>6</v>
      </c>
      <c r="C861" s="2">
        <v>11</v>
      </c>
      <c r="D861" s="4">
        <v>258.89</v>
      </c>
      <c r="E861" s="5">
        <f t="shared" si="52"/>
        <v>2847.79</v>
      </c>
      <c r="F861" s="6">
        <v>0.03</v>
      </c>
      <c r="G861" s="5">
        <f t="shared" si="53"/>
        <v>85.433700000000002</v>
      </c>
      <c r="H861" s="2">
        <v>3</v>
      </c>
      <c r="I861" s="3">
        <v>360</v>
      </c>
      <c r="J861" s="5">
        <f t="shared" si="54"/>
        <v>3122.3562999999999</v>
      </c>
      <c r="K861" s="11" t="str">
        <f t="shared" si="55"/>
        <v>P0072|Aug</v>
      </c>
    </row>
    <row r="862" spans="1:11" ht="15" customHeight="1" x14ac:dyDescent="0.25">
      <c r="A862" s="2" t="s">
        <v>179</v>
      </c>
      <c r="B862" s="2" t="s">
        <v>7</v>
      </c>
      <c r="C862" s="2">
        <v>8</v>
      </c>
      <c r="D862" s="4">
        <v>236.63</v>
      </c>
      <c r="E862" s="5">
        <f t="shared" si="52"/>
        <v>1893.04</v>
      </c>
      <c r="F862" s="6">
        <v>0.03</v>
      </c>
      <c r="G862" s="5">
        <f t="shared" si="53"/>
        <v>56.791199999999996</v>
      </c>
      <c r="H862" s="2">
        <v>3</v>
      </c>
      <c r="I862" s="3">
        <v>360</v>
      </c>
      <c r="J862" s="5">
        <f t="shared" si="54"/>
        <v>2196.2487999999998</v>
      </c>
      <c r="K862" s="11" t="str">
        <f t="shared" si="55"/>
        <v>P0072|Sep</v>
      </c>
    </row>
    <row r="863" spans="1:11" ht="15" customHeight="1" x14ac:dyDescent="0.25">
      <c r="A863" s="2" t="s">
        <v>179</v>
      </c>
      <c r="B863" s="2" t="s">
        <v>8</v>
      </c>
      <c r="C863" s="2">
        <v>8</v>
      </c>
      <c r="D863" s="4">
        <v>216.25</v>
      </c>
      <c r="E863" s="5">
        <f t="shared" si="52"/>
        <v>1730</v>
      </c>
      <c r="F863" s="6">
        <v>0.03</v>
      </c>
      <c r="G863" s="5">
        <f t="shared" si="53"/>
        <v>51.9</v>
      </c>
      <c r="H863" s="2">
        <v>3</v>
      </c>
      <c r="I863" s="3">
        <v>360</v>
      </c>
      <c r="J863" s="5">
        <f t="shared" si="54"/>
        <v>2038.1</v>
      </c>
      <c r="K863" s="11" t="str">
        <f t="shared" si="55"/>
        <v>P0072|Oct</v>
      </c>
    </row>
    <row r="864" spans="1:11" ht="15" customHeight="1" x14ac:dyDescent="0.25">
      <c r="A864" s="2" t="s">
        <v>179</v>
      </c>
      <c r="B864" s="2" t="s">
        <v>9</v>
      </c>
      <c r="C864" s="2">
        <v>7</v>
      </c>
      <c r="D864" s="4">
        <v>249.02</v>
      </c>
      <c r="E864" s="5">
        <f t="shared" si="52"/>
        <v>1743.14</v>
      </c>
      <c r="F864" s="6">
        <v>0.03</v>
      </c>
      <c r="G864" s="5">
        <f t="shared" si="53"/>
        <v>52.294200000000004</v>
      </c>
      <c r="H864" s="2">
        <v>2</v>
      </c>
      <c r="I864" s="3">
        <v>240</v>
      </c>
      <c r="J864" s="5">
        <f t="shared" si="54"/>
        <v>1930.8458000000001</v>
      </c>
      <c r="K864" s="11" t="str">
        <f t="shared" si="55"/>
        <v>P0072|Nov</v>
      </c>
    </row>
    <row r="865" spans="1:11" ht="15" customHeight="1" x14ac:dyDescent="0.25">
      <c r="A865" s="2" t="s">
        <v>179</v>
      </c>
      <c r="B865" s="2" t="s">
        <v>10</v>
      </c>
      <c r="C865" s="2">
        <v>15</v>
      </c>
      <c r="D865" s="4">
        <v>426.92</v>
      </c>
      <c r="E865" s="5">
        <f t="shared" si="52"/>
        <v>6403.8</v>
      </c>
      <c r="F865" s="6">
        <v>0.03</v>
      </c>
      <c r="G865" s="5">
        <f t="shared" si="53"/>
        <v>192.114</v>
      </c>
      <c r="H865" s="2">
        <v>6</v>
      </c>
      <c r="I865" s="3">
        <v>720</v>
      </c>
      <c r="J865" s="5">
        <f t="shared" si="54"/>
        <v>6931.6860000000006</v>
      </c>
      <c r="K865" s="11" t="str">
        <f t="shared" si="55"/>
        <v>P0072|Dec</v>
      </c>
    </row>
    <row r="866" spans="1:11" ht="15" customHeight="1" x14ac:dyDescent="0.25">
      <c r="A866" s="2" t="s">
        <v>179</v>
      </c>
      <c r="B866" s="2" t="s">
        <v>11</v>
      </c>
      <c r="C866" s="2">
        <v>15</v>
      </c>
      <c r="D866" s="4">
        <v>382.61</v>
      </c>
      <c r="E866" s="5">
        <f t="shared" si="52"/>
        <v>5739.1500000000005</v>
      </c>
      <c r="F866" s="6">
        <v>0.03</v>
      </c>
      <c r="G866" s="5">
        <f t="shared" si="53"/>
        <v>172.17450000000002</v>
      </c>
      <c r="H866" s="2">
        <v>6</v>
      </c>
      <c r="I866" s="3">
        <v>720</v>
      </c>
      <c r="J866" s="5">
        <f t="shared" si="54"/>
        <v>6286.9755000000005</v>
      </c>
      <c r="K866" s="11" t="str">
        <f t="shared" si="55"/>
        <v>P0072|Jan</v>
      </c>
    </row>
    <row r="867" spans="1:11" ht="15" customHeight="1" x14ac:dyDescent="0.25">
      <c r="A867" s="2" t="s">
        <v>179</v>
      </c>
      <c r="B867" s="2" t="s">
        <v>12</v>
      </c>
      <c r="C867" s="2">
        <v>14</v>
      </c>
      <c r="D867" s="4">
        <v>352.08</v>
      </c>
      <c r="E867" s="5">
        <f t="shared" si="52"/>
        <v>4929.12</v>
      </c>
      <c r="F867" s="6">
        <v>0.03</v>
      </c>
      <c r="G867" s="5">
        <f t="shared" si="53"/>
        <v>147.87359999999998</v>
      </c>
      <c r="H867" s="2">
        <v>5</v>
      </c>
      <c r="I867" s="3">
        <v>600</v>
      </c>
      <c r="J867" s="5">
        <f t="shared" si="54"/>
        <v>5381.2464</v>
      </c>
      <c r="K867" s="11" t="str">
        <f t="shared" si="55"/>
        <v>P0072|Feb</v>
      </c>
    </row>
    <row r="868" spans="1:11" ht="15" customHeight="1" x14ac:dyDescent="0.25">
      <c r="A868" s="2" t="s">
        <v>179</v>
      </c>
      <c r="B868" s="2" t="s">
        <v>13</v>
      </c>
      <c r="C868" s="2">
        <v>13</v>
      </c>
      <c r="D868" s="4">
        <v>305.38</v>
      </c>
      <c r="E868" s="5">
        <f t="shared" si="52"/>
        <v>3969.94</v>
      </c>
      <c r="F868" s="6">
        <v>0.03</v>
      </c>
      <c r="G868" s="5">
        <f t="shared" si="53"/>
        <v>119.09819999999999</v>
      </c>
      <c r="H868" s="2">
        <v>5</v>
      </c>
      <c r="I868" s="3">
        <v>600</v>
      </c>
      <c r="J868" s="5">
        <f t="shared" si="54"/>
        <v>4450.8418000000001</v>
      </c>
      <c r="K868" s="11" t="str">
        <f t="shared" si="55"/>
        <v>P0072|Mar</v>
      </c>
    </row>
    <row r="869" spans="1:11" ht="15" customHeight="1" x14ac:dyDescent="0.25">
      <c r="A869" s="2" t="s">
        <v>181</v>
      </c>
      <c r="B869" s="2" t="s">
        <v>2</v>
      </c>
      <c r="C869" s="2">
        <v>5</v>
      </c>
      <c r="D869" s="4">
        <v>107.31</v>
      </c>
      <c r="E869" s="5">
        <f t="shared" si="52"/>
        <v>536.54999999999995</v>
      </c>
      <c r="F869" s="6">
        <v>0.03</v>
      </c>
      <c r="G869" s="5">
        <f t="shared" si="53"/>
        <v>16.096499999999999</v>
      </c>
      <c r="H869" s="2">
        <v>2</v>
      </c>
      <c r="I869" s="3">
        <v>240</v>
      </c>
      <c r="J869" s="5">
        <f t="shared" si="54"/>
        <v>760.45349999999996</v>
      </c>
      <c r="K869" s="11" t="str">
        <f t="shared" si="55"/>
        <v>P0073|Apr</v>
      </c>
    </row>
    <row r="870" spans="1:11" ht="15" customHeight="1" x14ac:dyDescent="0.25">
      <c r="A870" s="2" t="s">
        <v>181</v>
      </c>
      <c r="B870" s="2" t="s">
        <v>3</v>
      </c>
      <c r="C870" s="2">
        <v>6</v>
      </c>
      <c r="D870" s="4">
        <v>110.45</v>
      </c>
      <c r="E870" s="5">
        <f t="shared" si="52"/>
        <v>662.7</v>
      </c>
      <c r="F870" s="6">
        <v>0.03</v>
      </c>
      <c r="G870" s="5">
        <f t="shared" si="53"/>
        <v>19.881</v>
      </c>
      <c r="H870" s="2">
        <v>2</v>
      </c>
      <c r="I870" s="3">
        <v>240</v>
      </c>
      <c r="J870" s="5">
        <f t="shared" si="54"/>
        <v>882.81900000000007</v>
      </c>
      <c r="K870" s="11" t="str">
        <f t="shared" si="55"/>
        <v>P0073|May</v>
      </c>
    </row>
    <row r="871" spans="1:11" ht="15" customHeight="1" x14ac:dyDescent="0.25">
      <c r="A871" s="2" t="s">
        <v>181</v>
      </c>
      <c r="B871" s="2" t="s">
        <v>4</v>
      </c>
      <c r="C871" s="2">
        <v>6</v>
      </c>
      <c r="D871" s="4">
        <v>126.91</v>
      </c>
      <c r="E871" s="5">
        <f t="shared" si="52"/>
        <v>761.46</v>
      </c>
      <c r="F871" s="6">
        <v>0.03</v>
      </c>
      <c r="G871" s="5">
        <f t="shared" si="53"/>
        <v>22.843800000000002</v>
      </c>
      <c r="H871" s="2">
        <v>2</v>
      </c>
      <c r="I871" s="3">
        <v>240</v>
      </c>
      <c r="J871" s="5">
        <f t="shared" si="54"/>
        <v>978.61620000000005</v>
      </c>
      <c r="K871" s="11" t="str">
        <f t="shared" si="55"/>
        <v>P0073|Jun</v>
      </c>
    </row>
    <row r="872" spans="1:11" ht="15" customHeight="1" x14ac:dyDescent="0.25">
      <c r="A872" s="2" t="s">
        <v>181</v>
      </c>
      <c r="B872" s="2" t="s">
        <v>5</v>
      </c>
      <c r="C872" s="2">
        <v>8</v>
      </c>
      <c r="D872" s="4">
        <v>133.61000000000001</v>
      </c>
      <c r="E872" s="5">
        <f t="shared" si="52"/>
        <v>1068.8800000000001</v>
      </c>
      <c r="F872" s="6">
        <v>0.03</v>
      </c>
      <c r="G872" s="5">
        <f t="shared" si="53"/>
        <v>32.066400000000002</v>
      </c>
      <c r="H872" s="2">
        <v>2</v>
      </c>
      <c r="I872" s="3">
        <v>240</v>
      </c>
      <c r="J872" s="5">
        <f t="shared" si="54"/>
        <v>1276.8136000000002</v>
      </c>
      <c r="K872" s="11" t="str">
        <f t="shared" si="55"/>
        <v>P0073|Jul</v>
      </c>
    </row>
    <row r="873" spans="1:11" ht="15" customHeight="1" x14ac:dyDescent="0.25">
      <c r="A873" s="2" t="s">
        <v>181</v>
      </c>
      <c r="B873" s="2" t="s">
        <v>6</v>
      </c>
      <c r="C873" s="2">
        <v>9</v>
      </c>
      <c r="D873" s="4">
        <v>119.61</v>
      </c>
      <c r="E873" s="5">
        <f t="shared" si="52"/>
        <v>1076.49</v>
      </c>
      <c r="F873" s="6">
        <v>0.03</v>
      </c>
      <c r="G873" s="5">
        <f t="shared" si="53"/>
        <v>32.294699999999999</v>
      </c>
      <c r="H873" s="2">
        <v>2</v>
      </c>
      <c r="I873" s="3">
        <v>240</v>
      </c>
      <c r="J873" s="5">
        <f t="shared" si="54"/>
        <v>1284.1953000000001</v>
      </c>
      <c r="K873" s="11" t="str">
        <f t="shared" si="55"/>
        <v>P0073|Aug</v>
      </c>
    </row>
    <row r="874" spans="1:11" ht="15" customHeight="1" x14ac:dyDescent="0.25">
      <c r="A874" s="2" t="s">
        <v>181</v>
      </c>
      <c r="B874" s="2" t="s">
        <v>7</v>
      </c>
      <c r="C874" s="2">
        <v>6</v>
      </c>
      <c r="D874" s="4">
        <v>110.83</v>
      </c>
      <c r="E874" s="5">
        <f t="shared" si="52"/>
        <v>664.98</v>
      </c>
      <c r="F874" s="6">
        <v>0.03</v>
      </c>
      <c r="G874" s="5">
        <f t="shared" si="53"/>
        <v>19.949400000000001</v>
      </c>
      <c r="H874" s="2">
        <v>2</v>
      </c>
      <c r="I874" s="3">
        <v>240</v>
      </c>
      <c r="J874" s="5">
        <f t="shared" si="54"/>
        <v>885.03060000000005</v>
      </c>
      <c r="K874" s="11" t="str">
        <f t="shared" si="55"/>
        <v>P0073|Sep</v>
      </c>
    </row>
    <row r="875" spans="1:11" ht="15" customHeight="1" x14ac:dyDescent="0.25">
      <c r="A875" s="2" t="s">
        <v>181</v>
      </c>
      <c r="B875" s="2" t="s">
        <v>8</v>
      </c>
      <c r="C875" s="2">
        <v>6</v>
      </c>
      <c r="D875" s="4">
        <v>109.39</v>
      </c>
      <c r="E875" s="5">
        <f t="shared" si="52"/>
        <v>656.34</v>
      </c>
      <c r="F875" s="6">
        <v>0.03</v>
      </c>
      <c r="G875" s="5">
        <f t="shared" si="53"/>
        <v>19.690200000000001</v>
      </c>
      <c r="H875" s="2">
        <v>2</v>
      </c>
      <c r="I875" s="3">
        <v>240</v>
      </c>
      <c r="J875" s="5">
        <f t="shared" si="54"/>
        <v>876.64980000000003</v>
      </c>
      <c r="K875" s="11" t="str">
        <f t="shared" si="55"/>
        <v>P0073|Oct</v>
      </c>
    </row>
    <row r="876" spans="1:11" ht="15" customHeight="1" x14ac:dyDescent="0.25">
      <c r="A876" s="2" t="s">
        <v>181</v>
      </c>
      <c r="B876" s="2" t="s">
        <v>9</v>
      </c>
      <c r="C876" s="2">
        <v>6</v>
      </c>
      <c r="D876" s="4">
        <v>118.89</v>
      </c>
      <c r="E876" s="5">
        <f t="shared" si="52"/>
        <v>713.34</v>
      </c>
      <c r="F876" s="6">
        <v>0.03</v>
      </c>
      <c r="G876" s="5">
        <f t="shared" si="53"/>
        <v>21.400200000000002</v>
      </c>
      <c r="H876" s="2">
        <v>2</v>
      </c>
      <c r="I876" s="3">
        <v>240</v>
      </c>
      <c r="J876" s="5">
        <f t="shared" si="54"/>
        <v>931.93979999999999</v>
      </c>
      <c r="K876" s="11" t="str">
        <f t="shared" si="55"/>
        <v>P0073|Nov</v>
      </c>
    </row>
    <row r="877" spans="1:11" ht="15" customHeight="1" x14ac:dyDescent="0.25">
      <c r="A877" s="2" t="s">
        <v>181</v>
      </c>
      <c r="B877" s="2" t="s">
        <v>10</v>
      </c>
      <c r="C877" s="2">
        <v>13</v>
      </c>
      <c r="D877" s="4">
        <v>206.65</v>
      </c>
      <c r="E877" s="5">
        <f t="shared" si="52"/>
        <v>2686.4500000000003</v>
      </c>
      <c r="F877" s="6">
        <v>0.03</v>
      </c>
      <c r="G877" s="5">
        <f t="shared" si="53"/>
        <v>80.593500000000006</v>
      </c>
      <c r="H877" s="2">
        <v>5</v>
      </c>
      <c r="I877" s="3">
        <v>600</v>
      </c>
      <c r="J877" s="5">
        <f t="shared" si="54"/>
        <v>3205.8565000000003</v>
      </c>
      <c r="K877" s="11" t="str">
        <f t="shared" si="55"/>
        <v>P0073|Dec</v>
      </c>
    </row>
    <row r="878" spans="1:11" ht="15" customHeight="1" x14ac:dyDescent="0.25">
      <c r="A878" s="2" t="s">
        <v>181</v>
      </c>
      <c r="B878" s="2" t="s">
        <v>11</v>
      </c>
      <c r="C878" s="2">
        <v>12</v>
      </c>
      <c r="D878" s="4">
        <v>175.1</v>
      </c>
      <c r="E878" s="5">
        <f t="shared" si="52"/>
        <v>2101.1999999999998</v>
      </c>
      <c r="F878" s="6">
        <v>0.03</v>
      </c>
      <c r="G878" s="5">
        <f t="shared" si="53"/>
        <v>63.035999999999994</v>
      </c>
      <c r="H878" s="2">
        <v>5</v>
      </c>
      <c r="I878" s="3">
        <v>600</v>
      </c>
      <c r="J878" s="5">
        <f t="shared" si="54"/>
        <v>2638.1639999999998</v>
      </c>
      <c r="K878" s="11" t="str">
        <f t="shared" si="55"/>
        <v>P0073|Jan</v>
      </c>
    </row>
    <row r="879" spans="1:11" ht="15" customHeight="1" x14ac:dyDescent="0.25">
      <c r="A879" s="2" t="s">
        <v>181</v>
      </c>
      <c r="B879" s="2" t="s">
        <v>12</v>
      </c>
      <c r="C879" s="2">
        <v>9</v>
      </c>
      <c r="D879" s="4">
        <v>178.62</v>
      </c>
      <c r="E879" s="5">
        <f t="shared" si="52"/>
        <v>1607.58</v>
      </c>
      <c r="F879" s="6">
        <v>0.03</v>
      </c>
      <c r="G879" s="5">
        <f t="shared" si="53"/>
        <v>48.227399999999996</v>
      </c>
      <c r="H879" s="2">
        <v>4</v>
      </c>
      <c r="I879" s="3">
        <v>480</v>
      </c>
      <c r="J879" s="5">
        <f t="shared" si="54"/>
        <v>2039.3525999999999</v>
      </c>
      <c r="K879" s="11" t="str">
        <f t="shared" si="55"/>
        <v>P0073|Feb</v>
      </c>
    </row>
    <row r="880" spans="1:11" ht="15" customHeight="1" x14ac:dyDescent="0.25">
      <c r="A880" s="2" t="s">
        <v>181</v>
      </c>
      <c r="B880" s="2" t="s">
        <v>13</v>
      </c>
      <c r="C880" s="2">
        <v>9</v>
      </c>
      <c r="D880" s="4">
        <v>151.82</v>
      </c>
      <c r="E880" s="5">
        <f t="shared" si="52"/>
        <v>1366.3799999999999</v>
      </c>
      <c r="F880" s="6">
        <v>0.03</v>
      </c>
      <c r="G880" s="5">
        <f t="shared" si="53"/>
        <v>40.991399999999992</v>
      </c>
      <c r="H880" s="2">
        <v>3</v>
      </c>
      <c r="I880" s="3">
        <v>360</v>
      </c>
      <c r="J880" s="5">
        <f t="shared" si="54"/>
        <v>1685.3886</v>
      </c>
      <c r="K880" s="11" t="str">
        <f t="shared" si="55"/>
        <v>P0073|Mar</v>
      </c>
    </row>
    <row r="881" spans="1:11" ht="15" customHeight="1" x14ac:dyDescent="0.25">
      <c r="A881" s="2" t="s">
        <v>183</v>
      </c>
      <c r="B881" s="2" t="s">
        <v>2</v>
      </c>
      <c r="C881" s="2">
        <v>6</v>
      </c>
      <c r="D881" s="4">
        <v>162.25</v>
      </c>
      <c r="E881" s="5">
        <f t="shared" si="52"/>
        <v>973.5</v>
      </c>
      <c r="F881" s="6">
        <v>0.03</v>
      </c>
      <c r="G881" s="5">
        <f t="shared" si="53"/>
        <v>29.204999999999998</v>
      </c>
      <c r="H881" s="2">
        <v>2</v>
      </c>
      <c r="I881" s="3">
        <v>300</v>
      </c>
      <c r="J881" s="5">
        <f t="shared" si="54"/>
        <v>1244.2950000000001</v>
      </c>
      <c r="K881" s="11" t="str">
        <f t="shared" si="55"/>
        <v>P0074|Apr</v>
      </c>
    </row>
    <row r="882" spans="1:11" ht="15" customHeight="1" x14ac:dyDescent="0.25">
      <c r="A882" s="2" t="s">
        <v>183</v>
      </c>
      <c r="B882" s="2" t="s">
        <v>3</v>
      </c>
      <c r="C882" s="2">
        <v>7</v>
      </c>
      <c r="D882" s="4">
        <v>166.12</v>
      </c>
      <c r="E882" s="5">
        <f t="shared" si="52"/>
        <v>1162.8400000000001</v>
      </c>
      <c r="F882" s="6">
        <v>0.03</v>
      </c>
      <c r="G882" s="5">
        <f t="shared" si="53"/>
        <v>34.885200000000005</v>
      </c>
      <c r="H882" s="2">
        <v>2</v>
      </c>
      <c r="I882" s="3">
        <v>300</v>
      </c>
      <c r="J882" s="5">
        <f t="shared" si="54"/>
        <v>1427.9548000000002</v>
      </c>
      <c r="K882" s="11" t="str">
        <f t="shared" si="55"/>
        <v>P0074|May</v>
      </c>
    </row>
    <row r="883" spans="1:11" ht="15" customHeight="1" x14ac:dyDescent="0.25">
      <c r="A883" s="2" t="s">
        <v>183</v>
      </c>
      <c r="B883" s="2" t="s">
        <v>4</v>
      </c>
      <c r="C883" s="2">
        <v>7</v>
      </c>
      <c r="D883" s="4">
        <v>171.59</v>
      </c>
      <c r="E883" s="5">
        <f t="shared" si="52"/>
        <v>1201.1300000000001</v>
      </c>
      <c r="F883" s="6">
        <v>0.03</v>
      </c>
      <c r="G883" s="5">
        <f t="shared" si="53"/>
        <v>36.033900000000003</v>
      </c>
      <c r="H883" s="2">
        <v>2</v>
      </c>
      <c r="I883" s="3">
        <v>300</v>
      </c>
      <c r="J883" s="5">
        <f t="shared" si="54"/>
        <v>1465.0961000000002</v>
      </c>
      <c r="K883" s="11" t="str">
        <f t="shared" si="55"/>
        <v>P0074|Jun</v>
      </c>
    </row>
    <row r="884" spans="1:11" ht="15" customHeight="1" x14ac:dyDescent="0.25">
      <c r="A884" s="2" t="s">
        <v>183</v>
      </c>
      <c r="B884" s="2" t="s">
        <v>5</v>
      </c>
      <c r="C884" s="2">
        <v>11</v>
      </c>
      <c r="D884" s="4">
        <v>203.7</v>
      </c>
      <c r="E884" s="5">
        <f t="shared" si="52"/>
        <v>2240.6999999999998</v>
      </c>
      <c r="F884" s="6">
        <v>0.03</v>
      </c>
      <c r="G884" s="5">
        <f t="shared" si="53"/>
        <v>67.220999999999989</v>
      </c>
      <c r="H884" s="2">
        <v>3</v>
      </c>
      <c r="I884" s="3">
        <v>450</v>
      </c>
      <c r="J884" s="5">
        <f t="shared" si="54"/>
        <v>2623.4789999999998</v>
      </c>
      <c r="K884" s="11" t="str">
        <f t="shared" si="55"/>
        <v>P0074|Jul</v>
      </c>
    </row>
    <row r="885" spans="1:11" ht="15" customHeight="1" x14ac:dyDescent="0.25">
      <c r="A885" s="2" t="s">
        <v>183</v>
      </c>
      <c r="B885" s="2" t="s">
        <v>6</v>
      </c>
      <c r="C885" s="2">
        <v>10</v>
      </c>
      <c r="D885" s="4">
        <v>213.37</v>
      </c>
      <c r="E885" s="5">
        <f t="shared" si="52"/>
        <v>2133.6999999999998</v>
      </c>
      <c r="F885" s="6">
        <v>0.03</v>
      </c>
      <c r="G885" s="5">
        <f t="shared" si="53"/>
        <v>64.010999999999996</v>
      </c>
      <c r="H885" s="2">
        <v>3</v>
      </c>
      <c r="I885" s="3">
        <v>450</v>
      </c>
      <c r="J885" s="5">
        <f t="shared" si="54"/>
        <v>2519.6889999999999</v>
      </c>
      <c r="K885" s="11" t="str">
        <f t="shared" si="55"/>
        <v>P0074|Aug</v>
      </c>
    </row>
    <row r="886" spans="1:11" ht="15" customHeight="1" x14ac:dyDescent="0.25">
      <c r="A886" s="2" t="s">
        <v>183</v>
      </c>
      <c r="B886" s="2" t="s">
        <v>7</v>
      </c>
      <c r="C886" s="2">
        <v>7</v>
      </c>
      <c r="D886" s="4">
        <v>173.02</v>
      </c>
      <c r="E886" s="5">
        <f t="shared" si="52"/>
        <v>1211.1400000000001</v>
      </c>
      <c r="F886" s="6">
        <v>0.03</v>
      </c>
      <c r="G886" s="5">
        <f t="shared" si="53"/>
        <v>36.334200000000003</v>
      </c>
      <c r="H886" s="2">
        <v>2</v>
      </c>
      <c r="I886" s="3">
        <v>300</v>
      </c>
      <c r="J886" s="5">
        <f t="shared" si="54"/>
        <v>1474.8058000000001</v>
      </c>
      <c r="K886" s="11" t="str">
        <f t="shared" si="55"/>
        <v>P0074|Sep</v>
      </c>
    </row>
    <row r="887" spans="1:11" ht="15" customHeight="1" x14ac:dyDescent="0.25">
      <c r="A887" s="2" t="s">
        <v>183</v>
      </c>
      <c r="B887" s="2" t="s">
        <v>8</v>
      </c>
      <c r="C887" s="2">
        <v>7</v>
      </c>
      <c r="D887" s="4">
        <v>170.04</v>
      </c>
      <c r="E887" s="5">
        <f t="shared" si="52"/>
        <v>1190.28</v>
      </c>
      <c r="F887" s="6">
        <v>0.03</v>
      </c>
      <c r="G887" s="5">
        <f t="shared" si="53"/>
        <v>35.708399999999997</v>
      </c>
      <c r="H887" s="2">
        <v>2</v>
      </c>
      <c r="I887" s="3">
        <v>300</v>
      </c>
      <c r="J887" s="5">
        <f t="shared" si="54"/>
        <v>1454.5716</v>
      </c>
      <c r="K887" s="11" t="str">
        <f t="shared" si="55"/>
        <v>P0074|Oct</v>
      </c>
    </row>
    <row r="888" spans="1:11" ht="15" customHeight="1" x14ac:dyDescent="0.25">
      <c r="A888" s="2" t="s">
        <v>183</v>
      </c>
      <c r="B888" s="2" t="s">
        <v>9</v>
      </c>
      <c r="C888" s="2">
        <v>7</v>
      </c>
      <c r="D888" s="4">
        <v>179.44</v>
      </c>
      <c r="E888" s="5">
        <f t="shared" si="52"/>
        <v>1256.08</v>
      </c>
      <c r="F888" s="6">
        <v>0.03</v>
      </c>
      <c r="G888" s="5">
        <f t="shared" si="53"/>
        <v>37.682399999999994</v>
      </c>
      <c r="H888" s="2">
        <v>2</v>
      </c>
      <c r="I888" s="3">
        <v>300</v>
      </c>
      <c r="J888" s="5">
        <f t="shared" si="54"/>
        <v>1518.3976</v>
      </c>
      <c r="K888" s="11" t="str">
        <f t="shared" si="55"/>
        <v>P0074|Nov</v>
      </c>
    </row>
    <row r="889" spans="1:11" ht="15" customHeight="1" x14ac:dyDescent="0.25">
      <c r="A889" s="2" t="s">
        <v>183</v>
      </c>
      <c r="B889" s="2" t="s">
        <v>10</v>
      </c>
      <c r="C889" s="2">
        <v>15</v>
      </c>
      <c r="D889" s="4">
        <v>322.69</v>
      </c>
      <c r="E889" s="5">
        <f t="shared" si="52"/>
        <v>4840.3500000000004</v>
      </c>
      <c r="F889" s="6">
        <v>0.03</v>
      </c>
      <c r="G889" s="5">
        <f t="shared" si="53"/>
        <v>145.2105</v>
      </c>
      <c r="H889" s="2">
        <v>6</v>
      </c>
      <c r="I889" s="3">
        <v>900</v>
      </c>
      <c r="J889" s="5">
        <f t="shared" si="54"/>
        <v>5595.1395000000002</v>
      </c>
      <c r="K889" s="11" t="str">
        <f t="shared" si="55"/>
        <v>P0074|Dec</v>
      </c>
    </row>
    <row r="890" spans="1:11" ht="15" customHeight="1" x14ac:dyDescent="0.25">
      <c r="A890" s="2" t="s">
        <v>183</v>
      </c>
      <c r="B890" s="2" t="s">
        <v>11</v>
      </c>
      <c r="C890" s="2">
        <v>14</v>
      </c>
      <c r="D890" s="4">
        <v>279.94</v>
      </c>
      <c r="E890" s="5">
        <f t="shared" si="52"/>
        <v>3919.16</v>
      </c>
      <c r="F890" s="6">
        <v>0.03</v>
      </c>
      <c r="G890" s="5">
        <f t="shared" si="53"/>
        <v>117.5748</v>
      </c>
      <c r="H890" s="2">
        <v>5</v>
      </c>
      <c r="I890" s="3">
        <v>750</v>
      </c>
      <c r="J890" s="5">
        <f t="shared" si="54"/>
        <v>4551.5851999999995</v>
      </c>
      <c r="K890" s="11" t="str">
        <f t="shared" si="55"/>
        <v>P0074|Jan</v>
      </c>
    </row>
    <row r="891" spans="1:11" ht="15" customHeight="1" x14ac:dyDescent="0.25">
      <c r="A891" s="2" t="s">
        <v>183</v>
      </c>
      <c r="B891" s="2" t="s">
        <v>12</v>
      </c>
      <c r="C891" s="2">
        <v>12</v>
      </c>
      <c r="D891" s="4">
        <v>287.32</v>
      </c>
      <c r="E891" s="5">
        <f t="shared" si="52"/>
        <v>3447.84</v>
      </c>
      <c r="F891" s="6">
        <v>0.03</v>
      </c>
      <c r="G891" s="5">
        <f t="shared" si="53"/>
        <v>103.43519999999999</v>
      </c>
      <c r="H891" s="2">
        <v>5</v>
      </c>
      <c r="I891" s="3">
        <v>750</v>
      </c>
      <c r="J891" s="5">
        <f t="shared" si="54"/>
        <v>4094.4048000000003</v>
      </c>
      <c r="K891" s="11" t="str">
        <f t="shared" si="55"/>
        <v>P0074|Feb</v>
      </c>
    </row>
    <row r="892" spans="1:11" ht="15" customHeight="1" x14ac:dyDescent="0.25">
      <c r="A892" s="2" t="s">
        <v>183</v>
      </c>
      <c r="B892" s="2" t="s">
        <v>13</v>
      </c>
      <c r="C892" s="2">
        <v>12</v>
      </c>
      <c r="D892" s="4">
        <v>243.32</v>
      </c>
      <c r="E892" s="5">
        <f t="shared" si="52"/>
        <v>2919.84</v>
      </c>
      <c r="F892" s="6">
        <v>0.03</v>
      </c>
      <c r="G892" s="5">
        <f t="shared" si="53"/>
        <v>87.595200000000006</v>
      </c>
      <c r="H892" s="2">
        <v>4</v>
      </c>
      <c r="I892" s="3">
        <v>600</v>
      </c>
      <c r="J892" s="5">
        <f t="shared" si="54"/>
        <v>3432.2447999999999</v>
      </c>
      <c r="K892" s="11" t="str">
        <f t="shared" si="55"/>
        <v>P0074|Mar</v>
      </c>
    </row>
    <row r="893" spans="1:11" ht="15" customHeight="1" x14ac:dyDescent="0.25">
      <c r="A893" s="2" t="s">
        <v>185</v>
      </c>
      <c r="B893" s="2" t="s">
        <v>2</v>
      </c>
      <c r="C893" s="2">
        <v>5</v>
      </c>
      <c r="D893" s="4">
        <v>189.42</v>
      </c>
      <c r="E893" s="5">
        <f t="shared" si="52"/>
        <v>947.09999999999991</v>
      </c>
      <c r="F893" s="6">
        <v>0.03</v>
      </c>
      <c r="G893" s="5">
        <f t="shared" si="53"/>
        <v>28.412999999999997</v>
      </c>
      <c r="H893" s="2">
        <v>2</v>
      </c>
      <c r="I893" s="3">
        <v>370</v>
      </c>
      <c r="J893" s="5">
        <f t="shared" si="54"/>
        <v>1288.6869999999999</v>
      </c>
      <c r="K893" s="11" t="str">
        <f t="shared" si="55"/>
        <v>P0075|Apr</v>
      </c>
    </row>
    <row r="894" spans="1:11" ht="15" customHeight="1" x14ac:dyDescent="0.25">
      <c r="A894" s="2" t="s">
        <v>185</v>
      </c>
      <c r="B894" s="2" t="s">
        <v>3</v>
      </c>
      <c r="C894" s="2">
        <v>6</v>
      </c>
      <c r="D894" s="4">
        <v>202.46</v>
      </c>
      <c r="E894" s="5">
        <f t="shared" si="52"/>
        <v>1214.76</v>
      </c>
      <c r="F894" s="6">
        <v>0.03</v>
      </c>
      <c r="G894" s="5">
        <f t="shared" si="53"/>
        <v>36.442799999999998</v>
      </c>
      <c r="H894" s="2">
        <v>2</v>
      </c>
      <c r="I894" s="3">
        <v>370</v>
      </c>
      <c r="J894" s="5">
        <f t="shared" si="54"/>
        <v>1548.3172</v>
      </c>
      <c r="K894" s="11" t="str">
        <f t="shared" si="55"/>
        <v>P0075|May</v>
      </c>
    </row>
    <row r="895" spans="1:11" ht="15" customHeight="1" x14ac:dyDescent="0.25">
      <c r="A895" s="2" t="s">
        <v>185</v>
      </c>
      <c r="B895" s="2" t="s">
        <v>4</v>
      </c>
      <c r="C895" s="2">
        <v>6</v>
      </c>
      <c r="D895" s="4">
        <v>197.55</v>
      </c>
      <c r="E895" s="5">
        <f t="shared" si="52"/>
        <v>1185.3000000000002</v>
      </c>
      <c r="F895" s="6">
        <v>0.03</v>
      </c>
      <c r="G895" s="5">
        <f t="shared" si="53"/>
        <v>35.559000000000005</v>
      </c>
      <c r="H895" s="2">
        <v>2</v>
      </c>
      <c r="I895" s="3">
        <v>370</v>
      </c>
      <c r="J895" s="5">
        <f t="shared" si="54"/>
        <v>1519.7410000000002</v>
      </c>
      <c r="K895" s="11" t="str">
        <f t="shared" si="55"/>
        <v>P0075|Jun</v>
      </c>
    </row>
    <row r="896" spans="1:11" ht="15" customHeight="1" x14ac:dyDescent="0.25">
      <c r="A896" s="2" t="s">
        <v>185</v>
      </c>
      <c r="B896" s="2" t="s">
        <v>5</v>
      </c>
      <c r="C896" s="2">
        <v>9</v>
      </c>
      <c r="D896" s="4">
        <v>246.61</v>
      </c>
      <c r="E896" s="5">
        <f t="shared" si="52"/>
        <v>2219.4900000000002</v>
      </c>
      <c r="F896" s="6">
        <v>0.03</v>
      </c>
      <c r="G896" s="5">
        <f t="shared" si="53"/>
        <v>66.584699999999998</v>
      </c>
      <c r="H896" s="2">
        <v>2</v>
      </c>
      <c r="I896" s="3">
        <v>370</v>
      </c>
      <c r="J896" s="5">
        <f t="shared" si="54"/>
        <v>2522.9053000000004</v>
      </c>
      <c r="K896" s="11" t="str">
        <f t="shared" si="55"/>
        <v>P0075|Jul</v>
      </c>
    </row>
    <row r="897" spans="1:11" ht="15" customHeight="1" x14ac:dyDescent="0.25">
      <c r="A897" s="2" t="s">
        <v>185</v>
      </c>
      <c r="B897" s="2" t="s">
        <v>6</v>
      </c>
      <c r="C897" s="2">
        <v>9</v>
      </c>
      <c r="D897" s="4">
        <v>226.73</v>
      </c>
      <c r="E897" s="5">
        <f t="shared" si="52"/>
        <v>2040.57</v>
      </c>
      <c r="F897" s="6">
        <v>0.03</v>
      </c>
      <c r="G897" s="5">
        <f t="shared" si="53"/>
        <v>61.217099999999995</v>
      </c>
      <c r="H897" s="2">
        <v>2</v>
      </c>
      <c r="I897" s="3">
        <v>370</v>
      </c>
      <c r="J897" s="5">
        <f t="shared" si="54"/>
        <v>2349.3528999999999</v>
      </c>
      <c r="K897" s="11" t="str">
        <f t="shared" si="55"/>
        <v>P0075|Aug</v>
      </c>
    </row>
    <row r="898" spans="1:11" ht="15" customHeight="1" x14ac:dyDescent="0.25">
      <c r="A898" s="2" t="s">
        <v>185</v>
      </c>
      <c r="B898" s="2" t="s">
        <v>7</v>
      </c>
      <c r="C898" s="2">
        <v>6</v>
      </c>
      <c r="D898" s="4">
        <v>226.97</v>
      </c>
      <c r="E898" s="5">
        <f t="shared" si="52"/>
        <v>1361.82</v>
      </c>
      <c r="F898" s="6">
        <v>0.03</v>
      </c>
      <c r="G898" s="5">
        <f t="shared" si="53"/>
        <v>40.854599999999998</v>
      </c>
      <c r="H898" s="2">
        <v>2</v>
      </c>
      <c r="I898" s="3">
        <v>370</v>
      </c>
      <c r="J898" s="5">
        <f t="shared" si="54"/>
        <v>1690.9654</v>
      </c>
      <c r="K898" s="11" t="str">
        <f t="shared" si="55"/>
        <v>P0075|Sep</v>
      </c>
    </row>
    <row r="899" spans="1:11" ht="15" customHeight="1" x14ac:dyDescent="0.25">
      <c r="A899" s="2" t="s">
        <v>185</v>
      </c>
      <c r="B899" s="2" t="s">
        <v>8</v>
      </c>
      <c r="C899" s="2">
        <v>6</v>
      </c>
      <c r="D899" s="4">
        <v>207.12</v>
      </c>
      <c r="E899" s="5">
        <f t="shared" si="52"/>
        <v>1242.72</v>
      </c>
      <c r="F899" s="6">
        <v>0.03</v>
      </c>
      <c r="G899" s="5">
        <f t="shared" si="53"/>
        <v>37.281599999999997</v>
      </c>
      <c r="H899" s="2">
        <v>2</v>
      </c>
      <c r="I899" s="3">
        <v>370</v>
      </c>
      <c r="J899" s="5">
        <f t="shared" si="54"/>
        <v>1575.4384</v>
      </c>
      <c r="K899" s="11" t="str">
        <f t="shared" si="55"/>
        <v>P0075|Oct</v>
      </c>
    </row>
    <row r="900" spans="1:11" ht="15" customHeight="1" x14ac:dyDescent="0.25">
      <c r="A900" s="2" t="s">
        <v>185</v>
      </c>
      <c r="B900" s="2" t="s">
        <v>9</v>
      </c>
      <c r="C900" s="2">
        <v>6</v>
      </c>
      <c r="D900" s="4">
        <v>208.43</v>
      </c>
      <c r="E900" s="5">
        <f t="shared" si="52"/>
        <v>1250.58</v>
      </c>
      <c r="F900" s="6">
        <v>0.03</v>
      </c>
      <c r="G900" s="5">
        <f t="shared" si="53"/>
        <v>37.517399999999995</v>
      </c>
      <c r="H900" s="2">
        <v>2</v>
      </c>
      <c r="I900" s="3">
        <v>370</v>
      </c>
      <c r="J900" s="5">
        <f t="shared" si="54"/>
        <v>1583.0626</v>
      </c>
      <c r="K900" s="11" t="str">
        <f t="shared" si="55"/>
        <v>P0075|Nov</v>
      </c>
    </row>
    <row r="901" spans="1:11" ht="15" customHeight="1" x14ac:dyDescent="0.25">
      <c r="A901" s="2" t="s">
        <v>185</v>
      </c>
      <c r="B901" s="2" t="s">
        <v>10</v>
      </c>
      <c r="C901" s="2">
        <v>14</v>
      </c>
      <c r="D901" s="4">
        <v>347.84</v>
      </c>
      <c r="E901" s="5">
        <f t="shared" ref="E901:E964" si="56">C901*D901</f>
        <v>4869.7599999999993</v>
      </c>
      <c r="F901" s="6">
        <v>0.03</v>
      </c>
      <c r="G901" s="5">
        <f t="shared" ref="G901:G964" si="57">E901*F901</f>
        <v>146.09279999999998</v>
      </c>
      <c r="H901" s="2">
        <v>6</v>
      </c>
      <c r="I901" s="3">
        <v>1110</v>
      </c>
      <c r="J901" s="5">
        <f t="shared" ref="J901:J964" si="58">E901+I901-G901</f>
        <v>5833.667199999999</v>
      </c>
      <c r="K901" s="11" t="str">
        <f t="shared" ref="K901:K964" si="59">A901&amp;"|"&amp;B901</f>
        <v>P0075|Dec</v>
      </c>
    </row>
    <row r="902" spans="1:11" ht="15" customHeight="1" x14ac:dyDescent="0.25">
      <c r="A902" s="2" t="s">
        <v>185</v>
      </c>
      <c r="B902" s="2" t="s">
        <v>11</v>
      </c>
      <c r="C902" s="2">
        <v>11</v>
      </c>
      <c r="D902" s="4">
        <v>335</v>
      </c>
      <c r="E902" s="5">
        <f t="shared" si="56"/>
        <v>3685</v>
      </c>
      <c r="F902" s="6">
        <v>0.03</v>
      </c>
      <c r="G902" s="5">
        <f t="shared" si="57"/>
        <v>110.55</v>
      </c>
      <c r="H902" s="2">
        <v>4</v>
      </c>
      <c r="I902" s="3">
        <v>740</v>
      </c>
      <c r="J902" s="5">
        <f t="shared" si="58"/>
        <v>4314.45</v>
      </c>
      <c r="K902" s="11" t="str">
        <f t="shared" si="59"/>
        <v>P0075|Jan</v>
      </c>
    </row>
    <row r="903" spans="1:11" ht="15" customHeight="1" x14ac:dyDescent="0.25">
      <c r="A903" s="2" t="s">
        <v>185</v>
      </c>
      <c r="B903" s="2" t="s">
        <v>12</v>
      </c>
      <c r="C903" s="2">
        <v>11</v>
      </c>
      <c r="D903" s="4">
        <v>308.73</v>
      </c>
      <c r="E903" s="5">
        <f t="shared" si="56"/>
        <v>3396.03</v>
      </c>
      <c r="F903" s="6">
        <v>0.03</v>
      </c>
      <c r="G903" s="5">
        <f t="shared" si="57"/>
        <v>101.8809</v>
      </c>
      <c r="H903" s="2">
        <v>4</v>
      </c>
      <c r="I903" s="3">
        <v>740</v>
      </c>
      <c r="J903" s="5">
        <f t="shared" si="58"/>
        <v>4034.1491000000005</v>
      </c>
      <c r="K903" s="11" t="str">
        <f t="shared" si="59"/>
        <v>P0075|Feb</v>
      </c>
    </row>
    <row r="904" spans="1:11" ht="15" customHeight="1" x14ac:dyDescent="0.25">
      <c r="A904" s="2" t="s">
        <v>185</v>
      </c>
      <c r="B904" s="2" t="s">
        <v>13</v>
      </c>
      <c r="C904" s="2">
        <v>9</v>
      </c>
      <c r="D904" s="4">
        <v>298.14999999999998</v>
      </c>
      <c r="E904" s="5">
        <f t="shared" si="56"/>
        <v>2683.35</v>
      </c>
      <c r="F904" s="6">
        <v>0.03</v>
      </c>
      <c r="G904" s="5">
        <f t="shared" si="57"/>
        <v>80.500499999999988</v>
      </c>
      <c r="H904" s="2">
        <v>3</v>
      </c>
      <c r="I904" s="3">
        <v>555</v>
      </c>
      <c r="J904" s="5">
        <f t="shared" si="58"/>
        <v>3157.8494999999998</v>
      </c>
      <c r="K904" s="11" t="str">
        <f t="shared" si="59"/>
        <v>P0075|Mar</v>
      </c>
    </row>
    <row r="905" spans="1:11" ht="15" customHeight="1" x14ac:dyDescent="0.25">
      <c r="A905" s="2" t="s">
        <v>187</v>
      </c>
      <c r="B905" s="2" t="s">
        <v>2</v>
      </c>
      <c r="C905" s="2">
        <v>5</v>
      </c>
      <c r="D905" s="4">
        <v>145.97</v>
      </c>
      <c r="E905" s="5">
        <f t="shared" si="56"/>
        <v>729.85</v>
      </c>
      <c r="F905" s="6">
        <v>0.03</v>
      </c>
      <c r="G905" s="5">
        <f t="shared" si="57"/>
        <v>21.895499999999998</v>
      </c>
      <c r="H905" s="2">
        <v>2</v>
      </c>
      <c r="I905" s="3">
        <v>300</v>
      </c>
      <c r="J905" s="5">
        <f t="shared" si="58"/>
        <v>1007.9544999999999</v>
      </c>
      <c r="K905" s="11" t="str">
        <f t="shared" si="59"/>
        <v>P0076|Apr</v>
      </c>
    </row>
    <row r="906" spans="1:11" ht="15" customHeight="1" x14ac:dyDescent="0.25">
      <c r="A906" s="2" t="s">
        <v>187</v>
      </c>
      <c r="B906" s="2" t="s">
        <v>3</v>
      </c>
      <c r="C906" s="2">
        <v>5</v>
      </c>
      <c r="D906" s="4">
        <v>150.43</v>
      </c>
      <c r="E906" s="5">
        <f t="shared" si="56"/>
        <v>752.15000000000009</v>
      </c>
      <c r="F906" s="6">
        <v>0.03</v>
      </c>
      <c r="G906" s="5">
        <f t="shared" si="57"/>
        <v>22.564500000000002</v>
      </c>
      <c r="H906" s="2">
        <v>2</v>
      </c>
      <c r="I906" s="3">
        <v>300</v>
      </c>
      <c r="J906" s="5">
        <f t="shared" si="58"/>
        <v>1029.5855000000001</v>
      </c>
      <c r="K906" s="11" t="str">
        <f t="shared" si="59"/>
        <v>P0076|May</v>
      </c>
    </row>
    <row r="907" spans="1:11" ht="15" customHeight="1" x14ac:dyDescent="0.25">
      <c r="A907" s="2" t="s">
        <v>187</v>
      </c>
      <c r="B907" s="2" t="s">
        <v>4</v>
      </c>
      <c r="C907" s="2">
        <v>6</v>
      </c>
      <c r="D907" s="4">
        <v>167.23</v>
      </c>
      <c r="E907" s="5">
        <f t="shared" si="56"/>
        <v>1003.3799999999999</v>
      </c>
      <c r="F907" s="6">
        <v>0.03</v>
      </c>
      <c r="G907" s="5">
        <f t="shared" si="57"/>
        <v>30.101399999999995</v>
      </c>
      <c r="H907" s="2">
        <v>2</v>
      </c>
      <c r="I907" s="3">
        <v>300</v>
      </c>
      <c r="J907" s="5">
        <f t="shared" si="58"/>
        <v>1273.2785999999999</v>
      </c>
      <c r="K907" s="11" t="str">
        <f t="shared" si="59"/>
        <v>P0076|Jun</v>
      </c>
    </row>
    <row r="908" spans="1:11" ht="15" customHeight="1" x14ac:dyDescent="0.25">
      <c r="A908" s="2" t="s">
        <v>187</v>
      </c>
      <c r="B908" s="2" t="s">
        <v>5</v>
      </c>
      <c r="C908" s="2">
        <v>7</v>
      </c>
      <c r="D908" s="4">
        <v>168.74</v>
      </c>
      <c r="E908" s="5">
        <f t="shared" si="56"/>
        <v>1181.18</v>
      </c>
      <c r="F908" s="6">
        <v>0.03</v>
      </c>
      <c r="G908" s="5">
        <f t="shared" si="57"/>
        <v>35.435400000000001</v>
      </c>
      <c r="H908" s="2">
        <v>2</v>
      </c>
      <c r="I908" s="3">
        <v>300</v>
      </c>
      <c r="J908" s="5">
        <f t="shared" si="58"/>
        <v>1445.7446</v>
      </c>
      <c r="K908" s="11" t="str">
        <f t="shared" si="59"/>
        <v>P0076|Jul</v>
      </c>
    </row>
    <row r="909" spans="1:11" ht="15" customHeight="1" x14ac:dyDescent="0.25">
      <c r="A909" s="2" t="s">
        <v>187</v>
      </c>
      <c r="B909" s="2" t="s">
        <v>6</v>
      </c>
      <c r="C909" s="2">
        <v>7</v>
      </c>
      <c r="D909" s="4">
        <v>174.52</v>
      </c>
      <c r="E909" s="5">
        <f t="shared" si="56"/>
        <v>1221.6400000000001</v>
      </c>
      <c r="F909" s="6">
        <v>0.03</v>
      </c>
      <c r="G909" s="5">
        <f t="shared" si="57"/>
        <v>36.6492</v>
      </c>
      <c r="H909" s="2">
        <v>2</v>
      </c>
      <c r="I909" s="3">
        <v>300</v>
      </c>
      <c r="J909" s="5">
        <f t="shared" si="58"/>
        <v>1484.9908</v>
      </c>
      <c r="K909" s="11" t="str">
        <f t="shared" si="59"/>
        <v>P0076|Aug</v>
      </c>
    </row>
    <row r="910" spans="1:11" ht="15" customHeight="1" x14ac:dyDescent="0.25">
      <c r="A910" s="2" t="s">
        <v>187</v>
      </c>
      <c r="B910" s="2" t="s">
        <v>7</v>
      </c>
      <c r="C910" s="2">
        <v>5</v>
      </c>
      <c r="D910" s="4">
        <v>157.47</v>
      </c>
      <c r="E910" s="5">
        <f t="shared" si="56"/>
        <v>787.35</v>
      </c>
      <c r="F910" s="6">
        <v>0.03</v>
      </c>
      <c r="G910" s="5">
        <f t="shared" si="57"/>
        <v>23.6205</v>
      </c>
      <c r="H910" s="2">
        <v>2</v>
      </c>
      <c r="I910" s="3">
        <v>300</v>
      </c>
      <c r="J910" s="5">
        <f t="shared" si="58"/>
        <v>1063.7294999999999</v>
      </c>
      <c r="K910" s="11" t="str">
        <f t="shared" si="59"/>
        <v>P0076|Sep</v>
      </c>
    </row>
    <row r="911" spans="1:11" ht="15" customHeight="1" x14ac:dyDescent="0.25">
      <c r="A911" s="2" t="s">
        <v>187</v>
      </c>
      <c r="B911" s="2" t="s">
        <v>8</v>
      </c>
      <c r="C911" s="2">
        <v>5</v>
      </c>
      <c r="D911" s="4">
        <v>137.97</v>
      </c>
      <c r="E911" s="5">
        <f t="shared" si="56"/>
        <v>689.85</v>
      </c>
      <c r="F911" s="6">
        <v>0.03</v>
      </c>
      <c r="G911" s="5">
        <f t="shared" si="57"/>
        <v>20.695499999999999</v>
      </c>
      <c r="H911" s="2">
        <v>2</v>
      </c>
      <c r="I911" s="3">
        <v>300</v>
      </c>
      <c r="J911" s="5">
        <f t="shared" si="58"/>
        <v>969.15449999999998</v>
      </c>
      <c r="K911" s="11" t="str">
        <f t="shared" si="59"/>
        <v>P0076|Oct</v>
      </c>
    </row>
    <row r="912" spans="1:11" ht="15" customHeight="1" x14ac:dyDescent="0.25">
      <c r="A912" s="2" t="s">
        <v>187</v>
      </c>
      <c r="B912" s="2" t="s">
        <v>9</v>
      </c>
      <c r="C912" s="2">
        <v>5</v>
      </c>
      <c r="D912" s="4">
        <v>149.44</v>
      </c>
      <c r="E912" s="5">
        <f t="shared" si="56"/>
        <v>747.2</v>
      </c>
      <c r="F912" s="6">
        <v>0.03</v>
      </c>
      <c r="G912" s="5">
        <f t="shared" si="57"/>
        <v>22.416</v>
      </c>
      <c r="H912" s="2">
        <v>2</v>
      </c>
      <c r="I912" s="3">
        <v>300</v>
      </c>
      <c r="J912" s="5">
        <f t="shared" si="58"/>
        <v>1024.7840000000001</v>
      </c>
      <c r="K912" s="11" t="str">
        <f t="shared" si="59"/>
        <v>P0076|Nov</v>
      </c>
    </row>
    <row r="913" spans="1:11" ht="15" customHeight="1" x14ac:dyDescent="0.25">
      <c r="A913" s="2" t="s">
        <v>187</v>
      </c>
      <c r="B913" s="2" t="s">
        <v>10</v>
      </c>
      <c r="C913" s="2">
        <v>12</v>
      </c>
      <c r="D913" s="4">
        <v>268.87</v>
      </c>
      <c r="E913" s="5">
        <f t="shared" si="56"/>
        <v>3226.44</v>
      </c>
      <c r="F913" s="6">
        <v>0.03</v>
      </c>
      <c r="G913" s="5">
        <f t="shared" si="57"/>
        <v>96.793199999999999</v>
      </c>
      <c r="H913" s="2">
        <v>5</v>
      </c>
      <c r="I913" s="3">
        <v>750</v>
      </c>
      <c r="J913" s="5">
        <f t="shared" si="58"/>
        <v>3879.6468</v>
      </c>
      <c r="K913" s="11" t="str">
        <f t="shared" si="59"/>
        <v>P0076|Dec</v>
      </c>
    </row>
    <row r="914" spans="1:11" ht="15" customHeight="1" x14ac:dyDescent="0.25">
      <c r="A914" s="2" t="s">
        <v>187</v>
      </c>
      <c r="B914" s="2" t="s">
        <v>11</v>
      </c>
      <c r="C914" s="2">
        <v>10</v>
      </c>
      <c r="D914" s="4">
        <v>266.02999999999997</v>
      </c>
      <c r="E914" s="5">
        <f t="shared" si="56"/>
        <v>2660.2999999999997</v>
      </c>
      <c r="F914" s="6">
        <v>0.03</v>
      </c>
      <c r="G914" s="5">
        <f t="shared" si="57"/>
        <v>79.808999999999983</v>
      </c>
      <c r="H914" s="2">
        <v>4</v>
      </c>
      <c r="I914" s="3">
        <v>600</v>
      </c>
      <c r="J914" s="5">
        <f t="shared" si="58"/>
        <v>3180.4909999999995</v>
      </c>
      <c r="K914" s="11" t="str">
        <f t="shared" si="59"/>
        <v>P0076|Jan</v>
      </c>
    </row>
    <row r="915" spans="1:11" ht="15" customHeight="1" x14ac:dyDescent="0.25">
      <c r="A915" s="2" t="s">
        <v>187</v>
      </c>
      <c r="B915" s="2" t="s">
        <v>12</v>
      </c>
      <c r="C915" s="2">
        <v>9</v>
      </c>
      <c r="D915" s="4">
        <v>222.17</v>
      </c>
      <c r="E915" s="5">
        <f t="shared" si="56"/>
        <v>1999.53</v>
      </c>
      <c r="F915" s="6">
        <v>0.03</v>
      </c>
      <c r="G915" s="5">
        <f t="shared" si="57"/>
        <v>59.985899999999994</v>
      </c>
      <c r="H915" s="2">
        <v>3</v>
      </c>
      <c r="I915" s="3">
        <v>450</v>
      </c>
      <c r="J915" s="5">
        <f t="shared" si="58"/>
        <v>2389.5440999999996</v>
      </c>
      <c r="K915" s="11" t="str">
        <f t="shared" si="59"/>
        <v>P0076|Feb</v>
      </c>
    </row>
    <row r="916" spans="1:11" ht="15" customHeight="1" x14ac:dyDescent="0.25">
      <c r="A916" s="2" t="s">
        <v>187</v>
      </c>
      <c r="B916" s="2" t="s">
        <v>13</v>
      </c>
      <c r="C916" s="2">
        <v>8</v>
      </c>
      <c r="D916" s="4">
        <v>209.75</v>
      </c>
      <c r="E916" s="5">
        <f t="shared" si="56"/>
        <v>1678</v>
      </c>
      <c r="F916" s="6">
        <v>0.03</v>
      </c>
      <c r="G916" s="5">
        <f t="shared" si="57"/>
        <v>50.339999999999996</v>
      </c>
      <c r="H916" s="2">
        <v>3</v>
      </c>
      <c r="I916" s="3">
        <v>450</v>
      </c>
      <c r="J916" s="5">
        <f t="shared" si="58"/>
        <v>2077.66</v>
      </c>
      <c r="K916" s="11" t="str">
        <f t="shared" si="59"/>
        <v>P0076|Mar</v>
      </c>
    </row>
    <row r="917" spans="1:11" ht="15" customHeight="1" x14ac:dyDescent="0.25">
      <c r="A917" s="2" t="s">
        <v>189</v>
      </c>
      <c r="B917" s="2" t="s">
        <v>2</v>
      </c>
      <c r="C917" s="2">
        <v>5</v>
      </c>
      <c r="D917" s="4">
        <v>137</v>
      </c>
      <c r="E917" s="5">
        <f t="shared" si="56"/>
        <v>685</v>
      </c>
      <c r="F917" s="6">
        <v>0.03</v>
      </c>
      <c r="G917" s="5">
        <f t="shared" si="57"/>
        <v>20.55</v>
      </c>
      <c r="H917" s="2">
        <v>2</v>
      </c>
      <c r="I917" s="3">
        <v>240</v>
      </c>
      <c r="J917" s="5">
        <f t="shared" si="58"/>
        <v>904.45</v>
      </c>
      <c r="K917" s="11" t="str">
        <f t="shared" si="59"/>
        <v>P0077|Apr</v>
      </c>
    </row>
    <row r="918" spans="1:11" ht="15" customHeight="1" x14ac:dyDescent="0.25">
      <c r="A918" s="2" t="s">
        <v>189</v>
      </c>
      <c r="B918" s="2" t="s">
        <v>3</v>
      </c>
      <c r="C918" s="2">
        <v>6</v>
      </c>
      <c r="D918" s="4">
        <v>133.69</v>
      </c>
      <c r="E918" s="5">
        <f t="shared" si="56"/>
        <v>802.14</v>
      </c>
      <c r="F918" s="6">
        <v>0.03</v>
      </c>
      <c r="G918" s="5">
        <f t="shared" si="57"/>
        <v>24.0642</v>
      </c>
      <c r="H918" s="2">
        <v>2</v>
      </c>
      <c r="I918" s="3">
        <v>240</v>
      </c>
      <c r="J918" s="5">
        <f t="shared" si="58"/>
        <v>1018.0757999999998</v>
      </c>
      <c r="K918" s="11" t="str">
        <f t="shared" si="59"/>
        <v>P0077|May</v>
      </c>
    </row>
    <row r="919" spans="1:11" ht="15" customHeight="1" x14ac:dyDescent="0.25">
      <c r="A919" s="2" t="s">
        <v>189</v>
      </c>
      <c r="B919" s="2" t="s">
        <v>4</v>
      </c>
      <c r="C919" s="2">
        <v>7</v>
      </c>
      <c r="D919" s="4">
        <v>140.85</v>
      </c>
      <c r="E919" s="5">
        <f t="shared" si="56"/>
        <v>985.94999999999993</v>
      </c>
      <c r="F919" s="6">
        <v>0.03</v>
      </c>
      <c r="G919" s="5">
        <f t="shared" si="57"/>
        <v>29.578499999999998</v>
      </c>
      <c r="H919" s="2">
        <v>2</v>
      </c>
      <c r="I919" s="3">
        <v>240</v>
      </c>
      <c r="J919" s="5">
        <f t="shared" si="58"/>
        <v>1196.3714999999997</v>
      </c>
      <c r="K919" s="11" t="str">
        <f t="shared" si="59"/>
        <v>P0077|Jun</v>
      </c>
    </row>
    <row r="920" spans="1:11" ht="15" customHeight="1" x14ac:dyDescent="0.25">
      <c r="A920" s="2" t="s">
        <v>189</v>
      </c>
      <c r="B920" s="2" t="s">
        <v>5</v>
      </c>
      <c r="C920" s="2">
        <v>9</v>
      </c>
      <c r="D920" s="4">
        <v>170.47</v>
      </c>
      <c r="E920" s="5">
        <f t="shared" si="56"/>
        <v>1534.23</v>
      </c>
      <c r="F920" s="6">
        <v>0.03</v>
      </c>
      <c r="G920" s="5">
        <f t="shared" si="57"/>
        <v>46.026899999999998</v>
      </c>
      <c r="H920" s="2">
        <v>2</v>
      </c>
      <c r="I920" s="3">
        <v>240</v>
      </c>
      <c r="J920" s="5">
        <f t="shared" si="58"/>
        <v>1728.2030999999999</v>
      </c>
      <c r="K920" s="11" t="str">
        <f t="shared" si="59"/>
        <v>P0077|Jul</v>
      </c>
    </row>
    <row r="921" spans="1:11" ht="15" customHeight="1" x14ac:dyDescent="0.25">
      <c r="A921" s="2" t="s">
        <v>189</v>
      </c>
      <c r="B921" s="2" t="s">
        <v>6</v>
      </c>
      <c r="C921" s="2">
        <v>8</v>
      </c>
      <c r="D921" s="4">
        <v>161.01</v>
      </c>
      <c r="E921" s="5">
        <f t="shared" si="56"/>
        <v>1288.08</v>
      </c>
      <c r="F921" s="6">
        <v>0.03</v>
      </c>
      <c r="G921" s="5">
        <f t="shared" si="57"/>
        <v>38.642399999999995</v>
      </c>
      <c r="H921" s="2">
        <v>2</v>
      </c>
      <c r="I921" s="3">
        <v>240</v>
      </c>
      <c r="J921" s="5">
        <f t="shared" si="58"/>
        <v>1489.4376</v>
      </c>
      <c r="K921" s="11" t="str">
        <f t="shared" si="59"/>
        <v>P0077|Aug</v>
      </c>
    </row>
    <row r="922" spans="1:11" ht="15" customHeight="1" x14ac:dyDescent="0.25">
      <c r="A922" s="2" t="s">
        <v>189</v>
      </c>
      <c r="B922" s="2" t="s">
        <v>7</v>
      </c>
      <c r="C922" s="2">
        <v>6</v>
      </c>
      <c r="D922" s="4">
        <v>151.44</v>
      </c>
      <c r="E922" s="5">
        <f t="shared" si="56"/>
        <v>908.64</v>
      </c>
      <c r="F922" s="6">
        <v>0.03</v>
      </c>
      <c r="G922" s="5">
        <f t="shared" si="57"/>
        <v>27.2592</v>
      </c>
      <c r="H922" s="2">
        <v>2</v>
      </c>
      <c r="I922" s="3">
        <v>240</v>
      </c>
      <c r="J922" s="5">
        <f t="shared" si="58"/>
        <v>1121.3807999999999</v>
      </c>
      <c r="K922" s="11" t="str">
        <f t="shared" si="59"/>
        <v>P0077|Sep</v>
      </c>
    </row>
    <row r="923" spans="1:11" ht="15" customHeight="1" x14ac:dyDescent="0.25">
      <c r="A923" s="2" t="s">
        <v>189</v>
      </c>
      <c r="B923" s="2" t="s">
        <v>8</v>
      </c>
      <c r="C923" s="2">
        <v>6</v>
      </c>
      <c r="D923" s="4">
        <v>133.61000000000001</v>
      </c>
      <c r="E923" s="5">
        <f t="shared" si="56"/>
        <v>801.66000000000008</v>
      </c>
      <c r="F923" s="6">
        <v>0.03</v>
      </c>
      <c r="G923" s="5">
        <f t="shared" si="57"/>
        <v>24.049800000000001</v>
      </c>
      <c r="H923" s="2">
        <v>2</v>
      </c>
      <c r="I923" s="3">
        <v>240</v>
      </c>
      <c r="J923" s="5">
        <f t="shared" si="58"/>
        <v>1017.6102000000001</v>
      </c>
      <c r="K923" s="11" t="str">
        <f t="shared" si="59"/>
        <v>P0077|Oct</v>
      </c>
    </row>
    <row r="924" spans="1:11" ht="15" customHeight="1" x14ac:dyDescent="0.25">
      <c r="A924" s="2" t="s">
        <v>189</v>
      </c>
      <c r="B924" s="2" t="s">
        <v>9</v>
      </c>
      <c r="C924" s="2">
        <v>5</v>
      </c>
      <c r="D924" s="4">
        <v>147.83000000000001</v>
      </c>
      <c r="E924" s="5">
        <f t="shared" si="56"/>
        <v>739.15000000000009</v>
      </c>
      <c r="F924" s="6">
        <v>0.03</v>
      </c>
      <c r="G924" s="5">
        <f t="shared" si="57"/>
        <v>22.174500000000002</v>
      </c>
      <c r="H924" s="2">
        <v>2</v>
      </c>
      <c r="I924" s="3">
        <v>240</v>
      </c>
      <c r="J924" s="5">
        <f t="shared" si="58"/>
        <v>956.97550000000012</v>
      </c>
      <c r="K924" s="11" t="str">
        <f t="shared" si="59"/>
        <v>P0077|Nov</v>
      </c>
    </row>
    <row r="925" spans="1:11" ht="15" customHeight="1" x14ac:dyDescent="0.25">
      <c r="A925" s="2" t="s">
        <v>189</v>
      </c>
      <c r="B925" s="2" t="s">
        <v>10</v>
      </c>
      <c r="C925" s="2">
        <v>13</v>
      </c>
      <c r="D925" s="4">
        <v>281.92</v>
      </c>
      <c r="E925" s="5">
        <f t="shared" si="56"/>
        <v>3664.96</v>
      </c>
      <c r="F925" s="6">
        <v>0.03</v>
      </c>
      <c r="G925" s="5">
        <f t="shared" si="57"/>
        <v>109.94879999999999</v>
      </c>
      <c r="H925" s="2">
        <v>5</v>
      </c>
      <c r="I925" s="3">
        <v>600</v>
      </c>
      <c r="J925" s="5">
        <f t="shared" si="58"/>
        <v>4155.0111999999999</v>
      </c>
      <c r="K925" s="11" t="str">
        <f t="shared" si="59"/>
        <v>P0077|Dec</v>
      </c>
    </row>
    <row r="926" spans="1:11" ht="15" customHeight="1" x14ac:dyDescent="0.25">
      <c r="A926" s="2" t="s">
        <v>189</v>
      </c>
      <c r="B926" s="2" t="s">
        <v>11</v>
      </c>
      <c r="C926" s="2">
        <v>12</v>
      </c>
      <c r="D926" s="4">
        <v>226.78</v>
      </c>
      <c r="E926" s="5">
        <f t="shared" si="56"/>
        <v>2721.36</v>
      </c>
      <c r="F926" s="6">
        <v>0.03</v>
      </c>
      <c r="G926" s="5">
        <f t="shared" si="57"/>
        <v>81.640799999999999</v>
      </c>
      <c r="H926" s="2">
        <v>5</v>
      </c>
      <c r="I926" s="3">
        <v>600</v>
      </c>
      <c r="J926" s="5">
        <f t="shared" si="58"/>
        <v>3239.7192</v>
      </c>
      <c r="K926" s="11" t="str">
        <f t="shared" si="59"/>
        <v>P0077|Jan</v>
      </c>
    </row>
    <row r="927" spans="1:11" ht="15" customHeight="1" x14ac:dyDescent="0.25">
      <c r="A927" s="2" t="s">
        <v>189</v>
      </c>
      <c r="B927" s="2" t="s">
        <v>12</v>
      </c>
      <c r="C927" s="2">
        <v>10</v>
      </c>
      <c r="D927" s="4">
        <v>211.38</v>
      </c>
      <c r="E927" s="5">
        <f t="shared" si="56"/>
        <v>2113.8000000000002</v>
      </c>
      <c r="F927" s="6">
        <v>0.03</v>
      </c>
      <c r="G927" s="5">
        <f t="shared" si="57"/>
        <v>63.414000000000001</v>
      </c>
      <c r="H927" s="2">
        <v>4</v>
      </c>
      <c r="I927" s="3">
        <v>480</v>
      </c>
      <c r="J927" s="5">
        <f t="shared" si="58"/>
        <v>2530.386</v>
      </c>
      <c r="K927" s="11" t="str">
        <f t="shared" si="59"/>
        <v>P0077|Feb</v>
      </c>
    </row>
    <row r="928" spans="1:11" ht="15" customHeight="1" x14ac:dyDescent="0.25">
      <c r="A928" s="2" t="s">
        <v>189</v>
      </c>
      <c r="B928" s="2" t="s">
        <v>13</v>
      </c>
      <c r="C928" s="2">
        <v>9</v>
      </c>
      <c r="D928" s="4">
        <v>181.35</v>
      </c>
      <c r="E928" s="5">
        <f t="shared" si="56"/>
        <v>1632.1499999999999</v>
      </c>
      <c r="F928" s="6">
        <v>0.03</v>
      </c>
      <c r="G928" s="5">
        <f t="shared" si="57"/>
        <v>48.964499999999994</v>
      </c>
      <c r="H928" s="2">
        <v>3</v>
      </c>
      <c r="I928" s="3">
        <v>360</v>
      </c>
      <c r="J928" s="5">
        <f t="shared" si="58"/>
        <v>1943.1854999999998</v>
      </c>
      <c r="K928" s="11" t="str">
        <f t="shared" si="59"/>
        <v>P0077|Mar</v>
      </c>
    </row>
    <row r="929" spans="1:11" ht="15" customHeight="1" x14ac:dyDescent="0.25">
      <c r="A929" s="2" t="s">
        <v>191</v>
      </c>
      <c r="B929" s="2" t="s">
        <v>2</v>
      </c>
      <c r="C929" s="2">
        <v>5</v>
      </c>
      <c r="D929" s="4">
        <v>96.56</v>
      </c>
      <c r="E929" s="5">
        <f t="shared" si="56"/>
        <v>482.8</v>
      </c>
      <c r="F929" s="6">
        <v>0.03</v>
      </c>
      <c r="G929" s="5">
        <f t="shared" si="57"/>
        <v>14.484</v>
      </c>
      <c r="H929" s="2">
        <v>2</v>
      </c>
      <c r="I929" s="3">
        <v>240</v>
      </c>
      <c r="J929" s="5">
        <f t="shared" si="58"/>
        <v>708.31599999999992</v>
      </c>
      <c r="K929" s="11" t="str">
        <f t="shared" si="59"/>
        <v>P0078|Apr</v>
      </c>
    </row>
    <row r="930" spans="1:11" ht="15" customHeight="1" x14ac:dyDescent="0.25">
      <c r="A930" s="2" t="s">
        <v>191</v>
      </c>
      <c r="B930" s="2" t="s">
        <v>3</v>
      </c>
      <c r="C930" s="2">
        <v>6</v>
      </c>
      <c r="D930" s="4">
        <v>88.41</v>
      </c>
      <c r="E930" s="5">
        <f t="shared" si="56"/>
        <v>530.46</v>
      </c>
      <c r="F930" s="6">
        <v>0.03</v>
      </c>
      <c r="G930" s="5">
        <f t="shared" si="57"/>
        <v>15.9138</v>
      </c>
      <c r="H930" s="2">
        <v>2</v>
      </c>
      <c r="I930" s="3">
        <v>240</v>
      </c>
      <c r="J930" s="5">
        <f t="shared" si="58"/>
        <v>754.5462</v>
      </c>
      <c r="K930" s="11" t="str">
        <f t="shared" si="59"/>
        <v>P0078|May</v>
      </c>
    </row>
    <row r="931" spans="1:11" ht="15" customHeight="1" x14ac:dyDescent="0.25">
      <c r="A931" s="2" t="s">
        <v>191</v>
      </c>
      <c r="B931" s="2" t="s">
        <v>4</v>
      </c>
      <c r="C931" s="2">
        <v>6</v>
      </c>
      <c r="D931" s="4">
        <v>100.23</v>
      </c>
      <c r="E931" s="5">
        <f t="shared" si="56"/>
        <v>601.38</v>
      </c>
      <c r="F931" s="6">
        <v>0.03</v>
      </c>
      <c r="G931" s="5">
        <f t="shared" si="57"/>
        <v>18.041399999999999</v>
      </c>
      <c r="H931" s="2">
        <v>2</v>
      </c>
      <c r="I931" s="3">
        <v>240</v>
      </c>
      <c r="J931" s="5">
        <f t="shared" si="58"/>
        <v>823.33860000000004</v>
      </c>
      <c r="K931" s="11" t="str">
        <f t="shared" si="59"/>
        <v>P0078|Jun</v>
      </c>
    </row>
    <row r="932" spans="1:11" ht="15" customHeight="1" x14ac:dyDescent="0.25">
      <c r="A932" s="2" t="s">
        <v>191</v>
      </c>
      <c r="B932" s="2" t="s">
        <v>5</v>
      </c>
      <c r="C932" s="2">
        <v>9</v>
      </c>
      <c r="D932" s="4">
        <v>114.19</v>
      </c>
      <c r="E932" s="5">
        <f t="shared" si="56"/>
        <v>1027.71</v>
      </c>
      <c r="F932" s="6">
        <v>0.03</v>
      </c>
      <c r="G932" s="5">
        <f t="shared" si="57"/>
        <v>30.831299999999999</v>
      </c>
      <c r="H932" s="2">
        <v>2</v>
      </c>
      <c r="I932" s="3">
        <v>240</v>
      </c>
      <c r="J932" s="5">
        <f t="shared" si="58"/>
        <v>1236.8787</v>
      </c>
      <c r="K932" s="11" t="str">
        <f t="shared" si="59"/>
        <v>P0078|Jul</v>
      </c>
    </row>
    <row r="933" spans="1:11" ht="15" customHeight="1" x14ac:dyDescent="0.25">
      <c r="A933" s="2" t="s">
        <v>191</v>
      </c>
      <c r="B933" s="2" t="s">
        <v>6</v>
      </c>
      <c r="C933" s="2">
        <v>8</v>
      </c>
      <c r="D933" s="4">
        <v>116.25</v>
      </c>
      <c r="E933" s="5">
        <f t="shared" si="56"/>
        <v>930</v>
      </c>
      <c r="F933" s="6">
        <v>0.03</v>
      </c>
      <c r="G933" s="5">
        <f t="shared" si="57"/>
        <v>27.9</v>
      </c>
      <c r="H933" s="2">
        <v>2</v>
      </c>
      <c r="I933" s="3">
        <v>240</v>
      </c>
      <c r="J933" s="5">
        <f t="shared" si="58"/>
        <v>1142.0999999999999</v>
      </c>
      <c r="K933" s="11" t="str">
        <f t="shared" si="59"/>
        <v>P0078|Aug</v>
      </c>
    </row>
    <row r="934" spans="1:11" ht="15" customHeight="1" x14ac:dyDescent="0.25">
      <c r="A934" s="2" t="s">
        <v>191</v>
      </c>
      <c r="B934" s="2" t="s">
        <v>7</v>
      </c>
      <c r="C934" s="2">
        <v>6</v>
      </c>
      <c r="D934" s="4">
        <v>119.7</v>
      </c>
      <c r="E934" s="5">
        <f t="shared" si="56"/>
        <v>718.2</v>
      </c>
      <c r="F934" s="6">
        <v>0.03</v>
      </c>
      <c r="G934" s="5">
        <f t="shared" si="57"/>
        <v>21.545999999999999</v>
      </c>
      <c r="H934" s="2">
        <v>2</v>
      </c>
      <c r="I934" s="3">
        <v>240</v>
      </c>
      <c r="J934" s="5">
        <f t="shared" si="58"/>
        <v>936.654</v>
      </c>
      <c r="K934" s="11" t="str">
        <f t="shared" si="59"/>
        <v>P0078|Sep</v>
      </c>
    </row>
    <row r="935" spans="1:11" ht="15" customHeight="1" x14ac:dyDescent="0.25">
      <c r="A935" s="2" t="s">
        <v>191</v>
      </c>
      <c r="B935" s="2" t="s">
        <v>8</v>
      </c>
      <c r="C935" s="2">
        <v>5</v>
      </c>
      <c r="D935" s="4">
        <v>113.11</v>
      </c>
      <c r="E935" s="5">
        <f t="shared" si="56"/>
        <v>565.54999999999995</v>
      </c>
      <c r="F935" s="6">
        <v>0.03</v>
      </c>
      <c r="G935" s="5">
        <f t="shared" si="57"/>
        <v>16.966499999999996</v>
      </c>
      <c r="H935" s="2">
        <v>2</v>
      </c>
      <c r="I935" s="3">
        <v>240</v>
      </c>
      <c r="J935" s="5">
        <f t="shared" si="58"/>
        <v>788.58349999999996</v>
      </c>
      <c r="K935" s="11" t="str">
        <f t="shared" si="59"/>
        <v>P0078|Oct</v>
      </c>
    </row>
    <row r="936" spans="1:11" ht="15" customHeight="1" x14ac:dyDescent="0.25">
      <c r="A936" s="2" t="s">
        <v>191</v>
      </c>
      <c r="B936" s="2" t="s">
        <v>9</v>
      </c>
      <c r="C936" s="2">
        <v>6</v>
      </c>
      <c r="D936" s="4">
        <v>104.8</v>
      </c>
      <c r="E936" s="5">
        <f t="shared" si="56"/>
        <v>628.79999999999995</v>
      </c>
      <c r="F936" s="6">
        <v>0.03</v>
      </c>
      <c r="G936" s="5">
        <f t="shared" si="57"/>
        <v>18.863999999999997</v>
      </c>
      <c r="H936" s="2">
        <v>2</v>
      </c>
      <c r="I936" s="3">
        <v>240</v>
      </c>
      <c r="J936" s="5">
        <f t="shared" si="58"/>
        <v>849.93599999999992</v>
      </c>
      <c r="K936" s="11" t="str">
        <f t="shared" si="59"/>
        <v>P0078|Nov</v>
      </c>
    </row>
    <row r="937" spans="1:11" ht="15" customHeight="1" x14ac:dyDescent="0.25">
      <c r="A937" s="2" t="s">
        <v>191</v>
      </c>
      <c r="B937" s="2" t="s">
        <v>10</v>
      </c>
      <c r="C937" s="2">
        <v>11</v>
      </c>
      <c r="D937" s="4">
        <v>198.55</v>
      </c>
      <c r="E937" s="5">
        <f t="shared" si="56"/>
        <v>2184.0500000000002</v>
      </c>
      <c r="F937" s="6">
        <v>0.03</v>
      </c>
      <c r="G937" s="5">
        <f t="shared" si="57"/>
        <v>65.521500000000003</v>
      </c>
      <c r="H937" s="2">
        <v>5</v>
      </c>
      <c r="I937" s="3">
        <v>600</v>
      </c>
      <c r="J937" s="5">
        <f t="shared" si="58"/>
        <v>2718.5285000000003</v>
      </c>
      <c r="K937" s="11" t="str">
        <f t="shared" si="59"/>
        <v>P0078|Dec</v>
      </c>
    </row>
    <row r="938" spans="1:11" ht="15" customHeight="1" x14ac:dyDescent="0.25">
      <c r="A938" s="2" t="s">
        <v>191</v>
      </c>
      <c r="B938" s="2" t="s">
        <v>11</v>
      </c>
      <c r="C938" s="2">
        <v>11</v>
      </c>
      <c r="D938" s="4">
        <v>177.37</v>
      </c>
      <c r="E938" s="5">
        <f t="shared" si="56"/>
        <v>1951.0700000000002</v>
      </c>
      <c r="F938" s="6">
        <v>0.03</v>
      </c>
      <c r="G938" s="5">
        <f t="shared" si="57"/>
        <v>58.5321</v>
      </c>
      <c r="H938" s="2">
        <v>4</v>
      </c>
      <c r="I938" s="3">
        <v>480</v>
      </c>
      <c r="J938" s="5">
        <f t="shared" si="58"/>
        <v>2372.5379000000003</v>
      </c>
      <c r="K938" s="11" t="str">
        <f t="shared" si="59"/>
        <v>P0078|Jan</v>
      </c>
    </row>
    <row r="939" spans="1:11" ht="15" customHeight="1" x14ac:dyDescent="0.25">
      <c r="A939" s="2" t="s">
        <v>191</v>
      </c>
      <c r="B939" s="2" t="s">
        <v>12</v>
      </c>
      <c r="C939" s="2">
        <v>9</v>
      </c>
      <c r="D939" s="4">
        <v>160.52000000000001</v>
      </c>
      <c r="E939" s="5">
        <f t="shared" si="56"/>
        <v>1444.68</v>
      </c>
      <c r="F939" s="6">
        <v>0.03</v>
      </c>
      <c r="G939" s="5">
        <f t="shared" si="57"/>
        <v>43.340400000000002</v>
      </c>
      <c r="H939" s="2">
        <v>4</v>
      </c>
      <c r="I939" s="3">
        <v>480</v>
      </c>
      <c r="J939" s="5">
        <f t="shared" si="58"/>
        <v>1881.3396</v>
      </c>
      <c r="K939" s="11" t="str">
        <f t="shared" si="59"/>
        <v>P0078|Feb</v>
      </c>
    </row>
    <row r="940" spans="1:11" ht="15" customHeight="1" x14ac:dyDescent="0.25">
      <c r="A940" s="2" t="s">
        <v>191</v>
      </c>
      <c r="B940" s="2" t="s">
        <v>13</v>
      </c>
      <c r="C940" s="2">
        <v>10</v>
      </c>
      <c r="D940" s="4">
        <v>148.18</v>
      </c>
      <c r="E940" s="5">
        <f t="shared" si="56"/>
        <v>1481.8000000000002</v>
      </c>
      <c r="F940" s="6">
        <v>0.03</v>
      </c>
      <c r="G940" s="5">
        <f t="shared" si="57"/>
        <v>44.454000000000001</v>
      </c>
      <c r="H940" s="2">
        <v>4</v>
      </c>
      <c r="I940" s="3">
        <v>480</v>
      </c>
      <c r="J940" s="5">
        <f t="shared" si="58"/>
        <v>1917.3460000000002</v>
      </c>
      <c r="K940" s="11" t="str">
        <f t="shared" si="59"/>
        <v>P0078|Mar</v>
      </c>
    </row>
    <row r="941" spans="1:11" ht="15" customHeight="1" x14ac:dyDescent="0.25">
      <c r="A941" s="2" t="s">
        <v>193</v>
      </c>
      <c r="B941" s="2" t="s">
        <v>2</v>
      </c>
      <c r="C941" s="2">
        <v>5</v>
      </c>
      <c r="D941" s="4">
        <v>123.38</v>
      </c>
      <c r="E941" s="5">
        <f t="shared" si="56"/>
        <v>616.9</v>
      </c>
      <c r="F941" s="6">
        <v>0.03</v>
      </c>
      <c r="G941" s="5">
        <f t="shared" si="57"/>
        <v>18.506999999999998</v>
      </c>
      <c r="H941" s="2">
        <v>2</v>
      </c>
      <c r="I941" s="3">
        <v>240</v>
      </c>
      <c r="J941" s="5">
        <f t="shared" si="58"/>
        <v>838.39300000000003</v>
      </c>
      <c r="K941" s="11" t="str">
        <f t="shared" si="59"/>
        <v>P0079|Apr</v>
      </c>
    </row>
    <row r="942" spans="1:11" ht="15" customHeight="1" x14ac:dyDescent="0.25">
      <c r="A942" s="2" t="s">
        <v>193</v>
      </c>
      <c r="B942" s="2" t="s">
        <v>3</v>
      </c>
      <c r="C942" s="2">
        <v>7</v>
      </c>
      <c r="D942" s="4">
        <v>121.54</v>
      </c>
      <c r="E942" s="5">
        <f t="shared" si="56"/>
        <v>850.78000000000009</v>
      </c>
      <c r="F942" s="6">
        <v>0.03</v>
      </c>
      <c r="G942" s="5">
        <f t="shared" si="57"/>
        <v>25.523400000000002</v>
      </c>
      <c r="H942" s="2">
        <v>2</v>
      </c>
      <c r="I942" s="3">
        <v>240</v>
      </c>
      <c r="J942" s="5">
        <f t="shared" si="58"/>
        <v>1065.2566000000002</v>
      </c>
      <c r="K942" s="11" t="str">
        <f t="shared" si="59"/>
        <v>P0079|May</v>
      </c>
    </row>
    <row r="943" spans="1:11" ht="15" customHeight="1" x14ac:dyDescent="0.25">
      <c r="A943" s="2" t="s">
        <v>193</v>
      </c>
      <c r="B943" s="2" t="s">
        <v>4</v>
      </c>
      <c r="C943" s="2">
        <v>7</v>
      </c>
      <c r="D943" s="4">
        <v>142.43</v>
      </c>
      <c r="E943" s="5">
        <f t="shared" si="56"/>
        <v>997.01</v>
      </c>
      <c r="F943" s="6">
        <v>0.03</v>
      </c>
      <c r="G943" s="5">
        <f t="shared" si="57"/>
        <v>29.910299999999999</v>
      </c>
      <c r="H943" s="2">
        <v>2</v>
      </c>
      <c r="I943" s="3">
        <v>240</v>
      </c>
      <c r="J943" s="5">
        <f t="shared" si="58"/>
        <v>1207.0997</v>
      </c>
      <c r="K943" s="11" t="str">
        <f t="shared" si="59"/>
        <v>P0079|Jun</v>
      </c>
    </row>
    <row r="944" spans="1:11" ht="15" customHeight="1" x14ac:dyDescent="0.25">
      <c r="A944" s="2" t="s">
        <v>193</v>
      </c>
      <c r="B944" s="2" t="s">
        <v>5</v>
      </c>
      <c r="C944" s="2">
        <v>9</v>
      </c>
      <c r="D944" s="4">
        <v>162.57</v>
      </c>
      <c r="E944" s="5">
        <f t="shared" si="56"/>
        <v>1463.1299999999999</v>
      </c>
      <c r="F944" s="6">
        <v>0.03</v>
      </c>
      <c r="G944" s="5">
        <f t="shared" si="57"/>
        <v>43.893899999999995</v>
      </c>
      <c r="H944" s="2">
        <v>2</v>
      </c>
      <c r="I944" s="3">
        <v>240</v>
      </c>
      <c r="J944" s="5">
        <f t="shared" si="58"/>
        <v>1659.2360999999999</v>
      </c>
      <c r="K944" s="11" t="str">
        <f t="shared" si="59"/>
        <v>P0079|Jul</v>
      </c>
    </row>
    <row r="945" spans="1:11" ht="15" customHeight="1" x14ac:dyDescent="0.25">
      <c r="A945" s="2" t="s">
        <v>193</v>
      </c>
      <c r="B945" s="2" t="s">
        <v>6</v>
      </c>
      <c r="C945" s="2">
        <v>9</v>
      </c>
      <c r="D945" s="4">
        <v>162.22999999999999</v>
      </c>
      <c r="E945" s="5">
        <f t="shared" si="56"/>
        <v>1460.07</v>
      </c>
      <c r="F945" s="6">
        <v>0.03</v>
      </c>
      <c r="G945" s="5">
        <f t="shared" si="57"/>
        <v>43.802099999999996</v>
      </c>
      <c r="H945" s="2">
        <v>2</v>
      </c>
      <c r="I945" s="3">
        <v>240</v>
      </c>
      <c r="J945" s="5">
        <f t="shared" si="58"/>
        <v>1656.2678999999998</v>
      </c>
      <c r="K945" s="11" t="str">
        <f t="shared" si="59"/>
        <v>P0079|Aug</v>
      </c>
    </row>
    <row r="946" spans="1:11" ht="15" customHeight="1" x14ac:dyDescent="0.25">
      <c r="A946" s="2" t="s">
        <v>193</v>
      </c>
      <c r="B946" s="2" t="s">
        <v>7</v>
      </c>
      <c r="C946" s="2">
        <v>6</v>
      </c>
      <c r="D946" s="4">
        <v>135.62</v>
      </c>
      <c r="E946" s="5">
        <f t="shared" si="56"/>
        <v>813.72</v>
      </c>
      <c r="F946" s="6">
        <v>0.03</v>
      </c>
      <c r="G946" s="5">
        <f t="shared" si="57"/>
        <v>24.4116</v>
      </c>
      <c r="H946" s="2">
        <v>2</v>
      </c>
      <c r="I946" s="3">
        <v>240</v>
      </c>
      <c r="J946" s="5">
        <f t="shared" si="58"/>
        <v>1029.3084000000001</v>
      </c>
      <c r="K946" s="11" t="str">
        <f t="shared" si="59"/>
        <v>P0079|Sep</v>
      </c>
    </row>
    <row r="947" spans="1:11" ht="15" customHeight="1" x14ac:dyDescent="0.25">
      <c r="A947" s="2" t="s">
        <v>193</v>
      </c>
      <c r="B947" s="2" t="s">
        <v>8</v>
      </c>
      <c r="C947" s="2">
        <v>7</v>
      </c>
      <c r="D947" s="4">
        <v>131.85</v>
      </c>
      <c r="E947" s="5">
        <f t="shared" si="56"/>
        <v>922.94999999999993</v>
      </c>
      <c r="F947" s="6">
        <v>0.03</v>
      </c>
      <c r="G947" s="5">
        <f t="shared" si="57"/>
        <v>27.688499999999998</v>
      </c>
      <c r="H947" s="2">
        <v>2</v>
      </c>
      <c r="I947" s="3">
        <v>240</v>
      </c>
      <c r="J947" s="5">
        <f t="shared" si="58"/>
        <v>1135.2614999999998</v>
      </c>
      <c r="K947" s="11" t="str">
        <f t="shared" si="59"/>
        <v>P0079|Oct</v>
      </c>
    </row>
    <row r="948" spans="1:11" ht="15" customHeight="1" x14ac:dyDescent="0.25">
      <c r="A948" s="2" t="s">
        <v>193</v>
      </c>
      <c r="B948" s="2" t="s">
        <v>9</v>
      </c>
      <c r="C948" s="2">
        <v>6</v>
      </c>
      <c r="D948" s="4">
        <v>136.05000000000001</v>
      </c>
      <c r="E948" s="5">
        <f t="shared" si="56"/>
        <v>816.30000000000007</v>
      </c>
      <c r="F948" s="6">
        <v>0.03</v>
      </c>
      <c r="G948" s="5">
        <f t="shared" si="57"/>
        <v>24.489000000000001</v>
      </c>
      <c r="H948" s="2">
        <v>2</v>
      </c>
      <c r="I948" s="3">
        <v>240</v>
      </c>
      <c r="J948" s="5">
        <f t="shared" si="58"/>
        <v>1031.8110000000001</v>
      </c>
      <c r="K948" s="11" t="str">
        <f t="shared" si="59"/>
        <v>P0079|Nov</v>
      </c>
    </row>
    <row r="949" spans="1:11" ht="15" customHeight="1" x14ac:dyDescent="0.25">
      <c r="A949" s="2" t="s">
        <v>193</v>
      </c>
      <c r="B949" s="2" t="s">
        <v>10</v>
      </c>
      <c r="C949" s="2">
        <v>14</v>
      </c>
      <c r="D949" s="4">
        <v>258.14</v>
      </c>
      <c r="E949" s="5">
        <f t="shared" si="56"/>
        <v>3613.96</v>
      </c>
      <c r="F949" s="6">
        <v>0.03</v>
      </c>
      <c r="G949" s="5">
        <f t="shared" si="57"/>
        <v>108.41879999999999</v>
      </c>
      <c r="H949" s="2">
        <v>6</v>
      </c>
      <c r="I949" s="3">
        <v>720</v>
      </c>
      <c r="J949" s="5">
        <f t="shared" si="58"/>
        <v>4225.5411999999997</v>
      </c>
      <c r="K949" s="11" t="str">
        <f t="shared" si="59"/>
        <v>P0079|Dec</v>
      </c>
    </row>
    <row r="950" spans="1:11" ht="15" customHeight="1" x14ac:dyDescent="0.25">
      <c r="A950" s="2" t="s">
        <v>193</v>
      </c>
      <c r="B950" s="2" t="s">
        <v>11</v>
      </c>
      <c r="C950" s="2">
        <v>12</v>
      </c>
      <c r="D950" s="4">
        <v>225.94</v>
      </c>
      <c r="E950" s="5">
        <f t="shared" si="56"/>
        <v>2711.2799999999997</v>
      </c>
      <c r="F950" s="6">
        <v>0.03</v>
      </c>
      <c r="G950" s="5">
        <f t="shared" si="57"/>
        <v>81.338399999999993</v>
      </c>
      <c r="H950" s="2">
        <v>5</v>
      </c>
      <c r="I950" s="3">
        <v>600</v>
      </c>
      <c r="J950" s="5">
        <f t="shared" si="58"/>
        <v>3229.9415999999997</v>
      </c>
      <c r="K950" s="11" t="str">
        <f t="shared" si="59"/>
        <v>P0079|Jan</v>
      </c>
    </row>
    <row r="951" spans="1:11" ht="15" customHeight="1" x14ac:dyDescent="0.25">
      <c r="A951" s="2" t="s">
        <v>193</v>
      </c>
      <c r="B951" s="2" t="s">
        <v>12</v>
      </c>
      <c r="C951" s="2">
        <v>12</v>
      </c>
      <c r="D951" s="4">
        <v>206.99</v>
      </c>
      <c r="E951" s="5">
        <f t="shared" si="56"/>
        <v>2483.88</v>
      </c>
      <c r="F951" s="6">
        <v>0.03</v>
      </c>
      <c r="G951" s="5">
        <f t="shared" si="57"/>
        <v>74.516400000000004</v>
      </c>
      <c r="H951" s="2">
        <v>5</v>
      </c>
      <c r="I951" s="3">
        <v>600</v>
      </c>
      <c r="J951" s="5">
        <f t="shared" si="58"/>
        <v>3009.3636000000001</v>
      </c>
      <c r="K951" s="11" t="str">
        <f t="shared" si="59"/>
        <v>P0079|Feb</v>
      </c>
    </row>
    <row r="952" spans="1:11" ht="15" customHeight="1" x14ac:dyDescent="0.25">
      <c r="A952" s="2" t="s">
        <v>193</v>
      </c>
      <c r="B952" s="2" t="s">
        <v>13</v>
      </c>
      <c r="C952" s="2">
        <v>10</v>
      </c>
      <c r="D952" s="4">
        <v>176.75</v>
      </c>
      <c r="E952" s="5">
        <f t="shared" si="56"/>
        <v>1767.5</v>
      </c>
      <c r="F952" s="6">
        <v>0.03</v>
      </c>
      <c r="G952" s="5">
        <f t="shared" si="57"/>
        <v>53.024999999999999</v>
      </c>
      <c r="H952" s="2">
        <v>4</v>
      </c>
      <c r="I952" s="3">
        <v>480</v>
      </c>
      <c r="J952" s="5">
        <f t="shared" si="58"/>
        <v>2194.4749999999999</v>
      </c>
      <c r="K952" s="11" t="str">
        <f t="shared" si="59"/>
        <v>P0079|Mar</v>
      </c>
    </row>
    <row r="953" spans="1:11" ht="15" customHeight="1" x14ac:dyDescent="0.25">
      <c r="A953" s="2" t="s">
        <v>195</v>
      </c>
      <c r="B953" s="2" t="s">
        <v>2</v>
      </c>
      <c r="C953" s="2">
        <v>6</v>
      </c>
      <c r="D953" s="4">
        <v>101.55</v>
      </c>
      <c r="E953" s="5">
        <f t="shared" si="56"/>
        <v>609.29999999999995</v>
      </c>
      <c r="F953" s="6">
        <v>0.03</v>
      </c>
      <c r="G953" s="5">
        <f t="shared" si="57"/>
        <v>18.278999999999996</v>
      </c>
      <c r="H953" s="2">
        <v>2</v>
      </c>
      <c r="I953" s="3">
        <v>240</v>
      </c>
      <c r="J953" s="5">
        <f t="shared" si="58"/>
        <v>831.02099999999996</v>
      </c>
      <c r="K953" s="11" t="str">
        <f t="shared" si="59"/>
        <v>P0080|Apr</v>
      </c>
    </row>
    <row r="954" spans="1:11" ht="15" customHeight="1" x14ac:dyDescent="0.25">
      <c r="A954" s="2" t="s">
        <v>195</v>
      </c>
      <c r="B954" s="2" t="s">
        <v>3</v>
      </c>
      <c r="C954" s="2">
        <v>7</v>
      </c>
      <c r="D954" s="4">
        <v>107.16</v>
      </c>
      <c r="E954" s="5">
        <f t="shared" si="56"/>
        <v>750.12</v>
      </c>
      <c r="F954" s="6">
        <v>0.03</v>
      </c>
      <c r="G954" s="5">
        <f t="shared" si="57"/>
        <v>22.503599999999999</v>
      </c>
      <c r="H954" s="2">
        <v>2</v>
      </c>
      <c r="I954" s="3">
        <v>240</v>
      </c>
      <c r="J954" s="5">
        <f t="shared" si="58"/>
        <v>967.6164</v>
      </c>
      <c r="K954" s="11" t="str">
        <f t="shared" si="59"/>
        <v>P0080|May</v>
      </c>
    </row>
    <row r="955" spans="1:11" ht="15" customHeight="1" x14ac:dyDescent="0.25">
      <c r="A955" s="2" t="s">
        <v>195</v>
      </c>
      <c r="B955" s="2" t="s">
        <v>4</v>
      </c>
      <c r="C955" s="2">
        <v>8</v>
      </c>
      <c r="D955" s="4">
        <v>110.16</v>
      </c>
      <c r="E955" s="5">
        <f t="shared" si="56"/>
        <v>881.28</v>
      </c>
      <c r="F955" s="6">
        <v>0.03</v>
      </c>
      <c r="G955" s="5">
        <f t="shared" si="57"/>
        <v>26.438399999999998</v>
      </c>
      <c r="H955" s="2">
        <v>2</v>
      </c>
      <c r="I955" s="3">
        <v>240</v>
      </c>
      <c r="J955" s="5">
        <f t="shared" si="58"/>
        <v>1094.8416</v>
      </c>
      <c r="K955" s="11" t="str">
        <f t="shared" si="59"/>
        <v>P0080|Jun</v>
      </c>
    </row>
    <row r="956" spans="1:11" ht="15" customHeight="1" x14ac:dyDescent="0.25">
      <c r="A956" s="2" t="s">
        <v>195</v>
      </c>
      <c r="B956" s="2" t="s">
        <v>5</v>
      </c>
      <c r="C956" s="2">
        <v>10</v>
      </c>
      <c r="D956" s="4">
        <v>123.07</v>
      </c>
      <c r="E956" s="5">
        <f t="shared" si="56"/>
        <v>1230.6999999999998</v>
      </c>
      <c r="F956" s="6">
        <v>0.03</v>
      </c>
      <c r="G956" s="5">
        <f t="shared" si="57"/>
        <v>36.920999999999992</v>
      </c>
      <c r="H956" s="2">
        <v>3</v>
      </c>
      <c r="I956" s="3">
        <v>360</v>
      </c>
      <c r="J956" s="5">
        <f t="shared" si="58"/>
        <v>1553.7789999999998</v>
      </c>
      <c r="K956" s="11" t="str">
        <f t="shared" si="59"/>
        <v>P0080|Jul</v>
      </c>
    </row>
    <row r="957" spans="1:11" ht="15" customHeight="1" x14ac:dyDescent="0.25">
      <c r="A957" s="2" t="s">
        <v>195</v>
      </c>
      <c r="B957" s="2" t="s">
        <v>6</v>
      </c>
      <c r="C957" s="2">
        <v>10</v>
      </c>
      <c r="D957" s="4">
        <v>128</v>
      </c>
      <c r="E957" s="5">
        <f t="shared" si="56"/>
        <v>1280</v>
      </c>
      <c r="F957" s="6">
        <v>0.03</v>
      </c>
      <c r="G957" s="5">
        <f t="shared" si="57"/>
        <v>38.4</v>
      </c>
      <c r="H957" s="2">
        <v>3</v>
      </c>
      <c r="I957" s="3">
        <v>360</v>
      </c>
      <c r="J957" s="5">
        <f t="shared" si="58"/>
        <v>1601.6</v>
      </c>
      <c r="K957" s="11" t="str">
        <f t="shared" si="59"/>
        <v>P0080|Aug</v>
      </c>
    </row>
    <row r="958" spans="1:11" ht="15" customHeight="1" x14ac:dyDescent="0.25">
      <c r="A958" s="2" t="s">
        <v>195</v>
      </c>
      <c r="B958" s="2" t="s">
        <v>7</v>
      </c>
      <c r="C958" s="2">
        <v>7</v>
      </c>
      <c r="D958" s="4">
        <v>114.39</v>
      </c>
      <c r="E958" s="5">
        <f t="shared" si="56"/>
        <v>800.73</v>
      </c>
      <c r="F958" s="6">
        <v>0.03</v>
      </c>
      <c r="G958" s="5">
        <f t="shared" si="57"/>
        <v>24.021899999999999</v>
      </c>
      <c r="H958" s="2">
        <v>2</v>
      </c>
      <c r="I958" s="3">
        <v>240</v>
      </c>
      <c r="J958" s="5">
        <f t="shared" si="58"/>
        <v>1016.7081000000001</v>
      </c>
      <c r="K958" s="11" t="str">
        <f t="shared" si="59"/>
        <v>P0080|Sep</v>
      </c>
    </row>
    <row r="959" spans="1:11" ht="15" customHeight="1" x14ac:dyDescent="0.25">
      <c r="A959" s="2" t="s">
        <v>195</v>
      </c>
      <c r="B959" s="2" t="s">
        <v>8</v>
      </c>
      <c r="C959" s="2">
        <v>7</v>
      </c>
      <c r="D959" s="4">
        <v>105.4</v>
      </c>
      <c r="E959" s="5">
        <f t="shared" si="56"/>
        <v>737.80000000000007</v>
      </c>
      <c r="F959" s="6">
        <v>0.03</v>
      </c>
      <c r="G959" s="5">
        <f t="shared" si="57"/>
        <v>22.134</v>
      </c>
      <c r="H959" s="2">
        <v>2</v>
      </c>
      <c r="I959" s="3">
        <v>240</v>
      </c>
      <c r="J959" s="5">
        <f t="shared" si="58"/>
        <v>955.66600000000005</v>
      </c>
      <c r="K959" s="11" t="str">
        <f t="shared" si="59"/>
        <v>P0080|Oct</v>
      </c>
    </row>
    <row r="960" spans="1:11" ht="15" customHeight="1" x14ac:dyDescent="0.25">
      <c r="A960" s="2" t="s">
        <v>195</v>
      </c>
      <c r="B960" s="2" t="s">
        <v>9</v>
      </c>
      <c r="C960" s="2">
        <v>7</v>
      </c>
      <c r="D960" s="4">
        <v>109.95</v>
      </c>
      <c r="E960" s="5">
        <f t="shared" si="56"/>
        <v>769.65</v>
      </c>
      <c r="F960" s="6">
        <v>0.03</v>
      </c>
      <c r="G960" s="5">
        <f t="shared" si="57"/>
        <v>23.089499999999997</v>
      </c>
      <c r="H960" s="2">
        <v>2</v>
      </c>
      <c r="I960" s="3">
        <v>240</v>
      </c>
      <c r="J960" s="5">
        <f t="shared" si="58"/>
        <v>986.56049999999993</v>
      </c>
      <c r="K960" s="11" t="str">
        <f t="shared" si="59"/>
        <v>P0080|Nov</v>
      </c>
    </row>
    <row r="961" spans="1:11" ht="15" customHeight="1" x14ac:dyDescent="0.25">
      <c r="A961" s="2" t="s">
        <v>195</v>
      </c>
      <c r="B961" s="2" t="s">
        <v>10</v>
      </c>
      <c r="C961" s="2">
        <v>15</v>
      </c>
      <c r="D961" s="4">
        <v>189.96</v>
      </c>
      <c r="E961" s="5">
        <f t="shared" si="56"/>
        <v>2849.4</v>
      </c>
      <c r="F961" s="6">
        <v>0.03</v>
      </c>
      <c r="G961" s="5">
        <f t="shared" si="57"/>
        <v>85.481999999999999</v>
      </c>
      <c r="H961" s="2">
        <v>6</v>
      </c>
      <c r="I961" s="3">
        <v>720</v>
      </c>
      <c r="J961" s="5">
        <f t="shared" si="58"/>
        <v>3483.9180000000001</v>
      </c>
      <c r="K961" s="11" t="str">
        <f t="shared" si="59"/>
        <v>P0080|Dec</v>
      </c>
    </row>
    <row r="962" spans="1:11" ht="15" customHeight="1" x14ac:dyDescent="0.25">
      <c r="A962" s="2" t="s">
        <v>195</v>
      </c>
      <c r="B962" s="2" t="s">
        <v>11</v>
      </c>
      <c r="C962" s="2">
        <v>13</v>
      </c>
      <c r="D962" s="4">
        <v>191</v>
      </c>
      <c r="E962" s="5">
        <f t="shared" si="56"/>
        <v>2483</v>
      </c>
      <c r="F962" s="6">
        <v>0.03</v>
      </c>
      <c r="G962" s="5">
        <f t="shared" si="57"/>
        <v>74.489999999999995</v>
      </c>
      <c r="H962" s="2">
        <v>5</v>
      </c>
      <c r="I962" s="3">
        <v>600</v>
      </c>
      <c r="J962" s="5">
        <f t="shared" si="58"/>
        <v>3008.51</v>
      </c>
      <c r="K962" s="11" t="str">
        <f t="shared" si="59"/>
        <v>P0080|Jan</v>
      </c>
    </row>
    <row r="963" spans="1:11" ht="15" customHeight="1" x14ac:dyDescent="0.25">
      <c r="A963" s="2" t="s">
        <v>195</v>
      </c>
      <c r="B963" s="2" t="s">
        <v>12</v>
      </c>
      <c r="C963" s="2">
        <v>12</v>
      </c>
      <c r="D963" s="4">
        <v>162.25</v>
      </c>
      <c r="E963" s="5">
        <f t="shared" si="56"/>
        <v>1947</v>
      </c>
      <c r="F963" s="6">
        <v>0.03</v>
      </c>
      <c r="G963" s="5">
        <f t="shared" si="57"/>
        <v>58.41</v>
      </c>
      <c r="H963" s="2">
        <v>5</v>
      </c>
      <c r="I963" s="3">
        <v>600</v>
      </c>
      <c r="J963" s="5">
        <f t="shared" si="58"/>
        <v>2488.59</v>
      </c>
      <c r="K963" s="11" t="str">
        <f t="shared" si="59"/>
        <v>P0080|Feb</v>
      </c>
    </row>
    <row r="964" spans="1:11" ht="15" customHeight="1" x14ac:dyDescent="0.25">
      <c r="A964" s="2" t="s">
        <v>195</v>
      </c>
      <c r="B964" s="2" t="s">
        <v>13</v>
      </c>
      <c r="C964" s="2">
        <v>11</v>
      </c>
      <c r="D964" s="4">
        <v>152.22</v>
      </c>
      <c r="E964" s="5">
        <f t="shared" si="56"/>
        <v>1674.42</v>
      </c>
      <c r="F964" s="6">
        <v>0.03</v>
      </c>
      <c r="G964" s="5">
        <f t="shared" si="57"/>
        <v>50.232599999999998</v>
      </c>
      <c r="H964" s="2">
        <v>4</v>
      </c>
      <c r="I964" s="3">
        <v>480</v>
      </c>
      <c r="J964" s="5">
        <f t="shared" si="58"/>
        <v>2104.1874000000003</v>
      </c>
      <c r="K964" s="11" t="str">
        <f t="shared" si="59"/>
        <v>P0080|Mar</v>
      </c>
    </row>
    <row r="965" spans="1:11" ht="15" customHeight="1" x14ac:dyDescent="0.25">
      <c r="A965" s="2" t="s">
        <v>197</v>
      </c>
      <c r="B965" s="2" t="s">
        <v>2</v>
      </c>
      <c r="C965" s="2">
        <v>4</v>
      </c>
      <c r="D965" s="4">
        <v>142.30000000000001</v>
      </c>
      <c r="E965" s="5">
        <f t="shared" ref="E965:E1028" si="60">C965*D965</f>
        <v>569.20000000000005</v>
      </c>
      <c r="F965" s="6">
        <v>0.03</v>
      </c>
      <c r="G965" s="5">
        <f t="shared" ref="G965:G1028" si="61">E965*F965</f>
        <v>17.076000000000001</v>
      </c>
      <c r="H965" s="2">
        <v>1</v>
      </c>
      <c r="I965" s="3">
        <v>120</v>
      </c>
      <c r="J965" s="5">
        <f t="shared" ref="J965:J1028" si="62">E965+I965-G965</f>
        <v>672.12400000000002</v>
      </c>
      <c r="K965" s="11" t="str">
        <f t="shared" ref="K965:K1028" si="63">A965&amp;"|"&amp;B965</f>
        <v>P0081|Apr</v>
      </c>
    </row>
    <row r="966" spans="1:11" ht="15" customHeight="1" x14ac:dyDescent="0.25">
      <c r="A966" s="2" t="s">
        <v>197</v>
      </c>
      <c r="B966" s="2" t="s">
        <v>3</v>
      </c>
      <c r="C966" s="2">
        <v>6</v>
      </c>
      <c r="D966" s="4">
        <v>130.61000000000001</v>
      </c>
      <c r="E966" s="5">
        <f t="shared" si="60"/>
        <v>783.66000000000008</v>
      </c>
      <c r="F966" s="6">
        <v>0.03</v>
      </c>
      <c r="G966" s="5">
        <f t="shared" si="61"/>
        <v>23.509800000000002</v>
      </c>
      <c r="H966" s="2">
        <v>2</v>
      </c>
      <c r="I966" s="3">
        <v>240</v>
      </c>
      <c r="J966" s="5">
        <f t="shared" si="62"/>
        <v>1000.1502</v>
      </c>
      <c r="K966" s="11" t="str">
        <f t="shared" si="63"/>
        <v>P0081|May</v>
      </c>
    </row>
    <row r="967" spans="1:11" ht="15" customHeight="1" x14ac:dyDescent="0.25">
      <c r="A967" s="2" t="s">
        <v>197</v>
      </c>
      <c r="B967" s="2" t="s">
        <v>4</v>
      </c>
      <c r="C967" s="2">
        <v>6</v>
      </c>
      <c r="D967" s="4">
        <v>147.97999999999999</v>
      </c>
      <c r="E967" s="5">
        <f t="shared" si="60"/>
        <v>887.87999999999988</v>
      </c>
      <c r="F967" s="6">
        <v>0.03</v>
      </c>
      <c r="G967" s="5">
        <f t="shared" si="61"/>
        <v>26.636399999999995</v>
      </c>
      <c r="H967" s="2">
        <v>2</v>
      </c>
      <c r="I967" s="3">
        <v>240</v>
      </c>
      <c r="J967" s="5">
        <f t="shared" si="62"/>
        <v>1101.2435999999998</v>
      </c>
      <c r="K967" s="11" t="str">
        <f t="shared" si="63"/>
        <v>P0081|Jun</v>
      </c>
    </row>
    <row r="968" spans="1:11" ht="15" customHeight="1" x14ac:dyDescent="0.25">
      <c r="A968" s="2" t="s">
        <v>197</v>
      </c>
      <c r="B968" s="2" t="s">
        <v>5</v>
      </c>
      <c r="C968" s="2">
        <v>8</v>
      </c>
      <c r="D968" s="4">
        <v>153.88999999999999</v>
      </c>
      <c r="E968" s="5">
        <f t="shared" si="60"/>
        <v>1231.1199999999999</v>
      </c>
      <c r="F968" s="6">
        <v>0.03</v>
      </c>
      <c r="G968" s="5">
        <f t="shared" si="61"/>
        <v>36.933599999999998</v>
      </c>
      <c r="H968" s="2">
        <v>2</v>
      </c>
      <c r="I968" s="3">
        <v>240</v>
      </c>
      <c r="J968" s="5">
        <f t="shared" si="62"/>
        <v>1434.1863999999998</v>
      </c>
      <c r="K968" s="11" t="str">
        <f t="shared" si="63"/>
        <v>P0081|Jul</v>
      </c>
    </row>
    <row r="969" spans="1:11" ht="15" customHeight="1" x14ac:dyDescent="0.25">
      <c r="A969" s="2" t="s">
        <v>197</v>
      </c>
      <c r="B969" s="2" t="s">
        <v>6</v>
      </c>
      <c r="C969" s="2">
        <v>9</v>
      </c>
      <c r="D969" s="4">
        <v>155.32</v>
      </c>
      <c r="E969" s="5">
        <f t="shared" si="60"/>
        <v>1397.8799999999999</v>
      </c>
      <c r="F969" s="6">
        <v>0.03</v>
      </c>
      <c r="G969" s="5">
        <f t="shared" si="61"/>
        <v>41.936399999999992</v>
      </c>
      <c r="H969" s="2">
        <v>2</v>
      </c>
      <c r="I969" s="3">
        <v>240</v>
      </c>
      <c r="J969" s="5">
        <f t="shared" si="62"/>
        <v>1595.9435999999998</v>
      </c>
      <c r="K969" s="11" t="str">
        <f t="shared" si="63"/>
        <v>P0081|Aug</v>
      </c>
    </row>
    <row r="970" spans="1:11" ht="15" customHeight="1" x14ac:dyDescent="0.25">
      <c r="A970" s="2" t="s">
        <v>197</v>
      </c>
      <c r="B970" s="2" t="s">
        <v>7</v>
      </c>
      <c r="C970" s="2">
        <v>6</v>
      </c>
      <c r="D970" s="4">
        <v>136.13</v>
      </c>
      <c r="E970" s="5">
        <f t="shared" si="60"/>
        <v>816.78</v>
      </c>
      <c r="F970" s="6">
        <v>0.03</v>
      </c>
      <c r="G970" s="5">
        <f t="shared" si="61"/>
        <v>24.503399999999999</v>
      </c>
      <c r="H970" s="2">
        <v>2</v>
      </c>
      <c r="I970" s="3">
        <v>240</v>
      </c>
      <c r="J970" s="5">
        <f t="shared" si="62"/>
        <v>1032.2765999999999</v>
      </c>
      <c r="K970" s="11" t="str">
        <f t="shared" si="63"/>
        <v>P0081|Sep</v>
      </c>
    </row>
    <row r="971" spans="1:11" ht="15" customHeight="1" x14ac:dyDescent="0.25">
      <c r="A971" s="2" t="s">
        <v>197</v>
      </c>
      <c r="B971" s="2" t="s">
        <v>8</v>
      </c>
      <c r="C971" s="2">
        <v>5</v>
      </c>
      <c r="D971" s="4">
        <v>121.3</v>
      </c>
      <c r="E971" s="5">
        <f t="shared" si="60"/>
        <v>606.5</v>
      </c>
      <c r="F971" s="6">
        <v>0.03</v>
      </c>
      <c r="G971" s="5">
        <f t="shared" si="61"/>
        <v>18.195</v>
      </c>
      <c r="H971" s="2">
        <v>2</v>
      </c>
      <c r="I971" s="3">
        <v>240</v>
      </c>
      <c r="J971" s="5">
        <f t="shared" si="62"/>
        <v>828.30499999999995</v>
      </c>
      <c r="K971" s="11" t="str">
        <f t="shared" si="63"/>
        <v>P0081|Oct</v>
      </c>
    </row>
    <row r="972" spans="1:11" ht="15" customHeight="1" x14ac:dyDescent="0.25">
      <c r="A972" s="2" t="s">
        <v>197</v>
      </c>
      <c r="B972" s="2" t="s">
        <v>9</v>
      </c>
      <c r="C972" s="2">
        <v>5</v>
      </c>
      <c r="D972" s="4">
        <v>141.19</v>
      </c>
      <c r="E972" s="5">
        <f t="shared" si="60"/>
        <v>705.95</v>
      </c>
      <c r="F972" s="6">
        <v>0.03</v>
      </c>
      <c r="G972" s="5">
        <f t="shared" si="61"/>
        <v>21.1785</v>
      </c>
      <c r="H972" s="2">
        <v>2</v>
      </c>
      <c r="I972" s="3">
        <v>240</v>
      </c>
      <c r="J972" s="5">
        <f t="shared" si="62"/>
        <v>924.77150000000006</v>
      </c>
      <c r="K972" s="11" t="str">
        <f t="shared" si="63"/>
        <v>P0081|Nov</v>
      </c>
    </row>
    <row r="973" spans="1:11" ht="15" customHeight="1" x14ac:dyDescent="0.25">
      <c r="A973" s="2" t="s">
        <v>197</v>
      </c>
      <c r="B973" s="2" t="s">
        <v>10</v>
      </c>
      <c r="C973" s="2">
        <v>11</v>
      </c>
      <c r="D973" s="4">
        <v>265.95999999999998</v>
      </c>
      <c r="E973" s="5">
        <f t="shared" si="60"/>
        <v>2925.56</v>
      </c>
      <c r="F973" s="6">
        <v>0.03</v>
      </c>
      <c r="G973" s="5">
        <f t="shared" si="61"/>
        <v>87.766799999999989</v>
      </c>
      <c r="H973" s="2">
        <v>5</v>
      </c>
      <c r="I973" s="3">
        <v>600</v>
      </c>
      <c r="J973" s="5">
        <f t="shared" si="62"/>
        <v>3437.7932000000001</v>
      </c>
      <c r="K973" s="11" t="str">
        <f t="shared" si="63"/>
        <v>P0081|Dec</v>
      </c>
    </row>
    <row r="974" spans="1:11" ht="15" customHeight="1" x14ac:dyDescent="0.25">
      <c r="A974" s="2" t="s">
        <v>197</v>
      </c>
      <c r="B974" s="2" t="s">
        <v>11</v>
      </c>
      <c r="C974" s="2">
        <v>10</v>
      </c>
      <c r="D974" s="4">
        <v>245.59</v>
      </c>
      <c r="E974" s="5">
        <f t="shared" si="60"/>
        <v>2455.9</v>
      </c>
      <c r="F974" s="6">
        <v>0.03</v>
      </c>
      <c r="G974" s="5">
        <f t="shared" si="61"/>
        <v>73.677000000000007</v>
      </c>
      <c r="H974" s="2">
        <v>4</v>
      </c>
      <c r="I974" s="3">
        <v>480</v>
      </c>
      <c r="J974" s="5">
        <f t="shared" si="62"/>
        <v>2862.223</v>
      </c>
      <c r="K974" s="11" t="str">
        <f t="shared" si="63"/>
        <v>P0081|Jan</v>
      </c>
    </row>
    <row r="975" spans="1:11" ht="15" customHeight="1" x14ac:dyDescent="0.25">
      <c r="A975" s="2" t="s">
        <v>197</v>
      </c>
      <c r="B975" s="2" t="s">
        <v>12</v>
      </c>
      <c r="C975" s="2">
        <v>9</v>
      </c>
      <c r="D975" s="4">
        <v>224.85</v>
      </c>
      <c r="E975" s="5">
        <f t="shared" si="60"/>
        <v>2023.6499999999999</v>
      </c>
      <c r="F975" s="6">
        <v>0.03</v>
      </c>
      <c r="G975" s="5">
        <f t="shared" si="61"/>
        <v>60.709499999999991</v>
      </c>
      <c r="H975" s="2">
        <v>4</v>
      </c>
      <c r="I975" s="3">
        <v>480</v>
      </c>
      <c r="J975" s="5">
        <f t="shared" si="62"/>
        <v>2442.9404999999997</v>
      </c>
      <c r="K975" s="11" t="str">
        <f t="shared" si="63"/>
        <v>P0081|Feb</v>
      </c>
    </row>
    <row r="976" spans="1:11" ht="15" customHeight="1" x14ac:dyDescent="0.25">
      <c r="A976" s="2" t="s">
        <v>197</v>
      </c>
      <c r="B976" s="2" t="s">
        <v>13</v>
      </c>
      <c r="C976" s="2">
        <v>9</v>
      </c>
      <c r="D976" s="4">
        <v>186.73</v>
      </c>
      <c r="E976" s="5">
        <f t="shared" si="60"/>
        <v>1680.57</v>
      </c>
      <c r="F976" s="6">
        <v>0.03</v>
      </c>
      <c r="G976" s="5">
        <f t="shared" si="61"/>
        <v>50.417099999999998</v>
      </c>
      <c r="H976" s="2">
        <v>3</v>
      </c>
      <c r="I976" s="3">
        <v>360</v>
      </c>
      <c r="J976" s="5">
        <f t="shared" si="62"/>
        <v>1990.1529</v>
      </c>
      <c r="K976" s="11" t="str">
        <f t="shared" si="63"/>
        <v>P0081|Mar</v>
      </c>
    </row>
    <row r="977" spans="1:11" ht="15" customHeight="1" x14ac:dyDescent="0.25">
      <c r="A977" s="2" t="s">
        <v>199</v>
      </c>
      <c r="B977" s="2" t="s">
        <v>2</v>
      </c>
      <c r="C977" s="2">
        <v>5</v>
      </c>
      <c r="D977" s="4">
        <v>156.19999999999999</v>
      </c>
      <c r="E977" s="5">
        <f t="shared" si="60"/>
        <v>781</v>
      </c>
      <c r="F977" s="6">
        <v>0.03</v>
      </c>
      <c r="G977" s="5">
        <f t="shared" si="61"/>
        <v>23.43</v>
      </c>
      <c r="H977" s="2">
        <v>2</v>
      </c>
      <c r="I977" s="3">
        <v>300</v>
      </c>
      <c r="J977" s="5">
        <f t="shared" si="62"/>
        <v>1057.57</v>
      </c>
      <c r="K977" s="11" t="str">
        <f t="shared" si="63"/>
        <v>P0082|Apr</v>
      </c>
    </row>
    <row r="978" spans="1:11" ht="15" customHeight="1" x14ac:dyDescent="0.25">
      <c r="A978" s="2" t="s">
        <v>199</v>
      </c>
      <c r="B978" s="2" t="s">
        <v>3</v>
      </c>
      <c r="C978" s="2">
        <v>6</v>
      </c>
      <c r="D978" s="4">
        <v>174.22</v>
      </c>
      <c r="E978" s="5">
        <f t="shared" si="60"/>
        <v>1045.32</v>
      </c>
      <c r="F978" s="6">
        <v>0.03</v>
      </c>
      <c r="G978" s="5">
        <f t="shared" si="61"/>
        <v>31.359599999999997</v>
      </c>
      <c r="H978" s="2">
        <v>2</v>
      </c>
      <c r="I978" s="3">
        <v>300</v>
      </c>
      <c r="J978" s="5">
        <f t="shared" si="62"/>
        <v>1313.9603999999999</v>
      </c>
      <c r="K978" s="11" t="str">
        <f t="shared" si="63"/>
        <v>P0082|May</v>
      </c>
    </row>
    <row r="979" spans="1:11" ht="15" customHeight="1" x14ac:dyDescent="0.25">
      <c r="A979" s="2" t="s">
        <v>199</v>
      </c>
      <c r="B979" s="2" t="s">
        <v>4</v>
      </c>
      <c r="C979" s="2">
        <v>8</v>
      </c>
      <c r="D979" s="4">
        <v>176.82</v>
      </c>
      <c r="E979" s="5">
        <f t="shared" si="60"/>
        <v>1414.56</v>
      </c>
      <c r="F979" s="6">
        <v>0.03</v>
      </c>
      <c r="G979" s="5">
        <f t="shared" si="61"/>
        <v>42.436799999999998</v>
      </c>
      <c r="H979" s="2">
        <v>2</v>
      </c>
      <c r="I979" s="3">
        <v>300</v>
      </c>
      <c r="J979" s="5">
        <f t="shared" si="62"/>
        <v>1672.1232</v>
      </c>
      <c r="K979" s="11" t="str">
        <f t="shared" si="63"/>
        <v>P0082|Jun</v>
      </c>
    </row>
    <row r="980" spans="1:11" ht="15" customHeight="1" x14ac:dyDescent="0.25">
      <c r="A980" s="2" t="s">
        <v>199</v>
      </c>
      <c r="B980" s="2" t="s">
        <v>5</v>
      </c>
      <c r="C980" s="2">
        <v>9</v>
      </c>
      <c r="D980" s="4">
        <v>212.77</v>
      </c>
      <c r="E980" s="5">
        <f t="shared" si="60"/>
        <v>1914.93</v>
      </c>
      <c r="F980" s="6">
        <v>0.03</v>
      </c>
      <c r="G980" s="5">
        <f t="shared" si="61"/>
        <v>57.447899999999997</v>
      </c>
      <c r="H980" s="2">
        <v>2</v>
      </c>
      <c r="I980" s="3">
        <v>300</v>
      </c>
      <c r="J980" s="5">
        <f t="shared" si="62"/>
        <v>2157.4821000000002</v>
      </c>
      <c r="K980" s="11" t="str">
        <f t="shared" si="63"/>
        <v>P0082|Jul</v>
      </c>
    </row>
    <row r="981" spans="1:11" ht="15" customHeight="1" x14ac:dyDescent="0.25">
      <c r="A981" s="2" t="s">
        <v>199</v>
      </c>
      <c r="B981" s="2" t="s">
        <v>6</v>
      </c>
      <c r="C981" s="2">
        <v>10</v>
      </c>
      <c r="D981" s="4">
        <v>193.66</v>
      </c>
      <c r="E981" s="5">
        <f t="shared" si="60"/>
        <v>1936.6</v>
      </c>
      <c r="F981" s="6">
        <v>0.03</v>
      </c>
      <c r="G981" s="5">
        <f t="shared" si="61"/>
        <v>58.097999999999992</v>
      </c>
      <c r="H981" s="2">
        <v>3</v>
      </c>
      <c r="I981" s="3">
        <v>450</v>
      </c>
      <c r="J981" s="5">
        <f t="shared" si="62"/>
        <v>2328.502</v>
      </c>
      <c r="K981" s="11" t="str">
        <f t="shared" si="63"/>
        <v>P0082|Aug</v>
      </c>
    </row>
    <row r="982" spans="1:11" ht="15" customHeight="1" x14ac:dyDescent="0.25">
      <c r="A982" s="2" t="s">
        <v>199</v>
      </c>
      <c r="B982" s="2" t="s">
        <v>7</v>
      </c>
      <c r="C982" s="2">
        <v>6</v>
      </c>
      <c r="D982" s="4">
        <v>177.77</v>
      </c>
      <c r="E982" s="5">
        <f t="shared" si="60"/>
        <v>1066.6200000000001</v>
      </c>
      <c r="F982" s="6">
        <v>0.03</v>
      </c>
      <c r="G982" s="5">
        <f t="shared" si="61"/>
        <v>31.998600000000003</v>
      </c>
      <c r="H982" s="2">
        <v>2</v>
      </c>
      <c r="I982" s="3">
        <v>300</v>
      </c>
      <c r="J982" s="5">
        <f t="shared" si="62"/>
        <v>1334.6214000000002</v>
      </c>
      <c r="K982" s="11" t="str">
        <f t="shared" si="63"/>
        <v>P0082|Sep</v>
      </c>
    </row>
    <row r="983" spans="1:11" ht="15" customHeight="1" x14ac:dyDescent="0.25">
      <c r="A983" s="2" t="s">
        <v>199</v>
      </c>
      <c r="B983" s="2" t="s">
        <v>8</v>
      </c>
      <c r="C983" s="2">
        <v>6</v>
      </c>
      <c r="D983" s="4">
        <v>167.25</v>
      </c>
      <c r="E983" s="5">
        <f t="shared" si="60"/>
        <v>1003.5</v>
      </c>
      <c r="F983" s="6">
        <v>0.03</v>
      </c>
      <c r="G983" s="5">
        <f t="shared" si="61"/>
        <v>30.105</v>
      </c>
      <c r="H983" s="2">
        <v>2</v>
      </c>
      <c r="I983" s="3">
        <v>300</v>
      </c>
      <c r="J983" s="5">
        <f t="shared" si="62"/>
        <v>1273.395</v>
      </c>
      <c r="K983" s="11" t="str">
        <f t="shared" si="63"/>
        <v>P0082|Oct</v>
      </c>
    </row>
    <row r="984" spans="1:11" ht="15" customHeight="1" x14ac:dyDescent="0.25">
      <c r="A984" s="2" t="s">
        <v>199</v>
      </c>
      <c r="B984" s="2" t="s">
        <v>9</v>
      </c>
      <c r="C984" s="2">
        <v>6</v>
      </c>
      <c r="D984" s="4">
        <v>181.6</v>
      </c>
      <c r="E984" s="5">
        <f t="shared" si="60"/>
        <v>1089.5999999999999</v>
      </c>
      <c r="F984" s="6">
        <v>0.03</v>
      </c>
      <c r="G984" s="5">
        <f t="shared" si="61"/>
        <v>32.687999999999995</v>
      </c>
      <c r="H984" s="2">
        <v>2</v>
      </c>
      <c r="I984" s="3">
        <v>300</v>
      </c>
      <c r="J984" s="5">
        <f t="shared" si="62"/>
        <v>1356.9119999999998</v>
      </c>
      <c r="K984" s="11" t="str">
        <f t="shared" si="63"/>
        <v>P0082|Nov</v>
      </c>
    </row>
    <row r="985" spans="1:11" ht="15" customHeight="1" x14ac:dyDescent="0.25">
      <c r="A985" s="2" t="s">
        <v>199</v>
      </c>
      <c r="B985" s="2" t="s">
        <v>10</v>
      </c>
      <c r="C985" s="2">
        <v>15</v>
      </c>
      <c r="D985" s="4">
        <v>339.22</v>
      </c>
      <c r="E985" s="5">
        <f t="shared" si="60"/>
        <v>5088.3</v>
      </c>
      <c r="F985" s="6">
        <v>0.03</v>
      </c>
      <c r="G985" s="5">
        <f t="shared" si="61"/>
        <v>152.649</v>
      </c>
      <c r="H985" s="2">
        <v>6</v>
      </c>
      <c r="I985" s="3">
        <v>900</v>
      </c>
      <c r="J985" s="5">
        <f t="shared" si="62"/>
        <v>5835.6509999999998</v>
      </c>
      <c r="K985" s="11" t="str">
        <f t="shared" si="63"/>
        <v>P0082|Dec</v>
      </c>
    </row>
    <row r="986" spans="1:11" ht="15" customHeight="1" x14ac:dyDescent="0.25">
      <c r="A986" s="2" t="s">
        <v>199</v>
      </c>
      <c r="B986" s="2" t="s">
        <v>11</v>
      </c>
      <c r="C986" s="2">
        <v>14</v>
      </c>
      <c r="D986" s="4">
        <v>296.77</v>
      </c>
      <c r="E986" s="5">
        <f t="shared" si="60"/>
        <v>4154.78</v>
      </c>
      <c r="F986" s="6">
        <v>0.03</v>
      </c>
      <c r="G986" s="5">
        <f t="shared" si="61"/>
        <v>124.64339999999999</v>
      </c>
      <c r="H986" s="2">
        <v>5</v>
      </c>
      <c r="I986" s="3">
        <v>750</v>
      </c>
      <c r="J986" s="5">
        <f t="shared" si="62"/>
        <v>4780.1365999999998</v>
      </c>
      <c r="K986" s="11" t="str">
        <f t="shared" si="63"/>
        <v>P0082|Jan</v>
      </c>
    </row>
    <row r="987" spans="1:11" ht="15" customHeight="1" x14ac:dyDescent="0.25">
      <c r="A987" s="2" t="s">
        <v>199</v>
      </c>
      <c r="B987" s="2" t="s">
        <v>12</v>
      </c>
      <c r="C987" s="2">
        <v>11</v>
      </c>
      <c r="D987" s="4">
        <v>277.48</v>
      </c>
      <c r="E987" s="5">
        <f t="shared" si="60"/>
        <v>3052.28</v>
      </c>
      <c r="F987" s="6">
        <v>0.03</v>
      </c>
      <c r="G987" s="5">
        <f t="shared" si="61"/>
        <v>91.568399999999997</v>
      </c>
      <c r="H987" s="2">
        <v>4</v>
      </c>
      <c r="I987" s="3">
        <v>600</v>
      </c>
      <c r="J987" s="5">
        <f t="shared" si="62"/>
        <v>3560.7116000000001</v>
      </c>
      <c r="K987" s="11" t="str">
        <f t="shared" si="63"/>
        <v>P0082|Feb</v>
      </c>
    </row>
    <row r="988" spans="1:11" ht="15" customHeight="1" x14ac:dyDescent="0.25">
      <c r="A988" s="2" t="s">
        <v>199</v>
      </c>
      <c r="B988" s="2" t="s">
        <v>13</v>
      </c>
      <c r="C988" s="2">
        <v>10</v>
      </c>
      <c r="D988" s="4">
        <v>231.1</v>
      </c>
      <c r="E988" s="5">
        <f t="shared" si="60"/>
        <v>2311</v>
      </c>
      <c r="F988" s="6">
        <v>0.03</v>
      </c>
      <c r="G988" s="5">
        <f t="shared" si="61"/>
        <v>69.33</v>
      </c>
      <c r="H988" s="2">
        <v>4</v>
      </c>
      <c r="I988" s="3">
        <v>600</v>
      </c>
      <c r="J988" s="5">
        <f t="shared" si="62"/>
        <v>2841.67</v>
      </c>
      <c r="K988" s="11" t="str">
        <f t="shared" si="63"/>
        <v>P0082|Mar</v>
      </c>
    </row>
    <row r="989" spans="1:11" ht="15" customHeight="1" x14ac:dyDescent="0.25">
      <c r="A989" s="2" t="s">
        <v>201</v>
      </c>
      <c r="B989" s="2" t="s">
        <v>2</v>
      </c>
      <c r="C989" s="2">
        <v>5</v>
      </c>
      <c r="D989" s="4">
        <v>148.01</v>
      </c>
      <c r="E989" s="5">
        <f t="shared" si="60"/>
        <v>740.05</v>
      </c>
      <c r="F989" s="6">
        <v>0.03</v>
      </c>
      <c r="G989" s="5">
        <f t="shared" si="61"/>
        <v>22.201499999999999</v>
      </c>
      <c r="H989" s="2">
        <v>2</v>
      </c>
      <c r="I989" s="3">
        <v>300</v>
      </c>
      <c r="J989" s="5">
        <f t="shared" si="62"/>
        <v>1017.8484999999999</v>
      </c>
      <c r="K989" s="11" t="str">
        <f t="shared" si="63"/>
        <v>P0083|Apr</v>
      </c>
    </row>
    <row r="990" spans="1:11" ht="15" customHeight="1" x14ac:dyDescent="0.25">
      <c r="A990" s="2" t="s">
        <v>201</v>
      </c>
      <c r="B990" s="2" t="s">
        <v>3</v>
      </c>
      <c r="C990" s="2">
        <v>6</v>
      </c>
      <c r="D990" s="4">
        <v>170.12</v>
      </c>
      <c r="E990" s="5">
        <f t="shared" si="60"/>
        <v>1020.72</v>
      </c>
      <c r="F990" s="6">
        <v>0.03</v>
      </c>
      <c r="G990" s="5">
        <f t="shared" si="61"/>
        <v>30.621600000000001</v>
      </c>
      <c r="H990" s="2">
        <v>2</v>
      </c>
      <c r="I990" s="3">
        <v>300</v>
      </c>
      <c r="J990" s="5">
        <f t="shared" si="62"/>
        <v>1290.0984000000001</v>
      </c>
      <c r="K990" s="11" t="str">
        <f t="shared" si="63"/>
        <v>P0083|May</v>
      </c>
    </row>
    <row r="991" spans="1:11" ht="15" customHeight="1" x14ac:dyDescent="0.25">
      <c r="A991" s="2" t="s">
        <v>201</v>
      </c>
      <c r="B991" s="2" t="s">
        <v>4</v>
      </c>
      <c r="C991" s="2">
        <v>6</v>
      </c>
      <c r="D991" s="4">
        <v>190.8</v>
      </c>
      <c r="E991" s="5">
        <f t="shared" si="60"/>
        <v>1144.8000000000002</v>
      </c>
      <c r="F991" s="6">
        <v>0.03</v>
      </c>
      <c r="G991" s="5">
        <f t="shared" si="61"/>
        <v>34.344000000000001</v>
      </c>
      <c r="H991" s="2">
        <v>2</v>
      </c>
      <c r="I991" s="3">
        <v>300</v>
      </c>
      <c r="J991" s="5">
        <f t="shared" si="62"/>
        <v>1410.4560000000001</v>
      </c>
      <c r="K991" s="11" t="str">
        <f t="shared" si="63"/>
        <v>P0083|Jun</v>
      </c>
    </row>
    <row r="992" spans="1:11" ht="15" customHeight="1" x14ac:dyDescent="0.25">
      <c r="A992" s="2" t="s">
        <v>201</v>
      </c>
      <c r="B992" s="2" t="s">
        <v>5</v>
      </c>
      <c r="C992" s="2">
        <v>9</v>
      </c>
      <c r="D992" s="4">
        <v>228.11</v>
      </c>
      <c r="E992" s="5">
        <f t="shared" si="60"/>
        <v>2052.9900000000002</v>
      </c>
      <c r="F992" s="6">
        <v>0.03</v>
      </c>
      <c r="G992" s="5">
        <f t="shared" si="61"/>
        <v>61.589700000000008</v>
      </c>
      <c r="H992" s="2">
        <v>2</v>
      </c>
      <c r="I992" s="3">
        <v>300</v>
      </c>
      <c r="J992" s="5">
        <f t="shared" si="62"/>
        <v>2291.4003000000002</v>
      </c>
      <c r="K992" s="11" t="str">
        <f t="shared" si="63"/>
        <v>P0083|Jul</v>
      </c>
    </row>
    <row r="993" spans="1:11" ht="15" customHeight="1" x14ac:dyDescent="0.25">
      <c r="A993" s="2" t="s">
        <v>201</v>
      </c>
      <c r="B993" s="2" t="s">
        <v>6</v>
      </c>
      <c r="C993" s="2">
        <v>8</v>
      </c>
      <c r="D993" s="4">
        <v>209.4</v>
      </c>
      <c r="E993" s="5">
        <f t="shared" si="60"/>
        <v>1675.2</v>
      </c>
      <c r="F993" s="6">
        <v>0.03</v>
      </c>
      <c r="G993" s="5">
        <f t="shared" si="61"/>
        <v>50.256</v>
      </c>
      <c r="H993" s="2">
        <v>2</v>
      </c>
      <c r="I993" s="3">
        <v>300</v>
      </c>
      <c r="J993" s="5">
        <f t="shared" si="62"/>
        <v>1924.944</v>
      </c>
      <c r="K993" s="11" t="str">
        <f t="shared" si="63"/>
        <v>P0083|Aug</v>
      </c>
    </row>
    <row r="994" spans="1:11" ht="15" customHeight="1" x14ac:dyDescent="0.25">
      <c r="A994" s="2" t="s">
        <v>201</v>
      </c>
      <c r="B994" s="2" t="s">
        <v>7</v>
      </c>
      <c r="C994" s="2">
        <v>5</v>
      </c>
      <c r="D994" s="4">
        <v>185.97</v>
      </c>
      <c r="E994" s="5">
        <f t="shared" si="60"/>
        <v>929.85</v>
      </c>
      <c r="F994" s="6">
        <v>0.03</v>
      </c>
      <c r="G994" s="5">
        <f t="shared" si="61"/>
        <v>27.895499999999998</v>
      </c>
      <c r="H994" s="2">
        <v>2</v>
      </c>
      <c r="I994" s="3">
        <v>300</v>
      </c>
      <c r="J994" s="5">
        <f t="shared" si="62"/>
        <v>1201.9544999999998</v>
      </c>
      <c r="K994" s="11" t="str">
        <f t="shared" si="63"/>
        <v>P0083|Sep</v>
      </c>
    </row>
    <row r="995" spans="1:11" ht="15" customHeight="1" x14ac:dyDescent="0.25">
      <c r="A995" s="2" t="s">
        <v>201</v>
      </c>
      <c r="B995" s="2" t="s">
        <v>8</v>
      </c>
      <c r="C995" s="2">
        <v>5</v>
      </c>
      <c r="D995" s="4">
        <v>175.79</v>
      </c>
      <c r="E995" s="5">
        <f t="shared" si="60"/>
        <v>878.94999999999993</v>
      </c>
      <c r="F995" s="6">
        <v>0.03</v>
      </c>
      <c r="G995" s="5">
        <f t="shared" si="61"/>
        <v>26.368499999999997</v>
      </c>
      <c r="H995" s="2">
        <v>2</v>
      </c>
      <c r="I995" s="3">
        <v>300</v>
      </c>
      <c r="J995" s="5">
        <f t="shared" si="62"/>
        <v>1152.5814999999998</v>
      </c>
      <c r="K995" s="11" t="str">
        <f t="shared" si="63"/>
        <v>P0083|Oct</v>
      </c>
    </row>
    <row r="996" spans="1:11" ht="15" customHeight="1" x14ac:dyDescent="0.25">
      <c r="A996" s="2" t="s">
        <v>201</v>
      </c>
      <c r="B996" s="2" t="s">
        <v>9</v>
      </c>
      <c r="C996" s="2">
        <v>6</v>
      </c>
      <c r="D996" s="4">
        <v>171.69</v>
      </c>
      <c r="E996" s="5">
        <f t="shared" si="60"/>
        <v>1030.1399999999999</v>
      </c>
      <c r="F996" s="6">
        <v>0.03</v>
      </c>
      <c r="G996" s="5">
        <f t="shared" si="61"/>
        <v>30.904199999999996</v>
      </c>
      <c r="H996" s="2">
        <v>2</v>
      </c>
      <c r="I996" s="3">
        <v>300</v>
      </c>
      <c r="J996" s="5">
        <f t="shared" si="62"/>
        <v>1299.2357999999999</v>
      </c>
      <c r="K996" s="11" t="str">
        <f t="shared" si="63"/>
        <v>P0083|Nov</v>
      </c>
    </row>
    <row r="997" spans="1:11" ht="15" customHeight="1" x14ac:dyDescent="0.25">
      <c r="A997" s="2" t="s">
        <v>201</v>
      </c>
      <c r="B997" s="2" t="s">
        <v>10</v>
      </c>
      <c r="C997" s="2">
        <v>13</v>
      </c>
      <c r="D997" s="4">
        <v>350.93</v>
      </c>
      <c r="E997" s="5">
        <f t="shared" si="60"/>
        <v>4562.09</v>
      </c>
      <c r="F997" s="6">
        <v>0.03</v>
      </c>
      <c r="G997" s="5">
        <f t="shared" si="61"/>
        <v>136.86269999999999</v>
      </c>
      <c r="H997" s="2">
        <v>5</v>
      </c>
      <c r="I997" s="3">
        <v>750</v>
      </c>
      <c r="J997" s="5">
        <f t="shared" si="62"/>
        <v>5175.2273000000005</v>
      </c>
      <c r="K997" s="11" t="str">
        <f t="shared" si="63"/>
        <v>P0083|Dec</v>
      </c>
    </row>
    <row r="998" spans="1:11" ht="15" customHeight="1" x14ac:dyDescent="0.25">
      <c r="A998" s="2" t="s">
        <v>201</v>
      </c>
      <c r="B998" s="2" t="s">
        <v>11</v>
      </c>
      <c r="C998" s="2">
        <v>11</v>
      </c>
      <c r="D998" s="4">
        <v>309.3</v>
      </c>
      <c r="E998" s="5">
        <f t="shared" si="60"/>
        <v>3402.3</v>
      </c>
      <c r="F998" s="6">
        <v>0.03</v>
      </c>
      <c r="G998" s="5">
        <f t="shared" si="61"/>
        <v>102.069</v>
      </c>
      <c r="H998" s="2">
        <v>4</v>
      </c>
      <c r="I998" s="3">
        <v>600</v>
      </c>
      <c r="J998" s="5">
        <f t="shared" si="62"/>
        <v>3900.2310000000002</v>
      </c>
      <c r="K998" s="11" t="str">
        <f t="shared" si="63"/>
        <v>P0083|Jan</v>
      </c>
    </row>
    <row r="999" spans="1:11" ht="15" customHeight="1" x14ac:dyDescent="0.25">
      <c r="A999" s="2" t="s">
        <v>201</v>
      </c>
      <c r="B999" s="2" t="s">
        <v>12</v>
      </c>
      <c r="C999" s="2">
        <v>9</v>
      </c>
      <c r="D999" s="4">
        <v>295.13</v>
      </c>
      <c r="E999" s="5">
        <f t="shared" si="60"/>
        <v>2656.17</v>
      </c>
      <c r="F999" s="6">
        <v>0.03</v>
      </c>
      <c r="G999" s="5">
        <f t="shared" si="61"/>
        <v>79.685100000000006</v>
      </c>
      <c r="H999" s="2">
        <v>4</v>
      </c>
      <c r="I999" s="3">
        <v>600</v>
      </c>
      <c r="J999" s="5">
        <f t="shared" si="62"/>
        <v>3176.4848999999999</v>
      </c>
      <c r="K999" s="11" t="str">
        <f t="shared" si="63"/>
        <v>P0083|Feb</v>
      </c>
    </row>
    <row r="1000" spans="1:11" ht="15" customHeight="1" x14ac:dyDescent="0.25">
      <c r="A1000" s="2" t="s">
        <v>201</v>
      </c>
      <c r="B1000" s="2" t="s">
        <v>13</v>
      </c>
      <c r="C1000" s="2">
        <v>10</v>
      </c>
      <c r="D1000" s="4">
        <v>237.39</v>
      </c>
      <c r="E1000" s="5">
        <f t="shared" si="60"/>
        <v>2373.8999999999996</v>
      </c>
      <c r="F1000" s="6">
        <v>0.03</v>
      </c>
      <c r="G1000" s="5">
        <f t="shared" si="61"/>
        <v>71.216999999999985</v>
      </c>
      <c r="H1000" s="2">
        <v>4</v>
      </c>
      <c r="I1000" s="3">
        <v>600</v>
      </c>
      <c r="J1000" s="5">
        <f t="shared" si="62"/>
        <v>2902.6829999999995</v>
      </c>
      <c r="K1000" s="11" t="str">
        <f t="shared" si="63"/>
        <v>P0083|Mar</v>
      </c>
    </row>
    <row r="1001" spans="1:11" ht="15" customHeight="1" x14ac:dyDescent="0.25">
      <c r="A1001" s="2" t="s">
        <v>203</v>
      </c>
      <c r="B1001" s="2" t="s">
        <v>2</v>
      </c>
      <c r="C1001" s="2">
        <v>7</v>
      </c>
      <c r="D1001" s="4">
        <v>193.3</v>
      </c>
      <c r="E1001" s="5">
        <f t="shared" si="60"/>
        <v>1353.1000000000001</v>
      </c>
      <c r="F1001" s="6">
        <v>0.03</v>
      </c>
      <c r="G1001" s="5">
        <f t="shared" si="61"/>
        <v>40.593000000000004</v>
      </c>
      <c r="H1001" s="2">
        <v>2</v>
      </c>
      <c r="I1001" s="3">
        <v>370</v>
      </c>
      <c r="J1001" s="5">
        <f t="shared" si="62"/>
        <v>1682.5070000000001</v>
      </c>
      <c r="K1001" s="11" t="str">
        <f t="shared" si="63"/>
        <v>P0084|Apr</v>
      </c>
    </row>
    <row r="1002" spans="1:11" ht="15" customHeight="1" x14ac:dyDescent="0.25">
      <c r="A1002" s="2" t="s">
        <v>203</v>
      </c>
      <c r="B1002" s="2" t="s">
        <v>3</v>
      </c>
      <c r="C1002" s="2">
        <v>7</v>
      </c>
      <c r="D1002" s="4">
        <v>201.85</v>
      </c>
      <c r="E1002" s="5">
        <f t="shared" si="60"/>
        <v>1412.95</v>
      </c>
      <c r="F1002" s="6">
        <v>0.03</v>
      </c>
      <c r="G1002" s="5">
        <f t="shared" si="61"/>
        <v>42.388500000000001</v>
      </c>
      <c r="H1002" s="2">
        <v>2</v>
      </c>
      <c r="I1002" s="3">
        <v>370</v>
      </c>
      <c r="J1002" s="5">
        <f t="shared" si="62"/>
        <v>1740.5615</v>
      </c>
      <c r="K1002" s="11" t="str">
        <f t="shared" si="63"/>
        <v>P0084|May</v>
      </c>
    </row>
    <row r="1003" spans="1:11" ht="15" customHeight="1" x14ac:dyDescent="0.25">
      <c r="A1003" s="2" t="s">
        <v>203</v>
      </c>
      <c r="B1003" s="2" t="s">
        <v>4</v>
      </c>
      <c r="C1003" s="2">
        <v>7</v>
      </c>
      <c r="D1003" s="4">
        <v>216.41</v>
      </c>
      <c r="E1003" s="5">
        <f t="shared" si="60"/>
        <v>1514.87</v>
      </c>
      <c r="F1003" s="6">
        <v>0.03</v>
      </c>
      <c r="G1003" s="5">
        <f t="shared" si="61"/>
        <v>45.446099999999994</v>
      </c>
      <c r="H1003" s="2">
        <v>2</v>
      </c>
      <c r="I1003" s="3">
        <v>370</v>
      </c>
      <c r="J1003" s="5">
        <f t="shared" si="62"/>
        <v>1839.4239</v>
      </c>
      <c r="K1003" s="11" t="str">
        <f t="shared" si="63"/>
        <v>P0084|Jun</v>
      </c>
    </row>
    <row r="1004" spans="1:11" ht="15" customHeight="1" x14ac:dyDescent="0.25">
      <c r="A1004" s="2" t="s">
        <v>203</v>
      </c>
      <c r="B1004" s="2" t="s">
        <v>5</v>
      </c>
      <c r="C1004" s="2">
        <v>11</v>
      </c>
      <c r="D1004" s="4">
        <v>236.1</v>
      </c>
      <c r="E1004" s="5">
        <f t="shared" si="60"/>
        <v>2597.1</v>
      </c>
      <c r="F1004" s="6">
        <v>0.03</v>
      </c>
      <c r="G1004" s="5">
        <f t="shared" si="61"/>
        <v>77.912999999999997</v>
      </c>
      <c r="H1004" s="2">
        <v>3</v>
      </c>
      <c r="I1004" s="3">
        <v>555</v>
      </c>
      <c r="J1004" s="5">
        <f t="shared" si="62"/>
        <v>3074.1869999999999</v>
      </c>
      <c r="K1004" s="11" t="str">
        <f t="shared" si="63"/>
        <v>P0084|Jul</v>
      </c>
    </row>
    <row r="1005" spans="1:11" ht="15" customHeight="1" x14ac:dyDescent="0.25">
      <c r="A1005" s="2" t="s">
        <v>203</v>
      </c>
      <c r="B1005" s="2" t="s">
        <v>6</v>
      </c>
      <c r="C1005" s="2">
        <v>12</v>
      </c>
      <c r="D1005" s="4">
        <v>226.93</v>
      </c>
      <c r="E1005" s="5">
        <f t="shared" si="60"/>
        <v>2723.16</v>
      </c>
      <c r="F1005" s="6">
        <v>0.03</v>
      </c>
      <c r="G1005" s="5">
        <f t="shared" si="61"/>
        <v>81.694799999999987</v>
      </c>
      <c r="H1005" s="2">
        <v>3</v>
      </c>
      <c r="I1005" s="3">
        <v>555</v>
      </c>
      <c r="J1005" s="5">
        <f t="shared" si="62"/>
        <v>3196.4651999999996</v>
      </c>
      <c r="K1005" s="11" t="str">
        <f t="shared" si="63"/>
        <v>P0084|Aug</v>
      </c>
    </row>
    <row r="1006" spans="1:11" ht="15" customHeight="1" x14ac:dyDescent="0.25">
      <c r="A1006" s="2" t="s">
        <v>203</v>
      </c>
      <c r="B1006" s="2" t="s">
        <v>7</v>
      </c>
      <c r="C1006" s="2">
        <v>8</v>
      </c>
      <c r="D1006" s="4">
        <v>229.78</v>
      </c>
      <c r="E1006" s="5">
        <f t="shared" si="60"/>
        <v>1838.24</v>
      </c>
      <c r="F1006" s="6">
        <v>0.03</v>
      </c>
      <c r="G1006" s="5">
        <f t="shared" si="61"/>
        <v>55.147199999999998</v>
      </c>
      <c r="H1006" s="2">
        <v>2</v>
      </c>
      <c r="I1006" s="3">
        <v>370</v>
      </c>
      <c r="J1006" s="5">
        <f t="shared" si="62"/>
        <v>2153.0927999999999</v>
      </c>
      <c r="K1006" s="11" t="str">
        <f t="shared" si="63"/>
        <v>P0084|Sep</v>
      </c>
    </row>
    <row r="1007" spans="1:11" ht="15" customHeight="1" x14ac:dyDescent="0.25">
      <c r="A1007" s="2" t="s">
        <v>203</v>
      </c>
      <c r="B1007" s="2" t="s">
        <v>8</v>
      </c>
      <c r="C1007" s="2">
        <v>6</v>
      </c>
      <c r="D1007" s="4">
        <v>200.69</v>
      </c>
      <c r="E1007" s="5">
        <f t="shared" si="60"/>
        <v>1204.1399999999999</v>
      </c>
      <c r="F1007" s="6">
        <v>0.03</v>
      </c>
      <c r="G1007" s="5">
        <f t="shared" si="61"/>
        <v>36.124199999999995</v>
      </c>
      <c r="H1007" s="2">
        <v>2</v>
      </c>
      <c r="I1007" s="3">
        <v>370</v>
      </c>
      <c r="J1007" s="5">
        <f t="shared" si="62"/>
        <v>1538.0157999999999</v>
      </c>
      <c r="K1007" s="11" t="str">
        <f t="shared" si="63"/>
        <v>P0084|Oct</v>
      </c>
    </row>
    <row r="1008" spans="1:11" ht="15" customHeight="1" x14ac:dyDescent="0.25">
      <c r="A1008" s="2" t="s">
        <v>203</v>
      </c>
      <c r="B1008" s="2" t="s">
        <v>9</v>
      </c>
      <c r="C1008" s="2">
        <v>7</v>
      </c>
      <c r="D1008" s="4">
        <v>207.33</v>
      </c>
      <c r="E1008" s="5">
        <f t="shared" si="60"/>
        <v>1451.3100000000002</v>
      </c>
      <c r="F1008" s="6">
        <v>0.03</v>
      </c>
      <c r="G1008" s="5">
        <f t="shared" si="61"/>
        <v>43.539300000000004</v>
      </c>
      <c r="H1008" s="2">
        <v>2</v>
      </c>
      <c r="I1008" s="3">
        <v>370</v>
      </c>
      <c r="J1008" s="5">
        <f t="shared" si="62"/>
        <v>1777.7707000000003</v>
      </c>
      <c r="K1008" s="11" t="str">
        <f t="shared" si="63"/>
        <v>P0084|Nov</v>
      </c>
    </row>
    <row r="1009" spans="1:11" ht="15" customHeight="1" x14ac:dyDescent="0.25">
      <c r="A1009" s="2" t="s">
        <v>203</v>
      </c>
      <c r="B1009" s="2" t="s">
        <v>10</v>
      </c>
      <c r="C1009" s="2">
        <v>15</v>
      </c>
      <c r="D1009" s="4">
        <v>375.1</v>
      </c>
      <c r="E1009" s="5">
        <f t="shared" si="60"/>
        <v>5626.5</v>
      </c>
      <c r="F1009" s="6">
        <v>0.03</v>
      </c>
      <c r="G1009" s="5">
        <f t="shared" si="61"/>
        <v>168.79499999999999</v>
      </c>
      <c r="H1009" s="2">
        <v>6</v>
      </c>
      <c r="I1009" s="3">
        <v>1110</v>
      </c>
      <c r="J1009" s="5">
        <f t="shared" si="62"/>
        <v>6567.7049999999999</v>
      </c>
      <c r="K1009" s="11" t="str">
        <f t="shared" si="63"/>
        <v>P0084|Dec</v>
      </c>
    </row>
    <row r="1010" spans="1:11" ht="15" customHeight="1" x14ac:dyDescent="0.25">
      <c r="A1010" s="2" t="s">
        <v>203</v>
      </c>
      <c r="B1010" s="2" t="s">
        <v>11</v>
      </c>
      <c r="C1010" s="2">
        <v>15</v>
      </c>
      <c r="D1010" s="4">
        <v>366.67</v>
      </c>
      <c r="E1010" s="5">
        <f t="shared" si="60"/>
        <v>5500.05</v>
      </c>
      <c r="F1010" s="6">
        <v>0.03</v>
      </c>
      <c r="G1010" s="5">
        <f t="shared" si="61"/>
        <v>165.00149999999999</v>
      </c>
      <c r="H1010" s="2">
        <v>6</v>
      </c>
      <c r="I1010" s="3">
        <v>1110</v>
      </c>
      <c r="J1010" s="5">
        <f t="shared" si="62"/>
        <v>6445.0484999999999</v>
      </c>
      <c r="K1010" s="11" t="str">
        <f t="shared" si="63"/>
        <v>P0084|Jan</v>
      </c>
    </row>
    <row r="1011" spans="1:11" ht="15" customHeight="1" x14ac:dyDescent="0.25">
      <c r="A1011" s="2" t="s">
        <v>203</v>
      </c>
      <c r="B1011" s="2" t="s">
        <v>12</v>
      </c>
      <c r="C1011" s="2">
        <v>12</v>
      </c>
      <c r="D1011" s="4">
        <v>357.2</v>
      </c>
      <c r="E1011" s="5">
        <f t="shared" si="60"/>
        <v>4286.3999999999996</v>
      </c>
      <c r="F1011" s="6">
        <v>0.03</v>
      </c>
      <c r="G1011" s="5">
        <f t="shared" si="61"/>
        <v>128.59199999999998</v>
      </c>
      <c r="H1011" s="2">
        <v>5</v>
      </c>
      <c r="I1011" s="3">
        <v>925</v>
      </c>
      <c r="J1011" s="5">
        <f t="shared" si="62"/>
        <v>5082.808</v>
      </c>
      <c r="K1011" s="11" t="str">
        <f t="shared" si="63"/>
        <v>P0084|Feb</v>
      </c>
    </row>
    <row r="1012" spans="1:11" ht="15" customHeight="1" x14ac:dyDescent="0.25">
      <c r="A1012" s="2" t="s">
        <v>203</v>
      </c>
      <c r="B1012" s="2" t="s">
        <v>13</v>
      </c>
      <c r="C1012" s="2">
        <v>13</v>
      </c>
      <c r="D1012" s="4">
        <v>279.35000000000002</v>
      </c>
      <c r="E1012" s="5">
        <f t="shared" si="60"/>
        <v>3631.55</v>
      </c>
      <c r="F1012" s="6">
        <v>0.03</v>
      </c>
      <c r="G1012" s="5">
        <f t="shared" si="61"/>
        <v>108.9465</v>
      </c>
      <c r="H1012" s="2">
        <v>5</v>
      </c>
      <c r="I1012" s="3">
        <v>925</v>
      </c>
      <c r="J1012" s="5">
        <f t="shared" si="62"/>
        <v>4447.6035000000002</v>
      </c>
      <c r="K1012" s="11" t="str">
        <f t="shared" si="63"/>
        <v>P0084|Mar</v>
      </c>
    </row>
    <row r="1013" spans="1:11" ht="15" customHeight="1" x14ac:dyDescent="0.25">
      <c r="A1013" s="2" t="s">
        <v>205</v>
      </c>
      <c r="B1013" s="2" t="s">
        <v>2</v>
      </c>
      <c r="C1013" s="2">
        <v>5</v>
      </c>
      <c r="D1013" s="4">
        <v>215.45</v>
      </c>
      <c r="E1013" s="5">
        <f t="shared" si="60"/>
        <v>1077.25</v>
      </c>
      <c r="F1013" s="6">
        <v>0.03</v>
      </c>
      <c r="G1013" s="5">
        <f t="shared" si="61"/>
        <v>32.317499999999995</v>
      </c>
      <c r="H1013" s="2">
        <v>2</v>
      </c>
      <c r="I1013" s="3">
        <v>370</v>
      </c>
      <c r="J1013" s="5">
        <f t="shared" si="62"/>
        <v>1414.9324999999999</v>
      </c>
      <c r="K1013" s="11" t="str">
        <f t="shared" si="63"/>
        <v>P0085|Apr</v>
      </c>
    </row>
    <row r="1014" spans="1:11" ht="15" customHeight="1" x14ac:dyDescent="0.25">
      <c r="A1014" s="2" t="s">
        <v>205</v>
      </c>
      <c r="B1014" s="2" t="s">
        <v>3</v>
      </c>
      <c r="C1014" s="2">
        <v>6</v>
      </c>
      <c r="D1014" s="4">
        <v>207.92</v>
      </c>
      <c r="E1014" s="5">
        <f t="shared" si="60"/>
        <v>1247.52</v>
      </c>
      <c r="F1014" s="6">
        <v>0.03</v>
      </c>
      <c r="G1014" s="5">
        <f t="shared" si="61"/>
        <v>37.425599999999996</v>
      </c>
      <c r="H1014" s="2">
        <v>2</v>
      </c>
      <c r="I1014" s="3">
        <v>370</v>
      </c>
      <c r="J1014" s="5">
        <f t="shared" si="62"/>
        <v>1580.0944</v>
      </c>
      <c r="K1014" s="11" t="str">
        <f t="shared" si="63"/>
        <v>P0085|May</v>
      </c>
    </row>
    <row r="1015" spans="1:11" ht="15" customHeight="1" x14ac:dyDescent="0.25">
      <c r="A1015" s="2" t="s">
        <v>205</v>
      </c>
      <c r="B1015" s="2" t="s">
        <v>4</v>
      </c>
      <c r="C1015" s="2">
        <v>7</v>
      </c>
      <c r="D1015" s="4">
        <v>219.54</v>
      </c>
      <c r="E1015" s="5">
        <f t="shared" si="60"/>
        <v>1536.78</v>
      </c>
      <c r="F1015" s="6">
        <v>0.03</v>
      </c>
      <c r="G1015" s="5">
        <f t="shared" si="61"/>
        <v>46.103400000000001</v>
      </c>
      <c r="H1015" s="2">
        <v>2</v>
      </c>
      <c r="I1015" s="3">
        <v>370</v>
      </c>
      <c r="J1015" s="5">
        <f t="shared" si="62"/>
        <v>1860.6766</v>
      </c>
      <c r="K1015" s="11" t="str">
        <f t="shared" si="63"/>
        <v>P0085|Jun</v>
      </c>
    </row>
    <row r="1016" spans="1:11" ht="15" customHeight="1" x14ac:dyDescent="0.25">
      <c r="A1016" s="2" t="s">
        <v>205</v>
      </c>
      <c r="B1016" s="2" t="s">
        <v>5</v>
      </c>
      <c r="C1016" s="2">
        <v>10</v>
      </c>
      <c r="D1016" s="4">
        <v>254.62</v>
      </c>
      <c r="E1016" s="5">
        <f t="shared" si="60"/>
        <v>2546.1999999999998</v>
      </c>
      <c r="F1016" s="6">
        <v>0.03</v>
      </c>
      <c r="G1016" s="5">
        <f t="shared" si="61"/>
        <v>76.385999999999996</v>
      </c>
      <c r="H1016" s="2">
        <v>3</v>
      </c>
      <c r="I1016" s="3">
        <v>555</v>
      </c>
      <c r="J1016" s="5">
        <f t="shared" si="62"/>
        <v>3024.8139999999999</v>
      </c>
      <c r="K1016" s="11" t="str">
        <f t="shared" si="63"/>
        <v>P0085|Jul</v>
      </c>
    </row>
    <row r="1017" spans="1:11" ht="15" customHeight="1" x14ac:dyDescent="0.25">
      <c r="A1017" s="2" t="s">
        <v>205</v>
      </c>
      <c r="B1017" s="2" t="s">
        <v>6</v>
      </c>
      <c r="C1017" s="2">
        <v>9</v>
      </c>
      <c r="D1017" s="4">
        <v>278.88</v>
      </c>
      <c r="E1017" s="5">
        <f t="shared" si="60"/>
        <v>2509.92</v>
      </c>
      <c r="F1017" s="6">
        <v>0.03</v>
      </c>
      <c r="G1017" s="5">
        <f t="shared" si="61"/>
        <v>75.297600000000003</v>
      </c>
      <c r="H1017" s="2">
        <v>2</v>
      </c>
      <c r="I1017" s="3">
        <v>370</v>
      </c>
      <c r="J1017" s="5">
        <f t="shared" si="62"/>
        <v>2804.6224000000002</v>
      </c>
      <c r="K1017" s="11" t="str">
        <f t="shared" si="63"/>
        <v>P0085|Aug</v>
      </c>
    </row>
    <row r="1018" spans="1:11" ht="15" customHeight="1" x14ac:dyDescent="0.25">
      <c r="A1018" s="2" t="s">
        <v>205</v>
      </c>
      <c r="B1018" s="2" t="s">
        <v>7</v>
      </c>
      <c r="C1018" s="2">
        <v>7</v>
      </c>
      <c r="D1018" s="4">
        <v>230.63</v>
      </c>
      <c r="E1018" s="5">
        <f t="shared" si="60"/>
        <v>1614.4099999999999</v>
      </c>
      <c r="F1018" s="6">
        <v>0.03</v>
      </c>
      <c r="G1018" s="5">
        <f t="shared" si="61"/>
        <v>48.432299999999991</v>
      </c>
      <c r="H1018" s="2">
        <v>2</v>
      </c>
      <c r="I1018" s="3">
        <v>370</v>
      </c>
      <c r="J1018" s="5">
        <f t="shared" si="62"/>
        <v>1935.9776999999999</v>
      </c>
      <c r="K1018" s="11" t="str">
        <f t="shared" si="63"/>
        <v>P0085|Sep</v>
      </c>
    </row>
    <row r="1019" spans="1:11" ht="15" customHeight="1" x14ac:dyDescent="0.25">
      <c r="A1019" s="2" t="s">
        <v>205</v>
      </c>
      <c r="B1019" s="2" t="s">
        <v>8</v>
      </c>
      <c r="C1019" s="2">
        <v>7</v>
      </c>
      <c r="D1019" s="4">
        <v>223.59</v>
      </c>
      <c r="E1019" s="5">
        <f t="shared" si="60"/>
        <v>1565.13</v>
      </c>
      <c r="F1019" s="6">
        <v>0.03</v>
      </c>
      <c r="G1019" s="5">
        <f t="shared" si="61"/>
        <v>46.953900000000004</v>
      </c>
      <c r="H1019" s="2">
        <v>2</v>
      </c>
      <c r="I1019" s="3">
        <v>370</v>
      </c>
      <c r="J1019" s="5">
        <f t="shared" si="62"/>
        <v>1888.1761000000001</v>
      </c>
      <c r="K1019" s="11" t="str">
        <f t="shared" si="63"/>
        <v>P0085|Oct</v>
      </c>
    </row>
    <row r="1020" spans="1:11" ht="15" customHeight="1" x14ac:dyDescent="0.25">
      <c r="A1020" s="2" t="s">
        <v>205</v>
      </c>
      <c r="B1020" s="2" t="s">
        <v>9</v>
      </c>
      <c r="C1020" s="2">
        <v>6</v>
      </c>
      <c r="D1020" s="4">
        <v>213.32</v>
      </c>
      <c r="E1020" s="5">
        <f t="shared" si="60"/>
        <v>1279.92</v>
      </c>
      <c r="F1020" s="6">
        <v>0.03</v>
      </c>
      <c r="G1020" s="5">
        <f t="shared" si="61"/>
        <v>38.397600000000004</v>
      </c>
      <c r="H1020" s="2">
        <v>2</v>
      </c>
      <c r="I1020" s="3">
        <v>370</v>
      </c>
      <c r="J1020" s="5">
        <f t="shared" si="62"/>
        <v>1611.5224000000001</v>
      </c>
      <c r="K1020" s="11" t="str">
        <f t="shared" si="63"/>
        <v>P0085|Nov</v>
      </c>
    </row>
    <row r="1021" spans="1:11" ht="15" customHeight="1" x14ac:dyDescent="0.25">
      <c r="A1021" s="2" t="s">
        <v>205</v>
      </c>
      <c r="B1021" s="2" t="s">
        <v>10</v>
      </c>
      <c r="C1021" s="2">
        <v>13</v>
      </c>
      <c r="D1021" s="4">
        <v>396</v>
      </c>
      <c r="E1021" s="5">
        <f t="shared" si="60"/>
        <v>5148</v>
      </c>
      <c r="F1021" s="6">
        <v>0.03</v>
      </c>
      <c r="G1021" s="5">
        <f t="shared" si="61"/>
        <v>154.44</v>
      </c>
      <c r="H1021" s="2">
        <v>5</v>
      </c>
      <c r="I1021" s="3">
        <v>925</v>
      </c>
      <c r="J1021" s="5">
        <f t="shared" si="62"/>
        <v>5918.56</v>
      </c>
      <c r="K1021" s="11" t="str">
        <f t="shared" si="63"/>
        <v>P0085|Dec</v>
      </c>
    </row>
    <row r="1022" spans="1:11" ht="15" customHeight="1" x14ac:dyDescent="0.25">
      <c r="A1022" s="2" t="s">
        <v>205</v>
      </c>
      <c r="B1022" s="2" t="s">
        <v>11</v>
      </c>
      <c r="C1022" s="2">
        <v>13</v>
      </c>
      <c r="D1022" s="4">
        <v>367.94</v>
      </c>
      <c r="E1022" s="5">
        <f t="shared" si="60"/>
        <v>4783.22</v>
      </c>
      <c r="F1022" s="6">
        <v>0.03</v>
      </c>
      <c r="G1022" s="5">
        <f t="shared" si="61"/>
        <v>143.4966</v>
      </c>
      <c r="H1022" s="2">
        <v>5</v>
      </c>
      <c r="I1022" s="3">
        <v>925</v>
      </c>
      <c r="J1022" s="5">
        <f t="shared" si="62"/>
        <v>5564.7233999999999</v>
      </c>
      <c r="K1022" s="11" t="str">
        <f t="shared" si="63"/>
        <v>P0085|Jan</v>
      </c>
    </row>
    <row r="1023" spans="1:11" ht="15" customHeight="1" x14ac:dyDescent="0.25">
      <c r="A1023" s="2" t="s">
        <v>205</v>
      </c>
      <c r="B1023" s="2" t="s">
        <v>12</v>
      </c>
      <c r="C1023" s="2">
        <v>11</v>
      </c>
      <c r="D1023" s="4">
        <v>332.42</v>
      </c>
      <c r="E1023" s="5">
        <f t="shared" si="60"/>
        <v>3656.6200000000003</v>
      </c>
      <c r="F1023" s="6">
        <v>0.03</v>
      </c>
      <c r="G1023" s="5">
        <f t="shared" si="61"/>
        <v>109.69860000000001</v>
      </c>
      <c r="H1023" s="2">
        <v>4</v>
      </c>
      <c r="I1023" s="3">
        <v>740</v>
      </c>
      <c r="J1023" s="5">
        <f t="shared" si="62"/>
        <v>4286.9214000000011</v>
      </c>
      <c r="K1023" s="11" t="str">
        <f t="shared" si="63"/>
        <v>P0085|Feb</v>
      </c>
    </row>
    <row r="1024" spans="1:11" ht="15" customHeight="1" x14ac:dyDescent="0.25">
      <c r="A1024" s="2" t="s">
        <v>205</v>
      </c>
      <c r="B1024" s="2" t="s">
        <v>13</v>
      </c>
      <c r="C1024" s="2">
        <v>10</v>
      </c>
      <c r="D1024" s="4">
        <v>312.56</v>
      </c>
      <c r="E1024" s="5">
        <f t="shared" si="60"/>
        <v>3125.6</v>
      </c>
      <c r="F1024" s="6">
        <v>0.03</v>
      </c>
      <c r="G1024" s="5">
        <f t="shared" si="61"/>
        <v>93.768000000000001</v>
      </c>
      <c r="H1024" s="2">
        <v>4</v>
      </c>
      <c r="I1024" s="3">
        <v>740</v>
      </c>
      <c r="J1024" s="5">
        <f t="shared" si="62"/>
        <v>3771.8319999999999</v>
      </c>
      <c r="K1024" s="11" t="str">
        <f t="shared" si="63"/>
        <v>P0085|Mar</v>
      </c>
    </row>
    <row r="1025" spans="1:11" ht="15" customHeight="1" x14ac:dyDescent="0.25">
      <c r="A1025" s="2" t="s">
        <v>207</v>
      </c>
      <c r="B1025" s="2" t="s">
        <v>2</v>
      </c>
      <c r="C1025" s="2">
        <v>5</v>
      </c>
      <c r="D1025" s="4">
        <v>161.72999999999999</v>
      </c>
      <c r="E1025" s="5">
        <f t="shared" si="60"/>
        <v>808.65</v>
      </c>
      <c r="F1025" s="6">
        <v>0.03</v>
      </c>
      <c r="G1025" s="5">
        <f t="shared" si="61"/>
        <v>24.259499999999999</v>
      </c>
      <c r="H1025" s="2">
        <v>2</v>
      </c>
      <c r="I1025" s="3">
        <v>300</v>
      </c>
      <c r="J1025" s="5">
        <f t="shared" si="62"/>
        <v>1084.3905000000002</v>
      </c>
      <c r="K1025" s="11" t="str">
        <f t="shared" si="63"/>
        <v>P0086|Apr</v>
      </c>
    </row>
    <row r="1026" spans="1:11" ht="15" customHeight="1" x14ac:dyDescent="0.25">
      <c r="A1026" s="2" t="s">
        <v>207</v>
      </c>
      <c r="B1026" s="2" t="s">
        <v>3</v>
      </c>
      <c r="C1026" s="2">
        <v>7</v>
      </c>
      <c r="D1026" s="4">
        <v>168.79</v>
      </c>
      <c r="E1026" s="5">
        <f t="shared" si="60"/>
        <v>1181.53</v>
      </c>
      <c r="F1026" s="6">
        <v>0.03</v>
      </c>
      <c r="G1026" s="5">
        <f t="shared" si="61"/>
        <v>35.445899999999995</v>
      </c>
      <c r="H1026" s="2">
        <v>2</v>
      </c>
      <c r="I1026" s="3">
        <v>300</v>
      </c>
      <c r="J1026" s="5">
        <f t="shared" si="62"/>
        <v>1446.0841</v>
      </c>
      <c r="K1026" s="11" t="str">
        <f t="shared" si="63"/>
        <v>P0086|May</v>
      </c>
    </row>
    <row r="1027" spans="1:11" ht="15" customHeight="1" x14ac:dyDescent="0.25">
      <c r="A1027" s="2" t="s">
        <v>207</v>
      </c>
      <c r="B1027" s="2" t="s">
        <v>4</v>
      </c>
      <c r="C1027" s="2">
        <v>7</v>
      </c>
      <c r="D1027" s="4">
        <v>189.6</v>
      </c>
      <c r="E1027" s="5">
        <f t="shared" si="60"/>
        <v>1327.2</v>
      </c>
      <c r="F1027" s="6">
        <v>0.03</v>
      </c>
      <c r="G1027" s="5">
        <f t="shared" si="61"/>
        <v>39.816000000000003</v>
      </c>
      <c r="H1027" s="2">
        <v>2</v>
      </c>
      <c r="I1027" s="3">
        <v>300</v>
      </c>
      <c r="J1027" s="5">
        <f t="shared" si="62"/>
        <v>1587.384</v>
      </c>
      <c r="K1027" s="11" t="str">
        <f t="shared" si="63"/>
        <v>P0086|Jun</v>
      </c>
    </row>
    <row r="1028" spans="1:11" ht="15" customHeight="1" x14ac:dyDescent="0.25">
      <c r="A1028" s="2" t="s">
        <v>207</v>
      </c>
      <c r="B1028" s="2" t="s">
        <v>5</v>
      </c>
      <c r="C1028" s="2">
        <v>10</v>
      </c>
      <c r="D1028" s="4">
        <v>215.25</v>
      </c>
      <c r="E1028" s="5">
        <f t="shared" si="60"/>
        <v>2152.5</v>
      </c>
      <c r="F1028" s="6">
        <v>0.03</v>
      </c>
      <c r="G1028" s="5">
        <f t="shared" si="61"/>
        <v>64.575000000000003</v>
      </c>
      <c r="H1028" s="2">
        <v>3</v>
      </c>
      <c r="I1028" s="3">
        <v>450</v>
      </c>
      <c r="J1028" s="5">
        <f t="shared" si="62"/>
        <v>2537.9250000000002</v>
      </c>
      <c r="K1028" s="11" t="str">
        <f t="shared" si="63"/>
        <v>P0086|Jul</v>
      </c>
    </row>
    <row r="1029" spans="1:11" ht="15" customHeight="1" x14ac:dyDescent="0.25">
      <c r="A1029" s="2" t="s">
        <v>207</v>
      </c>
      <c r="B1029" s="2" t="s">
        <v>6</v>
      </c>
      <c r="C1029" s="2">
        <v>9</v>
      </c>
      <c r="D1029" s="4">
        <v>203.33</v>
      </c>
      <c r="E1029" s="5">
        <f t="shared" ref="E1029:E1092" si="64">C1029*D1029</f>
        <v>1829.97</v>
      </c>
      <c r="F1029" s="6">
        <v>0.03</v>
      </c>
      <c r="G1029" s="5">
        <f t="shared" ref="G1029:G1092" si="65">E1029*F1029</f>
        <v>54.899099999999997</v>
      </c>
      <c r="H1029" s="2">
        <v>2</v>
      </c>
      <c r="I1029" s="3">
        <v>300</v>
      </c>
      <c r="J1029" s="5">
        <f t="shared" ref="J1029:J1092" si="66">E1029+I1029-G1029</f>
        <v>2075.0709000000002</v>
      </c>
      <c r="K1029" s="11" t="str">
        <f t="shared" ref="K1029:K1092" si="67">A1029&amp;"|"&amp;B1029</f>
        <v>P0086|Aug</v>
      </c>
    </row>
    <row r="1030" spans="1:11" ht="15" customHeight="1" x14ac:dyDescent="0.25">
      <c r="A1030" s="2" t="s">
        <v>207</v>
      </c>
      <c r="B1030" s="2" t="s">
        <v>7</v>
      </c>
      <c r="C1030" s="2">
        <v>6</v>
      </c>
      <c r="D1030" s="4">
        <v>176.6</v>
      </c>
      <c r="E1030" s="5">
        <f t="shared" si="64"/>
        <v>1059.5999999999999</v>
      </c>
      <c r="F1030" s="6">
        <v>0.03</v>
      </c>
      <c r="G1030" s="5">
        <f t="shared" si="65"/>
        <v>31.787999999999997</v>
      </c>
      <c r="H1030" s="2">
        <v>2</v>
      </c>
      <c r="I1030" s="3">
        <v>300</v>
      </c>
      <c r="J1030" s="5">
        <f t="shared" si="66"/>
        <v>1327.8119999999999</v>
      </c>
      <c r="K1030" s="11" t="str">
        <f t="shared" si="67"/>
        <v>P0086|Sep</v>
      </c>
    </row>
    <row r="1031" spans="1:11" ht="15" customHeight="1" x14ac:dyDescent="0.25">
      <c r="A1031" s="2" t="s">
        <v>207</v>
      </c>
      <c r="B1031" s="2" t="s">
        <v>8</v>
      </c>
      <c r="C1031" s="2">
        <v>6</v>
      </c>
      <c r="D1031" s="4">
        <v>165.86</v>
      </c>
      <c r="E1031" s="5">
        <f t="shared" si="64"/>
        <v>995.16000000000008</v>
      </c>
      <c r="F1031" s="6">
        <v>0.03</v>
      </c>
      <c r="G1031" s="5">
        <f t="shared" si="65"/>
        <v>29.854800000000001</v>
      </c>
      <c r="H1031" s="2">
        <v>2</v>
      </c>
      <c r="I1031" s="3">
        <v>300</v>
      </c>
      <c r="J1031" s="5">
        <f t="shared" si="66"/>
        <v>1265.3052</v>
      </c>
      <c r="K1031" s="11" t="str">
        <f t="shared" si="67"/>
        <v>P0086|Oct</v>
      </c>
    </row>
    <row r="1032" spans="1:11" ht="15" customHeight="1" x14ac:dyDescent="0.25">
      <c r="A1032" s="2" t="s">
        <v>207</v>
      </c>
      <c r="B1032" s="2" t="s">
        <v>9</v>
      </c>
      <c r="C1032" s="2">
        <v>6</v>
      </c>
      <c r="D1032" s="4">
        <v>163.32</v>
      </c>
      <c r="E1032" s="5">
        <f t="shared" si="64"/>
        <v>979.92</v>
      </c>
      <c r="F1032" s="6">
        <v>0.03</v>
      </c>
      <c r="G1032" s="5">
        <f t="shared" si="65"/>
        <v>29.397599999999997</v>
      </c>
      <c r="H1032" s="2">
        <v>2</v>
      </c>
      <c r="I1032" s="3">
        <v>300</v>
      </c>
      <c r="J1032" s="5">
        <f t="shared" si="66"/>
        <v>1250.5224000000001</v>
      </c>
      <c r="K1032" s="11" t="str">
        <f t="shared" si="67"/>
        <v>P0086|Nov</v>
      </c>
    </row>
    <row r="1033" spans="1:11" ht="15" customHeight="1" x14ac:dyDescent="0.25">
      <c r="A1033" s="2" t="s">
        <v>207</v>
      </c>
      <c r="B1033" s="2" t="s">
        <v>10</v>
      </c>
      <c r="C1033" s="2">
        <v>14</v>
      </c>
      <c r="D1033" s="4">
        <v>329.96</v>
      </c>
      <c r="E1033" s="5">
        <f t="shared" si="64"/>
        <v>4619.4399999999996</v>
      </c>
      <c r="F1033" s="6">
        <v>0.03</v>
      </c>
      <c r="G1033" s="5">
        <f t="shared" si="65"/>
        <v>138.58319999999998</v>
      </c>
      <c r="H1033" s="2">
        <v>6</v>
      </c>
      <c r="I1033" s="3">
        <v>900</v>
      </c>
      <c r="J1033" s="5">
        <f t="shared" si="66"/>
        <v>5380.8567999999996</v>
      </c>
      <c r="K1033" s="11" t="str">
        <f t="shared" si="67"/>
        <v>P0086|Dec</v>
      </c>
    </row>
    <row r="1034" spans="1:11" ht="15" customHeight="1" x14ac:dyDescent="0.25">
      <c r="A1034" s="2" t="s">
        <v>207</v>
      </c>
      <c r="B1034" s="2" t="s">
        <v>11</v>
      </c>
      <c r="C1034" s="2">
        <v>12</v>
      </c>
      <c r="D1034" s="4">
        <v>289.94</v>
      </c>
      <c r="E1034" s="5">
        <f t="shared" si="64"/>
        <v>3479.2799999999997</v>
      </c>
      <c r="F1034" s="6">
        <v>0.03</v>
      </c>
      <c r="G1034" s="5">
        <f t="shared" si="65"/>
        <v>104.37839999999998</v>
      </c>
      <c r="H1034" s="2">
        <v>5</v>
      </c>
      <c r="I1034" s="3">
        <v>750</v>
      </c>
      <c r="J1034" s="5">
        <f t="shared" si="66"/>
        <v>4124.9016000000001</v>
      </c>
      <c r="K1034" s="11" t="str">
        <f t="shared" si="67"/>
        <v>P0086|Jan</v>
      </c>
    </row>
    <row r="1035" spans="1:11" ht="15" customHeight="1" x14ac:dyDescent="0.25">
      <c r="A1035" s="2" t="s">
        <v>207</v>
      </c>
      <c r="B1035" s="2" t="s">
        <v>12</v>
      </c>
      <c r="C1035" s="2">
        <v>11</v>
      </c>
      <c r="D1035" s="4">
        <v>260.25</v>
      </c>
      <c r="E1035" s="5">
        <f t="shared" si="64"/>
        <v>2862.75</v>
      </c>
      <c r="F1035" s="6">
        <v>0.03</v>
      </c>
      <c r="G1035" s="5">
        <f t="shared" si="65"/>
        <v>85.882499999999993</v>
      </c>
      <c r="H1035" s="2">
        <v>4</v>
      </c>
      <c r="I1035" s="3">
        <v>600</v>
      </c>
      <c r="J1035" s="5">
        <f t="shared" si="66"/>
        <v>3376.8674999999998</v>
      </c>
      <c r="K1035" s="11" t="str">
        <f t="shared" si="67"/>
        <v>P0086|Feb</v>
      </c>
    </row>
    <row r="1036" spans="1:11" ht="15" customHeight="1" x14ac:dyDescent="0.25">
      <c r="A1036" s="2" t="s">
        <v>207</v>
      </c>
      <c r="B1036" s="2" t="s">
        <v>13</v>
      </c>
      <c r="C1036" s="2">
        <v>11</v>
      </c>
      <c r="D1036" s="4">
        <v>238.69</v>
      </c>
      <c r="E1036" s="5">
        <f t="shared" si="64"/>
        <v>2625.59</v>
      </c>
      <c r="F1036" s="6">
        <v>0.03</v>
      </c>
      <c r="G1036" s="5">
        <f t="shared" si="65"/>
        <v>78.767700000000005</v>
      </c>
      <c r="H1036" s="2">
        <v>4</v>
      </c>
      <c r="I1036" s="3">
        <v>600</v>
      </c>
      <c r="J1036" s="5">
        <f t="shared" si="66"/>
        <v>3146.8223000000003</v>
      </c>
      <c r="K1036" s="11" t="str">
        <f t="shared" si="67"/>
        <v>P0086|Mar</v>
      </c>
    </row>
    <row r="1037" spans="1:11" ht="15" customHeight="1" x14ac:dyDescent="0.25">
      <c r="A1037" s="2" t="s">
        <v>209</v>
      </c>
      <c r="B1037" s="2" t="s">
        <v>2</v>
      </c>
      <c r="C1037" s="2">
        <v>5</v>
      </c>
      <c r="D1037" s="4">
        <v>152.01</v>
      </c>
      <c r="E1037" s="5">
        <f t="shared" si="64"/>
        <v>760.05</v>
      </c>
      <c r="F1037" s="6">
        <v>0.03</v>
      </c>
      <c r="G1037" s="5">
        <f t="shared" si="65"/>
        <v>22.801499999999997</v>
      </c>
      <c r="H1037" s="2">
        <v>2</v>
      </c>
      <c r="I1037" s="3">
        <v>300</v>
      </c>
      <c r="J1037" s="5">
        <f t="shared" si="66"/>
        <v>1037.2484999999999</v>
      </c>
      <c r="K1037" s="11" t="str">
        <f t="shared" si="67"/>
        <v>P0087|Apr</v>
      </c>
    </row>
    <row r="1038" spans="1:11" ht="15" customHeight="1" x14ac:dyDescent="0.25">
      <c r="A1038" s="2" t="s">
        <v>209</v>
      </c>
      <c r="B1038" s="2" t="s">
        <v>3</v>
      </c>
      <c r="C1038" s="2">
        <v>6</v>
      </c>
      <c r="D1038" s="4">
        <v>162.47</v>
      </c>
      <c r="E1038" s="5">
        <f t="shared" si="64"/>
        <v>974.81999999999994</v>
      </c>
      <c r="F1038" s="6">
        <v>0.03</v>
      </c>
      <c r="G1038" s="5">
        <f t="shared" si="65"/>
        <v>29.244599999999998</v>
      </c>
      <c r="H1038" s="2">
        <v>2</v>
      </c>
      <c r="I1038" s="3">
        <v>300</v>
      </c>
      <c r="J1038" s="5">
        <f t="shared" si="66"/>
        <v>1245.5753999999999</v>
      </c>
      <c r="K1038" s="11" t="str">
        <f t="shared" si="67"/>
        <v>P0087|May</v>
      </c>
    </row>
    <row r="1039" spans="1:11" ht="15" customHeight="1" x14ac:dyDescent="0.25">
      <c r="A1039" s="2" t="s">
        <v>209</v>
      </c>
      <c r="B1039" s="2" t="s">
        <v>4</v>
      </c>
      <c r="C1039" s="2">
        <v>8</v>
      </c>
      <c r="D1039" s="4">
        <v>161.76</v>
      </c>
      <c r="E1039" s="5">
        <f t="shared" si="64"/>
        <v>1294.08</v>
      </c>
      <c r="F1039" s="6">
        <v>0.03</v>
      </c>
      <c r="G1039" s="5">
        <f t="shared" si="65"/>
        <v>38.822399999999995</v>
      </c>
      <c r="H1039" s="2">
        <v>2</v>
      </c>
      <c r="I1039" s="3">
        <v>300</v>
      </c>
      <c r="J1039" s="5">
        <f t="shared" si="66"/>
        <v>1555.2575999999999</v>
      </c>
      <c r="K1039" s="11" t="str">
        <f t="shared" si="67"/>
        <v>P0087|Jun</v>
      </c>
    </row>
    <row r="1040" spans="1:11" ht="15" customHeight="1" x14ac:dyDescent="0.25">
      <c r="A1040" s="2" t="s">
        <v>209</v>
      </c>
      <c r="B1040" s="2" t="s">
        <v>5</v>
      </c>
      <c r="C1040" s="2">
        <v>10</v>
      </c>
      <c r="D1040" s="4">
        <v>185.23</v>
      </c>
      <c r="E1040" s="5">
        <f t="shared" si="64"/>
        <v>1852.3</v>
      </c>
      <c r="F1040" s="6">
        <v>0.03</v>
      </c>
      <c r="G1040" s="5">
        <f t="shared" si="65"/>
        <v>55.568999999999996</v>
      </c>
      <c r="H1040" s="2">
        <v>3</v>
      </c>
      <c r="I1040" s="3">
        <v>450</v>
      </c>
      <c r="J1040" s="5">
        <f t="shared" si="66"/>
        <v>2246.7310000000002</v>
      </c>
      <c r="K1040" s="11" t="str">
        <f t="shared" si="67"/>
        <v>P0087|Jul</v>
      </c>
    </row>
    <row r="1041" spans="1:11" ht="15" customHeight="1" x14ac:dyDescent="0.25">
      <c r="A1041" s="2" t="s">
        <v>209</v>
      </c>
      <c r="B1041" s="2" t="s">
        <v>6</v>
      </c>
      <c r="C1041" s="2">
        <v>8</v>
      </c>
      <c r="D1041" s="4">
        <v>190.04</v>
      </c>
      <c r="E1041" s="5">
        <f t="shared" si="64"/>
        <v>1520.32</v>
      </c>
      <c r="F1041" s="6">
        <v>0.03</v>
      </c>
      <c r="G1041" s="5">
        <f t="shared" si="65"/>
        <v>45.609599999999993</v>
      </c>
      <c r="H1041" s="2">
        <v>2</v>
      </c>
      <c r="I1041" s="3">
        <v>300</v>
      </c>
      <c r="J1041" s="5">
        <f t="shared" si="66"/>
        <v>1774.7103999999999</v>
      </c>
      <c r="K1041" s="11" t="str">
        <f t="shared" si="67"/>
        <v>P0087|Aug</v>
      </c>
    </row>
    <row r="1042" spans="1:11" ht="15" customHeight="1" x14ac:dyDescent="0.25">
      <c r="A1042" s="2" t="s">
        <v>209</v>
      </c>
      <c r="B1042" s="2" t="s">
        <v>7</v>
      </c>
      <c r="C1042" s="2">
        <v>6</v>
      </c>
      <c r="D1042" s="4">
        <v>181.76</v>
      </c>
      <c r="E1042" s="5">
        <f t="shared" si="64"/>
        <v>1090.56</v>
      </c>
      <c r="F1042" s="6">
        <v>0.03</v>
      </c>
      <c r="G1042" s="5">
        <f t="shared" si="65"/>
        <v>32.716799999999999</v>
      </c>
      <c r="H1042" s="2">
        <v>2</v>
      </c>
      <c r="I1042" s="3">
        <v>300</v>
      </c>
      <c r="J1042" s="5">
        <f t="shared" si="66"/>
        <v>1357.8432</v>
      </c>
      <c r="K1042" s="11" t="str">
        <f t="shared" si="67"/>
        <v>P0087|Sep</v>
      </c>
    </row>
    <row r="1043" spans="1:11" ht="15" customHeight="1" x14ac:dyDescent="0.25">
      <c r="A1043" s="2" t="s">
        <v>209</v>
      </c>
      <c r="B1043" s="2" t="s">
        <v>8</v>
      </c>
      <c r="C1043" s="2">
        <v>6</v>
      </c>
      <c r="D1043" s="4">
        <v>154.22</v>
      </c>
      <c r="E1043" s="5">
        <f t="shared" si="64"/>
        <v>925.31999999999994</v>
      </c>
      <c r="F1043" s="6">
        <v>0.03</v>
      </c>
      <c r="G1043" s="5">
        <f t="shared" si="65"/>
        <v>27.759599999999995</v>
      </c>
      <c r="H1043" s="2">
        <v>2</v>
      </c>
      <c r="I1043" s="3">
        <v>300</v>
      </c>
      <c r="J1043" s="5">
        <f t="shared" si="66"/>
        <v>1197.5603999999998</v>
      </c>
      <c r="K1043" s="11" t="str">
        <f t="shared" si="67"/>
        <v>P0087|Oct</v>
      </c>
    </row>
    <row r="1044" spans="1:11" ht="15" customHeight="1" x14ac:dyDescent="0.25">
      <c r="A1044" s="2" t="s">
        <v>209</v>
      </c>
      <c r="B1044" s="2" t="s">
        <v>9</v>
      </c>
      <c r="C1044" s="2">
        <v>5</v>
      </c>
      <c r="D1044" s="4">
        <v>183.5</v>
      </c>
      <c r="E1044" s="5">
        <f t="shared" si="64"/>
        <v>917.5</v>
      </c>
      <c r="F1044" s="6">
        <v>0.03</v>
      </c>
      <c r="G1044" s="5">
        <f t="shared" si="65"/>
        <v>27.524999999999999</v>
      </c>
      <c r="H1044" s="2">
        <v>2</v>
      </c>
      <c r="I1044" s="3">
        <v>300</v>
      </c>
      <c r="J1044" s="5">
        <f t="shared" si="66"/>
        <v>1189.9749999999999</v>
      </c>
      <c r="K1044" s="11" t="str">
        <f t="shared" si="67"/>
        <v>P0087|Nov</v>
      </c>
    </row>
    <row r="1045" spans="1:11" ht="15" customHeight="1" x14ac:dyDescent="0.25">
      <c r="A1045" s="2" t="s">
        <v>209</v>
      </c>
      <c r="B1045" s="2" t="s">
        <v>10</v>
      </c>
      <c r="C1045" s="2">
        <v>15</v>
      </c>
      <c r="D1045" s="4">
        <v>319.04000000000002</v>
      </c>
      <c r="E1045" s="5">
        <f t="shared" si="64"/>
        <v>4785.6000000000004</v>
      </c>
      <c r="F1045" s="6">
        <v>0.03</v>
      </c>
      <c r="G1045" s="5">
        <f t="shared" si="65"/>
        <v>143.56800000000001</v>
      </c>
      <c r="H1045" s="2">
        <v>6</v>
      </c>
      <c r="I1045" s="3">
        <v>900</v>
      </c>
      <c r="J1045" s="5">
        <f t="shared" si="66"/>
        <v>5542.0320000000002</v>
      </c>
      <c r="K1045" s="11" t="str">
        <f t="shared" si="67"/>
        <v>P0087|Dec</v>
      </c>
    </row>
    <row r="1046" spans="1:11" ht="15" customHeight="1" x14ac:dyDescent="0.25">
      <c r="A1046" s="2" t="s">
        <v>209</v>
      </c>
      <c r="B1046" s="2" t="s">
        <v>11</v>
      </c>
      <c r="C1046" s="2">
        <v>13</v>
      </c>
      <c r="D1046" s="4">
        <v>281.91000000000003</v>
      </c>
      <c r="E1046" s="5">
        <f t="shared" si="64"/>
        <v>3664.8300000000004</v>
      </c>
      <c r="F1046" s="6">
        <v>0.03</v>
      </c>
      <c r="G1046" s="5">
        <f t="shared" si="65"/>
        <v>109.9449</v>
      </c>
      <c r="H1046" s="2">
        <v>5</v>
      </c>
      <c r="I1046" s="3">
        <v>750</v>
      </c>
      <c r="J1046" s="5">
        <f t="shared" si="66"/>
        <v>4304.8850999999995</v>
      </c>
      <c r="K1046" s="11" t="str">
        <f t="shared" si="67"/>
        <v>P0087|Jan</v>
      </c>
    </row>
    <row r="1047" spans="1:11" ht="15" customHeight="1" x14ac:dyDescent="0.25">
      <c r="A1047" s="2" t="s">
        <v>209</v>
      </c>
      <c r="B1047" s="2" t="s">
        <v>12</v>
      </c>
      <c r="C1047" s="2">
        <v>11</v>
      </c>
      <c r="D1047" s="4">
        <v>254.95</v>
      </c>
      <c r="E1047" s="5">
        <f t="shared" si="64"/>
        <v>2804.45</v>
      </c>
      <c r="F1047" s="6">
        <v>0.03</v>
      </c>
      <c r="G1047" s="5">
        <f t="shared" si="65"/>
        <v>84.133499999999998</v>
      </c>
      <c r="H1047" s="2">
        <v>4</v>
      </c>
      <c r="I1047" s="3">
        <v>600</v>
      </c>
      <c r="J1047" s="5">
        <f t="shared" si="66"/>
        <v>3320.3164999999999</v>
      </c>
      <c r="K1047" s="11" t="str">
        <f t="shared" si="67"/>
        <v>P0087|Feb</v>
      </c>
    </row>
    <row r="1048" spans="1:11" ht="15" customHeight="1" x14ac:dyDescent="0.25">
      <c r="A1048" s="2" t="s">
        <v>209</v>
      </c>
      <c r="B1048" s="2" t="s">
        <v>13</v>
      </c>
      <c r="C1048" s="2">
        <v>10</v>
      </c>
      <c r="D1048" s="4">
        <v>213.52</v>
      </c>
      <c r="E1048" s="5">
        <f t="shared" si="64"/>
        <v>2135.2000000000003</v>
      </c>
      <c r="F1048" s="6">
        <v>0.03</v>
      </c>
      <c r="G1048" s="5">
        <f t="shared" si="65"/>
        <v>64.056000000000012</v>
      </c>
      <c r="H1048" s="2">
        <v>4</v>
      </c>
      <c r="I1048" s="3">
        <v>600</v>
      </c>
      <c r="J1048" s="5">
        <f t="shared" si="66"/>
        <v>2671.1440000000002</v>
      </c>
      <c r="K1048" s="11" t="str">
        <f t="shared" si="67"/>
        <v>P0087|Mar</v>
      </c>
    </row>
    <row r="1049" spans="1:11" ht="15" customHeight="1" x14ac:dyDescent="0.25">
      <c r="A1049" s="2" t="s">
        <v>211</v>
      </c>
      <c r="B1049" s="2" t="s">
        <v>2</v>
      </c>
      <c r="C1049" s="2">
        <v>6</v>
      </c>
      <c r="D1049" s="4">
        <v>178.92</v>
      </c>
      <c r="E1049" s="5">
        <f t="shared" si="64"/>
        <v>1073.52</v>
      </c>
      <c r="F1049" s="6">
        <v>0.03</v>
      </c>
      <c r="G1049" s="5">
        <f t="shared" si="65"/>
        <v>32.205599999999997</v>
      </c>
      <c r="H1049" s="2">
        <v>2</v>
      </c>
      <c r="I1049" s="3">
        <v>370</v>
      </c>
      <c r="J1049" s="5">
        <f t="shared" si="66"/>
        <v>1411.3144</v>
      </c>
      <c r="K1049" s="11" t="str">
        <f t="shared" si="67"/>
        <v>P0088|Apr</v>
      </c>
    </row>
    <row r="1050" spans="1:11" ht="15" customHeight="1" x14ac:dyDescent="0.25">
      <c r="A1050" s="2" t="s">
        <v>211</v>
      </c>
      <c r="B1050" s="2" t="s">
        <v>3</v>
      </c>
      <c r="C1050" s="2">
        <v>7</v>
      </c>
      <c r="D1050" s="4">
        <v>197.21</v>
      </c>
      <c r="E1050" s="5">
        <f t="shared" si="64"/>
        <v>1380.47</v>
      </c>
      <c r="F1050" s="6">
        <v>0.03</v>
      </c>
      <c r="G1050" s="5">
        <f t="shared" si="65"/>
        <v>41.414099999999998</v>
      </c>
      <c r="H1050" s="2">
        <v>2</v>
      </c>
      <c r="I1050" s="3">
        <v>370</v>
      </c>
      <c r="J1050" s="5">
        <f t="shared" si="66"/>
        <v>1709.0559000000001</v>
      </c>
      <c r="K1050" s="11" t="str">
        <f t="shared" si="67"/>
        <v>P0088|May</v>
      </c>
    </row>
    <row r="1051" spans="1:11" ht="15" customHeight="1" x14ac:dyDescent="0.25">
      <c r="A1051" s="2" t="s">
        <v>211</v>
      </c>
      <c r="B1051" s="2" t="s">
        <v>4</v>
      </c>
      <c r="C1051" s="2">
        <v>8</v>
      </c>
      <c r="D1051" s="4">
        <v>204.58</v>
      </c>
      <c r="E1051" s="5">
        <f t="shared" si="64"/>
        <v>1636.64</v>
      </c>
      <c r="F1051" s="6">
        <v>0.03</v>
      </c>
      <c r="G1051" s="5">
        <f t="shared" si="65"/>
        <v>49.099200000000003</v>
      </c>
      <c r="H1051" s="2">
        <v>2</v>
      </c>
      <c r="I1051" s="3">
        <v>370</v>
      </c>
      <c r="J1051" s="5">
        <f t="shared" si="66"/>
        <v>1957.5408</v>
      </c>
      <c r="K1051" s="11" t="str">
        <f t="shared" si="67"/>
        <v>P0088|Jun</v>
      </c>
    </row>
    <row r="1052" spans="1:11" ht="15" customHeight="1" x14ac:dyDescent="0.25">
      <c r="A1052" s="2" t="s">
        <v>211</v>
      </c>
      <c r="B1052" s="2" t="s">
        <v>5</v>
      </c>
      <c r="C1052" s="2">
        <v>12</v>
      </c>
      <c r="D1052" s="4">
        <v>232.17</v>
      </c>
      <c r="E1052" s="5">
        <f t="shared" si="64"/>
        <v>2786.04</v>
      </c>
      <c r="F1052" s="6">
        <v>0.03</v>
      </c>
      <c r="G1052" s="5">
        <f t="shared" si="65"/>
        <v>83.581199999999995</v>
      </c>
      <c r="H1052" s="2">
        <v>3</v>
      </c>
      <c r="I1052" s="3">
        <v>555</v>
      </c>
      <c r="J1052" s="5">
        <f t="shared" si="66"/>
        <v>3257.4587999999999</v>
      </c>
      <c r="K1052" s="11" t="str">
        <f t="shared" si="67"/>
        <v>P0088|Jul</v>
      </c>
    </row>
    <row r="1053" spans="1:11" ht="15" customHeight="1" x14ac:dyDescent="0.25">
      <c r="A1053" s="2" t="s">
        <v>211</v>
      </c>
      <c r="B1053" s="2" t="s">
        <v>6</v>
      </c>
      <c r="C1053" s="2">
        <v>12</v>
      </c>
      <c r="D1053" s="4">
        <v>202.58</v>
      </c>
      <c r="E1053" s="5">
        <f t="shared" si="64"/>
        <v>2430.96</v>
      </c>
      <c r="F1053" s="6">
        <v>0.03</v>
      </c>
      <c r="G1053" s="5">
        <f t="shared" si="65"/>
        <v>72.928799999999995</v>
      </c>
      <c r="H1053" s="2">
        <v>3</v>
      </c>
      <c r="I1053" s="3">
        <v>555</v>
      </c>
      <c r="J1053" s="5">
        <f t="shared" si="66"/>
        <v>2913.0311999999999</v>
      </c>
      <c r="K1053" s="11" t="str">
        <f t="shared" si="67"/>
        <v>P0088|Aug</v>
      </c>
    </row>
    <row r="1054" spans="1:11" ht="15" customHeight="1" x14ac:dyDescent="0.25">
      <c r="A1054" s="2" t="s">
        <v>211</v>
      </c>
      <c r="B1054" s="2" t="s">
        <v>7</v>
      </c>
      <c r="C1054" s="2">
        <v>7</v>
      </c>
      <c r="D1054" s="4">
        <v>202.1</v>
      </c>
      <c r="E1054" s="5">
        <f t="shared" si="64"/>
        <v>1414.7</v>
      </c>
      <c r="F1054" s="6">
        <v>0.03</v>
      </c>
      <c r="G1054" s="5">
        <f t="shared" si="65"/>
        <v>42.441000000000003</v>
      </c>
      <c r="H1054" s="2">
        <v>2</v>
      </c>
      <c r="I1054" s="3">
        <v>370</v>
      </c>
      <c r="J1054" s="5">
        <f t="shared" si="66"/>
        <v>1742.259</v>
      </c>
      <c r="K1054" s="11" t="str">
        <f t="shared" si="67"/>
        <v>P0088|Sep</v>
      </c>
    </row>
    <row r="1055" spans="1:11" ht="15" customHeight="1" x14ac:dyDescent="0.25">
      <c r="A1055" s="2" t="s">
        <v>211</v>
      </c>
      <c r="B1055" s="2" t="s">
        <v>8</v>
      </c>
      <c r="C1055" s="2">
        <v>7</v>
      </c>
      <c r="D1055" s="4">
        <v>189.04</v>
      </c>
      <c r="E1055" s="5">
        <f t="shared" si="64"/>
        <v>1323.28</v>
      </c>
      <c r="F1055" s="6">
        <v>0.03</v>
      </c>
      <c r="G1055" s="5">
        <f t="shared" si="65"/>
        <v>39.698399999999999</v>
      </c>
      <c r="H1055" s="2">
        <v>2</v>
      </c>
      <c r="I1055" s="3">
        <v>370</v>
      </c>
      <c r="J1055" s="5">
        <f t="shared" si="66"/>
        <v>1653.5816</v>
      </c>
      <c r="K1055" s="11" t="str">
        <f t="shared" si="67"/>
        <v>P0088|Oct</v>
      </c>
    </row>
    <row r="1056" spans="1:11" ht="15" customHeight="1" x14ac:dyDescent="0.25">
      <c r="A1056" s="2" t="s">
        <v>211</v>
      </c>
      <c r="B1056" s="2" t="s">
        <v>9</v>
      </c>
      <c r="C1056" s="2">
        <v>7</v>
      </c>
      <c r="D1056" s="4">
        <v>195.68</v>
      </c>
      <c r="E1056" s="5">
        <f t="shared" si="64"/>
        <v>1369.76</v>
      </c>
      <c r="F1056" s="6">
        <v>0.03</v>
      </c>
      <c r="G1056" s="5">
        <f t="shared" si="65"/>
        <v>41.092799999999997</v>
      </c>
      <c r="H1056" s="2">
        <v>3</v>
      </c>
      <c r="I1056" s="3">
        <v>555</v>
      </c>
      <c r="J1056" s="5">
        <f t="shared" si="66"/>
        <v>1883.6672000000001</v>
      </c>
      <c r="K1056" s="11" t="str">
        <f t="shared" si="67"/>
        <v>P0088|Nov</v>
      </c>
    </row>
    <row r="1057" spans="1:11" ht="15" customHeight="1" x14ac:dyDescent="0.25">
      <c r="A1057" s="2" t="s">
        <v>211</v>
      </c>
      <c r="B1057" s="2" t="s">
        <v>10</v>
      </c>
      <c r="C1057" s="2">
        <v>15</v>
      </c>
      <c r="D1057" s="4">
        <v>370.26</v>
      </c>
      <c r="E1057" s="5">
        <f t="shared" si="64"/>
        <v>5553.9</v>
      </c>
      <c r="F1057" s="6">
        <v>0.03</v>
      </c>
      <c r="G1057" s="5">
        <f t="shared" si="65"/>
        <v>166.61699999999999</v>
      </c>
      <c r="H1057" s="2">
        <v>6</v>
      </c>
      <c r="I1057" s="3">
        <v>1110</v>
      </c>
      <c r="J1057" s="5">
        <f t="shared" si="66"/>
        <v>6497.2829999999994</v>
      </c>
      <c r="K1057" s="11" t="str">
        <f t="shared" si="67"/>
        <v>P0088|Dec</v>
      </c>
    </row>
    <row r="1058" spans="1:11" ht="15" customHeight="1" x14ac:dyDescent="0.25">
      <c r="A1058" s="2" t="s">
        <v>211</v>
      </c>
      <c r="B1058" s="2" t="s">
        <v>11</v>
      </c>
      <c r="C1058" s="2">
        <v>15</v>
      </c>
      <c r="D1058" s="4">
        <v>312.8</v>
      </c>
      <c r="E1058" s="5">
        <f t="shared" si="64"/>
        <v>4692</v>
      </c>
      <c r="F1058" s="6">
        <v>0.03</v>
      </c>
      <c r="G1058" s="5">
        <f t="shared" si="65"/>
        <v>140.76</v>
      </c>
      <c r="H1058" s="2">
        <v>6</v>
      </c>
      <c r="I1058" s="3">
        <v>1110</v>
      </c>
      <c r="J1058" s="5">
        <f t="shared" si="66"/>
        <v>5661.24</v>
      </c>
      <c r="K1058" s="11" t="str">
        <f t="shared" si="67"/>
        <v>P0088|Jan</v>
      </c>
    </row>
    <row r="1059" spans="1:11" ht="15" customHeight="1" x14ac:dyDescent="0.25">
      <c r="A1059" s="2" t="s">
        <v>211</v>
      </c>
      <c r="B1059" s="2" t="s">
        <v>12</v>
      </c>
      <c r="C1059" s="2">
        <v>13</v>
      </c>
      <c r="D1059" s="4">
        <v>288.23</v>
      </c>
      <c r="E1059" s="5">
        <f t="shared" si="64"/>
        <v>3746.9900000000002</v>
      </c>
      <c r="F1059" s="6">
        <v>0.03</v>
      </c>
      <c r="G1059" s="5">
        <f t="shared" si="65"/>
        <v>112.4097</v>
      </c>
      <c r="H1059" s="2">
        <v>5</v>
      </c>
      <c r="I1059" s="3">
        <v>925</v>
      </c>
      <c r="J1059" s="5">
        <f t="shared" si="66"/>
        <v>4559.5802999999996</v>
      </c>
      <c r="K1059" s="11" t="str">
        <f t="shared" si="67"/>
        <v>P0088|Feb</v>
      </c>
    </row>
    <row r="1060" spans="1:11" ht="15" customHeight="1" x14ac:dyDescent="0.25">
      <c r="A1060" s="2" t="s">
        <v>211</v>
      </c>
      <c r="B1060" s="2" t="s">
        <v>13</v>
      </c>
      <c r="C1060" s="2">
        <v>12</v>
      </c>
      <c r="D1060" s="4">
        <v>287.75</v>
      </c>
      <c r="E1060" s="5">
        <f t="shared" si="64"/>
        <v>3453</v>
      </c>
      <c r="F1060" s="6">
        <v>0.03</v>
      </c>
      <c r="G1060" s="5">
        <f t="shared" si="65"/>
        <v>103.58999999999999</v>
      </c>
      <c r="H1060" s="2">
        <v>4</v>
      </c>
      <c r="I1060" s="3">
        <v>740</v>
      </c>
      <c r="J1060" s="5">
        <f t="shared" si="66"/>
        <v>4089.41</v>
      </c>
      <c r="K1060" s="11" t="str">
        <f t="shared" si="67"/>
        <v>P0088|Mar</v>
      </c>
    </row>
    <row r="1061" spans="1:11" ht="15" customHeight="1" x14ac:dyDescent="0.25">
      <c r="A1061" s="2" t="s">
        <v>213</v>
      </c>
      <c r="B1061" s="2" t="s">
        <v>2</v>
      </c>
      <c r="C1061" s="2">
        <v>5</v>
      </c>
      <c r="D1061" s="4">
        <v>237.75</v>
      </c>
      <c r="E1061" s="5">
        <f t="shared" si="64"/>
        <v>1188.75</v>
      </c>
      <c r="F1061" s="6">
        <v>0.03</v>
      </c>
      <c r="G1061" s="5">
        <f t="shared" si="65"/>
        <v>35.662500000000001</v>
      </c>
      <c r="H1061" s="2">
        <v>2</v>
      </c>
      <c r="I1061" s="3">
        <v>450</v>
      </c>
      <c r="J1061" s="5">
        <f t="shared" si="66"/>
        <v>1603.0875000000001</v>
      </c>
      <c r="K1061" s="11" t="str">
        <f t="shared" si="67"/>
        <v>P0089|Apr</v>
      </c>
    </row>
    <row r="1062" spans="1:11" ht="15" customHeight="1" x14ac:dyDescent="0.25">
      <c r="A1062" s="2" t="s">
        <v>213</v>
      </c>
      <c r="B1062" s="2" t="s">
        <v>3</v>
      </c>
      <c r="C1062" s="2">
        <v>6</v>
      </c>
      <c r="D1062" s="4">
        <v>253.6</v>
      </c>
      <c r="E1062" s="5">
        <f t="shared" si="64"/>
        <v>1521.6</v>
      </c>
      <c r="F1062" s="6">
        <v>0.03</v>
      </c>
      <c r="G1062" s="5">
        <f t="shared" si="65"/>
        <v>45.647999999999996</v>
      </c>
      <c r="H1062" s="2">
        <v>2</v>
      </c>
      <c r="I1062" s="3">
        <v>450</v>
      </c>
      <c r="J1062" s="5">
        <f t="shared" si="66"/>
        <v>1925.952</v>
      </c>
      <c r="K1062" s="11" t="str">
        <f t="shared" si="67"/>
        <v>P0089|May</v>
      </c>
    </row>
    <row r="1063" spans="1:11" ht="15" customHeight="1" x14ac:dyDescent="0.25">
      <c r="A1063" s="2" t="s">
        <v>213</v>
      </c>
      <c r="B1063" s="2" t="s">
        <v>4</v>
      </c>
      <c r="C1063" s="2">
        <v>7</v>
      </c>
      <c r="D1063" s="4">
        <v>226.28</v>
      </c>
      <c r="E1063" s="5">
        <f t="shared" si="64"/>
        <v>1583.96</v>
      </c>
      <c r="F1063" s="6">
        <v>0.03</v>
      </c>
      <c r="G1063" s="5">
        <f t="shared" si="65"/>
        <v>47.518799999999999</v>
      </c>
      <c r="H1063" s="2">
        <v>2</v>
      </c>
      <c r="I1063" s="3">
        <v>450</v>
      </c>
      <c r="J1063" s="5">
        <f t="shared" si="66"/>
        <v>1986.4412</v>
      </c>
      <c r="K1063" s="11" t="str">
        <f t="shared" si="67"/>
        <v>P0089|Jun</v>
      </c>
    </row>
    <row r="1064" spans="1:11" ht="15" customHeight="1" x14ac:dyDescent="0.25">
      <c r="A1064" s="2" t="s">
        <v>213</v>
      </c>
      <c r="B1064" s="2" t="s">
        <v>5</v>
      </c>
      <c r="C1064" s="2">
        <v>9</v>
      </c>
      <c r="D1064" s="4">
        <v>285.02</v>
      </c>
      <c r="E1064" s="5">
        <f t="shared" si="64"/>
        <v>2565.1799999999998</v>
      </c>
      <c r="F1064" s="6">
        <v>0.03</v>
      </c>
      <c r="G1064" s="5">
        <f t="shared" si="65"/>
        <v>76.955399999999997</v>
      </c>
      <c r="H1064" s="2">
        <v>2</v>
      </c>
      <c r="I1064" s="3">
        <v>450</v>
      </c>
      <c r="J1064" s="5">
        <f t="shared" si="66"/>
        <v>2938.2246</v>
      </c>
      <c r="K1064" s="11" t="str">
        <f t="shared" si="67"/>
        <v>P0089|Jul</v>
      </c>
    </row>
    <row r="1065" spans="1:11" ht="15" customHeight="1" x14ac:dyDescent="0.25">
      <c r="A1065" s="2" t="s">
        <v>213</v>
      </c>
      <c r="B1065" s="2" t="s">
        <v>6</v>
      </c>
      <c r="C1065" s="2">
        <v>9</v>
      </c>
      <c r="D1065" s="4">
        <v>268.47000000000003</v>
      </c>
      <c r="E1065" s="5">
        <f t="shared" si="64"/>
        <v>2416.2300000000005</v>
      </c>
      <c r="F1065" s="6">
        <v>0.03</v>
      </c>
      <c r="G1065" s="5">
        <f t="shared" si="65"/>
        <v>72.486900000000006</v>
      </c>
      <c r="H1065" s="2">
        <v>2</v>
      </c>
      <c r="I1065" s="3">
        <v>450</v>
      </c>
      <c r="J1065" s="5">
        <f t="shared" si="66"/>
        <v>2793.7431000000006</v>
      </c>
      <c r="K1065" s="11" t="str">
        <f t="shared" si="67"/>
        <v>P0089|Aug</v>
      </c>
    </row>
    <row r="1066" spans="1:11" ht="15" customHeight="1" x14ac:dyDescent="0.25">
      <c r="A1066" s="2" t="s">
        <v>213</v>
      </c>
      <c r="B1066" s="2" t="s">
        <v>7</v>
      </c>
      <c r="C1066" s="2">
        <v>6</v>
      </c>
      <c r="D1066" s="4">
        <v>265.76</v>
      </c>
      <c r="E1066" s="5">
        <f t="shared" si="64"/>
        <v>1594.56</v>
      </c>
      <c r="F1066" s="6">
        <v>0.03</v>
      </c>
      <c r="G1066" s="5">
        <f t="shared" si="65"/>
        <v>47.836799999999997</v>
      </c>
      <c r="H1066" s="2">
        <v>2</v>
      </c>
      <c r="I1066" s="3">
        <v>450</v>
      </c>
      <c r="J1066" s="5">
        <f t="shared" si="66"/>
        <v>1996.7231999999999</v>
      </c>
      <c r="K1066" s="11" t="str">
        <f t="shared" si="67"/>
        <v>P0089|Sep</v>
      </c>
    </row>
    <row r="1067" spans="1:11" ht="15" customHeight="1" x14ac:dyDescent="0.25">
      <c r="A1067" s="2" t="s">
        <v>213</v>
      </c>
      <c r="B1067" s="2" t="s">
        <v>8</v>
      </c>
      <c r="C1067" s="2">
        <v>6</v>
      </c>
      <c r="D1067" s="4">
        <v>251.7</v>
      </c>
      <c r="E1067" s="5">
        <f t="shared" si="64"/>
        <v>1510.1999999999998</v>
      </c>
      <c r="F1067" s="6">
        <v>0.03</v>
      </c>
      <c r="G1067" s="5">
        <f t="shared" si="65"/>
        <v>45.30599999999999</v>
      </c>
      <c r="H1067" s="2">
        <v>2</v>
      </c>
      <c r="I1067" s="3">
        <v>450</v>
      </c>
      <c r="J1067" s="5">
        <f t="shared" si="66"/>
        <v>1914.8939999999998</v>
      </c>
      <c r="K1067" s="11" t="str">
        <f t="shared" si="67"/>
        <v>P0089|Oct</v>
      </c>
    </row>
    <row r="1068" spans="1:11" ht="15" customHeight="1" x14ac:dyDescent="0.25">
      <c r="A1068" s="2" t="s">
        <v>213</v>
      </c>
      <c r="B1068" s="2" t="s">
        <v>9</v>
      </c>
      <c r="C1068" s="2">
        <v>7</v>
      </c>
      <c r="D1068" s="4">
        <v>256.06</v>
      </c>
      <c r="E1068" s="5">
        <f t="shared" si="64"/>
        <v>1792.42</v>
      </c>
      <c r="F1068" s="6">
        <v>0.03</v>
      </c>
      <c r="G1068" s="5">
        <f t="shared" si="65"/>
        <v>53.772599999999997</v>
      </c>
      <c r="H1068" s="2">
        <v>2</v>
      </c>
      <c r="I1068" s="3">
        <v>450</v>
      </c>
      <c r="J1068" s="5">
        <f t="shared" si="66"/>
        <v>2188.6474000000003</v>
      </c>
      <c r="K1068" s="11" t="str">
        <f t="shared" si="67"/>
        <v>P0089|Nov</v>
      </c>
    </row>
    <row r="1069" spans="1:11" ht="15" customHeight="1" x14ac:dyDescent="0.25">
      <c r="A1069" s="2" t="s">
        <v>213</v>
      </c>
      <c r="B1069" s="2" t="s">
        <v>10</v>
      </c>
      <c r="C1069" s="2">
        <v>15</v>
      </c>
      <c r="D1069" s="4">
        <v>490.26</v>
      </c>
      <c r="E1069" s="5">
        <f t="shared" si="64"/>
        <v>7353.9</v>
      </c>
      <c r="F1069" s="6">
        <v>0.03</v>
      </c>
      <c r="G1069" s="5">
        <f t="shared" si="65"/>
        <v>220.61699999999999</v>
      </c>
      <c r="H1069" s="2">
        <v>6</v>
      </c>
      <c r="I1069" s="3">
        <v>1350</v>
      </c>
      <c r="J1069" s="5">
        <f t="shared" si="66"/>
        <v>8483.2829999999994</v>
      </c>
      <c r="K1069" s="11" t="str">
        <f t="shared" si="67"/>
        <v>P0089|Dec</v>
      </c>
    </row>
    <row r="1070" spans="1:11" ht="15" customHeight="1" x14ac:dyDescent="0.25">
      <c r="A1070" s="2" t="s">
        <v>213</v>
      </c>
      <c r="B1070" s="2" t="s">
        <v>11</v>
      </c>
      <c r="C1070" s="2">
        <v>12</v>
      </c>
      <c r="D1070" s="4">
        <v>419.95</v>
      </c>
      <c r="E1070" s="5">
        <f t="shared" si="64"/>
        <v>5039.3999999999996</v>
      </c>
      <c r="F1070" s="6">
        <v>0.03</v>
      </c>
      <c r="G1070" s="5">
        <f t="shared" si="65"/>
        <v>151.18199999999999</v>
      </c>
      <c r="H1070" s="2">
        <v>5</v>
      </c>
      <c r="I1070" s="3">
        <v>1125</v>
      </c>
      <c r="J1070" s="5">
        <f t="shared" si="66"/>
        <v>6013.2179999999998</v>
      </c>
      <c r="K1070" s="11" t="str">
        <f t="shared" si="67"/>
        <v>P0089|Jan</v>
      </c>
    </row>
    <row r="1071" spans="1:11" ht="15" customHeight="1" x14ac:dyDescent="0.25">
      <c r="A1071" s="2" t="s">
        <v>213</v>
      </c>
      <c r="B1071" s="2" t="s">
        <v>12</v>
      </c>
      <c r="C1071" s="2">
        <v>11</v>
      </c>
      <c r="D1071" s="4">
        <v>393.54</v>
      </c>
      <c r="E1071" s="5">
        <f t="shared" si="64"/>
        <v>4328.9400000000005</v>
      </c>
      <c r="F1071" s="6">
        <v>0.03</v>
      </c>
      <c r="G1071" s="5">
        <f t="shared" si="65"/>
        <v>129.8682</v>
      </c>
      <c r="H1071" s="2">
        <v>4</v>
      </c>
      <c r="I1071" s="3">
        <v>900</v>
      </c>
      <c r="J1071" s="5">
        <f t="shared" si="66"/>
        <v>5099.0718000000006</v>
      </c>
      <c r="K1071" s="11" t="str">
        <f t="shared" si="67"/>
        <v>P0089|Feb</v>
      </c>
    </row>
    <row r="1072" spans="1:11" ht="15" customHeight="1" x14ac:dyDescent="0.25">
      <c r="A1072" s="2" t="s">
        <v>213</v>
      </c>
      <c r="B1072" s="2" t="s">
        <v>13</v>
      </c>
      <c r="C1072" s="2">
        <v>11</v>
      </c>
      <c r="D1072" s="4">
        <v>369.7</v>
      </c>
      <c r="E1072" s="5">
        <f t="shared" si="64"/>
        <v>4066.7</v>
      </c>
      <c r="F1072" s="6">
        <v>0.03</v>
      </c>
      <c r="G1072" s="5">
        <f t="shared" si="65"/>
        <v>122.00099999999999</v>
      </c>
      <c r="H1072" s="2">
        <v>4</v>
      </c>
      <c r="I1072" s="3">
        <v>900</v>
      </c>
      <c r="J1072" s="5">
        <f t="shared" si="66"/>
        <v>4844.6989999999996</v>
      </c>
      <c r="K1072" s="11" t="str">
        <f t="shared" si="67"/>
        <v>P0089|Mar</v>
      </c>
    </row>
    <row r="1073" spans="1:11" ht="15" customHeight="1" x14ac:dyDescent="0.25">
      <c r="A1073" s="2" t="s">
        <v>215</v>
      </c>
      <c r="B1073" s="2" t="s">
        <v>2</v>
      </c>
      <c r="C1073" s="2">
        <v>6</v>
      </c>
      <c r="D1073" s="4">
        <v>172.2</v>
      </c>
      <c r="E1073" s="5">
        <f t="shared" si="64"/>
        <v>1033.1999999999998</v>
      </c>
      <c r="F1073" s="6">
        <v>0.03</v>
      </c>
      <c r="G1073" s="5">
        <f t="shared" si="65"/>
        <v>30.995999999999995</v>
      </c>
      <c r="H1073" s="2">
        <v>2</v>
      </c>
      <c r="I1073" s="3">
        <v>370</v>
      </c>
      <c r="J1073" s="5">
        <f t="shared" si="66"/>
        <v>1372.2039999999997</v>
      </c>
      <c r="K1073" s="11" t="str">
        <f t="shared" si="67"/>
        <v>P0090|Apr</v>
      </c>
    </row>
    <row r="1074" spans="1:11" ht="15" customHeight="1" x14ac:dyDescent="0.25">
      <c r="A1074" s="2" t="s">
        <v>215</v>
      </c>
      <c r="B1074" s="2" t="s">
        <v>3</v>
      </c>
      <c r="C1074" s="2">
        <v>7</v>
      </c>
      <c r="D1074" s="4">
        <v>200.24</v>
      </c>
      <c r="E1074" s="5">
        <f t="shared" si="64"/>
        <v>1401.68</v>
      </c>
      <c r="F1074" s="6">
        <v>0.03</v>
      </c>
      <c r="G1074" s="5">
        <f t="shared" si="65"/>
        <v>42.050400000000003</v>
      </c>
      <c r="H1074" s="2">
        <v>2</v>
      </c>
      <c r="I1074" s="3">
        <v>370</v>
      </c>
      <c r="J1074" s="5">
        <f t="shared" si="66"/>
        <v>1729.6296</v>
      </c>
      <c r="K1074" s="11" t="str">
        <f t="shared" si="67"/>
        <v>P0090|May</v>
      </c>
    </row>
    <row r="1075" spans="1:11" ht="15" customHeight="1" x14ac:dyDescent="0.25">
      <c r="A1075" s="2" t="s">
        <v>215</v>
      </c>
      <c r="B1075" s="2" t="s">
        <v>4</v>
      </c>
      <c r="C1075" s="2">
        <v>8</v>
      </c>
      <c r="D1075" s="4">
        <v>188.94</v>
      </c>
      <c r="E1075" s="5">
        <f t="shared" si="64"/>
        <v>1511.52</v>
      </c>
      <c r="F1075" s="6">
        <v>0.03</v>
      </c>
      <c r="G1075" s="5">
        <f t="shared" si="65"/>
        <v>45.345599999999997</v>
      </c>
      <c r="H1075" s="2">
        <v>2</v>
      </c>
      <c r="I1075" s="3">
        <v>370</v>
      </c>
      <c r="J1075" s="5">
        <f t="shared" si="66"/>
        <v>1836.1743999999999</v>
      </c>
      <c r="K1075" s="11" t="str">
        <f t="shared" si="67"/>
        <v>P0090|Jun</v>
      </c>
    </row>
    <row r="1076" spans="1:11" ht="15" customHeight="1" x14ac:dyDescent="0.25">
      <c r="A1076" s="2" t="s">
        <v>215</v>
      </c>
      <c r="B1076" s="2" t="s">
        <v>5</v>
      </c>
      <c r="C1076" s="2">
        <v>11</v>
      </c>
      <c r="D1076" s="4">
        <v>224.37</v>
      </c>
      <c r="E1076" s="5">
        <f t="shared" si="64"/>
        <v>2468.0700000000002</v>
      </c>
      <c r="F1076" s="6">
        <v>0.03</v>
      </c>
      <c r="G1076" s="5">
        <f t="shared" si="65"/>
        <v>74.042100000000005</v>
      </c>
      <c r="H1076" s="2">
        <v>3</v>
      </c>
      <c r="I1076" s="3">
        <v>555</v>
      </c>
      <c r="J1076" s="5">
        <f t="shared" si="66"/>
        <v>2949.0279</v>
      </c>
      <c r="K1076" s="11" t="str">
        <f t="shared" si="67"/>
        <v>P0090|Jul</v>
      </c>
    </row>
    <row r="1077" spans="1:11" ht="15" customHeight="1" x14ac:dyDescent="0.25">
      <c r="A1077" s="2" t="s">
        <v>215</v>
      </c>
      <c r="B1077" s="2" t="s">
        <v>6</v>
      </c>
      <c r="C1077" s="2">
        <v>9</v>
      </c>
      <c r="D1077" s="4">
        <v>191.8</v>
      </c>
      <c r="E1077" s="5">
        <f t="shared" si="64"/>
        <v>1726.2</v>
      </c>
      <c r="F1077" s="6">
        <v>0.03</v>
      </c>
      <c r="G1077" s="5">
        <f t="shared" si="65"/>
        <v>51.786000000000001</v>
      </c>
      <c r="H1077" s="2">
        <v>2</v>
      </c>
      <c r="I1077" s="3">
        <v>370</v>
      </c>
      <c r="J1077" s="5">
        <f t="shared" si="66"/>
        <v>2044.4139999999998</v>
      </c>
      <c r="K1077" s="11" t="str">
        <f t="shared" si="67"/>
        <v>P0090|Aug</v>
      </c>
    </row>
    <row r="1078" spans="1:11" ht="15" customHeight="1" x14ac:dyDescent="0.25">
      <c r="A1078" s="2" t="s">
        <v>215</v>
      </c>
      <c r="B1078" s="2" t="s">
        <v>7</v>
      </c>
      <c r="C1078" s="2">
        <v>7</v>
      </c>
      <c r="D1078" s="4">
        <v>194.08</v>
      </c>
      <c r="E1078" s="5">
        <f t="shared" si="64"/>
        <v>1358.5600000000002</v>
      </c>
      <c r="F1078" s="6">
        <v>0.03</v>
      </c>
      <c r="G1078" s="5">
        <f t="shared" si="65"/>
        <v>40.756800000000005</v>
      </c>
      <c r="H1078" s="2">
        <v>2</v>
      </c>
      <c r="I1078" s="3">
        <v>370</v>
      </c>
      <c r="J1078" s="5">
        <f t="shared" si="66"/>
        <v>1687.8032000000001</v>
      </c>
      <c r="K1078" s="11" t="str">
        <f t="shared" si="67"/>
        <v>P0090|Sep</v>
      </c>
    </row>
    <row r="1079" spans="1:11" ht="15" customHeight="1" x14ac:dyDescent="0.25">
      <c r="A1079" s="2" t="s">
        <v>215</v>
      </c>
      <c r="B1079" s="2" t="s">
        <v>8</v>
      </c>
      <c r="C1079" s="2">
        <v>6</v>
      </c>
      <c r="D1079" s="4">
        <v>212.53</v>
      </c>
      <c r="E1079" s="5">
        <f t="shared" si="64"/>
        <v>1275.18</v>
      </c>
      <c r="F1079" s="6">
        <v>0.03</v>
      </c>
      <c r="G1079" s="5">
        <f t="shared" si="65"/>
        <v>38.255400000000002</v>
      </c>
      <c r="H1079" s="2">
        <v>2</v>
      </c>
      <c r="I1079" s="3">
        <v>370</v>
      </c>
      <c r="J1079" s="5">
        <f t="shared" si="66"/>
        <v>1606.9246000000001</v>
      </c>
      <c r="K1079" s="11" t="str">
        <f t="shared" si="67"/>
        <v>P0090|Oct</v>
      </c>
    </row>
    <row r="1080" spans="1:11" ht="15" customHeight="1" x14ac:dyDescent="0.25">
      <c r="A1080" s="2" t="s">
        <v>215</v>
      </c>
      <c r="B1080" s="2" t="s">
        <v>9</v>
      </c>
      <c r="C1080" s="2">
        <v>7</v>
      </c>
      <c r="D1080" s="4">
        <v>179.95</v>
      </c>
      <c r="E1080" s="5">
        <f t="shared" si="64"/>
        <v>1259.6499999999999</v>
      </c>
      <c r="F1080" s="6">
        <v>0.03</v>
      </c>
      <c r="G1080" s="5">
        <f t="shared" si="65"/>
        <v>37.789499999999997</v>
      </c>
      <c r="H1080" s="2">
        <v>2</v>
      </c>
      <c r="I1080" s="3">
        <v>370</v>
      </c>
      <c r="J1080" s="5">
        <f t="shared" si="66"/>
        <v>1591.8604999999998</v>
      </c>
      <c r="K1080" s="11" t="str">
        <f t="shared" si="67"/>
        <v>P0090|Nov</v>
      </c>
    </row>
    <row r="1081" spans="1:11" ht="15" customHeight="1" x14ac:dyDescent="0.25">
      <c r="A1081" s="2" t="s">
        <v>215</v>
      </c>
      <c r="B1081" s="2" t="s">
        <v>10</v>
      </c>
      <c r="C1081" s="2">
        <v>15</v>
      </c>
      <c r="D1081" s="4">
        <v>342.24</v>
      </c>
      <c r="E1081" s="5">
        <f t="shared" si="64"/>
        <v>5133.6000000000004</v>
      </c>
      <c r="F1081" s="6">
        <v>0.03</v>
      </c>
      <c r="G1081" s="5">
        <f t="shared" si="65"/>
        <v>154.00800000000001</v>
      </c>
      <c r="H1081" s="2">
        <v>6</v>
      </c>
      <c r="I1081" s="3">
        <v>1110</v>
      </c>
      <c r="J1081" s="5">
        <f t="shared" si="66"/>
        <v>6089.5920000000006</v>
      </c>
      <c r="K1081" s="11" t="str">
        <f t="shared" si="67"/>
        <v>P0090|Dec</v>
      </c>
    </row>
    <row r="1082" spans="1:11" ht="15" customHeight="1" x14ac:dyDescent="0.25">
      <c r="A1082" s="2" t="s">
        <v>215</v>
      </c>
      <c r="B1082" s="2" t="s">
        <v>11</v>
      </c>
      <c r="C1082" s="2">
        <v>14</v>
      </c>
      <c r="D1082" s="4">
        <v>313.44</v>
      </c>
      <c r="E1082" s="5">
        <f t="shared" si="64"/>
        <v>4388.16</v>
      </c>
      <c r="F1082" s="6">
        <v>0.03</v>
      </c>
      <c r="G1082" s="5">
        <f t="shared" si="65"/>
        <v>131.6448</v>
      </c>
      <c r="H1082" s="2">
        <v>6</v>
      </c>
      <c r="I1082" s="3">
        <v>1110</v>
      </c>
      <c r="J1082" s="5">
        <f t="shared" si="66"/>
        <v>5366.5151999999998</v>
      </c>
      <c r="K1082" s="11" t="str">
        <f t="shared" si="67"/>
        <v>P0090|Jan</v>
      </c>
    </row>
    <row r="1083" spans="1:11" ht="15" customHeight="1" x14ac:dyDescent="0.25">
      <c r="A1083" s="2" t="s">
        <v>215</v>
      </c>
      <c r="B1083" s="2" t="s">
        <v>12</v>
      </c>
      <c r="C1083" s="2">
        <v>12</v>
      </c>
      <c r="D1083" s="4">
        <v>313.5</v>
      </c>
      <c r="E1083" s="5">
        <f t="shared" si="64"/>
        <v>3762</v>
      </c>
      <c r="F1083" s="6">
        <v>0.03</v>
      </c>
      <c r="G1083" s="5">
        <f t="shared" si="65"/>
        <v>112.86</v>
      </c>
      <c r="H1083" s="2">
        <v>5</v>
      </c>
      <c r="I1083" s="3">
        <v>925</v>
      </c>
      <c r="J1083" s="5">
        <f t="shared" si="66"/>
        <v>4574.1400000000003</v>
      </c>
      <c r="K1083" s="11" t="str">
        <f t="shared" si="67"/>
        <v>P0090|Feb</v>
      </c>
    </row>
    <row r="1084" spans="1:11" ht="15" customHeight="1" x14ac:dyDescent="0.25">
      <c r="A1084" s="2" t="s">
        <v>215</v>
      </c>
      <c r="B1084" s="2" t="s">
        <v>13</v>
      </c>
      <c r="C1084" s="2">
        <v>11</v>
      </c>
      <c r="D1084" s="4">
        <v>280.98</v>
      </c>
      <c r="E1084" s="5">
        <f t="shared" si="64"/>
        <v>3090.78</v>
      </c>
      <c r="F1084" s="6">
        <v>0.03</v>
      </c>
      <c r="G1084" s="5">
        <f t="shared" si="65"/>
        <v>92.723399999999998</v>
      </c>
      <c r="H1084" s="2">
        <v>4</v>
      </c>
      <c r="I1084" s="3">
        <v>740</v>
      </c>
      <c r="J1084" s="5">
        <f t="shared" si="66"/>
        <v>3738.0566000000003</v>
      </c>
      <c r="K1084" s="11" t="str">
        <f t="shared" si="67"/>
        <v>P0090|Mar</v>
      </c>
    </row>
    <row r="1085" spans="1:11" ht="15" customHeight="1" x14ac:dyDescent="0.25">
      <c r="A1085" s="2" t="s">
        <v>217</v>
      </c>
      <c r="B1085" s="2" t="s">
        <v>2</v>
      </c>
      <c r="C1085" s="2">
        <v>5</v>
      </c>
      <c r="D1085" s="4">
        <v>188.22</v>
      </c>
      <c r="E1085" s="5">
        <f t="shared" si="64"/>
        <v>941.1</v>
      </c>
      <c r="F1085" s="6">
        <v>0.03</v>
      </c>
      <c r="G1085" s="5">
        <f t="shared" si="65"/>
        <v>28.233000000000001</v>
      </c>
      <c r="H1085" s="2">
        <v>2</v>
      </c>
      <c r="I1085" s="3">
        <v>370</v>
      </c>
      <c r="J1085" s="5">
        <f t="shared" si="66"/>
        <v>1282.867</v>
      </c>
      <c r="K1085" s="11" t="str">
        <f t="shared" si="67"/>
        <v>P0091|Apr</v>
      </c>
    </row>
    <row r="1086" spans="1:11" ht="15" customHeight="1" x14ac:dyDescent="0.25">
      <c r="A1086" s="2" t="s">
        <v>217</v>
      </c>
      <c r="B1086" s="2" t="s">
        <v>3</v>
      </c>
      <c r="C1086" s="2">
        <v>5</v>
      </c>
      <c r="D1086" s="4">
        <v>199.03</v>
      </c>
      <c r="E1086" s="5">
        <f t="shared" si="64"/>
        <v>995.15</v>
      </c>
      <c r="F1086" s="6">
        <v>0.03</v>
      </c>
      <c r="G1086" s="5">
        <f t="shared" si="65"/>
        <v>29.854499999999998</v>
      </c>
      <c r="H1086" s="2">
        <v>2</v>
      </c>
      <c r="I1086" s="3">
        <v>370</v>
      </c>
      <c r="J1086" s="5">
        <f t="shared" si="66"/>
        <v>1335.2955000000002</v>
      </c>
      <c r="K1086" s="11" t="str">
        <f t="shared" si="67"/>
        <v>P0091|May</v>
      </c>
    </row>
    <row r="1087" spans="1:11" ht="15" customHeight="1" x14ac:dyDescent="0.25">
      <c r="A1087" s="2" t="s">
        <v>217</v>
      </c>
      <c r="B1087" s="2" t="s">
        <v>4</v>
      </c>
      <c r="C1087" s="2">
        <v>7</v>
      </c>
      <c r="D1087" s="4">
        <v>220.32</v>
      </c>
      <c r="E1087" s="5">
        <f t="shared" si="64"/>
        <v>1542.24</v>
      </c>
      <c r="F1087" s="6">
        <v>0.03</v>
      </c>
      <c r="G1087" s="5">
        <f t="shared" si="65"/>
        <v>46.267199999999995</v>
      </c>
      <c r="H1087" s="2">
        <v>2</v>
      </c>
      <c r="I1087" s="3">
        <v>370</v>
      </c>
      <c r="J1087" s="5">
        <f t="shared" si="66"/>
        <v>1865.9728</v>
      </c>
      <c r="K1087" s="11" t="str">
        <f t="shared" si="67"/>
        <v>P0091|Jun</v>
      </c>
    </row>
    <row r="1088" spans="1:11" ht="15" customHeight="1" x14ac:dyDescent="0.25">
      <c r="A1088" s="2" t="s">
        <v>217</v>
      </c>
      <c r="B1088" s="2" t="s">
        <v>5</v>
      </c>
      <c r="C1088" s="2">
        <v>8</v>
      </c>
      <c r="D1088" s="4">
        <v>237.6</v>
      </c>
      <c r="E1088" s="5">
        <f t="shared" si="64"/>
        <v>1900.8</v>
      </c>
      <c r="F1088" s="6">
        <v>0.03</v>
      </c>
      <c r="G1088" s="5">
        <f t="shared" si="65"/>
        <v>57.023999999999994</v>
      </c>
      <c r="H1088" s="2">
        <v>2</v>
      </c>
      <c r="I1088" s="3">
        <v>370</v>
      </c>
      <c r="J1088" s="5">
        <f t="shared" si="66"/>
        <v>2213.7760000000003</v>
      </c>
      <c r="K1088" s="11" t="str">
        <f t="shared" si="67"/>
        <v>P0091|Jul</v>
      </c>
    </row>
    <row r="1089" spans="1:11" ht="15" customHeight="1" x14ac:dyDescent="0.25">
      <c r="A1089" s="2" t="s">
        <v>217</v>
      </c>
      <c r="B1089" s="2" t="s">
        <v>6</v>
      </c>
      <c r="C1089" s="2">
        <v>8</v>
      </c>
      <c r="D1089" s="4">
        <v>248.79</v>
      </c>
      <c r="E1089" s="5">
        <f t="shared" si="64"/>
        <v>1990.32</v>
      </c>
      <c r="F1089" s="6">
        <v>0.03</v>
      </c>
      <c r="G1089" s="5">
        <f t="shared" si="65"/>
        <v>59.709599999999995</v>
      </c>
      <c r="H1089" s="2">
        <v>2</v>
      </c>
      <c r="I1089" s="3">
        <v>370</v>
      </c>
      <c r="J1089" s="5">
        <f t="shared" si="66"/>
        <v>2300.6103999999996</v>
      </c>
      <c r="K1089" s="11" t="str">
        <f t="shared" si="67"/>
        <v>P0091|Aug</v>
      </c>
    </row>
    <row r="1090" spans="1:11" ht="15" customHeight="1" x14ac:dyDescent="0.25">
      <c r="A1090" s="2" t="s">
        <v>217</v>
      </c>
      <c r="B1090" s="2" t="s">
        <v>7</v>
      </c>
      <c r="C1090" s="2">
        <v>6</v>
      </c>
      <c r="D1090" s="4">
        <v>204.05</v>
      </c>
      <c r="E1090" s="5">
        <f t="shared" si="64"/>
        <v>1224.3000000000002</v>
      </c>
      <c r="F1090" s="6">
        <v>0.03</v>
      </c>
      <c r="G1090" s="5">
        <f t="shared" si="65"/>
        <v>36.729000000000006</v>
      </c>
      <c r="H1090" s="2">
        <v>2</v>
      </c>
      <c r="I1090" s="3">
        <v>370</v>
      </c>
      <c r="J1090" s="5">
        <f t="shared" si="66"/>
        <v>1557.5710000000001</v>
      </c>
      <c r="K1090" s="11" t="str">
        <f t="shared" si="67"/>
        <v>P0091|Sep</v>
      </c>
    </row>
    <row r="1091" spans="1:11" ht="15" customHeight="1" x14ac:dyDescent="0.25">
      <c r="A1091" s="2" t="s">
        <v>217</v>
      </c>
      <c r="B1091" s="2" t="s">
        <v>8</v>
      </c>
      <c r="C1091" s="2">
        <v>5</v>
      </c>
      <c r="D1091" s="4">
        <v>217.25</v>
      </c>
      <c r="E1091" s="5">
        <f t="shared" si="64"/>
        <v>1086.25</v>
      </c>
      <c r="F1091" s="6">
        <v>0.03</v>
      </c>
      <c r="G1091" s="5">
        <f t="shared" si="65"/>
        <v>32.587499999999999</v>
      </c>
      <c r="H1091" s="2">
        <v>2</v>
      </c>
      <c r="I1091" s="3">
        <v>370</v>
      </c>
      <c r="J1091" s="5">
        <f t="shared" si="66"/>
        <v>1423.6624999999999</v>
      </c>
      <c r="K1091" s="11" t="str">
        <f t="shared" si="67"/>
        <v>P0091|Oct</v>
      </c>
    </row>
    <row r="1092" spans="1:11" ht="15" customHeight="1" x14ac:dyDescent="0.25">
      <c r="A1092" s="2" t="s">
        <v>217</v>
      </c>
      <c r="B1092" s="2" t="s">
        <v>9</v>
      </c>
      <c r="C1092" s="2">
        <v>5</v>
      </c>
      <c r="D1092" s="4">
        <v>207.97</v>
      </c>
      <c r="E1092" s="5">
        <f t="shared" si="64"/>
        <v>1039.8499999999999</v>
      </c>
      <c r="F1092" s="6">
        <v>0.03</v>
      </c>
      <c r="G1092" s="5">
        <f t="shared" si="65"/>
        <v>31.195499999999996</v>
      </c>
      <c r="H1092" s="2">
        <v>2</v>
      </c>
      <c r="I1092" s="3">
        <v>370</v>
      </c>
      <c r="J1092" s="5">
        <f t="shared" si="66"/>
        <v>1378.6544999999999</v>
      </c>
      <c r="K1092" s="11" t="str">
        <f t="shared" si="67"/>
        <v>P0091|Nov</v>
      </c>
    </row>
    <row r="1093" spans="1:11" ht="15" customHeight="1" x14ac:dyDescent="0.25">
      <c r="A1093" s="2" t="s">
        <v>217</v>
      </c>
      <c r="B1093" s="2" t="s">
        <v>10</v>
      </c>
      <c r="C1093" s="2">
        <v>12</v>
      </c>
      <c r="D1093" s="4">
        <v>373.85</v>
      </c>
      <c r="E1093" s="5">
        <f t="shared" ref="E1093:E1156" si="68">C1093*D1093</f>
        <v>4486.2000000000007</v>
      </c>
      <c r="F1093" s="6">
        <v>0.03</v>
      </c>
      <c r="G1093" s="5">
        <f t="shared" ref="G1093:G1156" si="69">E1093*F1093</f>
        <v>134.58600000000001</v>
      </c>
      <c r="H1093" s="2">
        <v>5</v>
      </c>
      <c r="I1093" s="3">
        <v>925</v>
      </c>
      <c r="J1093" s="5">
        <f t="shared" ref="J1093:J1156" si="70">E1093+I1093-G1093</f>
        <v>5276.6140000000005</v>
      </c>
      <c r="K1093" s="11" t="str">
        <f t="shared" ref="K1093:K1156" si="71">A1093&amp;"|"&amp;B1093</f>
        <v>P0091|Dec</v>
      </c>
    </row>
    <row r="1094" spans="1:11" ht="15" customHeight="1" x14ac:dyDescent="0.25">
      <c r="A1094" s="2" t="s">
        <v>217</v>
      </c>
      <c r="B1094" s="2" t="s">
        <v>11</v>
      </c>
      <c r="C1094" s="2">
        <v>12</v>
      </c>
      <c r="D1094" s="4">
        <v>322.06</v>
      </c>
      <c r="E1094" s="5">
        <f t="shared" si="68"/>
        <v>3864.7200000000003</v>
      </c>
      <c r="F1094" s="6">
        <v>0.03</v>
      </c>
      <c r="G1094" s="5">
        <f t="shared" si="69"/>
        <v>115.94160000000001</v>
      </c>
      <c r="H1094" s="2">
        <v>5</v>
      </c>
      <c r="I1094" s="3">
        <v>925</v>
      </c>
      <c r="J1094" s="5">
        <f t="shared" si="70"/>
        <v>4673.7784000000001</v>
      </c>
      <c r="K1094" s="11" t="str">
        <f t="shared" si="71"/>
        <v>P0091|Jan</v>
      </c>
    </row>
    <row r="1095" spans="1:11" ht="15" customHeight="1" x14ac:dyDescent="0.25">
      <c r="A1095" s="2" t="s">
        <v>217</v>
      </c>
      <c r="B1095" s="2" t="s">
        <v>12</v>
      </c>
      <c r="C1095" s="2">
        <v>10</v>
      </c>
      <c r="D1095" s="4">
        <v>310.54000000000002</v>
      </c>
      <c r="E1095" s="5">
        <f t="shared" si="68"/>
        <v>3105.4</v>
      </c>
      <c r="F1095" s="6">
        <v>0.03</v>
      </c>
      <c r="G1095" s="5">
        <f t="shared" si="69"/>
        <v>93.162000000000006</v>
      </c>
      <c r="H1095" s="2">
        <v>4</v>
      </c>
      <c r="I1095" s="3">
        <v>740</v>
      </c>
      <c r="J1095" s="5">
        <f t="shared" si="70"/>
        <v>3752.2380000000003</v>
      </c>
      <c r="K1095" s="11" t="str">
        <f t="shared" si="71"/>
        <v>P0091|Feb</v>
      </c>
    </row>
    <row r="1096" spans="1:11" ht="15" customHeight="1" x14ac:dyDescent="0.25">
      <c r="A1096" s="2" t="s">
        <v>217</v>
      </c>
      <c r="B1096" s="2" t="s">
        <v>13</v>
      </c>
      <c r="C1096" s="2">
        <v>9</v>
      </c>
      <c r="D1096" s="4">
        <v>305.89</v>
      </c>
      <c r="E1096" s="5">
        <f t="shared" si="68"/>
        <v>2753.0099999999998</v>
      </c>
      <c r="F1096" s="6">
        <v>0.03</v>
      </c>
      <c r="G1096" s="5">
        <f t="shared" si="69"/>
        <v>82.590299999999985</v>
      </c>
      <c r="H1096" s="2">
        <v>3</v>
      </c>
      <c r="I1096" s="3">
        <v>555</v>
      </c>
      <c r="J1096" s="5">
        <f t="shared" si="70"/>
        <v>3225.4196999999999</v>
      </c>
      <c r="K1096" s="11" t="str">
        <f t="shared" si="71"/>
        <v>P0091|Mar</v>
      </c>
    </row>
    <row r="1097" spans="1:11" ht="15" customHeight="1" x14ac:dyDescent="0.25">
      <c r="A1097" s="2" t="s">
        <v>219</v>
      </c>
      <c r="B1097" s="2" t="s">
        <v>2</v>
      </c>
      <c r="C1097" s="2">
        <v>5</v>
      </c>
      <c r="D1097" s="4">
        <v>240.79</v>
      </c>
      <c r="E1097" s="5">
        <f t="shared" si="68"/>
        <v>1203.95</v>
      </c>
      <c r="F1097" s="6">
        <v>0.03</v>
      </c>
      <c r="G1097" s="5">
        <f t="shared" si="69"/>
        <v>36.118499999999997</v>
      </c>
      <c r="H1097" s="2">
        <v>2</v>
      </c>
      <c r="I1097" s="3">
        <v>450</v>
      </c>
      <c r="J1097" s="5">
        <f t="shared" si="70"/>
        <v>1617.8315</v>
      </c>
      <c r="K1097" s="11" t="str">
        <f t="shared" si="71"/>
        <v>P0092|Apr</v>
      </c>
    </row>
    <row r="1098" spans="1:11" ht="15" customHeight="1" x14ac:dyDescent="0.25">
      <c r="A1098" s="2" t="s">
        <v>219</v>
      </c>
      <c r="B1098" s="2" t="s">
        <v>3</v>
      </c>
      <c r="C1098" s="2">
        <v>6</v>
      </c>
      <c r="D1098" s="4">
        <v>276.69</v>
      </c>
      <c r="E1098" s="5">
        <f t="shared" si="68"/>
        <v>1660.1399999999999</v>
      </c>
      <c r="F1098" s="6">
        <v>0.03</v>
      </c>
      <c r="G1098" s="5">
        <f t="shared" si="69"/>
        <v>49.804199999999994</v>
      </c>
      <c r="H1098" s="2">
        <v>2</v>
      </c>
      <c r="I1098" s="3">
        <v>450</v>
      </c>
      <c r="J1098" s="5">
        <f t="shared" si="70"/>
        <v>2060.3357999999998</v>
      </c>
      <c r="K1098" s="11" t="str">
        <f t="shared" si="71"/>
        <v>P0092|May</v>
      </c>
    </row>
    <row r="1099" spans="1:11" ht="15" customHeight="1" x14ac:dyDescent="0.25">
      <c r="A1099" s="2" t="s">
        <v>219</v>
      </c>
      <c r="B1099" s="2" t="s">
        <v>4</v>
      </c>
      <c r="C1099" s="2">
        <v>6</v>
      </c>
      <c r="D1099" s="4">
        <v>271.79000000000002</v>
      </c>
      <c r="E1099" s="5">
        <f t="shared" si="68"/>
        <v>1630.7400000000002</v>
      </c>
      <c r="F1099" s="6">
        <v>0.03</v>
      </c>
      <c r="G1099" s="5">
        <f t="shared" si="69"/>
        <v>48.922200000000004</v>
      </c>
      <c r="H1099" s="2">
        <v>2</v>
      </c>
      <c r="I1099" s="3">
        <v>450</v>
      </c>
      <c r="J1099" s="5">
        <f t="shared" si="70"/>
        <v>2031.8178000000003</v>
      </c>
      <c r="K1099" s="11" t="str">
        <f t="shared" si="71"/>
        <v>P0092|Jun</v>
      </c>
    </row>
    <row r="1100" spans="1:11" ht="15" customHeight="1" x14ac:dyDescent="0.25">
      <c r="A1100" s="2" t="s">
        <v>219</v>
      </c>
      <c r="B1100" s="2" t="s">
        <v>5</v>
      </c>
      <c r="C1100" s="2">
        <v>8</v>
      </c>
      <c r="D1100" s="4">
        <v>316.87</v>
      </c>
      <c r="E1100" s="5">
        <f t="shared" si="68"/>
        <v>2534.96</v>
      </c>
      <c r="F1100" s="6">
        <v>0.03</v>
      </c>
      <c r="G1100" s="5">
        <f t="shared" si="69"/>
        <v>76.0488</v>
      </c>
      <c r="H1100" s="2">
        <v>2</v>
      </c>
      <c r="I1100" s="3">
        <v>450</v>
      </c>
      <c r="J1100" s="5">
        <f t="shared" si="70"/>
        <v>2908.9112</v>
      </c>
      <c r="K1100" s="11" t="str">
        <f t="shared" si="71"/>
        <v>P0092|Jul</v>
      </c>
    </row>
    <row r="1101" spans="1:11" ht="15" customHeight="1" x14ac:dyDescent="0.25">
      <c r="A1101" s="2" t="s">
        <v>219</v>
      </c>
      <c r="B1101" s="2" t="s">
        <v>6</v>
      </c>
      <c r="C1101" s="2">
        <v>8</v>
      </c>
      <c r="D1101" s="4">
        <v>315.45999999999998</v>
      </c>
      <c r="E1101" s="5">
        <f t="shared" si="68"/>
        <v>2523.6799999999998</v>
      </c>
      <c r="F1101" s="6">
        <v>0.03</v>
      </c>
      <c r="G1101" s="5">
        <f t="shared" si="69"/>
        <v>75.710399999999993</v>
      </c>
      <c r="H1101" s="2">
        <v>2</v>
      </c>
      <c r="I1101" s="3">
        <v>450</v>
      </c>
      <c r="J1101" s="5">
        <f t="shared" si="70"/>
        <v>2897.9695999999999</v>
      </c>
      <c r="K1101" s="11" t="str">
        <f t="shared" si="71"/>
        <v>P0092|Aug</v>
      </c>
    </row>
    <row r="1102" spans="1:11" ht="15" customHeight="1" x14ac:dyDescent="0.25">
      <c r="A1102" s="2" t="s">
        <v>219</v>
      </c>
      <c r="B1102" s="2" t="s">
        <v>7</v>
      </c>
      <c r="C1102" s="2">
        <v>5</v>
      </c>
      <c r="D1102" s="4">
        <v>277.82</v>
      </c>
      <c r="E1102" s="5">
        <f t="shared" si="68"/>
        <v>1389.1</v>
      </c>
      <c r="F1102" s="6">
        <v>0.03</v>
      </c>
      <c r="G1102" s="5">
        <f t="shared" si="69"/>
        <v>41.672999999999995</v>
      </c>
      <c r="H1102" s="2">
        <v>2</v>
      </c>
      <c r="I1102" s="3">
        <v>450</v>
      </c>
      <c r="J1102" s="5">
        <f t="shared" si="70"/>
        <v>1797.4269999999999</v>
      </c>
      <c r="K1102" s="11" t="str">
        <f t="shared" si="71"/>
        <v>P0092|Sep</v>
      </c>
    </row>
    <row r="1103" spans="1:11" ht="15" customHeight="1" x14ac:dyDescent="0.25">
      <c r="A1103" s="2" t="s">
        <v>219</v>
      </c>
      <c r="B1103" s="2" t="s">
        <v>8</v>
      </c>
      <c r="C1103" s="2">
        <v>5</v>
      </c>
      <c r="D1103" s="4">
        <v>282.32</v>
      </c>
      <c r="E1103" s="5">
        <f t="shared" si="68"/>
        <v>1411.6</v>
      </c>
      <c r="F1103" s="6">
        <v>0.03</v>
      </c>
      <c r="G1103" s="5">
        <f t="shared" si="69"/>
        <v>42.347999999999999</v>
      </c>
      <c r="H1103" s="2">
        <v>2</v>
      </c>
      <c r="I1103" s="3">
        <v>450</v>
      </c>
      <c r="J1103" s="5">
        <f t="shared" si="70"/>
        <v>1819.252</v>
      </c>
      <c r="K1103" s="11" t="str">
        <f t="shared" si="71"/>
        <v>P0092|Oct</v>
      </c>
    </row>
    <row r="1104" spans="1:11" ht="15" customHeight="1" x14ac:dyDescent="0.25">
      <c r="A1104" s="2" t="s">
        <v>219</v>
      </c>
      <c r="B1104" s="2" t="s">
        <v>9</v>
      </c>
      <c r="C1104" s="2">
        <v>5</v>
      </c>
      <c r="D1104" s="4">
        <v>250.8</v>
      </c>
      <c r="E1104" s="5">
        <f t="shared" si="68"/>
        <v>1254</v>
      </c>
      <c r="F1104" s="6">
        <v>0.03</v>
      </c>
      <c r="G1104" s="5">
        <f t="shared" si="69"/>
        <v>37.619999999999997</v>
      </c>
      <c r="H1104" s="2">
        <v>2</v>
      </c>
      <c r="I1104" s="3">
        <v>450</v>
      </c>
      <c r="J1104" s="5">
        <f t="shared" si="70"/>
        <v>1666.38</v>
      </c>
      <c r="K1104" s="11" t="str">
        <f t="shared" si="71"/>
        <v>P0092|Nov</v>
      </c>
    </row>
    <row r="1105" spans="1:11" ht="15" customHeight="1" x14ac:dyDescent="0.25">
      <c r="A1105" s="2" t="s">
        <v>219</v>
      </c>
      <c r="B1105" s="2" t="s">
        <v>10</v>
      </c>
      <c r="C1105" s="2">
        <v>11</v>
      </c>
      <c r="D1105" s="4">
        <v>484.9</v>
      </c>
      <c r="E1105" s="5">
        <f t="shared" si="68"/>
        <v>5333.9</v>
      </c>
      <c r="F1105" s="6">
        <v>0.03</v>
      </c>
      <c r="G1105" s="5">
        <f t="shared" si="69"/>
        <v>160.017</v>
      </c>
      <c r="H1105" s="2">
        <v>4</v>
      </c>
      <c r="I1105" s="3">
        <v>900</v>
      </c>
      <c r="J1105" s="5">
        <f t="shared" si="70"/>
        <v>6073.8829999999998</v>
      </c>
      <c r="K1105" s="11" t="str">
        <f t="shared" si="71"/>
        <v>P0092|Dec</v>
      </c>
    </row>
    <row r="1106" spans="1:11" ht="15" customHeight="1" x14ac:dyDescent="0.25">
      <c r="A1106" s="2" t="s">
        <v>219</v>
      </c>
      <c r="B1106" s="2" t="s">
        <v>11</v>
      </c>
      <c r="C1106" s="2">
        <v>10</v>
      </c>
      <c r="D1106" s="4">
        <v>433.25</v>
      </c>
      <c r="E1106" s="5">
        <f t="shared" si="68"/>
        <v>4332.5</v>
      </c>
      <c r="F1106" s="6">
        <v>0.03</v>
      </c>
      <c r="G1106" s="5">
        <f t="shared" si="69"/>
        <v>129.97499999999999</v>
      </c>
      <c r="H1106" s="2">
        <v>4</v>
      </c>
      <c r="I1106" s="3">
        <v>900</v>
      </c>
      <c r="J1106" s="5">
        <f t="shared" si="70"/>
        <v>5102.5249999999996</v>
      </c>
      <c r="K1106" s="11" t="str">
        <f t="shared" si="71"/>
        <v>P0092|Jan</v>
      </c>
    </row>
    <row r="1107" spans="1:11" ht="15" customHeight="1" x14ac:dyDescent="0.25">
      <c r="A1107" s="2" t="s">
        <v>219</v>
      </c>
      <c r="B1107" s="2" t="s">
        <v>12</v>
      </c>
      <c r="C1107" s="2">
        <v>9</v>
      </c>
      <c r="D1107" s="4">
        <v>418.98</v>
      </c>
      <c r="E1107" s="5">
        <f t="shared" si="68"/>
        <v>3770.82</v>
      </c>
      <c r="F1107" s="6">
        <v>0.03</v>
      </c>
      <c r="G1107" s="5">
        <f t="shared" si="69"/>
        <v>113.1246</v>
      </c>
      <c r="H1107" s="2">
        <v>4</v>
      </c>
      <c r="I1107" s="3">
        <v>900</v>
      </c>
      <c r="J1107" s="5">
        <f t="shared" si="70"/>
        <v>4557.6953999999996</v>
      </c>
      <c r="K1107" s="11" t="str">
        <f t="shared" si="71"/>
        <v>P0092|Feb</v>
      </c>
    </row>
    <row r="1108" spans="1:11" ht="15" customHeight="1" x14ac:dyDescent="0.25">
      <c r="A1108" s="2" t="s">
        <v>219</v>
      </c>
      <c r="B1108" s="2" t="s">
        <v>13</v>
      </c>
      <c r="C1108" s="2">
        <v>9</v>
      </c>
      <c r="D1108" s="4">
        <v>385.85</v>
      </c>
      <c r="E1108" s="5">
        <f t="shared" si="68"/>
        <v>3472.65</v>
      </c>
      <c r="F1108" s="6">
        <v>0.03</v>
      </c>
      <c r="G1108" s="5">
        <f t="shared" si="69"/>
        <v>104.1795</v>
      </c>
      <c r="H1108" s="2">
        <v>3</v>
      </c>
      <c r="I1108" s="3">
        <v>675</v>
      </c>
      <c r="J1108" s="5">
        <f t="shared" si="70"/>
        <v>4043.4704999999994</v>
      </c>
      <c r="K1108" s="11" t="str">
        <f t="shared" si="71"/>
        <v>P0092|Mar</v>
      </c>
    </row>
    <row r="1109" spans="1:11" ht="15" customHeight="1" x14ac:dyDescent="0.25">
      <c r="A1109" s="2" t="s">
        <v>221</v>
      </c>
      <c r="B1109" s="2" t="s">
        <v>2</v>
      </c>
      <c r="C1109" s="2">
        <v>5</v>
      </c>
      <c r="D1109" s="4">
        <v>85.71</v>
      </c>
      <c r="E1109" s="5">
        <f t="shared" si="68"/>
        <v>428.54999999999995</v>
      </c>
      <c r="F1109" s="6">
        <v>0.03</v>
      </c>
      <c r="G1109" s="5">
        <f t="shared" si="69"/>
        <v>12.856499999999999</v>
      </c>
      <c r="H1109" s="2">
        <v>2</v>
      </c>
      <c r="I1109" s="3">
        <v>190</v>
      </c>
      <c r="J1109" s="5">
        <f t="shared" si="70"/>
        <v>605.69349999999997</v>
      </c>
      <c r="K1109" s="11" t="str">
        <f t="shared" si="71"/>
        <v>P0093|Apr</v>
      </c>
    </row>
    <row r="1110" spans="1:11" ht="15" customHeight="1" x14ac:dyDescent="0.25">
      <c r="A1110" s="2" t="s">
        <v>221</v>
      </c>
      <c r="B1110" s="2" t="s">
        <v>3</v>
      </c>
      <c r="C1110" s="2">
        <v>6</v>
      </c>
      <c r="D1110" s="4">
        <v>90.53</v>
      </c>
      <c r="E1110" s="5">
        <f t="shared" si="68"/>
        <v>543.18000000000006</v>
      </c>
      <c r="F1110" s="6">
        <v>0.03</v>
      </c>
      <c r="G1110" s="5">
        <f t="shared" si="69"/>
        <v>16.295400000000001</v>
      </c>
      <c r="H1110" s="2">
        <v>2</v>
      </c>
      <c r="I1110" s="3">
        <v>190</v>
      </c>
      <c r="J1110" s="5">
        <f t="shared" si="70"/>
        <v>716.88460000000009</v>
      </c>
      <c r="K1110" s="11" t="str">
        <f t="shared" si="71"/>
        <v>P0093|May</v>
      </c>
    </row>
    <row r="1111" spans="1:11" ht="15" customHeight="1" x14ac:dyDescent="0.25">
      <c r="A1111" s="2" t="s">
        <v>221</v>
      </c>
      <c r="B1111" s="2" t="s">
        <v>4</v>
      </c>
      <c r="C1111" s="2">
        <v>8</v>
      </c>
      <c r="D1111" s="4">
        <v>94.49</v>
      </c>
      <c r="E1111" s="5">
        <f t="shared" si="68"/>
        <v>755.92</v>
      </c>
      <c r="F1111" s="6">
        <v>0.03</v>
      </c>
      <c r="G1111" s="5">
        <f t="shared" si="69"/>
        <v>22.677599999999998</v>
      </c>
      <c r="H1111" s="2">
        <v>2</v>
      </c>
      <c r="I1111" s="3">
        <v>190</v>
      </c>
      <c r="J1111" s="5">
        <f t="shared" si="70"/>
        <v>923.24239999999998</v>
      </c>
      <c r="K1111" s="11" t="str">
        <f t="shared" si="71"/>
        <v>P0093|Jun</v>
      </c>
    </row>
    <row r="1112" spans="1:11" ht="15" customHeight="1" x14ac:dyDescent="0.25">
      <c r="A1112" s="2" t="s">
        <v>221</v>
      </c>
      <c r="B1112" s="2" t="s">
        <v>5</v>
      </c>
      <c r="C1112" s="2">
        <v>10</v>
      </c>
      <c r="D1112" s="4">
        <v>106.76</v>
      </c>
      <c r="E1112" s="5">
        <f t="shared" si="68"/>
        <v>1067.6000000000001</v>
      </c>
      <c r="F1112" s="6">
        <v>0.03</v>
      </c>
      <c r="G1112" s="5">
        <f t="shared" si="69"/>
        <v>32.028000000000006</v>
      </c>
      <c r="H1112" s="2">
        <v>3</v>
      </c>
      <c r="I1112" s="3">
        <v>285</v>
      </c>
      <c r="J1112" s="5">
        <f t="shared" si="70"/>
        <v>1320.5720000000001</v>
      </c>
      <c r="K1112" s="11" t="str">
        <f t="shared" si="71"/>
        <v>P0093|Jul</v>
      </c>
    </row>
    <row r="1113" spans="1:11" ht="15" customHeight="1" x14ac:dyDescent="0.25">
      <c r="A1113" s="2" t="s">
        <v>221</v>
      </c>
      <c r="B1113" s="2" t="s">
        <v>6</v>
      </c>
      <c r="C1113" s="2">
        <v>9</v>
      </c>
      <c r="D1113" s="4">
        <v>100.48</v>
      </c>
      <c r="E1113" s="5">
        <f t="shared" si="68"/>
        <v>904.32</v>
      </c>
      <c r="F1113" s="6">
        <v>0.03</v>
      </c>
      <c r="G1113" s="5">
        <f t="shared" si="69"/>
        <v>27.1296</v>
      </c>
      <c r="H1113" s="2">
        <v>2</v>
      </c>
      <c r="I1113" s="3">
        <v>190</v>
      </c>
      <c r="J1113" s="5">
        <f t="shared" si="70"/>
        <v>1067.1904000000002</v>
      </c>
      <c r="K1113" s="11" t="str">
        <f t="shared" si="71"/>
        <v>P0093|Aug</v>
      </c>
    </row>
    <row r="1114" spans="1:11" ht="15" customHeight="1" x14ac:dyDescent="0.25">
      <c r="A1114" s="2" t="s">
        <v>221</v>
      </c>
      <c r="B1114" s="2" t="s">
        <v>7</v>
      </c>
      <c r="C1114" s="2">
        <v>7</v>
      </c>
      <c r="D1114" s="4">
        <v>92.99</v>
      </c>
      <c r="E1114" s="5">
        <f t="shared" si="68"/>
        <v>650.92999999999995</v>
      </c>
      <c r="F1114" s="6">
        <v>0.03</v>
      </c>
      <c r="G1114" s="5">
        <f t="shared" si="69"/>
        <v>19.527899999999999</v>
      </c>
      <c r="H1114" s="2">
        <v>2</v>
      </c>
      <c r="I1114" s="3">
        <v>190</v>
      </c>
      <c r="J1114" s="5">
        <f t="shared" si="70"/>
        <v>821.4020999999999</v>
      </c>
      <c r="K1114" s="11" t="str">
        <f t="shared" si="71"/>
        <v>P0093|Sep</v>
      </c>
    </row>
    <row r="1115" spans="1:11" ht="15" customHeight="1" x14ac:dyDescent="0.25">
      <c r="A1115" s="2" t="s">
        <v>221</v>
      </c>
      <c r="B1115" s="2" t="s">
        <v>8</v>
      </c>
      <c r="C1115" s="2">
        <v>6</v>
      </c>
      <c r="D1115" s="4">
        <v>88.71</v>
      </c>
      <c r="E1115" s="5">
        <f t="shared" si="68"/>
        <v>532.26</v>
      </c>
      <c r="F1115" s="6">
        <v>0.03</v>
      </c>
      <c r="G1115" s="5">
        <f t="shared" si="69"/>
        <v>15.967799999999999</v>
      </c>
      <c r="H1115" s="2">
        <v>2</v>
      </c>
      <c r="I1115" s="3">
        <v>190</v>
      </c>
      <c r="J1115" s="5">
        <f t="shared" si="70"/>
        <v>706.29219999999998</v>
      </c>
      <c r="K1115" s="11" t="str">
        <f t="shared" si="71"/>
        <v>P0093|Oct</v>
      </c>
    </row>
    <row r="1116" spans="1:11" ht="15" customHeight="1" x14ac:dyDescent="0.25">
      <c r="A1116" s="2" t="s">
        <v>221</v>
      </c>
      <c r="B1116" s="2" t="s">
        <v>9</v>
      </c>
      <c r="C1116" s="2">
        <v>6</v>
      </c>
      <c r="D1116" s="4">
        <v>87.58</v>
      </c>
      <c r="E1116" s="5">
        <f t="shared" si="68"/>
        <v>525.48</v>
      </c>
      <c r="F1116" s="6">
        <v>0.03</v>
      </c>
      <c r="G1116" s="5">
        <f t="shared" si="69"/>
        <v>15.7644</v>
      </c>
      <c r="H1116" s="2">
        <v>2</v>
      </c>
      <c r="I1116" s="3">
        <v>190</v>
      </c>
      <c r="J1116" s="5">
        <f t="shared" si="70"/>
        <v>699.71559999999999</v>
      </c>
      <c r="K1116" s="11" t="str">
        <f t="shared" si="71"/>
        <v>P0093|Nov</v>
      </c>
    </row>
    <row r="1117" spans="1:11" ht="15" customHeight="1" x14ac:dyDescent="0.25">
      <c r="A1117" s="2" t="s">
        <v>221</v>
      </c>
      <c r="B1117" s="2" t="s">
        <v>10</v>
      </c>
      <c r="C1117" s="2">
        <v>15</v>
      </c>
      <c r="D1117" s="4">
        <v>159.34</v>
      </c>
      <c r="E1117" s="5">
        <f t="shared" si="68"/>
        <v>2390.1</v>
      </c>
      <c r="F1117" s="6">
        <v>0.03</v>
      </c>
      <c r="G1117" s="5">
        <f t="shared" si="69"/>
        <v>71.702999999999989</v>
      </c>
      <c r="H1117" s="2">
        <v>6</v>
      </c>
      <c r="I1117" s="3">
        <v>570</v>
      </c>
      <c r="J1117" s="5">
        <f t="shared" si="70"/>
        <v>2888.3969999999999</v>
      </c>
      <c r="K1117" s="11" t="str">
        <f t="shared" si="71"/>
        <v>P0093|Dec</v>
      </c>
    </row>
    <row r="1118" spans="1:11" ht="15" customHeight="1" x14ac:dyDescent="0.25">
      <c r="A1118" s="2" t="s">
        <v>221</v>
      </c>
      <c r="B1118" s="2" t="s">
        <v>11</v>
      </c>
      <c r="C1118" s="2">
        <v>14</v>
      </c>
      <c r="D1118" s="4">
        <v>156.61000000000001</v>
      </c>
      <c r="E1118" s="5">
        <f t="shared" si="68"/>
        <v>2192.54</v>
      </c>
      <c r="F1118" s="6">
        <v>0.03</v>
      </c>
      <c r="G1118" s="5">
        <f t="shared" si="69"/>
        <v>65.776200000000003</v>
      </c>
      <c r="H1118" s="2">
        <v>5</v>
      </c>
      <c r="I1118" s="3">
        <v>475</v>
      </c>
      <c r="J1118" s="5">
        <f t="shared" si="70"/>
        <v>2601.7638000000002</v>
      </c>
      <c r="K1118" s="11" t="str">
        <f t="shared" si="71"/>
        <v>P0093|Jan</v>
      </c>
    </row>
    <row r="1119" spans="1:11" ht="15" customHeight="1" x14ac:dyDescent="0.25">
      <c r="A1119" s="2" t="s">
        <v>221</v>
      </c>
      <c r="B1119" s="2" t="s">
        <v>12</v>
      </c>
      <c r="C1119" s="2">
        <v>11</v>
      </c>
      <c r="D1119" s="4">
        <v>133.36000000000001</v>
      </c>
      <c r="E1119" s="5">
        <f t="shared" si="68"/>
        <v>1466.96</v>
      </c>
      <c r="F1119" s="6">
        <v>0.03</v>
      </c>
      <c r="G1119" s="5">
        <f t="shared" si="69"/>
        <v>44.008800000000001</v>
      </c>
      <c r="H1119" s="2">
        <v>4</v>
      </c>
      <c r="I1119" s="3">
        <v>380</v>
      </c>
      <c r="J1119" s="5">
        <f t="shared" si="70"/>
        <v>1802.9512</v>
      </c>
      <c r="K1119" s="11" t="str">
        <f t="shared" si="71"/>
        <v>P0093|Feb</v>
      </c>
    </row>
    <row r="1120" spans="1:11" ht="15" customHeight="1" x14ac:dyDescent="0.25">
      <c r="A1120" s="2" t="s">
        <v>221</v>
      </c>
      <c r="B1120" s="2" t="s">
        <v>13</v>
      </c>
      <c r="C1120" s="2">
        <v>11</v>
      </c>
      <c r="D1120" s="4">
        <v>119.48</v>
      </c>
      <c r="E1120" s="5">
        <f t="shared" si="68"/>
        <v>1314.28</v>
      </c>
      <c r="F1120" s="6">
        <v>0.03</v>
      </c>
      <c r="G1120" s="5">
        <f t="shared" si="69"/>
        <v>39.428399999999996</v>
      </c>
      <c r="H1120" s="2">
        <v>4</v>
      </c>
      <c r="I1120" s="3">
        <v>380</v>
      </c>
      <c r="J1120" s="5">
        <f t="shared" si="70"/>
        <v>1654.8516</v>
      </c>
      <c r="K1120" s="11" t="str">
        <f t="shared" si="71"/>
        <v>P0093|Mar</v>
      </c>
    </row>
    <row r="1121" spans="1:11" ht="15" customHeight="1" x14ac:dyDescent="0.25">
      <c r="A1121" s="2" t="s">
        <v>223</v>
      </c>
      <c r="B1121" s="2" t="s">
        <v>2</v>
      </c>
      <c r="C1121" s="2">
        <v>4</v>
      </c>
      <c r="D1121" s="4">
        <v>240.43</v>
      </c>
      <c r="E1121" s="5">
        <f t="shared" si="68"/>
        <v>961.72</v>
      </c>
      <c r="F1121" s="6">
        <v>0.03</v>
      </c>
      <c r="G1121" s="5">
        <f t="shared" si="69"/>
        <v>28.851600000000001</v>
      </c>
      <c r="H1121" s="2">
        <v>1</v>
      </c>
      <c r="I1121" s="3">
        <v>225</v>
      </c>
      <c r="J1121" s="5">
        <f t="shared" si="70"/>
        <v>1157.8684000000001</v>
      </c>
      <c r="K1121" s="11" t="str">
        <f t="shared" si="71"/>
        <v>P0094|Apr</v>
      </c>
    </row>
    <row r="1122" spans="1:11" ht="15" customHeight="1" x14ac:dyDescent="0.25">
      <c r="A1122" s="2" t="s">
        <v>223</v>
      </c>
      <c r="B1122" s="2" t="s">
        <v>3</v>
      </c>
      <c r="C1122" s="2">
        <v>6</v>
      </c>
      <c r="D1122" s="4">
        <v>268.49</v>
      </c>
      <c r="E1122" s="5">
        <f t="shared" si="68"/>
        <v>1610.94</v>
      </c>
      <c r="F1122" s="6">
        <v>0.03</v>
      </c>
      <c r="G1122" s="5">
        <f t="shared" si="69"/>
        <v>48.328200000000002</v>
      </c>
      <c r="H1122" s="2">
        <v>2</v>
      </c>
      <c r="I1122" s="3">
        <v>450</v>
      </c>
      <c r="J1122" s="5">
        <f t="shared" si="70"/>
        <v>2012.6118000000001</v>
      </c>
      <c r="K1122" s="11" t="str">
        <f t="shared" si="71"/>
        <v>P0094|May</v>
      </c>
    </row>
    <row r="1123" spans="1:11" ht="15" customHeight="1" x14ac:dyDescent="0.25">
      <c r="A1123" s="2" t="s">
        <v>223</v>
      </c>
      <c r="B1123" s="2" t="s">
        <v>4</v>
      </c>
      <c r="C1123" s="2">
        <v>6</v>
      </c>
      <c r="D1123" s="4">
        <v>247.01</v>
      </c>
      <c r="E1123" s="5">
        <f t="shared" si="68"/>
        <v>1482.06</v>
      </c>
      <c r="F1123" s="6">
        <v>0.03</v>
      </c>
      <c r="G1123" s="5">
        <f t="shared" si="69"/>
        <v>44.461799999999997</v>
      </c>
      <c r="H1123" s="2">
        <v>2</v>
      </c>
      <c r="I1123" s="3">
        <v>450</v>
      </c>
      <c r="J1123" s="5">
        <f t="shared" si="70"/>
        <v>1887.5981999999999</v>
      </c>
      <c r="K1123" s="11" t="str">
        <f t="shared" si="71"/>
        <v>P0094|Jun</v>
      </c>
    </row>
    <row r="1124" spans="1:11" ht="15" customHeight="1" x14ac:dyDescent="0.25">
      <c r="A1124" s="2" t="s">
        <v>223</v>
      </c>
      <c r="B1124" s="2" t="s">
        <v>5</v>
      </c>
      <c r="C1124" s="2">
        <v>9</v>
      </c>
      <c r="D1124" s="4">
        <v>310.93</v>
      </c>
      <c r="E1124" s="5">
        <f t="shared" si="68"/>
        <v>2798.37</v>
      </c>
      <c r="F1124" s="6">
        <v>0.03</v>
      </c>
      <c r="G1124" s="5">
        <f t="shared" si="69"/>
        <v>83.951099999999997</v>
      </c>
      <c r="H1124" s="2">
        <v>2</v>
      </c>
      <c r="I1124" s="3">
        <v>450</v>
      </c>
      <c r="J1124" s="5">
        <f t="shared" si="70"/>
        <v>3164.4188999999997</v>
      </c>
      <c r="K1124" s="11" t="str">
        <f t="shared" si="71"/>
        <v>P0094|Jul</v>
      </c>
    </row>
    <row r="1125" spans="1:11" ht="15" customHeight="1" x14ac:dyDescent="0.25">
      <c r="A1125" s="2" t="s">
        <v>223</v>
      </c>
      <c r="B1125" s="2" t="s">
        <v>6</v>
      </c>
      <c r="C1125" s="2">
        <v>9</v>
      </c>
      <c r="D1125" s="4">
        <v>286.17</v>
      </c>
      <c r="E1125" s="5">
        <f t="shared" si="68"/>
        <v>2575.5300000000002</v>
      </c>
      <c r="F1125" s="6">
        <v>0.03</v>
      </c>
      <c r="G1125" s="5">
        <f t="shared" si="69"/>
        <v>77.265900000000002</v>
      </c>
      <c r="H1125" s="2">
        <v>2</v>
      </c>
      <c r="I1125" s="3">
        <v>450</v>
      </c>
      <c r="J1125" s="5">
        <f t="shared" si="70"/>
        <v>2948.2641000000003</v>
      </c>
      <c r="K1125" s="11" t="str">
        <f t="shared" si="71"/>
        <v>P0094|Aug</v>
      </c>
    </row>
    <row r="1126" spans="1:11" ht="15" customHeight="1" x14ac:dyDescent="0.25">
      <c r="A1126" s="2" t="s">
        <v>223</v>
      </c>
      <c r="B1126" s="2" t="s">
        <v>7</v>
      </c>
      <c r="C1126" s="2">
        <v>6</v>
      </c>
      <c r="D1126" s="4">
        <v>274.33999999999997</v>
      </c>
      <c r="E1126" s="5">
        <f t="shared" si="68"/>
        <v>1646.04</v>
      </c>
      <c r="F1126" s="6">
        <v>0.03</v>
      </c>
      <c r="G1126" s="5">
        <f t="shared" si="69"/>
        <v>49.3812</v>
      </c>
      <c r="H1126" s="2">
        <v>2</v>
      </c>
      <c r="I1126" s="3">
        <v>450</v>
      </c>
      <c r="J1126" s="5">
        <f t="shared" si="70"/>
        <v>2046.6587999999999</v>
      </c>
      <c r="K1126" s="11" t="str">
        <f t="shared" si="71"/>
        <v>P0094|Sep</v>
      </c>
    </row>
    <row r="1127" spans="1:11" ht="15" customHeight="1" x14ac:dyDescent="0.25">
      <c r="A1127" s="2" t="s">
        <v>223</v>
      </c>
      <c r="B1127" s="2" t="s">
        <v>8</v>
      </c>
      <c r="C1127" s="2">
        <v>6</v>
      </c>
      <c r="D1127" s="4">
        <v>248.39</v>
      </c>
      <c r="E1127" s="5">
        <f t="shared" si="68"/>
        <v>1490.34</v>
      </c>
      <c r="F1127" s="6">
        <v>0.03</v>
      </c>
      <c r="G1127" s="5">
        <f t="shared" si="69"/>
        <v>44.710199999999993</v>
      </c>
      <c r="H1127" s="2">
        <v>2</v>
      </c>
      <c r="I1127" s="3">
        <v>450</v>
      </c>
      <c r="J1127" s="5">
        <f t="shared" si="70"/>
        <v>1895.6297999999999</v>
      </c>
      <c r="K1127" s="11" t="str">
        <f t="shared" si="71"/>
        <v>P0094|Oct</v>
      </c>
    </row>
    <row r="1128" spans="1:11" ht="15" customHeight="1" x14ac:dyDescent="0.25">
      <c r="A1128" s="2" t="s">
        <v>223</v>
      </c>
      <c r="B1128" s="2" t="s">
        <v>9</v>
      </c>
      <c r="C1128" s="2">
        <v>6</v>
      </c>
      <c r="D1128" s="4">
        <v>234.32</v>
      </c>
      <c r="E1128" s="5">
        <f t="shared" si="68"/>
        <v>1405.92</v>
      </c>
      <c r="F1128" s="6">
        <v>0.03</v>
      </c>
      <c r="G1128" s="5">
        <f t="shared" si="69"/>
        <v>42.177599999999998</v>
      </c>
      <c r="H1128" s="2">
        <v>2</v>
      </c>
      <c r="I1128" s="3">
        <v>450</v>
      </c>
      <c r="J1128" s="5">
        <f t="shared" si="70"/>
        <v>1813.7424000000001</v>
      </c>
      <c r="K1128" s="11" t="str">
        <f t="shared" si="71"/>
        <v>P0094|Nov</v>
      </c>
    </row>
    <row r="1129" spans="1:11" ht="15" customHeight="1" x14ac:dyDescent="0.25">
      <c r="A1129" s="2" t="s">
        <v>223</v>
      </c>
      <c r="B1129" s="2" t="s">
        <v>10</v>
      </c>
      <c r="C1129" s="2">
        <v>13</v>
      </c>
      <c r="D1129" s="4">
        <v>518.37</v>
      </c>
      <c r="E1129" s="5">
        <f t="shared" si="68"/>
        <v>6738.81</v>
      </c>
      <c r="F1129" s="6">
        <v>0.03</v>
      </c>
      <c r="G1129" s="5">
        <f t="shared" si="69"/>
        <v>202.1643</v>
      </c>
      <c r="H1129" s="2">
        <v>5</v>
      </c>
      <c r="I1129" s="3">
        <v>1125</v>
      </c>
      <c r="J1129" s="5">
        <f t="shared" si="70"/>
        <v>7661.6457</v>
      </c>
      <c r="K1129" s="11" t="str">
        <f t="shared" si="71"/>
        <v>P0094|Dec</v>
      </c>
    </row>
    <row r="1130" spans="1:11" ht="15" customHeight="1" x14ac:dyDescent="0.25">
      <c r="A1130" s="2" t="s">
        <v>223</v>
      </c>
      <c r="B1130" s="2" t="s">
        <v>11</v>
      </c>
      <c r="C1130" s="2">
        <v>11</v>
      </c>
      <c r="D1130" s="4">
        <v>435.14</v>
      </c>
      <c r="E1130" s="5">
        <f t="shared" si="68"/>
        <v>4786.54</v>
      </c>
      <c r="F1130" s="6">
        <v>0.03</v>
      </c>
      <c r="G1130" s="5">
        <f t="shared" si="69"/>
        <v>143.59619999999998</v>
      </c>
      <c r="H1130" s="2">
        <v>4</v>
      </c>
      <c r="I1130" s="3">
        <v>900</v>
      </c>
      <c r="J1130" s="5">
        <f t="shared" si="70"/>
        <v>5542.9438</v>
      </c>
      <c r="K1130" s="11" t="str">
        <f t="shared" si="71"/>
        <v>P0094|Jan</v>
      </c>
    </row>
    <row r="1131" spans="1:11" ht="15" customHeight="1" x14ac:dyDescent="0.25">
      <c r="A1131" s="2" t="s">
        <v>223</v>
      </c>
      <c r="B1131" s="2" t="s">
        <v>12</v>
      </c>
      <c r="C1131" s="2">
        <v>10</v>
      </c>
      <c r="D1131" s="4">
        <v>395.24</v>
      </c>
      <c r="E1131" s="5">
        <f t="shared" si="68"/>
        <v>3952.4</v>
      </c>
      <c r="F1131" s="6">
        <v>0.03</v>
      </c>
      <c r="G1131" s="5">
        <f t="shared" si="69"/>
        <v>118.572</v>
      </c>
      <c r="H1131" s="2">
        <v>4</v>
      </c>
      <c r="I1131" s="3">
        <v>900</v>
      </c>
      <c r="J1131" s="5">
        <f t="shared" si="70"/>
        <v>4733.8279999999995</v>
      </c>
      <c r="K1131" s="11" t="str">
        <f t="shared" si="71"/>
        <v>P0094|Feb</v>
      </c>
    </row>
    <row r="1132" spans="1:11" ht="15" customHeight="1" x14ac:dyDescent="0.25">
      <c r="A1132" s="2" t="s">
        <v>223</v>
      </c>
      <c r="B1132" s="2" t="s">
        <v>13</v>
      </c>
      <c r="C1132" s="2">
        <v>9</v>
      </c>
      <c r="D1132" s="4">
        <v>354.27</v>
      </c>
      <c r="E1132" s="5">
        <f t="shared" si="68"/>
        <v>3188.43</v>
      </c>
      <c r="F1132" s="6">
        <v>0.03</v>
      </c>
      <c r="G1132" s="5">
        <f t="shared" si="69"/>
        <v>95.652899999999988</v>
      </c>
      <c r="H1132" s="2">
        <v>3</v>
      </c>
      <c r="I1132" s="3">
        <v>675</v>
      </c>
      <c r="J1132" s="5">
        <f t="shared" si="70"/>
        <v>3767.7770999999998</v>
      </c>
      <c r="K1132" s="11" t="str">
        <f t="shared" si="71"/>
        <v>P0094|Mar</v>
      </c>
    </row>
    <row r="1133" spans="1:11" ht="15" customHeight="1" x14ac:dyDescent="0.25">
      <c r="A1133" s="2" t="s">
        <v>225</v>
      </c>
      <c r="B1133" s="2" t="s">
        <v>2</v>
      </c>
      <c r="C1133" s="2">
        <v>6</v>
      </c>
      <c r="D1133" s="4">
        <v>110.85</v>
      </c>
      <c r="E1133" s="5">
        <f t="shared" si="68"/>
        <v>665.09999999999991</v>
      </c>
      <c r="F1133" s="6">
        <v>0.03</v>
      </c>
      <c r="G1133" s="5">
        <f t="shared" si="69"/>
        <v>19.952999999999996</v>
      </c>
      <c r="H1133" s="2">
        <v>2</v>
      </c>
      <c r="I1133" s="3">
        <v>240</v>
      </c>
      <c r="J1133" s="5">
        <f t="shared" si="70"/>
        <v>885.14699999999993</v>
      </c>
      <c r="K1133" s="11" t="str">
        <f t="shared" si="71"/>
        <v>P0095|Apr</v>
      </c>
    </row>
    <row r="1134" spans="1:11" ht="15" customHeight="1" x14ac:dyDescent="0.25">
      <c r="A1134" s="2" t="s">
        <v>225</v>
      </c>
      <c r="B1134" s="2" t="s">
        <v>3</v>
      </c>
      <c r="C1134" s="2">
        <v>7</v>
      </c>
      <c r="D1134" s="4">
        <v>106.79</v>
      </c>
      <c r="E1134" s="5">
        <f t="shared" si="68"/>
        <v>747.53000000000009</v>
      </c>
      <c r="F1134" s="6">
        <v>0.03</v>
      </c>
      <c r="G1134" s="5">
        <f t="shared" si="69"/>
        <v>22.425900000000002</v>
      </c>
      <c r="H1134" s="2">
        <v>2</v>
      </c>
      <c r="I1134" s="3">
        <v>240</v>
      </c>
      <c r="J1134" s="5">
        <f t="shared" si="70"/>
        <v>965.10410000000013</v>
      </c>
      <c r="K1134" s="11" t="str">
        <f t="shared" si="71"/>
        <v>P0095|May</v>
      </c>
    </row>
    <row r="1135" spans="1:11" ht="15" customHeight="1" x14ac:dyDescent="0.25">
      <c r="A1135" s="2" t="s">
        <v>225</v>
      </c>
      <c r="B1135" s="2" t="s">
        <v>4</v>
      </c>
      <c r="C1135" s="2">
        <v>8</v>
      </c>
      <c r="D1135" s="4">
        <v>106.08</v>
      </c>
      <c r="E1135" s="5">
        <f t="shared" si="68"/>
        <v>848.64</v>
      </c>
      <c r="F1135" s="6">
        <v>0.03</v>
      </c>
      <c r="G1135" s="5">
        <f t="shared" si="69"/>
        <v>25.459199999999999</v>
      </c>
      <c r="H1135" s="2">
        <v>2</v>
      </c>
      <c r="I1135" s="3">
        <v>240</v>
      </c>
      <c r="J1135" s="5">
        <f t="shared" si="70"/>
        <v>1063.1807999999999</v>
      </c>
      <c r="K1135" s="11" t="str">
        <f t="shared" si="71"/>
        <v>P0095|Jun</v>
      </c>
    </row>
    <row r="1136" spans="1:11" ht="15" customHeight="1" x14ac:dyDescent="0.25">
      <c r="A1136" s="2" t="s">
        <v>225</v>
      </c>
      <c r="B1136" s="2" t="s">
        <v>5</v>
      </c>
      <c r="C1136" s="2">
        <v>11</v>
      </c>
      <c r="D1136" s="4">
        <v>129.22999999999999</v>
      </c>
      <c r="E1136" s="5">
        <f t="shared" si="68"/>
        <v>1421.53</v>
      </c>
      <c r="F1136" s="6">
        <v>0.03</v>
      </c>
      <c r="G1136" s="5">
        <f t="shared" si="69"/>
        <v>42.645899999999997</v>
      </c>
      <c r="H1136" s="2">
        <v>3</v>
      </c>
      <c r="I1136" s="3">
        <v>360</v>
      </c>
      <c r="J1136" s="5">
        <f t="shared" si="70"/>
        <v>1738.8841</v>
      </c>
      <c r="K1136" s="11" t="str">
        <f t="shared" si="71"/>
        <v>P0095|Jul</v>
      </c>
    </row>
    <row r="1137" spans="1:11" ht="15" customHeight="1" x14ac:dyDescent="0.25">
      <c r="A1137" s="2" t="s">
        <v>225</v>
      </c>
      <c r="B1137" s="2" t="s">
        <v>6</v>
      </c>
      <c r="C1137" s="2">
        <v>10</v>
      </c>
      <c r="D1137" s="4">
        <v>109</v>
      </c>
      <c r="E1137" s="5">
        <f t="shared" si="68"/>
        <v>1090</v>
      </c>
      <c r="F1137" s="6">
        <v>0.03</v>
      </c>
      <c r="G1137" s="5">
        <f t="shared" si="69"/>
        <v>32.699999999999996</v>
      </c>
      <c r="H1137" s="2">
        <v>3</v>
      </c>
      <c r="I1137" s="3">
        <v>360</v>
      </c>
      <c r="J1137" s="5">
        <f t="shared" si="70"/>
        <v>1417.3</v>
      </c>
      <c r="K1137" s="11" t="str">
        <f t="shared" si="71"/>
        <v>P0095|Aug</v>
      </c>
    </row>
    <row r="1138" spans="1:11" ht="15" customHeight="1" x14ac:dyDescent="0.25">
      <c r="A1138" s="2" t="s">
        <v>225</v>
      </c>
      <c r="B1138" s="2" t="s">
        <v>7</v>
      </c>
      <c r="C1138" s="2">
        <v>7</v>
      </c>
      <c r="D1138" s="4">
        <v>116.8</v>
      </c>
      <c r="E1138" s="5">
        <f t="shared" si="68"/>
        <v>817.6</v>
      </c>
      <c r="F1138" s="6">
        <v>0.03</v>
      </c>
      <c r="G1138" s="5">
        <f t="shared" si="69"/>
        <v>24.527999999999999</v>
      </c>
      <c r="H1138" s="2">
        <v>2</v>
      </c>
      <c r="I1138" s="3">
        <v>240</v>
      </c>
      <c r="J1138" s="5">
        <f t="shared" si="70"/>
        <v>1033.0719999999999</v>
      </c>
      <c r="K1138" s="11" t="str">
        <f t="shared" si="71"/>
        <v>P0095|Sep</v>
      </c>
    </row>
    <row r="1139" spans="1:11" ht="15" customHeight="1" x14ac:dyDescent="0.25">
      <c r="A1139" s="2" t="s">
        <v>225</v>
      </c>
      <c r="B1139" s="2" t="s">
        <v>8</v>
      </c>
      <c r="C1139" s="2">
        <v>7</v>
      </c>
      <c r="D1139" s="4">
        <v>111.8</v>
      </c>
      <c r="E1139" s="5">
        <f t="shared" si="68"/>
        <v>782.6</v>
      </c>
      <c r="F1139" s="6">
        <v>0.03</v>
      </c>
      <c r="G1139" s="5">
        <f t="shared" si="69"/>
        <v>23.478000000000002</v>
      </c>
      <c r="H1139" s="2">
        <v>2</v>
      </c>
      <c r="I1139" s="3">
        <v>240</v>
      </c>
      <c r="J1139" s="5">
        <f t="shared" si="70"/>
        <v>999.12200000000007</v>
      </c>
      <c r="K1139" s="11" t="str">
        <f t="shared" si="71"/>
        <v>P0095|Oct</v>
      </c>
    </row>
    <row r="1140" spans="1:11" ht="15" customHeight="1" x14ac:dyDescent="0.25">
      <c r="A1140" s="2" t="s">
        <v>225</v>
      </c>
      <c r="B1140" s="2" t="s">
        <v>9</v>
      </c>
      <c r="C1140" s="2">
        <v>7</v>
      </c>
      <c r="D1140" s="4">
        <v>110.35</v>
      </c>
      <c r="E1140" s="5">
        <f t="shared" si="68"/>
        <v>772.44999999999993</v>
      </c>
      <c r="F1140" s="6">
        <v>0.03</v>
      </c>
      <c r="G1140" s="5">
        <f t="shared" si="69"/>
        <v>23.173499999999997</v>
      </c>
      <c r="H1140" s="2">
        <v>3</v>
      </c>
      <c r="I1140" s="3">
        <v>360</v>
      </c>
      <c r="J1140" s="5">
        <f t="shared" si="70"/>
        <v>1109.2764999999997</v>
      </c>
      <c r="K1140" s="11" t="str">
        <f t="shared" si="71"/>
        <v>P0095|Nov</v>
      </c>
    </row>
    <row r="1141" spans="1:11" ht="15" customHeight="1" x14ac:dyDescent="0.25">
      <c r="A1141" s="2" t="s">
        <v>225</v>
      </c>
      <c r="B1141" s="2" t="s">
        <v>10</v>
      </c>
      <c r="C1141" s="2">
        <v>15</v>
      </c>
      <c r="D1141" s="4">
        <v>217.71</v>
      </c>
      <c r="E1141" s="5">
        <f t="shared" si="68"/>
        <v>3265.65</v>
      </c>
      <c r="F1141" s="6">
        <v>0.03</v>
      </c>
      <c r="G1141" s="5">
        <f t="shared" si="69"/>
        <v>97.969499999999996</v>
      </c>
      <c r="H1141" s="2">
        <v>6</v>
      </c>
      <c r="I1141" s="3">
        <v>720</v>
      </c>
      <c r="J1141" s="5">
        <f t="shared" si="70"/>
        <v>3887.6804999999999</v>
      </c>
      <c r="K1141" s="11" t="str">
        <f t="shared" si="71"/>
        <v>P0095|Dec</v>
      </c>
    </row>
    <row r="1142" spans="1:11" ht="15" customHeight="1" x14ac:dyDescent="0.25">
      <c r="A1142" s="2" t="s">
        <v>225</v>
      </c>
      <c r="B1142" s="2" t="s">
        <v>11</v>
      </c>
      <c r="C1142" s="2">
        <v>15</v>
      </c>
      <c r="D1142" s="4">
        <v>182.27</v>
      </c>
      <c r="E1142" s="5">
        <f t="shared" si="68"/>
        <v>2734.05</v>
      </c>
      <c r="F1142" s="6">
        <v>0.03</v>
      </c>
      <c r="G1142" s="5">
        <f t="shared" si="69"/>
        <v>82.021500000000003</v>
      </c>
      <c r="H1142" s="2">
        <v>6</v>
      </c>
      <c r="I1142" s="3">
        <v>720</v>
      </c>
      <c r="J1142" s="5">
        <f t="shared" si="70"/>
        <v>3372.0285000000003</v>
      </c>
      <c r="K1142" s="11" t="str">
        <f t="shared" si="71"/>
        <v>P0095|Jan</v>
      </c>
    </row>
    <row r="1143" spans="1:11" ht="15" customHeight="1" x14ac:dyDescent="0.25">
      <c r="A1143" s="2" t="s">
        <v>225</v>
      </c>
      <c r="B1143" s="2" t="s">
        <v>12</v>
      </c>
      <c r="C1143" s="2">
        <v>11</v>
      </c>
      <c r="D1143" s="4">
        <v>172.12</v>
      </c>
      <c r="E1143" s="5">
        <f t="shared" si="68"/>
        <v>1893.3200000000002</v>
      </c>
      <c r="F1143" s="6">
        <v>0.03</v>
      </c>
      <c r="G1143" s="5">
        <f t="shared" si="69"/>
        <v>56.799600000000005</v>
      </c>
      <c r="H1143" s="2">
        <v>4</v>
      </c>
      <c r="I1143" s="3">
        <v>480</v>
      </c>
      <c r="J1143" s="5">
        <f t="shared" si="70"/>
        <v>2316.5204000000003</v>
      </c>
      <c r="K1143" s="11" t="str">
        <f t="shared" si="71"/>
        <v>P0095|Feb</v>
      </c>
    </row>
    <row r="1144" spans="1:11" ht="15" customHeight="1" x14ac:dyDescent="0.25">
      <c r="A1144" s="2" t="s">
        <v>225</v>
      </c>
      <c r="B1144" s="2" t="s">
        <v>13</v>
      </c>
      <c r="C1144" s="2">
        <v>12</v>
      </c>
      <c r="D1144" s="4">
        <v>159.62</v>
      </c>
      <c r="E1144" s="5">
        <f t="shared" si="68"/>
        <v>1915.44</v>
      </c>
      <c r="F1144" s="6">
        <v>0.03</v>
      </c>
      <c r="G1144" s="5">
        <f t="shared" si="69"/>
        <v>57.463200000000001</v>
      </c>
      <c r="H1144" s="2">
        <v>4</v>
      </c>
      <c r="I1144" s="3">
        <v>480</v>
      </c>
      <c r="J1144" s="5">
        <f t="shared" si="70"/>
        <v>2337.9767999999999</v>
      </c>
      <c r="K1144" s="11" t="str">
        <f t="shared" si="71"/>
        <v>P0095|Mar</v>
      </c>
    </row>
    <row r="1145" spans="1:11" ht="15" customHeight="1" x14ac:dyDescent="0.25">
      <c r="A1145" s="2" t="s">
        <v>227</v>
      </c>
      <c r="B1145" s="2" t="s">
        <v>2</v>
      </c>
      <c r="C1145" s="2">
        <v>6</v>
      </c>
      <c r="D1145" s="4">
        <v>144.84</v>
      </c>
      <c r="E1145" s="5">
        <f t="shared" si="68"/>
        <v>869.04</v>
      </c>
      <c r="F1145" s="6">
        <v>0.03</v>
      </c>
      <c r="G1145" s="5">
        <f t="shared" si="69"/>
        <v>26.071199999999997</v>
      </c>
      <c r="H1145" s="2">
        <v>2</v>
      </c>
      <c r="I1145" s="3">
        <v>300</v>
      </c>
      <c r="J1145" s="5">
        <f t="shared" si="70"/>
        <v>1142.9687999999999</v>
      </c>
      <c r="K1145" s="11" t="str">
        <f t="shared" si="71"/>
        <v>P0096|Apr</v>
      </c>
    </row>
    <row r="1146" spans="1:11" ht="15" customHeight="1" x14ac:dyDescent="0.25">
      <c r="A1146" s="2" t="s">
        <v>227</v>
      </c>
      <c r="B1146" s="2" t="s">
        <v>3</v>
      </c>
      <c r="C1146" s="2">
        <v>7</v>
      </c>
      <c r="D1146" s="4">
        <v>143.22</v>
      </c>
      <c r="E1146" s="5">
        <f t="shared" si="68"/>
        <v>1002.54</v>
      </c>
      <c r="F1146" s="6">
        <v>0.03</v>
      </c>
      <c r="G1146" s="5">
        <f t="shared" si="69"/>
        <v>30.076199999999996</v>
      </c>
      <c r="H1146" s="2">
        <v>2</v>
      </c>
      <c r="I1146" s="3">
        <v>300</v>
      </c>
      <c r="J1146" s="5">
        <f t="shared" si="70"/>
        <v>1272.4638</v>
      </c>
      <c r="K1146" s="11" t="str">
        <f t="shared" si="71"/>
        <v>P0096|May</v>
      </c>
    </row>
    <row r="1147" spans="1:11" ht="15" customHeight="1" x14ac:dyDescent="0.25">
      <c r="A1147" s="2" t="s">
        <v>227</v>
      </c>
      <c r="B1147" s="2" t="s">
        <v>4</v>
      </c>
      <c r="C1147" s="2">
        <v>8</v>
      </c>
      <c r="D1147" s="4">
        <v>158.76</v>
      </c>
      <c r="E1147" s="5">
        <f t="shared" si="68"/>
        <v>1270.08</v>
      </c>
      <c r="F1147" s="6">
        <v>0.03</v>
      </c>
      <c r="G1147" s="5">
        <f t="shared" si="69"/>
        <v>38.102399999999996</v>
      </c>
      <c r="H1147" s="2">
        <v>2</v>
      </c>
      <c r="I1147" s="3">
        <v>300</v>
      </c>
      <c r="J1147" s="5">
        <f t="shared" si="70"/>
        <v>1531.9775999999999</v>
      </c>
      <c r="K1147" s="11" t="str">
        <f t="shared" si="71"/>
        <v>P0096|Jun</v>
      </c>
    </row>
    <row r="1148" spans="1:11" ht="15" customHeight="1" x14ac:dyDescent="0.25">
      <c r="A1148" s="2" t="s">
        <v>227</v>
      </c>
      <c r="B1148" s="2" t="s">
        <v>5</v>
      </c>
      <c r="C1148" s="2">
        <v>11</v>
      </c>
      <c r="D1148" s="4">
        <v>177.32</v>
      </c>
      <c r="E1148" s="5">
        <f t="shared" si="68"/>
        <v>1950.52</v>
      </c>
      <c r="F1148" s="6">
        <v>0.03</v>
      </c>
      <c r="G1148" s="5">
        <f t="shared" si="69"/>
        <v>58.515599999999999</v>
      </c>
      <c r="H1148" s="2">
        <v>3</v>
      </c>
      <c r="I1148" s="3">
        <v>450</v>
      </c>
      <c r="J1148" s="5">
        <f t="shared" si="70"/>
        <v>2342.0043999999998</v>
      </c>
      <c r="K1148" s="11" t="str">
        <f t="shared" si="71"/>
        <v>P0096|Jul</v>
      </c>
    </row>
    <row r="1149" spans="1:11" ht="15" customHeight="1" x14ac:dyDescent="0.25">
      <c r="A1149" s="2" t="s">
        <v>227</v>
      </c>
      <c r="B1149" s="2" t="s">
        <v>6</v>
      </c>
      <c r="C1149" s="2">
        <v>9</v>
      </c>
      <c r="D1149" s="4">
        <v>194.06</v>
      </c>
      <c r="E1149" s="5">
        <f t="shared" si="68"/>
        <v>1746.54</v>
      </c>
      <c r="F1149" s="6">
        <v>0.03</v>
      </c>
      <c r="G1149" s="5">
        <f t="shared" si="69"/>
        <v>52.3962</v>
      </c>
      <c r="H1149" s="2">
        <v>2</v>
      </c>
      <c r="I1149" s="3">
        <v>300</v>
      </c>
      <c r="J1149" s="5">
        <f t="shared" si="70"/>
        <v>1994.1438000000001</v>
      </c>
      <c r="K1149" s="11" t="str">
        <f t="shared" si="71"/>
        <v>P0096|Aug</v>
      </c>
    </row>
    <row r="1150" spans="1:11" ht="15" customHeight="1" x14ac:dyDescent="0.25">
      <c r="A1150" s="2" t="s">
        <v>227</v>
      </c>
      <c r="B1150" s="2" t="s">
        <v>7</v>
      </c>
      <c r="C1150" s="2">
        <v>7</v>
      </c>
      <c r="D1150" s="4">
        <v>182.64</v>
      </c>
      <c r="E1150" s="5">
        <f t="shared" si="68"/>
        <v>1278.48</v>
      </c>
      <c r="F1150" s="6">
        <v>0.03</v>
      </c>
      <c r="G1150" s="5">
        <f t="shared" si="69"/>
        <v>38.354399999999998</v>
      </c>
      <c r="H1150" s="2">
        <v>2</v>
      </c>
      <c r="I1150" s="3">
        <v>300</v>
      </c>
      <c r="J1150" s="5">
        <f t="shared" si="70"/>
        <v>1540.1256000000001</v>
      </c>
      <c r="K1150" s="11" t="str">
        <f t="shared" si="71"/>
        <v>P0096|Sep</v>
      </c>
    </row>
    <row r="1151" spans="1:11" ht="15" customHeight="1" x14ac:dyDescent="0.25">
      <c r="A1151" s="2" t="s">
        <v>227</v>
      </c>
      <c r="B1151" s="2" t="s">
        <v>8</v>
      </c>
      <c r="C1151" s="2">
        <v>6</v>
      </c>
      <c r="D1151" s="4">
        <v>149.94999999999999</v>
      </c>
      <c r="E1151" s="5">
        <f t="shared" si="68"/>
        <v>899.69999999999993</v>
      </c>
      <c r="F1151" s="6">
        <v>0.03</v>
      </c>
      <c r="G1151" s="5">
        <f t="shared" si="69"/>
        <v>26.990999999999996</v>
      </c>
      <c r="H1151" s="2">
        <v>2</v>
      </c>
      <c r="I1151" s="3">
        <v>300</v>
      </c>
      <c r="J1151" s="5">
        <f t="shared" si="70"/>
        <v>1172.7089999999998</v>
      </c>
      <c r="K1151" s="11" t="str">
        <f t="shared" si="71"/>
        <v>P0096|Oct</v>
      </c>
    </row>
    <row r="1152" spans="1:11" ht="15" customHeight="1" x14ac:dyDescent="0.25">
      <c r="A1152" s="2" t="s">
        <v>227</v>
      </c>
      <c r="B1152" s="2" t="s">
        <v>9</v>
      </c>
      <c r="C1152" s="2">
        <v>6</v>
      </c>
      <c r="D1152" s="4">
        <v>166.82</v>
      </c>
      <c r="E1152" s="5">
        <f t="shared" si="68"/>
        <v>1000.92</v>
      </c>
      <c r="F1152" s="6">
        <v>0.03</v>
      </c>
      <c r="G1152" s="5">
        <f t="shared" si="69"/>
        <v>30.027599999999996</v>
      </c>
      <c r="H1152" s="2">
        <v>2</v>
      </c>
      <c r="I1152" s="3">
        <v>300</v>
      </c>
      <c r="J1152" s="5">
        <f t="shared" si="70"/>
        <v>1270.8924000000002</v>
      </c>
      <c r="K1152" s="11" t="str">
        <f t="shared" si="71"/>
        <v>P0096|Nov</v>
      </c>
    </row>
    <row r="1153" spans="1:11" ht="15" customHeight="1" x14ac:dyDescent="0.25">
      <c r="A1153" s="2" t="s">
        <v>227</v>
      </c>
      <c r="B1153" s="2" t="s">
        <v>10</v>
      </c>
      <c r="C1153" s="2">
        <v>15</v>
      </c>
      <c r="D1153" s="4">
        <v>280.95999999999998</v>
      </c>
      <c r="E1153" s="5">
        <f t="shared" si="68"/>
        <v>4214.3999999999996</v>
      </c>
      <c r="F1153" s="6">
        <v>0.03</v>
      </c>
      <c r="G1153" s="5">
        <f t="shared" si="69"/>
        <v>126.43199999999999</v>
      </c>
      <c r="H1153" s="2">
        <v>6</v>
      </c>
      <c r="I1153" s="3">
        <v>900</v>
      </c>
      <c r="J1153" s="5">
        <f t="shared" si="70"/>
        <v>4987.9679999999998</v>
      </c>
      <c r="K1153" s="11" t="str">
        <f t="shared" si="71"/>
        <v>P0096|Dec</v>
      </c>
    </row>
    <row r="1154" spans="1:11" ht="15" customHeight="1" x14ac:dyDescent="0.25">
      <c r="A1154" s="2" t="s">
        <v>227</v>
      </c>
      <c r="B1154" s="2" t="s">
        <v>11</v>
      </c>
      <c r="C1154" s="2">
        <v>13</v>
      </c>
      <c r="D1154" s="4">
        <v>271.73</v>
      </c>
      <c r="E1154" s="5">
        <f t="shared" si="68"/>
        <v>3532.4900000000002</v>
      </c>
      <c r="F1154" s="6">
        <v>0.03</v>
      </c>
      <c r="G1154" s="5">
        <f t="shared" si="69"/>
        <v>105.9747</v>
      </c>
      <c r="H1154" s="2">
        <v>5</v>
      </c>
      <c r="I1154" s="3">
        <v>750</v>
      </c>
      <c r="J1154" s="5">
        <f t="shared" si="70"/>
        <v>4176.5153</v>
      </c>
      <c r="K1154" s="11" t="str">
        <f t="shared" si="71"/>
        <v>P0096|Jan</v>
      </c>
    </row>
    <row r="1155" spans="1:11" ht="15" customHeight="1" x14ac:dyDescent="0.25">
      <c r="A1155" s="2" t="s">
        <v>227</v>
      </c>
      <c r="B1155" s="2" t="s">
        <v>12</v>
      </c>
      <c r="C1155" s="2">
        <v>11</v>
      </c>
      <c r="D1155" s="4">
        <v>212.98</v>
      </c>
      <c r="E1155" s="5">
        <f t="shared" si="68"/>
        <v>2342.7799999999997</v>
      </c>
      <c r="F1155" s="6">
        <v>0.03</v>
      </c>
      <c r="G1155" s="5">
        <f t="shared" si="69"/>
        <v>70.283399999999986</v>
      </c>
      <c r="H1155" s="2">
        <v>4</v>
      </c>
      <c r="I1155" s="3">
        <v>600</v>
      </c>
      <c r="J1155" s="5">
        <f t="shared" si="70"/>
        <v>2872.4965999999999</v>
      </c>
      <c r="K1155" s="11" t="str">
        <f t="shared" si="71"/>
        <v>P0096|Feb</v>
      </c>
    </row>
    <row r="1156" spans="1:11" ht="15" customHeight="1" x14ac:dyDescent="0.25">
      <c r="A1156" s="2" t="s">
        <v>227</v>
      </c>
      <c r="B1156" s="2" t="s">
        <v>13</v>
      </c>
      <c r="C1156" s="2">
        <v>12</v>
      </c>
      <c r="D1156" s="4">
        <v>226.21</v>
      </c>
      <c r="E1156" s="5">
        <f t="shared" si="68"/>
        <v>2714.52</v>
      </c>
      <c r="F1156" s="6">
        <v>0.03</v>
      </c>
      <c r="G1156" s="5">
        <f t="shared" si="69"/>
        <v>81.435599999999994</v>
      </c>
      <c r="H1156" s="2">
        <v>4</v>
      </c>
      <c r="I1156" s="3">
        <v>600</v>
      </c>
      <c r="J1156" s="5">
        <f t="shared" si="70"/>
        <v>3233.0844000000002</v>
      </c>
      <c r="K1156" s="11" t="str">
        <f t="shared" si="71"/>
        <v>P0096|Mar</v>
      </c>
    </row>
    <row r="1157" spans="1:11" ht="15" customHeight="1" x14ac:dyDescent="0.25">
      <c r="A1157" s="2" t="s">
        <v>229</v>
      </c>
      <c r="B1157" s="2" t="s">
        <v>2</v>
      </c>
      <c r="C1157" s="2">
        <v>6</v>
      </c>
      <c r="D1157" s="4">
        <v>457.94</v>
      </c>
      <c r="E1157" s="5">
        <f t="shared" ref="E1157:E1220" si="72">C1157*D1157</f>
        <v>2747.64</v>
      </c>
      <c r="F1157" s="6">
        <v>0.03</v>
      </c>
      <c r="G1157" s="5">
        <f t="shared" ref="G1157:G1220" si="73">E1157*F1157</f>
        <v>82.429199999999994</v>
      </c>
      <c r="H1157" s="2">
        <v>2</v>
      </c>
      <c r="I1157" s="3">
        <v>370</v>
      </c>
      <c r="J1157" s="5">
        <f t="shared" ref="J1157:J1220" si="74">E1157+I1157-G1157</f>
        <v>3035.2107999999998</v>
      </c>
      <c r="K1157" s="11" t="str">
        <f t="shared" ref="K1157:K1220" si="75">A1157&amp;"|"&amp;B1157</f>
        <v>P0097|Apr</v>
      </c>
    </row>
    <row r="1158" spans="1:11" ht="15" customHeight="1" x14ac:dyDescent="0.25">
      <c r="A1158" s="2" t="s">
        <v>229</v>
      </c>
      <c r="B1158" s="2" t="s">
        <v>3</v>
      </c>
      <c r="C1158" s="2">
        <v>8</v>
      </c>
      <c r="D1158" s="4">
        <v>425.01</v>
      </c>
      <c r="E1158" s="5">
        <f t="shared" si="72"/>
        <v>3400.08</v>
      </c>
      <c r="F1158" s="6">
        <v>0.03</v>
      </c>
      <c r="G1158" s="5">
        <f t="shared" si="73"/>
        <v>102.00239999999999</v>
      </c>
      <c r="H1158" s="2">
        <v>2</v>
      </c>
      <c r="I1158" s="3">
        <v>370</v>
      </c>
      <c r="J1158" s="5">
        <f t="shared" si="74"/>
        <v>3668.0776000000001</v>
      </c>
      <c r="K1158" s="11" t="str">
        <f t="shared" si="75"/>
        <v>P0097|May</v>
      </c>
    </row>
    <row r="1159" spans="1:11" ht="15" customHeight="1" x14ac:dyDescent="0.25">
      <c r="A1159" s="2" t="s">
        <v>229</v>
      </c>
      <c r="B1159" s="2" t="s">
        <v>4</v>
      </c>
      <c r="C1159" s="2">
        <v>8</v>
      </c>
      <c r="D1159" s="4">
        <v>482.66</v>
      </c>
      <c r="E1159" s="5">
        <f t="shared" si="72"/>
        <v>3861.28</v>
      </c>
      <c r="F1159" s="6">
        <v>0.03</v>
      </c>
      <c r="G1159" s="5">
        <f t="shared" si="73"/>
        <v>115.83840000000001</v>
      </c>
      <c r="H1159" s="2">
        <v>2</v>
      </c>
      <c r="I1159" s="3">
        <v>370</v>
      </c>
      <c r="J1159" s="5">
        <f t="shared" si="74"/>
        <v>4115.441600000001</v>
      </c>
      <c r="K1159" s="11" t="str">
        <f t="shared" si="75"/>
        <v>P0097|Jun</v>
      </c>
    </row>
    <row r="1160" spans="1:11" ht="15" customHeight="1" x14ac:dyDescent="0.25">
      <c r="A1160" s="2" t="s">
        <v>229</v>
      </c>
      <c r="B1160" s="2" t="s">
        <v>5</v>
      </c>
      <c r="C1160" s="2">
        <v>11</v>
      </c>
      <c r="D1160" s="4">
        <v>507.65</v>
      </c>
      <c r="E1160" s="5">
        <f t="shared" si="72"/>
        <v>5584.15</v>
      </c>
      <c r="F1160" s="6">
        <v>0.03</v>
      </c>
      <c r="G1160" s="5">
        <f t="shared" si="73"/>
        <v>167.52449999999999</v>
      </c>
      <c r="H1160" s="2">
        <v>3</v>
      </c>
      <c r="I1160" s="3">
        <v>555</v>
      </c>
      <c r="J1160" s="5">
        <f t="shared" si="74"/>
        <v>5971.6255000000001</v>
      </c>
      <c r="K1160" s="11" t="str">
        <f t="shared" si="75"/>
        <v>P0097|Jul</v>
      </c>
    </row>
    <row r="1161" spans="1:11" ht="15" customHeight="1" x14ac:dyDescent="0.25">
      <c r="A1161" s="2" t="s">
        <v>229</v>
      </c>
      <c r="B1161" s="2" t="s">
        <v>6</v>
      </c>
      <c r="C1161" s="2">
        <v>10</v>
      </c>
      <c r="D1161" s="4">
        <v>495.51</v>
      </c>
      <c r="E1161" s="5">
        <f t="shared" si="72"/>
        <v>4955.1000000000004</v>
      </c>
      <c r="F1161" s="6">
        <v>0.03</v>
      </c>
      <c r="G1161" s="5">
        <f t="shared" si="73"/>
        <v>148.65299999999999</v>
      </c>
      <c r="H1161" s="2">
        <v>3</v>
      </c>
      <c r="I1161" s="3">
        <v>555</v>
      </c>
      <c r="J1161" s="5">
        <f t="shared" si="74"/>
        <v>5361.4470000000001</v>
      </c>
      <c r="K1161" s="11" t="str">
        <f t="shared" si="75"/>
        <v>P0097|Aug</v>
      </c>
    </row>
    <row r="1162" spans="1:11" ht="15" customHeight="1" x14ac:dyDescent="0.25">
      <c r="A1162" s="2" t="s">
        <v>229</v>
      </c>
      <c r="B1162" s="2" t="s">
        <v>7</v>
      </c>
      <c r="C1162" s="2">
        <v>7</v>
      </c>
      <c r="D1162" s="4">
        <v>439.05</v>
      </c>
      <c r="E1162" s="5">
        <f t="shared" si="72"/>
        <v>3073.35</v>
      </c>
      <c r="F1162" s="6">
        <v>0.03</v>
      </c>
      <c r="G1162" s="5">
        <f t="shared" si="73"/>
        <v>92.200499999999991</v>
      </c>
      <c r="H1162" s="2">
        <v>2</v>
      </c>
      <c r="I1162" s="3">
        <v>370</v>
      </c>
      <c r="J1162" s="5">
        <f t="shared" si="74"/>
        <v>3351.1495</v>
      </c>
      <c r="K1162" s="11" t="str">
        <f t="shared" si="75"/>
        <v>P0097|Sep</v>
      </c>
    </row>
    <row r="1163" spans="1:11" ht="15" customHeight="1" x14ac:dyDescent="0.25">
      <c r="A1163" s="2" t="s">
        <v>229</v>
      </c>
      <c r="B1163" s="2" t="s">
        <v>8</v>
      </c>
      <c r="C1163" s="2">
        <v>6</v>
      </c>
      <c r="D1163" s="4">
        <v>455.46</v>
      </c>
      <c r="E1163" s="5">
        <f t="shared" si="72"/>
        <v>2732.7599999999998</v>
      </c>
      <c r="F1163" s="6">
        <v>0.03</v>
      </c>
      <c r="G1163" s="5">
        <f t="shared" si="73"/>
        <v>81.982799999999983</v>
      </c>
      <c r="H1163" s="2">
        <v>2</v>
      </c>
      <c r="I1163" s="3">
        <v>370</v>
      </c>
      <c r="J1163" s="5">
        <f t="shared" si="74"/>
        <v>3020.7772</v>
      </c>
      <c r="K1163" s="11" t="str">
        <f t="shared" si="75"/>
        <v>P0097|Oct</v>
      </c>
    </row>
    <row r="1164" spans="1:11" ht="15" customHeight="1" x14ac:dyDescent="0.25">
      <c r="A1164" s="2" t="s">
        <v>229</v>
      </c>
      <c r="B1164" s="2" t="s">
        <v>9</v>
      </c>
      <c r="C1164" s="2">
        <v>7</v>
      </c>
      <c r="D1164" s="4">
        <v>428.96</v>
      </c>
      <c r="E1164" s="5">
        <f t="shared" si="72"/>
        <v>3002.72</v>
      </c>
      <c r="F1164" s="6">
        <v>0.03</v>
      </c>
      <c r="G1164" s="5">
        <f t="shared" si="73"/>
        <v>90.081599999999995</v>
      </c>
      <c r="H1164" s="2">
        <v>3</v>
      </c>
      <c r="I1164" s="3">
        <v>555</v>
      </c>
      <c r="J1164" s="5">
        <f t="shared" si="74"/>
        <v>3467.6383999999998</v>
      </c>
      <c r="K1164" s="11" t="str">
        <f t="shared" si="75"/>
        <v>P0097|Nov</v>
      </c>
    </row>
    <row r="1165" spans="1:11" ht="15" customHeight="1" x14ac:dyDescent="0.25">
      <c r="A1165" s="2" t="s">
        <v>229</v>
      </c>
      <c r="B1165" s="2" t="s">
        <v>10</v>
      </c>
      <c r="C1165" s="2">
        <v>14</v>
      </c>
      <c r="D1165" s="4">
        <v>826.06</v>
      </c>
      <c r="E1165" s="5">
        <f t="shared" si="72"/>
        <v>11564.84</v>
      </c>
      <c r="F1165" s="6">
        <v>0.03</v>
      </c>
      <c r="G1165" s="5">
        <f t="shared" si="73"/>
        <v>346.9452</v>
      </c>
      <c r="H1165" s="2">
        <v>6</v>
      </c>
      <c r="I1165" s="3">
        <v>1110</v>
      </c>
      <c r="J1165" s="5">
        <f t="shared" si="74"/>
        <v>12327.8948</v>
      </c>
      <c r="K1165" s="11" t="str">
        <f t="shared" si="75"/>
        <v>P0097|Dec</v>
      </c>
    </row>
    <row r="1166" spans="1:11" ht="15" customHeight="1" x14ac:dyDescent="0.25">
      <c r="A1166" s="2" t="s">
        <v>229</v>
      </c>
      <c r="B1166" s="2" t="s">
        <v>11</v>
      </c>
      <c r="C1166" s="2">
        <v>12</v>
      </c>
      <c r="D1166" s="4">
        <v>766.75</v>
      </c>
      <c r="E1166" s="5">
        <f t="shared" si="72"/>
        <v>9201</v>
      </c>
      <c r="F1166" s="6">
        <v>0.03</v>
      </c>
      <c r="G1166" s="5">
        <f t="shared" si="73"/>
        <v>276.02999999999997</v>
      </c>
      <c r="H1166" s="2">
        <v>5</v>
      </c>
      <c r="I1166" s="3">
        <v>925</v>
      </c>
      <c r="J1166" s="5">
        <f t="shared" si="74"/>
        <v>9849.9699999999993</v>
      </c>
      <c r="K1166" s="11" t="str">
        <f t="shared" si="75"/>
        <v>P0097|Jan</v>
      </c>
    </row>
    <row r="1167" spans="1:11" ht="15" customHeight="1" x14ac:dyDescent="0.25">
      <c r="A1167" s="2" t="s">
        <v>229</v>
      </c>
      <c r="B1167" s="2" t="s">
        <v>12</v>
      </c>
      <c r="C1167" s="2">
        <v>11</v>
      </c>
      <c r="D1167" s="4">
        <v>760.5</v>
      </c>
      <c r="E1167" s="5">
        <f t="shared" si="72"/>
        <v>8365.5</v>
      </c>
      <c r="F1167" s="6">
        <v>0.03</v>
      </c>
      <c r="G1167" s="5">
        <f t="shared" si="73"/>
        <v>250.965</v>
      </c>
      <c r="H1167" s="2">
        <v>4</v>
      </c>
      <c r="I1167" s="3">
        <v>740</v>
      </c>
      <c r="J1167" s="5">
        <f t="shared" si="74"/>
        <v>8854.5349999999999</v>
      </c>
      <c r="K1167" s="11" t="str">
        <f t="shared" si="75"/>
        <v>P0097|Feb</v>
      </c>
    </row>
    <row r="1168" spans="1:11" ht="15" customHeight="1" x14ac:dyDescent="0.25">
      <c r="A1168" s="2" t="s">
        <v>229</v>
      </c>
      <c r="B1168" s="2" t="s">
        <v>13</v>
      </c>
      <c r="C1168" s="2">
        <v>11</v>
      </c>
      <c r="D1168" s="4">
        <v>680.41</v>
      </c>
      <c r="E1168" s="5">
        <f t="shared" si="72"/>
        <v>7484.5099999999993</v>
      </c>
      <c r="F1168" s="6">
        <v>0.03</v>
      </c>
      <c r="G1168" s="5">
        <f t="shared" si="73"/>
        <v>224.53529999999998</v>
      </c>
      <c r="H1168" s="2">
        <v>4</v>
      </c>
      <c r="I1168" s="3">
        <v>740</v>
      </c>
      <c r="J1168" s="5">
        <f t="shared" si="74"/>
        <v>7999.9746999999988</v>
      </c>
      <c r="K1168" s="11" t="str">
        <f t="shared" si="75"/>
        <v>P0097|Mar</v>
      </c>
    </row>
    <row r="1169" spans="1:11" ht="15" customHeight="1" x14ac:dyDescent="0.25">
      <c r="A1169" s="2" t="s">
        <v>231</v>
      </c>
      <c r="B1169" s="2" t="s">
        <v>2</v>
      </c>
      <c r="C1169" s="2">
        <v>5</v>
      </c>
      <c r="D1169" s="4">
        <v>200.05</v>
      </c>
      <c r="E1169" s="5">
        <f t="shared" si="72"/>
        <v>1000.25</v>
      </c>
      <c r="F1169" s="6">
        <v>0.03</v>
      </c>
      <c r="G1169" s="5">
        <f t="shared" si="73"/>
        <v>30.0075</v>
      </c>
      <c r="H1169" s="2">
        <v>2</v>
      </c>
      <c r="I1169" s="3">
        <v>370</v>
      </c>
      <c r="J1169" s="5">
        <f t="shared" si="74"/>
        <v>1340.2425000000001</v>
      </c>
      <c r="K1169" s="11" t="str">
        <f t="shared" si="75"/>
        <v>P0098|Apr</v>
      </c>
    </row>
    <row r="1170" spans="1:11" ht="15" customHeight="1" x14ac:dyDescent="0.25">
      <c r="A1170" s="2" t="s">
        <v>231</v>
      </c>
      <c r="B1170" s="2" t="s">
        <v>3</v>
      </c>
      <c r="C1170" s="2">
        <v>7</v>
      </c>
      <c r="D1170" s="4">
        <v>231.09</v>
      </c>
      <c r="E1170" s="5">
        <f t="shared" si="72"/>
        <v>1617.63</v>
      </c>
      <c r="F1170" s="6">
        <v>0.03</v>
      </c>
      <c r="G1170" s="5">
        <f t="shared" si="73"/>
        <v>48.5289</v>
      </c>
      <c r="H1170" s="2">
        <v>2</v>
      </c>
      <c r="I1170" s="3">
        <v>370</v>
      </c>
      <c r="J1170" s="5">
        <f t="shared" si="74"/>
        <v>1939.1011000000001</v>
      </c>
      <c r="K1170" s="11" t="str">
        <f t="shared" si="75"/>
        <v>P0098|May</v>
      </c>
    </row>
    <row r="1171" spans="1:11" ht="15" customHeight="1" x14ac:dyDescent="0.25">
      <c r="A1171" s="2" t="s">
        <v>231</v>
      </c>
      <c r="B1171" s="2" t="s">
        <v>4</v>
      </c>
      <c r="C1171" s="2">
        <v>8</v>
      </c>
      <c r="D1171" s="4">
        <v>228.98</v>
      </c>
      <c r="E1171" s="5">
        <f t="shared" si="72"/>
        <v>1831.84</v>
      </c>
      <c r="F1171" s="6">
        <v>0.03</v>
      </c>
      <c r="G1171" s="5">
        <f t="shared" si="73"/>
        <v>54.955199999999998</v>
      </c>
      <c r="H1171" s="2">
        <v>2</v>
      </c>
      <c r="I1171" s="3">
        <v>370</v>
      </c>
      <c r="J1171" s="5">
        <f t="shared" si="74"/>
        <v>2146.8848000000003</v>
      </c>
      <c r="K1171" s="11" t="str">
        <f t="shared" si="75"/>
        <v>P0098|Jun</v>
      </c>
    </row>
    <row r="1172" spans="1:11" ht="15" customHeight="1" x14ac:dyDescent="0.25">
      <c r="A1172" s="2" t="s">
        <v>231</v>
      </c>
      <c r="B1172" s="2" t="s">
        <v>5</v>
      </c>
      <c r="C1172" s="2">
        <v>9</v>
      </c>
      <c r="D1172" s="4">
        <v>304.23</v>
      </c>
      <c r="E1172" s="5">
        <f t="shared" si="72"/>
        <v>2738.07</v>
      </c>
      <c r="F1172" s="6">
        <v>0.03</v>
      </c>
      <c r="G1172" s="5">
        <f t="shared" si="73"/>
        <v>82.142099999999999</v>
      </c>
      <c r="H1172" s="2">
        <v>2</v>
      </c>
      <c r="I1172" s="3">
        <v>370</v>
      </c>
      <c r="J1172" s="5">
        <f t="shared" si="74"/>
        <v>3025.9279000000001</v>
      </c>
      <c r="K1172" s="11" t="str">
        <f t="shared" si="75"/>
        <v>P0098|Jul</v>
      </c>
    </row>
    <row r="1173" spans="1:11" ht="15" customHeight="1" x14ac:dyDescent="0.25">
      <c r="A1173" s="2" t="s">
        <v>231</v>
      </c>
      <c r="B1173" s="2" t="s">
        <v>6</v>
      </c>
      <c r="C1173" s="2">
        <v>10</v>
      </c>
      <c r="D1173" s="4">
        <v>264.60000000000002</v>
      </c>
      <c r="E1173" s="5">
        <f t="shared" si="72"/>
        <v>2646</v>
      </c>
      <c r="F1173" s="6">
        <v>0.03</v>
      </c>
      <c r="G1173" s="5">
        <f t="shared" si="73"/>
        <v>79.38</v>
      </c>
      <c r="H1173" s="2">
        <v>3</v>
      </c>
      <c r="I1173" s="3">
        <v>555</v>
      </c>
      <c r="J1173" s="5">
        <f t="shared" si="74"/>
        <v>3121.62</v>
      </c>
      <c r="K1173" s="11" t="str">
        <f t="shared" si="75"/>
        <v>P0098|Aug</v>
      </c>
    </row>
    <row r="1174" spans="1:11" ht="15" customHeight="1" x14ac:dyDescent="0.25">
      <c r="A1174" s="2" t="s">
        <v>231</v>
      </c>
      <c r="B1174" s="2" t="s">
        <v>7</v>
      </c>
      <c r="C1174" s="2">
        <v>6</v>
      </c>
      <c r="D1174" s="4">
        <v>220.32</v>
      </c>
      <c r="E1174" s="5">
        <f t="shared" si="72"/>
        <v>1321.92</v>
      </c>
      <c r="F1174" s="6">
        <v>0.03</v>
      </c>
      <c r="G1174" s="5">
        <f t="shared" si="73"/>
        <v>39.657600000000002</v>
      </c>
      <c r="H1174" s="2">
        <v>2</v>
      </c>
      <c r="I1174" s="3">
        <v>370</v>
      </c>
      <c r="J1174" s="5">
        <f t="shared" si="74"/>
        <v>1652.2624000000001</v>
      </c>
      <c r="K1174" s="11" t="str">
        <f t="shared" si="75"/>
        <v>P0098|Sep</v>
      </c>
    </row>
    <row r="1175" spans="1:11" ht="15" customHeight="1" x14ac:dyDescent="0.25">
      <c r="A1175" s="2" t="s">
        <v>231</v>
      </c>
      <c r="B1175" s="2" t="s">
        <v>8</v>
      </c>
      <c r="C1175" s="2">
        <v>6</v>
      </c>
      <c r="D1175" s="4">
        <v>219.1</v>
      </c>
      <c r="E1175" s="5">
        <f t="shared" si="72"/>
        <v>1314.6</v>
      </c>
      <c r="F1175" s="6">
        <v>0.03</v>
      </c>
      <c r="G1175" s="5">
        <f t="shared" si="73"/>
        <v>39.437999999999995</v>
      </c>
      <c r="H1175" s="2">
        <v>2</v>
      </c>
      <c r="I1175" s="3">
        <v>370</v>
      </c>
      <c r="J1175" s="5">
        <f t="shared" si="74"/>
        <v>1645.1619999999998</v>
      </c>
      <c r="K1175" s="11" t="str">
        <f t="shared" si="75"/>
        <v>P0098|Oct</v>
      </c>
    </row>
    <row r="1176" spans="1:11" ht="15" customHeight="1" x14ac:dyDescent="0.25">
      <c r="A1176" s="2" t="s">
        <v>231</v>
      </c>
      <c r="B1176" s="2" t="s">
        <v>9</v>
      </c>
      <c r="C1176" s="2">
        <v>6</v>
      </c>
      <c r="D1176" s="4">
        <v>223.28</v>
      </c>
      <c r="E1176" s="5">
        <f t="shared" si="72"/>
        <v>1339.68</v>
      </c>
      <c r="F1176" s="6">
        <v>0.03</v>
      </c>
      <c r="G1176" s="5">
        <f t="shared" si="73"/>
        <v>40.190400000000004</v>
      </c>
      <c r="H1176" s="2">
        <v>2</v>
      </c>
      <c r="I1176" s="3">
        <v>370</v>
      </c>
      <c r="J1176" s="5">
        <f t="shared" si="74"/>
        <v>1669.4896000000001</v>
      </c>
      <c r="K1176" s="11" t="str">
        <f t="shared" si="75"/>
        <v>P0098|Nov</v>
      </c>
    </row>
    <row r="1177" spans="1:11" ht="15" customHeight="1" x14ac:dyDescent="0.25">
      <c r="A1177" s="2" t="s">
        <v>231</v>
      </c>
      <c r="B1177" s="2" t="s">
        <v>10</v>
      </c>
      <c r="C1177" s="2">
        <v>15</v>
      </c>
      <c r="D1177" s="4">
        <v>370.83</v>
      </c>
      <c r="E1177" s="5">
        <f t="shared" si="72"/>
        <v>5562.45</v>
      </c>
      <c r="F1177" s="6">
        <v>0.03</v>
      </c>
      <c r="G1177" s="5">
        <f t="shared" si="73"/>
        <v>166.87349999999998</v>
      </c>
      <c r="H1177" s="2">
        <v>6</v>
      </c>
      <c r="I1177" s="3">
        <v>1110</v>
      </c>
      <c r="J1177" s="5">
        <f t="shared" si="74"/>
        <v>6505.5765000000001</v>
      </c>
      <c r="K1177" s="11" t="str">
        <f t="shared" si="75"/>
        <v>P0098|Dec</v>
      </c>
    </row>
    <row r="1178" spans="1:11" ht="15" customHeight="1" x14ac:dyDescent="0.25">
      <c r="A1178" s="2" t="s">
        <v>231</v>
      </c>
      <c r="B1178" s="2" t="s">
        <v>11</v>
      </c>
      <c r="C1178" s="2">
        <v>13</v>
      </c>
      <c r="D1178" s="4">
        <v>407.28</v>
      </c>
      <c r="E1178" s="5">
        <f t="shared" si="72"/>
        <v>5294.6399999999994</v>
      </c>
      <c r="F1178" s="6">
        <v>0.03</v>
      </c>
      <c r="G1178" s="5">
        <f t="shared" si="73"/>
        <v>158.83919999999998</v>
      </c>
      <c r="H1178" s="2">
        <v>5</v>
      </c>
      <c r="I1178" s="3">
        <v>925</v>
      </c>
      <c r="J1178" s="5">
        <f t="shared" si="74"/>
        <v>6060.8007999999991</v>
      </c>
      <c r="K1178" s="11" t="str">
        <f t="shared" si="75"/>
        <v>P0098|Jan</v>
      </c>
    </row>
    <row r="1179" spans="1:11" ht="15" customHeight="1" x14ac:dyDescent="0.25">
      <c r="A1179" s="2" t="s">
        <v>231</v>
      </c>
      <c r="B1179" s="2" t="s">
        <v>12</v>
      </c>
      <c r="C1179" s="2">
        <v>12</v>
      </c>
      <c r="D1179" s="4">
        <v>329.49</v>
      </c>
      <c r="E1179" s="5">
        <f t="shared" si="72"/>
        <v>3953.88</v>
      </c>
      <c r="F1179" s="6">
        <v>0.03</v>
      </c>
      <c r="G1179" s="5">
        <f t="shared" si="73"/>
        <v>118.6164</v>
      </c>
      <c r="H1179" s="2">
        <v>5</v>
      </c>
      <c r="I1179" s="3">
        <v>925</v>
      </c>
      <c r="J1179" s="5">
        <f t="shared" si="74"/>
        <v>4760.2636000000002</v>
      </c>
      <c r="K1179" s="11" t="str">
        <f t="shared" si="75"/>
        <v>P0098|Feb</v>
      </c>
    </row>
    <row r="1180" spans="1:11" ht="15" customHeight="1" x14ac:dyDescent="0.25">
      <c r="A1180" s="2" t="s">
        <v>231</v>
      </c>
      <c r="B1180" s="2" t="s">
        <v>13</v>
      </c>
      <c r="C1180" s="2">
        <v>12</v>
      </c>
      <c r="D1180" s="4">
        <v>331.48</v>
      </c>
      <c r="E1180" s="5">
        <f t="shared" si="72"/>
        <v>3977.76</v>
      </c>
      <c r="F1180" s="6">
        <v>0.03</v>
      </c>
      <c r="G1180" s="5">
        <f t="shared" si="73"/>
        <v>119.33280000000001</v>
      </c>
      <c r="H1180" s="2">
        <v>4</v>
      </c>
      <c r="I1180" s="3">
        <v>740</v>
      </c>
      <c r="J1180" s="5">
        <f t="shared" si="74"/>
        <v>4598.4272000000001</v>
      </c>
      <c r="K1180" s="11" t="str">
        <f t="shared" si="75"/>
        <v>P0098|Mar</v>
      </c>
    </row>
    <row r="1181" spans="1:11" ht="15" customHeight="1" x14ac:dyDescent="0.25">
      <c r="A1181" s="2" t="s">
        <v>233</v>
      </c>
      <c r="B1181" s="2" t="s">
        <v>2</v>
      </c>
      <c r="C1181" s="2">
        <v>5</v>
      </c>
      <c r="D1181" s="4">
        <v>125.86</v>
      </c>
      <c r="E1181" s="5">
        <f t="shared" si="72"/>
        <v>629.29999999999995</v>
      </c>
      <c r="F1181" s="6">
        <v>0.03</v>
      </c>
      <c r="G1181" s="5">
        <f t="shared" si="73"/>
        <v>18.878999999999998</v>
      </c>
      <c r="H1181" s="2">
        <v>2</v>
      </c>
      <c r="I1181" s="3">
        <v>240</v>
      </c>
      <c r="J1181" s="5">
        <f t="shared" si="74"/>
        <v>850.42099999999994</v>
      </c>
      <c r="K1181" s="11" t="str">
        <f t="shared" si="75"/>
        <v>P0099|Apr</v>
      </c>
    </row>
    <row r="1182" spans="1:11" ht="15" customHeight="1" x14ac:dyDescent="0.25">
      <c r="A1182" s="2" t="s">
        <v>233</v>
      </c>
      <c r="B1182" s="2" t="s">
        <v>3</v>
      </c>
      <c r="C1182" s="2">
        <v>6</v>
      </c>
      <c r="D1182" s="4">
        <v>119.21</v>
      </c>
      <c r="E1182" s="5">
        <f t="shared" si="72"/>
        <v>715.26</v>
      </c>
      <c r="F1182" s="6">
        <v>0.03</v>
      </c>
      <c r="G1182" s="5">
        <f t="shared" si="73"/>
        <v>21.457799999999999</v>
      </c>
      <c r="H1182" s="2">
        <v>2</v>
      </c>
      <c r="I1182" s="3">
        <v>240</v>
      </c>
      <c r="J1182" s="5">
        <f t="shared" si="74"/>
        <v>933.80219999999997</v>
      </c>
      <c r="K1182" s="11" t="str">
        <f t="shared" si="75"/>
        <v>P0099|May</v>
      </c>
    </row>
    <row r="1183" spans="1:11" ht="15" customHeight="1" x14ac:dyDescent="0.25">
      <c r="A1183" s="2" t="s">
        <v>233</v>
      </c>
      <c r="B1183" s="2" t="s">
        <v>4</v>
      </c>
      <c r="C1183" s="2">
        <v>6</v>
      </c>
      <c r="D1183" s="4">
        <v>120.78</v>
      </c>
      <c r="E1183" s="5">
        <f t="shared" si="72"/>
        <v>724.68000000000006</v>
      </c>
      <c r="F1183" s="6">
        <v>0.03</v>
      </c>
      <c r="G1183" s="5">
        <f t="shared" si="73"/>
        <v>21.740400000000001</v>
      </c>
      <c r="H1183" s="2">
        <v>2</v>
      </c>
      <c r="I1183" s="3">
        <v>240</v>
      </c>
      <c r="J1183" s="5">
        <f t="shared" si="74"/>
        <v>942.93960000000004</v>
      </c>
      <c r="K1183" s="11" t="str">
        <f t="shared" si="75"/>
        <v>P0099|Jun</v>
      </c>
    </row>
    <row r="1184" spans="1:11" ht="15" customHeight="1" x14ac:dyDescent="0.25">
      <c r="A1184" s="2" t="s">
        <v>233</v>
      </c>
      <c r="B1184" s="2" t="s">
        <v>5</v>
      </c>
      <c r="C1184" s="2">
        <v>8</v>
      </c>
      <c r="D1184" s="4">
        <v>149.41999999999999</v>
      </c>
      <c r="E1184" s="5">
        <f t="shared" si="72"/>
        <v>1195.3599999999999</v>
      </c>
      <c r="F1184" s="6">
        <v>0.03</v>
      </c>
      <c r="G1184" s="5">
        <f t="shared" si="73"/>
        <v>35.860799999999998</v>
      </c>
      <c r="H1184" s="2">
        <v>2</v>
      </c>
      <c r="I1184" s="3">
        <v>240</v>
      </c>
      <c r="J1184" s="5">
        <f t="shared" si="74"/>
        <v>1399.4992</v>
      </c>
      <c r="K1184" s="11" t="str">
        <f t="shared" si="75"/>
        <v>P0099|Jul</v>
      </c>
    </row>
    <row r="1185" spans="1:11" ht="15" customHeight="1" x14ac:dyDescent="0.25">
      <c r="A1185" s="2" t="s">
        <v>233</v>
      </c>
      <c r="B1185" s="2" t="s">
        <v>6</v>
      </c>
      <c r="C1185" s="2">
        <v>8</v>
      </c>
      <c r="D1185" s="4">
        <v>144.06</v>
      </c>
      <c r="E1185" s="5">
        <f t="shared" si="72"/>
        <v>1152.48</v>
      </c>
      <c r="F1185" s="6">
        <v>0.03</v>
      </c>
      <c r="G1185" s="5">
        <f t="shared" si="73"/>
        <v>34.574399999999997</v>
      </c>
      <c r="H1185" s="2">
        <v>2</v>
      </c>
      <c r="I1185" s="3">
        <v>240</v>
      </c>
      <c r="J1185" s="5">
        <f t="shared" si="74"/>
        <v>1357.9056</v>
      </c>
      <c r="K1185" s="11" t="str">
        <f t="shared" si="75"/>
        <v>P0099|Aug</v>
      </c>
    </row>
    <row r="1186" spans="1:11" ht="15" customHeight="1" x14ac:dyDescent="0.25">
      <c r="A1186" s="2" t="s">
        <v>233</v>
      </c>
      <c r="B1186" s="2" t="s">
        <v>7</v>
      </c>
      <c r="C1186" s="2">
        <v>6</v>
      </c>
      <c r="D1186" s="4">
        <v>121.56</v>
      </c>
      <c r="E1186" s="5">
        <f t="shared" si="72"/>
        <v>729.36</v>
      </c>
      <c r="F1186" s="6">
        <v>0.03</v>
      </c>
      <c r="G1186" s="5">
        <f t="shared" si="73"/>
        <v>21.880800000000001</v>
      </c>
      <c r="H1186" s="2">
        <v>2</v>
      </c>
      <c r="I1186" s="3">
        <v>240</v>
      </c>
      <c r="J1186" s="5">
        <f t="shared" si="74"/>
        <v>947.47919999999999</v>
      </c>
      <c r="K1186" s="11" t="str">
        <f t="shared" si="75"/>
        <v>P0099|Sep</v>
      </c>
    </row>
    <row r="1187" spans="1:11" ht="15" customHeight="1" x14ac:dyDescent="0.25">
      <c r="A1187" s="2" t="s">
        <v>233</v>
      </c>
      <c r="B1187" s="2" t="s">
        <v>8</v>
      </c>
      <c r="C1187" s="2">
        <v>5</v>
      </c>
      <c r="D1187" s="4">
        <v>123.32</v>
      </c>
      <c r="E1187" s="5">
        <f t="shared" si="72"/>
        <v>616.59999999999991</v>
      </c>
      <c r="F1187" s="6">
        <v>0.03</v>
      </c>
      <c r="G1187" s="5">
        <f t="shared" si="73"/>
        <v>18.497999999999998</v>
      </c>
      <c r="H1187" s="2">
        <v>2</v>
      </c>
      <c r="I1187" s="3">
        <v>240</v>
      </c>
      <c r="J1187" s="5">
        <f t="shared" si="74"/>
        <v>838.10199999999986</v>
      </c>
      <c r="K1187" s="11" t="str">
        <f t="shared" si="75"/>
        <v>P0099|Oct</v>
      </c>
    </row>
    <row r="1188" spans="1:11" ht="15" customHeight="1" x14ac:dyDescent="0.25">
      <c r="A1188" s="2" t="s">
        <v>233</v>
      </c>
      <c r="B1188" s="2" t="s">
        <v>9</v>
      </c>
      <c r="C1188" s="2">
        <v>6</v>
      </c>
      <c r="D1188" s="4">
        <v>140.03</v>
      </c>
      <c r="E1188" s="5">
        <f t="shared" si="72"/>
        <v>840.18000000000006</v>
      </c>
      <c r="F1188" s="6">
        <v>0.03</v>
      </c>
      <c r="G1188" s="5">
        <f t="shared" si="73"/>
        <v>25.205400000000001</v>
      </c>
      <c r="H1188" s="2">
        <v>2</v>
      </c>
      <c r="I1188" s="3">
        <v>240</v>
      </c>
      <c r="J1188" s="5">
        <f t="shared" si="74"/>
        <v>1054.9746</v>
      </c>
      <c r="K1188" s="11" t="str">
        <f t="shared" si="75"/>
        <v>P0099|Nov</v>
      </c>
    </row>
    <row r="1189" spans="1:11" ht="15" customHeight="1" x14ac:dyDescent="0.25">
      <c r="A1189" s="2" t="s">
        <v>233</v>
      </c>
      <c r="B1189" s="2" t="s">
        <v>10</v>
      </c>
      <c r="C1189" s="2">
        <v>14</v>
      </c>
      <c r="D1189" s="4">
        <v>220.23</v>
      </c>
      <c r="E1189" s="5">
        <f t="shared" si="72"/>
        <v>3083.22</v>
      </c>
      <c r="F1189" s="6">
        <v>0.03</v>
      </c>
      <c r="G1189" s="5">
        <f t="shared" si="73"/>
        <v>92.496599999999987</v>
      </c>
      <c r="H1189" s="2">
        <v>6</v>
      </c>
      <c r="I1189" s="3">
        <v>720</v>
      </c>
      <c r="J1189" s="5">
        <f t="shared" si="74"/>
        <v>3710.7233999999999</v>
      </c>
      <c r="K1189" s="11" t="str">
        <f t="shared" si="75"/>
        <v>P0099|Dec</v>
      </c>
    </row>
    <row r="1190" spans="1:11" ht="15" customHeight="1" x14ac:dyDescent="0.25">
      <c r="A1190" s="2" t="s">
        <v>233</v>
      </c>
      <c r="B1190" s="2" t="s">
        <v>11</v>
      </c>
      <c r="C1190" s="2">
        <v>11</v>
      </c>
      <c r="D1190" s="4">
        <v>203.19</v>
      </c>
      <c r="E1190" s="5">
        <f t="shared" si="72"/>
        <v>2235.09</v>
      </c>
      <c r="F1190" s="6">
        <v>0.03</v>
      </c>
      <c r="G1190" s="5">
        <f t="shared" si="73"/>
        <v>67.052700000000002</v>
      </c>
      <c r="H1190" s="2">
        <v>4</v>
      </c>
      <c r="I1190" s="3">
        <v>480</v>
      </c>
      <c r="J1190" s="5">
        <f t="shared" si="74"/>
        <v>2648.0373</v>
      </c>
      <c r="K1190" s="11" t="str">
        <f t="shared" si="75"/>
        <v>P0099|Jan</v>
      </c>
    </row>
    <row r="1191" spans="1:11" ht="15" customHeight="1" x14ac:dyDescent="0.25">
      <c r="A1191" s="2" t="s">
        <v>233</v>
      </c>
      <c r="B1191" s="2" t="s">
        <v>12</v>
      </c>
      <c r="C1191" s="2">
        <v>10</v>
      </c>
      <c r="D1191" s="4">
        <v>201.26</v>
      </c>
      <c r="E1191" s="5">
        <f t="shared" si="72"/>
        <v>2012.6</v>
      </c>
      <c r="F1191" s="6">
        <v>0.03</v>
      </c>
      <c r="G1191" s="5">
        <f t="shared" si="73"/>
        <v>60.377999999999993</v>
      </c>
      <c r="H1191" s="2">
        <v>4</v>
      </c>
      <c r="I1191" s="3">
        <v>480</v>
      </c>
      <c r="J1191" s="5">
        <f t="shared" si="74"/>
        <v>2432.2219999999998</v>
      </c>
      <c r="K1191" s="11" t="str">
        <f t="shared" si="75"/>
        <v>P0099|Feb</v>
      </c>
    </row>
    <row r="1192" spans="1:11" ht="15" customHeight="1" x14ac:dyDescent="0.25">
      <c r="A1192" s="2" t="s">
        <v>233</v>
      </c>
      <c r="B1192" s="2" t="s">
        <v>13</v>
      </c>
      <c r="C1192" s="2">
        <v>9</v>
      </c>
      <c r="D1192" s="4">
        <v>149.34</v>
      </c>
      <c r="E1192" s="5">
        <f t="shared" si="72"/>
        <v>1344.06</v>
      </c>
      <c r="F1192" s="6">
        <v>0.03</v>
      </c>
      <c r="G1192" s="5">
        <f t="shared" si="73"/>
        <v>40.321799999999996</v>
      </c>
      <c r="H1192" s="2">
        <v>3</v>
      </c>
      <c r="I1192" s="3">
        <v>360</v>
      </c>
      <c r="J1192" s="5">
        <f t="shared" si="74"/>
        <v>1663.7382</v>
      </c>
      <c r="K1192" s="11" t="str">
        <f t="shared" si="75"/>
        <v>P0099|Mar</v>
      </c>
    </row>
    <row r="1193" spans="1:11" ht="15" customHeight="1" x14ac:dyDescent="0.25">
      <c r="A1193" s="2" t="s">
        <v>235</v>
      </c>
      <c r="B1193" s="2" t="s">
        <v>2</v>
      </c>
      <c r="C1193" s="2">
        <v>6</v>
      </c>
      <c r="D1193" s="4">
        <v>140.22</v>
      </c>
      <c r="E1193" s="5">
        <f t="shared" si="72"/>
        <v>841.31999999999994</v>
      </c>
      <c r="F1193" s="6">
        <v>0.03</v>
      </c>
      <c r="G1193" s="5">
        <f t="shared" si="73"/>
        <v>25.239599999999996</v>
      </c>
      <c r="H1193" s="2">
        <v>2</v>
      </c>
      <c r="I1193" s="3">
        <v>300</v>
      </c>
      <c r="J1193" s="5">
        <f t="shared" si="74"/>
        <v>1116.0803999999998</v>
      </c>
      <c r="K1193" s="11" t="str">
        <f t="shared" si="75"/>
        <v>P0100|Apr</v>
      </c>
    </row>
    <row r="1194" spans="1:11" ht="15" customHeight="1" x14ac:dyDescent="0.25">
      <c r="A1194" s="2" t="s">
        <v>235</v>
      </c>
      <c r="B1194" s="2" t="s">
        <v>3</v>
      </c>
      <c r="C1194" s="2">
        <v>7</v>
      </c>
      <c r="D1194" s="4">
        <v>160.06</v>
      </c>
      <c r="E1194" s="5">
        <f t="shared" si="72"/>
        <v>1120.42</v>
      </c>
      <c r="F1194" s="6">
        <v>0.03</v>
      </c>
      <c r="G1194" s="5">
        <f t="shared" si="73"/>
        <v>33.6126</v>
      </c>
      <c r="H1194" s="2">
        <v>2</v>
      </c>
      <c r="I1194" s="3">
        <v>300</v>
      </c>
      <c r="J1194" s="5">
        <f t="shared" si="74"/>
        <v>1386.8074000000001</v>
      </c>
      <c r="K1194" s="11" t="str">
        <f t="shared" si="75"/>
        <v>P0100|May</v>
      </c>
    </row>
    <row r="1195" spans="1:11" ht="15" customHeight="1" x14ac:dyDescent="0.25">
      <c r="A1195" s="2" t="s">
        <v>235</v>
      </c>
      <c r="B1195" s="2" t="s">
        <v>4</v>
      </c>
      <c r="C1195" s="2">
        <v>7</v>
      </c>
      <c r="D1195" s="4">
        <v>149.4</v>
      </c>
      <c r="E1195" s="5">
        <f t="shared" si="72"/>
        <v>1045.8</v>
      </c>
      <c r="F1195" s="6">
        <v>0.03</v>
      </c>
      <c r="G1195" s="5">
        <f t="shared" si="73"/>
        <v>31.373999999999999</v>
      </c>
      <c r="H1195" s="2">
        <v>2</v>
      </c>
      <c r="I1195" s="3">
        <v>300</v>
      </c>
      <c r="J1195" s="5">
        <f t="shared" si="74"/>
        <v>1314.4259999999999</v>
      </c>
      <c r="K1195" s="11" t="str">
        <f t="shared" si="75"/>
        <v>P0100|Jun</v>
      </c>
    </row>
    <row r="1196" spans="1:11" ht="15" customHeight="1" x14ac:dyDescent="0.25">
      <c r="A1196" s="2" t="s">
        <v>235</v>
      </c>
      <c r="B1196" s="2" t="s">
        <v>5</v>
      </c>
      <c r="C1196" s="2">
        <v>9</v>
      </c>
      <c r="D1196" s="4">
        <v>176.05</v>
      </c>
      <c r="E1196" s="5">
        <f t="shared" si="72"/>
        <v>1584.45</v>
      </c>
      <c r="F1196" s="6">
        <v>0.03</v>
      </c>
      <c r="G1196" s="5">
        <f t="shared" si="73"/>
        <v>47.533499999999997</v>
      </c>
      <c r="H1196" s="2">
        <v>2</v>
      </c>
      <c r="I1196" s="3">
        <v>300</v>
      </c>
      <c r="J1196" s="5">
        <f t="shared" si="74"/>
        <v>1836.9165</v>
      </c>
      <c r="K1196" s="11" t="str">
        <f t="shared" si="75"/>
        <v>P0100|Jul</v>
      </c>
    </row>
    <row r="1197" spans="1:11" ht="15" customHeight="1" x14ac:dyDescent="0.25">
      <c r="A1197" s="2" t="s">
        <v>235</v>
      </c>
      <c r="B1197" s="2" t="s">
        <v>6</v>
      </c>
      <c r="C1197" s="2">
        <v>10</v>
      </c>
      <c r="D1197" s="4">
        <v>161.97</v>
      </c>
      <c r="E1197" s="5">
        <f t="shared" si="72"/>
        <v>1619.7</v>
      </c>
      <c r="F1197" s="6">
        <v>0.03</v>
      </c>
      <c r="G1197" s="5">
        <f t="shared" si="73"/>
        <v>48.591000000000001</v>
      </c>
      <c r="H1197" s="2">
        <v>3</v>
      </c>
      <c r="I1197" s="3">
        <v>450</v>
      </c>
      <c r="J1197" s="5">
        <f t="shared" si="74"/>
        <v>2021.1089999999999</v>
      </c>
      <c r="K1197" s="11" t="str">
        <f t="shared" si="75"/>
        <v>P0100|Aug</v>
      </c>
    </row>
    <row r="1198" spans="1:11" ht="15" customHeight="1" x14ac:dyDescent="0.25">
      <c r="A1198" s="2" t="s">
        <v>235</v>
      </c>
      <c r="B1198" s="2" t="s">
        <v>7</v>
      </c>
      <c r="C1198" s="2">
        <v>7</v>
      </c>
      <c r="D1198" s="4">
        <v>165.78</v>
      </c>
      <c r="E1198" s="5">
        <f t="shared" si="72"/>
        <v>1160.46</v>
      </c>
      <c r="F1198" s="6">
        <v>0.03</v>
      </c>
      <c r="G1198" s="5">
        <f t="shared" si="73"/>
        <v>34.813800000000001</v>
      </c>
      <c r="H1198" s="2">
        <v>2</v>
      </c>
      <c r="I1198" s="3">
        <v>300</v>
      </c>
      <c r="J1198" s="5">
        <f t="shared" si="74"/>
        <v>1425.6462000000001</v>
      </c>
      <c r="K1198" s="11" t="str">
        <f t="shared" si="75"/>
        <v>P0100|Sep</v>
      </c>
    </row>
    <row r="1199" spans="1:11" ht="15" customHeight="1" x14ac:dyDescent="0.25">
      <c r="A1199" s="2" t="s">
        <v>235</v>
      </c>
      <c r="B1199" s="2" t="s">
        <v>8</v>
      </c>
      <c r="C1199" s="2">
        <v>6</v>
      </c>
      <c r="D1199" s="4">
        <v>167.95</v>
      </c>
      <c r="E1199" s="5">
        <f t="shared" si="72"/>
        <v>1007.6999999999999</v>
      </c>
      <c r="F1199" s="6">
        <v>0.03</v>
      </c>
      <c r="G1199" s="5">
        <f t="shared" si="73"/>
        <v>30.230999999999998</v>
      </c>
      <c r="H1199" s="2">
        <v>2</v>
      </c>
      <c r="I1199" s="3">
        <v>300</v>
      </c>
      <c r="J1199" s="5">
        <f t="shared" si="74"/>
        <v>1277.4689999999998</v>
      </c>
      <c r="K1199" s="11" t="str">
        <f t="shared" si="75"/>
        <v>P0100|Oct</v>
      </c>
    </row>
    <row r="1200" spans="1:11" ht="15" customHeight="1" x14ac:dyDescent="0.25">
      <c r="A1200" s="2" t="s">
        <v>235</v>
      </c>
      <c r="B1200" s="2" t="s">
        <v>9</v>
      </c>
      <c r="C1200" s="2">
        <v>6</v>
      </c>
      <c r="D1200" s="4">
        <v>169.64</v>
      </c>
      <c r="E1200" s="5">
        <f t="shared" si="72"/>
        <v>1017.8399999999999</v>
      </c>
      <c r="F1200" s="6">
        <v>0.03</v>
      </c>
      <c r="G1200" s="5">
        <f t="shared" si="73"/>
        <v>30.535199999999996</v>
      </c>
      <c r="H1200" s="2">
        <v>2</v>
      </c>
      <c r="I1200" s="3">
        <v>300</v>
      </c>
      <c r="J1200" s="5">
        <f t="shared" si="74"/>
        <v>1287.3047999999999</v>
      </c>
      <c r="K1200" s="11" t="str">
        <f t="shared" si="75"/>
        <v>P0100|Nov</v>
      </c>
    </row>
    <row r="1201" spans="1:11" ht="15" customHeight="1" x14ac:dyDescent="0.25">
      <c r="A1201" s="2" t="s">
        <v>235</v>
      </c>
      <c r="B1201" s="2" t="s">
        <v>10</v>
      </c>
      <c r="C1201" s="2">
        <v>14</v>
      </c>
      <c r="D1201" s="4">
        <v>295.57</v>
      </c>
      <c r="E1201" s="5">
        <f t="shared" si="72"/>
        <v>4137.9799999999996</v>
      </c>
      <c r="F1201" s="6">
        <v>0.03</v>
      </c>
      <c r="G1201" s="5">
        <f t="shared" si="73"/>
        <v>124.13939999999998</v>
      </c>
      <c r="H1201" s="2">
        <v>6</v>
      </c>
      <c r="I1201" s="3">
        <v>900</v>
      </c>
      <c r="J1201" s="5">
        <f t="shared" si="74"/>
        <v>4913.8405999999995</v>
      </c>
      <c r="K1201" s="11" t="str">
        <f t="shared" si="75"/>
        <v>P0100|Dec</v>
      </c>
    </row>
    <row r="1202" spans="1:11" ht="15" customHeight="1" x14ac:dyDescent="0.25">
      <c r="A1202" s="2" t="s">
        <v>235</v>
      </c>
      <c r="B1202" s="2" t="s">
        <v>11</v>
      </c>
      <c r="C1202" s="2">
        <v>14</v>
      </c>
      <c r="D1202" s="4">
        <v>270.10000000000002</v>
      </c>
      <c r="E1202" s="5">
        <f t="shared" si="72"/>
        <v>3781.4000000000005</v>
      </c>
      <c r="F1202" s="6">
        <v>0.03</v>
      </c>
      <c r="G1202" s="5">
        <f t="shared" si="73"/>
        <v>113.44200000000001</v>
      </c>
      <c r="H1202" s="2">
        <v>5</v>
      </c>
      <c r="I1202" s="3">
        <v>750</v>
      </c>
      <c r="J1202" s="5">
        <f t="shared" si="74"/>
        <v>4417.9580000000005</v>
      </c>
      <c r="K1202" s="11" t="str">
        <f t="shared" si="75"/>
        <v>P0100|Jan</v>
      </c>
    </row>
    <row r="1203" spans="1:11" ht="15" customHeight="1" x14ac:dyDescent="0.25">
      <c r="A1203" s="2" t="s">
        <v>235</v>
      </c>
      <c r="B1203" s="2" t="s">
        <v>12</v>
      </c>
      <c r="C1203" s="2">
        <v>11</v>
      </c>
      <c r="D1203" s="4">
        <v>228.15</v>
      </c>
      <c r="E1203" s="5">
        <f t="shared" si="72"/>
        <v>2509.65</v>
      </c>
      <c r="F1203" s="6">
        <v>0.03</v>
      </c>
      <c r="G1203" s="5">
        <f t="shared" si="73"/>
        <v>75.289500000000004</v>
      </c>
      <c r="H1203" s="2">
        <v>4</v>
      </c>
      <c r="I1203" s="3">
        <v>600</v>
      </c>
      <c r="J1203" s="5">
        <f t="shared" si="74"/>
        <v>3034.3605000000002</v>
      </c>
      <c r="K1203" s="11" t="str">
        <f t="shared" si="75"/>
        <v>P0100|Feb</v>
      </c>
    </row>
    <row r="1204" spans="1:11" ht="15" customHeight="1" x14ac:dyDescent="0.25">
      <c r="A1204" s="2" t="s">
        <v>235</v>
      </c>
      <c r="B1204" s="2" t="s">
        <v>13</v>
      </c>
      <c r="C1204" s="2">
        <v>10</v>
      </c>
      <c r="D1204" s="4">
        <v>238.37</v>
      </c>
      <c r="E1204" s="5">
        <f t="shared" si="72"/>
        <v>2383.6999999999998</v>
      </c>
      <c r="F1204" s="6">
        <v>0.03</v>
      </c>
      <c r="G1204" s="5">
        <f t="shared" si="73"/>
        <v>71.510999999999996</v>
      </c>
      <c r="H1204" s="2">
        <v>4</v>
      </c>
      <c r="I1204" s="3">
        <v>600</v>
      </c>
      <c r="J1204" s="5">
        <f t="shared" si="74"/>
        <v>2912.1889999999999</v>
      </c>
      <c r="K1204" s="11" t="str">
        <f t="shared" si="75"/>
        <v>P0100|Mar</v>
      </c>
    </row>
    <row r="1205" spans="1:11" ht="15" customHeight="1" x14ac:dyDescent="0.25">
      <c r="A1205" s="2" t="s">
        <v>237</v>
      </c>
      <c r="B1205" s="2" t="s">
        <v>2</v>
      </c>
      <c r="C1205" s="2">
        <v>6</v>
      </c>
      <c r="D1205" s="4">
        <v>89.16</v>
      </c>
      <c r="E1205" s="5">
        <f t="shared" si="72"/>
        <v>534.96</v>
      </c>
      <c r="F1205" s="6">
        <v>0.03</v>
      </c>
      <c r="G1205" s="5">
        <f t="shared" si="73"/>
        <v>16.0488</v>
      </c>
      <c r="H1205" s="2">
        <v>2</v>
      </c>
      <c r="I1205" s="3">
        <v>190</v>
      </c>
      <c r="J1205" s="5">
        <f t="shared" si="74"/>
        <v>708.91120000000001</v>
      </c>
      <c r="K1205" s="11" t="str">
        <f t="shared" si="75"/>
        <v>P0101|Apr</v>
      </c>
    </row>
    <row r="1206" spans="1:11" ht="15" customHeight="1" x14ac:dyDescent="0.25">
      <c r="A1206" s="2" t="s">
        <v>237</v>
      </c>
      <c r="B1206" s="2" t="s">
        <v>3</v>
      </c>
      <c r="C1206" s="2">
        <v>6</v>
      </c>
      <c r="D1206" s="4">
        <v>99.35</v>
      </c>
      <c r="E1206" s="5">
        <f t="shared" si="72"/>
        <v>596.09999999999991</v>
      </c>
      <c r="F1206" s="6">
        <v>0.03</v>
      </c>
      <c r="G1206" s="5">
        <f t="shared" si="73"/>
        <v>17.882999999999996</v>
      </c>
      <c r="H1206" s="2">
        <v>2</v>
      </c>
      <c r="I1206" s="3">
        <v>190</v>
      </c>
      <c r="J1206" s="5">
        <f t="shared" si="74"/>
        <v>768.21699999999987</v>
      </c>
      <c r="K1206" s="11" t="str">
        <f t="shared" si="75"/>
        <v>P0101|May</v>
      </c>
    </row>
    <row r="1207" spans="1:11" ht="15" customHeight="1" x14ac:dyDescent="0.25">
      <c r="A1207" s="2" t="s">
        <v>237</v>
      </c>
      <c r="B1207" s="2" t="s">
        <v>4</v>
      </c>
      <c r="C1207" s="2">
        <v>8</v>
      </c>
      <c r="D1207" s="4">
        <v>99.03</v>
      </c>
      <c r="E1207" s="5">
        <f t="shared" si="72"/>
        <v>792.24</v>
      </c>
      <c r="F1207" s="6">
        <v>0.03</v>
      </c>
      <c r="G1207" s="5">
        <f t="shared" si="73"/>
        <v>23.767199999999999</v>
      </c>
      <c r="H1207" s="2">
        <v>2</v>
      </c>
      <c r="I1207" s="3">
        <v>190</v>
      </c>
      <c r="J1207" s="5">
        <f t="shared" si="74"/>
        <v>958.47280000000001</v>
      </c>
      <c r="K1207" s="11" t="str">
        <f t="shared" si="75"/>
        <v>P0101|Jun</v>
      </c>
    </row>
    <row r="1208" spans="1:11" ht="15" customHeight="1" x14ac:dyDescent="0.25">
      <c r="A1208" s="2" t="s">
        <v>237</v>
      </c>
      <c r="B1208" s="2" t="s">
        <v>5</v>
      </c>
      <c r="C1208" s="2">
        <v>10</v>
      </c>
      <c r="D1208" s="4">
        <v>107.15</v>
      </c>
      <c r="E1208" s="5">
        <f t="shared" si="72"/>
        <v>1071.5</v>
      </c>
      <c r="F1208" s="6">
        <v>0.03</v>
      </c>
      <c r="G1208" s="5">
        <f t="shared" si="73"/>
        <v>32.144999999999996</v>
      </c>
      <c r="H1208" s="2">
        <v>3</v>
      </c>
      <c r="I1208" s="3">
        <v>285</v>
      </c>
      <c r="J1208" s="5">
        <f t="shared" si="74"/>
        <v>1324.355</v>
      </c>
      <c r="K1208" s="11" t="str">
        <f t="shared" si="75"/>
        <v>P0101|Jul</v>
      </c>
    </row>
    <row r="1209" spans="1:11" ht="15" customHeight="1" x14ac:dyDescent="0.25">
      <c r="A1209" s="2" t="s">
        <v>237</v>
      </c>
      <c r="B1209" s="2" t="s">
        <v>6</v>
      </c>
      <c r="C1209" s="2">
        <v>9</v>
      </c>
      <c r="D1209" s="4">
        <v>113.99</v>
      </c>
      <c r="E1209" s="5">
        <f t="shared" si="72"/>
        <v>1025.9099999999999</v>
      </c>
      <c r="F1209" s="6">
        <v>0.03</v>
      </c>
      <c r="G1209" s="5">
        <f t="shared" si="73"/>
        <v>30.777299999999993</v>
      </c>
      <c r="H1209" s="2">
        <v>2</v>
      </c>
      <c r="I1209" s="3">
        <v>190</v>
      </c>
      <c r="J1209" s="5">
        <f t="shared" si="74"/>
        <v>1185.1326999999999</v>
      </c>
      <c r="K1209" s="11" t="str">
        <f t="shared" si="75"/>
        <v>P0101|Aug</v>
      </c>
    </row>
    <row r="1210" spans="1:11" ht="15" customHeight="1" x14ac:dyDescent="0.25">
      <c r="A1210" s="2" t="s">
        <v>237</v>
      </c>
      <c r="B1210" s="2" t="s">
        <v>7</v>
      </c>
      <c r="C1210" s="2">
        <v>7</v>
      </c>
      <c r="D1210" s="4">
        <v>102.12</v>
      </c>
      <c r="E1210" s="5">
        <f t="shared" si="72"/>
        <v>714.84</v>
      </c>
      <c r="F1210" s="6">
        <v>0.03</v>
      </c>
      <c r="G1210" s="5">
        <f t="shared" si="73"/>
        <v>21.4452</v>
      </c>
      <c r="H1210" s="2">
        <v>2</v>
      </c>
      <c r="I1210" s="3">
        <v>190</v>
      </c>
      <c r="J1210" s="5">
        <f t="shared" si="74"/>
        <v>883.39480000000003</v>
      </c>
      <c r="K1210" s="11" t="str">
        <f t="shared" si="75"/>
        <v>P0101|Sep</v>
      </c>
    </row>
    <row r="1211" spans="1:11" ht="15" customHeight="1" x14ac:dyDescent="0.25">
      <c r="A1211" s="2" t="s">
        <v>237</v>
      </c>
      <c r="B1211" s="2" t="s">
        <v>8</v>
      </c>
      <c r="C1211" s="2">
        <v>6</v>
      </c>
      <c r="D1211" s="4">
        <v>89.07</v>
      </c>
      <c r="E1211" s="5">
        <f t="shared" si="72"/>
        <v>534.41999999999996</v>
      </c>
      <c r="F1211" s="6">
        <v>0.03</v>
      </c>
      <c r="G1211" s="5">
        <f t="shared" si="73"/>
        <v>16.032599999999999</v>
      </c>
      <c r="H1211" s="2">
        <v>2</v>
      </c>
      <c r="I1211" s="3">
        <v>190</v>
      </c>
      <c r="J1211" s="5">
        <f t="shared" si="74"/>
        <v>708.38739999999996</v>
      </c>
      <c r="K1211" s="11" t="str">
        <f t="shared" si="75"/>
        <v>P0101|Oct</v>
      </c>
    </row>
    <row r="1212" spans="1:11" ht="15" customHeight="1" x14ac:dyDescent="0.25">
      <c r="A1212" s="2" t="s">
        <v>237</v>
      </c>
      <c r="B1212" s="2" t="s">
        <v>9</v>
      </c>
      <c r="C1212" s="2">
        <v>6</v>
      </c>
      <c r="D1212" s="4">
        <v>102.63</v>
      </c>
      <c r="E1212" s="5">
        <f t="shared" si="72"/>
        <v>615.78</v>
      </c>
      <c r="F1212" s="6">
        <v>0.03</v>
      </c>
      <c r="G1212" s="5">
        <f t="shared" si="73"/>
        <v>18.473399999999998</v>
      </c>
      <c r="H1212" s="2">
        <v>2</v>
      </c>
      <c r="I1212" s="3">
        <v>190</v>
      </c>
      <c r="J1212" s="5">
        <f t="shared" si="74"/>
        <v>787.3066</v>
      </c>
      <c r="K1212" s="11" t="str">
        <f t="shared" si="75"/>
        <v>P0101|Nov</v>
      </c>
    </row>
    <row r="1213" spans="1:11" ht="15" customHeight="1" x14ac:dyDescent="0.25">
      <c r="A1213" s="2" t="s">
        <v>237</v>
      </c>
      <c r="B1213" s="2" t="s">
        <v>10</v>
      </c>
      <c r="C1213" s="2">
        <v>15</v>
      </c>
      <c r="D1213" s="4">
        <v>170.44</v>
      </c>
      <c r="E1213" s="5">
        <f t="shared" si="72"/>
        <v>2556.6</v>
      </c>
      <c r="F1213" s="6">
        <v>0.03</v>
      </c>
      <c r="G1213" s="5">
        <f t="shared" si="73"/>
        <v>76.697999999999993</v>
      </c>
      <c r="H1213" s="2">
        <v>6</v>
      </c>
      <c r="I1213" s="3">
        <v>570</v>
      </c>
      <c r="J1213" s="5">
        <f t="shared" si="74"/>
        <v>3049.902</v>
      </c>
      <c r="K1213" s="11" t="str">
        <f t="shared" si="75"/>
        <v>P0101|Dec</v>
      </c>
    </row>
    <row r="1214" spans="1:11" ht="15" customHeight="1" x14ac:dyDescent="0.25">
      <c r="A1214" s="2" t="s">
        <v>237</v>
      </c>
      <c r="B1214" s="2" t="s">
        <v>11</v>
      </c>
      <c r="C1214" s="2">
        <v>12</v>
      </c>
      <c r="D1214" s="4">
        <v>154.72</v>
      </c>
      <c r="E1214" s="5">
        <f t="shared" si="72"/>
        <v>1856.6399999999999</v>
      </c>
      <c r="F1214" s="6">
        <v>0.03</v>
      </c>
      <c r="G1214" s="5">
        <f t="shared" si="73"/>
        <v>55.699199999999998</v>
      </c>
      <c r="H1214" s="2">
        <v>5</v>
      </c>
      <c r="I1214" s="3">
        <v>475</v>
      </c>
      <c r="J1214" s="5">
        <f t="shared" si="74"/>
        <v>2275.9407999999999</v>
      </c>
      <c r="K1214" s="11" t="str">
        <f t="shared" si="75"/>
        <v>P0101|Jan</v>
      </c>
    </row>
    <row r="1215" spans="1:11" ht="15" customHeight="1" x14ac:dyDescent="0.25">
      <c r="A1215" s="2" t="s">
        <v>237</v>
      </c>
      <c r="B1215" s="2" t="s">
        <v>12</v>
      </c>
      <c r="C1215" s="2">
        <v>11</v>
      </c>
      <c r="D1215" s="4">
        <v>148.87</v>
      </c>
      <c r="E1215" s="5">
        <f t="shared" si="72"/>
        <v>1637.5700000000002</v>
      </c>
      <c r="F1215" s="6">
        <v>0.03</v>
      </c>
      <c r="G1215" s="5">
        <f t="shared" si="73"/>
        <v>49.127100000000006</v>
      </c>
      <c r="H1215" s="2">
        <v>4</v>
      </c>
      <c r="I1215" s="3">
        <v>380</v>
      </c>
      <c r="J1215" s="5">
        <f t="shared" si="74"/>
        <v>1968.4429000000002</v>
      </c>
      <c r="K1215" s="11" t="str">
        <f t="shared" si="75"/>
        <v>P0101|Feb</v>
      </c>
    </row>
    <row r="1216" spans="1:11" ht="15" customHeight="1" x14ac:dyDescent="0.25">
      <c r="A1216" s="2" t="s">
        <v>237</v>
      </c>
      <c r="B1216" s="2" t="s">
        <v>13</v>
      </c>
      <c r="C1216" s="2">
        <v>10</v>
      </c>
      <c r="D1216" s="4">
        <v>121.57</v>
      </c>
      <c r="E1216" s="5">
        <f t="shared" si="72"/>
        <v>1215.6999999999998</v>
      </c>
      <c r="F1216" s="6">
        <v>0.03</v>
      </c>
      <c r="G1216" s="5">
        <f t="shared" si="73"/>
        <v>36.470999999999997</v>
      </c>
      <c r="H1216" s="2">
        <v>4</v>
      </c>
      <c r="I1216" s="3">
        <v>380</v>
      </c>
      <c r="J1216" s="5">
        <f t="shared" si="74"/>
        <v>1559.2289999999998</v>
      </c>
      <c r="K1216" s="11" t="str">
        <f t="shared" si="75"/>
        <v>P0101|Mar</v>
      </c>
    </row>
    <row r="1217" spans="1:11" ht="15" customHeight="1" x14ac:dyDescent="0.25">
      <c r="A1217" s="2" t="s">
        <v>239</v>
      </c>
      <c r="B1217" s="2" t="s">
        <v>2</v>
      </c>
      <c r="C1217" s="2">
        <v>5</v>
      </c>
      <c r="D1217" s="4">
        <v>134.87</v>
      </c>
      <c r="E1217" s="5">
        <f t="shared" si="72"/>
        <v>674.35</v>
      </c>
      <c r="F1217" s="6">
        <v>0.03</v>
      </c>
      <c r="G1217" s="5">
        <f t="shared" si="73"/>
        <v>20.230499999999999</v>
      </c>
      <c r="H1217" s="2">
        <v>2</v>
      </c>
      <c r="I1217" s="3">
        <v>240</v>
      </c>
      <c r="J1217" s="5">
        <f t="shared" si="74"/>
        <v>894.11950000000002</v>
      </c>
      <c r="K1217" s="11" t="str">
        <f t="shared" si="75"/>
        <v>P0102|Apr</v>
      </c>
    </row>
    <row r="1218" spans="1:11" ht="15" customHeight="1" x14ac:dyDescent="0.25">
      <c r="A1218" s="2" t="s">
        <v>239</v>
      </c>
      <c r="B1218" s="2" t="s">
        <v>3</v>
      </c>
      <c r="C1218" s="2">
        <v>7</v>
      </c>
      <c r="D1218" s="4">
        <v>129.97</v>
      </c>
      <c r="E1218" s="5">
        <f t="shared" si="72"/>
        <v>909.79</v>
      </c>
      <c r="F1218" s="6">
        <v>0.03</v>
      </c>
      <c r="G1218" s="5">
        <f t="shared" si="73"/>
        <v>27.293699999999998</v>
      </c>
      <c r="H1218" s="2">
        <v>2</v>
      </c>
      <c r="I1218" s="3">
        <v>240</v>
      </c>
      <c r="J1218" s="5">
        <f t="shared" si="74"/>
        <v>1122.4963</v>
      </c>
      <c r="K1218" s="11" t="str">
        <f t="shared" si="75"/>
        <v>P0102|May</v>
      </c>
    </row>
    <row r="1219" spans="1:11" ht="15" customHeight="1" x14ac:dyDescent="0.25">
      <c r="A1219" s="2" t="s">
        <v>239</v>
      </c>
      <c r="B1219" s="2" t="s">
        <v>4</v>
      </c>
      <c r="C1219" s="2">
        <v>7</v>
      </c>
      <c r="D1219" s="4">
        <v>129.36000000000001</v>
      </c>
      <c r="E1219" s="5">
        <f t="shared" si="72"/>
        <v>905.5200000000001</v>
      </c>
      <c r="F1219" s="6">
        <v>0.03</v>
      </c>
      <c r="G1219" s="5">
        <f t="shared" si="73"/>
        <v>27.165600000000001</v>
      </c>
      <c r="H1219" s="2">
        <v>2</v>
      </c>
      <c r="I1219" s="3">
        <v>240</v>
      </c>
      <c r="J1219" s="5">
        <f t="shared" si="74"/>
        <v>1118.3543999999999</v>
      </c>
      <c r="K1219" s="11" t="str">
        <f t="shared" si="75"/>
        <v>P0102|Jun</v>
      </c>
    </row>
    <row r="1220" spans="1:11" ht="15" customHeight="1" x14ac:dyDescent="0.25">
      <c r="A1220" s="2" t="s">
        <v>239</v>
      </c>
      <c r="B1220" s="2" t="s">
        <v>5</v>
      </c>
      <c r="C1220" s="2">
        <v>10</v>
      </c>
      <c r="D1220" s="4">
        <v>148.30000000000001</v>
      </c>
      <c r="E1220" s="5">
        <f t="shared" si="72"/>
        <v>1483</v>
      </c>
      <c r="F1220" s="6">
        <v>0.03</v>
      </c>
      <c r="G1220" s="5">
        <f t="shared" si="73"/>
        <v>44.489999999999995</v>
      </c>
      <c r="H1220" s="2">
        <v>3</v>
      </c>
      <c r="I1220" s="3">
        <v>360</v>
      </c>
      <c r="J1220" s="5">
        <f t="shared" si="74"/>
        <v>1798.51</v>
      </c>
      <c r="K1220" s="11" t="str">
        <f t="shared" si="75"/>
        <v>P0102|Jul</v>
      </c>
    </row>
    <row r="1221" spans="1:11" ht="15" customHeight="1" x14ac:dyDescent="0.25">
      <c r="A1221" s="2" t="s">
        <v>239</v>
      </c>
      <c r="B1221" s="2" t="s">
        <v>6</v>
      </c>
      <c r="C1221" s="2">
        <v>10</v>
      </c>
      <c r="D1221" s="4">
        <v>148.76</v>
      </c>
      <c r="E1221" s="5">
        <f t="shared" ref="E1221:E1284" si="76">C1221*D1221</f>
        <v>1487.6</v>
      </c>
      <c r="F1221" s="6">
        <v>0.03</v>
      </c>
      <c r="G1221" s="5">
        <f t="shared" ref="G1221:G1284" si="77">E1221*F1221</f>
        <v>44.627999999999993</v>
      </c>
      <c r="H1221" s="2">
        <v>3</v>
      </c>
      <c r="I1221" s="3">
        <v>360</v>
      </c>
      <c r="J1221" s="5">
        <f t="shared" ref="J1221:J1284" si="78">E1221+I1221-G1221</f>
        <v>1802.972</v>
      </c>
      <c r="K1221" s="11" t="str">
        <f t="shared" ref="K1221:K1284" si="79">A1221&amp;"|"&amp;B1221</f>
        <v>P0102|Aug</v>
      </c>
    </row>
    <row r="1222" spans="1:11" ht="15" customHeight="1" x14ac:dyDescent="0.25">
      <c r="A1222" s="2" t="s">
        <v>239</v>
      </c>
      <c r="B1222" s="2" t="s">
        <v>7</v>
      </c>
      <c r="C1222" s="2">
        <v>7</v>
      </c>
      <c r="D1222" s="4">
        <v>133.55000000000001</v>
      </c>
      <c r="E1222" s="5">
        <f t="shared" si="76"/>
        <v>934.85000000000014</v>
      </c>
      <c r="F1222" s="6">
        <v>0.03</v>
      </c>
      <c r="G1222" s="5">
        <f t="shared" si="77"/>
        <v>28.045500000000004</v>
      </c>
      <c r="H1222" s="2">
        <v>2</v>
      </c>
      <c r="I1222" s="3">
        <v>240</v>
      </c>
      <c r="J1222" s="5">
        <f t="shared" si="78"/>
        <v>1146.8045000000002</v>
      </c>
      <c r="K1222" s="11" t="str">
        <f t="shared" si="79"/>
        <v>P0102|Sep</v>
      </c>
    </row>
    <row r="1223" spans="1:11" ht="15" customHeight="1" x14ac:dyDescent="0.25">
      <c r="A1223" s="2" t="s">
        <v>239</v>
      </c>
      <c r="B1223" s="2" t="s">
        <v>8</v>
      </c>
      <c r="C1223" s="2">
        <v>6</v>
      </c>
      <c r="D1223" s="4">
        <v>127.54</v>
      </c>
      <c r="E1223" s="5">
        <f t="shared" si="76"/>
        <v>765.24</v>
      </c>
      <c r="F1223" s="6">
        <v>0.03</v>
      </c>
      <c r="G1223" s="5">
        <f t="shared" si="77"/>
        <v>22.9572</v>
      </c>
      <c r="H1223" s="2">
        <v>2</v>
      </c>
      <c r="I1223" s="3">
        <v>240</v>
      </c>
      <c r="J1223" s="5">
        <f t="shared" si="78"/>
        <v>982.28279999999995</v>
      </c>
      <c r="K1223" s="11" t="str">
        <f t="shared" si="79"/>
        <v>P0102|Oct</v>
      </c>
    </row>
    <row r="1224" spans="1:11" ht="15" customHeight="1" x14ac:dyDescent="0.25">
      <c r="A1224" s="2" t="s">
        <v>239</v>
      </c>
      <c r="B1224" s="2" t="s">
        <v>9</v>
      </c>
      <c r="C1224" s="2">
        <v>6</v>
      </c>
      <c r="D1224" s="4">
        <v>129.08000000000001</v>
      </c>
      <c r="E1224" s="5">
        <f t="shared" si="76"/>
        <v>774.48</v>
      </c>
      <c r="F1224" s="6">
        <v>0.03</v>
      </c>
      <c r="G1224" s="5">
        <f t="shared" si="77"/>
        <v>23.234400000000001</v>
      </c>
      <c r="H1224" s="2">
        <v>2</v>
      </c>
      <c r="I1224" s="3">
        <v>240</v>
      </c>
      <c r="J1224" s="5">
        <f t="shared" si="78"/>
        <v>991.24559999999997</v>
      </c>
      <c r="K1224" s="11" t="str">
        <f t="shared" si="79"/>
        <v>P0102|Nov</v>
      </c>
    </row>
    <row r="1225" spans="1:11" ht="15" customHeight="1" x14ac:dyDescent="0.25">
      <c r="A1225" s="2" t="s">
        <v>239</v>
      </c>
      <c r="B1225" s="2" t="s">
        <v>10</v>
      </c>
      <c r="C1225" s="2">
        <v>15</v>
      </c>
      <c r="D1225" s="4">
        <v>258.11</v>
      </c>
      <c r="E1225" s="5">
        <f t="shared" si="76"/>
        <v>3871.65</v>
      </c>
      <c r="F1225" s="6">
        <v>0.03</v>
      </c>
      <c r="G1225" s="5">
        <f t="shared" si="77"/>
        <v>116.1495</v>
      </c>
      <c r="H1225" s="2">
        <v>6</v>
      </c>
      <c r="I1225" s="3">
        <v>720</v>
      </c>
      <c r="J1225" s="5">
        <f t="shared" si="78"/>
        <v>4475.5004999999992</v>
      </c>
      <c r="K1225" s="11" t="str">
        <f t="shared" si="79"/>
        <v>P0102|Dec</v>
      </c>
    </row>
    <row r="1226" spans="1:11" ht="15" customHeight="1" x14ac:dyDescent="0.25">
      <c r="A1226" s="2" t="s">
        <v>239</v>
      </c>
      <c r="B1226" s="2" t="s">
        <v>11</v>
      </c>
      <c r="C1226" s="2">
        <v>12</v>
      </c>
      <c r="D1226" s="4">
        <v>223.99</v>
      </c>
      <c r="E1226" s="5">
        <f t="shared" si="76"/>
        <v>2687.88</v>
      </c>
      <c r="F1226" s="6">
        <v>0.03</v>
      </c>
      <c r="G1226" s="5">
        <f t="shared" si="77"/>
        <v>80.636399999999995</v>
      </c>
      <c r="H1226" s="2">
        <v>5</v>
      </c>
      <c r="I1226" s="3">
        <v>600</v>
      </c>
      <c r="J1226" s="5">
        <f t="shared" si="78"/>
        <v>3207.2436000000002</v>
      </c>
      <c r="K1226" s="11" t="str">
        <f t="shared" si="79"/>
        <v>P0102|Jan</v>
      </c>
    </row>
    <row r="1227" spans="1:11" ht="15" customHeight="1" x14ac:dyDescent="0.25">
      <c r="A1227" s="2" t="s">
        <v>239</v>
      </c>
      <c r="B1227" s="2" t="s">
        <v>12</v>
      </c>
      <c r="C1227" s="2">
        <v>10</v>
      </c>
      <c r="D1227" s="4">
        <v>232.11</v>
      </c>
      <c r="E1227" s="5">
        <f t="shared" si="76"/>
        <v>2321.1000000000004</v>
      </c>
      <c r="F1227" s="6">
        <v>0.03</v>
      </c>
      <c r="G1227" s="5">
        <f t="shared" si="77"/>
        <v>69.63300000000001</v>
      </c>
      <c r="H1227" s="2">
        <v>4</v>
      </c>
      <c r="I1227" s="3">
        <v>480</v>
      </c>
      <c r="J1227" s="5">
        <f t="shared" si="78"/>
        <v>2731.4670000000006</v>
      </c>
      <c r="K1227" s="11" t="str">
        <f t="shared" si="79"/>
        <v>P0102|Feb</v>
      </c>
    </row>
    <row r="1228" spans="1:11" ht="15" customHeight="1" x14ac:dyDescent="0.25">
      <c r="A1228" s="2" t="s">
        <v>239</v>
      </c>
      <c r="B1228" s="2" t="s">
        <v>13</v>
      </c>
      <c r="C1228" s="2">
        <v>11</v>
      </c>
      <c r="D1228" s="4">
        <v>185.04</v>
      </c>
      <c r="E1228" s="5">
        <f t="shared" si="76"/>
        <v>2035.4399999999998</v>
      </c>
      <c r="F1228" s="6">
        <v>0.03</v>
      </c>
      <c r="G1228" s="5">
        <f t="shared" si="77"/>
        <v>61.063199999999995</v>
      </c>
      <c r="H1228" s="2">
        <v>4</v>
      </c>
      <c r="I1228" s="3">
        <v>480</v>
      </c>
      <c r="J1228" s="5">
        <f t="shared" si="78"/>
        <v>2454.3767999999995</v>
      </c>
      <c r="K1228" s="11" t="str">
        <f t="shared" si="79"/>
        <v>P0102|Mar</v>
      </c>
    </row>
    <row r="1229" spans="1:11" ht="15" customHeight="1" x14ac:dyDescent="0.25">
      <c r="A1229" s="2" t="s">
        <v>241</v>
      </c>
      <c r="B1229" s="2" t="s">
        <v>2</v>
      </c>
      <c r="C1229" s="2">
        <v>6</v>
      </c>
      <c r="D1229" s="4">
        <v>191</v>
      </c>
      <c r="E1229" s="5">
        <f t="shared" si="76"/>
        <v>1146</v>
      </c>
      <c r="F1229" s="6">
        <v>0.03</v>
      </c>
      <c r="G1229" s="5">
        <f t="shared" si="77"/>
        <v>34.379999999999995</v>
      </c>
      <c r="H1229" s="2">
        <v>2</v>
      </c>
      <c r="I1229" s="3">
        <v>370</v>
      </c>
      <c r="J1229" s="5">
        <f t="shared" si="78"/>
        <v>1481.62</v>
      </c>
      <c r="K1229" s="11" t="str">
        <f t="shared" si="79"/>
        <v>P0103|Apr</v>
      </c>
    </row>
    <row r="1230" spans="1:11" ht="15" customHeight="1" x14ac:dyDescent="0.25">
      <c r="A1230" s="2" t="s">
        <v>241</v>
      </c>
      <c r="B1230" s="2" t="s">
        <v>3</v>
      </c>
      <c r="C1230" s="2">
        <v>7</v>
      </c>
      <c r="D1230" s="4">
        <v>203.93</v>
      </c>
      <c r="E1230" s="5">
        <f t="shared" si="76"/>
        <v>1427.51</v>
      </c>
      <c r="F1230" s="6">
        <v>0.03</v>
      </c>
      <c r="G1230" s="5">
        <f t="shared" si="77"/>
        <v>42.825299999999999</v>
      </c>
      <c r="H1230" s="2">
        <v>2</v>
      </c>
      <c r="I1230" s="3">
        <v>370</v>
      </c>
      <c r="J1230" s="5">
        <f t="shared" si="78"/>
        <v>1754.6847</v>
      </c>
      <c r="K1230" s="11" t="str">
        <f t="shared" si="79"/>
        <v>P0103|May</v>
      </c>
    </row>
    <row r="1231" spans="1:11" ht="15" customHeight="1" x14ac:dyDescent="0.25">
      <c r="A1231" s="2" t="s">
        <v>241</v>
      </c>
      <c r="B1231" s="2" t="s">
        <v>4</v>
      </c>
      <c r="C1231" s="2">
        <v>9</v>
      </c>
      <c r="D1231" s="4">
        <v>214.42</v>
      </c>
      <c r="E1231" s="5">
        <f t="shared" si="76"/>
        <v>1929.78</v>
      </c>
      <c r="F1231" s="6">
        <v>0.03</v>
      </c>
      <c r="G1231" s="5">
        <f t="shared" si="77"/>
        <v>57.8934</v>
      </c>
      <c r="H1231" s="2">
        <v>2</v>
      </c>
      <c r="I1231" s="3">
        <v>370</v>
      </c>
      <c r="J1231" s="5">
        <f t="shared" si="78"/>
        <v>2241.8865999999998</v>
      </c>
      <c r="K1231" s="11" t="str">
        <f t="shared" si="79"/>
        <v>P0103|Jun</v>
      </c>
    </row>
    <row r="1232" spans="1:11" ht="15" customHeight="1" x14ac:dyDescent="0.25">
      <c r="A1232" s="2" t="s">
        <v>241</v>
      </c>
      <c r="B1232" s="2" t="s">
        <v>5</v>
      </c>
      <c r="C1232" s="2">
        <v>10</v>
      </c>
      <c r="D1232" s="4">
        <v>229.63</v>
      </c>
      <c r="E1232" s="5">
        <f t="shared" si="76"/>
        <v>2296.3000000000002</v>
      </c>
      <c r="F1232" s="6">
        <v>0.03</v>
      </c>
      <c r="G1232" s="5">
        <f t="shared" si="77"/>
        <v>68.88900000000001</v>
      </c>
      <c r="H1232" s="2">
        <v>3</v>
      </c>
      <c r="I1232" s="3">
        <v>555</v>
      </c>
      <c r="J1232" s="5">
        <f t="shared" si="78"/>
        <v>2782.4110000000001</v>
      </c>
      <c r="K1232" s="11" t="str">
        <f t="shared" si="79"/>
        <v>P0103|Jul</v>
      </c>
    </row>
    <row r="1233" spans="1:11" ht="15" customHeight="1" x14ac:dyDescent="0.25">
      <c r="A1233" s="2" t="s">
        <v>241</v>
      </c>
      <c r="B1233" s="2" t="s">
        <v>6</v>
      </c>
      <c r="C1233" s="2">
        <v>9</v>
      </c>
      <c r="D1233" s="4">
        <v>208.63</v>
      </c>
      <c r="E1233" s="5">
        <f t="shared" si="76"/>
        <v>1877.67</v>
      </c>
      <c r="F1233" s="6">
        <v>0.03</v>
      </c>
      <c r="G1233" s="5">
        <f t="shared" si="77"/>
        <v>56.330100000000002</v>
      </c>
      <c r="H1233" s="2">
        <v>2</v>
      </c>
      <c r="I1233" s="3">
        <v>370</v>
      </c>
      <c r="J1233" s="5">
        <f t="shared" si="78"/>
        <v>2191.3398999999999</v>
      </c>
      <c r="K1233" s="11" t="str">
        <f t="shared" si="79"/>
        <v>P0103|Aug</v>
      </c>
    </row>
    <row r="1234" spans="1:11" ht="15" customHeight="1" x14ac:dyDescent="0.25">
      <c r="A1234" s="2" t="s">
        <v>241</v>
      </c>
      <c r="B1234" s="2" t="s">
        <v>7</v>
      </c>
      <c r="C1234" s="2">
        <v>7</v>
      </c>
      <c r="D1234" s="4">
        <v>214.63</v>
      </c>
      <c r="E1234" s="5">
        <f t="shared" si="76"/>
        <v>1502.4099999999999</v>
      </c>
      <c r="F1234" s="6">
        <v>0.03</v>
      </c>
      <c r="G1234" s="5">
        <f t="shared" si="77"/>
        <v>45.072299999999991</v>
      </c>
      <c r="H1234" s="2">
        <v>2</v>
      </c>
      <c r="I1234" s="3">
        <v>370</v>
      </c>
      <c r="J1234" s="5">
        <f t="shared" si="78"/>
        <v>1827.3376999999998</v>
      </c>
      <c r="K1234" s="11" t="str">
        <f t="shared" si="79"/>
        <v>P0103|Sep</v>
      </c>
    </row>
    <row r="1235" spans="1:11" ht="15" customHeight="1" x14ac:dyDescent="0.25">
      <c r="A1235" s="2" t="s">
        <v>241</v>
      </c>
      <c r="B1235" s="2" t="s">
        <v>8</v>
      </c>
      <c r="C1235" s="2">
        <v>6</v>
      </c>
      <c r="D1235" s="4">
        <v>203.07</v>
      </c>
      <c r="E1235" s="5">
        <f t="shared" si="76"/>
        <v>1218.42</v>
      </c>
      <c r="F1235" s="6">
        <v>0.03</v>
      </c>
      <c r="G1235" s="5">
        <f t="shared" si="77"/>
        <v>36.552599999999998</v>
      </c>
      <c r="H1235" s="2">
        <v>2</v>
      </c>
      <c r="I1235" s="3">
        <v>370</v>
      </c>
      <c r="J1235" s="5">
        <f t="shared" si="78"/>
        <v>1551.8674000000001</v>
      </c>
      <c r="K1235" s="11" t="str">
        <f t="shared" si="79"/>
        <v>P0103|Oct</v>
      </c>
    </row>
    <row r="1236" spans="1:11" ht="15" customHeight="1" x14ac:dyDescent="0.25">
      <c r="A1236" s="2" t="s">
        <v>241</v>
      </c>
      <c r="B1236" s="2" t="s">
        <v>9</v>
      </c>
      <c r="C1236" s="2">
        <v>7</v>
      </c>
      <c r="D1236" s="4">
        <v>219.97</v>
      </c>
      <c r="E1236" s="5">
        <f t="shared" si="76"/>
        <v>1539.79</v>
      </c>
      <c r="F1236" s="6">
        <v>0.03</v>
      </c>
      <c r="G1236" s="5">
        <f t="shared" si="77"/>
        <v>46.1937</v>
      </c>
      <c r="H1236" s="2">
        <v>3</v>
      </c>
      <c r="I1236" s="3">
        <v>555</v>
      </c>
      <c r="J1236" s="5">
        <f t="shared" si="78"/>
        <v>2048.5963000000002</v>
      </c>
      <c r="K1236" s="11" t="str">
        <f t="shared" si="79"/>
        <v>P0103|Nov</v>
      </c>
    </row>
    <row r="1237" spans="1:11" ht="15" customHeight="1" x14ac:dyDescent="0.25">
      <c r="A1237" s="2" t="s">
        <v>241</v>
      </c>
      <c r="B1237" s="2" t="s">
        <v>10</v>
      </c>
      <c r="C1237" s="2">
        <v>15</v>
      </c>
      <c r="D1237" s="4">
        <v>365.55</v>
      </c>
      <c r="E1237" s="5">
        <f t="shared" si="76"/>
        <v>5483.25</v>
      </c>
      <c r="F1237" s="6">
        <v>0.03</v>
      </c>
      <c r="G1237" s="5">
        <f t="shared" si="77"/>
        <v>164.4975</v>
      </c>
      <c r="H1237" s="2">
        <v>6</v>
      </c>
      <c r="I1237" s="3">
        <v>1110</v>
      </c>
      <c r="J1237" s="5">
        <f t="shared" si="78"/>
        <v>6428.7524999999996</v>
      </c>
      <c r="K1237" s="11" t="str">
        <f t="shared" si="79"/>
        <v>P0103|Dec</v>
      </c>
    </row>
    <row r="1238" spans="1:11" ht="15" customHeight="1" x14ac:dyDescent="0.25">
      <c r="A1238" s="2" t="s">
        <v>241</v>
      </c>
      <c r="B1238" s="2" t="s">
        <v>11</v>
      </c>
      <c r="C1238" s="2">
        <v>14</v>
      </c>
      <c r="D1238" s="4">
        <v>348.54</v>
      </c>
      <c r="E1238" s="5">
        <f t="shared" si="76"/>
        <v>4879.5600000000004</v>
      </c>
      <c r="F1238" s="6">
        <v>0.03</v>
      </c>
      <c r="G1238" s="5">
        <f t="shared" si="77"/>
        <v>146.38679999999999</v>
      </c>
      <c r="H1238" s="2">
        <v>6</v>
      </c>
      <c r="I1238" s="3">
        <v>1110</v>
      </c>
      <c r="J1238" s="5">
        <f t="shared" si="78"/>
        <v>5843.1732000000002</v>
      </c>
      <c r="K1238" s="11" t="str">
        <f t="shared" si="79"/>
        <v>P0103|Jan</v>
      </c>
    </row>
    <row r="1239" spans="1:11" ht="15" customHeight="1" x14ac:dyDescent="0.25">
      <c r="A1239" s="2" t="s">
        <v>241</v>
      </c>
      <c r="B1239" s="2" t="s">
        <v>12</v>
      </c>
      <c r="C1239" s="2">
        <v>12</v>
      </c>
      <c r="D1239" s="4">
        <v>324.10000000000002</v>
      </c>
      <c r="E1239" s="5">
        <f t="shared" si="76"/>
        <v>3889.2000000000003</v>
      </c>
      <c r="F1239" s="6">
        <v>0.03</v>
      </c>
      <c r="G1239" s="5">
        <f t="shared" si="77"/>
        <v>116.676</v>
      </c>
      <c r="H1239" s="2">
        <v>5</v>
      </c>
      <c r="I1239" s="3">
        <v>925</v>
      </c>
      <c r="J1239" s="5">
        <f t="shared" si="78"/>
        <v>4697.5240000000003</v>
      </c>
      <c r="K1239" s="11" t="str">
        <f t="shared" si="79"/>
        <v>P0103|Feb</v>
      </c>
    </row>
    <row r="1240" spans="1:11" ht="15" customHeight="1" x14ac:dyDescent="0.25">
      <c r="A1240" s="2" t="s">
        <v>241</v>
      </c>
      <c r="B1240" s="2" t="s">
        <v>13</v>
      </c>
      <c r="C1240" s="2">
        <v>11</v>
      </c>
      <c r="D1240" s="4">
        <v>301.47000000000003</v>
      </c>
      <c r="E1240" s="5">
        <f t="shared" si="76"/>
        <v>3316.17</v>
      </c>
      <c r="F1240" s="6">
        <v>0.03</v>
      </c>
      <c r="G1240" s="5">
        <f t="shared" si="77"/>
        <v>99.485100000000003</v>
      </c>
      <c r="H1240" s="2">
        <v>4</v>
      </c>
      <c r="I1240" s="3">
        <v>740</v>
      </c>
      <c r="J1240" s="5">
        <f t="shared" si="78"/>
        <v>3956.6849000000002</v>
      </c>
      <c r="K1240" s="11" t="str">
        <f t="shared" si="79"/>
        <v>P0103|Mar</v>
      </c>
    </row>
    <row r="1241" spans="1:11" ht="15" customHeight="1" x14ac:dyDescent="0.25">
      <c r="A1241" s="2" t="s">
        <v>243</v>
      </c>
      <c r="B1241" s="2" t="s">
        <v>2</v>
      </c>
      <c r="C1241" s="2">
        <v>6</v>
      </c>
      <c r="D1241" s="4">
        <v>157.72</v>
      </c>
      <c r="E1241" s="5">
        <f t="shared" si="76"/>
        <v>946.31999999999994</v>
      </c>
      <c r="F1241" s="6">
        <v>0.03</v>
      </c>
      <c r="G1241" s="5">
        <f t="shared" si="77"/>
        <v>28.389599999999998</v>
      </c>
      <c r="H1241" s="2">
        <v>2</v>
      </c>
      <c r="I1241" s="3">
        <v>300</v>
      </c>
      <c r="J1241" s="5">
        <f t="shared" si="78"/>
        <v>1217.9304</v>
      </c>
      <c r="K1241" s="11" t="str">
        <f t="shared" si="79"/>
        <v>P0104|Apr</v>
      </c>
    </row>
    <row r="1242" spans="1:11" ht="15" customHeight="1" x14ac:dyDescent="0.25">
      <c r="A1242" s="2" t="s">
        <v>243</v>
      </c>
      <c r="B1242" s="2" t="s">
        <v>3</v>
      </c>
      <c r="C1242" s="2">
        <v>6</v>
      </c>
      <c r="D1242" s="4">
        <v>156.66999999999999</v>
      </c>
      <c r="E1242" s="5">
        <f t="shared" si="76"/>
        <v>940.02</v>
      </c>
      <c r="F1242" s="6">
        <v>0.03</v>
      </c>
      <c r="G1242" s="5">
        <f t="shared" si="77"/>
        <v>28.200599999999998</v>
      </c>
      <c r="H1242" s="2">
        <v>2</v>
      </c>
      <c r="I1242" s="3">
        <v>300</v>
      </c>
      <c r="J1242" s="5">
        <f t="shared" si="78"/>
        <v>1211.8194000000001</v>
      </c>
      <c r="K1242" s="11" t="str">
        <f t="shared" si="79"/>
        <v>P0104|May</v>
      </c>
    </row>
    <row r="1243" spans="1:11" ht="15" customHeight="1" x14ac:dyDescent="0.25">
      <c r="A1243" s="2" t="s">
        <v>243</v>
      </c>
      <c r="B1243" s="2" t="s">
        <v>4</v>
      </c>
      <c r="C1243" s="2">
        <v>8</v>
      </c>
      <c r="D1243" s="4">
        <v>167.36</v>
      </c>
      <c r="E1243" s="5">
        <f t="shared" si="76"/>
        <v>1338.88</v>
      </c>
      <c r="F1243" s="6">
        <v>0.03</v>
      </c>
      <c r="G1243" s="5">
        <f t="shared" si="77"/>
        <v>40.166400000000003</v>
      </c>
      <c r="H1243" s="2">
        <v>2</v>
      </c>
      <c r="I1243" s="3">
        <v>300</v>
      </c>
      <c r="J1243" s="5">
        <f t="shared" si="78"/>
        <v>1598.7136</v>
      </c>
      <c r="K1243" s="11" t="str">
        <f t="shared" si="79"/>
        <v>P0104|Jun</v>
      </c>
    </row>
    <row r="1244" spans="1:11" ht="15" customHeight="1" x14ac:dyDescent="0.25">
      <c r="A1244" s="2" t="s">
        <v>243</v>
      </c>
      <c r="B1244" s="2" t="s">
        <v>5</v>
      </c>
      <c r="C1244" s="2">
        <v>9</v>
      </c>
      <c r="D1244" s="4">
        <v>204.23</v>
      </c>
      <c r="E1244" s="5">
        <f t="shared" si="76"/>
        <v>1838.07</v>
      </c>
      <c r="F1244" s="6">
        <v>0.03</v>
      </c>
      <c r="G1244" s="5">
        <f t="shared" si="77"/>
        <v>55.142099999999999</v>
      </c>
      <c r="H1244" s="2">
        <v>2</v>
      </c>
      <c r="I1244" s="3">
        <v>300</v>
      </c>
      <c r="J1244" s="5">
        <f t="shared" si="78"/>
        <v>2082.9278999999997</v>
      </c>
      <c r="K1244" s="11" t="str">
        <f t="shared" si="79"/>
        <v>P0104|Jul</v>
      </c>
    </row>
    <row r="1245" spans="1:11" ht="15" customHeight="1" x14ac:dyDescent="0.25">
      <c r="A1245" s="2" t="s">
        <v>243</v>
      </c>
      <c r="B1245" s="2" t="s">
        <v>6</v>
      </c>
      <c r="C1245" s="2">
        <v>8</v>
      </c>
      <c r="D1245" s="4">
        <v>173.87</v>
      </c>
      <c r="E1245" s="5">
        <f t="shared" si="76"/>
        <v>1390.96</v>
      </c>
      <c r="F1245" s="6">
        <v>0.03</v>
      </c>
      <c r="G1245" s="5">
        <f t="shared" si="77"/>
        <v>41.7288</v>
      </c>
      <c r="H1245" s="2">
        <v>2</v>
      </c>
      <c r="I1245" s="3">
        <v>300</v>
      </c>
      <c r="J1245" s="5">
        <f t="shared" si="78"/>
        <v>1649.2311999999999</v>
      </c>
      <c r="K1245" s="11" t="str">
        <f t="shared" si="79"/>
        <v>P0104|Aug</v>
      </c>
    </row>
    <row r="1246" spans="1:11" ht="15" customHeight="1" x14ac:dyDescent="0.25">
      <c r="A1246" s="2" t="s">
        <v>243</v>
      </c>
      <c r="B1246" s="2" t="s">
        <v>7</v>
      </c>
      <c r="C1246" s="2">
        <v>6</v>
      </c>
      <c r="D1246" s="4">
        <v>167.57</v>
      </c>
      <c r="E1246" s="5">
        <f t="shared" si="76"/>
        <v>1005.42</v>
      </c>
      <c r="F1246" s="6">
        <v>0.03</v>
      </c>
      <c r="G1246" s="5">
        <f t="shared" si="77"/>
        <v>30.162599999999998</v>
      </c>
      <c r="H1246" s="2">
        <v>2</v>
      </c>
      <c r="I1246" s="3">
        <v>300</v>
      </c>
      <c r="J1246" s="5">
        <f t="shared" si="78"/>
        <v>1275.2574</v>
      </c>
      <c r="K1246" s="11" t="str">
        <f t="shared" si="79"/>
        <v>P0104|Sep</v>
      </c>
    </row>
    <row r="1247" spans="1:11" ht="15" customHeight="1" x14ac:dyDescent="0.25">
      <c r="A1247" s="2" t="s">
        <v>243</v>
      </c>
      <c r="B1247" s="2" t="s">
        <v>8</v>
      </c>
      <c r="C1247" s="2">
        <v>5</v>
      </c>
      <c r="D1247" s="4">
        <v>164.8</v>
      </c>
      <c r="E1247" s="5">
        <f t="shared" si="76"/>
        <v>824</v>
      </c>
      <c r="F1247" s="6">
        <v>0.03</v>
      </c>
      <c r="G1247" s="5">
        <f t="shared" si="77"/>
        <v>24.72</v>
      </c>
      <c r="H1247" s="2">
        <v>2</v>
      </c>
      <c r="I1247" s="3">
        <v>300</v>
      </c>
      <c r="J1247" s="5">
        <f t="shared" si="78"/>
        <v>1099.28</v>
      </c>
      <c r="K1247" s="11" t="str">
        <f t="shared" si="79"/>
        <v>P0104|Oct</v>
      </c>
    </row>
    <row r="1248" spans="1:11" ht="15" customHeight="1" x14ac:dyDescent="0.25">
      <c r="A1248" s="2" t="s">
        <v>243</v>
      </c>
      <c r="B1248" s="2" t="s">
        <v>9</v>
      </c>
      <c r="C1248" s="2">
        <v>6</v>
      </c>
      <c r="D1248" s="4">
        <v>172.61</v>
      </c>
      <c r="E1248" s="5">
        <f t="shared" si="76"/>
        <v>1035.6600000000001</v>
      </c>
      <c r="F1248" s="6">
        <v>0.03</v>
      </c>
      <c r="G1248" s="5">
        <f t="shared" si="77"/>
        <v>31.069800000000001</v>
      </c>
      <c r="H1248" s="2">
        <v>2</v>
      </c>
      <c r="I1248" s="3">
        <v>300</v>
      </c>
      <c r="J1248" s="5">
        <f t="shared" si="78"/>
        <v>1304.5902000000001</v>
      </c>
      <c r="K1248" s="11" t="str">
        <f t="shared" si="79"/>
        <v>P0104|Nov</v>
      </c>
    </row>
    <row r="1249" spans="1:11" ht="15" customHeight="1" x14ac:dyDescent="0.25">
      <c r="A1249" s="2" t="s">
        <v>243</v>
      </c>
      <c r="B1249" s="2" t="s">
        <v>10</v>
      </c>
      <c r="C1249" s="2">
        <v>13</v>
      </c>
      <c r="D1249" s="4">
        <v>287.89999999999998</v>
      </c>
      <c r="E1249" s="5">
        <f t="shared" si="76"/>
        <v>3742.7</v>
      </c>
      <c r="F1249" s="6">
        <v>0.03</v>
      </c>
      <c r="G1249" s="5">
        <f t="shared" si="77"/>
        <v>112.28099999999999</v>
      </c>
      <c r="H1249" s="2">
        <v>5</v>
      </c>
      <c r="I1249" s="3">
        <v>750</v>
      </c>
      <c r="J1249" s="5">
        <f t="shared" si="78"/>
        <v>4380.4189999999999</v>
      </c>
      <c r="K1249" s="11" t="str">
        <f t="shared" si="79"/>
        <v>P0104|Dec</v>
      </c>
    </row>
    <row r="1250" spans="1:11" ht="15" customHeight="1" x14ac:dyDescent="0.25">
      <c r="A1250" s="2" t="s">
        <v>243</v>
      </c>
      <c r="B1250" s="2" t="s">
        <v>11</v>
      </c>
      <c r="C1250" s="2">
        <v>13</v>
      </c>
      <c r="D1250" s="4">
        <v>300.87</v>
      </c>
      <c r="E1250" s="5">
        <f t="shared" si="76"/>
        <v>3911.31</v>
      </c>
      <c r="F1250" s="6">
        <v>0.03</v>
      </c>
      <c r="G1250" s="5">
        <f t="shared" si="77"/>
        <v>117.33929999999999</v>
      </c>
      <c r="H1250" s="2">
        <v>5</v>
      </c>
      <c r="I1250" s="3">
        <v>750</v>
      </c>
      <c r="J1250" s="5">
        <f t="shared" si="78"/>
        <v>4543.9706999999999</v>
      </c>
      <c r="K1250" s="11" t="str">
        <f t="shared" si="79"/>
        <v>P0104|Jan</v>
      </c>
    </row>
    <row r="1251" spans="1:11" ht="15" customHeight="1" x14ac:dyDescent="0.25">
      <c r="A1251" s="2" t="s">
        <v>243</v>
      </c>
      <c r="B1251" s="2" t="s">
        <v>12</v>
      </c>
      <c r="C1251" s="2">
        <v>10</v>
      </c>
      <c r="D1251" s="4">
        <v>260.38</v>
      </c>
      <c r="E1251" s="5">
        <f t="shared" si="76"/>
        <v>2603.8000000000002</v>
      </c>
      <c r="F1251" s="6">
        <v>0.03</v>
      </c>
      <c r="G1251" s="5">
        <f t="shared" si="77"/>
        <v>78.114000000000004</v>
      </c>
      <c r="H1251" s="2">
        <v>4</v>
      </c>
      <c r="I1251" s="3">
        <v>600</v>
      </c>
      <c r="J1251" s="5">
        <f t="shared" si="78"/>
        <v>3125.6860000000001</v>
      </c>
      <c r="K1251" s="11" t="str">
        <f t="shared" si="79"/>
        <v>P0104|Feb</v>
      </c>
    </row>
    <row r="1252" spans="1:11" ht="15" customHeight="1" x14ac:dyDescent="0.25">
      <c r="A1252" s="2" t="s">
        <v>243</v>
      </c>
      <c r="B1252" s="2" t="s">
        <v>13</v>
      </c>
      <c r="C1252" s="2">
        <v>11</v>
      </c>
      <c r="D1252" s="4">
        <v>248.25</v>
      </c>
      <c r="E1252" s="5">
        <f t="shared" si="76"/>
        <v>2730.75</v>
      </c>
      <c r="F1252" s="6">
        <v>0.03</v>
      </c>
      <c r="G1252" s="5">
        <f t="shared" si="77"/>
        <v>81.922499999999999</v>
      </c>
      <c r="H1252" s="2">
        <v>4</v>
      </c>
      <c r="I1252" s="3">
        <v>600</v>
      </c>
      <c r="J1252" s="5">
        <f t="shared" si="78"/>
        <v>3248.8274999999999</v>
      </c>
      <c r="K1252" s="11" t="str">
        <f t="shared" si="79"/>
        <v>P0104|Mar</v>
      </c>
    </row>
    <row r="1253" spans="1:11" ht="15" customHeight="1" x14ac:dyDescent="0.25">
      <c r="A1253" s="2" t="s">
        <v>245</v>
      </c>
      <c r="B1253" s="2" t="s">
        <v>2</v>
      </c>
      <c r="C1253" s="2">
        <v>5</v>
      </c>
      <c r="D1253" s="4">
        <v>140.31</v>
      </c>
      <c r="E1253" s="5">
        <f t="shared" si="76"/>
        <v>701.55</v>
      </c>
      <c r="F1253" s="6">
        <v>0.03</v>
      </c>
      <c r="G1253" s="5">
        <f t="shared" si="77"/>
        <v>21.046499999999998</v>
      </c>
      <c r="H1253" s="2">
        <v>2</v>
      </c>
      <c r="I1253" s="3">
        <v>300</v>
      </c>
      <c r="J1253" s="5">
        <f t="shared" si="78"/>
        <v>980.50349999999992</v>
      </c>
      <c r="K1253" s="11" t="str">
        <f t="shared" si="79"/>
        <v>P0105|Apr</v>
      </c>
    </row>
    <row r="1254" spans="1:11" ht="15" customHeight="1" x14ac:dyDescent="0.25">
      <c r="A1254" s="2" t="s">
        <v>245</v>
      </c>
      <c r="B1254" s="2" t="s">
        <v>3</v>
      </c>
      <c r="C1254" s="2">
        <v>5</v>
      </c>
      <c r="D1254" s="4">
        <v>162.04</v>
      </c>
      <c r="E1254" s="5">
        <f t="shared" si="76"/>
        <v>810.19999999999993</v>
      </c>
      <c r="F1254" s="6">
        <v>0.03</v>
      </c>
      <c r="G1254" s="5">
        <f t="shared" si="77"/>
        <v>24.305999999999997</v>
      </c>
      <c r="H1254" s="2">
        <v>2</v>
      </c>
      <c r="I1254" s="3">
        <v>300</v>
      </c>
      <c r="J1254" s="5">
        <f t="shared" si="78"/>
        <v>1085.8939999999998</v>
      </c>
      <c r="K1254" s="11" t="str">
        <f t="shared" si="79"/>
        <v>P0105|May</v>
      </c>
    </row>
    <row r="1255" spans="1:11" ht="15" customHeight="1" x14ac:dyDescent="0.25">
      <c r="A1255" s="2" t="s">
        <v>245</v>
      </c>
      <c r="B1255" s="2" t="s">
        <v>4</v>
      </c>
      <c r="C1255" s="2">
        <v>6</v>
      </c>
      <c r="D1255" s="4">
        <v>154.97999999999999</v>
      </c>
      <c r="E1255" s="5">
        <f t="shared" si="76"/>
        <v>929.87999999999988</v>
      </c>
      <c r="F1255" s="6">
        <v>0.03</v>
      </c>
      <c r="G1255" s="5">
        <f t="shared" si="77"/>
        <v>27.896399999999996</v>
      </c>
      <c r="H1255" s="2">
        <v>2</v>
      </c>
      <c r="I1255" s="3">
        <v>300</v>
      </c>
      <c r="J1255" s="5">
        <f t="shared" si="78"/>
        <v>1201.9835999999998</v>
      </c>
      <c r="K1255" s="11" t="str">
        <f t="shared" si="79"/>
        <v>P0105|Jun</v>
      </c>
    </row>
    <row r="1256" spans="1:11" ht="15" customHeight="1" x14ac:dyDescent="0.25">
      <c r="A1256" s="2" t="s">
        <v>245</v>
      </c>
      <c r="B1256" s="2" t="s">
        <v>5</v>
      </c>
      <c r="C1256" s="2">
        <v>9</v>
      </c>
      <c r="D1256" s="4">
        <v>175.77</v>
      </c>
      <c r="E1256" s="5">
        <f t="shared" si="76"/>
        <v>1581.93</v>
      </c>
      <c r="F1256" s="6">
        <v>0.03</v>
      </c>
      <c r="G1256" s="5">
        <f t="shared" si="77"/>
        <v>47.457900000000002</v>
      </c>
      <c r="H1256" s="2">
        <v>2</v>
      </c>
      <c r="I1256" s="3">
        <v>300</v>
      </c>
      <c r="J1256" s="5">
        <f t="shared" si="78"/>
        <v>1834.4721</v>
      </c>
      <c r="K1256" s="11" t="str">
        <f t="shared" si="79"/>
        <v>P0105|Jul</v>
      </c>
    </row>
    <row r="1257" spans="1:11" ht="15" customHeight="1" x14ac:dyDescent="0.25">
      <c r="A1257" s="2" t="s">
        <v>245</v>
      </c>
      <c r="B1257" s="2" t="s">
        <v>6</v>
      </c>
      <c r="C1257" s="2">
        <v>8</v>
      </c>
      <c r="D1257" s="4">
        <v>177.7</v>
      </c>
      <c r="E1257" s="5">
        <f t="shared" si="76"/>
        <v>1421.6</v>
      </c>
      <c r="F1257" s="6">
        <v>0.03</v>
      </c>
      <c r="G1257" s="5">
        <f t="shared" si="77"/>
        <v>42.647999999999996</v>
      </c>
      <c r="H1257" s="2">
        <v>2</v>
      </c>
      <c r="I1257" s="3">
        <v>300</v>
      </c>
      <c r="J1257" s="5">
        <f t="shared" si="78"/>
        <v>1678.952</v>
      </c>
      <c r="K1257" s="11" t="str">
        <f t="shared" si="79"/>
        <v>P0105|Aug</v>
      </c>
    </row>
    <row r="1258" spans="1:11" ht="15" customHeight="1" x14ac:dyDescent="0.25">
      <c r="A1258" s="2" t="s">
        <v>245</v>
      </c>
      <c r="B1258" s="2" t="s">
        <v>7</v>
      </c>
      <c r="C1258" s="2">
        <v>6</v>
      </c>
      <c r="D1258" s="4">
        <v>158.85</v>
      </c>
      <c r="E1258" s="5">
        <f t="shared" si="76"/>
        <v>953.09999999999991</v>
      </c>
      <c r="F1258" s="6">
        <v>0.03</v>
      </c>
      <c r="G1258" s="5">
        <f t="shared" si="77"/>
        <v>28.592999999999996</v>
      </c>
      <c r="H1258" s="2">
        <v>2</v>
      </c>
      <c r="I1258" s="3">
        <v>300</v>
      </c>
      <c r="J1258" s="5">
        <f t="shared" si="78"/>
        <v>1224.5069999999998</v>
      </c>
      <c r="K1258" s="11" t="str">
        <f t="shared" si="79"/>
        <v>P0105|Sep</v>
      </c>
    </row>
    <row r="1259" spans="1:11" ht="15" customHeight="1" x14ac:dyDescent="0.25">
      <c r="A1259" s="2" t="s">
        <v>245</v>
      </c>
      <c r="B1259" s="2" t="s">
        <v>8</v>
      </c>
      <c r="C1259" s="2">
        <v>5</v>
      </c>
      <c r="D1259" s="4">
        <v>144.13</v>
      </c>
      <c r="E1259" s="5">
        <f t="shared" si="76"/>
        <v>720.65</v>
      </c>
      <c r="F1259" s="6">
        <v>0.03</v>
      </c>
      <c r="G1259" s="5">
        <f t="shared" si="77"/>
        <v>21.619499999999999</v>
      </c>
      <c r="H1259" s="2">
        <v>2</v>
      </c>
      <c r="I1259" s="3">
        <v>300</v>
      </c>
      <c r="J1259" s="5">
        <f t="shared" si="78"/>
        <v>999.03049999999996</v>
      </c>
      <c r="K1259" s="11" t="str">
        <f t="shared" si="79"/>
        <v>P0105|Oct</v>
      </c>
    </row>
    <row r="1260" spans="1:11" ht="15" customHeight="1" x14ac:dyDescent="0.25">
      <c r="A1260" s="2" t="s">
        <v>245</v>
      </c>
      <c r="B1260" s="2" t="s">
        <v>9</v>
      </c>
      <c r="C1260" s="2">
        <v>6</v>
      </c>
      <c r="D1260" s="4">
        <v>159.74</v>
      </c>
      <c r="E1260" s="5">
        <f t="shared" si="76"/>
        <v>958.44</v>
      </c>
      <c r="F1260" s="6">
        <v>0.03</v>
      </c>
      <c r="G1260" s="5">
        <f t="shared" si="77"/>
        <v>28.7532</v>
      </c>
      <c r="H1260" s="2">
        <v>2</v>
      </c>
      <c r="I1260" s="3">
        <v>300</v>
      </c>
      <c r="J1260" s="5">
        <f t="shared" si="78"/>
        <v>1229.6867999999999</v>
      </c>
      <c r="K1260" s="11" t="str">
        <f t="shared" si="79"/>
        <v>P0105|Nov</v>
      </c>
    </row>
    <row r="1261" spans="1:11" ht="15" customHeight="1" x14ac:dyDescent="0.25">
      <c r="A1261" s="2" t="s">
        <v>245</v>
      </c>
      <c r="B1261" s="2" t="s">
        <v>10</v>
      </c>
      <c r="C1261" s="2">
        <v>14</v>
      </c>
      <c r="D1261" s="4">
        <v>279.72000000000003</v>
      </c>
      <c r="E1261" s="5">
        <f t="shared" si="76"/>
        <v>3916.0800000000004</v>
      </c>
      <c r="F1261" s="6">
        <v>0.03</v>
      </c>
      <c r="G1261" s="5">
        <f t="shared" si="77"/>
        <v>117.48240000000001</v>
      </c>
      <c r="H1261" s="2">
        <v>6</v>
      </c>
      <c r="I1261" s="3">
        <v>900</v>
      </c>
      <c r="J1261" s="5">
        <f t="shared" si="78"/>
        <v>4698.5976000000001</v>
      </c>
      <c r="K1261" s="11" t="str">
        <f t="shared" si="79"/>
        <v>P0105|Dec</v>
      </c>
    </row>
    <row r="1262" spans="1:11" ht="15" customHeight="1" x14ac:dyDescent="0.25">
      <c r="A1262" s="2" t="s">
        <v>245</v>
      </c>
      <c r="B1262" s="2" t="s">
        <v>11</v>
      </c>
      <c r="C1262" s="2">
        <v>11</v>
      </c>
      <c r="D1262" s="4">
        <v>258.8</v>
      </c>
      <c r="E1262" s="5">
        <f t="shared" si="76"/>
        <v>2846.8</v>
      </c>
      <c r="F1262" s="6">
        <v>0.03</v>
      </c>
      <c r="G1262" s="5">
        <f t="shared" si="77"/>
        <v>85.403999999999996</v>
      </c>
      <c r="H1262" s="2">
        <v>4</v>
      </c>
      <c r="I1262" s="3">
        <v>600</v>
      </c>
      <c r="J1262" s="5">
        <f t="shared" si="78"/>
        <v>3361.3960000000002</v>
      </c>
      <c r="K1262" s="11" t="str">
        <f t="shared" si="79"/>
        <v>P0105|Jan</v>
      </c>
    </row>
    <row r="1263" spans="1:11" ht="15" customHeight="1" x14ac:dyDescent="0.25">
      <c r="A1263" s="2" t="s">
        <v>245</v>
      </c>
      <c r="B1263" s="2" t="s">
        <v>12</v>
      </c>
      <c r="C1263" s="2">
        <v>11</v>
      </c>
      <c r="D1263" s="4">
        <v>247.47</v>
      </c>
      <c r="E1263" s="5">
        <f t="shared" si="76"/>
        <v>2722.17</v>
      </c>
      <c r="F1263" s="6">
        <v>0.03</v>
      </c>
      <c r="G1263" s="5">
        <f t="shared" si="77"/>
        <v>81.665099999999995</v>
      </c>
      <c r="H1263" s="2">
        <v>4</v>
      </c>
      <c r="I1263" s="3">
        <v>600</v>
      </c>
      <c r="J1263" s="5">
        <f t="shared" si="78"/>
        <v>3240.5048999999999</v>
      </c>
      <c r="K1263" s="11" t="str">
        <f t="shared" si="79"/>
        <v>P0105|Feb</v>
      </c>
    </row>
    <row r="1264" spans="1:11" ht="15" customHeight="1" x14ac:dyDescent="0.25">
      <c r="A1264" s="2" t="s">
        <v>245</v>
      </c>
      <c r="B1264" s="2" t="s">
        <v>13</v>
      </c>
      <c r="C1264" s="2">
        <v>8</v>
      </c>
      <c r="D1264" s="4">
        <v>200.24</v>
      </c>
      <c r="E1264" s="5">
        <f t="shared" si="76"/>
        <v>1601.92</v>
      </c>
      <c r="F1264" s="6">
        <v>0.03</v>
      </c>
      <c r="G1264" s="5">
        <f t="shared" si="77"/>
        <v>48.057600000000001</v>
      </c>
      <c r="H1264" s="2">
        <v>3</v>
      </c>
      <c r="I1264" s="3">
        <v>450</v>
      </c>
      <c r="J1264" s="5">
        <f t="shared" si="78"/>
        <v>2003.8624</v>
      </c>
      <c r="K1264" s="11" t="str">
        <f t="shared" si="79"/>
        <v>P0105|Mar</v>
      </c>
    </row>
    <row r="1265" spans="1:11" ht="15" customHeight="1" x14ac:dyDescent="0.25">
      <c r="A1265" s="2" t="s">
        <v>247</v>
      </c>
      <c r="B1265" s="2" t="s">
        <v>2</v>
      </c>
      <c r="C1265" s="2">
        <v>6</v>
      </c>
      <c r="D1265" s="4">
        <v>191.72</v>
      </c>
      <c r="E1265" s="5">
        <f t="shared" si="76"/>
        <v>1150.32</v>
      </c>
      <c r="F1265" s="6">
        <v>0.03</v>
      </c>
      <c r="G1265" s="5">
        <f t="shared" si="77"/>
        <v>34.509599999999999</v>
      </c>
      <c r="H1265" s="2">
        <v>2</v>
      </c>
      <c r="I1265" s="3">
        <v>370</v>
      </c>
      <c r="J1265" s="5">
        <f t="shared" si="78"/>
        <v>1485.8103999999998</v>
      </c>
      <c r="K1265" s="11" t="str">
        <f t="shared" si="79"/>
        <v>P0106|Apr</v>
      </c>
    </row>
    <row r="1266" spans="1:11" ht="15" customHeight="1" x14ac:dyDescent="0.25">
      <c r="A1266" s="2" t="s">
        <v>247</v>
      </c>
      <c r="B1266" s="2" t="s">
        <v>3</v>
      </c>
      <c r="C1266" s="2">
        <v>7</v>
      </c>
      <c r="D1266" s="4">
        <v>215.49</v>
      </c>
      <c r="E1266" s="5">
        <f t="shared" si="76"/>
        <v>1508.43</v>
      </c>
      <c r="F1266" s="6">
        <v>0.03</v>
      </c>
      <c r="G1266" s="5">
        <f t="shared" si="77"/>
        <v>45.252899999999997</v>
      </c>
      <c r="H1266" s="2">
        <v>2</v>
      </c>
      <c r="I1266" s="3">
        <v>370</v>
      </c>
      <c r="J1266" s="5">
        <f t="shared" si="78"/>
        <v>1833.1771000000001</v>
      </c>
      <c r="K1266" s="11" t="str">
        <f t="shared" si="79"/>
        <v>P0106|May</v>
      </c>
    </row>
    <row r="1267" spans="1:11" ht="15" customHeight="1" x14ac:dyDescent="0.25">
      <c r="A1267" s="2" t="s">
        <v>247</v>
      </c>
      <c r="B1267" s="2" t="s">
        <v>4</v>
      </c>
      <c r="C1267" s="2">
        <v>8</v>
      </c>
      <c r="D1267" s="4">
        <v>225.37</v>
      </c>
      <c r="E1267" s="5">
        <f t="shared" si="76"/>
        <v>1802.96</v>
      </c>
      <c r="F1267" s="6">
        <v>0.03</v>
      </c>
      <c r="G1267" s="5">
        <f t="shared" si="77"/>
        <v>54.088799999999999</v>
      </c>
      <c r="H1267" s="2">
        <v>2</v>
      </c>
      <c r="I1267" s="3">
        <v>370</v>
      </c>
      <c r="J1267" s="5">
        <f t="shared" si="78"/>
        <v>2118.8712</v>
      </c>
      <c r="K1267" s="11" t="str">
        <f t="shared" si="79"/>
        <v>P0106|Jun</v>
      </c>
    </row>
    <row r="1268" spans="1:11" ht="15" customHeight="1" x14ac:dyDescent="0.25">
      <c r="A1268" s="2" t="s">
        <v>247</v>
      </c>
      <c r="B1268" s="2" t="s">
        <v>5</v>
      </c>
      <c r="C1268" s="2">
        <v>10</v>
      </c>
      <c r="D1268" s="4">
        <v>247.76</v>
      </c>
      <c r="E1268" s="5">
        <f t="shared" si="76"/>
        <v>2477.6</v>
      </c>
      <c r="F1268" s="6">
        <v>0.03</v>
      </c>
      <c r="G1268" s="5">
        <f t="shared" si="77"/>
        <v>74.327999999999989</v>
      </c>
      <c r="H1268" s="2">
        <v>3</v>
      </c>
      <c r="I1268" s="3">
        <v>555</v>
      </c>
      <c r="J1268" s="5">
        <f t="shared" si="78"/>
        <v>2958.2719999999999</v>
      </c>
      <c r="K1268" s="11" t="str">
        <f t="shared" si="79"/>
        <v>P0106|Jul</v>
      </c>
    </row>
    <row r="1269" spans="1:11" ht="15" customHeight="1" x14ac:dyDescent="0.25">
      <c r="A1269" s="2" t="s">
        <v>247</v>
      </c>
      <c r="B1269" s="2" t="s">
        <v>6</v>
      </c>
      <c r="C1269" s="2">
        <v>9</v>
      </c>
      <c r="D1269" s="4">
        <v>230.46</v>
      </c>
      <c r="E1269" s="5">
        <f t="shared" si="76"/>
        <v>2074.14</v>
      </c>
      <c r="F1269" s="6">
        <v>0.03</v>
      </c>
      <c r="G1269" s="5">
        <f t="shared" si="77"/>
        <v>62.224199999999996</v>
      </c>
      <c r="H1269" s="2">
        <v>2</v>
      </c>
      <c r="I1269" s="3">
        <v>370</v>
      </c>
      <c r="J1269" s="5">
        <f t="shared" si="78"/>
        <v>2381.9157999999998</v>
      </c>
      <c r="K1269" s="11" t="str">
        <f t="shared" si="79"/>
        <v>P0106|Aug</v>
      </c>
    </row>
    <row r="1270" spans="1:11" ht="15" customHeight="1" x14ac:dyDescent="0.25">
      <c r="A1270" s="2" t="s">
        <v>247</v>
      </c>
      <c r="B1270" s="2" t="s">
        <v>7</v>
      </c>
      <c r="C1270" s="2">
        <v>6</v>
      </c>
      <c r="D1270" s="4">
        <v>208.87</v>
      </c>
      <c r="E1270" s="5">
        <f t="shared" si="76"/>
        <v>1253.22</v>
      </c>
      <c r="F1270" s="6">
        <v>0.03</v>
      </c>
      <c r="G1270" s="5">
        <f t="shared" si="77"/>
        <v>37.596600000000002</v>
      </c>
      <c r="H1270" s="2">
        <v>2</v>
      </c>
      <c r="I1270" s="3">
        <v>370</v>
      </c>
      <c r="J1270" s="5">
        <f t="shared" si="78"/>
        <v>1585.6233999999999</v>
      </c>
      <c r="K1270" s="11" t="str">
        <f t="shared" si="79"/>
        <v>P0106|Sep</v>
      </c>
    </row>
    <row r="1271" spans="1:11" ht="15" customHeight="1" x14ac:dyDescent="0.25">
      <c r="A1271" s="2" t="s">
        <v>247</v>
      </c>
      <c r="B1271" s="2" t="s">
        <v>8</v>
      </c>
      <c r="C1271" s="2">
        <v>6</v>
      </c>
      <c r="D1271" s="4">
        <v>215.28</v>
      </c>
      <c r="E1271" s="5">
        <f t="shared" si="76"/>
        <v>1291.68</v>
      </c>
      <c r="F1271" s="6">
        <v>0.03</v>
      </c>
      <c r="G1271" s="5">
        <f t="shared" si="77"/>
        <v>38.750399999999999</v>
      </c>
      <c r="H1271" s="2">
        <v>2</v>
      </c>
      <c r="I1271" s="3">
        <v>370</v>
      </c>
      <c r="J1271" s="5">
        <f t="shared" si="78"/>
        <v>1622.9296000000002</v>
      </c>
      <c r="K1271" s="11" t="str">
        <f t="shared" si="79"/>
        <v>P0106|Oct</v>
      </c>
    </row>
    <row r="1272" spans="1:11" ht="15" customHeight="1" x14ac:dyDescent="0.25">
      <c r="A1272" s="2" t="s">
        <v>247</v>
      </c>
      <c r="B1272" s="2" t="s">
        <v>9</v>
      </c>
      <c r="C1272" s="2">
        <v>6</v>
      </c>
      <c r="D1272" s="4">
        <v>223.78</v>
      </c>
      <c r="E1272" s="5">
        <f t="shared" si="76"/>
        <v>1342.68</v>
      </c>
      <c r="F1272" s="6">
        <v>0.03</v>
      </c>
      <c r="G1272" s="5">
        <f t="shared" si="77"/>
        <v>40.2804</v>
      </c>
      <c r="H1272" s="2">
        <v>2</v>
      </c>
      <c r="I1272" s="3">
        <v>370</v>
      </c>
      <c r="J1272" s="5">
        <f t="shared" si="78"/>
        <v>1672.3996</v>
      </c>
      <c r="K1272" s="11" t="str">
        <f t="shared" si="79"/>
        <v>P0106|Nov</v>
      </c>
    </row>
    <row r="1273" spans="1:11" ht="15" customHeight="1" x14ac:dyDescent="0.25">
      <c r="A1273" s="2" t="s">
        <v>247</v>
      </c>
      <c r="B1273" s="2" t="s">
        <v>10</v>
      </c>
      <c r="C1273" s="2">
        <v>14</v>
      </c>
      <c r="D1273" s="4">
        <v>380.01</v>
      </c>
      <c r="E1273" s="5">
        <f t="shared" si="76"/>
        <v>5320.1399999999994</v>
      </c>
      <c r="F1273" s="6">
        <v>0.03</v>
      </c>
      <c r="G1273" s="5">
        <f t="shared" si="77"/>
        <v>159.60419999999996</v>
      </c>
      <c r="H1273" s="2">
        <v>6</v>
      </c>
      <c r="I1273" s="3">
        <v>1110</v>
      </c>
      <c r="J1273" s="5">
        <f t="shared" si="78"/>
        <v>6270.5357999999997</v>
      </c>
      <c r="K1273" s="11" t="str">
        <f t="shared" si="79"/>
        <v>P0106|Dec</v>
      </c>
    </row>
    <row r="1274" spans="1:11" ht="15" customHeight="1" x14ac:dyDescent="0.25">
      <c r="A1274" s="2" t="s">
        <v>247</v>
      </c>
      <c r="B1274" s="2" t="s">
        <v>11</v>
      </c>
      <c r="C1274" s="2">
        <v>14</v>
      </c>
      <c r="D1274" s="4">
        <v>378.55</v>
      </c>
      <c r="E1274" s="5">
        <f t="shared" si="76"/>
        <v>5299.7</v>
      </c>
      <c r="F1274" s="6">
        <v>0.03</v>
      </c>
      <c r="G1274" s="5">
        <f t="shared" si="77"/>
        <v>158.99099999999999</v>
      </c>
      <c r="H1274" s="2">
        <v>5</v>
      </c>
      <c r="I1274" s="3">
        <v>925</v>
      </c>
      <c r="J1274" s="5">
        <f t="shared" si="78"/>
        <v>6065.7089999999998</v>
      </c>
      <c r="K1274" s="11" t="str">
        <f t="shared" si="79"/>
        <v>P0106|Jan</v>
      </c>
    </row>
    <row r="1275" spans="1:11" ht="15" customHeight="1" x14ac:dyDescent="0.25">
      <c r="A1275" s="2" t="s">
        <v>247</v>
      </c>
      <c r="B1275" s="2" t="s">
        <v>12</v>
      </c>
      <c r="C1275" s="2">
        <v>11</v>
      </c>
      <c r="D1275" s="4">
        <v>325.95</v>
      </c>
      <c r="E1275" s="5">
        <f t="shared" si="76"/>
        <v>3585.45</v>
      </c>
      <c r="F1275" s="6">
        <v>0.03</v>
      </c>
      <c r="G1275" s="5">
        <f t="shared" si="77"/>
        <v>107.56349999999999</v>
      </c>
      <c r="H1275" s="2">
        <v>4</v>
      </c>
      <c r="I1275" s="3">
        <v>740</v>
      </c>
      <c r="J1275" s="5">
        <f t="shared" si="78"/>
        <v>4217.8864999999996</v>
      </c>
      <c r="K1275" s="11" t="str">
        <f t="shared" si="79"/>
        <v>P0106|Feb</v>
      </c>
    </row>
    <row r="1276" spans="1:11" ht="15" customHeight="1" x14ac:dyDescent="0.25">
      <c r="A1276" s="2" t="s">
        <v>247</v>
      </c>
      <c r="B1276" s="2" t="s">
        <v>13</v>
      </c>
      <c r="C1276" s="2">
        <v>10</v>
      </c>
      <c r="D1276" s="4">
        <v>276.48</v>
      </c>
      <c r="E1276" s="5">
        <f t="shared" si="76"/>
        <v>2764.8</v>
      </c>
      <c r="F1276" s="6">
        <v>0.03</v>
      </c>
      <c r="G1276" s="5">
        <f t="shared" si="77"/>
        <v>82.944000000000003</v>
      </c>
      <c r="H1276" s="2">
        <v>4</v>
      </c>
      <c r="I1276" s="3">
        <v>740</v>
      </c>
      <c r="J1276" s="5">
        <f t="shared" si="78"/>
        <v>3421.8560000000002</v>
      </c>
      <c r="K1276" s="11" t="str">
        <f t="shared" si="79"/>
        <v>P0106|Mar</v>
      </c>
    </row>
    <row r="1277" spans="1:11" ht="15" customHeight="1" x14ac:dyDescent="0.25">
      <c r="A1277" s="2" t="s">
        <v>249</v>
      </c>
      <c r="B1277" s="2" t="s">
        <v>2</v>
      </c>
      <c r="C1277" s="2">
        <v>5</v>
      </c>
      <c r="D1277" s="4">
        <v>185.87</v>
      </c>
      <c r="E1277" s="5">
        <f t="shared" si="76"/>
        <v>929.35</v>
      </c>
      <c r="F1277" s="6">
        <v>0.03</v>
      </c>
      <c r="G1277" s="5">
        <f t="shared" si="77"/>
        <v>27.880500000000001</v>
      </c>
      <c r="H1277" s="2">
        <v>2</v>
      </c>
      <c r="I1277" s="3">
        <v>370</v>
      </c>
      <c r="J1277" s="5">
        <f t="shared" si="78"/>
        <v>1271.4694999999999</v>
      </c>
      <c r="K1277" s="11" t="str">
        <f t="shared" si="79"/>
        <v>P0107|Apr</v>
      </c>
    </row>
    <row r="1278" spans="1:11" ht="15" customHeight="1" x14ac:dyDescent="0.25">
      <c r="A1278" s="2" t="s">
        <v>249</v>
      </c>
      <c r="B1278" s="2" t="s">
        <v>3</v>
      </c>
      <c r="C1278" s="2">
        <v>5</v>
      </c>
      <c r="D1278" s="4">
        <v>180.72</v>
      </c>
      <c r="E1278" s="5">
        <f t="shared" si="76"/>
        <v>903.6</v>
      </c>
      <c r="F1278" s="6">
        <v>0.03</v>
      </c>
      <c r="G1278" s="5">
        <f t="shared" si="77"/>
        <v>27.108000000000001</v>
      </c>
      <c r="H1278" s="2">
        <v>2</v>
      </c>
      <c r="I1278" s="3">
        <v>370</v>
      </c>
      <c r="J1278" s="5">
        <f t="shared" si="78"/>
        <v>1246.492</v>
      </c>
      <c r="K1278" s="11" t="str">
        <f t="shared" si="79"/>
        <v>P0107|May</v>
      </c>
    </row>
    <row r="1279" spans="1:11" ht="15" customHeight="1" x14ac:dyDescent="0.25">
      <c r="A1279" s="2" t="s">
        <v>249</v>
      </c>
      <c r="B1279" s="2" t="s">
        <v>4</v>
      </c>
      <c r="C1279" s="2">
        <v>6</v>
      </c>
      <c r="D1279" s="4">
        <v>189.05</v>
      </c>
      <c r="E1279" s="5">
        <f t="shared" si="76"/>
        <v>1134.3000000000002</v>
      </c>
      <c r="F1279" s="6">
        <v>0.03</v>
      </c>
      <c r="G1279" s="5">
        <f t="shared" si="77"/>
        <v>34.029000000000003</v>
      </c>
      <c r="H1279" s="2">
        <v>2</v>
      </c>
      <c r="I1279" s="3">
        <v>370</v>
      </c>
      <c r="J1279" s="5">
        <f t="shared" si="78"/>
        <v>1470.2710000000002</v>
      </c>
      <c r="K1279" s="11" t="str">
        <f t="shared" si="79"/>
        <v>P0107|Jun</v>
      </c>
    </row>
    <row r="1280" spans="1:11" ht="15" customHeight="1" x14ac:dyDescent="0.25">
      <c r="A1280" s="2" t="s">
        <v>249</v>
      </c>
      <c r="B1280" s="2" t="s">
        <v>5</v>
      </c>
      <c r="C1280" s="2">
        <v>8</v>
      </c>
      <c r="D1280" s="4">
        <v>209.42</v>
      </c>
      <c r="E1280" s="5">
        <f t="shared" si="76"/>
        <v>1675.36</v>
      </c>
      <c r="F1280" s="6">
        <v>0.03</v>
      </c>
      <c r="G1280" s="5">
        <f t="shared" si="77"/>
        <v>50.260799999999996</v>
      </c>
      <c r="H1280" s="2">
        <v>2</v>
      </c>
      <c r="I1280" s="3">
        <v>370</v>
      </c>
      <c r="J1280" s="5">
        <f t="shared" si="78"/>
        <v>1995.0991999999999</v>
      </c>
      <c r="K1280" s="11" t="str">
        <f t="shared" si="79"/>
        <v>P0107|Jul</v>
      </c>
    </row>
    <row r="1281" spans="1:11" ht="15" customHeight="1" x14ac:dyDescent="0.25">
      <c r="A1281" s="2" t="s">
        <v>249</v>
      </c>
      <c r="B1281" s="2" t="s">
        <v>6</v>
      </c>
      <c r="C1281" s="2">
        <v>8</v>
      </c>
      <c r="D1281" s="4">
        <v>244.48</v>
      </c>
      <c r="E1281" s="5">
        <f t="shared" si="76"/>
        <v>1955.84</v>
      </c>
      <c r="F1281" s="6">
        <v>0.03</v>
      </c>
      <c r="G1281" s="5">
        <f t="shared" si="77"/>
        <v>58.675199999999997</v>
      </c>
      <c r="H1281" s="2">
        <v>2</v>
      </c>
      <c r="I1281" s="3">
        <v>370</v>
      </c>
      <c r="J1281" s="5">
        <f t="shared" si="78"/>
        <v>2267.1648</v>
      </c>
      <c r="K1281" s="11" t="str">
        <f t="shared" si="79"/>
        <v>P0107|Aug</v>
      </c>
    </row>
    <row r="1282" spans="1:11" ht="15" customHeight="1" x14ac:dyDescent="0.25">
      <c r="A1282" s="2" t="s">
        <v>249</v>
      </c>
      <c r="B1282" s="2" t="s">
        <v>7</v>
      </c>
      <c r="C1282" s="2">
        <v>5</v>
      </c>
      <c r="D1282" s="4">
        <v>208.54</v>
      </c>
      <c r="E1282" s="5">
        <f t="shared" si="76"/>
        <v>1042.7</v>
      </c>
      <c r="F1282" s="6">
        <v>0.03</v>
      </c>
      <c r="G1282" s="5">
        <f t="shared" si="77"/>
        <v>31.280999999999999</v>
      </c>
      <c r="H1282" s="2">
        <v>2</v>
      </c>
      <c r="I1282" s="3">
        <v>370</v>
      </c>
      <c r="J1282" s="5">
        <f t="shared" si="78"/>
        <v>1381.4190000000001</v>
      </c>
      <c r="K1282" s="11" t="str">
        <f t="shared" si="79"/>
        <v>P0107|Sep</v>
      </c>
    </row>
    <row r="1283" spans="1:11" ht="15" customHeight="1" x14ac:dyDescent="0.25">
      <c r="A1283" s="2" t="s">
        <v>249</v>
      </c>
      <c r="B1283" s="2" t="s">
        <v>8</v>
      </c>
      <c r="C1283" s="2">
        <v>5</v>
      </c>
      <c r="D1283" s="4">
        <v>192.44</v>
      </c>
      <c r="E1283" s="5">
        <f t="shared" si="76"/>
        <v>962.2</v>
      </c>
      <c r="F1283" s="6">
        <v>0.03</v>
      </c>
      <c r="G1283" s="5">
        <f t="shared" si="77"/>
        <v>28.866</v>
      </c>
      <c r="H1283" s="2">
        <v>2</v>
      </c>
      <c r="I1283" s="3">
        <v>370</v>
      </c>
      <c r="J1283" s="5">
        <f t="shared" si="78"/>
        <v>1303.3340000000001</v>
      </c>
      <c r="K1283" s="11" t="str">
        <f t="shared" si="79"/>
        <v>P0107|Oct</v>
      </c>
    </row>
    <row r="1284" spans="1:11" ht="15" customHeight="1" x14ac:dyDescent="0.25">
      <c r="A1284" s="2" t="s">
        <v>249</v>
      </c>
      <c r="B1284" s="2" t="s">
        <v>9</v>
      </c>
      <c r="C1284" s="2">
        <v>6</v>
      </c>
      <c r="D1284" s="4">
        <v>218.12</v>
      </c>
      <c r="E1284" s="5">
        <f t="shared" si="76"/>
        <v>1308.72</v>
      </c>
      <c r="F1284" s="6">
        <v>0.03</v>
      </c>
      <c r="G1284" s="5">
        <f t="shared" si="77"/>
        <v>39.261600000000001</v>
      </c>
      <c r="H1284" s="2">
        <v>2</v>
      </c>
      <c r="I1284" s="3">
        <v>370</v>
      </c>
      <c r="J1284" s="5">
        <f t="shared" si="78"/>
        <v>1639.4584</v>
      </c>
      <c r="K1284" s="11" t="str">
        <f t="shared" si="79"/>
        <v>P0107|Nov</v>
      </c>
    </row>
    <row r="1285" spans="1:11" ht="15" customHeight="1" x14ac:dyDescent="0.25">
      <c r="A1285" s="2" t="s">
        <v>249</v>
      </c>
      <c r="B1285" s="2" t="s">
        <v>10</v>
      </c>
      <c r="C1285" s="2">
        <v>12</v>
      </c>
      <c r="D1285" s="4">
        <v>340.24</v>
      </c>
      <c r="E1285" s="5">
        <f t="shared" ref="E1285:E1348" si="80">C1285*D1285</f>
        <v>4082.88</v>
      </c>
      <c r="F1285" s="6">
        <v>0.03</v>
      </c>
      <c r="G1285" s="5">
        <f t="shared" ref="G1285:G1348" si="81">E1285*F1285</f>
        <v>122.4864</v>
      </c>
      <c r="H1285" s="2">
        <v>5</v>
      </c>
      <c r="I1285" s="3">
        <v>925</v>
      </c>
      <c r="J1285" s="5">
        <f t="shared" ref="J1285:J1348" si="82">E1285+I1285-G1285</f>
        <v>4885.3936000000003</v>
      </c>
      <c r="K1285" s="11" t="str">
        <f t="shared" ref="K1285:K1348" si="83">A1285&amp;"|"&amp;B1285</f>
        <v>P0107|Dec</v>
      </c>
    </row>
    <row r="1286" spans="1:11" ht="15" customHeight="1" x14ac:dyDescent="0.25">
      <c r="A1286" s="2" t="s">
        <v>249</v>
      </c>
      <c r="B1286" s="2" t="s">
        <v>11</v>
      </c>
      <c r="C1286" s="2">
        <v>12</v>
      </c>
      <c r="D1286" s="4">
        <v>322.66000000000003</v>
      </c>
      <c r="E1286" s="5">
        <f t="shared" si="80"/>
        <v>3871.92</v>
      </c>
      <c r="F1286" s="6">
        <v>0.03</v>
      </c>
      <c r="G1286" s="5">
        <f t="shared" si="81"/>
        <v>116.1576</v>
      </c>
      <c r="H1286" s="2">
        <v>5</v>
      </c>
      <c r="I1286" s="3">
        <v>925</v>
      </c>
      <c r="J1286" s="5">
        <f t="shared" si="82"/>
        <v>4680.7623999999996</v>
      </c>
      <c r="K1286" s="11" t="str">
        <f t="shared" si="83"/>
        <v>P0107|Jan</v>
      </c>
    </row>
    <row r="1287" spans="1:11" ht="15" customHeight="1" x14ac:dyDescent="0.25">
      <c r="A1287" s="2" t="s">
        <v>249</v>
      </c>
      <c r="B1287" s="2" t="s">
        <v>12</v>
      </c>
      <c r="C1287" s="2">
        <v>10</v>
      </c>
      <c r="D1287" s="4">
        <v>337.71</v>
      </c>
      <c r="E1287" s="5">
        <f t="shared" si="80"/>
        <v>3377.1</v>
      </c>
      <c r="F1287" s="6">
        <v>0.03</v>
      </c>
      <c r="G1287" s="5">
        <f t="shared" si="81"/>
        <v>101.31299999999999</v>
      </c>
      <c r="H1287" s="2">
        <v>4</v>
      </c>
      <c r="I1287" s="3">
        <v>740</v>
      </c>
      <c r="J1287" s="5">
        <f t="shared" si="82"/>
        <v>4015.7870000000003</v>
      </c>
      <c r="K1287" s="11" t="str">
        <f t="shared" si="83"/>
        <v>P0107|Feb</v>
      </c>
    </row>
    <row r="1288" spans="1:11" ht="15" customHeight="1" x14ac:dyDescent="0.25">
      <c r="A1288" s="2" t="s">
        <v>249</v>
      </c>
      <c r="B1288" s="2" t="s">
        <v>13</v>
      </c>
      <c r="C1288" s="2">
        <v>9</v>
      </c>
      <c r="D1288" s="4">
        <v>259.33999999999997</v>
      </c>
      <c r="E1288" s="5">
        <f t="shared" si="80"/>
        <v>2334.06</v>
      </c>
      <c r="F1288" s="6">
        <v>0.03</v>
      </c>
      <c r="G1288" s="5">
        <f t="shared" si="81"/>
        <v>70.021799999999999</v>
      </c>
      <c r="H1288" s="2">
        <v>3</v>
      </c>
      <c r="I1288" s="3">
        <v>555</v>
      </c>
      <c r="J1288" s="5">
        <f t="shared" si="82"/>
        <v>2819.0382</v>
      </c>
      <c r="K1288" s="11" t="str">
        <f t="shared" si="83"/>
        <v>P0107|Mar</v>
      </c>
    </row>
    <row r="1289" spans="1:11" ht="15" customHeight="1" x14ac:dyDescent="0.25">
      <c r="A1289" s="2" t="s">
        <v>251</v>
      </c>
      <c r="B1289" s="2" t="s">
        <v>2</v>
      </c>
      <c r="C1289" s="2">
        <v>5</v>
      </c>
      <c r="D1289" s="4">
        <v>187.52</v>
      </c>
      <c r="E1289" s="5">
        <f t="shared" si="80"/>
        <v>937.6</v>
      </c>
      <c r="F1289" s="6">
        <v>0.03</v>
      </c>
      <c r="G1289" s="5">
        <f t="shared" si="81"/>
        <v>28.128</v>
      </c>
      <c r="H1289" s="2">
        <v>2</v>
      </c>
      <c r="I1289" s="3">
        <v>370</v>
      </c>
      <c r="J1289" s="5">
        <f t="shared" si="82"/>
        <v>1279.472</v>
      </c>
      <c r="K1289" s="11" t="str">
        <f t="shared" si="83"/>
        <v>P0108|Apr</v>
      </c>
    </row>
    <row r="1290" spans="1:11" ht="15" customHeight="1" x14ac:dyDescent="0.25">
      <c r="A1290" s="2" t="s">
        <v>251</v>
      </c>
      <c r="B1290" s="2" t="s">
        <v>3</v>
      </c>
      <c r="C1290" s="2">
        <v>6</v>
      </c>
      <c r="D1290" s="4">
        <v>181.99</v>
      </c>
      <c r="E1290" s="5">
        <f t="shared" si="80"/>
        <v>1091.94</v>
      </c>
      <c r="F1290" s="6">
        <v>0.03</v>
      </c>
      <c r="G1290" s="5">
        <f t="shared" si="81"/>
        <v>32.758200000000002</v>
      </c>
      <c r="H1290" s="2">
        <v>2</v>
      </c>
      <c r="I1290" s="3">
        <v>370</v>
      </c>
      <c r="J1290" s="5">
        <f t="shared" si="82"/>
        <v>1429.1818000000001</v>
      </c>
      <c r="K1290" s="11" t="str">
        <f t="shared" si="83"/>
        <v>P0108|May</v>
      </c>
    </row>
    <row r="1291" spans="1:11" ht="15" customHeight="1" x14ac:dyDescent="0.25">
      <c r="A1291" s="2" t="s">
        <v>251</v>
      </c>
      <c r="B1291" s="2" t="s">
        <v>4</v>
      </c>
      <c r="C1291" s="2">
        <v>7</v>
      </c>
      <c r="D1291" s="4">
        <v>195.79</v>
      </c>
      <c r="E1291" s="5">
        <f t="shared" si="80"/>
        <v>1370.53</v>
      </c>
      <c r="F1291" s="6">
        <v>0.03</v>
      </c>
      <c r="G1291" s="5">
        <f t="shared" si="81"/>
        <v>41.115899999999996</v>
      </c>
      <c r="H1291" s="2">
        <v>2</v>
      </c>
      <c r="I1291" s="3">
        <v>370</v>
      </c>
      <c r="J1291" s="5">
        <f t="shared" si="82"/>
        <v>1699.4141</v>
      </c>
      <c r="K1291" s="11" t="str">
        <f t="shared" si="83"/>
        <v>P0108|Jun</v>
      </c>
    </row>
    <row r="1292" spans="1:11" ht="15" customHeight="1" x14ac:dyDescent="0.25">
      <c r="A1292" s="2" t="s">
        <v>251</v>
      </c>
      <c r="B1292" s="2" t="s">
        <v>5</v>
      </c>
      <c r="C1292" s="2">
        <v>9</v>
      </c>
      <c r="D1292" s="4">
        <v>223.48</v>
      </c>
      <c r="E1292" s="5">
        <f t="shared" si="80"/>
        <v>2011.32</v>
      </c>
      <c r="F1292" s="6">
        <v>0.03</v>
      </c>
      <c r="G1292" s="5">
        <f t="shared" si="81"/>
        <v>60.339599999999997</v>
      </c>
      <c r="H1292" s="2">
        <v>2</v>
      </c>
      <c r="I1292" s="3">
        <v>370</v>
      </c>
      <c r="J1292" s="5">
        <f t="shared" si="82"/>
        <v>2320.9803999999999</v>
      </c>
      <c r="K1292" s="11" t="str">
        <f t="shared" si="83"/>
        <v>P0108|Jul</v>
      </c>
    </row>
    <row r="1293" spans="1:11" ht="15" customHeight="1" x14ac:dyDescent="0.25">
      <c r="A1293" s="2" t="s">
        <v>251</v>
      </c>
      <c r="B1293" s="2" t="s">
        <v>6</v>
      </c>
      <c r="C1293" s="2">
        <v>9</v>
      </c>
      <c r="D1293" s="4">
        <v>188.23</v>
      </c>
      <c r="E1293" s="5">
        <f t="shared" si="80"/>
        <v>1694.07</v>
      </c>
      <c r="F1293" s="6">
        <v>0.03</v>
      </c>
      <c r="G1293" s="5">
        <f t="shared" si="81"/>
        <v>50.822099999999999</v>
      </c>
      <c r="H1293" s="2">
        <v>2</v>
      </c>
      <c r="I1293" s="3">
        <v>370</v>
      </c>
      <c r="J1293" s="5">
        <f t="shared" si="82"/>
        <v>2013.2478999999996</v>
      </c>
      <c r="K1293" s="11" t="str">
        <f t="shared" si="83"/>
        <v>P0108|Aug</v>
      </c>
    </row>
    <row r="1294" spans="1:11" ht="15" customHeight="1" x14ac:dyDescent="0.25">
      <c r="A1294" s="2" t="s">
        <v>251</v>
      </c>
      <c r="B1294" s="2" t="s">
        <v>7</v>
      </c>
      <c r="C1294" s="2">
        <v>5</v>
      </c>
      <c r="D1294" s="4">
        <v>191.64</v>
      </c>
      <c r="E1294" s="5">
        <f t="shared" si="80"/>
        <v>958.19999999999993</v>
      </c>
      <c r="F1294" s="6">
        <v>0.03</v>
      </c>
      <c r="G1294" s="5">
        <f t="shared" si="81"/>
        <v>28.745999999999999</v>
      </c>
      <c r="H1294" s="2">
        <v>2</v>
      </c>
      <c r="I1294" s="3">
        <v>370</v>
      </c>
      <c r="J1294" s="5">
        <f t="shared" si="82"/>
        <v>1299.4539999999997</v>
      </c>
      <c r="K1294" s="11" t="str">
        <f t="shared" si="83"/>
        <v>P0108|Sep</v>
      </c>
    </row>
    <row r="1295" spans="1:11" ht="15" customHeight="1" x14ac:dyDescent="0.25">
      <c r="A1295" s="2" t="s">
        <v>251</v>
      </c>
      <c r="B1295" s="2" t="s">
        <v>8</v>
      </c>
      <c r="C1295" s="2">
        <v>6</v>
      </c>
      <c r="D1295" s="4">
        <v>203.62</v>
      </c>
      <c r="E1295" s="5">
        <f t="shared" si="80"/>
        <v>1221.72</v>
      </c>
      <c r="F1295" s="6">
        <v>0.03</v>
      </c>
      <c r="G1295" s="5">
        <f t="shared" si="81"/>
        <v>36.651600000000002</v>
      </c>
      <c r="H1295" s="2">
        <v>2</v>
      </c>
      <c r="I1295" s="3">
        <v>370</v>
      </c>
      <c r="J1295" s="5">
        <f t="shared" si="82"/>
        <v>1555.0684000000001</v>
      </c>
      <c r="K1295" s="11" t="str">
        <f t="shared" si="83"/>
        <v>P0108|Oct</v>
      </c>
    </row>
    <row r="1296" spans="1:11" ht="15" customHeight="1" x14ac:dyDescent="0.25">
      <c r="A1296" s="2" t="s">
        <v>251</v>
      </c>
      <c r="B1296" s="2" t="s">
        <v>9</v>
      </c>
      <c r="C1296" s="2">
        <v>5</v>
      </c>
      <c r="D1296" s="4">
        <v>193.69</v>
      </c>
      <c r="E1296" s="5">
        <f t="shared" si="80"/>
        <v>968.45</v>
      </c>
      <c r="F1296" s="6">
        <v>0.03</v>
      </c>
      <c r="G1296" s="5">
        <f t="shared" si="81"/>
        <v>29.0535</v>
      </c>
      <c r="H1296" s="2">
        <v>2</v>
      </c>
      <c r="I1296" s="3">
        <v>370</v>
      </c>
      <c r="J1296" s="5">
        <f t="shared" si="82"/>
        <v>1309.3965000000001</v>
      </c>
      <c r="K1296" s="11" t="str">
        <f t="shared" si="83"/>
        <v>P0108|Nov</v>
      </c>
    </row>
    <row r="1297" spans="1:11" ht="15" customHeight="1" x14ac:dyDescent="0.25">
      <c r="A1297" s="2" t="s">
        <v>251</v>
      </c>
      <c r="B1297" s="2" t="s">
        <v>10</v>
      </c>
      <c r="C1297" s="2">
        <v>13</v>
      </c>
      <c r="D1297" s="4">
        <v>345.68</v>
      </c>
      <c r="E1297" s="5">
        <f t="shared" si="80"/>
        <v>4493.84</v>
      </c>
      <c r="F1297" s="6">
        <v>0.03</v>
      </c>
      <c r="G1297" s="5">
        <f t="shared" si="81"/>
        <v>134.8152</v>
      </c>
      <c r="H1297" s="2">
        <v>5</v>
      </c>
      <c r="I1297" s="3">
        <v>925</v>
      </c>
      <c r="J1297" s="5">
        <f t="shared" si="82"/>
        <v>5284.0248000000001</v>
      </c>
      <c r="K1297" s="11" t="str">
        <f t="shared" si="83"/>
        <v>P0108|Dec</v>
      </c>
    </row>
    <row r="1298" spans="1:11" ht="15" customHeight="1" x14ac:dyDescent="0.25">
      <c r="A1298" s="2" t="s">
        <v>251</v>
      </c>
      <c r="B1298" s="2" t="s">
        <v>11</v>
      </c>
      <c r="C1298" s="2">
        <v>10</v>
      </c>
      <c r="D1298" s="4">
        <v>315.47000000000003</v>
      </c>
      <c r="E1298" s="5">
        <f t="shared" si="80"/>
        <v>3154.7000000000003</v>
      </c>
      <c r="F1298" s="6">
        <v>0.03</v>
      </c>
      <c r="G1298" s="5">
        <f t="shared" si="81"/>
        <v>94.641000000000005</v>
      </c>
      <c r="H1298" s="2">
        <v>4</v>
      </c>
      <c r="I1298" s="3">
        <v>740</v>
      </c>
      <c r="J1298" s="5">
        <f t="shared" si="82"/>
        <v>3800.0590000000002</v>
      </c>
      <c r="K1298" s="11" t="str">
        <f t="shared" si="83"/>
        <v>P0108|Jan</v>
      </c>
    </row>
    <row r="1299" spans="1:11" ht="15" customHeight="1" x14ac:dyDescent="0.25">
      <c r="A1299" s="2" t="s">
        <v>251</v>
      </c>
      <c r="B1299" s="2" t="s">
        <v>12</v>
      </c>
      <c r="C1299" s="2">
        <v>9</v>
      </c>
      <c r="D1299" s="4">
        <v>294.64</v>
      </c>
      <c r="E1299" s="5">
        <f t="shared" si="80"/>
        <v>2651.7599999999998</v>
      </c>
      <c r="F1299" s="6">
        <v>0.03</v>
      </c>
      <c r="G1299" s="5">
        <f t="shared" si="81"/>
        <v>79.552799999999991</v>
      </c>
      <c r="H1299" s="2">
        <v>3</v>
      </c>
      <c r="I1299" s="3">
        <v>555</v>
      </c>
      <c r="J1299" s="5">
        <f t="shared" si="82"/>
        <v>3127.2071999999998</v>
      </c>
      <c r="K1299" s="11" t="str">
        <f t="shared" si="83"/>
        <v>P0108|Feb</v>
      </c>
    </row>
    <row r="1300" spans="1:11" ht="15" customHeight="1" x14ac:dyDescent="0.25">
      <c r="A1300" s="2" t="s">
        <v>251</v>
      </c>
      <c r="B1300" s="2" t="s">
        <v>13</v>
      </c>
      <c r="C1300" s="2">
        <v>9</v>
      </c>
      <c r="D1300" s="4">
        <v>260.5</v>
      </c>
      <c r="E1300" s="5">
        <f t="shared" si="80"/>
        <v>2344.5</v>
      </c>
      <c r="F1300" s="6">
        <v>0.03</v>
      </c>
      <c r="G1300" s="5">
        <f t="shared" si="81"/>
        <v>70.334999999999994</v>
      </c>
      <c r="H1300" s="2">
        <v>3</v>
      </c>
      <c r="I1300" s="3">
        <v>555</v>
      </c>
      <c r="J1300" s="5">
        <f t="shared" si="82"/>
        <v>2829.165</v>
      </c>
      <c r="K1300" s="11" t="str">
        <f t="shared" si="83"/>
        <v>P0108|Mar</v>
      </c>
    </row>
    <row r="1301" spans="1:11" ht="15" customHeight="1" x14ac:dyDescent="0.25">
      <c r="A1301" s="2" t="s">
        <v>253</v>
      </c>
      <c r="B1301" s="2" t="s">
        <v>2</v>
      </c>
      <c r="C1301" s="2">
        <v>5</v>
      </c>
      <c r="D1301" s="4">
        <v>78.489999999999995</v>
      </c>
      <c r="E1301" s="5">
        <f t="shared" si="80"/>
        <v>392.45</v>
      </c>
      <c r="F1301" s="6">
        <v>0.03</v>
      </c>
      <c r="G1301" s="5">
        <f t="shared" si="81"/>
        <v>11.773499999999999</v>
      </c>
      <c r="H1301" s="2">
        <v>2</v>
      </c>
      <c r="I1301" s="3">
        <v>190</v>
      </c>
      <c r="J1301" s="5">
        <f t="shared" si="82"/>
        <v>570.67650000000003</v>
      </c>
      <c r="K1301" s="11" t="str">
        <f t="shared" si="83"/>
        <v>P0109|Apr</v>
      </c>
    </row>
    <row r="1302" spans="1:11" ht="15" customHeight="1" x14ac:dyDescent="0.25">
      <c r="A1302" s="2" t="s">
        <v>253</v>
      </c>
      <c r="B1302" s="2" t="s">
        <v>3</v>
      </c>
      <c r="C1302" s="2">
        <v>5</v>
      </c>
      <c r="D1302" s="4">
        <v>84.53</v>
      </c>
      <c r="E1302" s="5">
        <f t="shared" si="80"/>
        <v>422.65</v>
      </c>
      <c r="F1302" s="6">
        <v>0.03</v>
      </c>
      <c r="G1302" s="5">
        <f t="shared" si="81"/>
        <v>12.679499999999999</v>
      </c>
      <c r="H1302" s="2">
        <v>2</v>
      </c>
      <c r="I1302" s="3">
        <v>190</v>
      </c>
      <c r="J1302" s="5">
        <f t="shared" si="82"/>
        <v>599.97050000000002</v>
      </c>
      <c r="K1302" s="11" t="str">
        <f t="shared" si="83"/>
        <v>P0109|May</v>
      </c>
    </row>
    <row r="1303" spans="1:11" ht="15" customHeight="1" x14ac:dyDescent="0.25">
      <c r="A1303" s="2" t="s">
        <v>253</v>
      </c>
      <c r="B1303" s="2" t="s">
        <v>4</v>
      </c>
      <c r="C1303" s="2">
        <v>7</v>
      </c>
      <c r="D1303" s="4">
        <v>85.09</v>
      </c>
      <c r="E1303" s="5">
        <f t="shared" si="80"/>
        <v>595.63</v>
      </c>
      <c r="F1303" s="6">
        <v>0.03</v>
      </c>
      <c r="G1303" s="5">
        <f t="shared" si="81"/>
        <v>17.8689</v>
      </c>
      <c r="H1303" s="2">
        <v>2</v>
      </c>
      <c r="I1303" s="3">
        <v>190</v>
      </c>
      <c r="J1303" s="5">
        <f t="shared" si="82"/>
        <v>767.76109999999994</v>
      </c>
      <c r="K1303" s="11" t="str">
        <f t="shared" si="83"/>
        <v>P0109|Jun</v>
      </c>
    </row>
    <row r="1304" spans="1:11" ht="15" customHeight="1" x14ac:dyDescent="0.25">
      <c r="A1304" s="2" t="s">
        <v>253</v>
      </c>
      <c r="B1304" s="2" t="s">
        <v>5</v>
      </c>
      <c r="C1304" s="2">
        <v>8</v>
      </c>
      <c r="D1304" s="4">
        <v>98.98</v>
      </c>
      <c r="E1304" s="5">
        <f t="shared" si="80"/>
        <v>791.84</v>
      </c>
      <c r="F1304" s="6">
        <v>0.03</v>
      </c>
      <c r="G1304" s="5">
        <f t="shared" si="81"/>
        <v>23.755199999999999</v>
      </c>
      <c r="H1304" s="2">
        <v>2</v>
      </c>
      <c r="I1304" s="3">
        <v>190</v>
      </c>
      <c r="J1304" s="5">
        <f t="shared" si="82"/>
        <v>958.08480000000009</v>
      </c>
      <c r="K1304" s="11" t="str">
        <f t="shared" si="83"/>
        <v>P0109|Jul</v>
      </c>
    </row>
    <row r="1305" spans="1:11" ht="15" customHeight="1" x14ac:dyDescent="0.25">
      <c r="A1305" s="2" t="s">
        <v>253</v>
      </c>
      <c r="B1305" s="2" t="s">
        <v>6</v>
      </c>
      <c r="C1305" s="2">
        <v>8</v>
      </c>
      <c r="D1305" s="4">
        <v>103.97</v>
      </c>
      <c r="E1305" s="5">
        <f t="shared" si="80"/>
        <v>831.76</v>
      </c>
      <c r="F1305" s="6">
        <v>0.03</v>
      </c>
      <c r="G1305" s="5">
        <f t="shared" si="81"/>
        <v>24.9528</v>
      </c>
      <c r="H1305" s="2">
        <v>2</v>
      </c>
      <c r="I1305" s="3">
        <v>190</v>
      </c>
      <c r="J1305" s="5">
        <f t="shared" si="82"/>
        <v>996.80719999999997</v>
      </c>
      <c r="K1305" s="11" t="str">
        <f t="shared" si="83"/>
        <v>P0109|Aug</v>
      </c>
    </row>
    <row r="1306" spans="1:11" ht="15" customHeight="1" x14ac:dyDescent="0.25">
      <c r="A1306" s="2" t="s">
        <v>253</v>
      </c>
      <c r="B1306" s="2" t="s">
        <v>7</v>
      </c>
      <c r="C1306" s="2">
        <v>6</v>
      </c>
      <c r="D1306" s="4">
        <v>94.94</v>
      </c>
      <c r="E1306" s="5">
        <f t="shared" si="80"/>
        <v>569.64</v>
      </c>
      <c r="F1306" s="6">
        <v>0.03</v>
      </c>
      <c r="G1306" s="5">
        <f t="shared" si="81"/>
        <v>17.089199999999998</v>
      </c>
      <c r="H1306" s="2">
        <v>2</v>
      </c>
      <c r="I1306" s="3">
        <v>190</v>
      </c>
      <c r="J1306" s="5">
        <f t="shared" si="82"/>
        <v>742.55079999999998</v>
      </c>
      <c r="K1306" s="11" t="str">
        <f t="shared" si="83"/>
        <v>P0109|Sep</v>
      </c>
    </row>
    <row r="1307" spans="1:11" ht="15" customHeight="1" x14ac:dyDescent="0.25">
      <c r="A1307" s="2" t="s">
        <v>253</v>
      </c>
      <c r="B1307" s="2" t="s">
        <v>8</v>
      </c>
      <c r="C1307" s="2">
        <v>5</v>
      </c>
      <c r="D1307" s="4">
        <v>85.6</v>
      </c>
      <c r="E1307" s="5">
        <f t="shared" si="80"/>
        <v>428</v>
      </c>
      <c r="F1307" s="6">
        <v>0.03</v>
      </c>
      <c r="G1307" s="5">
        <f t="shared" si="81"/>
        <v>12.84</v>
      </c>
      <c r="H1307" s="2">
        <v>2</v>
      </c>
      <c r="I1307" s="3">
        <v>190</v>
      </c>
      <c r="J1307" s="5">
        <f t="shared" si="82"/>
        <v>605.16</v>
      </c>
      <c r="K1307" s="11" t="str">
        <f t="shared" si="83"/>
        <v>P0109|Oct</v>
      </c>
    </row>
    <row r="1308" spans="1:11" ht="15" customHeight="1" x14ac:dyDescent="0.25">
      <c r="A1308" s="2" t="s">
        <v>253</v>
      </c>
      <c r="B1308" s="2" t="s">
        <v>9</v>
      </c>
      <c r="C1308" s="2">
        <v>6</v>
      </c>
      <c r="D1308" s="4">
        <v>93.81</v>
      </c>
      <c r="E1308" s="5">
        <f t="shared" si="80"/>
        <v>562.86</v>
      </c>
      <c r="F1308" s="6">
        <v>0.03</v>
      </c>
      <c r="G1308" s="5">
        <f t="shared" si="81"/>
        <v>16.8858</v>
      </c>
      <c r="H1308" s="2">
        <v>2</v>
      </c>
      <c r="I1308" s="3">
        <v>190</v>
      </c>
      <c r="J1308" s="5">
        <f t="shared" si="82"/>
        <v>735.9742</v>
      </c>
      <c r="K1308" s="11" t="str">
        <f t="shared" si="83"/>
        <v>P0109|Nov</v>
      </c>
    </row>
    <row r="1309" spans="1:11" ht="15" customHeight="1" x14ac:dyDescent="0.25">
      <c r="A1309" s="2" t="s">
        <v>253</v>
      </c>
      <c r="B1309" s="2" t="s">
        <v>10</v>
      </c>
      <c r="C1309" s="2">
        <v>12</v>
      </c>
      <c r="D1309" s="4">
        <v>166.14</v>
      </c>
      <c r="E1309" s="5">
        <f t="shared" si="80"/>
        <v>1993.6799999999998</v>
      </c>
      <c r="F1309" s="6">
        <v>0.03</v>
      </c>
      <c r="G1309" s="5">
        <f t="shared" si="81"/>
        <v>59.810399999999994</v>
      </c>
      <c r="H1309" s="2">
        <v>5</v>
      </c>
      <c r="I1309" s="3">
        <v>475</v>
      </c>
      <c r="J1309" s="5">
        <f t="shared" si="82"/>
        <v>2408.8696</v>
      </c>
      <c r="K1309" s="11" t="str">
        <f t="shared" si="83"/>
        <v>P0109|Dec</v>
      </c>
    </row>
    <row r="1310" spans="1:11" ht="15" customHeight="1" x14ac:dyDescent="0.25">
      <c r="A1310" s="2" t="s">
        <v>253</v>
      </c>
      <c r="B1310" s="2" t="s">
        <v>11</v>
      </c>
      <c r="C1310" s="2">
        <v>11</v>
      </c>
      <c r="D1310" s="4">
        <v>141.59</v>
      </c>
      <c r="E1310" s="5">
        <f t="shared" si="80"/>
        <v>1557.49</v>
      </c>
      <c r="F1310" s="6">
        <v>0.03</v>
      </c>
      <c r="G1310" s="5">
        <f t="shared" si="81"/>
        <v>46.724699999999999</v>
      </c>
      <c r="H1310" s="2">
        <v>4</v>
      </c>
      <c r="I1310" s="3">
        <v>380</v>
      </c>
      <c r="J1310" s="5">
        <f t="shared" si="82"/>
        <v>1890.7653</v>
      </c>
      <c r="K1310" s="11" t="str">
        <f t="shared" si="83"/>
        <v>P0109|Jan</v>
      </c>
    </row>
    <row r="1311" spans="1:11" ht="15" customHeight="1" x14ac:dyDescent="0.25">
      <c r="A1311" s="2" t="s">
        <v>253</v>
      </c>
      <c r="B1311" s="2" t="s">
        <v>12</v>
      </c>
      <c r="C1311" s="2">
        <v>10</v>
      </c>
      <c r="D1311" s="4">
        <v>131.91999999999999</v>
      </c>
      <c r="E1311" s="5">
        <f t="shared" si="80"/>
        <v>1319.1999999999998</v>
      </c>
      <c r="F1311" s="6">
        <v>0.03</v>
      </c>
      <c r="G1311" s="5">
        <f t="shared" si="81"/>
        <v>39.575999999999993</v>
      </c>
      <c r="H1311" s="2">
        <v>4</v>
      </c>
      <c r="I1311" s="3">
        <v>380</v>
      </c>
      <c r="J1311" s="5">
        <f t="shared" si="82"/>
        <v>1659.6239999999998</v>
      </c>
      <c r="K1311" s="11" t="str">
        <f t="shared" si="83"/>
        <v>P0109|Feb</v>
      </c>
    </row>
    <row r="1312" spans="1:11" ht="15" customHeight="1" x14ac:dyDescent="0.25">
      <c r="A1312" s="2" t="s">
        <v>253</v>
      </c>
      <c r="B1312" s="2" t="s">
        <v>13</v>
      </c>
      <c r="C1312" s="2">
        <v>9</v>
      </c>
      <c r="D1312" s="4">
        <v>123.43</v>
      </c>
      <c r="E1312" s="5">
        <f t="shared" si="80"/>
        <v>1110.8700000000001</v>
      </c>
      <c r="F1312" s="6">
        <v>0.03</v>
      </c>
      <c r="G1312" s="5">
        <f t="shared" si="81"/>
        <v>33.326100000000004</v>
      </c>
      <c r="H1312" s="2">
        <v>3</v>
      </c>
      <c r="I1312" s="3">
        <v>285</v>
      </c>
      <c r="J1312" s="5">
        <f t="shared" si="82"/>
        <v>1362.5439000000001</v>
      </c>
      <c r="K1312" s="11" t="str">
        <f t="shared" si="83"/>
        <v>P0109|Mar</v>
      </c>
    </row>
    <row r="1313" spans="1:11" ht="15" customHeight="1" x14ac:dyDescent="0.25">
      <c r="A1313" s="2" t="s">
        <v>255</v>
      </c>
      <c r="B1313" s="2" t="s">
        <v>2</v>
      </c>
      <c r="C1313" s="2">
        <v>5</v>
      </c>
      <c r="D1313" s="4">
        <v>148.69999999999999</v>
      </c>
      <c r="E1313" s="5">
        <f t="shared" si="80"/>
        <v>743.5</v>
      </c>
      <c r="F1313" s="6">
        <v>0.03</v>
      </c>
      <c r="G1313" s="5">
        <f t="shared" si="81"/>
        <v>22.305</v>
      </c>
      <c r="H1313" s="2">
        <v>2</v>
      </c>
      <c r="I1313" s="3">
        <v>300</v>
      </c>
      <c r="J1313" s="5">
        <f t="shared" si="82"/>
        <v>1021.1950000000001</v>
      </c>
      <c r="K1313" s="11" t="str">
        <f t="shared" si="83"/>
        <v>P0110|Apr</v>
      </c>
    </row>
    <row r="1314" spans="1:11" ht="15" customHeight="1" x14ac:dyDescent="0.25">
      <c r="A1314" s="2" t="s">
        <v>255</v>
      </c>
      <c r="B1314" s="2" t="s">
        <v>3</v>
      </c>
      <c r="C1314" s="2">
        <v>6</v>
      </c>
      <c r="D1314" s="4">
        <v>160.91</v>
      </c>
      <c r="E1314" s="5">
        <f t="shared" si="80"/>
        <v>965.46</v>
      </c>
      <c r="F1314" s="6">
        <v>0.03</v>
      </c>
      <c r="G1314" s="5">
        <f t="shared" si="81"/>
        <v>28.963799999999999</v>
      </c>
      <c r="H1314" s="2">
        <v>2</v>
      </c>
      <c r="I1314" s="3">
        <v>300</v>
      </c>
      <c r="J1314" s="5">
        <f t="shared" si="82"/>
        <v>1236.4962</v>
      </c>
      <c r="K1314" s="11" t="str">
        <f t="shared" si="83"/>
        <v>P0110|May</v>
      </c>
    </row>
    <row r="1315" spans="1:11" ht="15" customHeight="1" x14ac:dyDescent="0.25">
      <c r="A1315" s="2" t="s">
        <v>255</v>
      </c>
      <c r="B1315" s="2" t="s">
        <v>4</v>
      </c>
      <c r="C1315" s="2">
        <v>7</v>
      </c>
      <c r="D1315" s="4">
        <v>158.58000000000001</v>
      </c>
      <c r="E1315" s="5">
        <f t="shared" si="80"/>
        <v>1110.0600000000002</v>
      </c>
      <c r="F1315" s="6">
        <v>0.03</v>
      </c>
      <c r="G1315" s="5">
        <f t="shared" si="81"/>
        <v>33.301800000000007</v>
      </c>
      <c r="H1315" s="2">
        <v>2</v>
      </c>
      <c r="I1315" s="3">
        <v>300</v>
      </c>
      <c r="J1315" s="5">
        <f t="shared" si="82"/>
        <v>1376.7582000000002</v>
      </c>
      <c r="K1315" s="11" t="str">
        <f t="shared" si="83"/>
        <v>P0110|Jun</v>
      </c>
    </row>
    <row r="1316" spans="1:11" ht="15" customHeight="1" x14ac:dyDescent="0.25">
      <c r="A1316" s="2" t="s">
        <v>255</v>
      </c>
      <c r="B1316" s="2" t="s">
        <v>5</v>
      </c>
      <c r="C1316" s="2">
        <v>10</v>
      </c>
      <c r="D1316" s="4">
        <v>190.38</v>
      </c>
      <c r="E1316" s="5">
        <f t="shared" si="80"/>
        <v>1903.8</v>
      </c>
      <c r="F1316" s="6">
        <v>0.03</v>
      </c>
      <c r="G1316" s="5">
        <f t="shared" si="81"/>
        <v>57.113999999999997</v>
      </c>
      <c r="H1316" s="2">
        <v>3</v>
      </c>
      <c r="I1316" s="3">
        <v>450</v>
      </c>
      <c r="J1316" s="5">
        <f t="shared" si="82"/>
        <v>2296.6860000000001</v>
      </c>
      <c r="K1316" s="11" t="str">
        <f t="shared" si="83"/>
        <v>P0110|Jul</v>
      </c>
    </row>
    <row r="1317" spans="1:11" ht="15" customHeight="1" x14ac:dyDescent="0.25">
      <c r="A1317" s="2" t="s">
        <v>255</v>
      </c>
      <c r="B1317" s="2" t="s">
        <v>6</v>
      </c>
      <c r="C1317" s="2">
        <v>10</v>
      </c>
      <c r="D1317" s="4">
        <v>165.8</v>
      </c>
      <c r="E1317" s="5">
        <f t="shared" si="80"/>
        <v>1658</v>
      </c>
      <c r="F1317" s="6">
        <v>0.03</v>
      </c>
      <c r="G1317" s="5">
        <f t="shared" si="81"/>
        <v>49.739999999999995</v>
      </c>
      <c r="H1317" s="2">
        <v>3</v>
      </c>
      <c r="I1317" s="3">
        <v>450</v>
      </c>
      <c r="J1317" s="5">
        <f t="shared" si="82"/>
        <v>2058.2600000000002</v>
      </c>
      <c r="K1317" s="11" t="str">
        <f t="shared" si="83"/>
        <v>P0110|Aug</v>
      </c>
    </row>
    <row r="1318" spans="1:11" ht="15" customHeight="1" x14ac:dyDescent="0.25">
      <c r="A1318" s="2" t="s">
        <v>255</v>
      </c>
      <c r="B1318" s="2" t="s">
        <v>7</v>
      </c>
      <c r="C1318" s="2">
        <v>6</v>
      </c>
      <c r="D1318" s="4">
        <v>156.32</v>
      </c>
      <c r="E1318" s="5">
        <f t="shared" si="80"/>
        <v>937.92</v>
      </c>
      <c r="F1318" s="6">
        <v>0.03</v>
      </c>
      <c r="G1318" s="5">
        <f t="shared" si="81"/>
        <v>28.137599999999999</v>
      </c>
      <c r="H1318" s="2">
        <v>2</v>
      </c>
      <c r="I1318" s="3">
        <v>300</v>
      </c>
      <c r="J1318" s="5">
        <f t="shared" si="82"/>
        <v>1209.7824000000001</v>
      </c>
      <c r="K1318" s="11" t="str">
        <f t="shared" si="83"/>
        <v>P0110|Sep</v>
      </c>
    </row>
    <row r="1319" spans="1:11" ht="15" customHeight="1" x14ac:dyDescent="0.25">
      <c r="A1319" s="2" t="s">
        <v>255</v>
      </c>
      <c r="B1319" s="2" t="s">
        <v>8</v>
      </c>
      <c r="C1319" s="2">
        <v>6</v>
      </c>
      <c r="D1319" s="4">
        <v>154.12</v>
      </c>
      <c r="E1319" s="5">
        <f t="shared" si="80"/>
        <v>924.72</v>
      </c>
      <c r="F1319" s="6">
        <v>0.03</v>
      </c>
      <c r="G1319" s="5">
        <f t="shared" si="81"/>
        <v>27.741599999999998</v>
      </c>
      <c r="H1319" s="2">
        <v>2</v>
      </c>
      <c r="I1319" s="3">
        <v>300</v>
      </c>
      <c r="J1319" s="5">
        <f t="shared" si="82"/>
        <v>1196.9784</v>
      </c>
      <c r="K1319" s="11" t="str">
        <f t="shared" si="83"/>
        <v>P0110|Oct</v>
      </c>
    </row>
    <row r="1320" spans="1:11" ht="15" customHeight="1" x14ac:dyDescent="0.25">
      <c r="A1320" s="2" t="s">
        <v>255</v>
      </c>
      <c r="B1320" s="2" t="s">
        <v>9</v>
      </c>
      <c r="C1320" s="2">
        <v>6</v>
      </c>
      <c r="D1320" s="4">
        <v>177.11</v>
      </c>
      <c r="E1320" s="5">
        <f t="shared" si="80"/>
        <v>1062.6600000000001</v>
      </c>
      <c r="F1320" s="6">
        <v>0.03</v>
      </c>
      <c r="G1320" s="5">
        <f t="shared" si="81"/>
        <v>31.879800000000003</v>
      </c>
      <c r="H1320" s="2">
        <v>2</v>
      </c>
      <c r="I1320" s="3">
        <v>300</v>
      </c>
      <c r="J1320" s="5">
        <f t="shared" si="82"/>
        <v>1330.7802000000001</v>
      </c>
      <c r="K1320" s="11" t="str">
        <f t="shared" si="83"/>
        <v>P0110|Nov</v>
      </c>
    </row>
    <row r="1321" spans="1:11" ht="15" customHeight="1" x14ac:dyDescent="0.25">
      <c r="A1321" s="2" t="s">
        <v>255</v>
      </c>
      <c r="B1321" s="2" t="s">
        <v>10</v>
      </c>
      <c r="C1321" s="2">
        <v>11</v>
      </c>
      <c r="D1321" s="4">
        <v>329.92</v>
      </c>
      <c r="E1321" s="5">
        <f t="shared" si="80"/>
        <v>3629.1200000000003</v>
      </c>
      <c r="F1321" s="6">
        <v>0.03</v>
      </c>
      <c r="G1321" s="5">
        <f t="shared" si="81"/>
        <v>108.87360000000001</v>
      </c>
      <c r="H1321" s="2">
        <v>4</v>
      </c>
      <c r="I1321" s="3">
        <v>600</v>
      </c>
      <c r="J1321" s="5">
        <f t="shared" si="82"/>
        <v>4120.2464000000009</v>
      </c>
      <c r="K1321" s="11" t="str">
        <f t="shared" si="83"/>
        <v>P0110|Dec</v>
      </c>
    </row>
    <row r="1322" spans="1:11" ht="15" customHeight="1" x14ac:dyDescent="0.25">
      <c r="A1322" s="2" t="s">
        <v>255</v>
      </c>
      <c r="B1322" s="2" t="s">
        <v>11</v>
      </c>
      <c r="C1322" s="2">
        <v>13</v>
      </c>
      <c r="D1322" s="4">
        <v>282.42</v>
      </c>
      <c r="E1322" s="5">
        <f t="shared" si="80"/>
        <v>3671.46</v>
      </c>
      <c r="F1322" s="6">
        <v>0.03</v>
      </c>
      <c r="G1322" s="5">
        <f t="shared" si="81"/>
        <v>110.1438</v>
      </c>
      <c r="H1322" s="2">
        <v>5</v>
      </c>
      <c r="I1322" s="3">
        <v>750</v>
      </c>
      <c r="J1322" s="5">
        <f t="shared" si="82"/>
        <v>4311.3162000000002</v>
      </c>
      <c r="K1322" s="11" t="str">
        <f t="shared" si="83"/>
        <v>P0110|Jan</v>
      </c>
    </row>
    <row r="1323" spans="1:11" ht="15" customHeight="1" x14ac:dyDescent="0.25">
      <c r="A1323" s="2" t="s">
        <v>255</v>
      </c>
      <c r="B1323" s="2" t="s">
        <v>12</v>
      </c>
      <c r="C1323" s="2">
        <v>10</v>
      </c>
      <c r="D1323" s="4">
        <v>265.06</v>
      </c>
      <c r="E1323" s="5">
        <f t="shared" si="80"/>
        <v>2650.6</v>
      </c>
      <c r="F1323" s="6">
        <v>0.03</v>
      </c>
      <c r="G1323" s="5">
        <f t="shared" si="81"/>
        <v>79.518000000000001</v>
      </c>
      <c r="H1323" s="2">
        <v>4</v>
      </c>
      <c r="I1323" s="3">
        <v>600</v>
      </c>
      <c r="J1323" s="5">
        <f t="shared" si="82"/>
        <v>3171.0819999999999</v>
      </c>
      <c r="K1323" s="11" t="str">
        <f t="shared" si="83"/>
        <v>P0110|Feb</v>
      </c>
    </row>
    <row r="1324" spans="1:11" ht="15" customHeight="1" x14ac:dyDescent="0.25">
      <c r="A1324" s="2" t="s">
        <v>255</v>
      </c>
      <c r="B1324" s="2" t="s">
        <v>13</v>
      </c>
      <c r="C1324" s="2">
        <v>9</v>
      </c>
      <c r="D1324" s="4">
        <v>216.91</v>
      </c>
      <c r="E1324" s="5">
        <f t="shared" si="80"/>
        <v>1952.19</v>
      </c>
      <c r="F1324" s="6">
        <v>0.03</v>
      </c>
      <c r="G1324" s="5">
        <f t="shared" si="81"/>
        <v>58.5657</v>
      </c>
      <c r="H1324" s="2">
        <v>3</v>
      </c>
      <c r="I1324" s="3">
        <v>450</v>
      </c>
      <c r="J1324" s="5">
        <f t="shared" si="82"/>
        <v>2343.6242999999999</v>
      </c>
      <c r="K1324" s="11" t="str">
        <f t="shared" si="83"/>
        <v>P0110|Mar</v>
      </c>
    </row>
    <row r="1325" spans="1:11" ht="15" customHeight="1" x14ac:dyDescent="0.25">
      <c r="A1325" s="2" t="s">
        <v>257</v>
      </c>
      <c r="B1325" s="2" t="s">
        <v>2</v>
      </c>
      <c r="C1325" s="2">
        <v>6</v>
      </c>
      <c r="D1325" s="4">
        <v>133.38</v>
      </c>
      <c r="E1325" s="5">
        <f t="shared" si="80"/>
        <v>800.28</v>
      </c>
      <c r="F1325" s="6">
        <v>0.03</v>
      </c>
      <c r="G1325" s="5">
        <f t="shared" si="81"/>
        <v>24.008399999999998</v>
      </c>
      <c r="H1325" s="2">
        <v>2</v>
      </c>
      <c r="I1325" s="3">
        <v>300</v>
      </c>
      <c r="J1325" s="5">
        <f t="shared" si="82"/>
        <v>1076.2716</v>
      </c>
      <c r="K1325" s="11" t="str">
        <f t="shared" si="83"/>
        <v>P0111|Apr</v>
      </c>
    </row>
    <row r="1326" spans="1:11" ht="15" customHeight="1" x14ac:dyDescent="0.25">
      <c r="A1326" s="2" t="s">
        <v>257</v>
      </c>
      <c r="B1326" s="2" t="s">
        <v>3</v>
      </c>
      <c r="C1326" s="2">
        <v>7</v>
      </c>
      <c r="D1326" s="4">
        <v>154.66999999999999</v>
      </c>
      <c r="E1326" s="5">
        <f t="shared" si="80"/>
        <v>1082.6899999999998</v>
      </c>
      <c r="F1326" s="6">
        <v>0.03</v>
      </c>
      <c r="G1326" s="5">
        <f t="shared" si="81"/>
        <v>32.480699999999992</v>
      </c>
      <c r="H1326" s="2">
        <v>2</v>
      </c>
      <c r="I1326" s="3">
        <v>300</v>
      </c>
      <c r="J1326" s="5">
        <f t="shared" si="82"/>
        <v>1350.2092999999998</v>
      </c>
      <c r="K1326" s="11" t="str">
        <f t="shared" si="83"/>
        <v>P0111|May</v>
      </c>
    </row>
    <row r="1327" spans="1:11" ht="15" customHeight="1" x14ac:dyDescent="0.25">
      <c r="A1327" s="2" t="s">
        <v>257</v>
      </c>
      <c r="B1327" s="2" t="s">
        <v>4</v>
      </c>
      <c r="C1327" s="2">
        <v>7</v>
      </c>
      <c r="D1327" s="4">
        <v>147.69</v>
      </c>
      <c r="E1327" s="5">
        <f t="shared" si="80"/>
        <v>1033.83</v>
      </c>
      <c r="F1327" s="6">
        <v>0.03</v>
      </c>
      <c r="G1327" s="5">
        <f t="shared" si="81"/>
        <v>31.014899999999997</v>
      </c>
      <c r="H1327" s="2">
        <v>2</v>
      </c>
      <c r="I1327" s="3">
        <v>300</v>
      </c>
      <c r="J1327" s="5">
        <f t="shared" si="82"/>
        <v>1302.8151</v>
      </c>
      <c r="K1327" s="11" t="str">
        <f t="shared" si="83"/>
        <v>P0111|Jun</v>
      </c>
    </row>
    <row r="1328" spans="1:11" ht="15" customHeight="1" x14ac:dyDescent="0.25">
      <c r="A1328" s="2" t="s">
        <v>257</v>
      </c>
      <c r="B1328" s="2" t="s">
        <v>5</v>
      </c>
      <c r="C1328" s="2">
        <v>10</v>
      </c>
      <c r="D1328" s="4">
        <v>165.4</v>
      </c>
      <c r="E1328" s="5">
        <f t="shared" si="80"/>
        <v>1654</v>
      </c>
      <c r="F1328" s="6">
        <v>0.03</v>
      </c>
      <c r="G1328" s="5">
        <f t="shared" si="81"/>
        <v>49.62</v>
      </c>
      <c r="H1328" s="2">
        <v>3</v>
      </c>
      <c r="I1328" s="3">
        <v>450</v>
      </c>
      <c r="J1328" s="5">
        <f t="shared" si="82"/>
        <v>2054.38</v>
      </c>
      <c r="K1328" s="11" t="str">
        <f t="shared" si="83"/>
        <v>P0111|Jul</v>
      </c>
    </row>
    <row r="1329" spans="1:11" ht="15" customHeight="1" x14ac:dyDescent="0.25">
      <c r="A1329" s="2" t="s">
        <v>257</v>
      </c>
      <c r="B1329" s="2" t="s">
        <v>6</v>
      </c>
      <c r="C1329" s="2">
        <v>11</v>
      </c>
      <c r="D1329" s="4">
        <v>164.71</v>
      </c>
      <c r="E1329" s="5">
        <f t="shared" si="80"/>
        <v>1811.8100000000002</v>
      </c>
      <c r="F1329" s="6">
        <v>0.03</v>
      </c>
      <c r="G1329" s="5">
        <f t="shared" si="81"/>
        <v>54.354300000000002</v>
      </c>
      <c r="H1329" s="2">
        <v>3</v>
      </c>
      <c r="I1329" s="3">
        <v>450</v>
      </c>
      <c r="J1329" s="5">
        <f t="shared" si="82"/>
        <v>2207.4557000000004</v>
      </c>
      <c r="K1329" s="11" t="str">
        <f t="shared" si="83"/>
        <v>P0111|Aug</v>
      </c>
    </row>
    <row r="1330" spans="1:11" ht="15" customHeight="1" x14ac:dyDescent="0.25">
      <c r="A1330" s="2" t="s">
        <v>257</v>
      </c>
      <c r="B1330" s="2" t="s">
        <v>7</v>
      </c>
      <c r="C1330" s="2">
        <v>7</v>
      </c>
      <c r="D1330" s="4">
        <v>156.53</v>
      </c>
      <c r="E1330" s="5">
        <f t="shared" si="80"/>
        <v>1095.71</v>
      </c>
      <c r="F1330" s="6">
        <v>0.03</v>
      </c>
      <c r="G1330" s="5">
        <f t="shared" si="81"/>
        <v>32.871299999999998</v>
      </c>
      <c r="H1330" s="2">
        <v>2</v>
      </c>
      <c r="I1330" s="3">
        <v>300</v>
      </c>
      <c r="J1330" s="5">
        <f t="shared" si="82"/>
        <v>1362.8387</v>
      </c>
      <c r="K1330" s="11" t="str">
        <f t="shared" si="83"/>
        <v>P0111|Sep</v>
      </c>
    </row>
    <row r="1331" spans="1:11" ht="15" customHeight="1" x14ac:dyDescent="0.25">
      <c r="A1331" s="2" t="s">
        <v>257</v>
      </c>
      <c r="B1331" s="2" t="s">
        <v>8</v>
      </c>
      <c r="C1331" s="2">
        <v>6</v>
      </c>
      <c r="D1331" s="4">
        <v>152.68</v>
      </c>
      <c r="E1331" s="5">
        <f t="shared" si="80"/>
        <v>916.08</v>
      </c>
      <c r="F1331" s="6">
        <v>0.03</v>
      </c>
      <c r="G1331" s="5">
        <f t="shared" si="81"/>
        <v>27.482400000000002</v>
      </c>
      <c r="H1331" s="2">
        <v>2</v>
      </c>
      <c r="I1331" s="3">
        <v>300</v>
      </c>
      <c r="J1331" s="5">
        <f t="shared" si="82"/>
        <v>1188.5975999999998</v>
      </c>
      <c r="K1331" s="11" t="str">
        <f t="shared" si="83"/>
        <v>P0111|Oct</v>
      </c>
    </row>
    <row r="1332" spans="1:11" ht="15" customHeight="1" x14ac:dyDescent="0.25">
      <c r="A1332" s="2" t="s">
        <v>257</v>
      </c>
      <c r="B1332" s="2" t="s">
        <v>9</v>
      </c>
      <c r="C1332" s="2">
        <v>7</v>
      </c>
      <c r="D1332" s="4">
        <v>155.03</v>
      </c>
      <c r="E1332" s="5">
        <f t="shared" si="80"/>
        <v>1085.21</v>
      </c>
      <c r="F1332" s="6">
        <v>0.03</v>
      </c>
      <c r="G1332" s="5">
        <f t="shared" si="81"/>
        <v>32.5563</v>
      </c>
      <c r="H1332" s="2">
        <v>3</v>
      </c>
      <c r="I1332" s="3">
        <v>450</v>
      </c>
      <c r="J1332" s="5">
        <f t="shared" si="82"/>
        <v>1502.6537000000001</v>
      </c>
      <c r="K1332" s="11" t="str">
        <f t="shared" si="83"/>
        <v>P0111|Nov</v>
      </c>
    </row>
    <row r="1333" spans="1:11" ht="15" customHeight="1" x14ac:dyDescent="0.25">
      <c r="A1333" s="2" t="s">
        <v>257</v>
      </c>
      <c r="B1333" s="2" t="s">
        <v>10</v>
      </c>
      <c r="C1333" s="2">
        <v>15</v>
      </c>
      <c r="D1333" s="4">
        <v>257.23</v>
      </c>
      <c r="E1333" s="5">
        <f t="shared" si="80"/>
        <v>3858.4500000000003</v>
      </c>
      <c r="F1333" s="6">
        <v>0.03</v>
      </c>
      <c r="G1333" s="5">
        <f t="shared" si="81"/>
        <v>115.7535</v>
      </c>
      <c r="H1333" s="2">
        <v>6</v>
      </c>
      <c r="I1333" s="3">
        <v>900</v>
      </c>
      <c r="J1333" s="5">
        <f t="shared" si="82"/>
        <v>4642.6965000000009</v>
      </c>
      <c r="K1333" s="11" t="str">
        <f t="shared" si="83"/>
        <v>P0111|Dec</v>
      </c>
    </row>
    <row r="1334" spans="1:11" ht="15" customHeight="1" x14ac:dyDescent="0.25">
      <c r="A1334" s="2" t="s">
        <v>257</v>
      </c>
      <c r="B1334" s="2" t="s">
        <v>11</v>
      </c>
      <c r="C1334" s="2">
        <v>14</v>
      </c>
      <c r="D1334" s="4">
        <v>246.48</v>
      </c>
      <c r="E1334" s="5">
        <f t="shared" si="80"/>
        <v>3450.72</v>
      </c>
      <c r="F1334" s="6">
        <v>0.03</v>
      </c>
      <c r="G1334" s="5">
        <f t="shared" si="81"/>
        <v>103.52159999999999</v>
      </c>
      <c r="H1334" s="2">
        <v>6</v>
      </c>
      <c r="I1334" s="3">
        <v>900</v>
      </c>
      <c r="J1334" s="5">
        <f t="shared" si="82"/>
        <v>4247.1983999999993</v>
      </c>
      <c r="K1334" s="11" t="str">
        <f t="shared" si="83"/>
        <v>P0111|Jan</v>
      </c>
    </row>
    <row r="1335" spans="1:11" ht="15" customHeight="1" x14ac:dyDescent="0.25">
      <c r="A1335" s="2" t="s">
        <v>257</v>
      </c>
      <c r="B1335" s="2" t="s">
        <v>12</v>
      </c>
      <c r="C1335" s="2">
        <v>13</v>
      </c>
      <c r="D1335" s="4">
        <v>241.83</v>
      </c>
      <c r="E1335" s="5">
        <f t="shared" si="80"/>
        <v>3143.79</v>
      </c>
      <c r="F1335" s="6">
        <v>0.03</v>
      </c>
      <c r="G1335" s="5">
        <f t="shared" si="81"/>
        <v>94.313699999999997</v>
      </c>
      <c r="H1335" s="2">
        <v>5</v>
      </c>
      <c r="I1335" s="3">
        <v>750</v>
      </c>
      <c r="J1335" s="5">
        <f t="shared" si="82"/>
        <v>3799.4762999999998</v>
      </c>
      <c r="K1335" s="11" t="str">
        <f t="shared" si="83"/>
        <v>P0111|Feb</v>
      </c>
    </row>
    <row r="1336" spans="1:11" ht="15" customHeight="1" x14ac:dyDescent="0.25">
      <c r="A1336" s="2" t="s">
        <v>257</v>
      </c>
      <c r="B1336" s="2" t="s">
        <v>13</v>
      </c>
      <c r="C1336" s="2">
        <v>11</v>
      </c>
      <c r="D1336" s="4">
        <v>218.44</v>
      </c>
      <c r="E1336" s="5">
        <f t="shared" si="80"/>
        <v>2402.84</v>
      </c>
      <c r="F1336" s="6">
        <v>0.03</v>
      </c>
      <c r="G1336" s="5">
        <f t="shared" si="81"/>
        <v>72.0852</v>
      </c>
      <c r="H1336" s="2">
        <v>4</v>
      </c>
      <c r="I1336" s="3">
        <v>600</v>
      </c>
      <c r="J1336" s="5">
        <f t="shared" si="82"/>
        <v>2930.7548000000002</v>
      </c>
      <c r="K1336" s="11" t="str">
        <f t="shared" si="83"/>
        <v>P0111|Mar</v>
      </c>
    </row>
    <row r="1337" spans="1:11" ht="15" customHeight="1" x14ac:dyDescent="0.25">
      <c r="A1337" s="2" t="s">
        <v>259</v>
      </c>
      <c r="B1337" s="2" t="s">
        <v>2</v>
      </c>
      <c r="C1337" s="2">
        <v>6</v>
      </c>
      <c r="D1337" s="4">
        <v>79.61</v>
      </c>
      <c r="E1337" s="5">
        <f t="shared" si="80"/>
        <v>477.65999999999997</v>
      </c>
      <c r="F1337" s="6">
        <v>0.03</v>
      </c>
      <c r="G1337" s="5">
        <f t="shared" si="81"/>
        <v>14.329799999999999</v>
      </c>
      <c r="H1337" s="2">
        <v>2</v>
      </c>
      <c r="I1337" s="3">
        <v>190</v>
      </c>
      <c r="J1337" s="5">
        <f t="shared" si="82"/>
        <v>653.33019999999999</v>
      </c>
      <c r="K1337" s="11" t="str">
        <f t="shared" si="83"/>
        <v>P0112|Apr</v>
      </c>
    </row>
    <row r="1338" spans="1:11" ht="15" customHeight="1" x14ac:dyDescent="0.25">
      <c r="A1338" s="2" t="s">
        <v>259</v>
      </c>
      <c r="B1338" s="2" t="s">
        <v>3</v>
      </c>
      <c r="C1338" s="2">
        <v>7</v>
      </c>
      <c r="D1338" s="4">
        <v>90.13</v>
      </c>
      <c r="E1338" s="5">
        <f t="shared" si="80"/>
        <v>630.91</v>
      </c>
      <c r="F1338" s="6">
        <v>0.03</v>
      </c>
      <c r="G1338" s="5">
        <f t="shared" si="81"/>
        <v>18.927299999999999</v>
      </c>
      <c r="H1338" s="2">
        <v>2</v>
      </c>
      <c r="I1338" s="3">
        <v>190</v>
      </c>
      <c r="J1338" s="5">
        <f t="shared" si="82"/>
        <v>801.98270000000002</v>
      </c>
      <c r="K1338" s="11" t="str">
        <f t="shared" si="83"/>
        <v>P0112|May</v>
      </c>
    </row>
    <row r="1339" spans="1:11" ht="15" customHeight="1" x14ac:dyDescent="0.25">
      <c r="A1339" s="2" t="s">
        <v>259</v>
      </c>
      <c r="B1339" s="2" t="s">
        <v>4</v>
      </c>
      <c r="C1339" s="2">
        <v>9</v>
      </c>
      <c r="D1339" s="4">
        <v>85.09</v>
      </c>
      <c r="E1339" s="5">
        <f t="shared" si="80"/>
        <v>765.81000000000006</v>
      </c>
      <c r="F1339" s="6">
        <v>0.03</v>
      </c>
      <c r="G1339" s="5">
        <f t="shared" si="81"/>
        <v>22.974299999999999</v>
      </c>
      <c r="H1339" s="2">
        <v>2</v>
      </c>
      <c r="I1339" s="3">
        <v>190</v>
      </c>
      <c r="J1339" s="5">
        <f t="shared" si="82"/>
        <v>932.83570000000009</v>
      </c>
      <c r="K1339" s="11" t="str">
        <f t="shared" si="83"/>
        <v>P0112|Jun</v>
      </c>
    </row>
    <row r="1340" spans="1:11" ht="15" customHeight="1" x14ac:dyDescent="0.25">
      <c r="A1340" s="2" t="s">
        <v>259</v>
      </c>
      <c r="B1340" s="2" t="s">
        <v>5</v>
      </c>
      <c r="C1340" s="2">
        <v>10</v>
      </c>
      <c r="D1340" s="4">
        <v>97.19</v>
      </c>
      <c r="E1340" s="5">
        <f t="shared" si="80"/>
        <v>971.9</v>
      </c>
      <c r="F1340" s="6">
        <v>0.03</v>
      </c>
      <c r="G1340" s="5">
        <f t="shared" si="81"/>
        <v>29.156999999999996</v>
      </c>
      <c r="H1340" s="2">
        <v>3</v>
      </c>
      <c r="I1340" s="3">
        <v>285</v>
      </c>
      <c r="J1340" s="5">
        <f t="shared" si="82"/>
        <v>1227.7430000000002</v>
      </c>
      <c r="K1340" s="11" t="str">
        <f t="shared" si="83"/>
        <v>P0112|Jul</v>
      </c>
    </row>
    <row r="1341" spans="1:11" ht="15" customHeight="1" x14ac:dyDescent="0.25">
      <c r="A1341" s="2" t="s">
        <v>259</v>
      </c>
      <c r="B1341" s="2" t="s">
        <v>6</v>
      </c>
      <c r="C1341" s="2">
        <v>11</v>
      </c>
      <c r="D1341" s="4">
        <v>104.12</v>
      </c>
      <c r="E1341" s="5">
        <f t="shared" si="80"/>
        <v>1145.3200000000002</v>
      </c>
      <c r="F1341" s="6">
        <v>0.03</v>
      </c>
      <c r="G1341" s="5">
        <f t="shared" si="81"/>
        <v>34.3596</v>
      </c>
      <c r="H1341" s="2">
        <v>3</v>
      </c>
      <c r="I1341" s="3">
        <v>285</v>
      </c>
      <c r="J1341" s="5">
        <f t="shared" si="82"/>
        <v>1395.9604000000002</v>
      </c>
      <c r="K1341" s="11" t="str">
        <f t="shared" si="83"/>
        <v>P0112|Aug</v>
      </c>
    </row>
    <row r="1342" spans="1:11" ht="15" customHeight="1" x14ac:dyDescent="0.25">
      <c r="A1342" s="2" t="s">
        <v>259</v>
      </c>
      <c r="B1342" s="2" t="s">
        <v>7</v>
      </c>
      <c r="C1342" s="2">
        <v>8</v>
      </c>
      <c r="D1342" s="4">
        <v>92.82</v>
      </c>
      <c r="E1342" s="5">
        <f t="shared" si="80"/>
        <v>742.56</v>
      </c>
      <c r="F1342" s="6">
        <v>0.03</v>
      </c>
      <c r="G1342" s="5">
        <f t="shared" si="81"/>
        <v>22.276799999999998</v>
      </c>
      <c r="H1342" s="2">
        <v>2</v>
      </c>
      <c r="I1342" s="3">
        <v>190</v>
      </c>
      <c r="J1342" s="5">
        <f t="shared" si="82"/>
        <v>910.28319999999997</v>
      </c>
      <c r="K1342" s="11" t="str">
        <f t="shared" si="83"/>
        <v>P0112|Sep</v>
      </c>
    </row>
    <row r="1343" spans="1:11" ht="15" customHeight="1" x14ac:dyDescent="0.25">
      <c r="A1343" s="2" t="s">
        <v>259</v>
      </c>
      <c r="B1343" s="2" t="s">
        <v>8</v>
      </c>
      <c r="C1343" s="2">
        <v>6</v>
      </c>
      <c r="D1343" s="4">
        <v>88.67</v>
      </c>
      <c r="E1343" s="5">
        <f t="shared" si="80"/>
        <v>532.02</v>
      </c>
      <c r="F1343" s="6">
        <v>0.03</v>
      </c>
      <c r="G1343" s="5">
        <f t="shared" si="81"/>
        <v>15.960599999999999</v>
      </c>
      <c r="H1343" s="2">
        <v>2</v>
      </c>
      <c r="I1343" s="3">
        <v>190</v>
      </c>
      <c r="J1343" s="5">
        <f t="shared" si="82"/>
        <v>706.05939999999998</v>
      </c>
      <c r="K1343" s="11" t="str">
        <f t="shared" si="83"/>
        <v>P0112|Oct</v>
      </c>
    </row>
    <row r="1344" spans="1:11" ht="15" customHeight="1" x14ac:dyDescent="0.25">
      <c r="A1344" s="2" t="s">
        <v>259</v>
      </c>
      <c r="B1344" s="2" t="s">
        <v>9</v>
      </c>
      <c r="C1344" s="2">
        <v>7</v>
      </c>
      <c r="D1344" s="4">
        <v>83.24</v>
      </c>
      <c r="E1344" s="5">
        <f t="shared" si="80"/>
        <v>582.67999999999995</v>
      </c>
      <c r="F1344" s="6">
        <v>0.03</v>
      </c>
      <c r="G1344" s="5">
        <f t="shared" si="81"/>
        <v>17.480399999999999</v>
      </c>
      <c r="H1344" s="2">
        <v>2</v>
      </c>
      <c r="I1344" s="3">
        <v>190</v>
      </c>
      <c r="J1344" s="5">
        <f t="shared" si="82"/>
        <v>755.19959999999992</v>
      </c>
      <c r="K1344" s="11" t="str">
        <f t="shared" si="83"/>
        <v>P0112|Nov</v>
      </c>
    </row>
    <row r="1345" spans="1:11" ht="15" customHeight="1" x14ac:dyDescent="0.25">
      <c r="A1345" s="2" t="s">
        <v>259</v>
      </c>
      <c r="B1345" s="2" t="s">
        <v>10</v>
      </c>
      <c r="C1345" s="2">
        <v>15</v>
      </c>
      <c r="D1345" s="4">
        <v>176.44</v>
      </c>
      <c r="E1345" s="5">
        <f t="shared" si="80"/>
        <v>2646.6</v>
      </c>
      <c r="F1345" s="6">
        <v>0.03</v>
      </c>
      <c r="G1345" s="5">
        <f t="shared" si="81"/>
        <v>79.397999999999996</v>
      </c>
      <c r="H1345" s="2">
        <v>6</v>
      </c>
      <c r="I1345" s="3">
        <v>570</v>
      </c>
      <c r="J1345" s="5">
        <f t="shared" si="82"/>
        <v>3137.2019999999998</v>
      </c>
      <c r="K1345" s="11" t="str">
        <f t="shared" si="83"/>
        <v>P0112|Dec</v>
      </c>
    </row>
    <row r="1346" spans="1:11" ht="15" customHeight="1" x14ac:dyDescent="0.25">
      <c r="A1346" s="2" t="s">
        <v>259</v>
      </c>
      <c r="B1346" s="2" t="s">
        <v>11</v>
      </c>
      <c r="C1346" s="2">
        <v>14</v>
      </c>
      <c r="D1346" s="4">
        <v>148.83000000000001</v>
      </c>
      <c r="E1346" s="5">
        <f t="shared" si="80"/>
        <v>2083.6200000000003</v>
      </c>
      <c r="F1346" s="6">
        <v>0.03</v>
      </c>
      <c r="G1346" s="5">
        <f t="shared" si="81"/>
        <v>62.508600000000008</v>
      </c>
      <c r="H1346" s="2">
        <v>6</v>
      </c>
      <c r="I1346" s="3">
        <v>570</v>
      </c>
      <c r="J1346" s="5">
        <f t="shared" si="82"/>
        <v>2591.1114000000002</v>
      </c>
      <c r="K1346" s="11" t="str">
        <f t="shared" si="83"/>
        <v>P0112|Jan</v>
      </c>
    </row>
    <row r="1347" spans="1:11" ht="15" customHeight="1" x14ac:dyDescent="0.25">
      <c r="A1347" s="2" t="s">
        <v>259</v>
      </c>
      <c r="B1347" s="2" t="s">
        <v>12</v>
      </c>
      <c r="C1347" s="2">
        <v>12</v>
      </c>
      <c r="D1347" s="4">
        <v>145.74</v>
      </c>
      <c r="E1347" s="5">
        <f t="shared" si="80"/>
        <v>1748.88</v>
      </c>
      <c r="F1347" s="6">
        <v>0.03</v>
      </c>
      <c r="G1347" s="5">
        <f t="shared" si="81"/>
        <v>52.4664</v>
      </c>
      <c r="H1347" s="2">
        <v>5</v>
      </c>
      <c r="I1347" s="3">
        <v>475</v>
      </c>
      <c r="J1347" s="5">
        <f t="shared" si="82"/>
        <v>2171.4136000000003</v>
      </c>
      <c r="K1347" s="11" t="str">
        <f t="shared" si="83"/>
        <v>P0112|Feb</v>
      </c>
    </row>
    <row r="1348" spans="1:11" ht="15" customHeight="1" x14ac:dyDescent="0.25">
      <c r="A1348" s="2" t="s">
        <v>259</v>
      </c>
      <c r="B1348" s="2" t="s">
        <v>13</v>
      </c>
      <c r="C1348" s="2">
        <v>12</v>
      </c>
      <c r="D1348" s="4">
        <v>142.03</v>
      </c>
      <c r="E1348" s="5">
        <f t="shared" si="80"/>
        <v>1704.3600000000001</v>
      </c>
      <c r="F1348" s="6">
        <v>0.03</v>
      </c>
      <c r="G1348" s="5">
        <f t="shared" si="81"/>
        <v>51.130800000000001</v>
      </c>
      <c r="H1348" s="2">
        <v>4</v>
      </c>
      <c r="I1348" s="3">
        <v>380</v>
      </c>
      <c r="J1348" s="5">
        <f t="shared" si="82"/>
        <v>2033.2292000000002</v>
      </c>
      <c r="K1348" s="11" t="str">
        <f t="shared" si="83"/>
        <v>P0112|Mar</v>
      </c>
    </row>
    <row r="1349" spans="1:11" ht="15" customHeight="1" x14ac:dyDescent="0.25">
      <c r="A1349" s="2" t="s">
        <v>261</v>
      </c>
      <c r="B1349" s="2" t="s">
        <v>2</v>
      </c>
      <c r="C1349" s="2">
        <v>6</v>
      </c>
      <c r="D1349" s="4">
        <v>157.72</v>
      </c>
      <c r="E1349" s="5">
        <f t="shared" ref="E1349:E1412" si="84">C1349*D1349</f>
        <v>946.31999999999994</v>
      </c>
      <c r="F1349" s="6">
        <v>0.03</v>
      </c>
      <c r="G1349" s="5">
        <f t="shared" ref="G1349:G1412" si="85">E1349*F1349</f>
        <v>28.389599999999998</v>
      </c>
      <c r="H1349" s="2">
        <v>2</v>
      </c>
      <c r="I1349" s="3">
        <v>300</v>
      </c>
      <c r="J1349" s="5">
        <f t="shared" ref="J1349:J1412" si="86">E1349+I1349-G1349</f>
        <v>1217.9304</v>
      </c>
      <c r="K1349" s="11" t="str">
        <f t="shared" ref="K1349:K1412" si="87">A1349&amp;"|"&amp;B1349</f>
        <v>P0113|Apr</v>
      </c>
    </row>
    <row r="1350" spans="1:11" ht="15" customHeight="1" x14ac:dyDescent="0.25">
      <c r="A1350" s="2" t="s">
        <v>261</v>
      </c>
      <c r="B1350" s="2" t="s">
        <v>3</v>
      </c>
      <c r="C1350" s="2">
        <v>7</v>
      </c>
      <c r="D1350" s="4">
        <v>189.82</v>
      </c>
      <c r="E1350" s="5">
        <f t="shared" si="84"/>
        <v>1328.74</v>
      </c>
      <c r="F1350" s="6">
        <v>0.03</v>
      </c>
      <c r="G1350" s="5">
        <f t="shared" si="85"/>
        <v>39.862200000000001</v>
      </c>
      <c r="H1350" s="2">
        <v>2</v>
      </c>
      <c r="I1350" s="3">
        <v>300</v>
      </c>
      <c r="J1350" s="5">
        <f t="shared" si="86"/>
        <v>1588.8778</v>
      </c>
      <c r="K1350" s="11" t="str">
        <f t="shared" si="87"/>
        <v>P0113|May</v>
      </c>
    </row>
    <row r="1351" spans="1:11" ht="15" customHeight="1" x14ac:dyDescent="0.25">
      <c r="A1351" s="2" t="s">
        <v>261</v>
      </c>
      <c r="B1351" s="2" t="s">
        <v>4</v>
      </c>
      <c r="C1351" s="2">
        <v>8</v>
      </c>
      <c r="D1351" s="4">
        <v>175.31</v>
      </c>
      <c r="E1351" s="5">
        <f t="shared" si="84"/>
        <v>1402.48</v>
      </c>
      <c r="F1351" s="6">
        <v>0.03</v>
      </c>
      <c r="G1351" s="5">
        <f t="shared" si="85"/>
        <v>42.074399999999997</v>
      </c>
      <c r="H1351" s="2">
        <v>2</v>
      </c>
      <c r="I1351" s="3">
        <v>300</v>
      </c>
      <c r="J1351" s="5">
        <f t="shared" si="86"/>
        <v>1660.4056</v>
      </c>
      <c r="K1351" s="11" t="str">
        <f t="shared" si="87"/>
        <v>P0113|Jun</v>
      </c>
    </row>
    <row r="1352" spans="1:11" ht="15" customHeight="1" x14ac:dyDescent="0.25">
      <c r="A1352" s="2" t="s">
        <v>261</v>
      </c>
      <c r="B1352" s="2" t="s">
        <v>5</v>
      </c>
      <c r="C1352" s="2">
        <v>11</v>
      </c>
      <c r="D1352" s="4">
        <v>210.73</v>
      </c>
      <c r="E1352" s="5">
        <f t="shared" si="84"/>
        <v>2318.0299999999997</v>
      </c>
      <c r="F1352" s="6">
        <v>0.03</v>
      </c>
      <c r="G1352" s="5">
        <f t="shared" si="85"/>
        <v>69.540899999999993</v>
      </c>
      <c r="H1352" s="2">
        <v>3</v>
      </c>
      <c r="I1352" s="3">
        <v>450</v>
      </c>
      <c r="J1352" s="5">
        <f t="shared" si="86"/>
        <v>2698.4890999999998</v>
      </c>
      <c r="K1352" s="11" t="str">
        <f t="shared" si="87"/>
        <v>P0113|Jul</v>
      </c>
    </row>
    <row r="1353" spans="1:11" ht="15" customHeight="1" x14ac:dyDescent="0.25">
      <c r="A1353" s="2" t="s">
        <v>261</v>
      </c>
      <c r="B1353" s="2" t="s">
        <v>6</v>
      </c>
      <c r="C1353" s="2">
        <v>11</v>
      </c>
      <c r="D1353" s="4">
        <v>211.99</v>
      </c>
      <c r="E1353" s="5">
        <f t="shared" si="84"/>
        <v>2331.8900000000003</v>
      </c>
      <c r="F1353" s="6">
        <v>0.03</v>
      </c>
      <c r="G1353" s="5">
        <f t="shared" si="85"/>
        <v>69.956700000000012</v>
      </c>
      <c r="H1353" s="2">
        <v>3</v>
      </c>
      <c r="I1353" s="3">
        <v>450</v>
      </c>
      <c r="J1353" s="5">
        <f t="shared" si="86"/>
        <v>2711.9333000000001</v>
      </c>
      <c r="K1353" s="11" t="str">
        <f t="shared" si="87"/>
        <v>P0113|Aug</v>
      </c>
    </row>
    <row r="1354" spans="1:11" ht="15" customHeight="1" x14ac:dyDescent="0.25">
      <c r="A1354" s="2" t="s">
        <v>261</v>
      </c>
      <c r="B1354" s="2" t="s">
        <v>7</v>
      </c>
      <c r="C1354" s="2">
        <v>8</v>
      </c>
      <c r="D1354" s="4">
        <v>194.16</v>
      </c>
      <c r="E1354" s="5">
        <f t="shared" si="84"/>
        <v>1553.28</v>
      </c>
      <c r="F1354" s="6">
        <v>0.03</v>
      </c>
      <c r="G1354" s="5">
        <f t="shared" si="85"/>
        <v>46.598399999999998</v>
      </c>
      <c r="H1354" s="2">
        <v>2</v>
      </c>
      <c r="I1354" s="3">
        <v>300</v>
      </c>
      <c r="J1354" s="5">
        <f t="shared" si="86"/>
        <v>1806.6815999999999</v>
      </c>
      <c r="K1354" s="11" t="str">
        <f t="shared" si="87"/>
        <v>P0113|Sep</v>
      </c>
    </row>
    <row r="1355" spans="1:11" ht="15" customHeight="1" x14ac:dyDescent="0.25">
      <c r="A1355" s="2" t="s">
        <v>261</v>
      </c>
      <c r="B1355" s="2" t="s">
        <v>8</v>
      </c>
      <c r="C1355" s="2">
        <v>6</v>
      </c>
      <c r="D1355" s="4">
        <v>166.36</v>
      </c>
      <c r="E1355" s="5">
        <f t="shared" si="84"/>
        <v>998.16000000000008</v>
      </c>
      <c r="F1355" s="6">
        <v>0.03</v>
      </c>
      <c r="G1355" s="5">
        <f t="shared" si="85"/>
        <v>29.944800000000001</v>
      </c>
      <c r="H1355" s="2">
        <v>2</v>
      </c>
      <c r="I1355" s="3">
        <v>300</v>
      </c>
      <c r="J1355" s="5">
        <f t="shared" si="86"/>
        <v>1268.2152000000001</v>
      </c>
      <c r="K1355" s="11" t="str">
        <f t="shared" si="87"/>
        <v>P0113|Oct</v>
      </c>
    </row>
    <row r="1356" spans="1:11" ht="15" customHeight="1" x14ac:dyDescent="0.25">
      <c r="A1356" s="2" t="s">
        <v>261</v>
      </c>
      <c r="B1356" s="2" t="s">
        <v>9</v>
      </c>
      <c r="C1356" s="2">
        <v>7</v>
      </c>
      <c r="D1356" s="4">
        <v>177.6</v>
      </c>
      <c r="E1356" s="5">
        <f t="shared" si="84"/>
        <v>1243.2</v>
      </c>
      <c r="F1356" s="6">
        <v>0.03</v>
      </c>
      <c r="G1356" s="5">
        <f t="shared" si="85"/>
        <v>37.295999999999999</v>
      </c>
      <c r="H1356" s="2">
        <v>2</v>
      </c>
      <c r="I1356" s="3">
        <v>300</v>
      </c>
      <c r="J1356" s="5">
        <f t="shared" si="86"/>
        <v>1505.904</v>
      </c>
      <c r="K1356" s="11" t="str">
        <f t="shared" si="87"/>
        <v>P0113|Nov</v>
      </c>
    </row>
    <row r="1357" spans="1:11" ht="15" customHeight="1" x14ac:dyDescent="0.25">
      <c r="A1357" s="2" t="s">
        <v>261</v>
      </c>
      <c r="B1357" s="2" t="s">
        <v>10</v>
      </c>
      <c r="C1357" s="2">
        <v>15</v>
      </c>
      <c r="D1357" s="4">
        <v>335.56</v>
      </c>
      <c r="E1357" s="5">
        <f t="shared" si="84"/>
        <v>5033.3999999999996</v>
      </c>
      <c r="F1357" s="6">
        <v>0.03</v>
      </c>
      <c r="G1357" s="5">
        <f t="shared" si="85"/>
        <v>151.00199999999998</v>
      </c>
      <c r="H1357" s="2">
        <v>6</v>
      </c>
      <c r="I1357" s="3">
        <v>900</v>
      </c>
      <c r="J1357" s="5">
        <f t="shared" si="86"/>
        <v>5782.3979999999992</v>
      </c>
      <c r="K1357" s="11" t="str">
        <f t="shared" si="87"/>
        <v>P0113|Dec</v>
      </c>
    </row>
    <row r="1358" spans="1:11" ht="15" customHeight="1" x14ac:dyDescent="0.25">
      <c r="A1358" s="2" t="s">
        <v>261</v>
      </c>
      <c r="B1358" s="2" t="s">
        <v>11</v>
      </c>
      <c r="C1358" s="2">
        <v>13</v>
      </c>
      <c r="D1358" s="4">
        <v>286.10000000000002</v>
      </c>
      <c r="E1358" s="5">
        <f t="shared" si="84"/>
        <v>3719.3</v>
      </c>
      <c r="F1358" s="6">
        <v>0.03</v>
      </c>
      <c r="G1358" s="5">
        <f t="shared" si="85"/>
        <v>111.57900000000001</v>
      </c>
      <c r="H1358" s="2">
        <v>5</v>
      </c>
      <c r="I1358" s="3">
        <v>750</v>
      </c>
      <c r="J1358" s="5">
        <f t="shared" si="86"/>
        <v>4357.7210000000005</v>
      </c>
      <c r="K1358" s="11" t="str">
        <f t="shared" si="87"/>
        <v>P0113|Jan</v>
      </c>
    </row>
    <row r="1359" spans="1:11" ht="15" customHeight="1" x14ac:dyDescent="0.25">
      <c r="A1359" s="2" t="s">
        <v>261</v>
      </c>
      <c r="B1359" s="2" t="s">
        <v>12</v>
      </c>
      <c r="C1359" s="2">
        <v>12</v>
      </c>
      <c r="D1359" s="4">
        <v>300.75</v>
      </c>
      <c r="E1359" s="5">
        <f t="shared" si="84"/>
        <v>3609</v>
      </c>
      <c r="F1359" s="6">
        <v>0.03</v>
      </c>
      <c r="G1359" s="5">
        <f t="shared" si="85"/>
        <v>108.27</v>
      </c>
      <c r="H1359" s="2">
        <v>5</v>
      </c>
      <c r="I1359" s="3">
        <v>750</v>
      </c>
      <c r="J1359" s="5">
        <f t="shared" si="86"/>
        <v>4250.7299999999996</v>
      </c>
      <c r="K1359" s="11" t="str">
        <f t="shared" si="87"/>
        <v>P0113|Feb</v>
      </c>
    </row>
    <row r="1360" spans="1:11" ht="15" customHeight="1" x14ac:dyDescent="0.25">
      <c r="A1360" s="2" t="s">
        <v>261</v>
      </c>
      <c r="B1360" s="2" t="s">
        <v>13</v>
      </c>
      <c r="C1360" s="2">
        <v>11</v>
      </c>
      <c r="D1360" s="4">
        <v>261.31</v>
      </c>
      <c r="E1360" s="5">
        <f t="shared" si="84"/>
        <v>2874.41</v>
      </c>
      <c r="F1360" s="6">
        <v>0.03</v>
      </c>
      <c r="G1360" s="5">
        <f t="shared" si="85"/>
        <v>86.232299999999995</v>
      </c>
      <c r="H1360" s="2">
        <v>4</v>
      </c>
      <c r="I1360" s="3">
        <v>600</v>
      </c>
      <c r="J1360" s="5">
        <f t="shared" si="86"/>
        <v>3388.1776999999997</v>
      </c>
      <c r="K1360" s="11" t="str">
        <f t="shared" si="87"/>
        <v>P0113|Mar</v>
      </c>
    </row>
    <row r="1361" spans="1:11" ht="15" customHeight="1" x14ac:dyDescent="0.25">
      <c r="A1361" s="2" t="s">
        <v>263</v>
      </c>
      <c r="B1361" s="2" t="s">
        <v>2</v>
      </c>
      <c r="C1361" s="2">
        <v>6</v>
      </c>
      <c r="D1361" s="4">
        <v>143.03</v>
      </c>
      <c r="E1361" s="5">
        <f t="shared" si="84"/>
        <v>858.18000000000006</v>
      </c>
      <c r="F1361" s="6">
        <v>0.03</v>
      </c>
      <c r="G1361" s="5">
        <f t="shared" si="85"/>
        <v>25.7454</v>
      </c>
      <c r="H1361" s="2">
        <v>2</v>
      </c>
      <c r="I1361" s="3">
        <v>300</v>
      </c>
      <c r="J1361" s="5">
        <f t="shared" si="86"/>
        <v>1132.4346</v>
      </c>
      <c r="K1361" s="11" t="str">
        <f t="shared" si="87"/>
        <v>P0114|Apr</v>
      </c>
    </row>
    <row r="1362" spans="1:11" ht="15" customHeight="1" x14ac:dyDescent="0.25">
      <c r="A1362" s="2" t="s">
        <v>263</v>
      </c>
      <c r="B1362" s="2" t="s">
        <v>3</v>
      </c>
      <c r="C1362" s="2">
        <v>7</v>
      </c>
      <c r="D1362" s="4">
        <v>164.23</v>
      </c>
      <c r="E1362" s="5">
        <f t="shared" si="84"/>
        <v>1149.6099999999999</v>
      </c>
      <c r="F1362" s="6">
        <v>0.03</v>
      </c>
      <c r="G1362" s="5">
        <f t="shared" si="85"/>
        <v>34.488299999999995</v>
      </c>
      <c r="H1362" s="2">
        <v>2</v>
      </c>
      <c r="I1362" s="3">
        <v>300</v>
      </c>
      <c r="J1362" s="5">
        <f t="shared" si="86"/>
        <v>1415.1216999999999</v>
      </c>
      <c r="K1362" s="11" t="str">
        <f t="shared" si="87"/>
        <v>P0114|May</v>
      </c>
    </row>
    <row r="1363" spans="1:11" ht="15" customHeight="1" x14ac:dyDescent="0.25">
      <c r="A1363" s="2" t="s">
        <v>263</v>
      </c>
      <c r="B1363" s="2" t="s">
        <v>4</v>
      </c>
      <c r="C1363" s="2">
        <v>8</v>
      </c>
      <c r="D1363" s="4">
        <v>178.94</v>
      </c>
      <c r="E1363" s="5">
        <f t="shared" si="84"/>
        <v>1431.52</v>
      </c>
      <c r="F1363" s="6">
        <v>0.03</v>
      </c>
      <c r="G1363" s="5">
        <f t="shared" si="85"/>
        <v>42.945599999999999</v>
      </c>
      <c r="H1363" s="2">
        <v>2</v>
      </c>
      <c r="I1363" s="3">
        <v>300</v>
      </c>
      <c r="J1363" s="5">
        <f t="shared" si="86"/>
        <v>1688.5744</v>
      </c>
      <c r="K1363" s="11" t="str">
        <f t="shared" si="87"/>
        <v>P0114|Jun</v>
      </c>
    </row>
    <row r="1364" spans="1:11" ht="15" customHeight="1" x14ac:dyDescent="0.25">
      <c r="A1364" s="2" t="s">
        <v>263</v>
      </c>
      <c r="B1364" s="2" t="s">
        <v>5</v>
      </c>
      <c r="C1364" s="2">
        <v>11</v>
      </c>
      <c r="D1364" s="4">
        <v>198.92</v>
      </c>
      <c r="E1364" s="5">
        <f t="shared" si="84"/>
        <v>2188.12</v>
      </c>
      <c r="F1364" s="6">
        <v>0.03</v>
      </c>
      <c r="G1364" s="5">
        <f t="shared" si="85"/>
        <v>65.643599999999992</v>
      </c>
      <c r="H1364" s="2">
        <v>3</v>
      </c>
      <c r="I1364" s="3">
        <v>450</v>
      </c>
      <c r="J1364" s="5">
        <f t="shared" si="86"/>
        <v>2572.4764</v>
      </c>
      <c r="K1364" s="11" t="str">
        <f t="shared" si="87"/>
        <v>P0114|Jul</v>
      </c>
    </row>
    <row r="1365" spans="1:11" ht="15" customHeight="1" x14ac:dyDescent="0.25">
      <c r="A1365" s="2" t="s">
        <v>263</v>
      </c>
      <c r="B1365" s="2" t="s">
        <v>6</v>
      </c>
      <c r="C1365" s="2">
        <v>11</v>
      </c>
      <c r="D1365" s="4">
        <v>195.54</v>
      </c>
      <c r="E1365" s="5">
        <f t="shared" si="84"/>
        <v>2150.94</v>
      </c>
      <c r="F1365" s="6">
        <v>0.03</v>
      </c>
      <c r="G1365" s="5">
        <f t="shared" si="85"/>
        <v>64.528199999999998</v>
      </c>
      <c r="H1365" s="2">
        <v>3</v>
      </c>
      <c r="I1365" s="3">
        <v>450</v>
      </c>
      <c r="J1365" s="5">
        <f t="shared" si="86"/>
        <v>2536.4117999999999</v>
      </c>
      <c r="K1365" s="11" t="str">
        <f t="shared" si="87"/>
        <v>P0114|Aug</v>
      </c>
    </row>
    <row r="1366" spans="1:11" ht="15" customHeight="1" x14ac:dyDescent="0.25">
      <c r="A1366" s="2" t="s">
        <v>263</v>
      </c>
      <c r="B1366" s="2" t="s">
        <v>7</v>
      </c>
      <c r="C1366" s="2">
        <v>7</v>
      </c>
      <c r="D1366" s="4">
        <v>175.06</v>
      </c>
      <c r="E1366" s="5">
        <f t="shared" si="84"/>
        <v>1225.42</v>
      </c>
      <c r="F1366" s="6">
        <v>0.03</v>
      </c>
      <c r="G1366" s="5">
        <f t="shared" si="85"/>
        <v>36.762599999999999</v>
      </c>
      <c r="H1366" s="2">
        <v>2</v>
      </c>
      <c r="I1366" s="3">
        <v>300</v>
      </c>
      <c r="J1366" s="5">
        <f t="shared" si="86"/>
        <v>1488.6574000000001</v>
      </c>
      <c r="K1366" s="11" t="str">
        <f t="shared" si="87"/>
        <v>P0114|Sep</v>
      </c>
    </row>
    <row r="1367" spans="1:11" ht="15" customHeight="1" x14ac:dyDescent="0.25">
      <c r="A1367" s="2" t="s">
        <v>263</v>
      </c>
      <c r="B1367" s="2" t="s">
        <v>8</v>
      </c>
      <c r="C1367" s="2">
        <v>6</v>
      </c>
      <c r="D1367" s="4">
        <v>161.79</v>
      </c>
      <c r="E1367" s="5">
        <f t="shared" si="84"/>
        <v>970.74</v>
      </c>
      <c r="F1367" s="6">
        <v>0.03</v>
      </c>
      <c r="G1367" s="5">
        <f t="shared" si="85"/>
        <v>29.122199999999999</v>
      </c>
      <c r="H1367" s="2">
        <v>2</v>
      </c>
      <c r="I1367" s="3">
        <v>300</v>
      </c>
      <c r="J1367" s="5">
        <f t="shared" si="86"/>
        <v>1241.6178</v>
      </c>
      <c r="K1367" s="11" t="str">
        <f t="shared" si="87"/>
        <v>P0114|Oct</v>
      </c>
    </row>
    <row r="1368" spans="1:11" ht="15" customHeight="1" x14ac:dyDescent="0.25">
      <c r="A1368" s="2" t="s">
        <v>263</v>
      </c>
      <c r="B1368" s="2" t="s">
        <v>9</v>
      </c>
      <c r="C1368" s="2">
        <v>8</v>
      </c>
      <c r="D1368" s="4">
        <v>158.52000000000001</v>
      </c>
      <c r="E1368" s="5">
        <f t="shared" si="84"/>
        <v>1268.1600000000001</v>
      </c>
      <c r="F1368" s="6">
        <v>0.03</v>
      </c>
      <c r="G1368" s="5">
        <f t="shared" si="85"/>
        <v>38.044800000000002</v>
      </c>
      <c r="H1368" s="2">
        <v>3</v>
      </c>
      <c r="I1368" s="3">
        <v>450</v>
      </c>
      <c r="J1368" s="5">
        <f t="shared" si="86"/>
        <v>1680.1152000000002</v>
      </c>
      <c r="K1368" s="11" t="str">
        <f t="shared" si="87"/>
        <v>P0114|Nov</v>
      </c>
    </row>
    <row r="1369" spans="1:11" ht="15" customHeight="1" x14ac:dyDescent="0.25">
      <c r="A1369" s="2" t="s">
        <v>263</v>
      </c>
      <c r="B1369" s="2" t="s">
        <v>10</v>
      </c>
      <c r="C1369" s="2">
        <v>14</v>
      </c>
      <c r="D1369" s="4">
        <v>321.58999999999997</v>
      </c>
      <c r="E1369" s="5">
        <f t="shared" si="84"/>
        <v>4502.2599999999993</v>
      </c>
      <c r="F1369" s="6">
        <v>0.03</v>
      </c>
      <c r="G1369" s="5">
        <f t="shared" si="85"/>
        <v>135.06779999999998</v>
      </c>
      <c r="H1369" s="2">
        <v>6</v>
      </c>
      <c r="I1369" s="3">
        <v>900</v>
      </c>
      <c r="J1369" s="5">
        <f t="shared" si="86"/>
        <v>5267.1921999999995</v>
      </c>
      <c r="K1369" s="11" t="str">
        <f t="shared" si="87"/>
        <v>P0114|Dec</v>
      </c>
    </row>
    <row r="1370" spans="1:11" ht="15" customHeight="1" x14ac:dyDescent="0.25">
      <c r="A1370" s="2" t="s">
        <v>263</v>
      </c>
      <c r="B1370" s="2" t="s">
        <v>11</v>
      </c>
      <c r="C1370" s="2">
        <v>13</v>
      </c>
      <c r="D1370" s="4">
        <v>298.93</v>
      </c>
      <c r="E1370" s="5">
        <f t="shared" si="84"/>
        <v>3886.09</v>
      </c>
      <c r="F1370" s="6">
        <v>0.03</v>
      </c>
      <c r="G1370" s="5">
        <f t="shared" si="85"/>
        <v>116.5827</v>
      </c>
      <c r="H1370" s="2">
        <v>5</v>
      </c>
      <c r="I1370" s="3">
        <v>750</v>
      </c>
      <c r="J1370" s="5">
        <f t="shared" si="86"/>
        <v>4519.5073000000002</v>
      </c>
      <c r="K1370" s="11" t="str">
        <f t="shared" si="87"/>
        <v>P0114|Jan</v>
      </c>
    </row>
    <row r="1371" spans="1:11" ht="15" customHeight="1" x14ac:dyDescent="0.25">
      <c r="A1371" s="2" t="s">
        <v>263</v>
      </c>
      <c r="B1371" s="2" t="s">
        <v>12</v>
      </c>
      <c r="C1371" s="2">
        <v>12</v>
      </c>
      <c r="D1371" s="4">
        <v>264.43</v>
      </c>
      <c r="E1371" s="5">
        <f t="shared" si="84"/>
        <v>3173.16</v>
      </c>
      <c r="F1371" s="6">
        <v>0.03</v>
      </c>
      <c r="G1371" s="5">
        <f t="shared" si="85"/>
        <v>95.194799999999987</v>
      </c>
      <c r="H1371" s="2">
        <v>5</v>
      </c>
      <c r="I1371" s="3">
        <v>750</v>
      </c>
      <c r="J1371" s="5">
        <f t="shared" si="86"/>
        <v>3827.9651999999996</v>
      </c>
      <c r="K1371" s="11" t="str">
        <f t="shared" si="87"/>
        <v>P0114|Feb</v>
      </c>
    </row>
    <row r="1372" spans="1:11" ht="15" customHeight="1" x14ac:dyDescent="0.25">
      <c r="A1372" s="2" t="s">
        <v>263</v>
      </c>
      <c r="B1372" s="2" t="s">
        <v>13</v>
      </c>
      <c r="C1372" s="2">
        <v>11</v>
      </c>
      <c r="D1372" s="4">
        <v>239.12</v>
      </c>
      <c r="E1372" s="5">
        <f t="shared" si="84"/>
        <v>2630.32</v>
      </c>
      <c r="F1372" s="6">
        <v>0.03</v>
      </c>
      <c r="G1372" s="5">
        <f t="shared" si="85"/>
        <v>78.909599999999998</v>
      </c>
      <c r="H1372" s="2">
        <v>4</v>
      </c>
      <c r="I1372" s="3">
        <v>600</v>
      </c>
      <c r="J1372" s="5">
        <f t="shared" si="86"/>
        <v>3151.4104000000002</v>
      </c>
      <c r="K1372" s="11" t="str">
        <f t="shared" si="87"/>
        <v>P0114|Mar</v>
      </c>
    </row>
    <row r="1373" spans="1:11" ht="15" customHeight="1" x14ac:dyDescent="0.25">
      <c r="A1373" s="2" t="s">
        <v>265</v>
      </c>
      <c r="B1373" s="2" t="s">
        <v>2</v>
      </c>
      <c r="C1373" s="2">
        <v>6</v>
      </c>
      <c r="D1373" s="4">
        <v>188.16</v>
      </c>
      <c r="E1373" s="5">
        <f t="shared" si="84"/>
        <v>1128.96</v>
      </c>
      <c r="F1373" s="6">
        <v>0.03</v>
      </c>
      <c r="G1373" s="5">
        <f t="shared" si="85"/>
        <v>33.8688</v>
      </c>
      <c r="H1373" s="2">
        <v>2</v>
      </c>
      <c r="I1373" s="3">
        <v>370</v>
      </c>
      <c r="J1373" s="5">
        <f t="shared" si="86"/>
        <v>1465.0912000000001</v>
      </c>
      <c r="K1373" s="11" t="str">
        <f t="shared" si="87"/>
        <v>P0115|Apr</v>
      </c>
    </row>
    <row r="1374" spans="1:11" ht="15" customHeight="1" x14ac:dyDescent="0.25">
      <c r="A1374" s="2" t="s">
        <v>265</v>
      </c>
      <c r="B1374" s="2" t="s">
        <v>3</v>
      </c>
      <c r="C1374" s="2">
        <v>6</v>
      </c>
      <c r="D1374" s="4">
        <v>215.93</v>
      </c>
      <c r="E1374" s="5">
        <f t="shared" si="84"/>
        <v>1295.58</v>
      </c>
      <c r="F1374" s="6">
        <v>0.03</v>
      </c>
      <c r="G1374" s="5">
        <f t="shared" si="85"/>
        <v>38.867399999999996</v>
      </c>
      <c r="H1374" s="2">
        <v>2</v>
      </c>
      <c r="I1374" s="3">
        <v>370</v>
      </c>
      <c r="J1374" s="5">
        <f t="shared" si="86"/>
        <v>1626.7125999999998</v>
      </c>
      <c r="K1374" s="11" t="str">
        <f t="shared" si="87"/>
        <v>P0115|May</v>
      </c>
    </row>
    <row r="1375" spans="1:11" ht="15" customHeight="1" x14ac:dyDescent="0.25">
      <c r="A1375" s="2" t="s">
        <v>265</v>
      </c>
      <c r="B1375" s="2" t="s">
        <v>4</v>
      </c>
      <c r="C1375" s="2">
        <v>7</v>
      </c>
      <c r="D1375" s="4">
        <v>216.28</v>
      </c>
      <c r="E1375" s="5">
        <f t="shared" si="84"/>
        <v>1513.96</v>
      </c>
      <c r="F1375" s="6">
        <v>0.03</v>
      </c>
      <c r="G1375" s="5">
        <f t="shared" si="85"/>
        <v>45.418799999999997</v>
      </c>
      <c r="H1375" s="2">
        <v>2</v>
      </c>
      <c r="I1375" s="3">
        <v>370</v>
      </c>
      <c r="J1375" s="5">
        <f t="shared" si="86"/>
        <v>1838.5412000000001</v>
      </c>
      <c r="K1375" s="11" t="str">
        <f t="shared" si="87"/>
        <v>P0115|Jun</v>
      </c>
    </row>
    <row r="1376" spans="1:11" ht="15" customHeight="1" x14ac:dyDescent="0.25">
      <c r="A1376" s="2" t="s">
        <v>265</v>
      </c>
      <c r="B1376" s="2" t="s">
        <v>5</v>
      </c>
      <c r="C1376" s="2">
        <v>11</v>
      </c>
      <c r="D1376" s="4">
        <v>251.63</v>
      </c>
      <c r="E1376" s="5">
        <f t="shared" si="84"/>
        <v>2767.93</v>
      </c>
      <c r="F1376" s="6">
        <v>0.03</v>
      </c>
      <c r="G1376" s="5">
        <f t="shared" si="85"/>
        <v>83.037899999999993</v>
      </c>
      <c r="H1376" s="2">
        <v>3</v>
      </c>
      <c r="I1376" s="3">
        <v>555</v>
      </c>
      <c r="J1376" s="5">
        <f t="shared" si="86"/>
        <v>3239.8921</v>
      </c>
      <c r="K1376" s="11" t="str">
        <f t="shared" si="87"/>
        <v>P0115|Jul</v>
      </c>
    </row>
    <row r="1377" spans="1:11" ht="15" customHeight="1" x14ac:dyDescent="0.25">
      <c r="A1377" s="2" t="s">
        <v>265</v>
      </c>
      <c r="B1377" s="2" t="s">
        <v>6</v>
      </c>
      <c r="C1377" s="2">
        <v>9</v>
      </c>
      <c r="D1377" s="4">
        <v>227.21</v>
      </c>
      <c r="E1377" s="5">
        <f t="shared" si="84"/>
        <v>2044.89</v>
      </c>
      <c r="F1377" s="6">
        <v>0.03</v>
      </c>
      <c r="G1377" s="5">
        <f t="shared" si="85"/>
        <v>61.346699999999998</v>
      </c>
      <c r="H1377" s="2">
        <v>2</v>
      </c>
      <c r="I1377" s="3">
        <v>370</v>
      </c>
      <c r="J1377" s="5">
        <f t="shared" si="86"/>
        <v>2353.5433000000003</v>
      </c>
      <c r="K1377" s="11" t="str">
        <f t="shared" si="87"/>
        <v>P0115|Aug</v>
      </c>
    </row>
    <row r="1378" spans="1:11" ht="15" customHeight="1" x14ac:dyDescent="0.25">
      <c r="A1378" s="2" t="s">
        <v>265</v>
      </c>
      <c r="B1378" s="2" t="s">
        <v>7</v>
      </c>
      <c r="C1378" s="2">
        <v>7</v>
      </c>
      <c r="D1378" s="4">
        <v>221.97</v>
      </c>
      <c r="E1378" s="5">
        <f t="shared" si="84"/>
        <v>1553.79</v>
      </c>
      <c r="F1378" s="6">
        <v>0.03</v>
      </c>
      <c r="G1378" s="5">
        <f t="shared" si="85"/>
        <v>46.613699999999994</v>
      </c>
      <c r="H1378" s="2">
        <v>2</v>
      </c>
      <c r="I1378" s="3">
        <v>370</v>
      </c>
      <c r="J1378" s="5">
        <f t="shared" si="86"/>
        <v>1877.1763000000001</v>
      </c>
      <c r="K1378" s="11" t="str">
        <f t="shared" si="87"/>
        <v>P0115|Sep</v>
      </c>
    </row>
    <row r="1379" spans="1:11" ht="15" customHeight="1" x14ac:dyDescent="0.25">
      <c r="A1379" s="2" t="s">
        <v>265</v>
      </c>
      <c r="B1379" s="2" t="s">
        <v>8</v>
      </c>
      <c r="C1379" s="2">
        <v>6</v>
      </c>
      <c r="D1379" s="4">
        <v>210.18</v>
      </c>
      <c r="E1379" s="5">
        <f t="shared" si="84"/>
        <v>1261.08</v>
      </c>
      <c r="F1379" s="6">
        <v>0.03</v>
      </c>
      <c r="G1379" s="5">
        <f t="shared" si="85"/>
        <v>37.8324</v>
      </c>
      <c r="H1379" s="2">
        <v>2</v>
      </c>
      <c r="I1379" s="3">
        <v>370</v>
      </c>
      <c r="J1379" s="5">
        <f t="shared" si="86"/>
        <v>1593.2475999999999</v>
      </c>
      <c r="K1379" s="11" t="str">
        <f t="shared" si="87"/>
        <v>P0115|Oct</v>
      </c>
    </row>
    <row r="1380" spans="1:11" ht="15" customHeight="1" x14ac:dyDescent="0.25">
      <c r="A1380" s="2" t="s">
        <v>265</v>
      </c>
      <c r="B1380" s="2" t="s">
        <v>9</v>
      </c>
      <c r="C1380" s="2">
        <v>7</v>
      </c>
      <c r="D1380" s="4">
        <v>211.55</v>
      </c>
      <c r="E1380" s="5">
        <f t="shared" si="84"/>
        <v>1480.8500000000001</v>
      </c>
      <c r="F1380" s="6">
        <v>0.03</v>
      </c>
      <c r="G1380" s="5">
        <f t="shared" si="85"/>
        <v>44.4255</v>
      </c>
      <c r="H1380" s="2">
        <v>2</v>
      </c>
      <c r="I1380" s="3">
        <v>370</v>
      </c>
      <c r="J1380" s="5">
        <f t="shared" si="86"/>
        <v>1806.4245000000001</v>
      </c>
      <c r="K1380" s="11" t="str">
        <f t="shared" si="87"/>
        <v>P0115|Nov</v>
      </c>
    </row>
    <row r="1381" spans="1:11" ht="15" customHeight="1" x14ac:dyDescent="0.25">
      <c r="A1381" s="2" t="s">
        <v>265</v>
      </c>
      <c r="B1381" s="2" t="s">
        <v>10</v>
      </c>
      <c r="C1381" s="2">
        <v>14</v>
      </c>
      <c r="D1381" s="4">
        <v>420.17</v>
      </c>
      <c r="E1381" s="5">
        <f t="shared" si="84"/>
        <v>5882.38</v>
      </c>
      <c r="F1381" s="6">
        <v>0.03</v>
      </c>
      <c r="G1381" s="5">
        <f t="shared" si="85"/>
        <v>176.47139999999999</v>
      </c>
      <c r="H1381" s="2">
        <v>6</v>
      </c>
      <c r="I1381" s="3">
        <v>1110</v>
      </c>
      <c r="J1381" s="5">
        <f t="shared" si="86"/>
        <v>6815.9085999999998</v>
      </c>
      <c r="K1381" s="11" t="str">
        <f t="shared" si="87"/>
        <v>P0115|Dec</v>
      </c>
    </row>
    <row r="1382" spans="1:11" ht="15" customHeight="1" x14ac:dyDescent="0.25">
      <c r="A1382" s="2" t="s">
        <v>265</v>
      </c>
      <c r="B1382" s="2" t="s">
        <v>11</v>
      </c>
      <c r="C1382" s="2">
        <v>14</v>
      </c>
      <c r="D1382" s="4">
        <v>375.92</v>
      </c>
      <c r="E1382" s="5">
        <f t="shared" si="84"/>
        <v>5262.88</v>
      </c>
      <c r="F1382" s="6">
        <v>0.03</v>
      </c>
      <c r="G1382" s="5">
        <f t="shared" si="85"/>
        <v>157.88640000000001</v>
      </c>
      <c r="H1382" s="2">
        <v>5</v>
      </c>
      <c r="I1382" s="3">
        <v>925</v>
      </c>
      <c r="J1382" s="5">
        <f t="shared" si="86"/>
        <v>6029.9935999999998</v>
      </c>
      <c r="K1382" s="11" t="str">
        <f t="shared" si="87"/>
        <v>P0115|Jan</v>
      </c>
    </row>
    <row r="1383" spans="1:11" ht="15" customHeight="1" x14ac:dyDescent="0.25">
      <c r="A1383" s="2" t="s">
        <v>265</v>
      </c>
      <c r="B1383" s="2" t="s">
        <v>12</v>
      </c>
      <c r="C1383" s="2">
        <v>11</v>
      </c>
      <c r="D1383" s="4">
        <v>334.52</v>
      </c>
      <c r="E1383" s="5">
        <f t="shared" si="84"/>
        <v>3679.72</v>
      </c>
      <c r="F1383" s="6">
        <v>0.03</v>
      </c>
      <c r="G1383" s="5">
        <f t="shared" si="85"/>
        <v>110.3916</v>
      </c>
      <c r="H1383" s="2">
        <v>4</v>
      </c>
      <c r="I1383" s="3">
        <v>740</v>
      </c>
      <c r="J1383" s="5">
        <f t="shared" si="86"/>
        <v>4309.3283999999994</v>
      </c>
      <c r="K1383" s="11" t="str">
        <f t="shared" si="87"/>
        <v>P0115|Feb</v>
      </c>
    </row>
    <row r="1384" spans="1:11" ht="15" customHeight="1" x14ac:dyDescent="0.25">
      <c r="A1384" s="2" t="s">
        <v>265</v>
      </c>
      <c r="B1384" s="2" t="s">
        <v>13</v>
      </c>
      <c r="C1384" s="2">
        <v>11</v>
      </c>
      <c r="D1384" s="4">
        <v>266.22000000000003</v>
      </c>
      <c r="E1384" s="5">
        <f t="shared" si="84"/>
        <v>2928.42</v>
      </c>
      <c r="F1384" s="6">
        <v>0.03</v>
      </c>
      <c r="G1384" s="5">
        <f t="shared" si="85"/>
        <v>87.852599999999995</v>
      </c>
      <c r="H1384" s="2">
        <v>4</v>
      </c>
      <c r="I1384" s="3">
        <v>740</v>
      </c>
      <c r="J1384" s="5">
        <f t="shared" si="86"/>
        <v>3580.5673999999999</v>
      </c>
      <c r="K1384" s="11" t="str">
        <f t="shared" si="87"/>
        <v>P0115|Mar</v>
      </c>
    </row>
    <row r="1385" spans="1:11" ht="15" customHeight="1" x14ac:dyDescent="0.25">
      <c r="A1385" s="2" t="s">
        <v>267</v>
      </c>
      <c r="B1385" s="2" t="s">
        <v>2</v>
      </c>
      <c r="C1385" s="2">
        <v>5</v>
      </c>
      <c r="D1385" s="4">
        <v>232.83</v>
      </c>
      <c r="E1385" s="5">
        <f t="shared" si="84"/>
        <v>1164.1500000000001</v>
      </c>
      <c r="F1385" s="6">
        <v>0.03</v>
      </c>
      <c r="G1385" s="5">
        <f t="shared" si="85"/>
        <v>34.924500000000002</v>
      </c>
      <c r="H1385" s="2">
        <v>2</v>
      </c>
      <c r="I1385" s="3">
        <v>450</v>
      </c>
      <c r="J1385" s="5">
        <f t="shared" si="86"/>
        <v>1579.2255</v>
      </c>
      <c r="K1385" s="11" t="str">
        <f t="shared" si="87"/>
        <v>P0116|Apr</v>
      </c>
    </row>
    <row r="1386" spans="1:11" ht="15" customHeight="1" x14ac:dyDescent="0.25">
      <c r="A1386" s="2" t="s">
        <v>267</v>
      </c>
      <c r="B1386" s="2" t="s">
        <v>3</v>
      </c>
      <c r="C1386" s="2">
        <v>6</v>
      </c>
      <c r="D1386" s="4">
        <v>245.67</v>
      </c>
      <c r="E1386" s="5">
        <f t="shared" si="84"/>
        <v>1474.02</v>
      </c>
      <c r="F1386" s="6">
        <v>0.03</v>
      </c>
      <c r="G1386" s="5">
        <f t="shared" si="85"/>
        <v>44.220599999999997</v>
      </c>
      <c r="H1386" s="2">
        <v>2</v>
      </c>
      <c r="I1386" s="3">
        <v>450</v>
      </c>
      <c r="J1386" s="5">
        <f t="shared" si="86"/>
        <v>1879.7993999999999</v>
      </c>
      <c r="K1386" s="11" t="str">
        <f t="shared" si="87"/>
        <v>P0116|May</v>
      </c>
    </row>
    <row r="1387" spans="1:11" ht="15" customHeight="1" x14ac:dyDescent="0.25">
      <c r="A1387" s="2" t="s">
        <v>267</v>
      </c>
      <c r="B1387" s="2" t="s">
        <v>4</v>
      </c>
      <c r="C1387" s="2">
        <v>7</v>
      </c>
      <c r="D1387" s="4">
        <v>245.83</v>
      </c>
      <c r="E1387" s="5">
        <f t="shared" si="84"/>
        <v>1720.8100000000002</v>
      </c>
      <c r="F1387" s="6">
        <v>0.03</v>
      </c>
      <c r="G1387" s="5">
        <f t="shared" si="85"/>
        <v>51.624300000000005</v>
      </c>
      <c r="H1387" s="2">
        <v>2</v>
      </c>
      <c r="I1387" s="3">
        <v>450</v>
      </c>
      <c r="J1387" s="5">
        <f t="shared" si="86"/>
        <v>2119.1857000000005</v>
      </c>
      <c r="K1387" s="11" t="str">
        <f t="shared" si="87"/>
        <v>P0116|Jun</v>
      </c>
    </row>
    <row r="1388" spans="1:11" ht="15" customHeight="1" x14ac:dyDescent="0.25">
      <c r="A1388" s="2" t="s">
        <v>267</v>
      </c>
      <c r="B1388" s="2" t="s">
        <v>5</v>
      </c>
      <c r="C1388" s="2">
        <v>10</v>
      </c>
      <c r="D1388" s="4">
        <v>275.07</v>
      </c>
      <c r="E1388" s="5">
        <f t="shared" si="84"/>
        <v>2750.7</v>
      </c>
      <c r="F1388" s="6">
        <v>0.03</v>
      </c>
      <c r="G1388" s="5">
        <f t="shared" si="85"/>
        <v>82.520999999999987</v>
      </c>
      <c r="H1388" s="2">
        <v>3</v>
      </c>
      <c r="I1388" s="3">
        <v>675</v>
      </c>
      <c r="J1388" s="5">
        <f t="shared" si="86"/>
        <v>3343.1789999999996</v>
      </c>
      <c r="K1388" s="11" t="str">
        <f t="shared" si="87"/>
        <v>P0116|Jul</v>
      </c>
    </row>
    <row r="1389" spans="1:11" ht="15" customHeight="1" x14ac:dyDescent="0.25">
      <c r="A1389" s="2" t="s">
        <v>267</v>
      </c>
      <c r="B1389" s="2" t="s">
        <v>6</v>
      </c>
      <c r="C1389" s="2">
        <v>9</v>
      </c>
      <c r="D1389" s="4">
        <v>292.08</v>
      </c>
      <c r="E1389" s="5">
        <f t="shared" si="84"/>
        <v>2628.72</v>
      </c>
      <c r="F1389" s="6">
        <v>0.03</v>
      </c>
      <c r="G1389" s="5">
        <f t="shared" si="85"/>
        <v>78.861599999999996</v>
      </c>
      <c r="H1389" s="2">
        <v>2</v>
      </c>
      <c r="I1389" s="3">
        <v>450</v>
      </c>
      <c r="J1389" s="5">
        <f t="shared" si="86"/>
        <v>2999.8583999999996</v>
      </c>
      <c r="K1389" s="11" t="str">
        <f t="shared" si="87"/>
        <v>P0116|Aug</v>
      </c>
    </row>
    <row r="1390" spans="1:11" ht="15" customHeight="1" x14ac:dyDescent="0.25">
      <c r="A1390" s="2" t="s">
        <v>267</v>
      </c>
      <c r="B1390" s="2" t="s">
        <v>7</v>
      </c>
      <c r="C1390" s="2">
        <v>6</v>
      </c>
      <c r="D1390" s="4">
        <v>270.83999999999997</v>
      </c>
      <c r="E1390" s="5">
        <f t="shared" si="84"/>
        <v>1625.04</v>
      </c>
      <c r="F1390" s="6">
        <v>0.03</v>
      </c>
      <c r="G1390" s="5">
        <f t="shared" si="85"/>
        <v>48.751199999999997</v>
      </c>
      <c r="H1390" s="2">
        <v>2</v>
      </c>
      <c r="I1390" s="3">
        <v>450</v>
      </c>
      <c r="J1390" s="5">
        <f t="shared" si="86"/>
        <v>2026.2888</v>
      </c>
      <c r="K1390" s="11" t="str">
        <f t="shared" si="87"/>
        <v>P0116|Sep</v>
      </c>
    </row>
    <row r="1391" spans="1:11" ht="15" customHeight="1" x14ac:dyDescent="0.25">
      <c r="A1391" s="2" t="s">
        <v>267</v>
      </c>
      <c r="B1391" s="2" t="s">
        <v>8</v>
      </c>
      <c r="C1391" s="2">
        <v>5</v>
      </c>
      <c r="D1391" s="4">
        <v>231.07</v>
      </c>
      <c r="E1391" s="5">
        <f t="shared" si="84"/>
        <v>1155.3499999999999</v>
      </c>
      <c r="F1391" s="6">
        <v>0.03</v>
      </c>
      <c r="G1391" s="5">
        <f t="shared" si="85"/>
        <v>34.660499999999999</v>
      </c>
      <c r="H1391" s="2">
        <v>2</v>
      </c>
      <c r="I1391" s="3">
        <v>450</v>
      </c>
      <c r="J1391" s="5">
        <f t="shared" si="86"/>
        <v>1570.6895</v>
      </c>
      <c r="K1391" s="11" t="str">
        <f t="shared" si="87"/>
        <v>P0116|Oct</v>
      </c>
    </row>
    <row r="1392" spans="1:11" ht="15" customHeight="1" x14ac:dyDescent="0.25">
      <c r="A1392" s="2" t="s">
        <v>267</v>
      </c>
      <c r="B1392" s="2" t="s">
        <v>9</v>
      </c>
      <c r="C1392" s="2">
        <v>6</v>
      </c>
      <c r="D1392" s="4">
        <v>255.33</v>
      </c>
      <c r="E1392" s="5">
        <f t="shared" si="84"/>
        <v>1531.98</v>
      </c>
      <c r="F1392" s="6">
        <v>0.03</v>
      </c>
      <c r="G1392" s="5">
        <f t="shared" si="85"/>
        <v>45.959400000000002</v>
      </c>
      <c r="H1392" s="2">
        <v>2</v>
      </c>
      <c r="I1392" s="3">
        <v>450</v>
      </c>
      <c r="J1392" s="5">
        <f t="shared" si="86"/>
        <v>1936.0206000000001</v>
      </c>
      <c r="K1392" s="11" t="str">
        <f t="shared" si="87"/>
        <v>P0116|Nov</v>
      </c>
    </row>
    <row r="1393" spans="1:11" ht="15" customHeight="1" x14ac:dyDescent="0.25">
      <c r="A1393" s="2" t="s">
        <v>267</v>
      </c>
      <c r="B1393" s="2" t="s">
        <v>10</v>
      </c>
      <c r="C1393" s="2">
        <v>12</v>
      </c>
      <c r="D1393" s="4">
        <v>486.22</v>
      </c>
      <c r="E1393" s="5">
        <f t="shared" si="84"/>
        <v>5834.64</v>
      </c>
      <c r="F1393" s="6">
        <v>0.03</v>
      </c>
      <c r="G1393" s="5">
        <f t="shared" si="85"/>
        <v>175.03919999999999</v>
      </c>
      <c r="H1393" s="2">
        <v>5</v>
      </c>
      <c r="I1393" s="3">
        <v>1125</v>
      </c>
      <c r="J1393" s="5">
        <f t="shared" si="86"/>
        <v>6784.6008000000002</v>
      </c>
      <c r="K1393" s="11" t="str">
        <f t="shared" si="87"/>
        <v>P0116|Dec</v>
      </c>
    </row>
    <row r="1394" spans="1:11" ht="15" customHeight="1" x14ac:dyDescent="0.25">
      <c r="A1394" s="2" t="s">
        <v>267</v>
      </c>
      <c r="B1394" s="2" t="s">
        <v>11</v>
      </c>
      <c r="C1394" s="2">
        <v>12</v>
      </c>
      <c r="D1394" s="4">
        <v>408.18</v>
      </c>
      <c r="E1394" s="5">
        <f t="shared" si="84"/>
        <v>4898.16</v>
      </c>
      <c r="F1394" s="6">
        <v>0.03</v>
      </c>
      <c r="G1394" s="5">
        <f t="shared" si="85"/>
        <v>146.94479999999999</v>
      </c>
      <c r="H1394" s="2">
        <v>5</v>
      </c>
      <c r="I1394" s="3">
        <v>1125</v>
      </c>
      <c r="J1394" s="5">
        <f t="shared" si="86"/>
        <v>5876.2151999999996</v>
      </c>
      <c r="K1394" s="11" t="str">
        <f t="shared" si="87"/>
        <v>P0116|Jan</v>
      </c>
    </row>
    <row r="1395" spans="1:11" ht="15" customHeight="1" x14ac:dyDescent="0.25">
      <c r="A1395" s="2" t="s">
        <v>267</v>
      </c>
      <c r="B1395" s="2" t="s">
        <v>12</v>
      </c>
      <c r="C1395" s="2">
        <v>10</v>
      </c>
      <c r="D1395" s="4">
        <v>357.14</v>
      </c>
      <c r="E1395" s="5">
        <f t="shared" si="84"/>
        <v>3571.3999999999996</v>
      </c>
      <c r="F1395" s="6">
        <v>0.03</v>
      </c>
      <c r="G1395" s="5">
        <f t="shared" si="85"/>
        <v>107.14199999999998</v>
      </c>
      <c r="H1395" s="2">
        <v>4</v>
      </c>
      <c r="I1395" s="3">
        <v>900</v>
      </c>
      <c r="J1395" s="5">
        <f t="shared" si="86"/>
        <v>4364.2579999999998</v>
      </c>
      <c r="K1395" s="11" t="str">
        <f t="shared" si="87"/>
        <v>P0116|Feb</v>
      </c>
    </row>
    <row r="1396" spans="1:11" ht="15" customHeight="1" x14ac:dyDescent="0.25">
      <c r="A1396" s="2" t="s">
        <v>267</v>
      </c>
      <c r="B1396" s="2" t="s">
        <v>13</v>
      </c>
      <c r="C1396" s="2">
        <v>10</v>
      </c>
      <c r="D1396" s="4">
        <v>342.66</v>
      </c>
      <c r="E1396" s="5">
        <f t="shared" si="84"/>
        <v>3426.6000000000004</v>
      </c>
      <c r="F1396" s="6">
        <v>0.03</v>
      </c>
      <c r="G1396" s="5">
        <f t="shared" si="85"/>
        <v>102.798</v>
      </c>
      <c r="H1396" s="2">
        <v>4</v>
      </c>
      <c r="I1396" s="3">
        <v>900</v>
      </c>
      <c r="J1396" s="5">
        <f t="shared" si="86"/>
        <v>4223.8020000000006</v>
      </c>
      <c r="K1396" s="11" t="str">
        <f t="shared" si="87"/>
        <v>P0116|Mar</v>
      </c>
    </row>
    <row r="1397" spans="1:11" ht="15" customHeight="1" x14ac:dyDescent="0.25">
      <c r="A1397" s="2" t="s">
        <v>269</v>
      </c>
      <c r="B1397" s="2" t="s">
        <v>2</v>
      </c>
      <c r="C1397" s="2">
        <v>5</v>
      </c>
      <c r="D1397" s="4">
        <v>107.92</v>
      </c>
      <c r="E1397" s="5">
        <f t="shared" si="84"/>
        <v>539.6</v>
      </c>
      <c r="F1397" s="6">
        <v>0.03</v>
      </c>
      <c r="G1397" s="5">
        <f t="shared" si="85"/>
        <v>16.187999999999999</v>
      </c>
      <c r="H1397" s="2">
        <v>2</v>
      </c>
      <c r="I1397" s="3">
        <v>240</v>
      </c>
      <c r="J1397" s="5">
        <f t="shared" si="86"/>
        <v>763.41200000000003</v>
      </c>
      <c r="K1397" s="11" t="str">
        <f t="shared" si="87"/>
        <v>P0117|Apr</v>
      </c>
    </row>
    <row r="1398" spans="1:11" ht="15" customHeight="1" x14ac:dyDescent="0.25">
      <c r="A1398" s="2" t="s">
        <v>269</v>
      </c>
      <c r="B1398" s="2" t="s">
        <v>3</v>
      </c>
      <c r="C1398" s="2">
        <v>6</v>
      </c>
      <c r="D1398" s="4">
        <v>109.14</v>
      </c>
      <c r="E1398" s="5">
        <f t="shared" si="84"/>
        <v>654.84</v>
      </c>
      <c r="F1398" s="6">
        <v>0.03</v>
      </c>
      <c r="G1398" s="5">
        <f t="shared" si="85"/>
        <v>19.645199999999999</v>
      </c>
      <c r="H1398" s="2">
        <v>2</v>
      </c>
      <c r="I1398" s="3">
        <v>240</v>
      </c>
      <c r="J1398" s="5">
        <f t="shared" si="86"/>
        <v>875.19479999999999</v>
      </c>
      <c r="K1398" s="11" t="str">
        <f t="shared" si="87"/>
        <v>P0117|May</v>
      </c>
    </row>
    <row r="1399" spans="1:11" ht="15" customHeight="1" x14ac:dyDescent="0.25">
      <c r="A1399" s="2" t="s">
        <v>269</v>
      </c>
      <c r="B1399" s="2" t="s">
        <v>4</v>
      </c>
      <c r="C1399" s="2">
        <v>7</v>
      </c>
      <c r="D1399" s="4">
        <v>123.57</v>
      </c>
      <c r="E1399" s="5">
        <f t="shared" si="84"/>
        <v>864.99</v>
      </c>
      <c r="F1399" s="6">
        <v>0.03</v>
      </c>
      <c r="G1399" s="5">
        <f t="shared" si="85"/>
        <v>25.9497</v>
      </c>
      <c r="H1399" s="2">
        <v>2</v>
      </c>
      <c r="I1399" s="3">
        <v>240</v>
      </c>
      <c r="J1399" s="5">
        <f t="shared" si="86"/>
        <v>1079.0403000000001</v>
      </c>
      <c r="K1399" s="11" t="str">
        <f t="shared" si="87"/>
        <v>P0117|Jun</v>
      </c>
    </row>
    <row r="1400" spans="1:11" ht="15" customHeight="1" x14ac:dyDescent="0.25">
      <c r="A1400" s="2" t="s">
        <v>269</v>
      </c>
      <c r="B1400" s="2" t="s">
        <v>5</v>
      </c>
      <c r="C1400" s="2">
        <v>8</v>
      </c>
      <c r="D1400" s="4">
        <v>125.07</v>
      </c>
      <c r="E1400" s="5">
        <f t="shared" si="84"/>
        <v>1000.56</v>
      </c>
      <c r="F1400" s="6">
        <v>0.03</v>
      </c>
      <c r="G1400" s="5">
        <f t="shared" si="85"/>
        <v>30.016799999999996</v>
      </c>
      <c r="H1400" s="2">
        <v>2</v>
      </c>
      <c r="I1400" s="3">
        <v>240</v>
      </c>
      <c r="J1400" s="5">
        <f t="shared" si="86"/>
        <v>1210.5431999999998</v>
      </c>
      <c r="K1400" s="11" t="str">
        <f t="shared" si="87"/>
        <v>P0117|Jul</v>
      </c>
    </row>
    <row r="1401" spans="1:11" ht="15" customHeight="1" x14ac:dyDescent="0.25">
      <c r="A1401" s="2" t="s">
        <v>269</v>
      </c>
      <c r="B1401" s="2" t="s">
        <v>6</v>
      </c>
      <c r="C1401" s="2">
        <v>9</v>
      </c>
      <c r="D1401" s="4">
        <v>132.69999999999999</v>
      </c>
      <c r="E1401" s="5">
        <f t="shared" si="84"/>
        <v>1194.3</v>
      </c>
      <c r="F1401" s="6">
        <v>0.03</v>
      </c>
      <c r="G1401" s="5">
        <f t="shared" si="85"/>
        <v>35.829000000000001</v>
      </c>
      <c r="H1401" s="2">
        <v>2</v>
      </c>
      <c r="I1401" s="3">
        <v>240</v>
      </c>
      <c r="J1401" s="5">
        <f t="shared" si="86"/>
        <v>1398.471</v>
      </c>
      <c r="K1401" s="11" t="str">
        <f t="shared" si="87"/>
        <v>P0117|Aug</v>
      </c>
    </row>
    <row r="1402" spans="1:11" ht="15" customHeight="1" x14ac:dyDescent="0.25">
      <c r="A1402" s="2" t="s">
        <v>269</v>
      </c>
      <c r="B1402" s="2" t="s">
        <v>7</v>
      </c>
      <c r="C1402" s="2">
        <v>6</v>
      </c>
      <c r="D1402" s="4">
        <v>122.11</v>
      </c>
      <c r="E1402" s="5">
        <f t="shared" si="84"/>
        <v>732.66</v>
      </c>
      <c r="F1402" s="6">
        <v>0.03</v>
      </c>
      <c r="G1402" s="5">
        <f t="shared" si="85"/>
        <v>21.979799999999997</v>
      </c>
      <c r="H1402" s="2">
        <v>2</v>
      </c>
      <c r="I1402" s="3">
        <v>240</v>
      </c>
      <c r="J1402" s="5">
        <f t="shared" si="86"/>
        <v>950.68020000000001</v>
      </c>
      <c r="K1402" s="11" t="str">
        <f t="shared" si="87"/>
        <v>P0117|Sep</v>
      </c>
    </row>
    <row r="1403" spans="1:11" ht="15" customHeight="1" x14ac:dyDescent="0.25">
      <c r="A1403" s="2" t="s">
        <v>269</v>
      </c>
      <c r="B1403" s="2" t="s">
        <v>8</v>
      </c>
      <c r="C1403" s="2">
        <v>6</v>
      </c>
      <c r="D1403" s="4">
        <v>109.05</v>
      </c>
      <c r="E1403" s="5">
        <f t="shared" si="84"/>
        <v>654.29999999999995</v>
      </c>
      <c r="F1403" s="6">
        <v>0.03</v>
      </c>
      <c r="G1403" s="5">
        <f t="shared" si="85"/>
        <v>19.628999999999998</v>
      </c>
      <c r="H1403" s="2">
        <v>2</v>
      </c>
      <c r="I1403" s="3">
        <v>240</v>
      </c>
      <c r="J1403" s="5">
        <f t="shared" si="86"/>
        <v>874.67099999999994</v>
      </c>
      <c r="K1403" s="11" t="str">
        <f t="shared" si="87"/>
        <v>P0117|Oct</v>
      </c>
    </row>
    <row r="1404" spans="1:11" ht="15" customHeight="1" x14ac:dyDescent="0.25">
      <c r="A1404" s="2" t="s">
        <v>269</v>
      </c>
      <c r="B1404" s="2" t="s">
        <v>9</v>
      </c>
      <c r="C1404" s="2">
        <v>6</v>
      </c>
      <c r="D1404" s="4">
        <v>109.84</v>
      </c>
      <c r="E1404" s="5">
        <f t="shared" si="84"/>
        <v>659.04</v>
      </c>
      <c r="F1404" s="6">
        <v>0.03</v>
      </c>
      <c r="G1404" s="5">
        <f t="shared" si="85"/>
        <v>19.771199999999997</v>
      </c>
      <c r="H1404" s="2">
        <v>2</v>
      </c>
      <c r="I1404" s="3">
        <v>240</v>
      </c>
      <c r="J1404" s="5">
        <f t="shared" si="86"/>
        <v>879.26879999999994</v>
      </c>
      <c r="K1404" s="11" t="str">
        <f t="shared" si="87"/>
        <v>P0117|Nov</v>
      </c>
    </row>
    <row r="1405" spans="1:11" ht="15" customHeight="1" x14ac:dyDescent="0.25">
      <c r="A1405" s="2" t="s">
        <v>269</v>
      </c>
      <c r="B1405" s="2" t="s">
        <v>10</v>
      </c>
      <c r="C1405" s="2">
        <v>14</v>
      </c>
      <c r="D1405" s="4">
        <v>221.47</v>
      </c>
      <c r="E1405" s="5">
        <f t="shared" si="84"/>
        <v>3100.58</v>
      </c>
      <c r="F1405" s="6">
        <v>0.03</v>
      </c>
      <c r="G1405" s="5">
        <f t="shared" si="85"/>
        <v>93.017399999999995</v>
      </c>
      <c r="H1405" s="2">
        <v>6</v>
      </c>
      <c r="I1405" s="3">
        <v>720</v>
      </c>
      <c r="J1405" s="5">
        <f t="shared" si="86"/>
        <v>3727.5625999999997</v>
      </c>
      <c r="K1405" s="11" t="str">
        <f t="shared" si="87"/>
        <v>P0117|Dec</v>
      </c>
    </row>
    <row r="1406" spans="1:11" ht="15" customHeight="1" x14ac:dyDescent="0.25">
      <c r="A1406" s="2" t="s">
        <v>269</v>
      </c>
      <c r="B1406" s="2" t="s">
        <v>11</v>
      </c>
      <c r="C1406" s="2">
        <v>12</v>
      </c>
      <c r="D1406" s="4">
        <v>209.37</v>
      </c>
      <c r="E1406" s="5">
        <f t="shared" si="84"/>
        <v>2512.44</v>
      </c>
      <c r="F1406" s="6">
        <v>0.03</v>
      </c>
      <c r="G1406" s="5">
        <f t="shared" si="85"/>
        <v>75.373199999999997</v>
      </c>
      <c r="H1406" s="2">
        <v>5</v>
      </c>
      <c r="I1406" s="3">
        <v>600</v>
      </c>
      <c r="J1406" s="5">
        <f t="shared" si="86"/>
        <v>3037.0668000000001</v>
      </c>
      <c r="K1406" s="11" t="str">
        <f t="shared" si="87"/>
        <v>P0117|Jan</v>
      </c>
    </row>
    <row r="1407" spans="1:11" ht="15" customHeight="1" x14ac:dyDescent="0.25">
      <c r="A1407" s="2" t="s">
        <v>269</v>
      </c>
      <c r="B1407" s="2" t="s">
        <v>12</v>
      </c>
      <c r="C1407" s="2">
        <v>11</v>
      </c>
      <c r="D1407" s="4">
        <v>174.85</v>
      </c>
      <c r="E1407" s="5">
        <f t="shared" si="84"/>
        <v>1923.35</v>
      </c>
      <c r="F1407" s="6">
        <v>0.03</v>
      </c>
      <c r="G1407" s="5">
        <f t="shared" si="85"/>
        <v>57.700499999999998</v>
      </c>
      <c r="H1407" s="2">
        <v>4</v>
      </c>
      <c r="I1407" s="3">
        <v>480</v>
      </c>
      <c r="J1407" s="5">
        <f t="shared" si="86"/>
        <v>2345.6495</v>
      </c>
      <c r="K1407" s="11" t="str">
        <f t="shared" si="87"/>
        <v>P0117|Feb</v>
      </c>
    </row>
    <row r="1408" spans="1:11" ht="15" customHeight="1" x14ac:dyDescent="0.25">
      <c r="A1408" s="2" t="s">
        <v>269</v>
      </c>
      <c r="B1408" s="2" t="s">
        <v>13</v>
      </c>
      <c r="C1408" s="2">
        <v>9</v>
      </c>
      <c r="D1408" s="4">
        <v>170.68</v>
      </c>
      <c r="E1408" s="5">
        <f t="shared" si="84"/>
        <v>1536.1200000000001</v>
      </c>
      <c r="F1408" s="6">
        <v>0.03</v>
      </c>
      <c r="G1408" s="5">
        <f t="shared" si="85"/>
        <v>46.083600000000004</v>
      </c>
      <c r="H1408" s="2">
        <v>3</v>
      </c>
      <c r="I1408" s="3">
        <v>360</v>
      </c>
      <c r="J1408" s="5">
        <f t="shared" si="86"/>
        <v>1850.0364000000002</v>
      </c>
      <c r="K1408" s="11" t="str">
        <f t="shared" si="87"/>
        <v>P0117|Mar</v>
      </c>
    </row>
    <row r="1409" spans="1:11" ht="15" customHeight="1" x14ac:dyDescent="0.25">
      <c r="A1409" s="2" t="s">
        <v>271</v>
      </c>
      <c r="B1409" s="2" t="s">
        <v>2</v>
      </c>
      <c r="C1409" s="2">
        <v>5</v>
      </c>
      <c r="D1409" s="4">
        <v>121.32</v>
      </c>
      <c r="E1409" s="5">
        <f t="shared" si="84"/>
        <v>606.59999999999991</v>
      </c>
      <c r="F1409" s="6">
        <v>0.03</v>
      </c>
      <c r="G1409" s="5">
        <f t="shared" si="85"/>
        <v>18.197999999999997</v>
      </c>
      <c r="H1409" s="2">
        <v>2</v>
      </c>
      <c r="I1409" s="3">
        <v>240</v>
      </c>
      <c r="J1409" s="5">
        <f t="shared" si="86"/>
        <v>828.40199999999993</v>
      </c>
      <c r="K1409" s="11" t="str">
        <f t="shared" si="87"/>
        <v>P0118|Apr</v>
      </c>
    </row>
    <row r="1410" spans="1:11" ht="15" customHeight="1" x14ac:dyDescent="0.25">
      <c r="A1410" s="2" t="s">
        <v>271</v>
      </c>
      <c r="B1410" s="2" t="s">
        <v>3</v>
      </c>
      <c r="C1410" s="2">
        <v>5</v>
      </c>
      <c r="D1410" s="4">
        <v>135.88</v>
      </c>
      <c r="E1410" s="5">
        <f t="shared" si="84"/>
        <v>679.4</v>
      </c>
      <c r="F1410" s="6">
        <v>0.03</v>
      </c>
      <c r="G1410" s="5">
        <f t="shared" si="85"/>
        <v>20.381999999999998</v>
      </c>
      <c r="H1410" s="2">
        <v>2</v>
      </c>
      <c r="I1410" s="3">
        <v>240</v>
      </c>
      <c r="J1410" s="5">
        <f t="shared" si="86"/>
        <v>899.01800000000003</v>
      </c>
      <c r="K1410" s="11" t="str">
        <f t="shared" si="87"/>
        <v>P0118|May</v>
      </c>
    </row>
    <row r="1411" spans="1:11" ht="15" customHeight="1" x14ac:dyDescent="0.25">
      <c r="A1411" s="2" t="s">
        <v>271</v>
      </c>
      <c r="B1411" s="2" t="s">
        <v>4</v>
      </c>
      <c r="C1411" s="2">
        <v>6</v>
      </c>
      <c r="D1411" s="4">
        <v>130.16</v>
      </c>
      <c r="E1411" s="5">
        <f t="shared" si="84"/>
        <v>780.96</v>
      </c>
      <c r="F1411" s="6">
        <v>0.03</v>
      </c>
      <c r="G1411" s="5">
        <f t="shared" si="85"/>
        <v>23.428799999999999</v>
      </c>
      <c r="H1411" s="2">
        <v>2</v>
      </c>
      <c r="I1411" s="3">
        <v>240</v>
      </c>
      <c r="J1411" s="5">
        <f t="shared" si="86"/>
        <v>997.53120000000001</v>
      </c>
      <c r="K1411" s="11" t="str">
        <f t="shared" si="87"/>
        <v>P0118|Jun</v>
      </c>
    </row>
    <row r="1412" spans="1:11" ht="15" customHeight="1" x14ac:dyDescent="0.25">
      <c r="A1412" s="2" t="s">
        <v>271</v>
      </c>
      <c r="B1412" s="2" t="s">
        <v>5</v>
      </c>
      <c r="C1412" s="2">
        <v>9</v>
      </c>
      <c r="D1412" s="4">
        <v>147.41999999999999</v>
      </c>
      <c r="E1412" s="5">
        <f t="shared" si="84"/>
        <v>1326.78</v>
      </c>
      <c r="F1412" s="6">
        <v>0.03</v>
      </c>
      <c r="G1412" s="5">
        <f t="shared" si="85"/>
        <v>39.803399999999996</v>
      </c>
      <c r="H1412" s="2">
        <v>2</v>
      </c>
      <c r="I1412" s="3">
        <v>240</v>
      </c>
      <c r="J1412" s="5">
        <f t="shared" si="86"/>
        <v>1526.9766</v>
      </c>
      <c r="K1412" s="11" t="str">
        <f t="shared" si="87"/>
        <v>P0118|Jul</v>
      </c>
    </row>
    <row r="1413" spans="1:11" ht="15" customHeight="1" x14ac:dyDescent="0.25">
      <c r="A1413" s="2" t="s">
        <v>271</v>
      </c>
      <c r="B1413" s="2" t="s">
        <v>6</v>
      </c>
      <c r="C1413" s="2">
        <v>8</v>
      </c>
      <c r="D1413" s="4">
        <v>136.88999999999999</v>
      </c>
      <c r="E1413" s="5">
        <f t="shared" ref="E1413:E1476" si="88">C1413*D1413</f>
        <v>1095.1199999999999</v>
      </c>
      <c r="F1413" s="6">
        <v>0.03</v>
      </c>
      <c r="G1413" s="5">
        <f t="shared" ref="G1413:G1476" si="89">E1413*F1413</f>
        <v>32.853599999999993</v>
      </c>
      <c r="H1413" s="2">
        <v>2</v>
      </c>
      <c r="I1413" s="3">
        <v>240</v>
      </c>
      <c r="J1413" s="5">
        <f t="shared" ref="J1413:J1476" si="90">E1413+I1413-G1413</f>
        <v>1302.2664</v>
      </c>
      <c r="K1413" s="11" t="str">
        <f t="shared" ref="K1413:K1476" si="91">A1413&amp;"|"&amp;B1413</f>
        <v>P0118|Aug</v>
      </c>
    </row>
    <row r="1414" spans="1:11" ht="15" customHeight="1" x14ac:dyDescent="0.25">
      <c r="A1414" s="2" t="s">
        <v>271</v>
      </c>
      <c r="B1414" s="2" t="s">
        <v>7</v>
      </c>
      <c r="C1414" s="2">
        <v>6</v>
      </c>
      <c r="D1414" s="4">
        <v>144.31</v>
      </c>
      <c r="E1414" s="5">
        <f t="shared" si="88"/>
        <v>865.86</v>
      </c>
      <c r="F1414" s="6">
        <v>0.03</v>
      </c>
      <c r="G1414" s="5">
        <f t="shared" si="89"/>
        <v>25.9758</v>
      </c>
      <c r="H1414" s="2">
        <v>2</v>
      </c>
      <c r="I1414" s="3">
        <v>240</v>
      </c>
      <c r="J1414" s="5">
        <f t="shared" si="90"/>
        <v>1079.8842000000002</v>
      </c>
      <c r="K1414" s="11" t="str">
        <f t="shared" si="91"/>
        <v>P0118|Sep</v>
      </c>
    </row>
    <row r="1415" spans="1:11" ht="15" customHeight="1" x14ac:dyDescent="0.25">
      <c r="A1415" s="2" t="s">
        <v>271</v>
      </c>
      <c r="B1415" s="2" t="s">
        <v>8</v>
      </c>
      <c r="C1415" s="2">
        <v>6</v>
      </c>
      <c r="D1415" s="4">
        <v>133.9</v>
      </c>
      <c r="E1415" s="5">
        <f t="shared" si="88"/>
        <v>803.40000000000009</v>
      </c>
      <c r="F1415" s="6">
        <v>0.03</v>
      </c>
      <c r="G1415" s="5">
        <f t="shared" si="89"/>
        <v>24.102</v>
      </c>
      <c r="H1415" s="2">
        <v>2</v>
      </c>
      <c r="I1415" s="3">
        <v>240</v>
      </c>
      <c r="J1415" s="5">
        <f t="shared" si="90"/>
        <v>1019.2980000000001</v>
      </c>
      <c r="K1415" s="11" t="str">
        <f t="shared" si="91"/>
        <v>P0118|Oct</v>
      </c>
    </row>
    <row r="1416" spans="1:11" ht="15" customHeight="1" x14ac:dyDescent="0.25">
      <c r="A1416" s="2" t="s">
        <v>271</v>
      </c>
      <c r="B1416" s="2" t="s">
        <v>9</v>
      </c>
      <c r="C1416" s="2">
        <v>5</v>
      </c>
      <c r="D1416" s="4">
        <v>139.76</v>
      </c>
      <c r="E1416" s="5">
        <f t="shared" si="88"/>
        <v>698.8</v>
      </c>
      <c r="F1416" s="6">
        <v>0.03</v>
      </c>
      <c r="G1416" s="5">
        <f t="shared" si="89"/>
        <v>20.963999999999999</v>
      </c>
      <c r="H1416" s="2">
        <v>2</v>
      </c>
      <c r="I1416" s="3">
        <v>240</v>
      </c>
      <c r="J1416" s="5">
        <f t="shared" si="90"/>
        <v>917.83600000000001</v>
      </c>
      <c r="K1416" s="11" t="str">
        <f t="shared" si="91"/>
        <v>P0118|Nov</v>
      </c>
    </row>
    <row r="1417" spans="1:11" ht="15" customHeight="1" x14ac:dyDescent="0.25">
      <c r="A1417" s="2" t="s">
        <v>271</v>
      </c>
      <c r="B1417" s="2" t="s">
        <v>10</v>
      </c>
      <c r="C1417" s="2">
        <v>12</v>
      </c>
      <c r="D1417" s="4">
        <v>251.75</v>
      </c>
      <c r="E1417" s="5">
        <f t="shared" si="88"/>
        <v>3021</v>
      </c>
      <c r="F1417" s="6">
        <v>0.03</v>
      </c>
      <c r="G1417" s="5">
        <f t="shared" si="89"/>
        <v>90.63</v>
      </c>
      <c r="H1417" s="2">
        <v>5</v>
      </c>
      <c r="I1417" s="3">
        <v>600</v>
      </c>
      <c r="J1417" s="5">
        <f t="shared" si="90"/>
        <v>3530.37</v>
      </c>
      <c r="K1417" s="11" t="str">
        <f t="shared" si="91"/>
        <v>P0118|Dec</v>
      </c>
    </row>
    <row r="1418" spans="1:11" ht="15" customHeight="1" x14ac:dyDescent="0.25">
      <c r="A1418" s="2" t="s">
        <v>271</v>
      </c>
      <c r="B1418" s="2" t="s">
        <v>11</v>
      </c>
      <c r="C1418" s="2">
        <v>11</v>
      </c>
      <c r="D1418" s="4">
        <v>239.53</v>
      </c>
      <c r="E1418" s="5">
        <f t="shared" si="88"/>
        <v>2634.83</v>
      </c>
      <c r="F1418" s="6">
        <v>0.03</v>
      </c>
      <c r="G1418" s="5">
        <f t="shared" si="89"/>
        <v>79.044899999999998</v>
      </c>
      <c r="H1418" s="2">
        <v>4</v>
      </c>
      <c r="I1418" s="3">
        <v>480</v>
      </c>
      <c r="J1418" s="5">
        <f t="shared" si="90"/>
        <v>3035.7851000000001</v>
      </c>
      <c r="K1418" s="11" t="str">
        <f t="shared" si="91"/>
        <v>P0118|Jan</v>
      </c>
    </row>
    <row r="1419" spans="1:11" ht="15" customHeight="1" x14ac:dyDescent="0.25">
      <c r="A1419" s="2" t="s">
        <v>271</v>
      </c>
      <c r="B1419" s="2" t="s">
        <v>12</v>
      </c>
      <c r="C1419" s="2">
        <v>9</v>
      </c>
      <c r="D1419" s="4">
        <v>205.22</v>
      </c>
      <c r="E1419" s="5">
        <f t="shared" si="88"/>
        <v>1846.98</v>
      </c>
      <c r="F1419" s="6">
        <v>0.03</v>
      </c>
      <c r="G1419" s="5">
        <f t="shared" si="89"/>
        <v>55.409399999999998</v>
      </c>
      <c r="H1419" s="2">
        <v>3</v>
      </c>
      <c r="I1419" s="3">
        <v>360</v>
      </c>
      <c r="J1419" s="5">
        <f t="shared" si="90"/>
        <v>2151.5706</v>
      </c>
      <c r="K1419" s="11" t="str">
        <f t="shared" si="91"/>
        <v>P0118|Feb</v>
      </c>
    </row>
    <row r="1420" spans="1:11" ht="15" customHeight="1" x14ac:dyDescent="0.25">
      <c r="A1420" s="2" t="s">
        <v>271</v>
      </c>
      <c r="B1420" s="2" t="s">
        <v>13</v>
      </c>
      <c r="C1420" s="2">
        <v>9</v>
      </c>
      <c r="D1420" s="4">
        <v>193.86</v>
      </c>
      <c r="E1420" s="5">
        <f t="shared" si="88"/>
        <v>1744.7400000000002</v>
      </c>
      <c r="F1420" s="6">
        <v>0.03</v>
      </c>
      <c r="G1420" s="5">
        <f t="shared" si="89"/>
        <v>52.342200000000005</v>
      </c>
      <c r="H1420" s="2">
        <v>3</v>
      </c>
      <c r="I1420" s="3">
        <v>360</v>
      </c>
      <c r="J1420" s="5">
        <f t="shared" si="90"/>
        <v>2052.3978000000002</v>
      </c>
      <c r="K1420" s="11" t="str">
        <f t="shared" si="91"/>
        <v>P0118|Mar</v>
      </c>
    </row>
    <row r="1421" spans="1:11" ht="15" customHeight="1" x14ac:dyDescent="0.25">
      <c r="A1421" s="2" t="s">
        <v>273</v>
      </c>
      <c r="B1421" s="2" t="s">
        <v>2</v>
      </c>
      <c r="C1421" s="2">
        <v>5</v>
      </c>
      <c r="D1421" s="4">
        <v>134.71</v>
      </c>
      <c r="E1421" s="5">
        <f t="shared" si="88"/>
        <v>673.55000000000007</v>
      </c>
      <c r="F1421" s="6">
        <v>0.03</v>
      </c>
      <c r="G1421" s="5">
        <f t="shared" si="89"/>
        <v>20.206500000000002</v>
      </c>
      <c r="H1421" s="2">
        <v>2</v>
      </c>
      <c r="I1421" s="3">
        <v>300</v>
      </c>
      <c r="J1421" s="5">
        <f t="shared" si="90"/>
        <v>953.34350000000006</v>
      </c>
      <c r="K1421" s="11" t="str">
        <f t="shared" si="91"/>
        <v>P0119|Apr</v>
      </c>
    </row>
    <row r="1422" spans="1:11" ht="15" customHeight="1" x14ac:dyDescent="0.25">
      <c r="A1422" s="2" t="s">
        <v>273</v>
      </c>
      <c r="B1422" s="2" t="s">
        <v>3</v>
      </c>
      <c r="C1422" s="2">
        <v>6</v>
      </c>
      <c r="D1422" s="4">
        <v>141.15</v>
      </c>
      <c r="E1422" s="5">
        <f t="shared" si="88"/>
        <v>846.90000000000009</v>
      </c>
      <c r="F1422" s="6">
        <v>0.03</v>
      </c>
      <c r="G1422" s="5">
        <f t="shared" si="89"/>
        <v>25.407</v>
      </c>
      <c r="H1422" s="2">
        <v>2</v>
      </c>
      <c r="I1422" s="3">
        <v>300</v>
      </c>
      <c r="J1422" s="5">
        <f t="shared" si="90"/>
        <v>1121.4930000000002</v>
      </c>
      <c r="K1422" s="11" t="str">
        <f t="shared" si="91"/>
        <v>P0119|May</v>
      </c>
    </row>
    <row r="1423" spans="1:11" ht="15" customHeight="1" x14ac:dyDescent="0.25">
      <c r="A1423" s="2" t="s">
        <v>273</v>
      </c>
      <c r="B1423" s="2" t="s">
        <v>4</v>
      </c>
      <c r="C1423" s="2">
        <v>7</v>
      </c>
      <c r="D1423" s="4">
        <v>151.69</v>
      </c>
      <c r="E1423" s="5">
        <f t="shared" si="88"/>
        <v>1061.83</v>
      </c>
      <c r="F1423" s="6">
        <v>0.03</v>
      </c>
      <c r="G1423" s="5">
        <f t="shared" si="89"/>
        <v>31.854899999999997</v>
      </c>
      <c r="H1423" s="2">
        <v>2</v>
      </c>
      <c r="I1423" s="3">
        <v>300</v>
      </c>
      <c r="J1423" s="5">
        <f t="shared" si="90"/>
        <v>1329.9750999999999</v>
      </c>
      <c r="K1423" s="11" t="str">
        <f t="shared" si="91"/>
        <v>P0119|Jun</v>
      </c>
    </row>
    <row r="1424" spans="1:11" ht="15" customHeight="1" x14ac:dyDescent="0.25">
      <c r="A1424" s="2" t="s">
        <v>273</v>
      </c>
      <c r="B1424" s="2" t="s">
        <v>5</v>
      </c>
      <c r="C1424" s="2">
        <v>10</v>
      </c>
      <c r="D1424" s="4">
        <v>182.25</v>
      </c>
      <c r="E1424" s="5">
        <f t="shared" si="88"/>
        <v>1822.5</v>
      </c>
      <c r="F1424" s="6">
        <v>0.03</v>
      </c>
      <c r="G1424" s="5">
        <f t="shared" si="89"/>
        <v>54.674999999999997</v>
      </c>
      <c r="H1424" s="2">
        <v>3</v>
      </c>
      <c r="I1424" s="3">
        <v>450</v>
      </c>
      <c r="J1424" s="5">
        <f t="shared" si="90"/>
        <v>2217.8249999999998</v>
      </c>
      <c r="K1424" s="11" t="str">
        <f t="shared" si="91"/>
        <v>P0119|Jul</v>
      </c>
    </row>
    <row r="1425" spans="1:11" ht="15" customHeight="1" x14ac:dyDescent="0.25">
      <c r="A1425" s="2" t="s">
        <v>273</v>
      </c>
      <c r="B1425" s="2" t="s">
        <v>6</v>
      </c>
      <c r="C1425" s="2">
        <v>9</v>
      </c>
      <c r="D1425" s="4">
        <v>167.58</v>
      </c>
      <c r="E1425" s="5">
        <f t="shared" si="88"/>
        <v>1508.22</v>
      </c>
      <c r="F1425" s="6">
        <v>0.03</v>
      </c>
      <c r="G1425" s="5">
        <f t="shared" si="89"/>
        <v>45.246600000000001</v>
      </c>
      <c r="H1425" s="2">
        <v>2</v>
      </c>
      <c r="I1425" s="3">
        <v>300</v>
      </c>
      <c r="J1425" s="5">
        <f t="shared" si="90"/>
        <v>1762.9734000000001</v>
      </c>
      <c r="K1425" s="11" t="str">
        <f t="shared" si="91"/>
        <v>P0119|Aug</v>
      </c>
    </row>
    <row r="1426" spans="1:11" ht="15" customHeight="1" x14ac:dyDescent="0.25">
      <c r="A1426" s="2" t="s">
        <v>273</v>
      </c>
      <c r="B1426" s="2" t="s">
        <v>7</v>
      </c>
      <c r="C1426" s="2">
        <v>6</v>
      </c>
      <c r="D1426" s="4">
        <v>150.83000000000001</v>
      </c>
      <c r="E1426" s="5">
        <f t="shared" si="88"/>
        <v>904.98</v>
      </c>
      <c r="F1426" s="6">
        <v>0.03</v>
      </c>
      <c r="G1426" s="5">
        <f t="shared" si="89"/>
        <v>27.1494</v>
      </c>
      <c r="H1426" s="2">
        <v>2</v>
      </c>
      <c r="I1426" s="3">
        <v>300</v>
      </c>
      <c r="J1426" s="5">
        <f t="shared" si="90"/>
        <v>1177.8306</v>
      </c>
      <c r="K1426" s="11" t="str">
        <f t="shared" si="91"/>
        <v>P0119|Sep</v>
      </c>
    </row>
    <row r="1427" spans="1:11" ht="15" customHeight="1" x14ac:dyDescent="0.25">
      <c r="A1427" s="2" t="s">
        <v>273</v>
      </c>
      <c r="B1427" s="2" t="s">
        <v>8</v>
      </c>
      <c r="C1427" s="2">
        <v>6</v>
      </c>
      <c r="D1427" s="4">
        <v>139.35</v>
      </c>
      <c r="E1427" s="5">
        <f t="shared" si="88"/>
        <v>836.09999999999991</v>
      </c>
      <c r="F1427" s="6">
        <v>0.03</v>
      </c>
      <c r="G1427" s="5">
        <f t="shared" si="89"/>
        <v>25.082999999999995</v>
      </c>
      <c r="H1427" s="2">
        <v>2</v>
      </c>
      <c r="I1427" s="3">
        <v>300</v>
      </c>
      <c r="J1427" s="5">
        <f t="shared" si="90"/>
        <v>1111.0169999999998</v>
      </c>
      <c r="K1427" s="11" t="str">
        <f t="shared" si="91"/>
        <v>P0119|Oct</v>
      </c>
    </row>
    <row r="1428" spans="1:11" ht="15" customHeight="1" x14ac:dyDescent="0.25">
      <c r="A1428" s="2" t="s">
        <v>273</v>
      </c>
      <c r="B1428" s="2" t="s">
        <v>9</v>
      </c>
      <c r="C1428" s="2">
        <v>6</v>
      </c>
      <c r="D1428" s="4">
        <v>152.68</v>
      </c>
      <c r="E1428" s="5">
        <f t="shared" si="88"/>
        <v>916.08</v>
      </c>
      <c r="F1428" s="6">
        <v>0.03</v>
      </c>
      <c r="G1428" s="5">
        <f t="shared" si="89"/>
        <v>27.482400000000002</v>
      </c>
      <c r="H1428" s="2">
        <v>2</v>
      </c>
      <c r="I1428" s="3">
        <v>300</v>
      </c>
      <c r="J1428" s="5">
        <f t="shared" si="90"/>
        <v>1188.5975999999998</v>
      </c>
      <c r="K1428" s="11" t="str">
        <f t="shared" si="91"/>
        <v>P0119|Nov</v>
      </c>
    </row>
    <row r="1429" spans="1:11" ht="15" customHeight="1" x14ac:dyDescent="0.25">
      <c r="A1429" s="2" t="s">
        <v>273</v>
      </c>
      <c r="B1429" s="2" t="s">
        <v>10</v>
      </c>
      <c r="C1429" s="2">
        <v>13</v>
      </c>
      <c r="D1429" s="4">
        <v>278.95</v>
      </c>
      <c r="E1429" s="5">
        <f t="shared" si="88"/>
        <v>3626.35</v>
      </c>
      <c r="F1429" s="6">
        <v>0.03</v>
      </c>
      <c r="G1429" s="5">
        <f t="shared" si="89"/>
        <v>108.79049999999999</v>
      </c>
      <c r="H1429" s="2">
        <v>5</v>
      </c>
      <c r="I1429" s="3">
        <v>750</v>
      </c>
      <c r="J1429" s="5">
        <f t="shared" si="90"/>
        <v>4267.5595000000003</v>
      </c>
      <c r="K1429" s="11" t="str">
        <f t="shared" si="91"/>
        <v>P0119|Dec</v>
      </c>
    </row>
    <row r="1430" spans="1:11" ht="15" customHeight="1" x14ac:dyDescent="0.25">
      <c r="A1430" s="2" t="s">
        <v>273</v>
      </c>
      <c r="B1430" s="2" t="s">
        <v>11</v>
      </c>
      <c r="C1430" s="2">
        <v>13</v>
      </c>
      <c r="D1430" s="4">
        <v>229.05</v>
      </c>
      <c r="E1430" s="5">
        <f t="shared" si="88"/>
        <v>2977.65</v>
      </c>
      <c r="F1430" s="6">
        <v>0.03</v>
      </c>
      <c r="G1430" s="5">
        <f t="shared" si="89"/>
        <v>89.329499999999996</v>
      </c>
      <c r="H1430" s="2">
        <v>5</v>
      </c>
      <c r="I1430" s="3">
        <v>750</v>
      </c>
      <c r="J1430" s="5">
        <f t="shared" si="90"/>
        <v>3638.3205000000003</v>
      </c>
      <c r="K1430" s="11" t="str">
        <f t="shared" si="91"/>
        <v>P0119|Jan</v>
      </c>
    </row>
    <row r="1431" spans="1:11" ht="15" customHeight="1" x14ac:dyDescent="0.25">
      <c r="A1431" s="2" t="s">
        <v>273</v>
      </c>
      <c r="B1431" s="2" t="s">
        <v>12</v>
      </c>
      <c r="C1431" s="2">
        <v>11</v>
      </c>
      <c r="D1431" s="4">
        <v>257.27</v>
      </c>
      <c r="E1431" s="5">
        <f t="shared" si="88"/>
        <v>2829.97</v>
      </c>
      <c r="F1431" s="6">
        <v>0.03</v>
      </c>
      <c r="G1431" s="5">
        <f t="shared" si="89"/>
        <v>84.89909999999999</v>
      </c>
      <c r="H1431" s="2">
        <v>4</v>
      </c>
      <c r="I1431" s="3">
        <v>600</v>
      </c>
      <c r="J1431" s="5">
        <f t="shared" si="90"/>
        <v>3345.0708999999997</v>
      </c>
      <c r="K1431" s="11" t="str">
        <f t="shared" si="91"/>
        <v>P0119|Feb</v>
      </c>
    </row>
    <row r="1432" spans="1:11" ht="15" customHeight="1" x14ac:dyDescent="0.25">
      <c r="A1432" s="2" t="s">
        <v>273</v>
      </c>
      <c r="B1432" s="2" t="s">
        <v>13</v>
      </c>
      <c r="C1432" s="2">
        <v>11</v>
      </c>
      <c r="D1432" s="4">
        <v>190.43</v>
      </c>
      <c r="E1432" s="5">
        <f t="shared" si="88"/>
        <v>2094.73</v>
      </c>
      <c r="F1432" s="6">
        <v>0.03</v>
      </c>
      <c r="G1432" s="5">
        <f t="shared" si="89"/>
        <v>62.841899999999995</v>
      </c>
      <c r="H1432" s="2">
        <v>4</v>
      </c>
      <c r="I1432" s="3">
        <v>600</v>
      </c>
      <c r="J1432" s="5">
        <f t="shared" si="90"/>
        <v>2631.8881000000001</v>
      </c>
      <c r="K1432" s="11" t="str">
        <f t="shared" si="91"/>
        <v>P0119|Mar</v>
      </c>
    </row>
    <row r="1433" spans="1:11" ht="15" customHeight="1" x14ac:dyDescent="0.25">
      <c r="A1433" s="2" t="s">
        <v>275</v>
      </c>
      <c r="B1433" s="2" t="s">
        <v>2</v>
      </c>
      <c r="C1433" s="2">
        <v>7</v>
      </c>
      <c r="D1433" s="4">
        <v>103.41</v>
      </c>
      <c r="E1433" s="5">
        <f t="shared" si="88"/>
        <v>723.87</v>
      </c>
      <c r="F1433" s="6">
        <v>0.03</v>
      </c>
      <c r="G1433" s="5">
        <f t="shared" si="89"/>
        <v>21.716100000000001</v>
      </c>
      <c r="H1433" s="2">
        <v>2</v>
      </c>
      <c r="I1433" s="3">
        <v>240</v>
      </c>
      <c r="J1433" s="5">
        <f t="shared" si="90"/>
        <v>942.15390000000002</v>
      </c>
      <c r="K1433" s="11" t="str">
        <f t="shared" si="91"/>
        <v>P0120|Apr</v>
      </c>
    </row>
    <row r="1434" spans="1:11" ht="15" customHeight="1" x14ac:dyDescent="0.25">
      <c r="A1434" s="2" t="s">
        <v>275</v>
      </c>
      <c r="B1434" s="2" t="s">
        <v>3</v>
      </c>
      <c r="C1434" s="2">
        <v>8</v>
      </c>
      <c r="D1434" s="4">
        <v>112.46</v>
      </c>
      <c r="E1434" s="5">
        <f t="shared" si="88"/>
        <v>899.68</v>
      </c>
      <c r="F1434" s="6">
        <v>0.03</v>
      </c>
      <c r="G1434" s="5">
        <f t="shared" si="89"/>
        <v>26.990399999999998</v>
      </c>
      <c r="H1434" s="2">
        <v>2</v>
      </c>
      <c r="I1434" s="3">
        <v>240</v>
      </c>
      <c r="J1434" s="5">
        <f t="shared" si="90"/>
        <v>1112.6895999999999</v>
      </c>
      <c r="K1434" s="11" t="str">
        <f t="shared" si="91"/>
        <v>P0120|May</v>
      </c>
    </row>
    <row r="1435" spans="1:11" ht="15" customHeight="1" x14ac:dyDescent="0.25">
      <c r="A1435" s="2" t="s">
        <v>275</v>
      </c>
      <c r="B1435" s="2" t="s">
        <v>4</v>
      </c>
      <c r="C1435" s="2">
        <v>9</v>
      </c>
      <c r="D1435" s="4">
        <v>111.42</v>
      </c>
      <c r="E1435" s="5">
        <f t="shared" si="88"/>
        <v>1002.78</v>
      </c>
      <c r="F1435" s="6">
        <v>0.03</v>
      </c>
      <c r="G1435" s="5">
        <f t="shared" si="89"/>
        <v>30.083399999999997</v>
      </c>
      <c r="H1435" s="2">
        <v>3</v>
      </c>
      <c r="I1435" s="3">
        <v>360</v>
      </c>
      <c r="J1435" s="5">
        <f t="shared" si="90"/>
        <v>1332.6966</v>
      </c>
      <c r="K1435" s="11" t="str">
        <f t="shared" si="91"/>
        <v>P0120|Jun</v>
      </c>
    </row>
    <row r="1436" spans="1:11" ht="15" customHeight="1" x14ac:dyDescent="0.25">
      <c r="A1436" s="2" t="s">
        <v>275</v>
      </c>
      <c r="B1436" s="2" t="s">
        <v>5</v>
      </c>
      <c r="C1436" s="2">
        <v>11</v>
      </c>
      <c r="D1436" s="4">
        <v>140.38</v>
      </c>
      <c r="E1436" s="5">
        <f t="shared" si="88"/>
        <v>1544.1799999999998</v>
      </c>
      <c r="F1436" s="6">
        <v>0.03</v>
      </c>
      <c r="G1436" s="5">
        <f t="shared" si="89"/>
        <v>46.325399999999995</v>
      </c>
      <c r="H1436" s="2">
        <v>3</v>
      </c>
      <c r="I1436" s="3">
        <v>360</v>
      </c>
      <c r="J1436" s="5">
        <f t="shared" si="90"/>
        <v>1857.8545999999999</v>
      </c>
      <c r="K1436" s="11" t="str">
        <f t="shared" si="91"/>
        <v>P0120|Jul</v>
      </c>
    </row>
    <row r="1437" spans="1:11" ht="15" customHeight="1" x14ac:dyDescent="0.25">
      <c r="A1437" s="2" t="s">
        <v>275</v>
      </c>
      <c r="B1437" s="2" t="s">
        <v>6</v>
      </c>
      <c r="C1437" s="2">
        <v>11</v>
      </c>
      <c r="D1437" s="4">
        <v>132.12</v>
      </c>
      <c r="E1437" s="5">
        <f t="shared" si="88"/>
        <v>1453.3200000000002</v>
      </c>
      <c r="F1437" s="6">
        <v>0.03</v>
      </c>
      <c r="G1437" s="5">
        <f t="shared" si="89"/>
        <v>43.599600000000002</v>
      </c>
      <c r="H1437" s="2">
        <v>3</v>
      </c>
      <c r="I1437" s="3">
        <v>360</v>
      </c>
      <c r="J1437" s="5">
        <f t="shared" si="90"/>
        <v>1769.7204000000002</v>
      </c>
      <c r="K1437" s="11" t="str">
        <f t="shared" si="91"/>
        <v>P0120|Aug</v>
      </c>
    </row>
    <row r="1438" spans="1:11" ht="15" customHeight="1" x14ac:dyDescent="0.25">
      <c r="A1438" s="2" t="s">
        <v>275</v>
      </c>
      <c r="B1438" s="2" t="s">
        <v>7</v>
      </c>
      <c r="C1438" s="2">
        <v>7</v>
      </c>
      <c r="D1438" s="4">
        <v>114.07</v>
      </c>
      <c r="E1438" s="5">
        <f t="shared" si="88"/>
        <v>798.49</v>
      </c>
      <c r="F1438" s="6">
        <v>0.03</v>
      </c>
      <c r="G1438" s="5">
        <f t="shared" si="89"/>
        <v>23.954699999999999</v>
      </c>
      <c r="H1438" s="2">
        <v>2</v>
      </c>
      <c r="I1438" s="3">
        <v>240</v>
      </c>
      <c r="J1438" s="5">
        <f t="shared" si="90"/>
        <v>1014.5353</v>
      </c>
      <c r="K1438" s="11" t="str">
        <f t="shared" si="91"/>
        <v>P0120|Sep</v>
      </c>
    </row>
    <row r="1439" spans="1:11" ht="15" customHeight="1" x14ac:dyDescent="0.25">
      <c r="A1439" s="2" t="s">
        <v>275</v>
      </c>
      <c r="B1439" s="2" t="s">
        <v>8</v>
      </c>
      <c r="C1439" s="2">
        <v>7</v>
      </c>
      <c r="D1439" s="4">
        <v>98.14</v>
      </c>
      <c r="E1439" s="5">
        <f t="shared" si="88"/>
        <v>686.98</v>
      </c>
      <c r="F1439" s="6">
        <v>0.03</v>
      </c>
      <c r="G1439" s="5">
        <f t="shared" si="89"/>
        <v>20.609400000000001</v>
      </c>
      <c r="H1439" s="2">
        <v>2</v>
      </c>
      <c r="I1439" s="3">
        <v>240</v>
      </c>
      <c r="J1439" s="5">
        <f t="shared" si="90"/>
        <v>906.37059999999997</v>
      </c>
      <c r="K1439" s="11" t="str">
        <f t="shared" si="91"/>
        <v>P0120|Oct</v>
      </c>
    </row>
    <row r="1440" spans="1:11" ht="15" customHeight="1" x14ac:dyDescent="0.25">
      <c r="A1440" s="2" t="s">
        <v>275</v>
      </c>
      <c r="B1440" s="2" t="s">
        <v>9</v>
      </c>
      <c r="C1440" s="2">
        <v>7</v>
      </c>
      <c r="D1440" s="4">
        <v>123</v>
      </c>
      <c r="E1440" s="5">
        <f t="shared" si="88"/>
        <v>861</v>
      </c>
      <c r="F1440" s="6">
        <v>0.03</v>
      </c>
      <c r="G1440" s="5">
        <f t="shared" si="89"/>
        <v>25.83</v>
      </c>
      <c r="H1440" s="2">
        <v>2</v>
      </c>
      <c r="I1440" s="3">
        <v>240</v>
      </c>
      <c r="J1440" s="5">
        <f t="shared" si="90"/>
        <v>1075.17</v>
      </c>
      <c r="K1440" s="11" t="str">
        <f t="shared" si="91"/>
        <v>P0120|Nov</v>
      </c>
    </row>
    <row r="1441" spans="1:11" ht="15" customHeight="1" x14ac:dyDescent="0.25">
      <c r="A1441" s="2" t="s">
        <v>275</v>
      </c>
      <c r="B1441" s="2" t="s">
        <v>10</v>
      </c>
      <c r="C1441" s="2">
        <v>15</v>
      </c>
      <c r="D1441" s="4">
        <v>237.19</v>
      </c>
      <c r="E1441" s="5">
        <f t="shared" si="88"/>
        <v>3557.85</v>
      </c>
      <c r="F1441" s="6">
        <v>0.03</v>
      </c>
      <c r="G1441" s="5">
        <f t="shared" si="89"/>
        <v>106.73549999999999</v>
      </c>
      <c r="H1441" s="2">
        <v>6</v>
      </c>
      <c r="I1441" s="3">
        <v>720</v>
      </c>
      <c r="J1441" s="5">
        <f t="shared" si="90"/>
        <v>4171.1145000000006</v>
      </c>
      <c r="K1441" s="11" t="str">
        <f t="shared" si="91"/>
        <v>P0120|Dec</v>
      </c>
    </row>
    <row r="1442" spans="1:11" ht="15" customHeight="1" x14ac:dyDescent="0.25">
      <c r="A1442" s="2" t="s">
        <v>275</v>
      </c>
      <c r="B1442" s="2" t="s">
        <v>11</v>
      </c>
      <c r="C1442" s="2">
        <v>15</v>
      </c>
      <c r="D1442" s="4">
        <v>198.12</v>
      </c>
      <c r="E1442" s="5">
        <f t="shared" si="88"/>
        <v>2971.8</v>
      </c>
      <c r="F1442" s="6">
        <v>0.03</v>
      </c>
      <c r="G1442" s="5">
        <f t="shared" si="89"/>
        <v>89.153999999999996</v>
      </c>
      <c r="H1442" s="2">
        <v>6</v>
      </c>
      <c r="I1442" s="3">
        <v>720</v>
      </c>
      <c r="J1442" s="5">
        <f t="shared" si="90"/>
        <v>3602.6460000000002</v>
      </c>
      <c r="K1442" s="11" t="str">
        <f t="shared" si="91"/>
        <v>P0120|Jan</v>
      </c>
    </row>
    <row r="1443" spans="1:11" ht="15" customHeight="1" x14ac:dyDescent="0.25">
      <c r="A1443" s="2" t="s">
        <v>275</v>
      </c>
      <c r="B1443" s="2" t="s">
        <v>12</v>
      </c>
      <c r="C1443" s="2">
        <v>11</v>
      </c>
      <c r="D1443" s="4">
        <v>189.94</v>
      </c>
      <c r="E1443" s="5">
        <f t="shared" si="88"/>
        <v>2089.34</v>
      </c>
      <c r="F1443" s="6">
        <v>0.03</v>
      </c>
      <c r="G1443" s="5">
        <f t="shared" si="89"/>
        <v>62.680199999999999</v>
      </c>
      <c r="H1443" s="2">
        <v>4</v>
      </c>
      <c r="I1443" s="3">
        <v>480</v>
      </c>
      <c r="J1443" s="5">
        <f t="shared" si="90"/>
        <v>2506.6598000000004</v>
      </c>
      <c r="K1443" s="11" t="str">
        <f t="shared" si="91"/>
        <v>P0120|Feb</v>
      </c>
    </row>
    <row r="1444" spans="1:11" ht="15" customHeight="1" x14ac:dyDescent="0.25">
      <c r="A1444" s="2" t="s">
        <v>275</v>
      </c>
      <c r="B1444" s="2" t="s">
        <v>13</v>
      </c>
      <c r="C1444" s="2">
        <v>13</v>
      </c>
      <c r="D1444" s="4">
        <v>169.37</v>
      </c>
      <c r="E1444" s="5">
        <f t="shared" si="88"/>
        <v>2201.81</v>
      </c>
      <c r="F1444" s="6">
        <v>0.03</v>
      </c>
      <c r="G1444" s="5">
        <f t="shared" si="89"/>
        <v>66.054299999999998</v>
      </c>
      <c r="H1444" s="2">
        <v>5</v>
      </c>
      <c r="I1444" s="3">
        <v>600</v>
      </c>
      <c r="J1444" s="5">
        <f t="shared" si="90"/>
        <v>2735.7557000000002</v>
      </c>
      <c r="K1444" s="11" t="str">
        <f t="shared" si="91"/>
        <v>P0120|Mar</v>
      </c>
    </row>
    <row r="1445" spans="1:11" ht="15" customHeight="1" x14ac:dyDescent="0.25">
      <c r="A1445" s="2" t="s">
        <v>277</v>
      </c>
      <c r="B1445" s="2" t="s">
        <v>2</v>
      </c>
      <c r="C1445" s="2">
        <v>6</v>
      </c>
      <c r="D1445" s="4">
        <v>121.67</v>
      </c>
      <c r="E1445" s="5">
        <f t="shared" si="88"/>
        <v>730.02</v>
      </c>
      <c r="F1445" s="6">
        <v>0.03</v>
      </c>
      <c r="G1445" s="5">
        <f t="shared" si="89"/>
        <v>21.900599999999997</v>
      </c>
      <c r="H1445" s="2">
        <v>2</v>
      </c>
      <c r="I1445" s="3">
        <v>240</v>
      </c>
      <c r="J1445" s="5">
        <f t="shared" si="90"/>
        <v>948.11940000000004</v>
      </c>
      <c r="K1445" s="11" t="str">
        <f t="shared" si="91"/>
        <v>P0121|Apr</v>
      </c>
    </row>
    <row r="1446" spans="1:11" ht="15" customHeight="1" x14ac:dyDescent="0.25">
      <c r="A1446" s="2" t="s">
        <v>277</v>
      </c>
      <c r="B1446" s="2" t="s">
        <v>3</v>
      </c>
      <c r="C1446" s="2">
        <v>7</v>
      </c>
      <c r="D1446" s="4">
        <v>113.8</v>
      </c>
      <c r="E1446" s="5">
        <f t="shared" si="88"/>
        <v>796.6</v>
      </c>
      <c r="F1446" s="6">
        <v>0.03</v>
      </c>
      <c r="G1446" s="5">
        <f t="shared" si="89"/>
        <v>23.898</v>
      </c>
      <c r="H1446" s="2">
        <v>2</v>
      </c>
      <c r="I1446" s="3">
        <v>240</v>
      </c>
      <c r="J1446" s="5">
        <f t="shared" si="90"/>
        <v>1012.7019999999999</v>
      </c>
      <c r="K1446" s="11" t="str">
        <f t="shared" si="91"/>
        <v>P0121|May</v>
      </c>
    </row>
    <row r="1447" spans="1:11" ht="15" customHeight="1" x14ac:dyDescent="0.25">
      <c r="A1447" s="2" t="s">
        <v>277</v>
      </c>
      <c r="B1447" s="2" t="s">
        <v>4</v>
      </c>
      <c r="C1447" s="2">
        <v>8</v>
      </c>
      <c r="D1447" s="4">
        <v>122</v>
      </c>
      <c r="E1447" s="5">
        <f t="shared" si="88"/>
        <v>976</v>
      </c>
      <c r="F1447" s="6">
        <v>0.03</v>
      </c>
      <c r="G1447" s="5">
        <f t="shared" si="89"/>
        <v>29.279999999999998</v>
      </c>
      <c r="H1447" s="2">
        <v>2</v>
      </c>
      <c r="I1447" s="3">
        <v>240</v>
      </c>
      <c r="J1447" s="5">
        <f t="shared" si="90"/>
        <v>1186.72</v>
      </c>
      <c r="K1447" s="11" t="str">
        <f t="shared" si="91"/>
        <v>P0121|Jun</v>
      </c>
    </row>
    <row r="1448" spans="1:11" ht="15" customHeight="1" x14ac:dyDescent="0.25">
      <c r="A1448" s="2" t="s">
        <v>277</v>
      </c>
      <c r="B1448" s="2" t="s">
        <v>5</v>
      </c>
      <c r="C1448" s="2">
        <v>11</v>
      </c>
      <c r="D1448" s="4">
        <v>140.99</v>
      </c>
      <c r="E1448" s="5">
        <f t="shared" si="88"/>
        <v>1550.89</v>
      </c>
      <c r="F1448" s="6">
        <v>0.03</v>
      </c>
      <c r="G1448" s="5">
        <f t="shared" si="89"/>
        <v>46.526699999999998</v>
      </c>
      <c r="H1448" s="2">
        <v>3</v>
      </c>
      <c r="I1448" s="3">
        <v>360</v>
      </c>
      <c r="J1448" s="5">
        <f t="shared" si="90"/>
        <v>1864.3633000000002</v>
      </c>
      <c r="K1448" s="11" t="str">
        <f t="shared" si="91"/>
        <v>P0121|Jul</v>
      </c>
    </row>
    <row r="1449" spans="1:11" ht="15" customHeight="1" x14ac:dyDescent="0.25">
      <c r="A1449" s="2" t="s">
        <v>277</v>
      </c>
      <c r="B1449" s="2" t="s">
        <v>6</v>
      </c>
      <c r="C1449" s="2">
        <v>12</v>
      </c>
      <c r="D1449" s="4">
        <v>145.38999999999999</v>
      </c>
      <c r="E1449" s="5">
        <f t="shared" si="88"/>
        <v>1744.6799999999998</v>
      </c>
      <c r="F1449" s="6">
        <v>0.03</v>
      </c>
      <c r="G1449" s="5">
        <f t="shared" si="89"/>
        <v>52.340399999999995</v>
      </c>
      <c r="H1449" s="2">
        <v>3</v>
      </c>
      <c r="I1449" s="3">
        <v>360</v>
      </c>
      <c r="J1449" s="5">
        <f t="shared" si="90"/>
        <v>2052.3395999999998</v>
      </c>
      <c r="K1449" s="11" t="str">
        <f t="shared" si="91"/>
        <v>P0121|Aug</v>
      </c>
    </row>
    <row r="1450" spans="1:11" ht="15" customHeight="1" x14ac:dyDescent="0.25">
      <c r="A1450" s="2" t="s">
        <v>277</v>
      </c>
      <c r="B1450" s="2" t="s">
        <v>7</v>
      </c>
      <c r="C1450" s="2">
        <v>7</v>
      </c>
      <c r="D1450" s="4">
        <v>137.37</v>
      </c>
      <c r="E1450" s="5">
        <f t="shared" si="88"/>
        <v>961.59</v>
      </c>
      <c r="F1450" s="6">
        <v>0.03</v>
      </c>
      <c r="G1450" s="5">
        <f t="shared" si="89"/>
        <v>28.8477</v>
      </c>
      <c r="H1450" s="2">
        <v>2</v>
      </c>
      <c r="I1450" s="3">
        <v>240</v>
      </c>
      <c r="J1450" s="5">
        <f t="shared" si="90"/>
        <v>1172.7423000000001</v>
      </c>
      <c r="K1450" s="11" t="str">
        <f t="shared" si="91"/>
        <v>P0121|Sep</v>
      </c>
    </row>
    <row r="1451" spans="1:11" ht="15" customHeight="1" x14ac:dyDescent="0.25">
      <c r="A1451" s="2" t="s">
        <v>277</v>
      </c>
      <c r="B1451" s="2" t="s">
        <v>8</v>
      </c>
      <c r="C1451" s="2">
        <v>7</v>
      </c>
      <c r="D1451" s="4">
        <v>120.11</v>
      </c>
      <c r="E1451" s="5">
        <f t="shared" si="88"/>
        <v>840.77</v>
      </c>
      <c r="F1451" s="6">
        <v>0.03</v>
      </c>
      <c r="G1451" s="5">
        <f t="shared" si="89"/>
        <v>25.223099999999999</v>
      </c>
      <c r="H1451" s="2">
        <v>2</v>
      </c>
      <c r="I1451" s="3">
        <v>240</v>
      </c>
      <c r="J1451" s="5">
        <f t="shared" si="90"/>
        <v>1055.5469000000001</v>
      </c>
      <c r="K1451" s="11" t="str">
        <f t="shared" si="91"/>
        <v>P0121|Oct</v>
      </c>
    </row>
    <row r="1452" spans="1:11" ht="15" customHeight="1" x14ac:dyDescent="0.25">
      <c r="A1452" s="2" t="s">
        <v>277</v>
      </c>
      <c r="B1452" s="2" t="s">
        <v>9</v>
      </c>
      <c r="C1452" s="2">
        <v>6</v>
      </c>
      <c r="D1452" s="4">
        <v>127.65</v>
      </c>
      <c r="E1452" s="5">
        <f t="shared" si="88"/>
        <v>765.90000000000009</v>
      </c>
      <c r="F1452" s="6">
        <v>0.03</v>
      </c>
      <c r="G1452" s="5">
        <f t="shared" si="89"/>
        <v>22.977</v>
      </c>
      <c r="H1452" s="2">
        <v>2</v>
      </c>
      <c r="I1452" s="3">
        <v>240</v>
      </c>
      <c r="J1452" s="5">
        <f t="shared" si="90"/>
        <v>982.92300000000012</v>
      </c>
      <c r="K1452" s="11" t="str">
        <f t="shared" si="91"/>
        <v>P0121|Nov</v>
      </c>
    </row>
    <row r="1453" spans="1:11" ht="15" customHeight="1" x14ac:dyDescent="0.25">
      <c r="A1453" s="2" t="s">
        <v>277</v>
      </c>
      <c r="B1453" s="2" t="s">
        <v>10</v>
      </c>
      <c r="C1453" s="2">
        <v>15</v>
      </c>
      <c r="D1453" s="4">
        <v>214.3</v>
      </c>
      <c r="E1453" s="5">
        <f t="shared" si="88"/>
        <v>3214.5</v>
      </c>
      <c r="F1453" s="6">
        <v>0.03</v>
      </c>
      <c r="G1453" s="5">
        <f t="shared" si="89"/>
        <v>96.435000000000002</v>
      </c>
      <c r="H1453" s="2">
        <v>6</v>
      </c>
      <c r="I1453" s="3">
        <v>720</v>
      </c>
      <c r="J1453" s="5">
        <f t="shared" si="90"/>
        <v>3838.0650000000001</v>
      </c>
      <c r="K1453" s="11" t="str">
        <f t="shared" si="91"/>
        <v>P0121|Dec</v>
      </c>
    </row>
    <row r="1454" spans="1:11" ht="15" customHeight="1" x14ac:dyDescent="0.25">
      <c r="A1454" s="2" t="s">
        <v>277</v>
      </c>
      <c r="B1454" s="2" t="s">
        <v>11</v>
      </c>
      <c r="C1454" s="2">
        <v>14</v>
      </c>
      <c r="D1454" s="4">
        <v>190.43</v>
      </c>
      <c r="E1454" s="5">
        <f t="shared" si="88"/>
        <v>2666.02</v>
      </c>
      <c r="F1454" s="6">
        <v>0.03</v>
      </c>
      <c r="G1454" s="5">
        <f t="shared" si="89"/>
        <v>79.980599999999995</v>
      </c>
      <c r="H1454" s="2">
        <v>6</v>
      </c>
      <c r="I1454" s="3">
        <v>720</v>
      </c>
      <c r="J1454" s="5">
        <f t="shared" si="90"/>
        <v>3306.0394000000001</v>
      </c>
      <c r="K1454" s="11" t="str">
        <f t="shared" si="91"/>
        <v>P0121|Jan</v>
      </c>
    </row>
    <row r="1455" spans="1:11" ht="15" customHeight="1" x14ac:dyDescent="0.25">
      <c r="A1455" s="2" t="s">
        <v>277</v>
      </c>
      <c r="B1455" s="2" t="s">
        <v>12</v>
      </c>
      <c r="C1455" s="2">
        <v>13</v>
      </c>
      <c r="D1455" s="4">
        <v>202.6</v>
      </c>
      <c r="E1455" s="5">
        <f t="shared" si="88"/>
        <v>2633.7999999999997</v>
      </c>
      <c r="F1455" s="6">
        <v>0.03</v>
      </c>
      <c r="G1455" s="5">
        <f t="shared" si="89"/>
        <v>79.013999999999996</v>
      </c>
      <c r="H1455" s="2">
        <v>5</v>
      </c>
      <c r="I1455" s="3">
        <v>600</v>
      </c>
      <c r="J1455" s="5">
        <f t="shared" si="90"/>
        <v>3154.7859999999996</v>
      </c>
      <c r="K1455" s="11" t="str">
        <f t="shared" si="91"/>
        <v>P0121|Feb</v>
      </c>
    </row>
    <row r="1456" spans="1:11" ht="15" customHeight="1" x14ac:dyDescent="0.25">
      <c r="A1456" s="2" t="s">
        <v>277</v>
      </c>
      <c r="B1456" s="2" t="s">
        <v>13</v>
      </c>
      <c r="C1456" s="2">
        <v>13</v>
      </c>
      <c r="D1456" s="4">
        <v>198.37</v>
      </c>
      <c r="E1456" s="5">
        <f t="shared" si="88"/>
        <v>2578.81</v>
      </c>
      <c r="F1456" s="6">
        <v>0.03</v>
      </c>
      <c r="G1456" s="5">
        <f t="shared" si="89"/>
        <v>77.3643</v>
      </c>
      <c r="H1456" s="2">
        <v>5</v>
      </c>
      <c r="I1456" s="3">
        <v>600</v>
      </c>
      <c r="J1456" s="5">
        <f t="shared" si="90"/>
        <v>3101.4456999999998</v>
      </c>
      <c r="K1456" s="11" t="str">
        <f t="shared" si="91"/>
        <v>P0121|Mar</v>
      </c>
    </row>
    <row r="1457" spans="1:11" ht="15" customHeight="1" x14ac:dyDescent="0.25">
      <c r="A1457" s="2" t="s">
        <v>279</v>
      </c>
      <c r="B1457" s="2" t="s">
        <v>2</v>
      </c>
      <c r="C1457" s="2">
        <v>6</v>
      </c>
      <c r="D1457" s="4">
        <v>136.66</v>
      </c>
      <c r="E1457" s="5">
        <f t="shared" si="88"/>
        <v>819.96</v>
      </c>
      <c r="F1457" s="6">
        <v>0.03</v>
      </c>
      <c r="G1457" s="5">
        <f t="shared" si="89"/>
        <v>24.598800000000001</v>
      </c>
      <c r="H1457" s="2">
        <v>2</v>
      </c>
      <c r="I1457" s="3">
        <v>300</v>
      </c>
      <c r="J1457" s="5">
        <f t="shared" si="90"/>
        <v>1095.3612000000001</v>
      </c>
      <c r="K1457" s="11" t="str">
        <f t="shared" si="91"/>
        <v>P0122|Apr</v>
      </c>
    </row>
    <row r="1458" spans="1:11" ht="15" customHeight="1" x14ac:dyDescent="0.25">
      <c r="A1458" s="2" t="s">
        <v>279</v>
      </c>
      <c r="B1458" s="2" t="s">
        <v>3</v>
      </c>
      <c r="C1458" s="2">
        <v>7</v>
      </c>
      <c r="D1458" s="4">
        <v>151.52000000000001</v>
      </c>
      <c r="E1458" s="5">
        <f t="shared" si="88"/>
        <v>1060.6400000000001</v>
      </c>
      <c r="F1458" s="6">
        <v>0.03</v>
      </c>
      <c r="G1458" s="5">
        <f t="shared" si="89"/>
        <v>31.819200000000002</v>
      </c>
      <c r="H1458" s="2">
        <v>2</v>
      </c>
      <c r="I1458" s="3">
        <v>300</v>
      </c>
      <c r="J1458" s="5">
        <f t="shared" si="90"/>
        <v>1328.8208000000002</v>
      </c>
      <c r="K1458" s="11" t="str">
        <f t="shared" si="91"/>
        <v>P0122|May</v>
      </c>
    </row>
    <row r="1459" spans="1:11" ht="15" customHeight="1" x14ac:dyDescent="0.25">
      <c r="A1459" s="2" t="s">
        <v>279</v>
      </c>
      <c r="B1459" s="2" t="s">
        <v>4</v>
      </c>
      <c r="C1459" s="2">
        <v>7</v>
      </c>
      <c r="D1459" s="4">
        <v>147.96</v>
      </c>
      <c r="E1459" s="5">
        <f t="shared" si="88"/>
        <v>1035.72</v>
      </c>
      <c r="F1459" s="6">
        <v>0.03</v>
      </c>
      <c r="G1459" s="5">
        <f t="shared" si="89"/>
        <v>31.0716</v>
      </c>
      <c r="H1459" s="2">
        <v>2</v>
      </c>
      <c r="I1459" s="3">
        <v>300</v>
      </c>
      <c r="J1459" s="5">
        <f t="shared" si="90"/>
        <v>1304.6484</v>
      </c>
      <c r="K1459" s="11" t="str">
        <f t="shared" si="91"/>
        <v>P0122|Jun</v>
      </c>
    </row>
    <row r="1460" spans="1:11" ht="15" customHeight="1" x14ac:dyDescent="0.25">
      <c r="A1460" s="2" t="s">
        <v>279</v>
      </c>
      <c r="B1460" s="2" t="s">
        <v>5</v>
      </c>
      <c r="C1460" s="2">
        <v>11</v>
      </c>
      <c r="D1460" s="4">
        <v>178.91</v>
      </c>
      <c r="E1460" s="5">
        <f t="shared" si="88"/>
        <v>1968.01</v>
      </c>
      <c r="F1460" s="6">
        <v>0.03</v>
      </c>
      <c r="G1460" s="5">
        <f t="shared" si="89"/>
        <v>59.040299999999995</v>
      </c>
      <c r="H1460" s="2">
        <v>3</v>
      </c>
      <c r="I1460" s="3">
        <v>450</v>
      </c>
      <c r="J1460" s="5">
        <f t="shared" si="90"/>
        <v>2358.9697000000001</v>
      </c>
      <c r="K1460" s="11" t="str">
        <f t="shared" si="91"/>
        <v>P0122|Jul</v>
      </c>
    </row>
    <row r="1461" spans="1:11" ht="15" customHeight="1" x14ac:dyDescent="0.25">
      <c r="A1461" s="2" t="s">
        <v>279</v>
      </c>
      <c r="B1461" s="2" t="s">
        <v>6</v>
      </c>
      <c r="C1461" s="2">
        <v>9</v>
      </c>
      <c r="D1461" s="4">
        <v>170.39</v>
      </c>
      <c r="E1461" s="5">
        <f t="shared" si="88"/>
        <v>1533.5099999999998</v>
      </c>
      <c r="F1461" s="6">
        <v>0.03</v>
      </c>
      <c r="G1461" s="5">
        <f t="shared" si="89"/>
        <v>46.005299999999991</v>
      </c>
      <c r="H1461" s="2">
        <v>2</v>
      </c>
      <c r="I1461" s="3">
        <v>300</v>
      </c>
      <c r="J1461" s="5">
        <f t="shared" si="90"/>
        <v>1787.5046999999997</v>
      </c>
      <c r="K1461" s="11" t="str">
        <f t="shared" si="91"/>
        <v>P0122|Aug</v>
      </c>
    </row>
    <row r="1462" spans="1:11" ht="15" customHeight="1" x14ac:dyDescent="0.25">
      <c r="A1462" s="2" t="s">
        <v>279</v>
      </c>
      <c r="B1462" s="2" t="s">
        <v>7</v>
      </c>
      <c r="C1462" s="2">
        <v>6</v>
      </c>
      <c r="D1462" s="4">
        <v>173.7</v>
      </c>
      <c r="E1462" s="5">
        <f t="shared" si="88"/>
        <v>1042.1999999999998</v>
      </c>
      <c r="F1462" s="6">
        <v>0.03</v>
      </c>
      <c r="G1462" s="5">
        <f t="shared" si="89"/>
        <v>31.265999999999995</v>
      </c>
      <c r="H1462" s="2">
        <v>2</v>
      </c>
      <c r="I1462" s="3">
        <v>300</v>
      </c>
      <c r="J1462" s="5">
        <f t="shared" si="90"/>
        <v>1310.9339999999997</v>
      </c>
      <c r="K1462" s="11" t="str">
        <f t="shared" si="91"/>
        <v>P0122|Sep</v>
      </c>
    </row>
    <row r="1463" spans="1:11" ht="15" customHeight="1" x14ac:dyDescent="0.25">
      <c r="A1463" s="2" t="s">
        <v>279</v>
      </c>
      <c r="B1463" s="2" t="s">
        <v>8</v>
      </c>
      <c r="C1463" s="2">
        <v>7</v>
      </c>
      <c r="D1463" s="4">
        <v>140.88</v>
      </c>
      <c r="E1463" s="5">
        <f t="shared" si="88"/>
        <v>986.16</v>
      </c>
      <c r="F1463" s="6">
        <v>0.03</v>
      </c>
      <c r="G1463" s="5">
        <f t="shared" si="89"/>
        <v>29.584799999999998</v>
      </c>
      <c r="H1463" s="2">
        <v>2</v>
      </c>
      <c r="I1463" s="3">
        <v>300</v>
      </c>
      <c r="J1463" s="5">
        <f t="shared" si="90"/>
        <v>1256.5751999999998</v>
      </c>
      <c r="K1463" s="11" t="str">
        <f t="shared" si="91"/>
        <v>P0122|Oct</v>
      </c>
    </row>
    <row r="1464" spans="1:11" ht="15" customHeight="1" x14ac:dyDescent="0.25">
      <c r="A1464" s="2" t="s">
        <v>279</v>
      </c>
      <c r="B1464" s="2" t="s">
        <v>9</v>
      </c>
      <c r="C1464" s="2">
        <v>8</v>
      </c>
      <c r="D1464" s="4">
        <v>162.63999999999999</v>
      </c>
      <c r="E1464" s="5">
        <f t="shared" si="88"/>
        <v>1301.1199999999999</v>
      </c>
      <c r="F1464" s="6">
        <v>0.03</v>
      </c>
      <c r="G1464" s="5">
        <f t="shared" si="89"/>
        <v>39.033599999999993</v>
      </c>
      <c r="H1464" s="2">
        <v>3</v>
      </c>
      <c r="I1464" s="3">
        <v>450</v>
      </c>
      <c r="J1464" s="5">
        <f t="shared" si="90"/>
        <v>1712.0863999999999</v>
      </c>
      <c r="K1464" s="11" t="str">
        <f t="shared" si="91"/>
        <v>P0122|Nov</v>
      </c>
    </row>
    <row r="1465" spans="1:11" ht="15" customHeight="1" x14ac:dyDescent="0.25">
      <c r="A1465" s="2" t="s">
        <v>279</v>
      </c>
      <c r="B1465" s="2" t="s">
        <v>10</v>
      </c>
      <c r="C1465" s="2">
        <v>15</v>
      </c>
      <c r="D1465" s="4">
        <v>295.33</v>
      </c>
      <c r="E1465" s="5">
        <f t="shared" si="88"/>
        <v>4429.95</v>
      </c>
      <c r="F1465" s="6">
        <v>0.03</v>
      </c>
      <c r="G1465" s="5">
        <f t="shared" si="89"/>
        <v>132.89849999999998</v>
      </c>
      <c r="H1465" s="2">
        <v>6</v>
      </c>
      <c r="I1465" s="3">
        <v>900</v>
      </c>
      <c r="J1465" s="5">
        <f t="shared" si="90"/>
        <v>5197.0514999999996</v>
      </c>
      <c r="K1465" s="11" t="str">
        <f t="shared" si="91"/>
        <v>P0122|Dec</v>
      </c>
    </row>
    <row r="1466" spans="1:11" ht="15" customHeight="1" x14ac:dyDescent="0.25">
      <c r="A1466" s="2" t="s">
        <v>279</v>
      </c>
      <c r="B1466" s="2" t="s">
        <v>11</v>
      </c>
      <c r="C1466" s="2">
        <v>14</v>
      </c>
      <c r="D1466" s="4">
        <v>267.98</v>
      </c>
      <c r="E1466" s="5">
        <f t="shared" si="88"/>
        <v>3751.7200000000003</v>
      </c>
      <c r="F1466" s="6">
        <v>0.03</v>
      </c>
      <c r="G1466" s="5">
        <f t="shared" si="89"/>
        <v>112.55160000000001</v>
      </c>
      <c r="H1466" s="2">
        <v>6</v>
      </c>
      <c r="I1466" s="3">
        <v>900</v>
      </c>
      <c r="J1466" s="5">
        <f t="shared" si="90"/>
        <v>4539.1684000000005</v>
      </c>
      <c r="K1466" s="11" t="str">
        <f t="shared" si="91"/>
        <v>P0122|Jan</v>
      </c>
    </row>
    <row r="1467" spans="1:11" ht="15" customHeight="1" x14ac:dyDescent="0.25">
      <c r="A1467" s="2" t="s">
        <v>279</v>
      </c>
      <c r="B1467" s="2" t="s">
        <v>12</v>
      </c>
      <c r="C1467" s="2">
        <v>13</v>
      </c>
      <c r="D1467" s="4">
        <v>243.14</v>
      </c>
      <c r="E1467" s="5">
        <f t="shared" si="88"/>
        <v>3160.8199999999997</v>
      </c>
      <c r="F1467" s="6">
        <v>0.03</v>
      </c>
      <c r="G1467" s="5">
        <f t="shared" si="89"/>
        <v>94.82459999999999</v>
      </c>
      <c r="H1467" s="2">
        <v>5</v>
      </c>
      <c r="I1467" s="3">
        <v>750</v>
      </c>
      <c r="J1467" s="5">
        <f t="shared" si="90"/>
        <v>3815.9953999999998</v>
      </c>
      <c r="K1467" s="11" t="str">
        <f t="shared" si="91"/>
        <v>P0122|Feb</v>
      </c>
    </row>
    <row r="1468" spans="1:11" ht="15" customHeight="1" x14ac:dyDescent="0.25">
      <c r="A1468" s="2" t="s">
        <v>279</v>
      </c>
      <c r="B1468" s="2" t="s">
        <v>13</v>
      </c>
      <c r="C1468" s="2">
        <v>11</v>
      </c>
      <c r="D1468" s="4">
        <v>200.3</v>
      </c>
      <c r="E1468" s="5">
        <f t="shared" si="88"/>
        <v>2203.3000000000002</v>
      </c>
      <c r="F1468" s="6">
        <v>0.03</v>
      </c>
      <c r="G1468" s="5">
        <f t="shared" si="89"/>
        <v>66.099000000000004</v>
      </c>
      <c r="H1468" s="2">
        <v>4</v>
      </c>
      <c r="I1468" s="3">
        <v>600</v>
      </c>
      <c r="J1468" s="5">
        <f t="shared" si="90"/>
        <v>2737.201</v>
      </c>
      <c r="K1468" s="11" t="str">
        <f t="shared" si="91"/>
        <v>P0122|Mar</v>
      </c>
    </row>
    <row r="1469" spans="1:11" ht="15" customHeight="1" x14ac:dyDescent="0.25">
      <c r="A1469" s="2" t="s">
        <v>281</v>
      </c>
      <c r="B1469" s="2" t="s">
        <v>2</v>
      </c>
      <c r="C1469" s="2">
        <v>5</v>
      </c>
      <c r="D1469" s="4">
        <v>103.28</v>
      </c>
      <c r="E1469" s="5">
        <f t="shared" si="88"/>
        <v>516.4</v>
      </c>
      <c r="F1469" s="6">
        <v>0.03</v>
      </c>
      <c r="G1469" s="5">
        <f t="shared" si="89"/>
        <v>15.491999999999999</v>
      </c>
      <c r="H1469" s="2">
        <v>2</v>
      </c>
      <c r="I1469" s="3">
        <v>240</v>
      </c>
      <c r="J1469" s="5">
        <f t="shared" si="90"/>
        <v>740.90800000000002</v>
      </c>
      <c r="K1469" s="11" t="str">
        <f t="shared" si="91"/>
        <v>P0123|Apr</v>
      </c>
    </row>
    <row r="1470" spans="1:11" ht="15" customHeight="1" x14ac:dyDescent="0.25">
      <c r="A1470" s="2" t="s">
        <v>281</v>
      </c>
      <c r="B1470" s="2" t="s">
        <v>3</v>
      </c>
      <c r="C1470" s="2">
        <v>6</v>
      </c>
      <c r="D1470" s="4">
        <v>104.71</v>
      </c>
      <c r="E1470" s="5">
        <f t="shared" si="88"/>
        <v>628.26</v>
      </c>
      <c r="F1470" s="6">
        <v>0.03</v>
      </c>
      <c r="G1470" s="5">
        <f t="shared" si="89"/>
        <v>18.847799999999999</v>
      </c>
      <c r="H1470" s="2">
        <v>2</v>
      </c>
      <c r="I1470" s="3">
        <v>240</v>
      </c>
      <c r="J1470" s="5">
        <f t="shared" si="90"/>
        <v>849.41219999999998</v>
      </c>
      <c r="K1470" s="11" t="str">
        <f t="shared" si="91"/>
        <v>P0123|May</v>
      </c>
    </row>
    <row r="1471" spans="1:11" ht="15" customHeight="1" x14ac:dyDescent="0.25">
      <c r="A1471" s="2" t="s">
        <v>281</v>
      </c>
      <c r="B1471" s="2" t="s">
        <v>4</v>
      </c>
      <c r="C1471" s="2">
        <v>6</v>
      </c>
      <c r="D1471" s="4">
        <v>121.23</v>
      </c>
      <c r="E1471" s="5">
        <f t="shared" si="88"/>
        <v>727.38</v>
      </c>
      <c r="F1471" s="6">
        <v>0.03</v>
      </c>
      <c r="G1471" s="5">
        <f t="shared" si="89"/>
        <v>21.821400000000001</v>
      </c>
      <c r="H1471" s="2">
        <v>2</v>
      </c>
      <c r="I1471" s="3">
        <v>240</v>
      </c>
      <c r="J1471" s="5">
        <f t="shared" si="90"/>
        <v>945.55859999999996</v>
      </c>
      <c r="K1471" s="11" t="str">
        <f t="shared" si="91"/>
        <v>P0123|Jun</v>
      </c>
    </row>
    <row r="1472" spans="1:11" ht="15" customHeight="1" x14ac:dyDescent="0.25">
      <c r="A1472" s="2" t="s">
        <v>281</v>
      </c>
      <c r="B1472" s="2" t="s">
        <v>5</v>
      </c>
      <c r="C1472" s="2">
        <v>9</v>
      </c>
      <c r="D1472" s="4">
        <v>120.08</v>
      </c>
      <c r="E1472" s="5">
        <f t="shared" si="88"/>
        <v>1080.72</v>
      </c>
      <c r="F1472" s="6">
        <v>0.03</v>
      </c>
      <c r="G1472" s="5">
        <f t="shared" si="89"/>
        <v>32.421599999999998</v>
      </c>
      <c r="H1472" s="2">
        <v>2</v>
      </c>
      <c r="I1472" s="3">
        <v>240</v>
      </c>
      <c r="J1472" s="5">
        <f t="shared" si="90"/>
        <v>1288.2984000000001</v>
      </c>
      <c r="K1472" s="11" t="str">
        <f t="shared" si="91"/>
        <v>P0123|Jul</v>
      </c>
    </row>
    <row r="1473" spans="1:11" ht="15" customHeight="1" x14ac:dyDescent="0.25">
      <c r="A1473" s="2" t="s">
        <v>281</v>
      </c>
      <c r="B1473" s="2" t="s">
        <v>6</v>
      </c>
      <c r="C1473" s="2">
        <v>8</v>
      </c>
      <c r="D1473" s="4">
        <v>129.55000000000001</v>
      </c>
      <c r="E1473" s="5">
        <f t="shared" si="88"/>
        <v>1036.4000000000001</v>
      </c>
      <c r="F1473" s="6">
        <v>0.03</v>
      </c>
      <c r="G1473" s="5">
        <f t="shared" si="89"/>
        <v>31.092000000000002</v>
      </c>
      <c r="H1473" s="2">
        <v>2</v>
      </c>
      <c r="I1473" s="3">
        <v>240</v>
      </c>
      <c r="J1473" s="5">
        <f t="shared" si="90"/>
        <v>1245.308</v>
      </c>
      <c r="K1473" s="11" t="str">
        <f t="shared" si="91"/>
        <v>P0123|Aug</v>
      </c>
    </row>
    <row r="1474" spans="1:11" ht="15" customHeight="1" x14ac:dyDescent="0.25">
      <c r="A1474" s="2" t="s">
        <v>281</v>
      </c>
      <c r="B1474" s="2" t="s">
        <v>7</v>
      </c>
      <c r="C1474" s="2">
        <v>6</v>
      </c>
      <c r="D1474" s="4">
        <v>116.63</v>
      </c>
      <c r="E1474" s="5">
        <f t="shared" si="88"/>
        <v>699.78</v>
      </c>
      <c r="F1474" s="6">
        <v>0.03</v>
      </c>
      <c r="G1474" s="5">
        <f t="shared" si="89"/>
        <v>20.993399999999998</v>
      </c>
      <c r="H1474" s="2">
        <v>2</v>
      </c>
      <c r="I1474" s="3">
        <v>240</v>
      </c>
      <c r="J1474" s="5">
        <f t="shared" si="90"/>
        <v>918.78660000000002</v>
      </c>
      <c r="K1474" s="11" t="str">
        <f t="shared" si="91"/>
        <v>P0123|Sep</v>
      </c>
    </row>
    <row r="1475" spans="1:11" ht="15" customHeight="1" x14ac:dyDescent="0.25">
      <c r="A1475" s="2" t="s">
        <v>281</v>
      </c>
      <c r="B1475" s="2" t="s">
        <v>8</v>
      </c>
      <c r="C1475" s="2">
        <v>5</v>
      </c>
      <c r="D1475" s="4">
        <v>122.14</v>
      </c>
      <c r="E1475" s="5">
        <f t="shared" si="88"/>
        <v>610.70000000000005</v>
      </c>
      <c r="F1475" s="6">
        <v>0.03</v>
      </c>
      <c r="G1475" s="5">
        <f t="shared" si="89"/>
        <v>18.321000000000002</v>
      </c>
      <c r="H1475" s="2">
        <v>2</v>
      </c>
      <c r="I1475" s="3">
        <v>240</v>
      </c>
      <c r="J1475" s="5">
        <f t="shared" si="90"/>
        <v>832.37900000000002</v>
      </c>
      <c r="K1475" s="11" t="str">
        <f t="shared" si="91"/>
        <v>P0123|Oct</v>
      </c>
    </row>
    <row r="1476" spans="1:11" ht="15" customHeight="1" x14ac:dyDescent="0.25">
      <c r="A1476" s="2" t="s">
        <v>281</v>
      </c>
      <c r="B1476" s="2" t="s">
        <v>9</v>
      </c>
      <c r="C1476" s="2">
        <v>5</v>
      </c>
      <c r="D1476" s="4">
        <v>110.83</v>
      </c>
      <c r="E1476" s="5">
        <f t="shared" si="88"/>
        <v>554.15</v>
      </c>
      <c r="F1476" s="6">
        <v>0.03</v>
      </c>
      <c r="G1476" s="5">
        <f t="shared" si="89"/>
        <v>16.624499999999998</v>
      </c>
      <c r="H1476" s="2">
        <v>2</v>
      </c>
      <c r="I1476" s="3">
        <v>240</v>
      </c>
      <c r="J1476" s="5">
        <f t="shared" si="90"/>
        <v>777.52549999999997</v>
      </c>
      <c r="K1476" s="11" t="str">
        <f t="shared" si="91"/>
        <v>P0123|Nov</v>
      </c>
    </row>
    <row r="1477" spans="1:11" ht="15" customHeight="1" x14ac:dyDescent="0.25">
      <c r="A1477" s="2" t="s">
        <v>281</v>
      </c>
      <c r="B1477" s="2" t="s">
        <v>10</v>
      </c>
      <c r="C1477" s="2">
        <v>13</v>
      </c>
      <c r="D1477" s="4">
        <v>197.54</v>
      </c>
      <c r="E1477" s="5">
        <f t="shared" ref="E1477:E1540" si="92">C1477*D1477</f>
        <v>2568.02</v>
      </c>
      <c r="F1477" s="6">
        <v>0.03</v>
      </c>
      <c r="G1477" s="5">
        <f t="shared" ref="G1477:G1540" si="93">E1477*F1477</f>
        <v>77.040599999999998</v>
      </c>
      <c r="H1477" s="2">
        <v>5</v>
      </c>
      <c r="I1477" s="3">
        <v>600</v>
      </c>
      <c r="J1477" s="5">
        <f t="shared" ref="J1477:J1540" si="94">E1477+I1477-G1477</f>
        <v>3090.9794000000002</v>
      </c>
      <c r="K1477" s="11" t="str">
        <f t="shared" ref="K1477:K1540" si="95">A1477&amp;"|"&amp;B1477</f>
        <v>P0123|Dec</v>
      </c>
    </row>
    <row r="1478" spans="1:11" ht="15" customHeight="1" x14ac:dyDescent="0.25">
      <c r="A1478" s="2" t="s">
        <v>281</v>
      </c>
      <c r="B1478" s="2" t="s">
        <v>11</v>
      </c>
      <c r="C1478" s="2">
        <v>11</v>
      </c>
      <c r="D1478" s="4">
        <v>192.44</v>
      </c>
      <c r="E1478" s="5">
        <f t="shared" si="92"/>
        <v>2116.84</v>
      </c>
      <c r="F1478" s="6">
        <v>0.03</v>
      </c>
      <c r="G1478" s="5">
        <f t="shared" si="93"/>
        <v>63.505200000000002</v>
      </c>
      <c r="H1478" s="2">
        <v>4</v>
      </c>
      <c r="I1478" s="3">
        <v>480</v>
      </c>
      <c r="J1478" s="5">
        <f t="shared" si="94"/>
        <v>2533.3348000000001</v>
      </c>
      <c r="K1478" s="11" t="str">
        <f t="shared" si="95"/>
        <v>P0123|Jan</v>
      </c>
    </row>
    <row r="1479" spans="1:11" ht="15" customHeight="1" x14ac:dyDescent="0.25">
      <c r="A1479" s="2" t="s">
        <v>281</v>
      </c>
      <c r="B1479" s="2" t="s">
        <v>12</v>
      </c>
      <c r="C1479" s="2">
        <v>10</v>
      </c>
      <c r="D1479" s="4">
        <v>177.62</v>
      </c>
      <c r="E1479" s="5">
        <f t="shared" si="92"/>
        <v>1776.2</v>
      </c>
      <c r="F1479" s="6">
        <v>0.03</v>
      </c>
      <c r="G1479" s="5">
        <f t="shared" si="93"/>
        <v>53.286000000000001</v>
      </c>
      <c r="H1479" s="2">
        <v>4</v>
      </c>
      <c r="I1479" s="3">
        <v>480</v>
      </c>
      <c r="J1479" s="5">
        <f t="shared" si="94"/>
        <v>2202.9139999999998</v>
      </c>
      <c r="K1479" s="11" t="str">
        <f t="shared" si="95"/>
        <v>P0123|Feb</v>
      </c>
    </row>
    <row r="1480" spans="1:11" ht="15" customHeight="1" x14ac:dyDescent="0.25">
      <c r="A1480" s="2" t="s">
        <v>281</v>
      </c>
      <c r="B1480" s="2" t="s">
        <v>13</v>
      </c>
      <c r="C1480" s="2">
        <v>9</v>
      </c>
      <c r="D1480" s="4">
        <v>150.08000000000001</v>
      </c>
      <c r="E1480" s="5">
        <f t="shared" si="92"/>
        <v>1350.72</v>
      </c>
      <c r="F1480" s="6">
        <v>0.03</v>
      </c>
      <c r="G1480" s="5">
        <f t="shared" si="93"/>
        <v>40.521599999999999</v>
      </c>
      <c r="H1480" s="2">
        <v>3</v>
      </c>
      <c r="I1480" s="3">
        <v>360</v>
      </c>
      <c r="J1480" s="5">
        <f t="shared" si="94"/>
        <v>1670.1984</v>
      </c>
      <c r="K1480" s="11" t="str">
        <f t="shared" si="95"/>
        <v>P0123|Mar</v>
      </c>
    </row>
    <row r="1481" spans="1:11" ht="15" customHeight="1" x14ac:dyDescent="0.25">
      <c r="A1481" s="2" t="s">
        <v>283</v>
      </c>
      <c r="B1481" s="2" t="s">
        <v>2</v>
      </c>
      <c r="C1481" s="2">
        <v>5</v>
      </c>
      <c r="D1481" s="4">
        <v>162.93</v>
      </c>
      <c r="E1481" s="5">
        <f t="shared" si="92"/>
        <v>814.65000000000009</v>
      </c>
      <c r="F1481" s="6">
        <v>0.03</v>
      </c>
      <c r="G1481" s="5">
        <f t="shared" si="93"/>
        <v>24.439500000000002</v>
      </c>
      <c r="H1481" s="2">
        <v>2</v>
      </c>
      <c r="I1481" s="3">
        <v>370</v>
      </c>
      <c r="J1481" s="5">
        <f t="shared" si="94"/>
        <v>1160.2105000000001</v>
      </c>
      <c r="K1481" s="11" t="str">
        <f t="shared" si="95"/>
        <v>P0124|Apr</v>
      </c>
    </row>
    <row r="1482" spans="1:11" ht="15" customHeight="1" x14ac:dyDescent="0.25">
      <c r="A1482" s="2" t="s">
        <v>283</v>
      </c>
      <c r="B1482" s="2" t="s">
        <v>3</v>
      </c>
      <c r="C1482" s="2">
        <v>6</v>
      </c>
      <c r="D1482" s="4">
        <v>212.24</v>
      </c>
      <c r="E1482" s="5">
        <f t="shared" si="92"/>
        <v>1273.44</v>
      </c>
      <c r="F1482" s="6">
        <v>0.03</v>
      </c>
      <c r="G1482" s="5">
        <f t="shared" si="93"/>
        <v>38.203200000000002</v>
      </c>
      <c r="H1482" s="2">
        <v>2</v>
      </c>
      <c r="I1482" s="3">
        <v>370</v>
      </c>
      <c r="J1482" s="5">
        <f t="shared" si="94"/>
        <v>1605.2368000000001</v>
      </c>
      <c r="K1482" s="11" t="str">
        <f t="shared" si="95"/>
        <v>P0124|May</v>
      </c>
    </row>
    <row r="1483" spans="1:11" ht="15" customHeight="1" x14ac:dyDescent="0.25">
      <c r="A1483" s="2" t="s">
        <v>283</v>
      </c>
      <c r="B1483" s="2" t="s">
        <v>4</v>
      </c>
      <c r="C1483" s="2">
        <v>7</v>
      </c>
      <c r="D1483" s="4">
        <v>204.41</v>
      </c>
      <c r="E1483" s="5">
        <f t="shared" si="92"/>
        <v>1430.87</v>
      </c>
      <c r="F1483" s="6">
        <v>0.03</v>
      </c>
      <c r="G1483" s="5">
        <f t="shared" si="93"/>
        <v>42.926099999999998</v>
      </c>
      <c r="H1483" s="2">
        <v>2</v>
      </c>
      <c r="I1483" s="3">
        <v>370</v>
      </c>
      <c r="J1483" s="5">
        <f t="shared" si="94"/>
        <v>1757.9439</v>
      </c>
      <c r="K1483" s="11" t="str">
        <f t="shared" si="95"/>
        <v>P0124|Jun</v>
      </c>
    </row>
    <row r="1484" spans="1:11" ht="15" customHeight="1" x14ac:dyDescent="0.25">
      <c r="A1484" s="2" t="s">
        <v>283</v>
      </c>
      <c r="B1484" s="2" t="s">
        <v>5</v>
      </c>
      <c r="C1484" s="2">
        <v>10</v>
      </c>
      <c r="D1484" s="4">
        <v>239.07</v>
      </c>
      <c r="E1484" s="5">
        <f t="shared" si="92"/>
        <v>2390.6999999999998</v>
      </c>
      <c r="F1484" s="6">
        <v>0.03</v>
      </c>
      <c r="G1484" s="5">
        <f t="shared" si="93"/>
        <v>71.720999999999989</v>
      </c>
      <c r="H1484" s="2">
        <v>3</v>
      </c>
      <c r="I1484" s="3">
        <v>555</v>
      </c>
      <c r="J1484" s="5">
        <f t="shared" si="94"/>
        <v>2873.9789999999998</v>
      </c>
      <c r="K1484" s="11" t="str">
        <f t="shared" si="95"/>
        <v>P0124|Jul</v>
      </c>
    </row>
    <row r="1485" spans="1:11" ht="15" customHeight="1" x14ac:dyDescent="0.25">
      <c r="A1485" s="2" t="s">
        <v>283</v>
      </c>
      <c r="B1485" s="2" t="s">
        <v>6</v>
      </c>
      <c r="C1485" s="2">
        <v>10</v>
      </c>
      <c r="D1485" s="4">
        <v>229.72</v>
      </c>
      <c r="E1485" s="5">
        <f t="shared" si="92"/>
        <v>2297.1999999999998</v>
      </c>
      <c r="F1485" s="6">
        <v>0.03</v>
      </c>
      <c r="G1485" s="5">
        <f t="shared" si="93"/>
        <v>68.915999999999997</v>
      </c>
      <c r="H1485" s="2">
        <v>3</v>
      </c>
      <c r="I1485" s="3">
        <v>555</v>
      </c>
      <c r="J1485" s="5">
        <f t="shared" si="94"/>
        <v>2783.2839999999997</v>
      </c>
      <c r="K1485" s="11" t="str">
        <f t="shared" si="95"/>
        <v>P0124|Aug</v>
      </c>
    </row>
    <row r="1486" spans="1:11" ht="15" customHeight="1" x14ac:dyDescent="0.25">
      <c r="A1486" s="2" t="s">
        <v>283</v>
      </c>
      <c r="B1486" s="2" t="s">
        <v>7</v>
      </c>
      <c r="C1486" s="2">
        <v>7</v>
      </c>
      <c r="D1486" s="4">
        <v>195.57</v>
      </c>
      <c r="E1486" s="5">
        <f t="shared" si="92"/>
        <v>1368.99</v>
      </c>
      <c r="F1486" s="6">
        <v>0.03</v>
      </c>
      <c r="G1486" s="5">
        <f t="shared" si="93"/>
        <v>41.069699999999997</v>
      </c>
      <c r="H1486" s="2">
        <v>2</v>
      </c>
      <c r="I1486" s="3">
        <v>370</v>
      </c>
      <c r="J1486" s="5">
        <f t="shared" si="94"/>
        <v>1697.9203</v>
      </c>
      <c r="K1486" s="11" t="str">
        <f t="shared" si="95"/>
        <v>P0124|Sep</v>
      </c>
    </row>
    <row r="1487" spans="1:11" ht="15" customHeight="1" x14ac:dyDescent="0.25">
      <c r="A1487" s="2" t="s">
        <v>283</v>
      </c>
      <c r="B1487" s="2" t="s">
        <v>8</v>
      </c>
      <c r="C1487" s="2">
        <v>7</v>
      </c>
      <c r="D1487" s="4">
        <v>191.15</v>
      </c>
      <c r="E1487" s="5">
        <f t="shared" si="92"/>
        <v>1338.05</v>
      </c>
      <c r="F1487" s="6">
        <v>0.03</v>
      </c>
      <c r="G1487" s="5">
        <f t="shared" si="93"/>
        <v>40.141500000000001</v>
      </c>
      <c r="H1487" s="2">
        <v>2</v>
      </c>
      <c r="I1487" s="3">
        <v>370</v>
      </c>
      <c r="J1487" s="5">
        <f t="shared" si="94"/>
        <v>1667.9085</v>
      </c>
      <c r="K1487" s="11" t="str">
        <f t="shared" si="95"/>
        <v>P0124|Oct</v>
      </c>
    </row>
    <row r="1488" spans="1:11" ht="15" customHeight="1" x14ac:dyDescent="0.25">
      <c r="A1488" s="2" t="s">
        <v>283</v>
      </c>
      <c r="B1488" s="2" t="s">
        <v>9</v>
      </c>
      <c r="C1488" s="2">
        <v>6</v>
      </c>
      <c r="D1488" s="4">
        <v>219.67</v>
      </c>
      <c r="E1488" s="5">
        <f t="shared" si="92"/>
        <v>1318.02</v>
      </c>
      <c r="F1488" s="6">
        <v>0.03</v>
      </c>
      <c r="G1488" s="5">
        <f t="shared" si="93"/>
        <v>39.540599999999998</v>
      </c>
      <c r="H1488" s="2">
        <v>2</v>
      </c>
      <c r="I1488" s="3">
        <v>370</v>
      </c>
      <c r="J1488" s="5">
        <f t="shared" si="94"/>
        <v>1648.4793999999999</v>
      </c>
      <c r="K1488" s="11" t="str">
        <f t="shared" si="95"/>
        <v>P0124|Nov</v>
      </c>
    </row>
    <row r="1489" spans="1:11" ht="15" customHeight="1" x14ac:dyDescent="0.25">
      <c r="A1489" s="2" t="s">
        <v>283</v>
      </c>
      <c r="B1489" s="2" t="s">
        <v>10</v>
      </c>
      <c r="C1489" s="2">
        <v>15</v>
      </c>
      <c r="D1489" s="4">
        <v>370.11</v>
      </c>
      <c r="E1489" s="5">
        <f t="shared" si="92"/>
        <v>5551.6500000000005</v>
      </c>
      <c r="F1489" s="6">
        <v>0.03</v>
      </c>
      <c r="G1489" s="5">
        <f t="shared" si="93"/>
        <v>166.54950000000002</v>
      </c>
      <c r="H1489" s="2">
        <v>6</v>
      </c>
      <c r="I1489" s="3">
        <v>1110</v>
      </c>
      <c r="J1489" s="5">
        <f t="shared" si="94"/>
        <v>6495.1005000000005</v>
      </c>
      <c r="K1489" s="11" t="str">
        <f t="shared" si="95"/>
        <v>P0124|Dec</v>
      </c>
    </row>
    <row r="1490" spans="1:11" ht="15" customHeight="1" x14ac:dyDescent="0.25">
      <c r="A1490" s="2" t="s">
        <v>283</v>
      </c>
      <c r="B1490" s="2" t="s">
        <v>11</v>
      </c>
      <c r="C1490" s="2">
        <v>13</v>
      </c>
      <c r="D1490" s="4">
        <v>336.85</v>
      </c>
      <c r="E1490" s="5">
        <f t="shared" si="92"/>
        <v>4379.05</v>
      </c>
      <c r="F1490" s="6">
        <v>0.03</v>
      </c>
      <c r="G1490" s="5">
        <f t="shared" si="93"/>
        <v>131.3715</v>
      </c>
      <c r="H1490" s="2">
        <v>5</v>
      </c>
      <c r="I1490" s="3">
        <v>925</v>
      </c>
      <c r="J1490" s="5">
        <f t="shared" si="94"/>
        <v>5172.6785</v>
      </c>
      <c r="K1490" s="11" t="str">
        <f t="shared" si="95"/>
        <v>P0124|Jan</v>
      </c>
    </row>
    <row r="1491" spans="1:11" ht="15" customHeight="1" x14ac:dyDescent="0.25">
      <c r="A1491" s="2" t="s">
        <v>283</v>
      </c>
      <c r="B1491" s="2" t="s">
        <v>12</v>
      </c>
      <c r="C1491" s="2">
        <v>11</v>
      </c>
      <c r="D1491" s="4">
        <v>324.88</v>
      </c>
      <c r="E1491" s="5">
        <f t="shared" si="92"/>
        <v>3573.68</v>
      </c>
      <c r="F1491" s="6">
        <v>0.03</v>
      </c>
      <c r="G1491" s="5">
        <f t="shared" si="93"/>
        <v>107.21039999999999</v>
      </c>
      <c r="H1491" s="2">
        <v>4</v>
      </c>
      <c r="I1491" s="3">
        <v>740</v>
      </c>
      <c r="J1491" s="5">
        <f t="shared" si="94"/>
        <v>4206.4696000000004</v>
      </c>
      <c r="K1491" s="11" t="str">
        <f t="shared" si="95"/>
        <v>P0124|Feb</v>
      </c>
    </row>
    <row r="1492" spans="1:11" ht="15" customHeight="1" x14ac:dyDescent="0.25">
      <c r="A1492" s="2" t="s">
        <v>283</v>
      </c>
      <c r="B1492" s="2" t="s">
        <v>13</v>
      </c>
      <c r="C1492" s="2">
        <v>11</v>
      </c>
      <c r="D1492" s="4">
        <v>276.49</v>
      </c>
      <c r="E1492" s="5">
        <f t="shared" si="92"/>
        <v>3041.3900000000003</v>
      </c>
      <c r="F1492" s="6">
        <v>0.03</v>
      </c>
      <c r="G1492" s="5">
        <f t="shared" si="93"/>
        <v>91.241700000000009</v>
      </c>
      <c r="H1492" s="2">
        <v>4</v>
      </c>
      <c r="I1492" s="3">
        <v>740</v>
      </c>
      <c r="J1492" s="5">
        <f t="shared" si="94"/>
        <v>3690.1483000000003</v>
      </c>
      <c r="K1492" s="11" t="str">
        <f t="shared" si="95"/>
        <v>P0124|Mar</v>
      </c>
    </row>
    <row r="1493" spans="1:11" ht="15" customHeight="1" x14ac:dyDescent="0.25">
      <c r="A1493" s="2" t="s">
        <v>285</v>
      </c>
      <c r="B1493" s="2" t="s">
        <v>2</v>
      </c>
      <c r="C1493" s="2">
        <v>6</v>
      </c>
      <c r="D1493" s="4">
        <v>231.24</v>
      </c>
      <c r="E1493" s="5">
        <f t="shared" si="92"/>
        <v>1387.44</v>
      </c>
      <c r="F1493" s="6">
        <v>0.03</v>
      </c>
      <c r="G1493" s="5">
        <f t="shared" si="93"/>
        <v>41.623199999999997</v>
      </c>
      <c r="H1493" s="2">
        <v>2</v>
      </c>
      <c r="I1493" s="3">
        <v>450</v>
      </c>
      <c r="J1493" s="5">
        <f t="shared" si="94"/>
        <v>1795.8168000000001</v>
      </c>
      <c r="K1493" s="11" t="str">
        <f t="shared" si="95"/>
        <v>P0125|Apr</v>
      </c>
    </row>
    <row r="1494" spans="1:11" ht="15" customHeight="1" x14ac:dyDescent="0.25">
      <c r="A1494" s="2" t="s">
        <v>285</v>
      </c>
      <c r="B1494" s="2" t="s">
        <v>3</v>
      </c>
      <c r="C1494" s="2">
        <v>6</v>
      </c>
      <c r="D1494" s="4">
        <v>252.76</v>
      </c>
      <c r="E1494" s="5">
        <f t="shared" si="92"/>
        <v>1516.56</v>
      </c>
      <c r="F1494" s="6">
        <v>0.03</v>
      </c>
      <c r="G1494" s="5">
        <f t="shared" si="93"/>
        <v>45.496799999999993</v>
      </c>
      <c r="H1494" s="2">
        <v>2</v>
      </c>
      <c r="I1494" s="3">
        <v>450</v>
      </c>
      <c r="J1494" s="5">
        <f t="shared" si="94"/>
        <v>1921.0632000000001</v>
      </c>
      <c r="K1494" s="11" t="str">
        <f t="shared" si="95"/>
        <v>P0125|May</v>
      </c>
    </row>
    <row r="1495" spans="1:11" ht="15" customHeight="1" x14ac:dyDescent="0.25">
      <c r="A1495" s="2" t="s">
        <v>285</v>
      </c>
      <c r="B1495" s="2" t="s">
        <v>4</v>
      </c>
      <c r="C1495" s="2">
        <v>7</v>
      </c>
      <c r="D1495" s="4">
        <v>223.11</v>
      </c>
      <c r="E1495" s="5">
        <f t="shared" si="92"/>
        <v>1561.77</v>
      </c>
      <c r="F1495" s="6">
        <v>0.03</v>
      </c>
      <c r="G1495" s="5">
        <f t="shared" si="93"/>
        <v>46.853099999999998</v>
      </c>
      <c r="H1495" s="2">
        <v>2</v>
      </c>
      <c r="I1495" s="3">
        <v>450</v>
      </c>
      <c r="J1495" s="5">
        <f t="shared" si="94"/>
        <v>1964.9168999999999</v>
      </c>
      <c r="K1495" s="11" t="str">
        <f t="shared" si="95"/>
        <v>P0125|Jun</v>
      </c>
    </row>
    <row r="1496" spans="1:11" ht="15" customHeight="1" x14ac:dyDescent="0.25">
      <c r="A1496" s="2" t="s">
        <v>285</v>
      </c>
      <c r="B1496" s="2" t="s">
        <v>5</v>
      </c>
      <c r="C1496" s="2">
        <v>10</v>
      </c>
      <c r="D1496" s="4">
        <v>269.02999999999997</v>
      </c>
      <c r="E1496" s="5">
        <f t="shared" si="92"/>
        <v>2690.2999999999997</v>
      </c>
      <c r="F1496" s="6">
        <v>0.03</v>
      </c>
      <c r="G1496" s="5">
        <f t="shared" si="93"/>
        <v>80.708999999999989</v>
      </c>
      <c r="H1496" s="2">
        <v>3</v>
      </c>
      <c r="I1496" s="3">
        <v>675</v>
      </c>
      <c r="J1496" s="5">
        <f t="shared" si="94"/>
        <v>3284.5909999999999</v>
      </c>
      <c r="K1496" s="11" t="str">
        <f t="shared" si="95"/>
        <v>P0125|Jul</v>
      </c>
    </row>
    <row r="1497" spans="1:11" ht="15" customHeight="1" x14ac:dyDescent="0.25">
      <c r="A1497" s="2" t="s">
        <v>285</v>
      </c>
      <c r="B1497" s="2" t="s">
        <v>6</v>
      </c>
      <c r="C1497" s="2">
        <v>10</v>
      </c>
      <c r="D1497" s="4">
        <v>271.35000000000002</v>
      </c>
      <c r="E1497" s="5">
        <f t="shared" si="92"/>
        <v>2713.5</v>
      </c>
      <c r="F1497" s="6">
        <v>0.03</v>
      </c>
      <c r="G1497" s="5">
        <f t="shared" si="93"/>
        <v>81.405000000000001</v>
      </c>
      <c r="H1497" s="2">
        <v>3</v>
      </c>
      <c r="I1497" s="3">
        <v>675</v>
      </c>
      <c r="J1497" s="5">
        <f t="shared" si="94"/>
        <v>3307.0949999999998</v>
      </c>
      <c r="K1497" s="11" t="str">
        <f t="shared" si="95"/>
        <v>P0125|Aug</v>
      </c>
    </row>
    <row r="1498" spans="1:11" ht="15" customHeight="1" x14ac:dyDescent="0.25">
      <c r="A1498" s="2" t="s">
        <v>285</v>
      </c>
      <c r="B1498" s="2" t="s">
        <v>7</v>
      </c>
      <c r="C1498" s="2">
        <v>6</v>
      </c>
      <c r="D1498" s="4">
        <v>248.22</v>
      </c>
      <c r="E1498" s="5">
        <f t="shared" si="92"/>
        <v>1489.32</v>
      </c>
      <c r="F1498" s="6">
        <v>0.03</v>
      </c>
      <c r="G1498" s="5">
        <f t="shared" si="93"/>
        <v>44.679599999999994</v>
      </c>
      <c r="H1498" s="2">
        <v>2</v>
      </c>
      <c r="I1498" s="3">
        <v>450</v>
      </c>
      <c r="J1498" s="5">
        <f t="shared" si="94"/>
        <v>1894.6404</v>
      </c>
      <c r="K1498" s="11" t="str">
        <f t="shared" si="95"/>
        <v>P0125|Sep</v>
      </c>
    </row>
    <row r="1499" spans="1:11" ht="15" customHeight="1" x14ac:dyDescent="0.25">
      <c r="A1499" s="2" t="s">
        <v>285</v>
      </c>
      <c r="B1499" s="2" t="s">
        <v>8</v>
      </c>
      <c r="C1499" s="2">
        <v>6</v>
      </c>
      <c r="D1499" s="4">
        <v>263.72000000000003</v>
      </c>
      <c r="E1499" s="5">
        <f t="shared" si="92"/>
        <v>1582.3200000000002</v>
      </c>
      <c r="F1499" s="6">
        <v>0.03</v>
      </c>
      <c r="G1499" s="5">
        <f t="shared" si="93"/>
        <v>47.4696</v>
      </c>
      <c r="H1499" s="2">
        <v>2</v>
      </c>
      <c r="I1499" s="3">
        <v>450</v>
      </c>
      <c r="J1499" s="5">
        <f t="shared" si="94"/>
        <v>1984.8504000000003</v>
      </c>
      <c r="K1499" s="11" t="str">
        <f t="shared" si="95"/>
        <v>P0125|Oct</v>
      </c>
    </row>
    <row r="1500" spans="1:11" ht="15" customHeight="1" x14ac:dyDescent="0.25">
      <c r="A1500" s="2" t="s">
        <v>285</v>
      </c>
      <c r="B1500" s="2" t="s">
        <v>9</v>
      </c>
      <c r="C1500" s="2">
        <v>7</v>
      </c>
      <c r="D1500" s="4">
        <v>232.44</v>
      </c>
      <c r="E1500" s="5">
        <f t="shared" si="92"/>
        <v>1627.08</v>
      </c>
      <c r="F1500" s="6">
        <v>0.03</v>
      </c>
      <c r="G1500" s="5">
        <f t="shared" si="93"/>
        <v>48.812399999999997</v>
      </c>
      <c r="H1500" s="2">
        <v>2</v>
      </c>
      <c r="I1500" s="3">
        <v>450</v>
      </c>
      <c r="J1500" s="5">
        <f t="shared" si="94"/>
        <v>2028.2675999999999</v>
      </c>
      <c r="K1500" s="11" t="str">
        <f t="shared" si="95"/>
        <v>P0125|Nov</v>
      </c>
    </row>
    <row r="1501" spans="1:11" ht="15" customHeight="1" x14ac:dyDescent="0.25">
      <c r="A1501" s="2" t="s">
        <v>285</v>
      </c>
      <c r="B1501" s="2" t="s">
        <v>10</v>
      </c>
      <c r="C1501" s="2">
        <v>14</v>
      </c>
      <c r="D1501" s="4">
        <v>419.39</v>
      </c>
      <c r="E1501" s="5">
        <f t="shared" si="92"/>
        <v>5871.46</v>
      </c>
      <c r="F1501" s="6">
        <v>0.03</v>
      </c>
      <c r="G1501" s="5">
        <f t="shared" si="93"/>
        <v>176.1438</v>
      </c>
      <c r="H1501" s="2">
        <v>6</v>
      </c>
      <c r="I1501" s="3">
        <v>1350</v>
      </c>
      <c r="J1501" s="5">
        <f t="shared" si="94"/>
        <v>7045.3162000000002</v>
      </c>
      <c r="K1501" s="11" t="str">
        <f t="shared" si="95"/>
        <v>P0125|Dec</v>
      </c>
    </row>
    <row r="1502" spans="1:11" ht="15" customHeight="1" x14ac:dyDescent="0.25">
      <c r="A1502" s="2" t="s">
        <v>285</v>
      </c>
      <c r="B1502" s="2" t="s">
        <v>11</v>
      </c>
      <c r="C1502" s="2">
        <v>13</v>
      </c>
      <c r="D1502" s="4">
        <v>418.73</v>
      </c>
      <c r="E1502" s="5">
        <f t="shared" si="92"/>
        <v>5443.49</v>
      </c>
      <c r="F1502" s="6">
        <v>0.03</v>
      </c>
      <c r="G1502" s="5">
        <f t="shared" si="93"/>
        <v>163.3047</v>
      </c>
      <c r="H1502" s="2">
        <v>5</v>
      </c>
      <c r="I1502" s="3">
        <v>1125</v>
      </c>
      <c r="J1502" s="5">
        <f t="shared" si="94"/>
        <v>6405.1853000000001</v>
      </c>
      <c r="K1502" s="11" t="str">
        <f t="shared" si="95"/>
        <v>P0125|Jan</v>
      </c>
    </row>
    <row r="1503" spans="1:11" ht="15" customHeight="1" x14ac:dyDescent="0.25">
      <c r="A1503" s="2" t="s">
        <v>285</v>
      </c>
      <c r="B1503" s="2" t="s">
        <v>12</v>
      </c>
      <c r="C1503" s="2">
        <v>11</v>
      </c>
      <c r="D1503" s="4">
        <v>345.79</v>
      </c>
      <c r="E1503" s="5">
        <f t="shared" si="92"/>
        <v>3803.69</v>
      </c>
      <c r="F1503" s="6">
        <v>0.03</v>
      </c>
      <c r="G1503" s="5">
        <f t="shared" si="93"/>
        <v>114.11069999999999</v>
      </c>
      <c r="H1503" s="2">
        <v>4</v>
      </c>
      <c r="I1503" s="3">
        <v>900</v>
      </c>
      <c r="J1503" s="5">
        <f t="shared" si="94"/>
        <v>4589.5793000000003</v>
      </c>
      <c r="K1503" s="11" t="str">
        <f t="shared" si="95"/>
        <v>P0125|Feb</v>
      </c>
    </row>
    <row r="1504" spans="1:11" ht="15" customHeight="1" x14ac:dyDescent="0.25">
      <c r="A1504" s="2" t="s">
        <v>285</v>
      </c>
      <c r="B1504" s="2" t="s">
        <v>13</v>
      </c>
      <c r="C1504" s="2">
        <v>11</v>
      </c>
      <c r="D1504" s="4">
        <v>350.65</v>
      </c>
      <c r="E1504" s="5">
        <f t="shared" si="92"/>
        <v>3857.1499999999996</v>
      </c>
      <c r="F1504" s="6">
        <v>0.03</v>
      </c>
      <c r="G1504" s="5">
        <f t="shared" si="93"/>
        <v>115.71449999999999</v>
      </c>
      <c r="H1504" s="2">
        <v>4</v>
      </c>
      <c r="I1504" s="3">
        <v>900</v>
      </c>
      <c r="J1504" s="5">
        <f t="shared" si="94"/>
        <v>4641.4354999999996</v>
      </c>
      <c r="K1504" s="11" t="str">
        <f t="shared" si="95"/>
        <v>P0125|Mar</v>
      </c>
    </row>
    <row r="1505" spans="1:11" ht="15" customHeight="1" x14ac:dyDescent="0.25">
      <c r="A1505" s="2" t="s">
        <v>287</v>
      </c>
      <c r="B1505" s="2" t="s">
        <v>2</v>
      </c>
      <c r="C1505" s="2">
        <v>5</v>
      </c>
      <c r="D1505" s="4">
        <v>68.67</v>
      </c>
      <c r="E1505" s="5">
        <f t="shared" si="92"/>
        <v>343.35</v>
      </c>
      <c r="F1505" s="6">
        <v>0.03</v>
      </c>
      <c r="G1505" s="5">
        <f t="shared" si="93"/>
        <v>10.3005</v>
      </c>
      <c r="H1505" s="2">
        <v>2</v>
      </c>
      <c r="I1505" s="3">
        <v>190</v>
      </c>
      <c r="J1505" s="5">
        <f t="shared" si="94"/>
        <v>523.04950000000008</v>
      </c>
      <c r="K1505" s="11" t="str">
        <f t="shared" si="95"/>
        <v>P0126|Apr</v>
      </c>
    </row>
    <row r="1506" spans="1:11" ht="15" customHeight="1" x14ac:dyDescent="0.25">
      <c r="A1506" s="2" t="s">
        <v>287</v>
      </c>
      <c r="B1506" s="2" t="s">
        <v>3</v>
      </c>
      <c r="C1506" s="2">
        <v>6</v>
      </c>
      <c r="D1506" s="4">
        <v>77.48</v>
      </c>
      <c r="E1506" s="5">
        <f t="shared" si="92"/>
        <v>464.88</v>
      </c>
      <c r="F1506" s="6">
        <v>0.03</v>
      </c>
      <c r="G1506" s="5">
        <f t="shared" si="93"/>
        <v>13.946399999999999</v>
      </c>
      <c r="H1506" s="2">
        <v>2</v>
      </c>
      <c r="I1506" s="3">
        <v>190</v>
      </c>
      <c r="J1506" s="5">
        <f t="shared" si="94"/>
        <v>640.93359999999996</v>
      </c>
      <c r="K1506" s="11" t="str">
        <f t="shared" si="95"/>
        <v>P0126|May</v>
      </c>
    </row>
    <row r="1507" spans="1:11" ht="15" customHeight="1" x14ac:dyDescent="0.25">
      <c r="A1507" s="2" t="s">
        <v>287</v>
      </c>
      <c r="B1507" s="2" t="s">
        <v>4</v>
      </c>
      <c r="C1507" s="2">
        <v>7</v>
      </c>
      <c r="D1507" s="4">
        <v>81.13</v>
      </c>
      <c r="E1507" s="5">
        <f t="shared" si="92"/>
        <v>567.91</v>
      </c>
      <c r="F1507" s="6">
        <v>0.03</v>
      </c>
      <c r="G1507" s="5">
        <f t="shared" si="93"/>
        <v>17.037299999999998</v>
      </c>
      <c r="H1507" s="2">
        <v>2</v>
      </c>
      <c r="I1507" s="3">
        <v>190</v>
      </c>
      <c r="J1507" s="5">
        <f t="shared" si="94"/>
        <v>740.87270000000001</v>
      </c>
      <c r="K1507" s="11" t="str">
        <f t="shared" si="95"/>
        <v>P0126|Jun</v>
      </c>
    </row>
    <row r="1508" spans="1:11" ht="15" customHeight="1" x14ac:dyDescent="0.25">
      <c r="A1508" s="2" t="s">
        <v>287</v>
      </c>
      <c r="B1508" s="2" t="s">
        <v>5</v>
      </c>
      <c r="C1508" s="2">
        <v>10</v>
      </c>
      <c r="D1508" s="4">
        <v>94.4</v>
      </c>
      <c r="E1508" s="5">
        <f t="shared" si="92"/>
        <v>944</v>
      </c>
      <c r="F1508" s="6">
        <v>0.03</v>
      </c>
      <c r="G1508" s="5">
        <f t="shared" si="93"/>
        <v>28.32</v>
      </c>
      <c r="H1508" s="2">
        <v>3</v>
      </c>
      <c r="I1508" s="3">
        <v>285</v>
      </c>
      <c r="J1508" s="5">
        <f t="shared" si="94"/>
        <v>1200.68</v>
      </c>
      <c r="K1508" s="11" t="str">
        <f t="shared" si="95"/>
        <v>P0126|Jul</v>
      </c>
    </row>
    <row r="1509" spans="1:11" ht="15" customHeight="1" x14ac:dyDescent="0.25">
      <c r="A1509" s="2" t="s">
        <v>287</v>
      </c>
      <c r="B1509" s="2" t="s">
        <v>6</v>
      </c>
      <c r="C1509" s="2">
        <v>8</v>
      </c>
      <c r="D1509" s="4">
        <v>89.64</v>
      </c>
      <c r="E1509" s="5">
        <f t="shared" si="92"/>
        <v>717.12</v>
      </c>
      <c r="F1509" s="6">
        <v>0.03</v>
      </c>
      <c r="G1509" s="5">
        <f t="shared" si="93"/>
        <v>21.5136</v>
      </c>
      <c r="H1509" s="2">
        <v>2</v>
      </c>
      <c r="I1509" s="3">
        <v>190</v>
      </c>
      <c r="J1509" s="5">
        <f t="shared" si="94"/>
        <v>885.60640000000001</v>
      </c>
      <c r="K1509" s="11" t="str">
        <f t="shared" si="95"/>
        <v>P0126|Aug</v>
      </c>
    </row>
    <row r="1510" spans="1:11" ht="15" customHeight="1" x14ac:dyDescent="0.25">
      <c r="A1510" s="2" t="s">
        <v>287</v>
      </c>
      <c r="B1510" s="2" t="s">
        <v>7</v>
      </c>
      <c r="C1510" s="2">
        <v>6</v>
      </c>
      <c r="D1510" s="4">
        <v>80.17</v>
      </c>
      <c r="E1510" s="5">
        <f t="shared" si="92"/>
        <v>481.02</v>
      </c>
      <c r="F1510" s="6">
        <v>0.03</v>
      </c>
      <c r="G1510" s="5">
        <f t="shared" si="93"/>
        <v>14.430599999999998</v>
      </c>
      <c r="H1510" s="2">
        <v>2</v>
      </c>
      <c r="I1510" s="3">
        <v>190</v>
      </c>
      <c r="J1510" s="5">
        <f t="shared" si="94"/>
        <v>656.58939999999996</v>
      </c>
      <c r="K1510" s="11" t="str">
        <f t="shared" si="95"/>
        <v>P0126|Sep</v>
      </c>
    </row>
    <row r="1511" spans="1:11" ht="15" customHeight="1" x14ac:dyDescent="0.25">
      <c r="A1511" s="2" t="s">
        <v>287</v>
      </c>
      <c r="B1511" s="2" t="s">
        <v>8</v>
      </c>
      <c r="C1511" s="2">
        <v>6</v>
      </c>
      <c r="D1511" s="4">
        <v>80.98</v>
      </c>
      <c r="E1511" s="5">
        <f t="shared" si="92"/>
        <v>485.88</v>
      </c>
      <c r="F1511" s="6">
        <v>0.03</v>
      </c>
      <c r="G1511" s="5">
        <f t="shared" si="93"/>
        <v>14.5764</v>
      </c>
      <c r="H1511" s="2">
        <v>2</v>
      </c>
      <c r="I1511" s="3">
        <v>190</v>
      </c>
      <c r="J1511" s="5">
        <f t="shared" si="94"/>
        <v>661.30359999999996</v>
      </c>
      <c r="K1511" s="11" t="str">
        <f t="shared" si="95"/>
        <v>P0126|Oct</v>
      </c>
    </row>
    <row r="1512" spans="1:11" ht="15" customHeight="1" x14ac:dyDescent="0.25">
      <c r="A1512" s="2" t="s">
        <v>287</v>
      </c>
      <c r="B1512" s="2" t="s">
        <v>9</v>
      </c>
      <c r="C1512" s="2">
        <v>6</v>
      </c>
      <c r="D1512" s="4">
        <v>77.11</v>
      </c>
      <c r="E1512" s="5">
        <f t="shared" si="92"/>
        <v>462.65999999999997</v>
      </c>
      <c r="F1512" s="6">
        <v>0.03</v>
      </c>
      <c r="G1512" s="5">
        <f t="shared" si="93"/>
        <v>13.879799999999998</v>
      </c>
      <c r="H1512" s="2">
        <v>2</v>
      </c>
      <c r="I1512" s="3">
        <v>190</v>
      </c>
      <c r="J1512" s="5">
        <f t="shared" si="94"/>
        <v>638.78019999999992</v>
      </c>
      <c r="K1512" s="11" t="str">
        <f t="shared" si="95"/>
        <v>P0126|Nov</v>
      </c>
    </row>
    <row r="1513" spans="1:11" ht="15" customHeight="1" x14ac:dyDescent="0.25">
      <c r="A1513" s="2" t="s">
        <v>287</v>
      </c>
      <c r="B1513" s="2" t="s">
        <v>10</v>
      </c>
      <c r="C1513" s="2">
        <v>12</v>
      </c>
      <c r="D1513" s="4">
        <v>148.30000000000001</v>
      </c>
      <c r="E1513" s="5">
        <f t="shared" si="92"/>
        <v>1779.6000000000001</v>
      </c>
      <c r="F1513" s="6">
        <v>0.03</v>
      </c>
      <c r="G1513" s="5">
        <f t="shared" si="93"/>
        <v>53.388000000000005</v>
      </c>
      <c r="H1513" s="2">
        <v>5</v>
      </c>
      <c r="I1513" s="3">
        <v>475</v>
      </c>
      <c r="J1513" s="5">
        <f t="shared" si="94"/>
        <v>2201.2120000000004</v>
      </c>
      <c r="K1513" s="11" t="str">
        <f t="shared" si="95"/>
        <v>P0126|Dec</v>
      </c>
    </row>
    <row r="1514" spans="1:11" ht="15" customHeight="1" x14ac:dyDescent="0.25">
      <c r="A1514" s="2" t="s">
        <v>287</v>
      </c>
      <c r="B1514" s="2" t="s">
        <v>11</v>
      </c>
      <c r="C1514" s="2">
        <v>13</v>
      </c>
      <c r="D1514" s="4">
        <v>136.63999999999999</v>
      </c>
      <c r="E1514" s="5">
        <f t="shared" si="92"/>
        <v>1776.3199999999997</v>
      </c>
      <c r="F1514" s="6">
        <v>0.03</v>
      </c>
      <c r="G1514" s="5">
        <f t="shared" si="93"/>
        <v>53.289599999999986</v>
      </c>
      <c r="H1514" s="2">
        <v>5</v>
      </c>
      <c r="I1514" s="3">
        <v>475</v>
      </c>
      <c r="J1514" s="5">
        <f t="shared" si="94"/>
        <v>2198.0303999999996</v>
      </c>
      <c r="K1514" s="11" t="str">
        <f t="shared" si="95"/>
        <v>P0126|Jan</v>
      </c>
    </row>
    <row r="1515" spans="1:11" ht="15" customHeight="1" x14ac:dyDescent="0.25">
      <c r="A1515" s="2" t="s">
        <v>287</v>
      </c>
      <c r="B1515" s="2" t="s">
        <v>12</v>
      </c>
      <c r="C1515" s="2">
        <v>10</v>
      </c>
      <c r="D1515" s="4">
        <v>125.26</v>
      </c>
      <c r="E1515" s="5">
        <f t="shared" si="92"/>
        <v>1252.6000000000001</v>
      </c>
      <c r="F1515" s="6">
        <v>0.03</v>
      </c>
      <c r="G1515" s="5">
        <f t="shared" si="93"/>
        <v>37.578000000000003</v>
      </c>
      <c r="H1515" s="2">
        <v>4</v>
      </c>
      <c r="I1515" s="3">
        <v>380</v>
      </c>
      <c r="J1515" s="5">
        <f t="shared" si="94"/>
        <v>1595.0220000000002</v>
      </c>
      <c r="K1515" s="11" t="str">
        <f t="shared" si="95"/>
        <v>P0126|Feb</v>
      </c>
    </row>
    <row r="1516" spans="1:11" ht="15" customHeight="1" x14ac:dyDescent="0.25">
      <c r="A1516" s="2" t="s">
        <v>287</v>
      </c>
      <c r="B1516" s="2" t="s">
        <v>13</v>
      </c>
      <c r="C1516" s="2">
        <v>10</v>
      </c>
      <c r="D1516" s="4">
        <v>108.5</v>
      </c>
      <c r="E1516" s="5">
        <f t="shared" si="92"/>
        <v>1085</v>
      </c>
      <c r="F1516" s="6">
        <v>0.03</v>
      </c>
      <c r="G1516" s="5">
        <f t="shared" si="93"/>
        <v>32.549999999999997</v>
      </c>
      <c r="H1516" s="2">
        <v>4</v>
      </c>
      <c r="I1516" s="3">
        <v>380</v>
      </c>
      <c r="J1516" s="5">
        <f t="shared" si="94"/>
        <v>1432.45</v>
      </c>
      <c r="K1516" s="11" t="str">
        <f t="shared" si="95"/>
        <v>P0126|Mar</v>
      </c>
    </row>
    <row r="1517" spans="1:11" ht="15" customHeight="1" x14ac:dyDescent="0.25">
      <c r="A1517" s="2" t="s">
        <v>289</v>
      </c>
      <c r="B1517" s="2" t="s">
        <v>2</v>
      </c>
      <c r="C1517" s="2">
        <v>7</v>
      </c>
      <c r="D1517" s="4">
        <v>446.9</v>
      </c>
      <c r="E1517" s="5">
        <f t="shared" si="92"/>
        <v>3128.2999999999997</v>
      </c>
      <c r="F1517" s="6">
        <v>0.03</v>
      </c>
      <c r="G1517" s="5">
        <f t="shared" si="93"/>
        <v>93.84899999999999</v>
      </c>
      <c r="H1517" s="2">
        <v>2</v>
      </c>
      <c r="I1517" s="3">
        <v>300</v>
      </c>
      <c r="J1517" s="5">
        <f t="shared" si="94"/>
        <v>3334.4509999999996</v>
      </c>
      <c r="K1517" s="11" t="str">
        <f t="shared" si="95"/>
        <v>P0127|Apr</v>
      </c>
    </row>
    <row r="1518" spans="1:11" ht="15" customHeight="1" x14ac:dyDescent="0.25">
      <c r="A1518" s="2" t="s">
        <v>289</v>
      </c>
      <c r="B1518" s="2" t="s">
        <v>3</v>
      </c>
      <c r="C1518" s="2">
        <v>7</v>
      </c>
      <c r="D1518" s="4">
        <v>455.17</v>
      </c>
      <c r="E1518" s="5">
        <f t="shared" si="92"/>
        <v>3186.19</v>
      </c>
      <c r="F1518" s="6">
        <v>0.03</v>
      </c>
      <c r="G1518" s="5">
        <f t="shared" si="93"/>
        <v>95.585700000000003</v>
      </c>
      <c r="H1518" s="2">
        <v>2</v>
      </c>
      <c r="I1518" s="3">
        <v>300</v>
      </c>
      <c r="J1518" s="5">
        <f t="shared" si="94"/>
        <v>3390.6043</v>
      </c>
      <c r="K1518" s="11" t="str">
        <f t="shared" si="95"/>
        <v>P0127|May</v>
      </c>
    </row>
    <row r="1519" spans="1:11" ht="15" customHeight="1" x14ac:dyDescent="0.25">
      <c r="A1519" s="2" t="s">
        <v>289</v>
      </c>
      <c r="B1519" s="2" t="s">
        <v>4</v>
      </c>
      <c r="C1519" s="2">
        <v>9</v>
      </c>
      <c r="D1519" s="4">
        <v>476.11</v>
      </c>
      <c r="E1519" s="5">
        <f t="shared" si="92"/>
        <v>4284.99</v>
      </c>
      <c r="F1519" s="6">
        <v>0.03</v>
      </c>
      <c r="G1519" s="5">
        <f t="shared" si="93"/>
        <v>128.5497</v>
      </c>
      <c r="H1519" s="2">
        <v>2</v>
      </c>
      <c r="I1519" s="3">
        <v>300</v>
      </c>
      <c r="J1519" s="5">
        <f t="shared" si="94"/>
        <v>4456.4403000000002</v>
      </c>
      <c r="K1519" s="11" t="str">
        <f t="shared" si="95"/>
        <v>P0127|Jun</v>
      </c>
    </row>
    <row r="1520" spans="1:11" ht="15" customHeight="1" x14ac:dyDescent="0.25">
      <c r="A1520" s="2" t="s">
        <v>289</v>
      </c>
      <c r="B1520" s="2" t="s">
        <v>5</v>
      </c>
      <c r="C1520" s="2">
        <v>12</v>
      </c>
      <c r="D1520" s="4">
        <v>550.07000000000005</v>
      </c>
      <c r="E1520" s="5">
        <f t="shared" si="92"/>
        <v>6600.84</v>
      </c>
      <c r="F1520" s="6">
        <v>0.03</v>
      </c>
      <c r="G1520" s="5">
        <f t="shared" si="93"/>
        <v>198.02519999999998</v>
      </c>
      <c r="H1520" s="2">
        <v>3</v>
      </c>
      <c r="I1520" s="3">
        <v>450</v>
      </c>
      <c r="J1520" s="5">
        <f t="shared" si="94"/>
        <v>6852.8148000000001</v>
      </c>
      <c r="K1520" s="11" t="str">
        <f t="shared" si="95"/>
        <v>P0127|Jul</v>
      </c>
    </row>
    <row r="1521" spans="1:11" ht="15" customHeight="1" x14ac:dyDescent="0.25">
      <c r="A1521" s="2" t="s">
        <v>289</v>
      </c>
      <c r="B1521" s="2" t="s">
        <v>6</v>
      </c>
      <c r="C1521" s="2">
        <v>11</v>
      </c>
      <c r="D1521" s="4">
        <v>503.89</v>
      </c>
      <c r="E1521" s="5">
        <f t="shared" si="92"/>
        <v>5542.79</v>
      </c>
      <c r="F1521" s="6">
        <v>0.03</v>
      </c>
      <c r="G1521" s="5">
        <f t="shared" si="93"/>
        <v>166.28369999999998</v>
      </c>
      <c r="H1521" s="2">
        <v>3</v>
      </c>
      <c r="I1521" s="3">
        <v>450</v>
      </c>
      <c r="J1521" s="5">
        <f t="shared" si="94"/>
        <v>5826.5063</v>
      </c>
      <c r="K1521" s="11" t="str">
        <f t="shared" si="95"/>
        <v>P0127|Aug</v>
      </c>
    </row>
    <row r="1522" spans="1:11" ht="15" customHeight="1" x14ac:dyDescent="0.25">
      <c r="A1522" s="2" t="s">
        <v>289</v>
      </c>
      <c r="B1522" s="2" t="s">
        <v>7</v>
      </c>
      <c r="C1522" s="2">
        <v>8</v>
      </c>
      <c r="D1522" s="4">
        <v>447.39</v>
      </c>
      <c r="E1522" s="5">
        <f t="shared" si="92"/>
        <v>3579.12</v>
      </c>
      <c r="F1522" s="6">
        <v>0.03</v>
      </c>
      <c r="G1522" s="5">
        <f t="shared" si="93"/>
        <v>107.3736</v>
      </c>
      <c r="H1522" s="2">
        <v>2</v>
      </c>
      <c r="I1522" s="3">
        <v>300</v>
      </c>
      <c r="J1522" s="5">
        <f t="shared" si="94"/>
        <v>3771.7464</v>
      </c>
      <c r="K1522" s="11" t="str">
        <f t="shared" si="95"/>
        <v>P0127|Sep</v>
      </c>
    </row>
    <row r="1523" spans="1:11" ht="15" customHeight="1" x14ac:dyDescent="0.25">
      <c r="A1523" s="2" t="s">
        <v>289</v>
      </c>
      <c r="B1523" s="2" t="s">
        <v>8</v>
      </c>
      <c r="C1523" s="2">
        <v>7</v>
      </c>
      <c r="D1523" s="4">
        <v>426.17</v>
      </c>
      <c r="E1523" s="5">
        <f t="shared" si="92"/>
        <v>2983.19</v>
      </c>
      <c r="F1523" s="6">
        <v>0.03</v>
      </c>
      <c r="G1523" s="5">
        <f t="shared" si="93"/>
        <v>89.495699999999999</v>
      </c>
      <c r="H1523" s="2">
        <v>2</v>
      </c>
      <c r="I1523" s="3">
        <v>300</v>
      </c>
      <c r="J1523" s="5">
        <f t="shared" si="94"/>
        <v>3193.6943000000001</v>
      </c>
      <c r="K1523" s="11" t="str">
        <f t="shared" si="95"/>
        <v>P0127|Oct</v>
      </c>
    </row>
    <row r="1524" spans="1:11" ht="15" customHeight="1" x14ac:dyDescent="0.25">
      <c r="A1524" s="2" t="s">
        <v>289</v>
      </c>
      <c r="B1524" s="2" t="s">
        <v>9</v>
      </c>
      <c r="C1524" s="2">
        <v>6</v>
      </c>
      <c r="D1524" s="4">
        <v>477.63</v>
      </c>
      <c r="E1524" s="5">
        <f t="shared" si="92"/>
        <v>2865.7799999999997</v>
      </c>
      <c r="F1524" s="6">
        <v>0.03</v>
      </c>
      <c r="G1524" s="5">
        <f t="shared" si="93"/>
        <v>85.973399999999984</v>
      </c>
      <c r="H1524" s="2">
        <v>2</v>
      </c>
      <c r="I1524" s="3">
        <v>300</v>
      </c>
      <c r="J1524" s="5">
        <f t="shared" si="94"/>
        <v>3079.8065999999999</v>
      </c>
      <c r="K1524" s="11" t="str">
        <f t="shared" si="95"/>
        <v>P0127|Nov</v>
      </c>
    </row>
    <row r="1525" spans="1:11" ht="15" customHeight="1" x14ac:dyDescent="0.25">
      <c r="A1525" s="2" t="s">
        <v>289</v>
      </c>
      <c r="B1525" s="2" t="s">
        <v>10</v>
      </c>
      <c r="C1525" s="2">
        <v>15</v>
      </c>
      <c r="D1525" s="4">
        <v>851.45</v>
      </c>
      <c r="E1525" s="5">
        <f t="shared" si="92"/>
        <v>12771.75</v>
      </c>
      <c r="F1525" s="6">
        <v>0.03</v>
      </c>
      <c r="G1525" s="5">
        <f t="shared" si="93"/>
        <v>383.15249999999997</v>
      </c>
      <c r="H1525" s="2">
        <v>6</v>
      </c>
      <c r="I1525" s="3">
        <v>900</v>
      </c>
      <c r="J1525" s="5">
        <f t="shared" si="94"/>
        <v>13288.5975</v>
      </c>
      <c r="K1525" s="11" t="str">
        <f t="shared" si="95"/>
        <v>P0127|Dec</v>
      </c>
    </row>
    <row r="1526" spans="1:11" ht="15" customHeight="1" x14ac:dyDescent="0.25">
      <c r="A1526" s="2" t="s">
        <v>289</v>
      </c>
      <c r="B1526" s="2" t="s">
        <v>11</v>
      </c>
      <c r="C1526" s="2">
        <v>14</v>
      </c>
      <c r="D1526" s="4">
        <v>788.35</v>
      </c>
      <c r="E1526" s="5">
        <f t="shared" si="92"/>
        <v>11036.9</v>
      </c>
      <c r="F1526" s="6">
        <v>0.03</v>
      </c>
      <c r="G1526" s="5">
        <f t="shared" si="93"/>
        <v>331.10699999999997</v>
      </c>
      <c r="H1526" s="2">
        <v>5</v>
      </c>
      <c r="I1526" s="3">
        <v>750</v>
      </c>
      <c r="J1526" s="5">
        <f t="shared" si="94"/>
        <v>11455.793</v>
      </c>
      <c r="K1526" s="11" t="str">
        <f t="shared" si="95"/>
        <v>P0127|Jan</v>
      </c>
    </row>
    <row r="1527" spans="1:11" ht="15" customHeight="1" x14ac:dyDescent="0.25">
      <c r="A1527" s="2" t="s">
        <v>289</v>
      </c>
      <c r="B1527" s="2" t="s">
        <v>12</v>
      </c>
      <c r="C1527" s="2">
        <v>12</v>
      </c>
      <c r="D1527" s="4">
        <v>716.6</v>
      </c>
      <c r="E1527" s="5">
        <f t="shared" si="92"/>
        <v>8599.2000000000007</v>
      </c>
      <c r="F1527" s="6">
        <v>0.03</v>
      </c>
      <c r="G1527" s="5">
        <f t="shared" si="93"/>
        <v>257.976</v>
      </c>
      <c r="H1527" s="2">
        <v>5</v>
      </c>
      <c r="I1527" s="3">
        <v>750</v>
      </c>
      <c r="J1527" s="5">
        <f t="shared" si="94"/>
        <v>9091.2240000000002</v>
      </c>
      <c r="K1527" s="11" t="str">
        <f t="shared" si="95"/>
        <v>P0127|Feb</v>
      </c>
    </row>
    <row r="1528" spans="1:11" ht="15" customHeight="1" x14ac:dyDescent="0.25">
      <c r="A1528" s="2" t="s">
        <v>289</v>
      </c>
      <c r="B1528" s="2" t="s">
        <v>13</v>
      </c>
      <c r="C1528" s="2">
        <v>12</v>
      </c>
      <c r="D1528" s="4">
        <v>604.08000000000004</v>
      </c>
      <c r="E1528" s="5">
        <f t="shared" si="92"/>
        <v>7248.9600000000009</v>
      </c>
      <c r="F1528" s="6">
        <v>0.03</v>
      </c>
      <c r="G1528" s="5">
        <f t="shared" si="93"/>
        <v>217.46880000000002</v>
      </c>
      <c r="H1528" s="2">
        <v>4</v>
      </c>
      <c r="I1528" s="3">
        <v>600</v>
      </c>
      <c r="J1528" s="5">
        <f t="shared" si="94"/>
        <v>7631.4912000000013</v>
      </c>
      <c r="K1528" s="11" t="str">
        <f t="shared" si="95"/>
        <v>P0127|Mar</v>
      </c>
    </row>
    <row r="1529" spans="1:11" ht="15" customHeight="1" x14ac:dyDescent="0.25">
      <c r="A1529" s="2" t="s">
        <v>291</v>
      </c>
      <c r="B1529" s="2" t="s">
        <v>2</v>
      </c>
      <c r="C1529" s="2">
        <v>5</v>
      </c>
      <c r="D1529" s="4">
        <v>197.36</v>
      </c>
      <c r="E1529" s="5">
        <f t="shared" si="92"/>
        <v>986.80000000000007</v>
      </c>
      <c r="F1529" s="6">
        <v>0.03</v>
      </c>
      <c r="G1529" s="5">
        <f t="shared" si="93"/>
        <v>29.603999999999999</v>
      </c>
      <c r="H1529" s="2">
        <v>2</v>
      </c>
      <c r="I1529" s="3">
        <v>370</v>
      </c>
      <c r="J1529" s="5">
        <f t="shared" si="94"/>
        <v>1327.1960000000001</v>
      </c>
      <c r="K1529" s="11" t="str">
        <f t="shared" si="95"/>
        <v>P0128|Apr</v>
      </c>
    </row>
    <row r="1530" spans="1:11" ht="15" customHeight="1" x14ac:dyDescent="0.25">
      <c r="A1530" s="2" t="s">
        <v>291</v>
      </c>
      <c r="B1530" s="2" t="s">
        <v>3</v>
      </c>
      <c r="C1530" s="2">
        <v>6</v>
      </c>
      <c r="D1530" s="4">
        <v>219.73</v>
      </c>
      <c r="E1530" s="5">
        <f t="shared" si="92"/>
        <v>1318.3799999999999</v>
      </c>
      <c r="F1530" s="6">
        <v>0.03</v>
      </c>
      <c r="G1530" s="5">
        <f t="shared" si="93"/>
        <v>39.551399999999994</v>
      </c>
      <c r="H1530" s="2">
        <v>2</v>
      </c>
      <c r="I1530" s="3">
        <v>370</v>
      </c>
      <c r="J1530" s="5">
        <f t="shared" si="94"/>
        <v>1648.8285999999998</v>
      </c>
      <c r="K1530" s="11" t="str">
        <f t="shared" si="95"/>
        <v>P0128|May</v>
      </c>
    </row>
    <row r="1531" spans="1:11" ht="15" customHeight="1" x14ac:dyDescent="0.25">
      <c r="A1531" s="2" t="s">
        <v>291</v>
      </c>
      <c r="B1531" s="2" t="s">
        <v>4</v>
      </c>
      <c r="C1531" s="2">
        <v>6</v>
      </c>
      <c r="D1531" s="4">
        <v>235.37</v>
      </c>
      <c r="E1531" s="5">
        <f t="shared" si="92"/>
        <v>1412.22</v>
      </c>
      <c r="F1531" s="6">
        <v>0.03</v>
      </c>
      <c r="G1531" s="5">
        <f t="shared" si="93"/>
        <v>42.366599999999998</v>
      </c>
      <c r="H1531" s="2">
        <v>2</v>
      </c>
      <c r="I1531" s="3">
        <v>370</v>
      </c>
      <c r="J1531" s="5">
        <f t="shared" si="94"/>
        <v>1739.8534</v>
      </c>
      <c r="K1531" s="11" t="str">
        <f t="shared" si="95"/>
        <v>P0128|Jun</v>
      </c>
    </row>
    <row r="1532" spans="1:11" ht="15" customHeight="1" x14ac:dyDescent="0.25">
      <c r="A1532" s="2" t="s">
        <v>291</v>
      </c>
      <c r="B1532" s="2" t="s">
        <v>5</v>
      </c>
      <c r="C1532" s="2">
        <v>8</v>
      </c>
      <c r="D1532" s="4">
        <v>228.65</v>
      </c>
      <c r="E1532" s="5">
        <f t="shared" si="92"/>
        <v>1829.2</v>
      </c>
      <c r="F1532" s="6">
        <v>0.03</v>
      </c>
      <c r="G1532" s="5">
        <f t="shared" si="93"/>
        <v>54.875999999999998</v>
      </c>
      <c r="H1532" s="2">
        <v>2</v>
      </c>
      <c r="I1532" s="3">
        <v>370</v>
      </c>
      <c r="J1532" s="5">
        <f t="shared" si="94"/>
        <v>2144.3239999999996</v>
      </c>
      <c r="K1532" s="11" t="str">
        <f t="shared" si="95"/>
        <v>P0128|Jul</v>
      </c>
    </row>
    <row r="1533" spans="1:11" ht="15" customHeight="1" x14ac:dyDescent="0.25">
      <c r="A1533" s="2" t="s">
        <v>291</v>
      </c>
      <c r="B1533" s="2" t="s">
        <v>6</v>
      </c>
      <c r="C1533" s="2">
        <v>8</v>
      </c>
      <c r="D1533" s="4">
        <v>240.92</v>
      </c>
      <c r="E1533" s="5">
        <f t="shared" si="92"/>
        <v>1927.36</v>
      </c>
      <c r="F1533" s="6">
        <v>0.03</v>
      </c>
      <c r="G1533" s="5">
        <f t="shared" si="93"/>
        <v>57.820799999999991</v>
      </c>
      <c r="H1533" s="2">
        <v>2</v>
      </c>
      <c r="I1533" s="3">
        <v>370</v>
      </c>
      <c r="J1533" s="5">
        <f t="shared" si="94"/>
        <v>2239.5391999999997</v>
      </c>
      <c r="K1533" s="11" t="str">
        <f t="shared" si="95"/>
        <v>P0128|Aug</v>
      </c>
    </row>
    <row r="1534" spans="1:11" ht="15" customHeight="1" x14ac:dyDescent="0.25">
      <c r="A1534" s="2" t="s">
        <v>291</v>
      </c>
      <c r="B1534" s="2" t="s">
        <v>7</v>
      </c>
      <c r="C1534" s="2">
        <v>6</v>
      </c>
      <c r="D1534" s="4">
        <v>230.86</v>
      </c>
      <c r="E1534" s="5">
        <f t="shared" si="92"/>
        <v>1385.16</v>
      </c>
      <c r="F1534" s="6">
        <v>0.03</v>
      </c>
      <c r="G1534" s="5">
        <f t="shared" si="93"/>
        <v>41.5548</v>
      </c>
      <c r="H1534" s="2">
        <v>2</v>
      </c>
      <c r="I1534" s="3">
        <v>370</v>
      </c>
      <c r="J1534" s="5">
        <f t="shared" si="94"/>
        <v>1713.6052</v>
      </c>
      <c r="K1534" s="11" t="str">
        <f t="shared" si="95"/>
        <v>P0128|Sep</v>
      </c>
    </row>
    <row r="1535" spans="1:11" ht="15" customHeight="1" x14ac:dyDescent="0.25">
      <c r="A1535" s="2" t="s">
        <v>291</v>
      </c>
      <c r="B1535" s="2" t="s">
        <v>8</v>
      </c>
      <c r="C1535" s="2">
        <v>5</v>
      </c>
      <c r="D1535" s="4">
        <v>209.26</v>
      </c>
      <c r="E1535" s="5">
        <f t="shared" si="92"/>
        <v>1046.3</v>
      </c>
      <c r="F1535" s="6">
        <v>0.03</v>
      </c>
      <c r="G1535" s="5">
        <f t="shared" si="93"/>
        <v>31.388999999999996</v>
      </c>
      <c r="H1535" s="2">
        <v>2</v>
      </c>
      <c r="I1535" s="3">
        <v>370</v>
      </c>
      <c r="J1535" s="5">
        <f t="shared" si="94"/>
        <v>1384.9110000000001</v>
      </c>
      <c r="K1535" s="11" t="str">
        <f t="shared" si="95"/>
        <v>P0128|Oct</v>
      </c>
    </row>
    <row r="1536" spans="1:11" ht="15" customHeight="1" x14ac:dyDescent="0.25">
      <c r="A1536" s="2" t="s">
        <v>291</v>
      </c>
      <c r="B1536" s="2" t="s">
        <v>9</v>
      </c>
      <c r="C1536" s="2">
        <v>5</v>
      </c>
      <c r="D1536" s="4">
        <v>221.32</v>
      </c>
      <c r="E1536" s="5">
        <f t="shared" si="92"/>
        <v>1106.5999999999999</v>
      </c>
      <c r="F1536" s="6">
        <v>0.03</v>
      </c>
      <c r="G1536" s="5">
        <f t="shared" si="93"/>
        <v>33.197999999999993</v>
      </c>
      <c r="H1536" s="2">
        <v>2</v>
      </c>
      <c r="I1536" s="3">
        <v>370</v>
      </c>
      <c r="J1536" s="5">
        <f t="shared" si="94"/>
        <v>1443.4019999999998</v>
      </c>
      <c r="K1536" s="11" t="str">
        <f t="shared" si="95"/>
        <v>P0128|Nov</v>
      </c>
    </row>
    <row r="1537" spans="1:11" ht="15" customHeight="1" x14ac:dyDescent="0.25">
      <c r="A1537" s="2" t="s">
        <v>291</v>
      </c>
      <c r="B1537" s="2" t="s">
        <v>10</v>
      </c>
      <c r="C1537" s="2">
        <v>12</v>
      </c>
      <c r="D1537" s="4">
        <v>397.26</v>
      </c>
      <c r="E1537" s="5">
        <f t="shared" si="92"/>
        <v>4767.12</v>
      </c>
      <c r="F1537" s="6">
        <v>0.03</v>
      </c>
      <c r="G1537" s="5">
        <f t="shared" si="93"/>
        <v>143.0136</v>
      </c>
      <c r="H1537" s="2">
        <v>5</v>
      </c>
      <c r="I1537" s="3">
        <v>925</v>
      </c>
      <c r="J1537" s="5">
        <f t="shared" si="94"/>
        <v>5549.1063999999997</v>
      </c>
      <c r="K1537" s="11" t="str">
        <f t="shared" si="95"/>
        <v>P0128|Dec</v>
      </c>
    </row>
    <row r="1538" spans="1:11" ht="15" customHeight="1" x14ac:dyDescent="0.25">
      <c r="A1538" s="2" t="s">
        <v>291</v>
      </c>
      <c r="B1538" s="2" t="s">
        <v>11</v>
      </c>
      <c r="C1538" s="2">
        <v>10</v>
      </c>
      <c r="D1538" s="4">
        <v>374.96</v>
      </c>
      <c r="E1538" s="5">
        <f t="shared" si="92"/>
        <v>3749.6</v>
      </c>
      <c r="F1538" s="6">
        <v>0.03</v>
      </c>
      <c r="G1538" s="5">
        <f t="shared" si="93"/>
        <v>112.488</v>
      </c>
      <c r="H1538" s="2">
        <v>4</v>
      </c>
      <c r="I1538" s="3">
        <v>740</v>
      </c>
      <c r="J1538" s="5">
        <f t="shared" si="94"/>
        <v>4377.1120000000001</v>
      </c>
      <c r="K1538" s="11" t="str">
        <f t="shared" si="95"/>
        <v>P0128|Jan</v>
      </c>
    </row>
    <row r="1539" spans="1:11" ht="15" customHeight="1" x14ac:dyDescent="0.25">
      <c r="A1539" s="2" t="s">
        <v>291</v>
      </c>
      <c r="B1539" s="2" t="s">
        <v>12</v>
      </c>
      <c r="C1539" s="2">
        <v>8</v>
      </c>
      <c r="D1539" s="4">
        <v>334.88</v>
      </c>
      <c r="E1539" s="5">
        <f t="shared" si="92"/>
        <v>2679.04</v>
      </c>
      <c r="F1539" s="6">
        <v>0.03</v>
      </c>
      <c r="G1539" s="5">
        <f t="shared" si="93"/>
        <v>80.371200000000002</v>
      </c>
      <c r="H1539" s="2">
        <v>3</v>
      </c>
      <c r="I1539" s="3">
        <v>555</v>
      </c>
      <c r="J1539" s="5">
        <f t="shared" si="94"/>
        <v>3153.6687999999999</v>
      </c>
      <c r="K1539" s="11" t="str">
        <f t="shared" si="95"/>
        <v>P0128|Feb</v>
      </c>
    </row>
    <row r="1540" spans="1:11" ht="15" customHeight="1" x14ac:dyDescent="0.25">
      <c r="A1540" s="2" t="s">
        <v>291</v>
      </c>
      <c r="B1540" s="2" t="s">
        <v>13</v>
      </c>
      <c r="C1540" s="2">
        <v>8</v>
      </c>
      <c r="D1540" s="4">
        <v>299.26</v>
      </c>
      <c r="E1540" s="5">
        <f t="shared" si="92"/>
        <v>2394.08</v>
      </c>
      <c r="F1540" s="6">
        <v>0.03</v>
      </c>
      <c r="G1540" s="5">
        <f t="shared" si="93"/>
        <v>71.822400000000002</v>
      </c>
      <c r="H1540" s="2">
        <v>3</v>
      </c>
      <c r="I1540" s="3">
        <v>555</v>
      </c>
      <c r="J1540" s="5">
        <f t="shared" si="94"/>
        <v>2877.2575999999999</v>
      </c>
      <c r="K1540" s="11" t="str">
        <f t="shared" si="95"/>
        <v>P0128|Mar</v>
      </c>
    </row>
    <row r="1541" spans="1:11" ht="15" customHeight="1" x14ac:dyDescent="0.25">
      <c r="A1541" s="2" t="s">
        <v>293</v>
      </c>
      <c r="B1541" s="2" t="s">
        <v>2</v>
      </c>
      <c r="C1541" s="2">
        <v>6</v>
      </c>
      <c r="D1541" s="4">
        <v>284.22000000000003</v>
      </c>
      <c r="E1541" s="5">
        <f t="shared" ref="E1541:E1604" si="96">C1541*D1541</f>
        <v>1705.3200000000002</v>
      </c>
      <c r="F1541" s="6">
        <v>0.03</v>
      </c>
      <c r="G1541" s="5">
        <f t="shared" ref="G1541:G1604" si="97">E1541*F1541</f>
        <v>51.159600000000005</v>
      </c>
      <c r="H1541" s="2">
        <v>2</v>
      </c>
      <c r="I1541" s="3">
        <v>540</v>
      </c>
      <c r="J1541" s="5">
        <f t="shared" ref="J1541:J1604" si="98">E1541+I1541-G1541</f>
        <v>2194.1604000000002</v>
      </c>
      <c r="K1541" s="11" t="str">
        <f t="shared" ref="K1541:K1604" si="99">A1541&amp;"|"&amp;B1541</f>
        <v>P0129|Apr</v>
      </c>
    </row>
    <row r="1542" spans="1:11" ht="15" customHeight="1" x14ac:dyDescent="0.25">
      <c r="A1542" s="2" t="s">
        <v>293</v>
      </c>
      <c r="B1542" s="2" t="s">
        <v>3</v>
      </c>
      <c r="C1542" s="2">
        <v>6</v>
      </c>
      <c r="D1542" s="4">
        <v>311.35000000000002</v>
      </c>
      <c r="E1542" s="5">
        <f t="shared" si="96"/>
        <v>1868.1000000000001</v>
      </c>
      <c r="F1542" s="6">
        <v>0.03</v>
      </c>
      <c r="G1542" s="5">
        <f t="shared" si="97"/>
        <v>56.042999999999999</v>
      </c>
      <c r="H1542" s="2">
        <v>2</v>
      </c>
      <c r="I1542" s="3">
        <v>540</v>
      </c>
      <c r="J1542" s="5">
        <f t="shared" si="98"/>
        <v>2352.0570000000002</v>
      </c>
      <c r="K1542" s="11" t="str">
        <f t="shared" si="99"/>
        <v>P0129|May</v>
      </c>
    </row>
    <row r="1543" spans="1:11" ht="15" customHeight="1" x14ac:dyDescent="0.25">
      <c r="A1543" s="2" t="s">
        <v>293</v>
      </c>
      <c r="B1543" s="2" t="s">
        <v>4</v>
      </c>
      <c r="C1543" s="2">
        <v>8</v>
      </c>
      <c r="D1543" s="4">
        <v>308.99</v>
      </c>
      <c r="E1543" s="5">
        <f t="shared" si="96"/>
        <v>2471.92</v>
      </c>
      <c r="F1543" s="6">
        <v>0.03</v>
      </c>
      <c r="G1543" s="5">
        <f t="shared" si="97"/>
        <v>74.157600000000002</v>
      </c>
      <c r="H1543" s="2">
        <v>2</v>
      </c>
      <c r="I1543" s="3">
        <v>540</v>
      </c>
      <c r="J1543" s="5">
        <f t="shared" si="98"/>
        <v>2937.7624000000001</v>
      </c>
      <c r="K1543" s="11" t="str">
        <f t="shared" si="99"/>
        <v>P0129|Jun</v>
      </c>
    </row>
    <row r="1544" spans="1:11" ht="15" customHeight="1" x14ac:dyDescent="0.25">
      <c r="A1544" s="2" t="s">
        <v>293</v>
      </c>
      <c r="B1544" s="2" t="s">
        <v>5</v>
      </c>
      <c r="C1544" s="2">
        <v>11</v>
      </c>
      <c r="D1544" s="4">
        <v>362.48</v>
      </c>
      <c r="E1544" s="5">
        <f t="shared" si="96"/>
        <v>3987.28</v>
      </c>
      <c r="F1544" s="6">
        <v>0.03</v>
      </c>
      <c r="G1544" s="5">
        <f t="shared" si="97"/>
        <v>119.61840000000001</v>
      </c>
      <c r="H1544" s="2">
        <v>3</v>
      </c>
      <c r="I1544" s="3">
        <v>810</v>
      </c>
      <c r="J1544" s="5">
        <f t="shared" si="98"/>
        <v>4677.6616000000004</v>
      </c>
      <c r="K1544" s="11" t="str">
        <f t="shared" si="99"/>
        <v>P0129|Jul</v>
      </c>
    </row>
    <row r="1545" spans="1:11" ht="15" customHeight="1" x14ac:dyDescent="0.25">
      <c r="A1545" s="2" t="s">
        <v>293</v>
      </c>
      <c r="B1545" s="2" t="s">
        <v>6</v>
      </c>
      <c r="C1545" s="2">
        <v>8</v>
      </c>
      <c r="D1545" s="4">
        <v>312.70999999999998</v>
      </c>
      <c r="E1545" s="5">
        <f t="shared" si="96"/>
        <v>2501.6799999999998</v>
      </c>
      <c r="F1545" s="6">
        <v>0.03</v>
      </c>
      <c r="G1545" s="5">
        <f t="shared" si="97"/>
        <v>75.050399999999996</v>
      </c>
      <c r="H1545" s="2">
        <v>2</v>
      </c>
      <c r="I1545" s="3">
        <v>540</v>
      </c>
      <c r="J1545" s="5">
        <f t="shared" si="98"/>
        <v>2966.6295999999998</v>
      </c>
      <c r="K1545" s="11" t="str">
        <f t="shared" si="99"/>
        <v>P0129|Aug</v>
      </c>
    </row>
    <row r="1546" spans="1:11" ht="15" customHeight="1" x14ac:dyDescent="0.25">
      <c r="A1546" s="2" t="s">
        <v>293</v>
      </c>
      <c r="B1546" s="2" t="s">
        <v>7</v>
      </c>
      <c r="C1546" s="2">
        <v>7</v>
      </c>
      <c r="D1546" s="4">
        <v>338.3</v>
      </c>
      <c r="E1546" s="5">
        <f t="shared" si="96"/>
        <v>2368.1</v>
      </c>
      <c r="F1546" s="6">
        <v>0.03</v>
      </c>
      <c r="G1546" s="5">
        <f t="shared" si="97"/>
        <v>71.042999999999992</v>
      </c>
      <c r="H1546" s="2">
        <v>2</v>
      </c>
      <c r="I1546" s="3">
        <v>540</v>
      </c>
      <c r="J1546" s="5">
        <f t="shared" si="98"/>
        <v>2837.0569999999998</v>
      </c>
      <c r="K1546" s="11" t="str">
        <f t="shared" si="99"/>
        <v>P0129|Sep</v>
      </c>
    </row>
    <row r="1547" spans="1:11" ht="15" customHeight="1" x14ac:dyDescent="0.25">
      <c r="A1547" s="2" t="s">
        <v>293</v>
      </c>
      <c r="B1547" s="2" t="s">
        <v>8</v>
      </c>
      <c r="C1547" s="2">
        <v>7</v>
      </c>
      <c r="D1547" s="4">
        <v>284.52</v>
      </c>
      <c r="E1547" s="5">
        <f t="shared" si="96"/>
        <v>1991.6399999999999</v>
      </c>
      <c r="F1547" s="6">
        <v>0.03</v>
      </c>
      <c r="G1547" s="5">
        <f t="shared" si="97"/>
        <v>59.749199999999995</v>
      </c>
      <c r="H1547" s="2">
        <v>2</v>
      </c>
      <c r="I1547" s="3">
        <v>540</v>
      </c>
      <c r="J1547" s="5">
        <f t="shared" si="98"/>
        <v>2471.8907999999997</v>
      </c>
      <c r="K1547" s="11" t="str">
        <f t="shared" si="99"/>
        <v>P0129|Oct</v>
      </c>
    </row>
    <row r="1548" spans="1:11" ht="15" customHeight="1" x14ac:dyDescent="0.25">
      <c r="A1548" s="2" t="s">
        <v>293</v>
      </c>
      <c r="B1548" s="2" t="s">
        <v>9</v>
      </c>
      <c r="C1548" s="2">
        <v>6</v>
      </c>
      <c r="D1548" s="4">
        <v>329.24</v>
      </c>
      <c r="E1548" s="5">
        <f t="shared" si="96"/>
        <v>1975.44</v>
      </c>
      <c r="F1548" s="6">
        <v>0.03</v>
      </c>
      <c r="G1548" s="5">
        <f t="shared" si="97"/>
        <v>59.263199999999998</v>
      </c>
      <c r="H1548" s="2">
        <v>2</v>
      </c>
      <c r="I1548" s="3">
        <v>540</v>
      </c>
      <c r="J1548" s="5">
        <f t="shared" si="98"/>
        <v>2456.1768000000002</v>
      </c>
      <c r="K1548" s="11" t="str">
        <f t="shared" si="99"/>
        <v>P0129|Nov</v>
      </c>
    </row>
    <row r="1549" spans="1:11" ht="15" customHeight="1" x14ac:dyDescent="0.25">
      <c r="A1549" s="2" t="s">
        <v>293</v>
      </c>
      <c r="B1549" s="2" t="s">
        <v>10</v>
      </c>
      <c r="C1549" s="2">
        <v>14</v>
      </c>
      <c r="D1549" s="4">
        <v>565.47</v>
      </c>
      <c r="E1549" s="5">
        <f t="shared" si="96"/>
        <v>7916.58</v>
      </c>
      <c r="F1549" s="6">
        <v>0.03</v>
      </c>
      <c r="G1549" s="5">
        <f t="shared" si="97"/>
        <v>237.4974</v>
      </c>
      <c r="H1549" s="2">
        <v>6</v>
      </c>
      <c r="I1549" s="3">
        <v>1620</v>
      </c>
      <c r="J1549" s="5">
        <f t="shared" si="98"/>
        <v>9299.0825999999997</v>
      </c>
      <c r="K1549" s="11" t="str">
        <f t="shared" si="99"/>
        <v>P0129|Dec</v>
      </c>
    </row>
    <row r="1550" spans="1:11" ht="15" customHeight="1" x14ac:dyDescent="0.25">
      <c r="A1550" s="2" t="s">
        <v>293</v>
      </c>
      <c r="B1550" s="2" t="s">
        <v>11</v>
      </c>
      <c r="C1550" s="2">
        <v>14</v>
      </c>
      <c r="D1550" s="4">
        <v>473.52</v>
      </c>
      <c r="E1550" s="5">
        <f t="shared" si="96"/>
        <v>6629.28</v>
      </c>
      <c r="F1550" s="6">
        <v>0.03</v>
      </c>
      <c r="G1550" s="5">
        <f t="shared" si="97"/>
        <v>198.8784</v>
      </c>
      <c r="H1550" s="2">
        <v>6</v>
      </c>
      <c r="I1550" s="3">
        <v>1620</v>
      </c>
      <c r="J1550" s="5">
        <f t="shared" si="98"/>
        <v>8050.4015999999992</v>
      </c>
      <c r="K1550" s="11" t="str">
        <f t="shared" si="99"/>
        <v>P0129|Jan</v>
      </c>
    </row>
    <row r="1551" spans="1:11" ht="15" customHeight="1" x14ac:dyDescent="0.25">
      <c r="A1551" s="2" t="s">
        <v>293</v>
      </c>
      <c r="B1551" s="2" t="s">
        <v>12</v>
      </c>
      <c r="C1551" s="2">
        <v>11</v>
      </c>
      <c r="D1551" s="4">
        <v>453.09</v>
      </c>
      <c r="E1551" s="5">
        <f t="shared" si="96"/>
        <v>4983.99</v>
      </c>
      <c r="F1551" s="6">
        <v>0.03</v>
      </c>
      <c r="G1551" s="5">
        <f t="shared" si="97"/>
        <v>149.5197</v>
      </c>
      <c r="H1551" s="2">
        <v>4</v>
      </c>
      <c r="I1551" s="3">
        <v>1080</v>
      </c>
      <c r="J1551" s="5">
        <f t="shared" si="98"/>
        <v>5914.4703</v>
      </c>
      <c r="K1551" s="11" t="str">
        <f t="shared" si="99"/>
        <v>P0129|Feb</v>
      </c>
    </row>
    <row r="1552" spans="1:11" ht="15" customHeight="1" x14ac:dyDescent="0.25">
      <c r="A1552" s="2" t="s">
        <v>293</v>
      </c>
      <c r="B1552" s="2" t="s">
        <v>13</v>
      </c>
      <c r="C1552" s="2">
        <v>11</v>
      </c>
      <c r="D1552" s="4">
        <v>416.9</v>
      </c>
      <c r="E1552" s="5">
        <f t="shared" si="96"/>
        <v>4585.8999999999996</v>
      </c>
      <c r="F1552" s="6">
        <v>0.03</v>
      </c>
      <c r="G1552" s="5">
        <f t="shared" si="97"/>
        <v>137.577</v>
      </c>
      <c r="H1552" s="2">
        <v>4</v>
      </c>
      <c r="I1552" s="3">
        <v>1080</v>
      </c>
      <c r="J1552" s="5">
        <f t="shared" si="98"/>
        <v>5528.3229999999994</v>
      </c>
      <c r="K1552" s="11" t="str">
        <f t="shared" si="99"/>
        <v>P0129|Mar</v>
      </c>
    </row>
    <row r="1553" spans="1:11" ht="15" customHeight="1" x14ac:dyDescent="0.25">
      <c r="A1553" s="2" t="s">
        <v>295</v>
      </c>
      <c r="B1553" s="2" t="s">
        <v>2</v>
      </c>
      <c r="C1553" s="2">
        <v>7</v>
      </c>
      <c r="D1553" s="4">
        <v>119.22</v>
      </c>
      <c r="E1553" s="5">
        <f t="shared" si="96"/>
        <v>834.54</v>
      </c>
      <c r="F1553" s="6">
        <v>0.03</v>
      </c>
      <c r="G1553" s="5">
        <f t="shared" si="97"/>
        <v>25.036199999999997</v>
      </c>
      <c r="H1553" s="2">
        <v>2</v>
      </c>
      <c r="I1553" s="3">
        <v>240</v>
      </c>
      <c r="J1553" s="5">
        <f t="shared" si="98"/>
        <v>1049.5038</v>
      </c>
      <c r="K1553" s="11" t="str">
        <f t="shared" si="99"/>
        <v>P0130|Apr</v>
      </c>
    </row>
    <row r="1554" spans="1:11" ht="15" customHeight="1" x14ac:dyDescent="0.25">
      <c r="A1554" s="2" t="s">
        <v>295</v>
      </c>
      <c r="B1554" s="2" t="s">
        <v>3</v>
      </c>
      <c r="C1554" s="2">
        <v>7</v>
      </c>
      <c r="D1554" s="4">
        <v>139.5</v>
      </c>
      <c r="E1554" s="5">
        <f t="shared" si="96"/>
        <v>976.5</v>
      </c>
      <c r="F1554" s="6">
        <v>0.03</v>
      </c>
      <c r="G1554" s="5">
        <f t="shared" si="97"/>
        <v>29.294999999999998</v>
      </c>
      <c r="H1554" s="2">
        <v>2</v>
      </c>
      <c r="I1554" s="3">
        <v>240</v>
      </c>
      <c r="J1554" s="5">
        <f t="shared" si="98"/>
        <v>1187.2049999999999</v>
      </c>
      <c r="K1554" s="11" t="str">
        <f t="shared" si="99"/>
        <v>P0130|May</v>
      </c>
    </row>
    <row r="1555" spans="1:11" ht="15" customHeight="1" x14ac:dyDescent="0.25">
      <c r="A1555" s="2" t="s">
        <v>295</v>
      </c>
      <c r="B1555" s="2" t="s">
        <v>4</v>
      </c>
      <c r="C1555" s="2">
        <v>9</v>
      </c>
      <c r="D1555" s="4">
        <v>141.33000000000001</v>
      </c>
      <c r="E1555" s="5">
        <f t="shared" si="96"/>
        <v>1271.97</v>
      </c>
      <c r="F1555" s="6">
        <v>0.03</v>
      </c>
      <c r="G1555" s="5">
        <f t="shared" si="97"/>
        <v>38.159100000000002</v>
      </c>
      <c r="H1555" s="2">
        <v>3</v>
      </c>
      <c r="I1555" s="3">
        <v>360</v>
      </c>
      <c r="J1555" s="5">
        <f t="shared" si="98"/>
        <v>1593.8108999999999</v>
      </c>
      <c r="K1555" s="11" t="str">
        <f t="shared" si="99"/>
        <v>P0130|Jun</v>
      </c>
    </row>
    <row r="1556" spans="1:11" ht="15" customHeight="1" x14ac:dyDescent="0.25">
      <c r="A1556" s="2" t="s">
        <v>295</v>
      </c>
      <c r="B1556" s="2" t="s">
        <v>5</v>
      </c>
      <c r="C1556" s="2">
        <v>11</v>
      </c>
      <c r="D1556" s="4">
        <v>148.93</v>
      </c>
      <c r="E1556" s="5">
        <f t="shared" si="96"/>
        <v>1638.23</v>
      </c>
      <c r="F1556" s="6">
        <v>0.03</v>
      </c>
      <c r="G1556" s="5">
        <f t="shared" si="97"/>
        <v>49.146900000000002</v>
      </c>
      <c r="H1556" s="2">
        <v>3</v>
      </c>
      <c r="I1556" s="3">
        <v>360</v>
      </c>
      <c r="J1556" s="5">
        <f t="shared" si="98"/>
        <v>1949.0831000000001</v>
      </c>
      <c r="K1556" s="11" t="str">
        <f t="shared" si="99"/>
        <v>P0130|Jul</v>
      </c>
    </row>
    <row r="1557" spans="1:11" ht="15" customHeight="1" x14ac:dyDescent="0.25">
      <c r="A1557" s="2" t="s">
        <v>295</v>
      </c>
      <c r="B1557" s="2" t="s">
        <v>6</v>
      </c>
      <c r="C1557" s="2">
        <v>11</v>
      </c>
      <c r="D1557" s="4">
        <v>156.53</v>
      </c>
      <c r="E1557" s="5">
        <f t="shared" si="96"/>
        <v>1721.83</v>
      </c>
      <c r="F1557" s="6">
        <v>0.03</v>
      </c>
      <c r="G1557" s="5">
        <f t="shared" si="97"/>
        <v>51.654899999999998</v>
      </c>
      <c r="H1557" s="2">
        <v>3</v>
      </c>
      <c r="I1557" s="3">
        <v>360</v>
      </c>
      <c r="J1557" s="5">
        <f t="shared" si="98"/>
        <v>2030.1750999999999</v>
      </c>
      <c r="K1557" s="11" t="str">
        <f t="shared" si="99"/>
        <v>P0130|Aug</v>
      </c>
    </row>
    <row r="1558" spans="1:11" ht="15" customHeight="1" x14ac:dyDescent="0.25">
      <c r="A1558" s="2" t="s">
        <v>295</v>
      </c>
      <c r="B1558" s="2" t="s">
        <v>7</v>
      </c>
      <c r="C1558" s="2">
        <v>7</v>
      </c>
      <c r="D1558" s="4">
        <v>151.74</v>
      </c>
      <c r="E1558" s="5">
        <f t="shared" si="96"/>
        <v>1062.18</v>
      </c>
      <c r="F1558" s="6">
        <v>0.03</v>
      </c>
      <c r="G1558" s="5">
        <f t="shared" si="97"/>
        <v>31.865400000000001</v>
      </c>
      <c r="H1558" s="2">
        <v>2</v>
      </c>
      <c r="I1558" s="3">
        <v>240</v>
      </c>
      <c r="J1558" s="5">
        <f t="shared" si="98"/>
        <v>1270.3146000000002</v>
      </c>
      <c r="K1558" s="11" t="str">
        <f t="shared" si="99"/>
        <v>P0130|Sep</v>
      </c>
    </row>
    <row r="1559" spans="1:11" ht="15" customHeight="1" x14ac:dyDescent="0.25">
      <c r="A1559" s="2" t="s">
        <v>295</v>
      </c>
      <c r="B1559" s="2" t="s">
        <v>8</v>
      </c>
      <c r="C1559" s="2">
        <v>7</v>
      </c>
      <c r="D1559" s="4">
        <v>133.94999999999999</v>
      </c>
      <c r="E1559" s="5">
        <f t="shared" si="96"/>
        <v>937.64999999999986</v>
      </c>
      <c r="F1559" s="6">
        <v>0.03</v>
      </c>
      <c r="G1559" s="5">
        <f t="shared" si="97"/>
        <v>28.129499999999997</v>
      </c>
      <c r="H1559" s="2">
        <v>2</v>
      </c>
      <c r="I1559" s="3">
        <v>240</v>
      </c>
      <c r="J1559" s="5">
        <f t="shared" si="98"/>
        <v>1149.5204999999999</v>
      </c>
      <c r="K1559" s="11" t="str">
        <f t="shared" si="99"/>
        <v>P0130|Oct</v>
      </c>
    </row>
    <row r="1560" spans="1:11" ht="15" customHeight="1" x14ac:dyDescent="0.25">
      <c r="A1560" s="2" t="s">
        <v>295</v>
      </c>
      <c r="B1560" s="2" t="s">
        <v>9</v>
      </c>
      <c r="C1560" s="2">
        <v>7</v>
      </c>
      <c r="D1560" s="4">
        <v>143.76</v>
      </c>
      <c r="E1560" s="5">
        <f t="shared" si="96"/>
        <v>1006.3199999999999</v>
      </c>
      <c r="F1560" s="6">
        <v>0.03</v>
      </c>
      <c r="G1560" s="5">
        <f t="shared" si="97"/>
        <v>30.189599999999999</v>
      </c>
      <c r="H1560" s="2">
        <v>2</v>
      </c>
      <c r="I1560" s="3">
        <v>240</v>
      </c>
      <c r="J1560" s="5">
        <f t="shared" si="98"/>
        <v>1216.1304</v>
      </c>
      <c r="K1560" s="11" t="str">
        <f t="shared" si="99"/>
        <v>P0130|Nov</v>
      </c>
    </row>
    <row r="1561" spans="1:11" ht="15" customHeight="1" x14ac:dyDescent="0.25">
      <c r="A1561" s="2" t="s">
        <v>295</v>
      </c>
      <c r="B1561" s="2" t="s">
        <v>10</v>
      </c>
      <c r="C1561" s="2">
        <v>15</v>
      </c>
      <c r="D1561" s="4">
        <v>255.91</v>
      </c>
      <c r="E1561" s="5">
        <f t="shared" si="96"/>
        <v>3838.65</v>
      </c>
      <c r="F1561" s="6">
        <v>0.03</v>
      </c>
      <c r="G1561" s="5">
        <f t="shared" si="97"/>
        <v>115.15949999999999</v>
      </c>
      <c r="H1561" s="2">
        <v>6</v>
      </c>
      <c r="I1561" s="3">
        <v>720</v>
      </c>
      <c r="J1561" s="5">
        <f t="shared" si="98"/>
        <v>4443.4904999999999</v>
      </c>
      <c r="K1561" s="11" t="str">
        <f t="shared" si="99"/>
        <v>P0130|Dec</v>
      </c>
    </row>
    <row r="1562" spans="1:11" ht="15" customHeight="1" x14ac:dyDescent="0.25">
      <c r="A1562" s="2" t="s">
        <v>295</v>
      </c>
      <c r="B1562" s="2" t="s">
        <v>11</v>
      </c>
      <c r="C1562" s="2">
        <v>15</v>
      </c>
      <c r="D1562" s="4">
        <v>259.13</v>
      </c>
      <c r="E1562" s="5">
        <f t="shared" si="96"/>
        <v>3886.95</v>
      </c>
      <c r="F1562" s="6">
        <v>0.03</v>
      </c>
      <c r="G1562" s="5">
        <f t="shared" si="97"/>
        <v>116.60849999999999</v>
      </c>
      <c r="H1562" s="2">
        <v>6</v>
      </c>
      <c r="I1562" s="3">
        <v>720</v>
      </c>
      <c r="J1562" s="5">
        <f t="shared" si="98"/>
        <v>4490.3414999999995</v>
      </c>
      <c r="K1562" s="11" t="str">
        <f t="shared" si="99"/>
        <v>P0130|Jan</v>
      </c>
    </row>
    <row r="1563" spans="1:11" ht="15" customHeight="1" x14ac:dyDescent="0.25">
      <c r="A1563" s="2" t="s">
        <v>295</v>
      </c>
      <c r="B1563" s="2" t="s">
        <v>12</v>
      </c>
      <c r="C1563" s="2">
        <v>12</v>
      </c>
      <c r="D1563" s="4">
        <v>186.94</v>
      </c>
      <c r="E1563" s="5">
        <f t="shared" si="96"/>
        <v>2243.2799999999997</v>
      </c>
      <c r="F1563" s="6">
        <v>0.03</v>
      </c>
      <c r="G1563" s="5">
        <f t="shared" si="97"/>
        <v>67.298399999999987</v>
      </c>
      <c r="H1563" s="2">
        <v>5</v>
      </c>
      <c r="I1563" s="3">
        <v>600</v>
      </c>
      <c r="J1563" s="5">
        <f t="shared" si="98"/>
        <v>2775.9815999999996</v>
      </c>
      <c r="K1563" s="11" t="str">
        <f t="shared" si="99"/>
        <v>P0130|Feb</v>
      </c>
    </row>
    <row r="1564" spans="1:11" ht="15" customHeight="1" x14ac:dyDescent="0.25">
      <c r="A1564" s="2" t="s">
        <v>295</v>
      </c>
      <c r="B1564" s="2" t="s">
        <v>13</v>
      </c>
      <c r="C1564" s="2">
        <v>13</v>
      </c>
      <c r="D1564" s="4">
        <v>180.79</v>
      </c>
      <c r="E1564" s="5">
        <f t="shared" si="96"/>
        <v>2350.27</v>
      </c>
      <c r="F1564" s="6">
        <v>0.03</v>
      </c>
      <c r="G1564" s="5">
        <f t="shared" si="97"/>
        <v>70.508099999999999</v>
      </c>
      <c r="H1564" s="2">
        <v>5</v>
      </c>
      <c r="I1564" s="3">
        <v>600</v>
      </c>
      <c r="J1564" s="5">
        <f t="shared" si="98"/>
        <v>2879.7619</v>
      </c>
      <c r="K1564" s="11" t="str">
        <f t="shared" si="99"/>
        <v>P0130|Mar</v>
      </c>
    </row>
    <row r="1565" spans="1:11" ht="15" customHeight="1" x14ac:dyDescent="0.25">
      <c r="A1565" s="2" t="s">
        <v>297</v>
      </c>
      <c r="B1565" s="2" t="s">
        <v>2</v>
      </c>
      <c r="C1565" s="2">
        <v>6</v>
      </c>
      <c r="D1565" s="4">
        <v>103.97</v>
      </c>
      <c r="E1565" s="5">
        <f t="shared" si="96"/>
        <v>623.81999999999994</v>
      </c>
      <c r="F1565" s="6">
        <v>0.03</v>
      </c>
      <c r="G1565" s="5">
        <f t="shared" si="97"/>
        <v>18.714599999999997</v>
      </c>
      <c r="H1565" s="2">
        <v>2</v>
      </c>
      <c r="I1565" s="3">
        <v>240</v>
      </c>
      <c r="J1565" s="5">
        <f t="shared" si="98"/>
        <v>845.10539999999992</v>
      </c>
      <c r="K1565" s="11" t="str">
        <f t="shared" si="99"/>
        <v>P0131|Apr</v>
      </c>
    </row>
    <row r="1566" spans="1:11" ht="15" customHeight="1" x14ac:dyDescent="0.25">
      <c r="A1566" s="2" t="s">
        <v>297</v>
      </c>
      <c r="B1566" s="2" t="s">
        <v>3</v>
      </c>
      <c r="C1566" s="2">
        <v>6</v>
      </c>
      <c r="D1566" s="4">
        <v>111.78</v>
      </c>
      <c r="E1566" s="5">
        <f t="shared" si="96"/>
        <v>670.68000000000006</v>
      </c>
      <c r="F1566" s="6">
        <v>0.03</v>
      </c>
      <c r="G1566" s="5">
        <f t="shared" si="97"/>
        <v>20.1204</v>
      </c>
      <c r="H1566" s="2">
        <v>2</v>
      </c>
      <c r="I1566" s="3">
        <v>240</v>
      </c>
      <c r="J1566" s="5">
        <f t="shared" si="98"/>
        <v>890.55960000000005</v>
      </c>
      <c r="K1566" s="11" t="str">
        <f t="shared" si="99"/>
        <v>P0131|May</v>
      </c>
    </row>
    <row r="1567" spans="1:11" ht="15" customHeight="1" x14ac:dyDescent="0.25">
      <c r="A1567" s="2" t="s">
        <v>297</v>
      </c>
      <c r="B1567" s="2" t="s">
        <v>4</v>
      </c>
      <c r="C1567" s="2">
        <v>8</v>
      </c>
      <c r="D1567" s="4">
        <v>104.95</v>
      </c>
      <c r="E1567" s="5">
        <f t="shared" si="96"/>
        <v>839.6</v>
      </c>
      <c r="F1567" s="6">
        <v>0.03</v>
      </c>
      <c r="G1567" s="5">
        <f t="shared" si="97"/>
        <v>25.187999999999999</v>
      </c>
      <c r="H1567" s="2">
        <v>2</v>
      </c>
      <c r="I1567" s="3">
        <v>240</v>
      </c>
      <c r="J1567" s="5">
        <f t="shared" si="98"/>
        <v>1054.4119999999998</v>
      </c>
      <c r="K1567" s="11" t="str">
        <f t="shared" si="99"/>
        <v>P0131|Jun</v>
      </c>
    </row>
    <row r="1568" spans="1:11" ht="15" customHeight="1" x14ac:dyDescent="0.25">
      <c r="A1568" s="2" t="s">
        <v>297</v>
      </c>
      <c r="B1568" s="2" t="s">
        <v>5</v>
      </c>
      <c r="C1568" s="2">
        <v>10</v>
      </c>
      <c r="D1568" s="4">
        <v>125.21</v>
      </c>
      <c r="E1568" s="5">
        <f t="shared" si="96"/>
        <v>1252.0999999999999</v>
      </c>
      <c r="F1568" s="6">
        <v>0.03</v>
      </c>
      <c r="G1568" s="5">
        <f t="shared" si="97"/>
        <v>37.562999999999995</v>
      </c>
      <c r="H1568" s="2">
        <v>3</v>
      </c>
      <c r="I1568" s="3">
        <v>360</v>
      </c>
      <c r="J1568" s="5">
        <f t="shared" si="98"/>
        <v>1574.5369999999998</v>
      </c>
      <c r="K1568" s="11" t="str">
        <f t="shared" si="99"/>
        <v>P0131|Jul</v>
      </c>
    </row>
    <row r="1569" spans="1:11" ht="15" customHeight="1" x14ac:dyDescent="0.25">
      <c r="A1569" s="2" t="s">
        <v>297</v>
      </c>
      <c r="B1569" s="2" t="s">
        <v>6</v>
      </c>
      <c r="C1569" s="2">
        <v>10</v>
      </c>
      <c r="D1569" s="4">
        <v>135.58000000000001</v>
      </c>
      <c r="E1569" s="5">
        <f t="shared" si="96"/>
        <v>1355.8000000000002</v>
      </c>
      <c r="F1569" s="6">
        <v>0.03</v>
      </c>
      <c r="G1569" s="5">
        <f t="shared" si="97"/>
        <v>40.674000000000007</v>
      </c>
      <c r="H1569" s="2">
        <v>3</v>
      </c>
      <c r="I1569" s="3">
        <v>360</v>
      </c>
      <c r="J1569" s="5">
        <f t="shared" si="98"/>
        <v>1675.1260000000002</v>
      </c>
      <c r="K1569" s="11" t="str">
        <f t="shared" si="99"/>
        <v>P0131|Aug</v>
      </c>
    </row>
    <row r="1570" spans="1:11" ht="15" customHeight="1" x14ac:dyDescent="0.25">
      <c r="A1570" s="2" t="s">
        <v>297</v>
      </c>
      <c r="B1570" s="2" t="s">
        <v>7</v>
      </c>
      <c r="C1570" s="2">
        <v>7</v>
      </c>
      <c r="D1570" s="4">
        <v>117.34</v>
      </c>
      <c r="E1570" s="5">
        <f t="shared" si="96"/>
        <v>821.38</v>
      </c>
      <c r="F1570" s="6">
        <v>0.03</v>
      </c>
      <c r="G1570" s="5">
        <f t="shared" si="97"/>
        <v>24.641399999999997</v>
      </c>
      <c r="H1570" s="2">
        <v>2</v>
      </c>
      <c r="I1570" s="3">
        <v>240</v>
      </c>
      <c r="J1570" s="5">
        <f t="shared" si="98"/>
        <v>1036.7386000000001</v>
      </c>
      <c r="K1570" s="11" t="str">
        <f t="shared" si="99"/>
        <v>P0131|Sep</v>
      </c>
    </row>
    <row r="1571" spans="1:11" ht="15" customHeight="1" x14ac:dyDescent="0.25">
      <c r="A1571" s="2" t="s">
        <v>297</v>
      </c>
      <c r="B1571" s="2" t="s">
        <v>8</v>
      </c>
      <c r="C1571" s="2">
        <v>7</v>
      </c>
      <c r="D1571" s="4">
        <v>98.46</v>
      </c>
      <c r="E1571" s="5">
        <f t="shared" si="96"/>
        <v>689.21999999999991</v>
      </c>
      <c r="F1571" s="6">
        <v>0.03</v>
      </c>
      <c r="G1571" s="5">
        <f t="shared" si="97"/>
        <v>20.676599999999997</v>
      </c>
      <c r="H1571" s="2">
        <v>2</v>
      </c>
      <c r="I1571" s="3">
        <v>240</v>
      </c>
      <c r="J1571" s="5">
        <f t="shared" si="98"/>
        <v>908.54339999999991</v>
      </c>
      <c r="K1571" s="11" t="str">
        <f t="shared" si="99"/>
        <v>P0131|Oct</v>
      </c>
    </row>
    <row r="1572" spans="1:11" ht="15" customHeight="1" x14ac:dyDescent="0.25">
      <c r="A1572" s="2" t="s">
        <v>297</v>
      </c>
      <c r="B1572" s="2" t="s">
        <v>9</v>
      </c>
      <c r="C1572" s="2">
        <v>7</v>
      </c>
      <c r="D1572" s="4">
        <v>113.49</v>
      </c>
      <c r="E1572" s="5">
        <f t="shared" si="96"/>
        <v>794.43</v>
      </c>
      <c r="F1572" s="6">
        <v>0.03</v>
      </c>
      <c r="G1572" s="5">
        <f t="shared" si="97"/>
        <v>23.832899999999999</v>
      </c>
      <c r="H1572" s="2">
        <v>2</v>
      </c>
      <c r="I1572" s="3">
        <v>240</v>
      </c>
      <c r="J1572" s="5">
        <f t="shared" si="98"/>
        <v>1010.5970999999998</v>
      </c>
      <c r="K1572" s="11" t="str">
        <f t="shared" si="99"/>
        <v>P0131|Nov</v>
      </c>
    </row>
    <row r="1573" spans="1:11" ht="15" customHeight="1" x14ac:dyDescent="0.25">
      <c r="A1573" s="2" t="s">
        <v>297</v>
      </c>
      <c r="B1573" s="2" t="s">
        <v>10</v>
      </c>
      <c r="C1573" s="2">
        <v>15</v>
      </c>
      <c r="D1573" s="4">
        <v>224.91</v>
      </c>
      <c r="E1573" s="5">
        <f t="shared" si="96"/>
        <v>3373.65</v>
      </c>
      <c r="F1573" s="6">
        <v>0.03</v>
      </c>
      <c r="G1573" s="5">
        <f t="shared" si="97"/>
        <v>101.20950000000001</v>
      </c>
      <c r="H1573" s="2">
        <v>6</v>
      </c>
      <c r="I1573" s="3">
        <v>720</v>
      </c>
      <c r="J1573" s="5">
        <f t="shared" si="98"/>
        <v>3992.4405000000002</v>
      </c>
      <c r="K1573" s="11" t="str">
        <f t="shared" si="99"/>
        <v>P0131|Dec</v>
      </c>
    </row>
    <row r="1574" spans="1:11" ht="15" customHeight="1" x14ac:dyDescent="0.25">
      <c r="A1574" s="2" t="s">
        <v>297</v>
      </c>
      <c r="B1574" s="2" t="s">
        <v>11</v>
      </c>
      <c r="C1574" s="2">
        <v>13</v>
      </c>
      <c r="D1574" s="4">
        <v>183.09</v>
      </c>
      <c r="E1574" s="5">
        <f t="shared" si="96"/>
        <v>2380.17</v>
      </c>
      <c r="F1574" s="6">
        <v>0.03</v>
      </c>
      <c r="G1574" s="5">
        <f t="shared" si="97"/>
        <v>71.405100000000004</v>
      </c>
      <c r="H1574" s="2">
        <v>5</v>
      </c>
      <c r="I1574" s="3">
        <v>600</v>
      </c>
      <c r="J1574" s="5">
        <f t="shared" si="98"/>
        <v>2908.7649000000001</v>
      </c>
      <c r="K1574" s="11" t="str">
        <f t="shared" si="99"/>
        <v>P0131|Jan</v>
      </c>
    </row>
    <row r="1575" spans="1:11" ht="15" customHeight="1" x14ac:dyDescent="0.25">
      <c r="A1575" s="2" t="s">
        <v>297</v>
      </c>
      <c r="B1575" s="2" t="s">
        <v>12</v>
      </c>
      <c r="C1575" s="2">
        <v>11</v>
      </c>
      <c r="D1575" s="4">
        <v>171.32</v>
      </c>
      <c r="E1575" s="5">
        <f t="shared" si="96"/>
        <v>1884.52</v>
      </c>
      <c r="F1575" s="6">
        <v>0.03</v>
      </c>
      <c r="G1575" s="5">
        <f t="shared" si="97"/>
        <v>56.535599999999995</v>
      </c>
      <c r="H1575" s="2">
        <v>4</v>
      </c>
      <c r="I1575" s="3">
        <v>480</v>
      </c>
      <c r="J1575" s="5">
        <f t="shared" si="98"/>
        <v>2307.9843999999998</v>
      </c>
      <c r="K1575" s="11" t="str">
        <f t="shared" si="99"/>
        <v>P0131|Feb</v>
      </c>
    </row>
    <row r="1576" spans="1:11" ht="15" customHeight="1" x14ac:dyDescent="0.25">
      <c r="A1576" s="2" t="s">
        <v>297</v>
      </c>
      <c r="B1576" s="2" t="s">
        <v>13</v>
      </c>
      <c r="C1576" s="2">
        <v>11</v>
      </c>
      <c r="D1576" s="4">
        <v>155.78</v>
      </c>
      <c r="E1576" s="5">
        <f t="shared" si="96"/>
        <v>1713.58</v>
      </c>
      <c r="F1576" s="6">
        <v>0.03</v>
      </c>
      <c r="G1576" s="5">
        <f t="shared" si="97"/>
        <v>51.407399999999996</v>
      </c>
      <c r="H1576" s="2">
        <v>4</v>
      </c>
      <c r="I1576" s="3">
        <v>480</v>
      </c>
      <c r="J1576" s="5">
        <f t="shared" si="98"/>
        <v>2142.1725999999999</v>
      </c>
      <c r="K1576" s="11" t="str">
        <f t="shared" si="99"/>
        <v>P0131|Mar</v>
      </c>
    </row>
    <row r="1577" spans="1:11" ht="15" customHeight="1" x14ac:dyDescent="0.25">
      <c r="A1577" s="2" t="s">
        <v>299</v>
      </c>
      <c r="B1577" s="2" t="s">
        <v>2</v>
      </c>
      <c r="C1577" s="2">
        <v>6</v>
      </c>
      <c r="D1577" s="4">
        <v>221.37</v>
      </c>
      <c r="E1577" s="5">
        <f t="shared" si="96"/>
        <v>1328.22</v>
      </c>
      <c r="F1577" s="6">
        <v>0.03</v>
      </c>
      <c r="G1577" s="5">
        <f t="shared" si="97"/>
        <v>39.846600000000002</v>
      </c>
      <c r="H1577" s="2">
        <v>2</v>
      </c>
      <c r="I1577" s="3">
        <v>450</v>
      </c>
      <c r="J1577" s="5">
        <f t="shared" si="98"/>
        <v>1738.3733999999999</v>
      </c>
      <c r="K1577" s="11" t="str">
        <f t="shared" si="99"/>
        <v>P0132|Apr</v>
      </c>
    </row>
    <row r="1578" spans="1:11" ht="15" customHeight="1" x14ac:dyDescent="0.25">
      <c r="A1578" s="2" t="s">
        <v>299</v>
      </c>
      <c r="B1578" s="2" t="s">
        <v>3</v>
      </c>
      <c r="C1578" s="2">
        <v>7</v>
      </c>
      <c r="D1578" s="4">
        <v>249.65</v>
      </c>
      <c r="E1578" s="5">
        <f t="shared" si="96"/>
        <v>1747.55</v>
      </c>
      <c r="F1578" s="6">
        <v>0.03</v>
      </c>
      <c r="G1578" s="5">
        <f t="shared" si="97"/>
        <v>52.426499999999997</v>
      </c>
      <c r="H1578" s="2">
        <v>2</v>
      </c>
      <c r="I1578" s="3">
        <v>450</v>
      </c>
      <c r="J1578" s="5">
        <f t="shared" si="98"/>
        <v>2145.1235000000001</v>
      </c>
      <c r="K1578" s="11" t="str">
        <f t="shared" si="99"/>
        <v>P0132|May</v>
      </c>
    </row>
    <row r="1579" spans="1:11" ht="15" customHeight="1" x14ac:dyDescent="0.25">
      <c r="A1579" s="2" t="s">
        <v>299</v>
      </c>
      <c r="B1579" s="2" t="s">
        <v>4</v>
      </c>
      <c r="C1579" s="2">
        <v>8</v>
      </c>
      <c r="D1579" s="4">
        <v>269.58</v>
      </c>
      <c r="E1579" s="5">
        <f t="shared" si="96"/>
        <v>2156.64</v>
      </c>
      <c r="F1579" s="6">
        <v>0.03</v>
      </c>
      <c r="G1579" s="5">
        <f t="shared" si="97"/>
        <v>64.69919999999999</v>
      </c>
      <c r="H1579" s="2">
        <v>2</v>
      </c>
      <c r="I1579" s="3">
        <v>450</v>
      </c>
      <c r="J1579" s="5">
        <f t="shared" si="98"/>
        <v>2541.9407999999999</v>
      </c>
      <c r="K1579" s="11" t="str">
        <f t="shared" si="99"/>
        <v>P0132|Jun</v>
      </c>
    </row>
    <row r="1580" spans="1:11" ht="15" customHeight="1" x14ac:dyDescent="0.25">
      <c r="A1580" s="2" t="s">
        <v>299</v>
      </c>
      <c r="B1580" s="2" t="s">
        <v>5</v>
      </c>
      <c r="C1580" s="2">
        <v>10</v>
      </c>
      <c r="D1580" s="4">
        <v>334.28</v>
      </c>
      <c r="E1580" s="5">
        <f t="shared" si="96"/>
        <v>3342.7999999999997</v>
      </c>
      <c r="F1580" s="6">
        <v>0.03</v>
      </c>
      <c r="G1580" s="5">
        <f t="shared" si="97"/>
        <v>100.28399999999999</v>
      </c>
      <c r="H1580" s="2">
        <v>3</v>
      </c>
      <c r="I1580" s="3">
        <v>675</v>
      </c>
      <c r="J1580" s="5">
        <f t="shared" si="98"/>
        <v>3917.5159999999996</v>
      </c>
      <c r="K1580" s="11" t="str">
        <f t="shared" si="99"/>
        <v>P0132|Jul</v>
      </c>
    </row>
    <row r="1581" spans="1:11" ht="15" customHeight="1" x14ac:dyDescent="0.25">
      <c r="A1581" s="2" t="s">
        <v>299</v>
      </c>
      <c r="B1581" s="2" t="s">
        <v>6</v>
      </c>
      <c r="C1581" s="2">
        <v>9</v>
      </c>
      <c r="D1581" s="4">
        <v>290.86</v>
      </c>
      <c r="E1581" s="5">
        <f t="shared" si="96"/>
        <v>2617.7400000000002</v>
      </c>
      <c r="F1581" s="6">
        <v>0.03</v>
      </c>
      <c r="G1581" s="5">
        <f t="shared" si="97"/>
        <v>78.532200000000003</v>
      </c>
      <c r="H1581" s="2">
        <v>2</v>
      </c>
      <c r="I1581" s="3">
        <v>450</v>
      </c>
      <c r="J1581" s="5">
        <f t="shared" si="98"/>
        <v>2989.2078000000001</v>
      </c>
      <c r="K1581" s="11" t="str">
        <f t="shared" si="99"/>
        <v>P0132|Aug</v>
      </c>
    </row>
    <row r="1582" spans="1:11" ht="15" customHeight="1" x14ac:dyDescent="0.25">
      <c r="A1582" s="2" t="s">
        <v>299</v>
      </c>
      <c r="B1582" s="2" t="s">
        <v>7</v>
      </c>
      <c r="C1582" s="2">
        <v>7</v>
      </c>
      <c r="D1582" s="4">
        <v>305.57</v>
      </c>
      <c r="E1582" s="5">
        <f t="shared" si="96"/>
        <v>2138.9899999999998</v>
      </c>
      <c r="F1582" s="6">
        <v>0.03</v>
      </c>
      <c r="G1582" s="5">
        <f t="shared" si="97"/>
        <v>64.169699999999992</v>
      </c>
      <c r="H1582" s="2">
        <v>2</v>
      </c>
      <c r="I1582" s="3">
        <v>450</v>
      </c>
      <c r="J1582" s="5">
        <f t="shared" si="98"/>
        <v>2524.8202999999999</v>
      </c>
      <c r="K1582" s="11" t="str">
        <f t="shared" si="99"/>
        <v>P0132|Sep</v>
      </c>
    </row>
    <row r="1583" spans="1:11" ht="15" customHeight="1" x14ac:dyDescent="0.25">
      <c r="A1583" s="2" t="s">
        <v>299</v>
      </c>
      <c r="B1583" s="2" t="s">
        <v>8</v>
      </c>
      <c r="C1583" s="2">
        <v>7</v>
      </c>
      <c r="D1583" s="4">
        <v>254.19</v>
      </c>
      <c r="E1583" s="5">
        <f t="shared" si="96"/>
        <v>1779.33</v>
      </c>
      <c r="F1583" s="6">
        <v>0.03</v>
      </c>
      <c r="G1583" s="5">
        <f t="shared" si="97"/>
        <v>53.379899999999999</v>
      </c>
      <c r="H1583" s="2">
        <v>2</v>
      </c>
      <c r="I1583" s="3">
        <v>450</v>
      </c>
      <c r="J1583" s="5">
        <f t="shared" si="98"/>
        <v>2175.9501</v>
      </c>
      <c r="K1583" s="11" t="str">
        <f t="shared" si="99"/>
        <v>P0132|Oct</v>
      </c>
    </row>
    <row r="1584" spans="1:11" ht="15" customHeight="1" x14ac:dyDescent="0.25">
      <c r="A1584" s="2" t="s">
        <v>299</v>
      </c>
      <c r="B1584" s="2" t="s">
        <v>9</v>
      </c>
      <c r="C1584" s="2">
        <v>7</v>
      </c>
      <c r="D1584" s="4">
        <v>248.27</v>
      </c>
      <c r="E1584" s="5">
        <f t="shared" si="96"/>
        <v>1737.89</v>
      </c>
      <c r="F1584" s="6">
        <v>0.03</v>
      </c>
      <c r="G1584" s="5">
        <f t="shared" si="97"/>
        <v>52.136699999999998</v>
      </c>
      <c r="H1584" s="2">
        <v>2</v>
      </c>
      <c r="I1584" s="3">
        <v>450</v>
      </c>
      <c r="J1584" s="5">
        <f t="shared" si="98"/>
        <v>2135.7533000000003</v>
      </c>
      <c r="K1584" s="11" t="str">
        <f t="shared" si="99"/>
        <v>P0132|Nov</v>
      </c>
    </row>
    <row r="1585" spans="1:11" ht="15" customHeight="1" x14ac:dyDescent="0.25">
      <c r="A1585" s="2" t="s">
        <v>299</v>
      </c>
      <c r="B1585" s="2" t="s">
        <v>10</v>
      </c>
      <c r="C1585" s="2">
        <v>15</v>
      </c>
      <c r="D1585" s="4">
        <v>479.66</v>
      </c>
      <c r="E1585" s="5">
        <f t="shared" si="96"/>
        <v>7194.9000000000005</v>
      </c>
      <c r="F1585" s="6">
        <v>0.03</v>
      </c>
      <c r="G1585" s="5">
        <f t="shared" si="97"/>
        <v>215.84700000000001</v>
      </c>
      <c r="H1585" s="2">
        <v>6</v>
      </c>
      <c r="I1585" s="3">
        <v>1350</v>
      </c>
      <c r="J1585" s="5">
        <f t="shared" si="98"/>
        <v>8329.0530000000017</v>
      </c>
      <c r="K1585" s="11" t="str">
        <f t="shared" si="99"/>
        <v>P0132|Dec</v>
      </c>
    </row>
    <row r="1586" spans="1:11" ht="15" customHeight="1" x14ac:dyDescent="0.25">
      <c r="A1586" s="2" t="s">
        <v>299</v>
      </c>
      <c r="B1586" s="2" t="s">
        <v>11</v>
      </c>
      <c r="C1586" s="2">
        <v>13</v>
      </c>
      <c r="D1586" s="4">
        <v>421.54</v>
      </c>
      <c r="E1586" s="5">
        <f t="shared" si="96"/>
        <v>5480.02</v>
      </c>
      <c r="F1586" s="6">
        <v>0.03</v>
      </c>
      <c r="G1586" s="5">
        <f t="shared" si="97"/>
        <v>164.4006</v>
      </c>
      <c r="H1586" s="2">
        <v>5</v>
      </c>
      <c r="I1586" s="3">
        <v>1125</v>
      </c>
      <c r="J1586" s="5">
        <f t="shared" si="98"/>
        <v>6440.6194000000005</v>
      </c>
      <c r="K1586" s="11" t="str">
        <f t="shared" si="99"/>
        <v>P0132|Jan</v>
      </c>
    </row>
    <row r="1587" spans="1:11" ht="15" customHeight="1" x14ac:dyDescent="0.25">
      <c r="A1587" s="2" t="s">
        <v>299</v>
      </c>
      <c r="B1587" s="2" t="s">
        <v>12</v>
      </c>
      <c r="C1587" s="2">
        <v>10</v>
      </c>
      <c r="D1587" s="4">
        <v>399.23</v>
      </c>
      <c r="E1587" s="5">
        <f t="shared" si="96"/>
        <v>3992.3</v>
      </c>
      <c r="F1587" s="6">
        <v>0.03</v>
      </c>
      <c r="G1587" s="5">
        <f t="shared" si="97"/>
        <v>119.76900000000001</v>
      </c>
      <c r="H1587" s="2">
        <v>4</v>
      </c>
      <c r="I1587" s="3">
        <v>900</v>
      </c>
      <c r="J1587" s="5">
        <f t="shared" si="98"/>
        <v>4772.5309999999999</v>
      </c>
      <c r="K1587" s="11" t="str">
        <f t="shared" si="99"/>
        <v>P0132|Feb</v>
      </c>
    </row>
    <row r="1588" spans="1:11" ht="15" customHeight="1" x14ac:dyDescent="0.25">
      <c r="A1588" s="2" t="s">
        <v>299</v>
      </c>
      <c r="B1588" s="2" t="s">
        <v>13</v>
      </c>
      <c r="C1588" s="2">
        <v>12</v>
      </c>
      <c r="D1588" s="4">
        <v>365.79</v>
      </c>
      <c r="E1588" s="5">
        <f t="shared" si="96"/>
        <v>4389.4800000000005</v>
      </c>
      <c r="F1588" s="6">
        <v>0.03</v>
      </c>
      <c r="G1588" s="5">
        <f t="shared" si="97"/>
        <v>131.68440000000001</v>
      </c>
      <c r="H1588" s="2">
        <v>4</v>
      </c>
      <c r="I1588" s="3">
        <v>900</v>
      </c>
      <c r="J1588" s="5">
        <f t="shared" si="98"/>
        <v>5157.7956000000004</v>
      </c>
      <c r="K1588" s="11" t="str">
        <f t="shared" si="99"/>
        <v>P0132|Mar</v>
      </c>
    </row>
    <row r="1589" spans="1:11" ht="15" customHeight="1" x14ac:dyDescent="0.25">
      <c r="A1589" s="2" t="s">
        <v>301</v>
      </c>
      <c r="B1589" s="2" t="s">
        <v>2</v>
      </c>
      <c r="C1589" s="2">
        <v>5</v>
      </c>
      <c r="D1589" s="4">
        <v>240.84</v>
      </c>
      <c r="E1589" s="5">
        <f t="shared" si="96"/>
        <v>1204.2</v>
      </c>
      <c r="F1589" s="6">
        <v>0.03</v>
      </c>
      <c r="G1589" s="5">
        <f t="shared" si="97"/>
        <v>36.125999999999998</v>
      </c>
      <c r="H1589" s="2">
        <v>2</v>
      </c>
      <c r="I1589" s="3">
        <v>450</v>
      </c>
      <c r="J1589" s="5">
        <f t="shared" si="98"/>
        <v>1618.0740000000001</v>
      </c>
      <c r="K1589" s="11" t="str">
        <f t="shared" si="99"/>
        <v>P0133|Apr</v>
      </c>
    </row>
    <row r="1590" spans="1:11" ht="15" customHeight="1" x14ac:dyDescent="0.25">
      <c r="A1590" s="2" t="s">
        <v>301</v>
      </c>
      <c r="B1590" s="2" t="s">
        <v>3</v>
      </c>
      <c r="C1590" s="2">
        <v>5</v>
      </c>
      <c r="D1590" s="4">
        <v>258.72000000000003</v>
      </c>
      <c r="E1590" s="5">
        <f t="shared" si="96"/>
        <v>1293.6000000000001</v>
      </c>
      <c r="F1590" s="6">
        <v>0.03</v>
      </c>
      <c r="G1590" s="5">
        <f t="shared" si="97"/>
        <v>38.808</v>
      </c>
      <c r="H1590" s="2">
        <v>2</v>
      </c>
      <c r="I1590" s="3">
        <v>450</v>
      </c>
      <c r="J1590" s="5">
        <f t="shared" si="98"/>
        <v>1704.7920000000001</v>
      </c>
      <c r="K1590" s="11" t="str">
        <f t="shared" si="99"/>
        <v>P0133|May</v>
      </c>
    </row>
    <row r="1591" spans="1:11" ht="15" customHeight="1" x14ac:dyDescent="0.25">
      <c r="A1591" s="2" t="s">
        <v>301</v>
      </c>
      <c r="B1591" s="2" t="s">
        <v>4</v>
      </c>
      <c r="C1591" s="2">
        <v>8</v>
      </c>
      <c r="D1591" s="4">
        <v>283.69</v>
      </c>
      <c r="E1591" s="5">
        <f t="shared" si="96"/>
        <v>2269.52</v>
      </c>
      <c r="F1591" s="6">
        <v>0.03</v>
      </c>
      <c r="G1591" s="5">
        <f t="shared" si="97"/>
        <v>68.085599999999999</v>
      </c>
      <c r="H1591" s="2">
        <v>2</v>
      </c>
      <c r="I1591" s="3">
        <v>450</v>
      </c>
      <c r="J1591" s="5">
        <f t="shared" si="98"/>
        <v>2651.4344000000001</v>
      </c>
      <c r="K1591" s="11" t="str">
        <f t="shared" si="99"/>
        <v>P0133|Jun</v>
      </c>
    </row>
    <row r="1592" spans="1:11" ht="15" customHeight="1" x14ac:dyDescent="0.25">
      <c r="A1592" s="2" t="s">
        <v>301</v>
      </c>
      <c r="B1592" s="2" t="s">
        <v>5</v>
      </c>
      <c r="C1592" s="2">
        <v>9</v>
      </c>
      <c r="D1592" s="4">
        <v>322.20999999999998</v>
      </c>
      <c r="E1592" s="5">
        <f t="shared" si="96"/>
        <v>2899.89</v>
      </c>
      <c r="F1592" s="6">
        <v>0.03</v>
      </c>
      <c r="G1592" s="5">
        <f t="shared" si="97"/>
        <v>86.99669999999999</v>
      </c>
      <c r="H1592" s="2">
        <v>2</v>
      </c>
      <c r="I1592" s="3">
        <v>450</v>
      </c>
      <c r="J1592" s="5">
        <f t="shared" si="98"/>
        <v>3262.8932999999997</v>
      </c>
      <c r="K1592" s="11" t="str">
        <f t="shared" si="99"/>
        <v>P0133|Jul</v>
      </c>
    </row>
    <row r="1593" spans="1:11" ht="15" customHeight="1" x14ac:dyDescent="0.25">
      <c r="A1593" s="2" t="s">
        <v>301</v>
      </c>
      <c r="B1593" s="2" t="s">
        <v>6</v>
      </c>
      <c r="C1593" s="2">
        <v>9</v>
      </c>
      <c r="D1593" s="4">
        <v>298.61</v>
      </c>
      <c r="E1593" s="5">
        <f t="shared" si="96"/>
        <v>2687.4900000000002</v>
      </c>
      <c r="F1593" s="6">
        <v>0.03</v>
      </c>
      <c r="G1593" s="5">
        <f t="shared" si="97"/>
        <v>80.624700000000004</v>
      </c>
      <c r="H1593" s="2">
        <v>2</v>
      </c>
      <c r="I1593" s="3">
        <v>450</v>
      </c>
      <c r="J1593" s="5">
        <f t="shared" si="98"/>
        <v>3056.8653000000004</v>
      </c>
      <c r="K1593" s="11" t="str">
        <f t="shared" si="99"/>
        <v>P0133|Aug</v>
      </c>
    </row>
    <row r="1594" spans="1:11" ht="15" customHeight="1" x14ac:dyDescent="0.25">
      <c r="A1594" s="2" t="s">
        <v>301</v>
      </c>
      <c r="B1594" s="2" t="s">
        <v>7</v>
      </c>
      <c r="C1594" s="2">
        <v>5</v>
      </c>
      <c r="D1594" s="4">
        <v>279.72000000000003</v>
      </c>
      <c r="E1594" s="5">
        <f t="shared" si="96"/>
        <v>1398.6000000000001</v>
      </c>
      <c r="F1594" s="6">
        <v>0.03</v>
      </c>
      <c r="G1594" s="5">
        <f t="shared" si="97"/>
        <v>41.958000000000006</v>
      </c>
      <c r="H1594" s="2">
        <v>2</v>
      </c>
      <c r="I1594" s="3">
        <v>450</v>
      </c>
      <c r="J1594" s="5">
        <f t="shared" si="98"/>
        <v>1806.6420000000001</v>
      </c>
      <c r="K1594" s="11" t="str">
        <f t="shared" si="99"/>
        <v>P0133|Sep</v>
      </c>
    </row>
    <row r="1595" spans="1:11" ht="15" customHeight="1" x14ac:dyDescent="0.25">
      <c r="A1595" s="2" t="s">
        <v>301</v>
      </c>
      <c r="B1595" s="2" t="s">
        <v>8</v>
      </c>
      <c r="C1595" s="2">
        <v>6</v>
      </c>
      <c r="D1595" s="4">
        <v>266.48</v>
      </c>
      <c r="E1595" s="5">
        <f t="shared" si="96"/>
        <v>1598.88</v>
      </c>
      <c r="F1595" s="6">
        <v>0.03</v>
      </c>
      <c r="G1595" s="5">
        <f t="shared" si="97"/>
        <v>47.9664</v>
      </c>
      <c r="H1595" s="2">
        <v>2</v>
      </c>
      <c r="I1595" s="3">
        <v>450</v>
      </c>
      <c r="J1595" s="5">
        <f t="shared" si="98"/>
        <v>2000.9136000000001</v>
      </c>
      <c r="K1595" s="11" t="str">
        <f t="shared" si="99"/>
        <v>P0133|Oct</v>
      </c>
    </row>
    <row r="1596" spans="1:11" ht="15" customHeight="1" x14ac:dyDescent="0.25">
      <c r="A1596" s="2" t="s">
        <v>301</v>
      </c>
      <c r="B1596" s="2" t="s">
        <v>9</v>
      </c>
      <c r="C1596" s="2">
        <v>5</v>
      </c>
      <c r="D1596" s="4">
        <v>260.14</v>
      </c>
      <c r="E1596" s="5">
        <f t="shared" si="96"/>
        <v>1300.6999999999998</v>
      </c>
      <c r="F1596" s="6">
        <v>0.03</v>
      </c>
      <c r="G1596" s="5">
        <f t="shared" si="97"/>
        <v>39.020999999999994</v>
      </c>
      <c r="H1596" s="2">
        <v>2</v>
      </c>
      <c r="I1596" s="3">
        <v>450</v>
      </c>
      <c r="J1596" s="5">
        <f t="shared" si="98"/>
        <v>1711.6789999999999</v>
      </c>
      <c r="K1596" s="11" t="str">
        <f t="shared" si="99"/>
        <v>P0133|Nov</v>
      </c>
    </row>
    <row r="1597" spans="1:11" ht="15" customHeight="1" x14ac:dyDescent="0.25">
      <c r="A1597" s="2" t="s">
        <v>301</v>
      </c>
      <c r="B1597" s="2" t="s">
        <v>10</v>
      </c>
      <c r="C1597" s="2">
        <v>14</v>
      </c>
      <c r="D1597" s="4">
        <v>465.72</v>
      </c>
      <c r="E1597" s="5">
        <f t="shared" si="96"/>
        <v>6520.08</v>
      </c>
      <c r="F1597" s="6">
        <v>0.03</v>
      </c>
      <c r="G1597" s="5">
        <f t="shared" si="97"/>
        <v>195.60239999999999</v>
      </c>
      <c r="H1597" s="2">
        <v>6</v>
      </c>
      <c r="I1597" s="3">
        <v>1350</v>
      </c>
      <c r="J1597" s="5">
        <f t="shared" si="98"/>
        <v>7674.4776000000002</v>
      </c>
      <c r="K1597" s="11" t="str">
        <f t="shared" si="99"/>
        <v>P0133|Dec</v>
      </c>
    </row>
    <row r="1598" spans="1:11" ht="15" customHeight="1" x14ac:dyDescent="0.25">
      <c r="A1598" s="2" t="s">
        <v>301</v>
      </c>
      <c r="B1598" s="2" t="s">
        <v>11</v>
      </c>
      <c r="C1598" s="2">
        <v>13</v>
      </c>
      <c r="D1598" s="4">
        <v>470.45</v>
      </c>
      <c r="E1598" s="5">
        <f t="shared" si="96"/>
        <v>6115.8499999999995</v>
      </c>
      <c r="F1598" s="6">
        <v>0.03</v>
      </c>
      <c r="G1598" s="5">
        <f t="shared" si="97"/>
        <v>183.47549999999998</v>
      </c>
      <c r="H1598" s="2">
        <v>5</v>
      </c>
      <c r="I1598" s="3">
        <v>1125</v>
      </c>
      <c r="J1598" s="5">
        <f t="shared" si="98"/>
        <v>7057.3744999999999</v>
      </c>
      <c r="K1598" s="11" t="str">
        <f t="shared" si="99"/>
        <v>P0133|Jan</v>
      </c>
    </row>
    <row r="1599" spans="1:11" ht="15" customHeight="1" x14ac:dyDescent="0.25">
      <c r="A1599" s="2" t="s">
        <v>301</v>
      </c>
      <c r="B1599" s="2" t="s">
        <v>12</v>
      </c>
      <c r="C1599" s="2">
        <v>11</v>
      </c>
      <c r="D1599" s="4">
        <v>392.29</v>
      </c>
      <c r="E1599" s="5">
        <f t="shared" si="96"/>
        <v>4315.1900000000005</v>
      </c>
      <c r="F1599" s="6">
        <v>0.03</v>
      </c>
      <c r="G1599" s="5">
        <f t="shared" si="97"/>
        <v>129.45570000000001</v>
      </c>
      <c r="H1599" s="2">
        <v>4</v>
      </c>
      <c r="I1599" s="3">
        <v>900</v>
      </c>
      <c r="J1599" s="5">
        <f t="shared" si="98"/>
        <v>5085.7343000000001</v>
      </c>
      <c r="K1599" s="11" t="str">
        <f t="shared" si="99"/>
        <v>P0133|Feb</v>
      </c>
    </row>
    <row r="1600" spans="1:11" ht="15" customHeight="1" x14ac:dyDescent="0.25">
      <c r="A1600" s="2" t="s">
        <v>301</v>
      </c>
      <c r="B1600" s="2" t="s">
        <v>13</v>
      </c>
      <c r="C1600" s="2">
        <v>10</v>
      </c>
      <c r="D1600" s="4">
        <v>364.14</v>
      </c>
      <c r="E1600" s="5">
        <f t="shared" si="96"/>
        <v>3641.3999999999996</v>
      </c>
      <c r="F1600" s="6">
        <v>0.03</v>
      </c>
      <c r="G1600" s="5">
        <f t="shared" si="97"/>
        <v>109.24199999999999</v>
      </c>
      <c r="H1600" s="2">
        <v>4</v>
      </c>
      <c r="I1600" s="3">
        <v>900</v>
      </c>
      <c r="J1600" s="5">
        <f t="shared" si="98"/>
        <v>4432.1579999999994</v>
      </c>
      <c r="K1600" s="11" t="str">
        <f t="shared" si="99"/>
        <v>P0133|Mar</v>
      </c>
    </row>
    <row r="1601" spans="1:11" ht="15" customHeight="1" x14ac:dyDescent="0.25">
      <c r="A1601" s="2" t="s">
        <v>303</v>
      </c>
      <c r="B1601" s="2" t="s">
        <v>2</v>
      </c>
      <c r="C1601" s="2">
        <v>6</v>
      </c>
      <c r="D1601" s="4">
        <v>115.46</v>
      </c>
      <c r="E1601" s="5">
        <f t="shared" si="96"/>
        <v>692.76</v>
      </c>
      <c r="F1601" s="6">
        <v>0.03</v>
      </c>
      <c r="G1601" s="5">
        <f t="shared" si="97"/>
        <v>20.782799999999998</v>
      </c>
      <c r="H1601" s="2">
        <v>2</v>
      </c>
      <c r="I1601" s="3">
        <v>240</v>
      </c>
      <c r="J1601" s="5">
        <f t="shared" si="98"/>
        <v>911.97720000000004</v>
      </c>
      <c r="K1601" s="11" t="str">
        <f t="shared" si="99"/>
        <v>P0134|Apr</v>
      </c>
    </row>
    <row r="1602" spans="1:11" ht="15" customHeight="1" x14ac:dyDescent="0.25">
      <c r="A1602" s="2" t="s">
        <v>303</v>
      </c>
      <c r="B1602" s="2" t="s">
        <v>3</v>
      </c>
      <c r="C1602" s="2">
        <v>7</v>
      </c>
      <c r="D1602" s="4">
        <v>123.83</v>
      </c>
      <c r="E1602" s="5">
        <f t="shared" si="96"/>
        <v>866.81</v>
      </c>
      <c r="F1602" s="6">
        <v>0.03</v>
      </c>
      <c r="G1602" s="5">
        <f t="shared" si="97"/>
        <v>26.004299999999997</v>
      </c>
      <c r="H1602" s="2">
        <v>2</v>
      </c>
      <c r="I1602" s="3">
        <v>240</v>
      </c>
      <c r="J1602" s="5">
        <f t="shared" si="98"/>
        <v>1080.8056999999999</v>
      </c>
      <c r="K1602" s="11" t="str">
        <f t="shared" si="99"/>
        <v>P0134|May</v>
      </c>
    </row>
    <row r="1603" spans="1:11" ht="15" customHeight="1" x14ac:dyDescent="0.25">
      <c r="A1603" s="2" t="s">
        <v>303</v>
      </c>
      <c r="B1603" s="2" t="s">
        <v>4</v>
      </c>
      <c r="C1603" s="2">
        <v>7</v>
      </c>
      <c r="D1603" s="4">
        <v>129.74</v>
      </c>
      <c r="E1603" s="5">
        <f t="shared" si="96"/>
        <v>908.18000000000006</v>
      </c>
      <c r="F1603" s="6">
        <v>0.03</v>
      </c>
      <c r="G1603" s="5">
        <f t="shared" si="97"/>
        <v>27.2454</v>
      </c>
      <c r="H1603" s="2">
        <v>2</v>
      </c>
      <c r="I1603" s="3">
        <v>240</v>
      </c>
      <c r="J1603" s="5">
        <f t="shared" si="98"/>
        <v>1120.9346</v>
      </c>
      <c r="K1603" s="11" t="str">
        <f t="shared" si="99"/>
        <v>P0134|Jun</v>
      </c>
    </row>
    <row r="1604" spans="1:11" ht="15" customHeight="1" x14ac:dyDescent="0.25">
      <c r="A1604" s="2" t="s">
        <v>303</v>
      </c>
      <c r="B1604" s="2" t="s">
        <v>5</v>
      </c>
      <c r="C1604" s="2">
        <v>10</v>
      </c>
      <c r="D1604" s="4">
        <v>137.6</v>
      </c>
      <c r="E1604" s="5">
        <f t="shared" si="96"/>
        <v>1376</v>
      </c>
      <c r="F1604" s="6">
        <v>0.03</v>
      </c>
      <c r="G1604" s="5">
        <f t="shared" si="97"/>
        <v>41.28</v>
      </c>
      <c r="H1604" s="2">
        <v>3</v>
      </c>
      <c r="I1604" s="3">
        <v>360</v>
      </c>
      <c r="J1604" s="5">
        <f t="shared" si="98"/>
        <v>1694.72</v>
      </c>
      <c r="K1604" s="11" t="str">
        <f t="shared" si="99"/>
        <v>P0134|Jul</v>
      </c>
    </row>
    <row r="1605" spans="1:11" ht="15" customHeight="1" x14ac:dyDescent="0.25">
      <c r="A1605" s="2" t="s">
        <v>303</v>
      </c>
      <c r="B1605" s="2" t="s">
        <v>6</v>
      </c>
      <c r="C1605" s="2">
        <v>9</v>
      </c>
      <c r="D1605" s="4">
        <v>140.44999999999999</v>
      </c>
      <c r="E1605" s="5">
        <f t="shared" ref="E1605:E1668" si="100">C1605*D1605</f>
        <v>1264.05</v>
      </c>
      <c r="F1605" s="6">
        <v>0.03</v>
      </c>
      <c r="G1605" s="5">
        <f t="shared" ref="G1605:G1668" si="101">E1605*F1605</f>
        <v>37.921499999999995</v>
      </c>
      <c r="H1605" s="2">
        <v>2</v>
      </c>
      <c r="I1605" s="3">
        <v>240</v>
      </c>
      <c r="J1605" s="5">
        <f t="shared" ref="J1605:J1668" si="102">E1605+I1605-G1605</f>
        <v>1466.1285</v>
      </c>
      <c r="K1605" s="11" t="str">
        <f t="shared" ref="K1605:K1668" si="103">A1605&amp;"|"&amp;B1605</f>
        <v>P0134|Aug</v>
      </c>
    </row>
    <row r="1606" spans="1:11" ht="15" customHeight="1" x14ac:dyDescent="0.25">
      <c r="A1606" s="2" t="s">
        <v>303</v>
      </c>
      <c r="B1606" s="2" t="s">
        <v>7</v>
      </c>
      <c r="C1606" s="2">
        <v>7</v>
      </c>
      <c r="D1606" s="4">
        <v>145.1</v>
      </c>
      <c r="E1606" s="5">
        <f t="shared" si="100"/>
        <v>1015.6999999999999</v>
      </c>
      <c r="F1606" s="6">
        <v>0.03</v>
      </c>
      <c r="G1606" s="5">
        <f t="shared" si="101"/>
        <v>30.470999999999997</v>
      </c>
      <c r="H1606" s="2">
        <v>2</v>
      </c>
      <c r="I1606" s="3">
        <v>240</v>
      </c>
      <c r="J1606" s="5">
        <f t="shared" si="102"/>
        <v>1225.2289999999998</v>
      </c>
      <c r="K1606" s="11" t="str">
        <f t="shared" si="103"/>
        <v>P0134|Sep</v>
      </c>
    </row>
    <row r="1607" spans="1:11" ht="15" customHeight="1" x14ac:dyDescent="0.25">
      <c r="A1607" s="2" t="s">
        <v>303</v>
      </c>
      <c r="B1607" s="2" t="s">
        <v>8</v>
      </c>
      <c r="C1607" s="2">
        <v>6</v>
      </c>
      <c r="D1607" s="4">
        <v>127.86</v>
      </c>
      <c r="E1607" s="5">
        <f t="shared" si="100"/>
        <v>767.16</v>
      </c>
      <c r="F1607" s="6">
        <v>0.03</v>
      </c>
      <c r="G1607" s="5">
        <f t="shared" si="101"/>
        <v>23.014799999999997</v>
      </c>
      <c r="H1607" s="2">
        <v>2</v>
      </c>
      <c r="I1607" s="3">
        <v>240</v>
      </c>
      <c r="J1607" s="5">
        <f t="shared" si="102"/>
        <v>984.14519999999993</v>
      </c>
      <c r="K1607" s="11" t="str">
        <f t="shared" si="103"/>
        <v>P0134|Oct</v>
      </c>
    </row>
    <row r="1608" spans="1:11" ht="15" customHeight="1" x14ac:dyDescent="0.25">
      <c r="A1608" s="2" t="s">
        <v>303</v>
      </c>
      <c r="B1608" s="2" t="s">
        <v>9</v>
      </c>
      <c r="C1608" s="2">
        <v>6</v>
      </c>
      <c r="D1608" s="4">
        <v>126.36</v>
      </c>
      <c r="E1608" s="5">
        <f t="shared" si="100"/>
        <v>758.16</v>
      </c>
      <c r="F1608" s="6">
        <v>0.03</v>
      </c>
      <c r="G1608" s="5">
        <f t="shared" si="101"/>
        <v>22.744799999999998</v>
      </c>
      <c r="H1608" s="2">
        <v>2</v>
      </c>
      <c r="I1608" s="3">
        <v>240</v>
      </c>
      <c r="J1608" s="5">
        <f t="shared" si="102"/>
        <v>975.41519999999991</v>
      </c>
      <c r="K1608" s="11" t="str">
        <f t="shared" si="103"/>
        <v>P0134|Nov</v>
      </c>
    </row>
    <row r="1609" spans="1:11" ht="15" customHeight="1" x14ac:dyDescent="0.25">
      <c r="A1609" s="2" t="s">
        <v>303</v>
      </c>
      <c r="B1609" s="2" t="s">
        <v>10</v>
      </c>
      <c r="C1609" s="2">
        <v>13</v>
      </c>
      <c r="D1609" s="4">
        <v>244.48</v>
      </c>
      <c r="E1609" s="5">
        <f t="shared" si="100"/>
        <v>3178.24</v>
      </c>
      <c r="F1609" s="6">
        <v>0.03</v>
      </c>
      <c r="G1609" s="5">
        <f t="shared" si="101"/>
        <v>95.347199999999987</v>
      </c>
      <c r="H1609" s="2">
        <v>5</v>
      </c>
      <c r="I1609" s="3">
        <v>600</v>
      </c>
      <c r="J1609" s="5">
        <f t="shared" si="102"/>
        <v>3682.8927999999996</v>
      </c>
      <c r="K1609" s="11" t="str">
        <f t="shared" si="103"/>
        <v>P0134|Dec</v>
      </c>
    </row>
    <row r="1610" spans="1:11" ht="15" customHeight="1" x14ac:dyDescent="0.25">
      <c r="A1610" s="2" t="s">
        <v>303</v>
      </c>
      <c r="B1610" s="2" t="s">
        <v>11</v>
      </c>
      <c r="C1610" s="2">
        <v>12</v>
      </c>
      <c r="D1610" s="4">
        <v>205.94</v>
      </c>
      <c r="E1610" s="5">
        <f t="shared" si="100"/>
        <v>2471.2799999999997</v>
      </c>
      <c r="F1610" s="6">
        <v>0.03</v>
      </c>
      <c r="G1610" s="5">
        <f t="shared" si="101"/>
        <v>74.13839999999999</v>
      </c>
      <c r="H1610" s="2">
        <v>5</v>
      </c>
      <c r="I1610" s="3">
        <v>600</v>
      </c>
      <c r="J1610" s="5">
        <f t="shared" si="102"/>
        <v>2997.1415999999999</v>
      </c>
      <c r="K1610" s="11" t="str">
        <f t="shared" si="103"/>
        <v>P0134|Jan</v>
      </c>
    </row>
    <row r="1611" spans="1:11" ht="15" customHeight="1" x14ac:dyDescent="0.25">
      <c r="A1611" s="2" t="s">
        <v>303</v>
      </c>
      <c r="B1611" s="2" t="s">
        <v>12</v>
      </c>
      <c r="C1611" s="2">
        <v>10</v>
      </c>
      <c r="D1611" s="4">
        <v>181.54</v>
      </c>
      <c r="E1611" s="5">
        <f t="shared" si="100"/>
        <v>1815.3999999999999</v>
      </c>
      <c r="F1611" s="6">
        <v>0.03</v>
      </c>
      <c r="G1611" s="5">
        <f t="shared" si="101"/>
        <v>54.461999999999996</v>
      </c>
      <c r="H1611" s="2">
        <v>4</v>
      </c>
      <c r="I1611" s="3">
        <v>480</v>
      </c>
      <c r="J1611" s="5">
        <f t="shared" si="102"/>
        <v>2240.9379999999996</v>
      </c>
      <c r="K1611" s="11" t="str">
        <f t="shared" si="103"/>
        <v>P0134|Feb</v>
      </c>
    </row>
    <row r="1612" spans="1:11" ht="15" customHeight="1" x14ac:dyDescent="0.25">
      <c r="A1612" s="2" t="s">
        <v>303</v>
      </c>
      <c r="B1612" s="2" t="s">
        <v>13</v>
      </c>
      <c r="C1612" s="2">
        <v>10</v>
      </c>
      <c r="D1612" s="4">
        <v>169.52</v>
      </c>
      <c r="E1612" s="5">
        <f t="shared" si="100"/>
        <v>1695.2</v>
      </c>
      <c r="F1612" s="6">
        <v>0.03</v>
      </c>
      <c r="G1612" s="5">
        <f t="shared" si="101"/>
        <v>50.856000000000002</v>
      </c>
      <c r="H1612" s="2">
        <v>4</v>
      </c>
      <c r="I1612" s="3">
        <v>480</v>
      </c>
      <c r="J1612" s="5">
        <f t="shared" si="102"/>
        <v>2124.3439999999996</v>
      </c>
      <c r="K1612" s="11" t="str">
        <f t="shared" si="103"/>
        <v>P0134|Mar</v>
      </c>
    </row>
    <row r="1613" spans="1:11" ht="15" customHeight="1" x14ac:dyDescent="0.25">
      <c r="A1613" s="2" t="s">
        <v>305</v>
      </c>
      <c r="B1613" s="2" t="s">
        <v>2</v>
      </c>
      <c r="C1613" s="2">
        <v>5</v>
      </c>
      <c r="D1613" s="4">
        <v>156.61000000000001</v>
      </c>
      <c r="E1613" s="5">
        <f t="shared" si="100"/>
        <v>783.05000000000007</v>
      </c>
      <c r="F1613" s="6">
        <v>0.03</v>
      </c>
      <c r="G1613" s="5">
        <f t="shared" si="101"/>
        <v>23.491500000000002</v>
      </c>
      <c r="H1613" s="2">
        <v>2</v>
      </c>
      <c r="I1613" s="3">
        <v>300</v>
      </c>
      <c r="J1613" s="5">
        <f t="shared" si="102"/>
        <v>1059.5585000000001</v>
      </c>
      <c r="K1613" s="11" t="str">
        <f t="shared" si="103"/>
        <v>P0135|Apr</v>
      </c>
    </row>
    <row r="1614" spans="1:11" ht="15" customHeight="1" x14ac:dyDescent="0.25">
      <c r="A1614" s="2" t="s">
        <v>305</v>
      </c>
      <c r="B1614" s="2" t="s">
        <v>3</v>
      </c>
      <c r="C1614" s="2">
        <v>6</v>
      </c>
      <c r="D1614" s="4">
        <v>171.46</v>
      </c>
      <c r="E1614" s="5">
        <f t="shared" si="100"/>
        <v>1028.76</v>
      </c>
      <c r="F1614" s="6">
        <v>0.03</v>
      </c>
      <c r="G1614" s="5">
        <f t="shared" si="101"/>
        <v>30.8628</v>
      </c>
      <c r="H1614" s="2">
        <v>2</v>
      </c>
      <c r="I1614" s="3">
        <v>300</v>
      </c>
      <c r="J1614" s="5">
        <f t="shared" si="102"/>
        <v>1297.8971999999999</v>
      </c>
      <c r="K1614" s="11" t="str">
        <f t="shared" si="103"/>
        <v>P0135|May</v>
      </c>
    </row>
    <row r="1615" spans="1:11" ht="15" customHeight="1" x14ac:dyDescent="0.25">
      <c r="A1615" s="2" t="s">
        <v>305</v>
      </c>
      <c r="B1615" s="2" t="s">
        <v>4</v>
      </c>
      <c r="C1615" s="2">
        <v>7</v>
      </c>
      <c r="D1615" s="4">
        <v>164.41</v>
      </c>
      <c r="E1615" s="5">
        <f t="shared" si="100"/>
        <v>1150.8699999999999</v>
      </c>
      <c r="F1615" s="6">
        <v>0.03</v>
      </c>
      <c r="G1615" s="5">
        <f t="shared" si="101"/>
        <v>34.526099999999992</v>
      </c>
      <c r="H1615" s="2">
        <v>2</v>
      </c>
      <c r="I1615" s="3">
        <v>300</v>
      </c>
      <c r="J1615" s="5">
        <f t="shared" si="102"/>
        <v>1416.3438999999998</v>
      </c>
      <c r="K1615" s="11" t="str">
        <f t="shared" si="103"/>
        <v>P0135|Jun</v>
      </c>
    </row>
    <row r="1616" spans="1:11" ht="15" customHeight="1" x14ac:dyDescent="0.25">
      <c r="A1616" s="2" t="s">
        <v>305</v>
      </c>
      <c r="B1616" s="2" t="s">
        <v>5</v>
      </c>
      <c r="C1616" s="2">
        <v>10</v>
      </c>
      <c r="D1616" s="4">
        <v>175.21</v>
      </c>
      <c r="E1616" s="5">
        <f t="shared" si="100"/>
        <v>1752.1000000000001</v>
      </c>
      <c r="F1616" s="6">
        <v>0.03</v>
      </c>
      <c r="G1616" s="5">
        <f t="shared" si="101"/>
        <v>52.563000000000002</v>
      </c>
      <c r="H1616" s="2">
        <v>3</v>
      </c>
      <c r="I1616" s="3">
        <v>450</v>
      </c>
      <c r="J1616" s="5">
        <f t="shared" si="102"/>
        <v>2149.5370000000003</v>
      </c>
      <c r="K1616" s="11" t="str">
        <f t="shared" si="103"/>
        <v>P0135|Jul</v>
      </c>
    </row>
    <row r="1617" spans="1:11" ht="15" customHeight="1" x14ac:dyDescent="0.25">
      <c r="A1617" s="2" t="s">
        <v>305</v>
      </c>
      <c r="B1617" s="2" t="s">
        <v>6</v>
      </c>
      <c r="C1617" s="2">
        <v>10</v>
      </c>
      <c r="D1617" s="4">
        <v>178.1</v>
      </c>
      <c r="E1617" s="5">
        <f t="shared" si="100"/>
        <v>1781</v>
      </c>
      <c r="F1617" s="6">
        <v>0.03</v>
      </c>
      <c r="G1617" s="5">
        <f t="shared" si="101"/>
        <v>53.43</v>
      </c>
      <c r="H1617" s="2">
        <v>3</v>
      </c>
      <c r="I1617" s="3">
        <v>450</v>
      </c>
      <c r="J1617" s="5">
        <f t="shared" si="102"/>
        <v>2177.5700000000002</v>
      </c>
      <c r="K1617" s="11" t="str">
        <f t="shared" si="103"/>
        <v>P0135|Aug</v>
      </c>
    </row>
    <row r="1618" spans="1:11" ht="15" customHeight="1" x14ac:dyDescent="0.25">
      <c r="A1618" s="2" t="s">
        <v>305</v>
      </c>
      <c r="B1618" s="2" t="s">
        <v>7</v>
      </c>
      <c r="C1618" s="2">
        <v>7</v>
      </c>
      <c r="D1618" s="4">
        <v>171.31</v>
      </c>
      <c r="E1618" s="5">
        <f t="shared" si="100"/>
        <v>1199.17</v>
      </c>
      <c r="F1618" s="6">
        <v>0.03</v>
      </c>
      <c r="G1618" s="5">
        <f t="shared" si="101"/>
        <v>35.975099999999998</v>
      </c>
      <c r="H1618" s="2">
        <v>2</v>
      </c>
      <c r="I1618" s="3">
        <v>300</v>
      </c>
      <c r="J1618" s="5">
        <f t="shared" si="102"/>
        <v>1463.1949</v>
      </c>
      <c r="K1618" s="11" t="str">
        <f t="shared" si="103"/>
        <v>P0135|Sep</v>
      </c>
    </row>
    <row r="1619" spans="1:11" ht="15" customHeight="1" x14ac:dyDescent="0.25">
      <c r="A1619" s="2" t="s">
        <v>305</v>
      </c>
      <c r="B1619" s="2" t="s">
        <v>8</v>
      </c>
      <c r="C1619" s="2">
        <v>6</v>
      </c>
      <c r="D1619" s="4">
        <v>160.44999999999999</v>
      </c>
      <c r="E1619" s="5">
        <f t="shared" si="100"/>
        <v>962.69999999999993</v>
      </c>
      <c r="F1619" s="6">
        <v>0.03</v>
      </c>
      <c r="G1619" s="5">
        <f t="shared" si="101"/>
        <v>28.880999999999997</v>
      </c>
      <c r="H1619" s="2">
        <v>2</v>
      </c>
      <c r="I1619" s="3">
        <v>300</v>
      </c>
      <c r="J1619" s="5">
        <f t="shared" si="102"/>
        <v>1233.8189999999997</v>
      </c>
      <c r="K1619" s="11" t="str">
        <f t="shared" si="103"/>
        <v>P0135|Oct</v>
      </c>
    </row>
    <row r="1620" spans="1:11" ht="15" customHeight="1" x14ac:dyDescent="0.25">
      <c r="A1620" s="2" t="s">
        <v>305</v>
      </c>
      <c r="B1620" s="2" t="s">
        <v>9</v>
      </c>
      <c r="C1620" s="2">
        <v>6</v>
      </c>
      <c r="D1620" s="4">
        <v>175.18</v>
      </c>
      <c r="E1620" s="5">
        <f t="shared" si="100"/>
        <v>1051.08</v>
      </c>
      <c r="F1620" s="6">
        <v>0.03</v>
      </c>
      <c r="G1620" s="5">
        <f t="shared" si="101"/>
        <v>31.532399999999996</v>
      </c>
      <c r="H1620" s="2">
        <v>2</v>
      </c>
      <c r="I1620" s="3">
        <v>300</v>
      </c>
      <c r="J1620" s="5">
        <f t="shared" si="102"/>
        <v>1319.5475999999999</v>
      </c>
      <c r="K1620" s="11" t="str">
        <f t="shared" si="103"/>
        <v>P0135|Nov</v>
      </c>
    </row>
    <row r="1621" spans="1:11" ht="15" customHeight="1" x14ac:dyDescent="0.25">
      <c r="A1621" s="2" t="s">
        <v>305</v>
      </c>
      <c r="B1621" s="2" t="s">
        <v>10</v>
      </c>
      <c r="C1621" s="2">
        <v>14</v>
      </c>
      <c r="D1621" s="4">
        <v>271.92</v>
      </c>
      <c r="E1621" s="5">
        <f t="shared" si="100"/>
        <v>3806.88</v>
      </c>
      <c r="F1621" s="6">
        <v>0.03</v>
      </c>
      <c r="G1621" s="5">
        <f t="shared" si="101"/>
        <v>114.2064</v>
      </c>
      <c r="H1621" s="2">
        <v>6</v>
      </c>
      <c r="I1621" s="3">
        <v>900</v>
      </c>
      <c r="J1621" s="5">
        <f t="shared" si="102"/>
        <v>4592.6736000000001</v>
      </c>
      <c r="K1621" s="11" t="str">
        <f t="shared" si="103"/>
        <v>P0135|Dec</v>
      </c>
    </row>
    <row r="1622" spans="1:11" ht="15" customHeight="1" x14ac:dyDescent="0.25">
      <c r="A1622" s="2" t="s">
        <v>305</v>
      </c>
      <c r="B1622" s="2" t="s">
        <v>11</v>
      </c>
      <c r="C1622" s="2">
        <v>12</v>
      </c>
      <c r="D1622" s="4">
        <v>254.77</v>
      </c>
      <c r="E1622" s="5">
        <f t="shared" si="100"/>
        <v>3057.2400000000002</v>
      </c>
      <c r="F1622" s="6">
        <v>0.03</v>
      </c>
      <c r="G1622" s="5">
        <f t="shared" si="101"/>
        <v>91.717200000000005</v>
      </c>
      <c r="H1622" s="2">
        <v>5</v>
      </c>
      <c r="I1622" s="3">
        <v>750</v>
      </c>
      <c r="J1622" s="5">
        <f t="shared" si="102"/>
        <v>3715.5228000000002</v>
      </c>
      <c r="K1622" s="11" t="str">
        <f t="shared" si="103"/>
        <v>P0135|Jan</v>
      </c>
    </row>
    <row r="1623" spans="1:11" ht="15" customHeight="1" x14ac:dyDescent="0.25">
      <c r="A1623" s="2" t="s">
        <v>305</v>
      </c>
      <c r="B1623" s="2" t="s">
        <v>12</v>
      </c>
      <c r="C1623" s="2">
        <v>12</v>
      </c>
      <c r="D1623" s="4">
        <v>253.9</v>
      </c>
      <c r="E1623" s="5">
        <f t="shared" si="100"/>
        <v>3046.8</v>
      </c>
      <c r="F1623" s="6">
        <v>0.03</v>
      </c>
      <c r="G1623" s="5">
        <f t="shared" si="101"/>
        <v>91.403999999999996</v>
      </c>
      <c r="H1623" s="2">
        <v>5</v>
      </c>
      <c r="I1623" s="3">
        <v>750</v>
      </c>
      <c r="J1623" s="5">
        <f t="shared" si="102"/>
        <v>3705.3960000000002</v>
      </c>
      <c r="K1623" s="11" t="str">
        <f t="shared" si="103"/>
        <v>P0135|Feb</v>
      </c>
    </row>
    <row r="1624" spans="1:11" ht="15" customHeight="1" x14ac:dyDescent="0.25">
      <c r="A1624" s="2" t="s">
        <v>305</v>
      </c>
      <c r="B1624" s="2" t="s">
        <v>13</v>
      </c>
      <c r="C1624" s="2">
        <v>11</v>
      </c>
      <c r="D1624" s="4">
        <v>236.5</v>
      </c>
      <c r="E1624" s="5">
        <f t="shared" si="100"/>
        <v>2601.5</v>
      </c>
      <c r="F1624" s="6">
        <v>0.03</v>
      </c>
      <c r="G1624" s="5">
        <f t="shared" si="101"/>
        <v>78.045000000000002</v>
      </c>
      <c r="H1624" s="2">
        <v>4</v>
      </c>
      <c r="I1624" s="3">
        <v>600</v>
      </c>
      <c r="J1624" s="5">
        <f t="shared" si="102"/>
        <v>3123.4549999999999</v>
      </c>
      <c r="K1624" s="11" t="str">
        <f t="shared" si="103"/>
        <v>P0135|Mar</v>
      </c>
    </row>
    <row r="1625" spans="1:11" ht="15" customHeight="1" x14ac:dyDescent="0.25">
      <c r="A1625" s="2" t="s">
        <v>307</v>
      </c>
      <c r="B1625" s="2" t="s">
        <v>2</v>
      </c>
      <c r="C1625" s="2">
        <v>5</v>
      </c>
      <c r="D1625" s="4">
        <v>225.02</v>
      </c>
      <c r="E1625" s="5">
        <f t="shared" si="100"/>
        <v>1125.1000000000001</v>
      </c>
      <c r="F1625" s="6">
        <v>0.03</v>
      </c>
      <c r="G1625" s="5">
        <f t="shared" si="101"/>
        <v>33.753</v>
      </c>
      <c r="H1625" s="2">
        <v>2</v>
      </c>
      <c r="I1625" s="3">
        <v>370</v>
      </c>
      <c r="J1625" s="5">
        <f t="shared" si="102"/>
        <v>1461.3470000000002</v>
      </c>
      <c r="K1625" s="11" t="str">
        <f t="shared" si="103"/>
        <v>P0136|Apr</v>
      </c>
    </row>
    <row r="1626" spans="1:11" ht="15" customHeight="1" x14ac:dyDescent="0.25">
      <c r="A1626" s="2" t="s">
        <v>307</v>
      </c>
      <c r="B1626" s="2" t="s">
        <v>3</v>
      </c>
      <c r="C1626" s="2">
        <v>6</v>
      </c>
      <c r="D1626" s="4">
        <v>208.23</v>
      </c>
      <c r="E1626" s="5">
        <f t="shared" si="100"/>
        <v>1249.3799999999999</v>
      </c>
      <c r="F1626" s="6">
        <v>0.03</v>
      </c>
      <c r="G1626" s="5">
        <f t="shared" si="101"/>
        <v>37.481399999999994</v>
      </c>
      <c r="H1626" s="2">
        <v>2</v>
      </c>
      <c r="I1626" s="3">
        <v>370</v>
      </c>
      <c r="J1626" s="5">
        <f t="shared" si="102"/>
        <v>1581.8986</v>
      </c>
      <c r="K1626" s="11" t="str">
        <f t="shared" si="103"/>
        <v>P0136|May</v>
      </c>
    </row>
    <row r="1627" spans="1:11" ht="15" customHeight="1" x14ac:dyDescent="0.25">
      <c r="A1627" s="2" t="s">
        <v>307</v>
      </c>
      <c r="B1627" s="2" t="s">
        <v>4</v>
      </c>
      <c r="C1627" s="2">
        <v>7</v>
      </c>
      <c r="D1627" s="4">
        <v>213.2</v>
      </c>
      <c r="E1627" s="5">
        <f t="shared" si="100"/>
        <v>1492.3999999999999</v>
      </c>
      <c r="F1627" s="6">
        <v>0.03</v>
      </c>
      <c r="G1627" s="5">
        <f t="shared" si="101"/>
        <v>44.771999999999991</v>
      </c>
      <c r="H1627" s="2">
        <v>2</v>
      </c>
      <c r="I1627" s="3">
        <v>370</v>
      </c>
      <c r="J1627" s="5">
        <f t="shared" si="102"/>
        <v>1817.6279999999999</v>
      </c>
      <c r="K1627" s="11" t="str">
        <f t="shared" si="103"/>
        <v>P0136|Jun</v>
      </c>
    </row>
    <row r="1628" spans="1:11" ht="15" customHeight="1" x14ac:dyDescent="0.25">
      <c r="A1628" s="2" t="s">
        <v>307</v>
      </c>
      <c r="B1628" s="2" t="s">
        <v>5</v>
      </c>
      <c r="C1628" s="2">
        <v>8</v>
      </c>
      <c r="D1628" s="4">
        <v>274.36</v>
      </c>
      <c r="E1628" s="5">
        <f t="shared" si="100"/>
        <v>2194.88</v>
      </c>
      <c r="F1628" s="6">
        <v>0.03</v>
      </c>
      <c r="G1628" s="5">
        <f t="shared" si="101"/>
        <v>65.846400000000003</v>
      </c>
      <c r="H1628" s="2">
        <v>2</v>
      </c>
      <c r="I1628" s="3">
        <v>370</v>
      </c>
      <c r="J1628" s="5">
        <f t="shared" si="102"/>
        <v>2499.0336000000002</v>
      </c>
      <c r="K1628" s="11" t="str">
        <f t="shared" si="103"/>
        <v>P0136|Jul</v>
      </c>
    </row>
    <row r="1629" spans="1:11" ht="15" customHeight="1" x14ac:dyDescent="0.25">
      <c r="A1629" s="2" t="s">
        <v>307</v>
      </c>
      <c r="B1629" s="2" t="s">
        <v>6</v>
      </c>
      <c r="C1629" s="2">
        <v>8</v>
      </c>
      <c r="D1629" s="4">
        <v>247.62</v>
      </c>
      <c r="E1629" s="5">
        <f t="shared" si="100"/>
        <v>1980.96</v>
      </c>
      <c r="F1629" s="6">
        <v>0.03</v>
      </c>
      <c r="G1629" s="5">
        <f t="shared" si="101"/>
        <v>59.428799999999995</v>
      </c>
      <c r="H1629" s="2">
        <v>2</v>
      </c>
      <c r="I1629" s="3">
        <v>370</v>
      </c>
      <c r="J1629" s="5">
        <f t="shared" si="102"/>
        <v>2291.5311999999999</v>
      </c>
      <c r="K1629" s="11" t="str">
        <f t="shared" si="103"/>
        <v>P0136|Aug</v>
      </c>
    </row>
    <row r="1630" spans="1:11" ht="15" customHeight="1" x14ac:dyDescent="0.25">
      <c r="A1630" s="2" t="s">
        <v>307</v>
      </c>
      <c r="B1630" s="2" t="s">
        <v>7</v>
      </c>
      <c r="C1630" s="2">
        <v>6</v>
      </c>
      <c r="D1630" s="4">
        <v>217.18</v>
      </c>
      <c r="E1630" s="5">
        <f t="shared" si="100"/>
        <v>1303.08</v>
      </c>
      <c r="F1630" s="6">
        <v>0.03</v>
      </c>
      <c r="G1630" s="5">
        <f t="shared" si="101"/>
        <v>39.092399999999998</v>
      </c>
      <c r="H1630" s="2">
        <v>2</v>
      </c>
      <c r="I1630" s="3">
        <v>370</v>
      </c>
      <c r="J1630" s="5">
        <f t="shared" si="102"/>
        <v>1633.9875999999999</v>
      </c>
      <c r="K1630" s="11" t="str">
        <f t="shared" si="103"/>
        <v>P0136|Sep</v>
      </c>
    </row>
    <row r="1631" spans="1:11" ht="15" customHeight="1" x14ac:dyDescent="0.25">
      <c r="A1631" s="2" t="s">
        <v>307</v>
      </c>
      <c r="B1631" s="2" t="s">
        <v>8</v>
      </c>
      <c r="C1631" s="2">
        <v>5</v>
      </c>
      <c r="D1631" s="4">
        <v>218.54</v>
      </c>
      <c r="E1631" s="5">
        <f t="shared" si="100"/>
        <v>1092.7</v>
      </c>
      <c r="F1631" s="6">
        <v>0.03</v>
      </c>
      <c r="G1631" s="5">
        <f t="shared" si="101"/>
        <v>32.780999999999999</v>
      </c>
      <c r="H1631" s="2">
        <v>2</v>
      </c>
      <c r="I1631" s="3">
        <v>370</v>
      </c>
      <c r="J1631" s="5">
        <f t="shared" si="102"/>
        <v>1429.9190000000001</v>
      </c>
      <c r="K1631" s="11" t="str">
        <f t="shared" si="103"/>
        <v>P0136|Oct</v>
      </c>
    </row>
    <row r="1632" spans="1:11" ht="15" customHeight="1" x14ac:dyDescent="0.25">
      <c r="A1632" s="2" t="s">
        <v>307</v>
      </c>
      <c r="B1632" s="2" t="s">
        <v>9</v>
      </c>
      <c r="C1632" s="2">
        <v>6</v>
      </c>
      <c r="D1632" s="4">
        <v>232.26</v>
      </c>
      <c r="E1632" s="5">
        <f t="shared" si="100"/>
        <v>1393.56</v>
      </c>
      <c r="F1632" s="6">
        <v>0.03</v>
      </c>
      <c r="G1632" s="5">
        <f t="shared" si="101"/>
        <v>41.806799999999996</v>
      </c>
      <c r="H1632" s="2">
        <v>2</v>
      </c>
      <c r="I1632" s="3">
        <v>370</v>
      </c>
      <c r="J1632" s="5">
        <f t="shared" si="102"/>
        <v>1721.7531999999999</v>
      </c>
      <c r="K1632" s="11" t="str">
        <f t="shared" si="103"/>
        <v>P0136|Nov</v>
      </c>
    </row>
    <row r="1633" spans="1:11" ht="15" customHeight="1" x14ac:dyDescent="0.25">
      <c r="A1633" s="2" t="s">
        <v>307</v>
      </c>
      <c r="B1633" s="2" t="s">
        <v>10</v>
      </c>
      <c r="C1633" s="2">
        <v>13</v>
      </c>
      <c r="D1633" s="4">
        <v>393.66</v>
      </c>
      <c r="E1633" s="5">
        <f t="shared" si="100"/>
        <v>5117.58</v>
      </c>
      <c r="F1633" s="6">
        <v>0.03</v>
      </c>
      <c r="G1633" s="5">
        <f t="shared" si="101"/>
        <v>153.5274</v>
      </c>
      <c r="H1633" s="2">
        <v>5</v>
      </c>
      <c r="I1633" s="3">
        <v>925</v>
      </c>
      <c r="J1633" s="5">
        <f t="shared" si="102"/>
        <v>5889.0526</v>
      </c>
      <c r="K1633" s="11" t="str">
        <f t="shared" si="103"/>
        <v>P0136|Dec</v>
      </c>
    </row>
    <row r="1634" spans="1:11" ht="15" customHeight="1" x14ac:dyDescent="0.25">
      <c r="A1634" s="2" t="s">
        <v>307</v>
      </c>
      <c r="B1634" s="2" t="s">
        <v>11</v>
      </c>
      <c r="C1634" s="2">
        <v>12</v>
      </c>
      <c r="D1634" s="4">
        <v>353.46</v>
      </c>
      <c r="E1634" s="5">
        <f t="shared" si="100"/>
        <v>4241.5199999999995</v>
      </c>
      <c r="F1634" s="6">
        <v>0.03</v>
      </c>
      <c r="G1634" s="5">
        <f t="shared" si="101"/>
        <v>127.24559999999998</v>
      </c>
      <c r="H1634" s="2">
        <v>5</v>
      </c>
      <c r="I1634" s="3">
        <v>925</v>
      </c>
      <c r="J1634" s="5">
        <f t="shared" si="102"/>
        <v>5039.2743999999993</v>
      </c>
      <c r="K1634" s="11" t="str">
        <f t="shared" si="103"/>
        <v>P0136|Jan</v>
      </c>
    </row>
    <row r="1635" spans="1:11" ht="15" customHeight="1" x14ac:dyDescent="0.25">
      <c r="A1635" s="2" t="s">
        <v>307</v>
      </c>
      <c r="B1635" s="2" t="s">
        <v>12</v>
      </c>
      <c r="C1635" s="2">
        <v>9</v>
      </c>
      <c r="D1635" s="4">
        <v>340.56</v>
      </c>
      <c r="E1635" s="5">
        <f t="shared" si="100"/>
        <v>3065.04</v>
      </c>
      <c r="F1635" s="6">
        <v>0.03</v>
      </c>
      <c r="G1635" s="5">
        <f t="shared" si="101"/>
        <v>91.9512</v>
      </c>
      <c r="H1635" s="2">
        <v>4</v>
      </c>
      <c r="I1635" s="3">
        <v>740</v>
      </c>
      <c r="J1635" s="5">
        <f t="shared" si="102"/>
        <v>3713.0888</v>
      </c>
      <c r="K1635" s="11" t="str">
        <f t="shared" si="103"/>
        <v>P0136|Feb</v>
      </c>
    </row>
    <row r="1636" spans="1:11" ht="15" customHeight="1" x14ac:dyDescent="0.25">
      <c r="A1636" s="2" t="s">
        <v>307</v>
      </c>
      <c r="B1636" s="2" t="s">
        <v>13</v>
      </c>
      <c r="C1636" s="2">
        <v>9</v>
      </c>
      <c r="D1636" s="4">
        <v>309</v>
      </c>
      <c r="E1636" s="5">
        <f t="shared" si="100"/>
        <v>2781</v>
      </c>
      <c r="F1636" s="6">
        <v>0.03</v>
      </c>
      <c r="G1636" s="5">
        <f t="shared" si="101"/>
        <v>83.429999999999993</v>
      </c>
      <c r="H1636" s="2">
        <v>3</v>
      </c>
      <c r="I1636" s="3">
        <v>555</v>
      </c>
      <c r="J1636" s="5">
        <f t="shared" si="102"/>
        <v>3252.57</v>
      </c>
      <c r="K1636" s="11" t="str">
        <f t="shared" si="103"/>
        <v>P0136|Mar</v>
      </c>
    </row>
    <row r="1637" spans="1:11" ht="15" customHeight="1" x14ac:dyDescent="0.25">
      <c r="A1637" s="2" t="s">
        <v>309</v>
      </c>
      <c r="B1637" s="2" t="s">
        <v>2</v>
      </c>
      <c r="C1637" s="2">
        <v>6</v>
      </c>
      <c r="D1637" s="4">
        <v>234.36</v>
      </c>
      <c r="E1637" s="5">
        <f t="shared" si="100"/>
        <v>1406.16</v>
      </c>
      <c r="F1637" s="6">
        <v>0.03</v>
      </c>
      <c r="G1637" s="5">
        <f t="shared" si="101"/>
        <v>42.184800000000003</v>
      </c>
      <c r="H1637" s="2">
        <v>2</v>
      </c>
      <c r="I1637" s="3">
        <v>450</v>
      </c>
      <c r="J1637" s="5">
        <f t="shared" si="102"/>
        <v>1813.9752000000001</v>
      </c>
      <c r="K1637" s="11" t="str">
        <f t="shared" si="103"/>
        <v>P0137|Apr</v>
      </c>
    </row>
    <row r="1638" spans="1:11" ht="15" customHeight="1" x14ac:dyDescent="0.25">
      <c r="A1638" s="2" t="s">
        <v>309</v>
      </c>
      <c r="B1638" s="2" t="s">
        <v>3</v>
      </c>
      <c r="C1638" s="2">
        <v>9</v>
      </c>
      <c r="D1638" s="4">
        <v>231.47</v>
      </c>
      <c r="E1638" s="5">
        <f t="shared" si="100"/>
        <v>2083.23</v>
      </c>
      <c r="F1638" s="6">
        <v>0.03</v>
      </c>
      <c r="G1638" s="5">
        <f t="shared" si="101"/>
        <v>62.496899999999997</v>
      </c>
      <c r="H1638" s="2">
        <v>3</v>
      </c>
      <c r="I1638" s="3">
        <v>675</v>
      </c>
      <c r="J1638" s="5">
        <f t="shared" si="102"/>
        <v>2695.7330999999999</v>
      </c>
      <c r="K1638" s="11" t="str">
        <f t="shared" si="103"/>
        <v>P0137|May</v>
      </c>
    </row>
    <row r="1639" spans="1:11" ht="15" customHeight="1" x14ac:dyDescent="0.25">
      <c r="A1639" s="2" t="s">
        <v>309</v>
      </c>
      <c r="B1639" s="2" t="s">
        <v>4</v>
      </c>
      <c r="C1639" s="2">
        <v>10</v>
      </c>
      <c r="D1639" s="4">
        <v>259.92</v>
      </c>
      <c r="E1639" s="5">
        <f t="shared" si="100"/>
        <v>2599.2000000000003</v>
      </c>
      <c r="F1639" s="6">
        <v>0.03</v>
      </c>
      <c r="G1639" s="5">
        <f t="shared" si="101"/>
        <v>77.975999999999999</v>
      </c>
      <c r="H1639" s="2">
        <v>3</v>
      </c>
      <c r="I1639" s="3">
        <v>675</v>
      </c>
      <c r="J1639" s="5">
        <f t="shared" si="102"/>
        <v>3196.2240000000002</v>
      </c>
      <c r="K1639" s="11" t="str">
        <f t="shared" si="103"/>
        <v>P0137|Jun</v>
      </c>
    </row>
    <row r="1640" spans="1:11" ht="15" customHeight="1" x14ac:dyDescent="0.25">
      <c r="A1640" s="2" t="s">
        <v>309</v>
      </c>
      <c r="B1640" s="2" t="s">
        <v>5</v>
      </c>
      <c r="C1640" s="2">
        <v>13</v>
      </c>
      <c r="D1640" s="4">
        <v>299.98</v>
      </c>
      <c r="E1640" s="5">
        <f t="shared" si="100"/>
        <v>3899.7400000000002</v>
      </c>
      <c r="F1640" s="6">
        <v>0.03</v>
      </c>
      <c r="G1640" s="5">
        <f t="shared" si="101"/>
        <v>116.9922</v>
      </c>
      <c r="H1640" s="2">
        <v>3</v>
      </c>
      <c r="I1640" s="3">
        <v>675</v>
      </c>
      <c r="J1640" s="5">
        <f t="shared" si="102"/>
        <v>4457.7478000000001</v>
      </c>
      <c r="K1640" s="11" t="str">
        <f t="shared" si="103"/>
        <v>P0137|Jul</v>
      </c>
    </row>
    <row r="1641" spans="1:11" ht="15" customHeight="1" x14ac:dyDescent="0.25">
      <c r="A1641" s="2" t="s">
        <v>309</v>
      </c>
      <c r="B1641" s="2" t="s">
        <v>6</v>
      </c>
      <c r="C1641" s="2">
        <v>11</v>
      </c>
      <c r="D1641" s="4">
        <v>279.17</v>
      </c>
      <c r="E1641" s="5">
        <f t="shared" si="100"/>
        <v>3070.8700000000003</v>
      </c>
      <c r="F1641" s="6">
        <v>0.03</v>
      </c>
      <c r="G1641" s="5">
        <f t="shared" si="101"/>
        <v>92.126100000000008</v>
      </c>
      <c r="H1641" s="2">
        <v>3</v>
      </c>
      <c r="I1641" s="3">
        <v>675</v>
      </c>
      <c r="J1641" s="5">
        <f t="shared" si="102"/>
        <v>3653.7439000000004</v>
      </c>
      <c r="K1641" s="11" t="str">
        <f t="shared" si="103"/>
        <v>P0137|Aug</v>
      </c>
    </row>
    <row r="1642" spans="1:11" ht="15" customHeight="1" x14ac:dyDescent="0.25">
      <c r="A1642" s="2" t="s">
        <v>309</v>
      </c>
      <c r="B1642" s="2" t="s">
        <v>7</v>
      </c>
      <c r="C1642" s="2">
        <v>8</v>
      </c>
      <c r="D1642" s="4">
        <v>222.64</v>
      </c>
      <c r="E1642" s="5">
        <f t="shared" si="100"/>
        <v>1781.12</v>
      </c>
      <c r="F1642" s="6">
        <v>0.03</v>
      </c>
      <c r="G1642" s="5">
        <f t="shared" si="101"/>
        <v>53.433599999999991</v>
      </c>
      <c r="H1642" s="2">
        <v>2</v>
      </c>
      <c r="I1642" s="3">
        <v>450</v>
      </c>
      <c r="J1642" s="5">
        <f t="shared" si="102"/>
        <v>2177.6864</v>
      </c>
      <c r="K1642" s="11" t="str">
        <f t="shared" si="103"/>
        <v>P0137|Sep</v>
      </c>
    </row>
    <row r="1643" spans="1:11" ht="15" customHeight="1" x14ac:dyDescent="0.25">
      <c r="A1643" s="2" t="s">
        <v>309</v>
      </c>
      <c r="B1643" s="2" t="s">
        <v>8</v>
      </c>
      <c r="C1643" s="2">
        <v>8</v>
      </c>
      <c r="D1643" s="4">
        <v>244</v>
      </c>
      <c r="E1643" s="5">
        <f t="shared" si="100"/>
        <v>1952</v>
      </c>
      <c r="F1643" s="6">
        <v>0.03</v>
      </c>
      <c r="G1643" s="5">
        <f t="shared" si="101"/>
        <v>58.559999999999995</v>
      </c>
      <c r="H1643" s="2">
        <v>3</v>
      </c>
      <c r="I1643" s="3">
        <v>675</v>
      </c>
      <c r="J1643" s="5">
        <f t="shared" si="102"/>
        <v>2568.44</v>
      </c>
      <c r="K1643" s="11" t="str">
        <f t="shared" si="103"/>
        <v>P0137|Oct</v>
      </c>
    </row>
    <row r="1644" spans="1:11" ht="15" customHeight="1" x14ac:dyDescent="0.25">
      <c r="A1644" s="2" t="s">
        <v>309</v>
      </c>
      <c r="B1644" s="2" t="s">
        <v>9</v>
      </c>
      <c r="C1644" s="2">
        <v>8</v>
      </c>
      <c r="D1644" s="4">
        <v>244.82</v>
      </c>
      <c r="E1644" s="5">
        <f t="shared" si="100"/>
        <v>1958.56</v>
      </c>
      <c r="F1644" s="6">
        <v>0.03</v>
      </c>
      <c r="G1644" s="5">
        <f t="shared" si="101"/>
        <v>58.756799999999998</v>
      </c>
      <c r="H1644" s="2">
        <v>3</v>
      </c>
      <c r="I1644" s="3">
        <v>675</v>
      </c>
      <c r="J1644" s="5">
        <f t="shared" si="102"/>
        <v>2574.8031999999998</v>
      </c>
      <c r="K1644" s="11" t="str">
        <f t="shared" si="103"/>
        <v>P0137|Nov</v>
      </c>
    </row>
    <row r="1645" spans="1:11" ht="15" customHeight="1" x14ac:dyDescent="0.25">
      <c r="A1645" s="2" t="s">
        <v>309</v>
      </c>
      <c r="B1645" s="2" t="s">
        <v>10</v>
      </c>
      <c r="C1645" s="2">
        <v>15</v>
      </c>
      <c r="D1645" s="4">
        <v>463.22</v>
      </c>
      <c r="E1645" s="5">
        <f t="shared" si="100"/>
        <v>6948.3</v>
      </c>
      <c r="F1645" s="6">
        <v>0.03</v>
      </c>
      <c r="G1645" s="5">
        <f t="shared" si="101"/>
        <v>208.44899999999998</v>
      </c>
      <c r="H1645" s="2">
        <v>6</v>
      </c>
      <c r="I1645" s="3">
        <v>1350</v>
      </c>
      <c r="J1645" s="5">
        <f t="shared" si="102"/>
        <v>8089.8509999999997</v>
      </c>
      <c r="K1645" s="11" t="str">
        <f t="shared" si="103"/>
        <v>P0137|Dec</v>
      </c>
    </row>
    <row r="1646" spans="1:11" ht="15" customHeight="1" x14ac:dyDescent="0.25">
      <c r="A1646" s="2" t="s">
        <v>309</v>
      </c>
      <c r="B1646" s="2" t="s">
        <v>11</v>
      </c>
      <c r="C1646" s="2">
        <v>15</v>
      </c>
      <c r="D1646" s="4">
        <v>413.76</v>
      </c>
      <c r="E1646" s="5">
        <f t="shared" si="100"/>
        <v>6206.4</v>
      </c>
      <c r="F1646" s="6">
        <v>0.03</v>
      </c>
      <c r="G1646" s="5">
        <f t="shared" si="101"/>
        <v>186.19199999999998</v>
      </c>
      <c r="H1646" s="2">
        <v>6</v>
      </c>
      <c r="I1646" s="3">
        <v>1350</v>
      </c>
      <c r="J1646" s="5">
        <f t="shared" si="102"/>
        <v>7370.2079999999996</v>
      </c>
      <c r="K1646" s="11" t="str">
        <f t="shared" si="103"/>
        <v>P0137|Jan</v>
      </c>
    </row>
    <row r="1647" spans="1:11" ht="15" customHeight="1" x14ac:dyDescent="0.25">
      <c r="A1647" s="2" t="s">
        <v>309</v>
      </c>
      <c r="B1647" s="2" t="s">
        <v>12</v>
      </c>
      <c r="C1647" s="2">
        <v>14</v>
      </c>
      <c r="D1647" s="4">
        <v>400.45</v>
      </c>
      <c r="E1647" s="5">
        <f t="shared" si="100"/>
        <v>5606.3</v>
      </c>
      <c r="F1647" s="6">
        <v>0.03</v>
      </c>
      <c r="G1647" s="5">
        <f t="shared" si="101"/>
        <v>168.18899999999999</v>
      </c>
      <c r="H1647" s="2">
        <v>5</v>
      </c>
      <c r="I1647" s="3">
        <v>1125</v>
      </c>
      <c r="J1647" s="5">
        <f t="shared" si="102"/>
        <v>6563.1109999999999</v>
      </c>
      <c r="K1647" s="11" t="str">
        <f t="shared" si="103"/>
        <v>P0137|Feb</v>
      </c>
    </row>
    <row r="1648" spans="1:11" ht="15" customHeight="1" x14ac:dyDescent="0.25">
      <c r="A1648" s="2" t="s">
        <v>309</v>
      </c>
      <c r="B1648" s="2" t="s">
        <v>13</v>
      </c>
      <c r="C1648" s="2">
        <v>12</v>
      </c>
      <c r="D1648" s="4">
        <v>387.73</v>
      </c>
      <c r="E1648" s="5">
        <f t="shared" si="100"/>
        <v>4652.76</v>
      </c>
      <c r="F1648" s="6">
        <v>0.03</v>
      </c>
      <c r="G1648" s="5">
        <f t="shared" si="101"/>
        <v>139.58279999999999</v>
      </c>
      <c r="H1648" s="2">
        <v>4</v>
      </c>
      <c r="I1648" s="3">
        <v>900</v>
      </c>
      <c r="J1648" s="5">
        <f t="shared" si="102"/>
        <v>5413.1772000000001</v>
      </c>
      <c r="K1648" s="11" t="str">
        <f t="shared" si="103"/>
        <v>P0137|Mar</v>
      </c>
    </row>
    <row r="1649" spans="1:11" ht="15" customHeight="1" x14ac:dyDescent="0.25">
      <c r="A1649" s="2" t="s">
        <v>311</v>
      </c>
      <c r="B1649" s="2" t="s">
        <v>2</v>
      </c>
      <c r="C1649" s="2">
        <v>5</v>
      </c>
      <c r="D1649" s="4">
        <v>100.01</v>
      </c>
      <c r="E1649" s="5">
        <f t="shared" si="100"/>
        <v>500.05</v>
      </c>
      <c r="F1649" s="6">
        <v>0.03</v>
      </c>
      <c r="G1649" s="5">
        <f t="shared" si="101"/>
        <v>15.0015</v>
      </c>
      <c r="H1649" s="2">
        <v>2</v>
      </c>
      <c r="I1649" s="3">
        <v>240</v>
      </c>
      <c r="J1649" s="5">
        <f t="shared" si="102"/>
        <v>725.04849999999999</v>
      </c>
      <c r="K1649" s="11" t="str">
        <f t="shared" si="103"/>
        <v>P0138|Apr</v>
      </c>
    </row>
    <row r="1650" spans="1:11" ht="15" customHeight="1" x14ac:dyDescent="0.25">
      <c r="A1650" s="2" t="s">
        <v>311</v>
      </c>
      <c r="B1650" s="2" t="s">
        <v>3</v>
      </c>
      <c r="C1650" s="2">
        <v>7</v>
      </c>
      <c r="D1650" s="4">
        <v>104.4</v>
      </c>
      <c r="E1650" s="5">
        <f t="shared" si="100"/>
        <v>730.80000000000007</v>
      </c>
      <c r="F1650" s="6">
        <v>0.03</v>
      </c>
      <c r="G1650" s="5">
        <f t="shared" si="101"/>
        <v>21.923999999999999</v>
      </c>
      <c r="H1650" s="2">
        <v>2</v>
      </c>
      <c r="I1650" s="3">
        <v>240</v>
      </c>
      <c r="J1650" s="5">
        <f t="shared" si="102"/>
        <v>948.87600000000009</v>
      </c>
      <c r="K1650" s="11" t="str">
        <f t="shared" si="103"/>
        <v>P0138|May</v>
      </c>
    </row>
    <row r="1651" spans="1:11" ht="15" customHeight="1" x14ac:dyDescent="0.25">
      <c r="A1651" s="2" t="s">
        <v>311</v>
      </c>
      <c r="B1651" s="2" t="s">
        <v>4</v>
      </c>
      <c r="C1651" s="2">
        <v>7</v>
      </c>
      <c r="D1651" s="4">
        <v>112.55</v>
      </c>
      <c r="E1651" s="5">
        <f t="shared" si="100"/>
        <v>787.85</v>
      </c>
      <c r="F1651" s="6">
        <v>0.03</v>
      </c>
      <c r="G1651" s="5">
        <f t="shared" si="101"/>
        <v>23.6355</v>
      </c>
      <c r="H1651" s="2">
        <v>2</v>
      </c>
      <c r="I1651" s="3">
        <v>240</v>
      </c>
      <c r="J1651" s="5">
        <f t="shared" si="102"/>
        <v>1004.2144999999999</v>
      </c>
      <c r="K1651" s="11" t="str">
        <f t="shared" si="103"/>
        <v>P0138|Jun</v>
      </c>
    </row>
    <row r="1652" spans="1:11" ht="15" customHeight="1" x14ac:dyDescent="0.25">
      <c r="A1652" s="2" t="s">
        <v>311</v>
      </c>
      <c r="B1652" s="2" t="s">
        <v>5</v>
      </c>
      <c r="C1652" s="2">
        <v>10</v>
      </c>
      <c r="D1652" s="4">
        <v>132.86000000000001</v>
      </c>
      <c r="E1652" s="5">
        <f t="shared" si="100"/>
        <v>1328.6000000000001</v>
      </c>
      <c r="F1652" s="6">
        <v>0.03</v>
      </c>
      <c r="G1652" s="5">
        <f t="shared" si="101"/>
        <v>39.858000000000004</v>
      </c>
      <c r="H1652" s="2">
        <v>3</v>
      </c>
      <c r="I1652" s="3">
        <v>360</v>
      </c>
      <c r="J1652" s="5">
        <f t="shared" si="102"/>
        <v>1648.7420000000002</v>
      </c>
      <c r="K1652" s="11" t="str">
        <f t="shared" si="103"/>
        <v>P0138|Jul</v>
      </c>
    </row>
    <row r="1653" spans="1:11" ht="15" customHeight="1" x14ac:dyDescent="0.25">
      <c r="A1653" s="2" t="s">
        <v>311</v>
      </c>
      <c r="B1653" s="2" t="s">
        <v>6</v>
      </c>
      <c r="C1653" s="2">
        <v>9</v>
      </c>
      <c r="D1653" s="4">
        <v>122.57</v>
      </c>
      <c r="E1653" s="5">
        <f t="shared" si="100"/>
        <v>1103.1299999999999</v>
      </c>
      <c r="F1653" s="6">
        <v>0.03</v>
      </c>
      <c r="G1653" s="5">
        <f t="shared" si="101"/>
        <v>33.093899999999998</v>
      </c>
      <c r="H1653" s="2">
        <v>2</v>
      </c>
      <c r="I1653" s="3">
        <v>240</v>
      </c>
      <c r="J1653" s="5">
        <f t="shared" si="102"/>
        <v>1310.0360999999998</v>
      </c>
      <c r="K1653" s="11" t="str">
        <f t="shared" si="103"/>
        <v>P0138|Aug</v>
      </c>
    </row>
    <row r="1654" spans="1:11" ht="15" customHeight="1" x14ac:dyDescent="0.25">
      <c r="A1654" s="2" t="s">
        <v>311</v>
      </c>
      <c r="B1654" s="2" t="s">
        <v>7</v>
      </c>
      <c r="C1654" s="2">
        <v>6</v>
      </c>
      <c r="D1654" s="4">
        <v>106.66</v>
      </c>
      <c r="E1654" s="5">
        <f t="shared" si="100"/>
        <v>639.96</v>
      </c>
      <c r="F1654" s="6">
        <v>0.03</v>
      </c>
      <c r="G1654" s="5">
        <f t="shared" si="101"/>
        <v>19.198800000000002</v>
      </c>
      <c r="H1654" s="2">
        <v>2</v>
      </c>
      <c r="I1654" s="3">
        <v>240</v>
      </c>
      <c r="J1654" s="5">
        <f t="shared" si="102"/>
        <v>860.76120000000003</v>
      </c>
      <c r="K1654" s="11" t="str">
        <f t="shared" si="103"/>
        <v>P0138|Sep</v>
      </c>
    </row>
    <row r="1655" spans="1:11" ht="15" customHeight="1" x14ac:dyDescent="0.25">
      <c r="A1655" s="2" t="s">
        <v>311</v>
      </c>
      <c r="B1655" s="2" t="s">
        <v>8</v>
      </c>
      <c r="C1655" s="2">
        <v>6</v>
      </c>
      <c r="D1655" s="4">
        <v>108.2</v>
      </c>
      <c r="E1655" s="5">
        <f t="shared" si="100"/>
        <v>649.20000000000005</v>
      </c>
      <c r="F1655" s="6">
        <v>0.03</v>
      </c>
      <c r="G1655" s="5">
        <f t="shared" si="101"/>
        <v>19.475999999999999</v>
      </c>
      <c r="H1655" s="2">
        <v>2</v>
      </c>
      <c r="I1655" s="3">
        <v>240</v>
      </c>
      <c r="J1655" s="5">
        <f t="shared" si="102"/>
        <v>869.72400000000005</v>
      </c>
      <c r="K1655" s="11" t="str">
        <f t="shared" si="103"/>
        <v>P0138|Oct</v>
      </c>
    </row>
    <row r="1656" spans="1:11" ht="15" customHeight="1" x14ac:dyDescent="0.25">
      <c r="A1656" s="2" t="s">
        <v>311</v>
      </c>
      <c r="B1656" s="2" t="s">
        <v>9</v>
      </c>
      <c r="C1656" s="2">
        <v>6</v>
      </c>
      <c r="D1656" s="4">
        <v>112.38</v>
      </c>
      <c r="E1656" s="5">
        <f t="shared" si="100"/>
        <v>674.28</v>
      </c>
      <c r="F1656" s="6">
        <v>0.03</v>
      </c>
      <c r="G1656" s="5">
        <f t="shared" si="101"/>
        <v>20.228399999999997</v>
      </c>
      <c r="H1656" s="2">
        <v>2</v>
      </c>
      <c r="I1656" s="3">
        <v>240</v>
      </c>
      <c r="J1656" s="5">
        <f t="shared" si="102"/>
        <v>894.05160000000001</v>
      </c>
      <c r="K1656" s="11" t="str">
        <f t="shared" si="103"/>
        <v>P0138|Nov</v>
      </c>
    </row>
    <row r="1657" spans="1:11" ht="15" customHeight="1" x14ac:dyDescent="0.25">
      <c r="A1657" s="2" t="s">
        <v>311</v>
      </c>
      <c r="B1657" s="2" t="s">
        <v>10</v>
      </c>
      <c r="C1657" s="2">
        <v>13</v>
      </c>
      <c r="D1657" s="4">
        <v>185.17</v>
      </c>
      <c r="E1657" s="5">
        <f t="shared" si="100"/>
        <v>2407.21</v>
      </c>
      <c r="F1657" s="6">
        <v>0.03</v>
      </c>
      <c r="G1657" s="5">
        <f t="shared" si="101"/>
        <v>72.216300000000004</v>
      </c>
      <c r="H1657" s="2">
        <v>5</v>
      </c>
      <c r="I1657" s="3">
        <v>600</v>
      </c>
      <c r="J1657" s="5">
        <f t="shared" si="102"/>
        <v>2934.9937</v>
      </c>
      <c r="K1657" s="11" t="str">
        <f t="shared" si="103"/>
        <v>P0138|Dec</v>
      </c>
    </row>
    <row r="1658" spans="1:11" ht="15" customHeight="1" x14ac:dyDescent="0.25">
      <c r="A1658" s="2" t="s">
        <v>311</v>
      </c>
      <c r="B1658" s="2" t="s">
        <v>11</v>
      </c>
      <c r="C1658" s="2">
        <v>12</v>
      </c>
      <c r="D1658" s="4">
        <v>187.84</v>
      </c>
      <c r="E1658" s="5">
        <f t="shared" si="100"/>
        <v>2254.08</v>
      </c>
      <c r="F1658" s="6">
        <v>0.03</v>
      </c>
      <c r="G1658" s="5">
        <f t="shared" si="101"/>
        <v>67.622399999999999</v>
      </c>
      <c r="H1658" s="2">
        <v>5</v>
      </c>
      <c r="I1658" s="3">
        <v>600</v>
      </c>
      <c r="J1658" s="5">
        <f t="shared" si="102"/>
        <v>2786.4575999999997</v>
      </c>
      <c r="K1658" s="11" t="str">
        <f t="shared" si="103"/>
        <v>P0138|Jan</v>
      </c>
    </row>
    <row r="1659" spans="1:11" ht="15" customHeight="1" x14ac:dyDescent="0.25">
      <c r="A1659" s="2" t="s">
        <v>311</v>
      </c>
      <c r="B1659" s="2" t="s">
        <v>12</v>
      </c>
      <c r="C1659" s="2">
        <v>11</v>
      </c>
      <c r="D1659" s="4">
        <v>172.06</v>
      </c>
      <c r="E1659" s="5">
        <f t="shared" si="100"/>
        <v>1892.66</v>
      </c>
      <c r="F1659" s="6">
        <v>0.03</v>
      </c>
      <c r="G1659" s="5">
        <f t="shared" si="101"/>
        <v>56.779800000000002</v>
      </c>
      <c r="H1659" s="2">
        <v>4</v>
      </c>
      <c r="I1659" s="3">
        <v>480</v>
      </c>
      <c r="J1659" s="5">
        <f t="shared" si="102"/>
        <v>2315.8802000000001</v>
      </c>
      <c r="K1659" s="11" t="str">
        <f t="shared" si="103"/>
        <v>P0138|Feb</v>
      </c>
    </row>
    <row r="1660" spans="1:11" ht="15" customHeight="1" x14ac:dyDescent="0.25">
      <c r="A1660" s="2" t="s">
        <v>311</v>
      </c>
      <c r="B1660" s="2" t="s">
        <v>13</v>
      </c>
      <c r="C1660" s="2">
        <v>9</v>
      </c>
      <c r="D1660" s="4">
        <v>151.22999999999999</v>
      </c>
      <c r="E1660" s="5">
        <f t="shared" si="100"/>
        <v>1361.07</v>
      </c>
      <c r="F1660" s="6">
        <v>0.03</v>
      </c>
      <c r="G1660" s="5">
        <f t="shared" si="101"/>
        <v>40.832099999999997</v>
      </c>
      <c r="H1660" s="2">
        <v>3</v>
      </c>
      <c r="I1660" s="3">
        <v>360</v>
      </c>
      <c r="J1660" s="5">
        <f t="shared" si="102"/>
        <v>1680.2378999999999</v>
      </c>
      <c r="K1660" s="11" t="str">
        <f t="shared" si="103"/>
        <v>P0138|Mar</v>
      </c>
    </row>
    <row r="1661" spans="1:11" ht="15" customHeight="1" x14ac:dyDescent="0.25">
      <c r="A1661" s="2" t="s">
        <v>313</v>
      </c>
      <c r="B1661" s="2" t="s">
        <v>2</v>
      </c>
      <c r="C1661" s="2">
        <v>6</v>
      </c>
      <c r="D1661" s="4">
        <v>193</v>
      </c>
      <c r="E1661" s="5">
        <f t="shared" si="100"/>
        <v>1158</v>
      </c>
      <c r="F1661" s="6">
        <v>0.03</v>
      </c>
      <c r="G1661" s="5">
        <f t="shared" si="101"/>
        <v>34.74</v>
      </c>
      <c r="H1661" s="2">
        <v>2</v>
      </c>
      <c r="I1661" s="3">
        <v>370</v>
      </c>
      <c r="J1661" s="5">
        <f t="shared" si="102"/>
        <v>1493.26</v>
      </c>
      <c r="K1661" s="11" t="str">
        <f t="shared" si="103"/>
        <v>P0139|Apr</v>
      </c>
    </row>
    <row r="1662" spans="1:11" ht="15" customHeight="1" x14ac:dyDescent="0.25">
      <c r="A1662" s="2" t="s">
        <v>313</v>
      </c>
      <c r="B1662" s="2" t="s">
        <v>3</v>
      </c>
      <c r="C1662" s="2">
        <v>7</v>
      </c>
      <c r="D1662" s="4">
        <v>192.6</v>
      </c>
      <c r="E1662" s="5">
        <f t="shared" si="100"/>
        <v>1348.2</v>
      </c>
      <c r="F1662" s="6">
        <v>0.03</v>
      </c>
      <c r="G1662" s="5">
        <f t="shared" si="101"/>
        <v>40.445999999999998</v>
      </c>
      <c r="H1662" s="2">
        <v>2</v>
      </c>
      <c r="I1662" s="3">
        <v>370</v>
      </c>
      <c r="J1662" s="5">
        <f t="shared" si="102"/>
        <v>1677.7540000000001</v>
      </c>
      <c r="K1662" s="11" t="str">
        <f t="shared" si="103"/>
        <v>P0139|May</v>
      </c>
    </row>
    <row r="1663" spans="1:11" ht="15" customHeight="1" x14ac:dyDescent="0.25">
      <c r="A1663" s="2" t="s">
        <v>313</v>
      </c>
      <c r="B1663" s="2" t="s">
        <v>4</v>
      </c>
      <c r="C1663" s="2">
        <v>9</v>
      </c>
      <c r="D1663" s="4">
        <v>217.13</v>
      </c>
      <c r="E1663" s="5">
        <f t="shared" si="100"/>
        <v>1954.17</v>
      </c>
      <c r="F1663" s="6">
        <v>0.03</v>
      </c>
      <c r="G1663" s="5">
        <f t="shared" si="101"/>
        <v>58.625100000000003</v>
      </c>
      <c r="H1663" s="2">
        <v>2</v>
      </c>
      <c r="I1663" s="3">
        <v>370</v>
      </c>
      <c r="J1663" s="5">
        <f t="shared" si="102"/>
        <v>2265.5448999999999</v>
      </c>
      <c r="K1663" s="11" t="str">
        <f t="shared" si="103"/>
        <v>P0139|Jun</v>
      </c>
    </row>
    <row r="1664" spans="1:11" ht="15" customHeight="1" x14ac:dyDescent="0.25">
      <c r="A1664" s="2" t="s">
        <v>313</v>
      </c>
      <c r="B1664" s="2" t="s">
        <v>5</v>
      </c>
      <c r="C1664" s="2">
        <v>11</v>
      </c>
      <c r="D1664" s="4">
        <v>249.92</v>
      </c>
      <c r="E1664" s="5">
        <f t="shared" si="100"/>
        <v>2749.12</v>
      </c>
      <c r="F1664" s="6">
        <v>0.03</v>
      </c>
      <c r="G1664" s="5">
        <f t="shared" si="101"/>
        <v>82.47359999999999</v>
      </c>
      <c r="H1664" s="2">
        <v>3</v>
      </c>
      <c r="I1664" s="3">
        <v>555</v>
      </c>
      <c r="J1664" s="5">
        <f t="shared" si="102"/>
        <v>3221.6464000000001</v>
      </c>
      <c r="K1664" s="11" t="str">
        <f t="shared" si="103"/>
        <v>P0139|Jul</v>
      </c>
    </row>
    <row r="1665" spans="1:11" ht="15" customHeight="1" x14ac:dyDescent="0.25">
      <c r="A1665" s="2" t="s">
        <v>313</v>
      </c>
      <c r="B1665" s="2" t="s">
        <v>6</v>
      </c>
      <c r="C1665" s="2">
        <v>9</v>
      </c>
      <c r="D1665" s="4">
        <v>240.66</v>
      </c>
      <c r="E1665" s="5">
        <f t="shared" si="100"/>
        <v>2165.94</v>
      </c>
      <c r="F1665" s="6">
        <v>0.03</v>
      </c>
      <c r="G1665" s="5">
        <f t="shared" si="101"/>
        <v>64.978200000000001</v>
      </c>
      <c r="H1665" s="2">
        <v>2</v>
      </c>
      <c r="I1665" s="3">
        <v>370</v>
      </c>
      <c r="J1665" s="5">
        <f t="shared" si="102"/>
        <v>2470.9618</v>
      </c>
      <c r="K1665" s="11" t="str">
        <f t="shared" si="103"/>
        <v>P0139|Aug</v>
      </c>
    </row>
    <row r="1666" spans="1:11" ht="15" customHeight="1" x14ac:dyDescent="0.25">
      <c r="A1666" s="2" t="s">
        <v>313</v>
      </c>
      <c r="B1666" s="2" t="s">
        <v>7</v>
      </c>
      <c r="C1666" s="2">
        <v>7</v>
      </c>
      <c r="D1666" s="4">
        <v>201.72</v>
      </c>
      <c r="E1666" s="5">
        <f t="shared" si="100"/>
        <v>1412.04</v>
      </c>
      <c r="F1666" s="6">
        <v>0.03</v>
      </c>
      <c r="G1666" s="5">
        <f t="shared" si="101"/>
        <v>42.361199999999997</v>
      </c>
      <c r="H1666" s="2">
        <v>2</v>
      </c>
      <c r="I1666" s="3">
        <v>370</v>
      </c>
      <c r="J1666" s="5">
        <f t="shared" si="102"/>
        <v>1739.6787999999999</v>
      </c>
      <c r="K1666" s="11" t="str">
        <f t="shared" si="103"/>
        <v>P0139|Sep</v>
      </c>
    </row>
    <row r="1667" spans="1:11" ht="15" customHeight="1" x14ac:dyDescent="0.25">
      <c r="A1667" s="2" t="s">
        <v>313</v>
      </c>
      <c r="B1667" s="2" t="s">
        <v>8</v>
      </c>
      <c r="C1667" s="2">
        <v>7</v>
      </c>
      <c r="D1667" s="4">
        <v>198.54</v>
      </c>
      <c r="E1667" s="5">
        <f t="shared" si="100"/>
        <v>1389.78</v>
      </c>
      <c r="F1667" s="6">
        <v>0.03</v>
      </c>
      <c r="G1667" s="5">
        <f t="shared" si="101"/>
        <v>41.693399999999997</v>
      </c>
      <c r="H1667" s="2">
        <v>2</v>
      </c>
      <c r="I1667" s="3">
        <v>370</v>
      </c>
      <c r="J1667" s="5">
        <f t="shared" si="102"/>
        <v>1718.0866000000001</v>
      </c>
      <c r="K1667" s="11" t="str">
        <f t="shared" si="103"/>
        <v>P0139|Oct</v>
      </c>
    </row>
    <row r="1668" spans="1:11" ht="15" customHeight="1" x14ac:dyDescent="0.25">
      <c r="A1668" s="2" t="s">
        <v>313</v>
      </c>
      <c r="B1668" s="2" t="s">
        <v>9</v>
      </c>
      <c r="C1668" s="2">
        <v>7</v>
      </c>
      <c r="D1668" s="4">
        <v>201.65</v>
      </c>
      <c r="E1668" s="5">
        <f t="shared" si="100"/>
        <v>1411.55</v>
      </c>
      <c r="F1668" s="6">
        <v>0.03</v>
      </c>
      <c r="G1668" s="5">
        <f t="shared" si="101"/>
        <v>42.346499999999999</v>
      </c>
      <c r="H1668" s="2">
        <v>3</v>
      </c>
      <c r="I1668" s="3">
        <v>555</v>
      </c>
      <c r="J1668" s="5">
        <f t="shared" si="102"/>
        <v>1924.2034999999998</v>
      </c>
      <c r="K1668" s="11" t="str">
        <f t="shared" si="103"/>
        <v>P0139|Nov</v>
      </c>
    </row>
    <row r="1669" spans="1:11" ht="15" customHeight="1" x14ac:dyDescent="0.25">
      <c r="A1669" s="2" t="s">
        <v>313</v>
      </c>
      <c r="B1669" s="2" t="s">
        <v>10</v>
      </c>
      <c r="C1669" s="2">
        <v>15</v>
      </c>
      <c r="D1669" s="4">
        <v>398.62</v>
      </c>
      <c r="E1669" s="5">
        <f t="shared" ref="E1669:E1732" si="104">C1669*D1669</f>
        <v>5979.3</v>
      </c>
      <c r="F1669" s="6">
        <v>0.03</v>
      </c>
      <c r="G1669" s="5">
        <f t="shared" ref="G1669:G1732" si="105">E1669*F1669</f>
        <v>179.37899999999999</v>
      </c>
      <c r="H1669" s="2">
        <v>6</v>
      </c>
      <c r="I1669" s="3">
        <v>1110</v>
      </c>
      <c r="J1669" s="5">
        <f t="shared" ref="J1669:J1732" si="106">E1669+I1669-G1669</f>
        <v>6909.9210000000003</v>
      </c>
      <c r="K1669" s="11" t="str">
        <f t="shared" ref="K1669:K1732" si="107">A1669&amp;"|"&amp;B1669</f>
        <v>P0139|Dec</v>
      </c>
    </row>
    <row r="1670" spans="1:11" ht="15" customHeight="1" x14ac:dyDescent="0.25">
      <c r="A1670" s="2" t="s">
        <v>313</v>
      </c>
      <c r="B1670" s="2" t="s">
        <v>11</v>
      </c>
      <c r="C1670" s="2">
        <v>13</v>
      </c>
      <c r="D1670" s="4">
        <v>363.2</v>
      </c>
      <c r="E1670" s="5">
        <f t="shared" si="104"/>
        <v>4721.5999999999995</v>
      </c>
      <c r="F1670" s="6">
        <v>0.03</v>
      </c>
      <c r="G1670" s="5">
        <f t="shared" si="105"/>
        <v>141.64799999999997</v>
      </c>
      <c r="H1670" s="2">
        <v>5</v>
      </c>
      <c r="I1670" s="3">
        <v>925</v>
      </c>
      <c r="J1670" s="5">
        <f t="shared" si="106"/>
        <v>5504.9519999999993</v>
      </c>
      <c r="K1670" s="11" t="str">
        <f t="shared" si="107"/>
        <v>P0139|Jan</v>
      </c>
    </row>
    <row r="1671" spans="1:11" ht="15" customHeight="1" x14ac:dyDescent="0.25">
      <c r="A1671" s="2" t="s">
        <v>313</v>
      </c>
      <c r="B1671" s="2" t="s">
        <v>12</v>
      </c>
      <c r="C1671" s="2">
        <v>13</v>
      </c>
      <c r="D1671" s="4">
        <v>351.64</v>
      </c>
      <c r="E1671" s="5">
        <f t="shared" si="104"/>
        <v>4571.32</v>
      </c>
      <c r="F1671" s="6">
        <v>0.03</v>
      </c>
      <c r="G1671" s="5">
        <f t="shared" si="105"/>
        <v>137.13959999999997</v>
      </c>
      <c r="H1671" s="2">
        <v>5</v>
      </c>
      <c r="I1671" s="3">
        <v>925</v>
      </c>
      <c r="J1671" s="5">
        <f t="shared" si="106"/>
        <v>5359.1803999999993</v>
      </c>
      <c r="K1671" s="11" t="str">
        <f t="shared" si="107"/>
        <v>P0139|Feb</v>
      </c>
    </row>
    <row r="1672" spans="1:11" ht="15" customHeight="1" x14ac:dyDescent="0.25">
      <c r="A1672" s="2" t="s">
        <v>313</v>
      </c>
      <c r="B1672" s="2" t="s">
        <v>13</v>
      </c>
      <c r="C1672" s="2">
        <v>11</v>
      </c>
      <c r="D1672" s="4">
        <v>292.94</v>
      </c>
      <c r="E1672" s="5">
        <f t="shared" si="104"/>
        <v>3222.34</v>
      </c>
      <c r="F1672" s="6">
        <v>0.03</v>
      </c>
      <c r="G1672" s="5">
        <f t="shared" si="105"/>
        <v>96.670199999999994</v>
      </c>
      <c r="H1672" s="2">
        <v>4</v>
      </c>
      <c r="I1672" s="3">
        <v>740</v>
      </c>
      <c r="J1672" s="5">
        <f t="shared" si="106"/>
        <v>3865.6698000000001</v>
      </c>
      <c r="K1672" s="11" t="str">
        <f t="shared" si="107"/>
        <v>P0139|Mar</v>
      </c>
    </row>
    <row r="1673" spans="1:11" ht="15" customHeight="1" x14ac:dyDescent="0.25">
      <c r="A1673" s="2" t="s">
        <v>315</v>
      </c>
      <c r="B1673" s="2" t="s">
        <v>2</v>
      </c>
      <c r="C1673" s="2">
        <v>6</v>
      </c>
      <c r="D1673" s="4">
        <v>175.23</v>
      </c>
      <c r="E1673" s="5">
        <f t="shared" si="104"/>
        <v>1051.3799999999999</v>
      </c>
      <c r="F1673" s="6">
        <v>0.03</v>
      </c>
      <c r="G1673" s="5">
        <f t="shared" si="105"/>
        <v>31.541399999999996</v>
      </c>
      <c r="H1673" s="2">
        <v>2</v>
      </c>
      <c r="I1673" s="3">
        <v>370</v>
      </c>
      <c r="J1673" s="5">
        <f t="shared" si="106"/>
        <v>1389.8385999999998</v>
      </c>
      <c r="K1673" s="11" t="str">
        <f t="shared" si="107"/>
        <v>P0140|Apr</v>
      </c>
    </row>
    <row r="1674" spans="1:11" ht="15" customHeight="1" x14ac:dyDescent="0.25">
      <c r="A1674" s="2" t="s">
        <v>315</v>
      </c>
      <c r="B1674" s="2" t="s">
        <v>3</v>
      </c>
      <c r="C1674" s="2">
        <v>8</v>
      </c>
      <c r="D1674" s="4">
        <v>188.47</v>
      </c>
      <c r="E1674" s="5">
        <f t="shared" si="104"/>
        <v>1507.76</v>
      </c>
      <c r="F1674" s="6">
        <v>0.03</v>
      </c>
      <c r="G1674" s="5">
        <f t="shared" si="105"/>
        <v>45.232799999999997</v>
      </c>
      <c r="H1674" s="2">
        <v>2</v>
      </c>
      <c r="I1674" s="3">
        <v>370</v>
      </c>
      <c r="J1674" s="5">
        <f t="shared" si="106"/>
        <v>1832.5272</v>
      </c>
      <c r="K1674" s="11" t="str">
        <f t="shared" si="107"/>
        <v>P0140|May</v>
      </c>
    </row>
    <row r="1675" spans="1:11" ht="15" customHeight="1" x14ac:dyDescent="0.25">
      <c r="A1675" s="2" t="s">
        <v>315</v>
      </c>
      <c r="B1675" s="2" t="s">
        <v>4</v>
      </c>
      <c r="C1675" s="2">
        <v>8</v>
      </c>
      <c r="D1675" s="4">
        <v>181.81</v>
      </c>
      <c r="E1675" s="5">
        <f t="shared" si="104"/>
        <v>1454.48</v>
      </c>
      <c r="F1675" s="6">
        <v>0.03</v>
      </c>
      <c r="G1675" s="5">
        <f t="shared" si="105"/>
        <v>43.634399999999999</v>
      </c>
      <c r="H1675" s="2">
        <v>2</v>
      </c>
      <c r="I1675" s="3">
        <v>370</v>
      </c>
      <c r="J1675" s="5">
        <f t="shared" si="106"/>
        <v>1780.8456000000001</v>
      </c>
      <c r="K1675" s="11" t="str">
        <f t="shared" si="107"/>
        <v>P0140|Jun</v>
      </c>
    </row>
    <row r="1676" spans="1:11" ht="15" customHeight="1" x14ac:dyDescent="0.25">
      <c r="A1676" s="2" t="s">
        <v>315</v>
      </c>
      <c r="B1676" s="2" t="s">
        <v>5</v>
      </c>
      <c r="C1676" s="2">
        <v>11</v>
      </c>
      <c r="D1676" s="4">
        <v>246.79</v>
      </c>
      <c r="E1676" s="5">
        <f t="shared" si="104"/>
        <v>2714.69</v>
      </c>
      <c r="F1676" s="6">
        <v>0.03</v>
      </c>
      <c r="G1676" s="5">
        <f t="shared" si="105"/>
        <v>81.440699999999993</v>
      </c>
      <c r="H1676" s="2">
        <v>3</v>
      </c>
      <c r="I1676" s="3">
        <v>555</v>
      </c>
      <c r="J1676" s="5">
        <f t="shared" si="106"/>
        <v>3188.2492999999999</v>
      </c>
      <c r="K1676" s="11" t="str">
        <f t="shared" si="107"/>
        <v>P0140|Jul</v>
      </c>
    </row>
    <row r="1677" spans="1:11" ht="15" customHeight="1" x14ac:dyDescent="0.25">
      <c r="A1677" s="2" t="s">
        <v>315</v>
      </c>
      <c r="B1677" s="2" t="s">
        <v>6</v>
      </c>
      <c r="C1677" s="2">
        <v>11</v>
      </c>
      <c r="D1677" s="4">
        <v>213.32</v>
      </c>
      <c r="E1677" s="5">
        <f t="shared" si="104"/>
        <v>2346.52</v>
      </c>
      <c r="F1677" s="6">
        <v>0.03</v>
      </c>
      <c r="G1677" s="5">
        <f t="shared" si="105"/>
        <v>70.395600000000002</v>
      </c>
      <c r="H1677" s="2">
        <v>3</v>
      </c>
      <c r="I1677" s="3">
        <v>555</v>
      </c>
      <c r="J1677" s="5">
        <f t="shared" si="106"/>
        <v>2831.1244000000002</v>
      </c>
      <c r="K1677" s="11" t="str">
        <f t="shared" si="107"/>
        <v>P0140|Aug</v>
      </c>
    </row>
    <row r="1678" spans="1:11" ht="15" customHeight="1" x14ac:dyDescent="0.25">
      <c r="A1678" s="2" t="s">
        <v>315</v>
      </c>
      <c r="B1678" s="2" t="s">
        <v>7</v>
      </c>
      <c r="C1678" s="2">
        <v>7</v>
      </c>
      <c r="D1678" s="4">
        <v>215.4</v>
      </c>
      <c r="E1678" s="5">
        <f t="shared" si="104"/>
        <v>1507.8</v>
      </c>
      <c r="F1678" s="6">
        <v>0.03</v>
      </c>
      <c r="G1678" s="5">
        <f t="shared" si="105"/>
        <v>45.233999999999995</v>
      </c>
      <c r="H1678" s="2">
        <v>2</v>
      </c>
      <c r="I1678" s="3">
        <v>370</v>
      </c>
      <c r="J1678" s="5">
        <f t="shared" si="106"/>
        <v>1832.566</v>
      </c>
      <c r="K1678" s="11" t="str">
        <f t="shared" si="107"/>
        <v>P0140|Sep</v>
      </c>
    </row>
    <row r="1679" spans="1:11" ht="15" customHeight="1" x14ac:dyDescent="0.25">
      <c r="A1679" s="2" t="s">
        <v>315</v>
      </c>
      <c r="B1679" s="2" t="s">
        <v>8</v>
      </c>
      <c r="C1679" s="2">
        <v>7</v>
      </c>
      <c r="D1679" s="4">
        <v>178.9</v>
      </c>
      <c r="E1679" s="5">
        <f t="shared" si="104"/>
        <v>1252.3</v>
      </c>
      <c r="F1679" s="6">
        <v>0.03</v>
      </c>
      <c r="G1679" s="5">
        <f t="shared" si="105"/>
        <v>37.568999999999996</v>
      </c>
      <c r="H1679" s="2">
        <v>2</v>
      </c>
      <c r="I1679" s="3">
        <v>370</v>
      </c>
      <c r="J1679" s="5">
        <f t="shared" si="106"/>
        <v>1584.731</v>
      </c>
      <c r="K1679" s="11" t="str">
        <f t="shared" si="107"/>
        <v>P0140|Oct</v>
      </c>
    </row>
    <row r="1680" spans="1:11" ht="15" customHeight="1" x14ac:dyDescent="0.25">
      <c r="A1680" s="2" t="s">
        <v>315</v>
      </c>
      <c r="B1680" s="2" t="s">
        <v>9</v>
      </c>
      <c r="C1680" s="2">
        <v>7</v>
      </c>
      <c r="D1680" s="4">
        <v>191.82</v>
      </c>
      <c r="E1680" s="5">
        <f t="shared" si="104"/>
        <v>1342.74</v>
      </c>
      <c r="F1680" s="6">
        <v>0.03</v>
      </c>
      <c r="G1680" s="5">
        <f t="shared" si="105"/>
        <v>40.282199999999996</v>
      </c>
      <c r="H1680" s="2">
        <v>3</v>
      </c>
      <c r="I1680" s="3">
        <v>555</v>
      </c>
      <c r="J1680" s="5">
        <f t="shared" si="106"/>
        <v>1857.4577999999999</v>
      </c>
      <c r="K1680" s="11" t="str">
        <f t="shared" si="107"/>
        <v>P0140|Nov</v>
      </c>
    </row>
    <row r="1681" spans="1:11" ht="15" customHeight="1" x14ac:dyDescent="0.25">
      <c r="A1681" s="2" t="s">
        <v>315</v>
      </c>
      <c r="B1681" s="2" t="s">
        <v>10</v>
      </c>
      <c r="C1681" s="2">
        <v>14</v>
      </c>
      <c r="D1681" s="4">
        <v>355.36</v>
      </c>
      <c r="E1681" s="5">
        <f t="shared" si="104"/>
        <v>4975.04</v>
      </c>
      <c r="F1681" s="6">
        <v>0.03</v>
      </c>
      <c r="G1681" s="5">
        <f t="shared" si="105"/>
        <v>149.25119999999998</v>
      </c>
      <c r="H1681" s="2">
        <v>6</v>
      </c>
      <c r="I1681" s="3">
        <v>1110</v>
      </c>
      <c r="J1681" s="5">
        <f t="shared" si="106"/>
        <v>5935.7888000000003</v>
      </c>
      <c r="K1681" s="11" t="str">
        <f t="shared" si="107"/>
        <v>P0140|Dec</v>
      </c>
    </row>
    <row r="1682" spans="1:11" ht="15" customHeight="1" x14ac:dyDescent="0.25">
      <c r="A1682" s="2" t="s">
        <v>315</v>
      </c>
      <c r="B1682" s="2" t="s">
        <v>11</v>
      </c>
      <c r="C1682" s="2">
        <v>14</v>
      </c>
      <c r="D1682" s="4">
        <v>327.22000000000003</v>
      </c>
      <c r="E1682" s="5">
        <f t="shared" si="104"/>
        <v>4581.08</v>
      </c>
      <c r="F1682" s="6">
        <v>0.03</v>
      </c>
      <c r="G1682" s="5">
        <f t="shared" si="105"/>
        <v>137.4324</v>
      </c>
      <c r="H1682" s="2">
        <v>6</v>
      </c>
      <c r="I1682" s="3">
        <v>1110</v>
      </c>
      <c r="J1682" s="5">
        <f t="shared" si="106"/>
        <v>5553.6476000000002</v>
      </c>
      <c r="K1682" s="11" t="str">
        <f t="shared" si="107"/>
        <v>P0140|Jan</v>
      </c>
    </row>
    <row r="1683" spans="1:11" ht="15" customHeight="1" x14ac:dyDescent="0.25">
      <c r="A1683" s="2" t="s">
        <v>315</v>
      </c>
      <c r="B1683" s="2" t="s">
        <v>12</v>
      </c>
      <c r="C1683" s="2">
        <v>13</v>
      </c>
      <c r="D1683" s="4">
        <v>300.02</v>
      </c>
      <c r="E1683" s="5">
        <f t="shared" si="104"/>
        <v>3900.2599999999998</v>
      </c>
      <c r="F1683" s="6">
        <v>0.03</v>
      </c>
      <c r="G1683" s="5">
        <f t="shared" si="105"/>
        <v>117.00779999999999</v>
      </c>
      <c r="H1683" s="2">
        <v>5</v>
      </c>
      <c r="I1683" s="3">
        <v>925</v>
      </c>
      <c r="J1683" s="5">
        <f t="shared" si="106"/>
        <v>4708.2521999999999</v>
      </c>
      <c r="K1683" s="11" t="str">
        <f t="shared" si="107"/>
        <v>P0140|Feb</v>
      </c>
    </row>
    <row r="1684" spans="1:11" ht="15" customHeight="1" x14ac:dyDescent="0.25">
      <c r="A1684" s="2" t="s">
        <v>315</v>
      </c>
      <c r="B1684" s="2" t="s">
        <v>13</v>
      </c>
      <c r="C1684" s="2">
        <v>11</v>
      </c>
      <c r="D1684" s="4">
        <v>256.41000000000003</v>
      </c>
      <c r="E1684" s="5">
        <f t="shared" si="104"/>
        <v>2820.51</v>
      </c>
      <c r="F1684" s="6">
        <v>0.03</v>
      </c>
      <c r="G1684" s="5">
        <f t="shared" si="105"/>
        <v>84.615300000000005</v>
      </c>
      <c r="H1684" s="2">
        <v>4</v>
      </c>
      <c r="I1684" s="3">
        <v>740</v>
      </c>
      <c r="J1684" s="5">
        <f t="shared" si="106"/>
        <v>3475.8947000000003</v>
      </c>
      <c r="K1684" s="11" t="str">
        <f t="shared" si="107"/>
        <v>P0140|Mar</v>
      </c>
    </row>
    <row r="1685" spans="1:11" ht="15" customHeight="1" x14ac:dyDescent="0.25">
      <c r="A1685" s="2" t="s">
        <v>317</v>
      </c>
      <c r="B1685" s="2" t="s">
        <v>2</v>
      </c>
      <c r="C1685" s="2">
        <v>6</v>
      </c>
      <c r="D1685" s="4">
        <v>158.19</v>
      </c>
      <c r="E1685" s="5">
        <f t="shared" si="104"/>
        <v>949.14</v>
      </c>
      <c r="F1685" s="6">
        <v>0.03</v>
      </c>
      <c r="G1685" s="5">
        <f t="shared" si="105"/>
        <v>28.4742</v>
      </c>
      <c r="H1685" s="2">
        <v>2</v>
      </c>
      <c r="I1685" s="3">
        <v>300</v>
      </c>
      <c r="J1685" s="5">
        <f t="shared" si="106"/>
        <v>1220.6657999999998</v>
      </c>
      <c r="K1685" s="11" t="str">
        <f t="shared" si="107"/>
        <v>P0141|Apr</v>
      </c>
    </row>
    <row r="1686" spans="1:11" ht="15" customHeight="1" x14ac:dyDescent="0.25">
      <c r="A1686" s="2" t="s">
        <v>317</v>
      </c>
      <c r="B1686" s="2" t="s">
        <v>3</v>
      </c>
      <c r="C1686" s="2">
        <v>6</v>
      </c>
      <c r="D1686" s="4">
        <v>170.52</v>
      </c>
      <c r="E1686" s="5">
        <f t="shared" si="104"/>
        <v>1023.1200000000001</v>
      </c>
      <c r="F1686" s="6">
        <v>0.03</v>
      </c>
      <c r="G1686" s="5">
        <f t="shared" si="105"/>
        <v>30.693600000000004</v>
      </c>
      <c r="H1686" s="2">
        <v>2</v>
      </c>
      <c r="I1686" s="3">
        <v>300</v>
      </c>
      <c r="J1686" s="5">
        <f t="shared" si="106"/>
        <v>1292.4264000000001</v>
      </c>
      <c r="K1686" s="11" t="str">
        <f t="shared" si="107"/>
        <v>P0141|May</v>
      </c>
    </row>
    <row r="1687" spans="1:11" ht="15" customHeight="1" x14ac:dyDescent="0.25">
      <c r="A1687" s="2" t="s">
        <v>317</v>
      </c>
      <c r="B1687" s="2" t="s">
        <v>4</v>
      </c>
      <c r="C1687" s="2">
        <v>8</v>
      </c>
      <c r="D1687" s="4">
        <v>166.98</v>
      </c>
      <c r="E1687" s="5">
        <f t="shared" si="104"/>
        <v>1335.84</v>
      </c>
      <c r="F1687" s="6">
        <v>0.03</v>
      </c>
      <c r="G1687" s="5">
        <f t="shared" si="105"/>
        <v>40.075199999999995</v>
      </c>
      <c r="H1687" s="2">
        <v>2</v>
      </c>
      <c r="I1687" s="3">
        <v>300</v>
      </c>
      <c r="J1687" s="5">
        <f t="shared" si="106"/>
        <v>1595.7647999999999</v>
      </c>
      <c r="K1687" s="11" t="str">
        <f t="shared" si="107"/>
        <v>P0141|Jun</v>
      </c>
    </row>
    <row r="1688" spans="1:11" ht="15" customHeight="1" x14ac:dyDescent="0.25">
      <c r="A1688" s="2" t="s">
        <v>317</v>
      </c>
      <c r="B1688" s="2" t="s">
        <v>5</v>
      </c>
      <c r="C1688" s="2">
        <v>10</v>
      </c>
      <c r="D1688" s="4">
        <v>214.15</v>
      </c>
      <c r="E1688" s="5">
        <f t="shared" si="104"/>
        <v>2141.5</v>
      </c>
      <c r="F1688" s="6">
        <v>0.03</v>
      </c>
      <c r="G1688" s="5">
        <f t="shared" si="105"/>
        <v>64.245000000000005</v>
      </c>
      <c r="H1688" s="2">
        <v>3</v>
      </c>
      <c r="I1688" s="3">
        <v>450</v>
      </c>
      <c r="J1688" s="5">
        <f t="shared" si="106"/>
        <v>2527.2550000000001</v>
      </c>
      <c r="K1688" s="11" t="str">
        <f t="shared" si="107"/>
        <v>P0141|Jul</v>
      </c>
    </row>
    <row r="1689" spans="1:11" ht="15" customHeight="1" x14ac:dyDescent="0.25">
      <c r="A1689" s="2" t="s">
        <v>317</v>
      </c>
      <c r="B1689" s="2" t="s">
        <v>6</v>
      </c>
      <c r="C1689" s="2">
        <v>9</v>
      </c>
      <c r="D1689" s="4">
        <v>193.58</v>
      </c>
      <c r="E1689" s="5">
        <f t="shared" si="104"/>
        <v>1742.22</v>
      </c>
      <c r="F1689" s="6">
        <v>0.03</v>
      </c>
      <c r="G1689" s="5">
        <f t="shared" si="105"/>
        <v>52.266599999999997</v>
      </c>
      <c r="H1689" s="2">
        <v>2</v>
      </c>
      <c r="I1689" s="3">
        <v>300</v>
      </c>
      <c r="J1689" s="5">
        <f t="shared" si="106"/>
        <v>1989.9534000000001</v>
      </c>
      <c r="K1689" s="11" t="str">
        <f t="shared" si="107"/>
        <v>P0141|Aug</v>
      </c>
    </row>
    <row r="1690" spans="1:11" ht="15" customHeight="1" x14ac:dyDescent="0.25">
      <c r="A1690" s="2" t="s">
        <v>317</v>
      </c>
      <c r="B1690" s="2" t="s">
        <v>7</v>
      </c>
      <c r="C1690" s="2">
        <v>6</v>
      </c>
      <c r="D1690" s="4">
        <v>175.96</v>
      </c>
      <c r="E1690" s="5">
        <f t="shared" si="104"/>
        <v>1055.76</v>
      </c>
      <c r="F1690" s="6">
        <v>0.03</v>
      </c>
      <c r="G1690" s="5">
        <f t="shared" si="105"/>
        <v>31.672799999999999</v>
      </c>
      <c r="H1690" s="2">
        <v>2</v>
      </c>
      <c r="I1690" s="3">
        <v>300</v>
      </c>
      <c r="J1690" s="5">
        <f t="shared" si="106"/>
        <v>1324.0871999999999</v>
      </c>
      <c r="K1690" s="11" t="str">
        <f t="shared" si="107"/>
        <v>P0141|Sep</v>
      </c>
    </row>
    <row r="1691" spans="1:11" ht="15" customHeight="1" x14ac:dyDescent="0.25">
      <c r="A1691" s="2" t="s">
        <v>317</v>
      </c>
      <c r="B1691" s="2" t="s">
        <v>8</v>
      </c>
      <c r="C1691" s="2">
        <v>6</v>
      </c>
      <c r="D1691" s="4">
        <v>176.53</v>
      </c>
      <c r="E1691" s="5">
        <f t="shared" si="104"/>
        <v>1059.18</v>
      </c>
      <c r="F1691" s="6">
        <v>0.03</v>
      </c>
      <c r="G1691" s="5">
        <f t="shared" si="105"/>
        <v>31.775400000000001</v>
      </c>
      <c r="H1691" s="2">
        <v>2</v>
      </c>
      <c r="I1691" s="3">
        <v>300</v>
      </c>
      <c r="J1691" s="5">
        <f t="shared" si="106"/>
        <v>1327.4046000000001</v>
      </c>
      <c r="K1691" s="11" t="str">
        <f t="shared" si="107"/>
        <v>P0141|Oct</v>
      </c>
    </row>
    <row r="1692" spans="1:11" ht="15" customHeight="1" x14ac:dyDescent="0.25">
      <c r="A1692" s="2" t="s">
        <v>317</v>
      </c>
      <c r="B1692" s="2" t="s">
        <v>9</v>
      </c>
      <c r="C1692" s="2">
        <v>6</v>
      </c>
      <c r="D1692" s="4">
        <v>168.37</v>
      </c>
      <c r="E1692" s="5">
        <f t="shared" si="104"/>
        <v>1010.22</v>
      </c>
      <c r="F1692" s="6">
        <v>0.03</v>
      </c>
      <c r="G1692" s="5">
        <f t="shared" si="105"/>
        <v>30.3066</v>
      </c>
      <c r="H1692" s="2">
        <v>2</v>
      </c>
      <c r="I1692" s="3">
        <v>300</v>
      </c>
      <c r="J1692" s="5">
        <f t="shared" si="106"/>
        <v>1279.9134000000001</v>
      </c>
      <c r="K1692" s="11" t="str">
        <f t="shared" si="107"/>
        <v>P0141|Nov</v>
      </c>
    </row>
    <row r="1693" spans="1:11" ht="15" customHeight="1" x14ac:dyDescent="0.25">
      <c r="A1693" s="2" t="s">
        <v>317</v>
      </c>
      <c r="B1693" s="2" t="s">
        <v>10</v>
      </c>
      <c r="C1693" s="2">
        <v>14</v>
      </c>
      <c r="D1693" s="4">
        <v>303.47000000000003</v>
      </c>
      <c r="E1693" s="5">
        <f t="shared" si="104"/>
        <v>4248.58</v>
      </c>
      <c r="F1693" s="6">
        <v>0.03</v>
      </c>
      <c r="G1693" s="5">
        <f t="shared" si="105"/>
        <v>127.45739999999999</v>
      </c>
      <c r="H1693" s="2">
        <v>6</v>
      </c>
      <c r="I1693" s="3">
        <v>900</v>
      </c>
      <c r="J1693" s="5">
        <f t="shared" si="106"/>
        <v>5021.1225999999997</v>
      </c>
      <c r="K1693" s="11" t="str">
        <f t="shared" si="107"/>
        <v>P0141|Dec</v>
      </c>
    </row>
    <row r="1694" spans="1:11" ht="15" customHeight="1" x14ac:dyDescent="0.25">
      <c r="A1694" s="2" t="s">
        <v>317</v>
      </c>
      <c r="B1694" s="2" t="s">
        <v>11</v>
      </c>
      <c r="C1694" s="2">
        <v>12</v>
      </c>
      <c r="D1694" s="4">
        <v>313.58</v>
      </c>
      <c r="E1694" s="5">
        <f t="shared" si="104"/>
        <v>3762.96</v>
      </c>
      <c r="F1694" s="6">
        <v>0.03</v>
      </c>
      <c r="G1694" s="5">
        <f t="shared" si="105"/>
        <v>112.8888</v>
      </c>
      <c r="H1694" s="2">
        <v>5</v>
      </c>
      <c r="I1694" s="3">
        <v>750</v>
      </c>
      <c r="J1694" s="5">
        <f t="shared" si="106"/>
        <v>4400.0712000000003</v>
      </c>
      <c r="K1694" s="11" t="str">
        <f t="shared" si="107"/>
        <v>P0141|Jan</v>
      </c>
    </row>
    <row r="1695" spans="1:11" ht="15" customHeight="1" x14ac:dyDescent="0.25">
      <c r="A1695" s="2" t="s">
        <v>317</v>
      </c>
      <c r="B1695" s="2" t="s">
        <v>12</v>
      </c>
      <c r="C1695" s="2">
        <v>11</v>
      </c>
      <c r="D1695" s="4">
        <v>261.11</v>
      </c>
      <c r="E1695" s="5">
        <f t="shared" si="104"/>
        <v>2872.21</v>
      </c>
      <c r="F1695" s="6">
        <v>0.03</v>
      </c>
      <c r="G1695" s="5">
        <f t="shared" si="105"/>
        <v>86.166299999999993</v>
      </c>
      <c r="H1695" s="2">
        <v>4</v>
      </c>
      <c r="I1695" s="3">
        <v>600</v>
      </c>
      <c r="J1695" s="5">
        <f t="shared" si="106"/>
        <v>3386.0437000000002</v>
      </c>
      <c r="K1695" s="11" t="str">
        <f t="shared" si="107"/>
        <v>P0141|Feb</v>
      </c>
    </row>
    <row r="1696" spans="1:11" ht="15" customHeight="1" x14ac:dyDescent="0.25">
      <c r="A1696" s="2" t="s">
        <v>317</v>
      </c>
      <c r="B1696" s="2" t="s">
        <v>13</v>
      </c>
      <c r="C1696" s="2">
        <v>10</v>
      </c>
      <c r="D1696" s="4">
        <v>249.59</v>
      </c>
      <c r="E1696" s="5">
        <f t="shared" si="104"/>
        <v>2495.9</v>
      </c>
      <c r="F1696" s="6">
        <v>0.03</v>
      </c>
      <c r="G1696" s="5">
        <f t="shared" si="105"/>
        <v>74.876999999999995</v>
      </c>
      <c r="H1696" s="2">
        <v>4</v>
      </c>
      <c r="I1696" s="3">
        <v>600</v>
      </c>
      <c r="J1696" s="5">
        <f t="shared" si="106"/>
        <v>3021.0230000000001</v>
      </c>
      <c r="K1696" s="11" t="str">
        <f t="shared" si="107"/>
        <v>P0141|Mar</v>
      </c>
    </row>
    <row r="1697" spans="1:11" ht="15" customHeight="1" x14ac:dyDescent="0.25">
      <c r="A1697" s="2" t="s">
        <v>319</v>
      </c>
      <c r="B1697" s="2" t="s">
        <v>2</v>
      </c>
      <c r="C1697" s="2">
        <v>5</v>
      </c>
      <c r="D1697" s="4">
        <v>108.76</v>
      </c>
      <c r="E1697" s="5">
        <f t="shared" si="104"/>
        <v>543.80000000000007</v>
      </c>
      <c r="F1697" s="6">
        <v>0.03</v>
      </c>
      <c r="G1697" s="5">
        <f t="shared" si="105"/>
        <v>16.314</v>
      </c>
      <c r="H1697" s="2">
        <v>2</v>
      </c>
      <c r="I1697" s="3">
        <v>240</v>
      </c>
      <c r="J1697" s="5">
        <f t="shared" si="106"/>
        <v>767.4860000000001</v>
      </c>
      <c r="K1697" s="11" t="str">
        <f t="shared" si="107"/>
        <v>P0142|Apr</v>
      </c>
    </row>
    <row r="1698" spans="1:11" ht="15" customHeight="1" x14ac:dyDescent="0.25">
      <c r="A1698" s="2" t="s">
        <v>319</v>
      </c>
      <c r="B1698" s="2" t="s">
        <v>3</v>
      </c>
      <c r="C1698" s="2">
        <v>5</v>
      </c>
      <c r="D1698" s="4">
        <v>124.2</v>
      </c>
      <c r="E1698" s="5">
        <f t="shared" si="104"/>
        <v>621</v>
      </c>
      <c r="F1698" s="6">
        <v>0.03</v>
      </c>
      <c r="G1698" s="5">
        <f t="shared" si="105"/>
        <v>18.63</v>
      </c>
      <c r="H1698" s="2">
        <v>2</v>
      </c>
      <c r="I1698" s="3">
        <v>240</v>
      </c>
      <c r="J1698" s="5">
        <f t="shared" si="106"/>
        <v>842.37</v>
      </c>
      <c r="K1698" s="11" t="str">
        <f t="shared" si="107"/>
        <v>P0142|May</v>
      </c>
    </row>
    <row r="1699" spans="1:11" ht="15" customHeight="1" x14ac:dyDescent="0.25">
      <c r="A1699" s="2" t="s">
        <v>319</v>
      </c>
      <c r="B1699" s="2" t="s">
        <v>4</v>
      </c>
      <c r="C1699" s="2">
        <v>7</v>
      </c>
      <c r="D1699" s="4">
        <v>132.16999999999999</v>
      </c>
      <c r="E1699" s="5">
        <f t="shared" si="104"/>
        <v>925.18999999999994</v>
      </c>
      <c r="F1699" s="6">
        <v>0.03</v>
      </c>
      <c r="G1699" s="5">
        <f t="shared" si="105"/>
        <v>27.755699999999997</v>
      </c>
      <c r="H1699" s="2">
        <v>2</v>
      </c>
      <c r="I1699" s="3">
        <v>240</v>
      </c>
      <c r="J1699" s="5">
        <f t="shared" si="106"/>
        <v>1137.4343000000001</v>
      </c>
      <c r="K1699" s="11" t="str">
        <f t="shared" si="107"/>
        <v>P0142|Jun</v>
      </c>
    </row>
    <row r="1700" spans="1:11" ht="15" customHeight="1" x14ac:dyDescent="0.25">
      <c r="A1700" s="2" t="s">
        <v>319</v>
      </c>
      <c r="B1700" s="2" t="s">
        <v>5</v>
      </c>
      <c r="C1700" s="2">
        <v>9</v>
      </c>
      <c r="D1700" s="4">
        <v>149.46</v>
      </c>
      <c r="E1700" s="5">
        <f t="shared" si="104"/>
        <v>1345.14</v>
      </c>
      <c r="F1700" s="6">
        <v>0.03</v>
      </c>
      <c r="G1700" s="5">
        <f t="shared" si="105"/>
        <v>40.354199999999999</v>
      </c>
      <c r="H1700" s="2">
        <v>2</v>
      </c>
      <c r="I1700" s="3">
        <v>240</v>
      </c>
      <c r="J1700" s="5">
        <f t="shared" si="106"/>
        <v>1544.7858000000001</v>
      </c>
      <c r="K1700" s="11" t="str">
        <f t="shared" si="107"/>
        <v>P0142|Jul</v>
      </c>
    </row>
    <row r="1701" spans="1:11" ht="15" customHeight="1" x14ac:dyDescent="0.25">
      <c r="A1701" s="2" t="s">
        <v>319</v>
      </c>
      <c r="B1701" s="2" t="s">
        <v>6</v>
      </c>
      <c r="C1701" s="2">
        <v>8</v>
      </c>
      <c r="D1701" s="4">
        <v>140.80000000000001</v>
      </c>
      <c r="E1701" s="5">
        <f t="shared" si="104"/>
        <v>1126.4000000000001</v>
      </c>
      <c r="F1701" s="6">
        <v>0.03</v>
      </c>
      <c r="G1701" s="5">
        <f t="shared" si="105"/>
        <v>33.792000000000002</v>
      </c>
      <c r="H1701" s="2">
        <v>2</v>
      </c>
      <c r="I1701" s="3">
        <v>240</v>
      </c>
      <c r="J1701" s="5">
        <f t="shared" si="106"/>
        <v>1332.6080000000002</v>
      </c>
      <c r="K1701" s="11" t="str">
        <f t="shared" si="107"/>
        <v>P0142|Aug</v>
      </c>
    </row>
    <row r="1702" spans="1:11" ht="15" customHeight="1" x14ac:dyDescent="0.25">
      <c r="A1702" s="2" t="s">
        <v>319</v>
      </c>
      <c r="B1702" s="2" t="s">
        <v>7</v>
      </c>
      <c r="C1702" s="2">
        <v>6</v>
      </c>
      <c r="D1702" s="4">
        <v>136.9</v>
      </c>
      <c r="E1702" s="5">
        <f t="shared" si="104"/>
        <v>821.40000000000009</v>
      </c>
      <c r="F1702" s="6">
        <v>0.03</v>
      </c>
      <c r="G1702" s="5">
        <f t="shared" si="105"/>
        <v>24.642000000000003</v>
      </c>
      <c r="H1702" s="2">
        <v>2</v>
      </c>
      <c r="I1702" s="3">
        <v>240</v>
      </c>
      <c r="J1702" s="5">
        <f t="shared" si="106"/>
        <v>1036.758</v>
      </c>
      <c r="K1702" s="11" t="str">
        <f t="shared" si="107"/>
        <v>P0142|Sep</v>
      </c>
    </row>
    <row r="1703" spans="1:11" ht="15" customHeight="1" x14ac:dyDescent="0.25">
      <c r="A1703" s="2" t="s">
        <v>319</v>
      </c>
      <c r="B1703" s="2" t="s">
        <v>8</v>
      </c>
      <c r="C1703" s="2">
        <v>5</v>
      </c>
      <c r="D1703" s="4">
        <v>126.35</v>
      </c>
      <c r="E1703" s="5">
        <f t="shared" si="104"/>
        <v>631.75</v>
      </c>
      <c r="F1703" s="6">
        <v>0.03</v>
      </c>
      <c r="G1703" s="5">
        <f t="shared" si="105"/>
        <v>18.952500000000001</v>
      </c>
      <c r="H1703" s="2">
        <v>2</v>
      </c>
      <c r="I1703" s="3">
        <v>240</v>
      </c>
      <c r="J1703" s="5">
        <f t="shared" si="106"/>
        <v>852.79750000000001</v>
      </c>
      <c r="K1703" s="11" t="str">
        <f t="shared" si="107"/>
        <v>P0142|Oct</v>
      </c>
    </row>
    <row r="1704" spans="1:11" ht="15" customHeight="1" x14ac:dyDescent="0.25">
      <c r="A1704" s="2" t="s">
        <v>319</v>
      </c>
      <c r="B1704" s="2" t="s">
        <v>9</v>
      </c>
      <c r="C1704" s="2">
        <v>5</v>
      </c>
      <c r="D1704" s="4">
        <v>123.06</v>
      </c>
      <c r="E1704" s="5">
        <f t="shared" si="104"/>
        <v>615.29999999999995</v>
      </c>
      <c r="F1704" s="6">
        <v>0.03</v>
      </c>
      <c r="G1704" s="5">
        <f t="shared" si="105"/>
        <v>18.459</v>
      </c>
      <c r="H1704" s="2">
        <v>2</v>
      </c>
      <c r="I1704" s="3">
        <v>240</v>
      </c>
      <c r="J1704" s="5">
        <f t="shared" si="106"/>
        <v>836.84100000000001</v>
      </c>
      <c r="K1704" s="11" t="str">
        <f t="shared" si="107"/>
        <v>P0142|Nov</v>
      </c>
    </row>
    <row r="1705" spans="1:11" ht="15" customHeight="1" x14ac:dyDescent="0.25">
      <c r="A1705" s="2" t="s">
        <v>319</v>
      </c>
      <c r="B1705" s="2" t="s">
        <v>10</v>
      </c>
      <c r="C1705" s="2">
        <v>13</v>
      </c>
      <c r="D1705" s="4">
        <v>202.64</v>
      </c>
      <c r="E1705" s="5">
        <f t="shared" si="104"/>
        <v>2634.3199999999997</v>
      </c>
      <c r="F1705" s="6">
        <v>0.03</v>
      </c>
      <c r="G1705" s="5">
        <f t="shared" si="105"/>
        <v>79.029599999999988</v>
      </c>
      <c r="H1705" s="2">
        <v>5</v>
      </c>
      <c r="I1705" s="3">
        <v>600</v>
      </c>
      <c r="J1705" s="5">
        <f t="shared" si="106"/>
        <v>3155.2903999999999</v>
      </c>
      <c r="K1705" s="11" t="str">
        <f t="shared" si="107"/>
        <v>P0142|Dec</v>
      </c>
    </row>
    <row r="1706" spans="1:11" ht="15" customHeight="1" x14ac:dyDescent="0.25">
      <c r="A1706" s="2" t="s">
        <v>319</v>
      </c>
      <c r="B1706" s="2" t="s">
        <v>11</v>
      </c>
      <c r="C1706" s="2">
        <v>12</v>
      </c>
      <c r="D1706" s="4">
        <v>218.24</v>
      </c>
      <c r="E1706" s="5">
        <f t="shared" si="104"/>
        <v>2618.88</v>
      </c>
      <c r="F1706" s="6">
        <v>0.03</v>
      </c>
      <c r="G1706" s="5">
        <f t="shared" si="105"/>
        <v>78.566400000000002</v>
      </c>
      <c r="H1706" s="2">
        <v>5</v>
      </c>
      <c r="I1706" s="3">
        <v>600</v>
      </c>
      <c r="J1706" s="5">
        <f t="shared" si="106"/>
        <v>3140.3136</v>
      </c>
      <c r="K1706" s="11" t="str">
        <f t="shared" si="107"/>
        <v>P0142|Jan</v>
      </c>
    </row>
    <row r="1707" spans="1:11" ht="15" customHeight="1" x14ac:dyDescent="0.25">
      <c r="A1707" s="2" t="s">
        <v>319</v>
      </c>
      <c r="B1707" s="2" t="s">
        <v>12</v>
      </c>
      <c r="C1707" s="2">
        <v>11</v>
      </c>
      <c r="D1707" s="4">
        <v>195.95</v>
      </c>
      <c r="E1707" s="5">
        <f t="shared" si="104"/>
        <v>2155.4499999999998</v>
      </c>
      <c r="F1707" s="6">
        <v>0.03</v>
      </c>
      <c r="G1707" s="5">
        <f t="shared" si="105"/>
        <v>64.663499999999999</v>
      </c>
      <c r="H1707" s="2">
        <v>4</v>
      </c>
      <c r="I1707" s="3">
        <v>480</v>
      </c>
      <c r="J1707" s="5">
        <f t="shared" si="106"/>
        <v>2570.7864999999997</v>
      </c>
      <c r="K1707" s="11" t="str">
        <f t="shared" si="107"/>
        <v>P0142|Feb</v>
      </c>
    </row>
    <row r="1708" spans="1:11" ht="15" customHeight="1" x14ac:dyDescent="0.25">
      <c r="A1708" s="2" t="s">
        <v>319</v>
      </c>
      <c r="B1708" s="2" t="s">
        <v>13</v>
      </c>
      <c r="C1708" s="2">
        <v>10</v>
      </c>
      <c r="D1708" s="4">
        <v>172.07</v>
      </c>
      <c r="E1708" s="5">
        <f t="shared" si="104"/>
        <v>1720.6999999999998</v>
      </c>
      <c r="F1708" s="6">
        <v>0.03</v>
      </c>
      <c r="G1708" s="5">
        <f t="shared" si="105"/>
        <v>51.620999999999995</v>
      </c>
      <c r="H1708" s="2">
        <v>4</v>
      </c>
      <c r="I1708" s="3">
        <v>480</v>
      </c>
      <c r="J1708" s="5">
        <f t="shared" si="106"/>
        <v>2149.0789999999997</v>
      </c>
      <c r="K1708" s="11" t="str">
        <f t="shared" si="107"/>
        <v>P0142|Mar</v>
      </c>
    </row>
    <row r="1709" spans="1:11" ht="15" customHeight="1" x14ac:dyDescent="0.25">
      <c r="A1709" s="2" t="s">
        <v>321</v>
      </c>
      <c r="B1709" s="2" t="s">
        <v>2</v>
      </c>
      <c r="C1709" s="2">
        <v>5</v>
      </c>
      <c r="D1709" s="4">
        <v>91.3</v>
      </c>
      <c r="E1709" s="5">
        <f t="shared" si="104"/>
        <v>456.5</v>
      </c>
      <c r="F1709" s="6">
        <v>0.03</v>
      </c>
      <c r="G1709" s="5">
        <f t="shared" si="105"/>
        <v>13.695</v>
      </c>
      <c r="H1709" s="2">
        <v>2</v>
      </c>
      <c r="I1709" s="3">
        <v>190</v>
      </c>
      <c r="J1709" s="5">
        <f t="shared" si="106"/>
        <v>632.80499999999995</v>
      </c>
      <c r="K1709" s="11" t="str">
        <f t="shared" si="107"/>
        <v>P0143|Apr</v>
      </c>
    </row>
    <row r="1710" spans="1:11" ht="15" customHeight="1" x14ac:dyDescent="0.25">
      <c r="A1710" s="2" t="s">
        <v>321</v>
      </c>
      <c r="B1710" s="2" t="s">
        <v>3</v>
      </c>
      <c r="C1710" s="2">
        <v>6</v>
      </c>
      <c r="D1710" s="4">
        <v>98.03</v>
      </c>
      <c r="E1710" s="5">
        <f t="shared" si="104"/>
        <v>588.18000000000006</v>
      </c>
      <c r="F1710" s="6">
        <v>0.03</v>
      </c>
      <c r="G1710" s="5">
        <f t="shared" si="105"/>
        <v>17.645400000000002</v>
      </c>
      <c r="H1710" s="2">
        <v>2</v>
      </c>
      <c r="I1710" s="3">
        <v>190</v>
      </c>
      <c r="J1710" s="5">
        <f t="shared" si="106"/>
        <v>760.53460000000007</v>
      </c>
      <c r="K1710" s="11" t="str">
        <f t="shared" si="107"/>
        <v>P0143|May</v>
      </c>
    </row>
    <row r="1711" spans="1:11" ht="15" customHeight="1" x14ac:dyDescent="0.25">
      <c r="A1711" s="2" t="s">
        <v>321</v>
      </c>
      <c r="B1711" s="2" t="s">
        <v>4</v>
      </c>
      <c r="C1711" s="2">
        <v>8</v>
      </c>
      <c r="D1711" s="4">
        <v>94.3</v>
      </c>
      <c r="E1711" s="5">
        <f t="shared" si="104"/>
        <v>754.4</v>
      </c>
      <c r="F1711" s="6">
        <v>0.03</v>
      </c>
      <c r="G1711" s="5">
        <f t="shared" si="105"/>
        <v>22.631999999999998</v>
      </c>
      <c r="H1711" s="2">
        <v>2</v>
      </c>
      <c r="I1711" s="3">
        <v>190</v>
      </c>
      <c r="J1711" s="5">
        <f t="shared" si="106"/>
        <v>921.76800000000003</v>
      </c>
      <c r="K1711" s="11" t="str">
        <f t="shared" si="107"/>
        <v>P0143|Jun</v>
      </c>
    </row>
    <row r="1712" spans="1:11" ht="15" customHeight="1" x14ac:dyDescent="0.25">
      <c r="A1712" s="2" t="s">
        <v>321</v>
      </c>
      <c r="B1712" s="2" t="s">
        <v>5</v>
      </c>
      <c r="C1712" s="2">
        <v>10</v>
      </c>
      <c r="D1712" s="4">
        <v>112.52</v>
      </c>
      <c r="E1712" s="5">
        <f t="shared" si="104"/>
        <v>1125.2</v>
      </c>
      <c r="F1712" s="6">
        <v>0.03</v>
      </c>
      <c r="G1712" s="5">
        <f t="shared" si="105"/>
        <v>33.756</v>
      </c>
      <c r="H1712" s="2">
        <v>3</v>
      </c>
      <c r="I1712" s="3">
        <v>285</v>
      </c>
      <c r="J1712" s="5">
        <f t="shared" si="106"/>
        <v>1376.444</v>
      </c>
      <c r="K1712" s="11" t="str">
        <f t="shared" si="107"/>
        <v>P0143|Jul</v>
      </c>
    </row>
    <row r="1713" spans="1:11" ht="15" customHeight="1" x14ac:dyDescent="0.25">
      <c r="A1713" s="2" t="s">
        <v>321</v>
      </c>
      <c r="B1713" s="2" t="s">
        <v>6</v>
      </c>
      <c r="C1713" s="2">
        <v>9</v>
      </c>
      <c r="D1713" s="4">
        <v>113.42</v>
      </c>
      <c r="E1713" s="5">
        <f t="shared" si="104"/>
        <v>1020.78</v>
      </c>
      <c r="F1713" s="6">
        <v>0.03</v>
      </c>
      <c r="G1713" s="5">
        <f t="shared" si="105"/>
        <v>30.623399999999997</v>
      </c>
      <c r="H1713" s="2">
        <v>2</v>
      </c>
      <c r="I1713" s="3">
        <v>190</v>
      </c>
      <c r="J1713" s="5">
        <f t="shared" si="106"/>
        <v>1180.1566</v>
      </c>
      <c r="K1713" s="11" t="str">
        <f t="shared" si="107"/>
        <v>P0143|Aug</v>
      </c>
    </row>
    <row r="1714" spans="1:11" ht="15" customHeight="1" x14ac:dyDescent="0.25">
      <c r="A1714" s="2" t="s">
        <v>321</v>
      </c>
      <c r="B1714" s="2" t="s">
        <v>7</v>
      </c>
      <c r="C1714" s="2">
        <v>7</v>
      </c>
      <c r="D1714" s="4">
        <v>94.86</v>
      </c>
      <c r="E1714" s="5">
        <f t="shared" si="104"/>
        <v>664.02</v>
      </c>
      <c r="F1714" s="6">
        <v>0.03</v>
      </c>
      <c r="G1714" s="5">
        <f t="shared" si="105"/>
        <v>19.9206</v>
      </c>
      <c r="H1714" s="2">
        <v>2</v>
      </c>
      <c r="I1714" s="3">
        <v>190</v>
      </c>
      <c r="J1714" s="5">
        <f t="shared" si="106"/>
        <v>834.09939999999995</v>
      </c>
      <c r="K1714" s="11" t="str">
        <f t="shared" si="107"/>
        <v>P0143|Sep</v>
      </c>
    </row>
    <row r="1715" spans="1:11" ht="15" customHeight="1" x14ac:dyDescent="0.25">
      <c r="A1715" s="2" t="s">
        <v>321</v>
      </c>
      <c r="B1715" s="2" t="s">
        <v>8</v>
      </c>
      <c r="C1715" s="2">
        <v>6</v>
      </c>
      <c r="D1715" s="4">
        <v>92.7</v>
      </c>
      <c r="E1715" s="5">
        <f t="shared" si="104"/>
        <v>556.20000000000005</v>
      </c>
      <c r="F1715" s="6">
        <v>0.03</v>
      </c>
      <c r="G1715" s="5">
        <f t="shared" si="105"/>
        <v>16.686</v>
      </c>
      <c r="H1715" s="2">
        <v>2</v>
      </c>
      <c r="I1715" s="3">
        <v>190</v>
      </c>
      <c r="J1715" s="5">
        <f t="shared" si="106"/>
        <v>729.51400000000001</v>
      </c>
      <c r="K1715" s="11" t="str">
        <f t="shared" si="107"/>
        <v>P0143|Oct</v>
      </c>
    </row>
    <row r="1716" spans="1:11" ht="15" customHeight="1" x14ac:dyDescent="0.25">
      <c r="A1716" s="2" t="s">
        <v>321</v>
      </c>
      <c r="B1716" s="2" t="s">
        <v>9</v>
      </c>
      <c r="C1716" s="2">
        <v>7</v>
      </c>
      <c r="D1716" s="4">
        <v>98.43</v>
      </c>
      <c r="E1716" s="5">
        <f t="shared" si="104"/>
        <v>689.01</v>
      </c>
      <c r="F1716" s="6">
        <v>0.03</v>
      </c>
      <c r="G1716" s="5">
        <f t="shared" si="105"/>
        <v>20.670299999999997</v>
      </c>
      <c r="H1716" s="2">
        <v>2</v>
      </c>
      <c r="I1716" s="3">
        <v>190</v>
      </c>
      <c r="J1716" s="5">
        <f t="shared" si="106"/>
        <v>858.33969999999999</v>
      </c>
      <c r="K1716" s="11" t="str">
        <f t="shared" si="107"/>
        <v>P0143|Nov</v>
      </c>
    </row>
    <row r="1717" spans="1:11" ht="15" customHeight="1" x14ac:dyDescent="0.25">
      <c r="A1717" s="2" t="s">
        <v>321</v>
      </c>
      <c r="B1717" s="2" t="s">
        <v>10</v>
      </c>
      <c r="C1717" s="2">
        <v>13</v>
      </c>
      <c r="D1717" s="4">
        <v>192.3</v>
      </c>
      <c r="E1717" s="5">
        <f t="shared" si="104"/>
        <v>2499.9</v>
      </c>
      <c r="F1717" s="6">
        <v>0.03</v>
      </c>
      <c r="G1717" s="5">
        <f t="shared" si="105"/>
        <v>74.997</v>
      </c>
      <c r="H1717" s="2">
        <v>5</v>
      </c>
      <c r="I1717" s="3">
        <v>475</v>
      </c>
      <c r="J1717" s="5">
        <f t="shared" si="106"/>
        <v>2899.9030000000002</v>
      </c>
      <c r="K1717" s="11" t="str">
        <f t="shared" si="107"/>
        <v>P0143|Dec</v>
      </c>
    </row>
    <row r="1718" spans="1:11" ht="15" customHeight="1" x14ac:dyDescent="0.25">
      <c r="A1718" s="2" t="s">
        <v>321</v>
      </c>
      <c r="B1718" s="2" t="s">
        <v>11</v>
      </c>
      <c r="C1718" s="2">
        <v>13</v>
      </c>
      <c r="D1718" s="4">
        <v>169.69</v>
      </c>
      <c r="E1718" s="5">
        <f t="shared" si="104"/>
        <v>2205.9699999999998</v>
      </c>
      <c r="F1718" s="6">
        <v>0.03</v>
      </c>
      <c r="G1718" s="5">
        <f t="shared" si="105"/>
        <v>66.179099999999991</v>
      </c>
      <c r="H1718" s="2">
        <v>5</v>
      </c>
      <c r="I1718" s="3">
        <v>475</v>
      </c>
      <c r="J1718" s="5">
        <f t="shared" si="106"/>
        <v>2614.7909</v>
      </c>
      <c r="K1718" s="11" t="str">
        <f t="shared" si="107"/>
        <v>P0143|Jan</v>
      </c>
    </row>
    <row r="1719" spans="1:11" ht="15" customHeight="1" x14ac:dyDescent="0.25">
      <c r="A1719" s="2" t="s">
        <v>321</v>
      </c>
      <c r="B1719" s="2" t="s">
        <v>12</v>
      </c>
      <c r="C1719" s="2">
        <v>13</v>
      </c>
      <c r="D1719" s="4">
        <v>160.29</v>
      </c>
      <c r="E1719" s="5">
        <f t="shared" si="104"/>
        <v>2083.77</v>
      </c>
      <c r="F1719" s="6">
        <v>0.03</v>
      </c>
      <c r="G1719" s="5">
        <f t="shared" si="105"/>
        <v>62.513099999999994</v>
      </c>
      <c r="H1719" s="2">
        <v>5</v>
      </c>
      <c r="I1719" s="3">
        <v>475</v>
      </c>
      <c r="J1719" s="5">
        <f t="shared" si="106"/>
        <v>2496.2568999999999</v>
      </c>
      <c r="K1719" s="11" t="str">
        <f t="shared" si="107"/>
        <v>P0143|Feb</v>
      </c>
    </row>
    <row r="1720" spans="1:11" ht="15" customHeight="1" x14ac:dyDescent="0.25">
      <c r="A1720" s="2" t="s">
        <v>321</v>
      </c>
      <c r="B1720" s="2" t="s">
        <v>13</v>
      </c>
      <c r="C1720" s="2">
        <v>11</v>
      </c>
      <c r="D1720" s="4">
        <v>127.88</v>
      </c>
      <c r="E1720" s="5">
        <f t="shared" si="104"/>
        <v>1406.6799999999998</v>
      </c>
      <c r="F1720" s="6">
        <v>0.03</v>
      </c>
      <c r="G1720" s="5">
        <f t="shared" si="105"/>
        <v>42.200399999999995</v>
      </c>
      <c r="H1720" s="2">
        <v>4</v>
      </c>
      <c r="I1720" s="3">
        <v>380</v>
      </c>
      <c r="J1720" s="5">
        <f t="shared" si="106"/>
        <v>1744.4795999999999</v>
      </c>
      <c r="K1720" s="11" t="str">
        <f t="shared" si="107"/>
        <v>P0143|Mar</v>
      </c>
    </row>
    <row r="1721" spans="1:11" ht="15" customHeight="1" x14ac:dyDescent="0.25">
      <c r="A1721" s="2" t="s">
        <v>323</v>
      </c>
      <c r="B1721" s="2" t="s">
        <v>2</v>
      </c>
      <c r="C1721" s="2">
        <v>5</v>
      </c>
      <c r="D1721" s="4">
        <v>103.48</v>
      </c>
      <c r="E1721" s="5">
        <f t="shared" si="104"/>
        <v>517.4</v>
      </c>
      <c r="F1721" s="6">
        <v>0.03</v>
      </c>
      <c r="G1721" s="5">
        <f t="shared" si="105"/>
        <v>15.521999999999998</v>
      </c>
      <c r="H1721" s="2">
        <v>2</v>
      </c>
      <c r="I1721" s="3">
        <v>240</v>
      </c>
      <c r="J1721" s="5">
        <f t="shared" si="106"/>
        <v>741.87799999999993</v>
      </c>
      <c r="K1721" s="11" t="str">
        <f t="shared" si="107"/>
        <v>P0144|Apr</v>
      </c>
    </row>
    <row r="1722" spans="1:11" ht="15" customHeight="1" x14ac:dyDescent="0.25">
      <c r="A1722" s="2" t="s">
        <v>323</v>
      </c>
      <c r="B1722" s="2" t="s">
        <v>3</v>
      </c>
      <c r="C1722" s="2">
        <v>6</v>
      </c>
      <c r="D1722" s="4">
        <v>126.07</v>
      </c>
      <c r="E1722" s="5">
        <f t="shared" si="104"/>
        <v>756.42</v>
      </c>
      <c r="F1722" s="6">
        <v>0.03</v>
      </c>
      <c r="G1722" s="5">
        <f t="shared" si="105"/>
        <v>22.692599999999999</v>
      </c>
      <c r="H1722" s="2">
        <v>2</v>
      </c>
      <c r="I1722" s="3">
        <v>240</v>
      </c>
      <c r="J1722" s="5">
        <f t="shared" si="106"/>
        <v>973.72739999999999</v>
      </c>
      <c r="K1722" s="11" t="str">
        <f t="shared" si="107"/>
        <v>P0144|May</v>
      </c>
    </row>
    <row r="1723" spans="1:11" ht="15" customHeight="1" x14ac:dyDescent="0.25">
      <c r="A1723" s="2" t="s">
        <v>323</v>
      </c>
      <c r="B1723" s="2" t="s">
        <v>4</v>
      </c>
      <c r="C1723" s="2">
        <v>7</v>
      </c>
      <c r="D1723" s="4">
        <v>120.15</v>
      </c>
      <c r="E1723" s="5">
        <f t="shared" si="104"/>
        <v>841.05000000000007</v>
      </c>
      <c r="F1723" s="6">
        <v>0.03</v>
      </c>
      <c r="G1723" s="5">
        <f t="shared" si="105"/>
        <v>25.2315</v>
      </c>
      <c r="H1723" s="2">
        <v>2</v>
      </c>
      <c r="I1723" s="3">
        <v>240</v>
      </c>
      <c r="J1723" s="5">
        <f t="shared" si="106"/>
        <v>1055.8185000000001</v>
      </c>
      <c r="K1723" s="11" t="str">
        <f t="shared" si="107"/>
        <v>P0144|Jun</v>
      </c>
    </row>
    <row r="1724" spans="1:11" ht="15" customHeight="1" x14ac:dyDescent="0.25">
      <c r="A1724" s="2" t="s">
        <v>323</v>
      </c>
      <c r="B1724" s="2" t="s">
        <v>5</v>
      </c>
      <c r="C1724" s="2">
        <v>9</v>
      </c>
      <c r="D1724" s="4">
        <v>138.75</v>
      </c>
      <c r="E1724" s="5">
        <f t="shared" si="104"/>
        <v>1248.75</v>
      </c>
      <c r="F1724" s="6">
        <v>0.03</v>
      </c>
      <c r="G1724" s="5">
        <f t="shared" si="105"/>
        <v>37.462499999999999</v>
      </c>
      <c r="H1724" s="2">
        <v>2</v>
      </c>
      <c r="I1724" s="3">
        <v>240</v>
      </c>
      <c r="J1724" s="5">
        <f t="shared" si="106"/>
        <v>1451.2874999999999</v>
      </c>
      <c r="K1724" s="11" t="str">
        <f t="shared" si="107"/>
        <v>P0144|Jul</v>
      </c>
    </row>
    <row r="1725" spans="1:11" ht="15" customHeight="1" x14ac:dyDescent="0.25">
      <c r="A1725" s="2" t="s">
        <v>323</v>
      </c>
      <c r="B1725" s="2" t="s">
        <v>6</v>
      </c>
      <c r="C1725" s="2">
        <v>9</v>
      </c>
      <c r="D1725" s="4">
        <v>130.83000000000001</v>
      </c>
      <c r="E1725" s="5">
        <f t="shared" si="104"/>
        <v>1177.47</v>
      </c>
      <c r="F1725" s="6">
        <v>0.03</v>
      </c>
      <c r="G1725" s="5">
        <f t="shared" si="105"/>
        <v>35.324100000000001</v>
      </c>
      <c r="H1725" s="2">
        <v>2</v>
      </c>
      <c r="I1725" s="3">
        <v>240</v>
      </c>
      <c r="J1725" s="5">
        <f t="shared" si="106"/>
        <v>1382.1459</v>
      </c>
      <c r="K1725" s="11" t="str">
        <f t="shared" si="107"/>
        <v>P0144|Aug</v>
      </c>
    </row>
    <row r="1726" spans="1:11" ht="15" customHeight="1" x14ac:dyDescent="0.25">
      <c r="A1726" s="2" t="s">
        <v>323</v>
      </c>
      <c r="B1726" s="2" t="s">
        <v>7</v>
      </c>
      <c r="C1726" s="2">
        <v>6</v>
      </c>
      <c r="D1726" s="4">
        <v>119.6</v>
      </c>
      <c r="E1726" s="5">
        <f t="shared" si="104"/>
        <v>717.59999999999991</v>
      </c>
      <c r="F1726" s="6">
        <v>0.03</v>
      </c>
      <c r="G1726" s="5">
        <f t="shared" si="105"/>
        <v>21.527999999999995</v>
      </c>
      <c r="H1726" s="2">
        <v>2</v>
      </c>
      <c r="I1726" s="3">
        <v>240</v>
      </c>
      <c r="J1726" s="5">
        <f t="shared" si="106"/>
        <v>936.07199999999989</v>
      </c>
      <c r="K1726" s="11" t="str">
        <f t="shared" si="107"/>
        <v>P0144|Sep</v>
      </c>
    </row>
    <row r="1727" spans="1:11" ht="15" customHeight="1" x14ac:dyDescent="0.25">
      <c r="A1727" s="2" t="s">
        <v>323</v>
      </c>
      <c r="B1727" s="2" t="s">
        <v>8</v>
      </c>
      <c r="C1727" s="2">
        <v>6</v>
      </c>
      <c r="D1727" s="4">
        <v>117.5</v>
      </c>
      <c r="E1727" s="5">
        <f t="shared" si="104"/>
        <v>705</v>
      </c>
      <c r="F1727" s="6">
        <v>0.03</v>
      </c>
      <c r="G1727" s="5">
        <f t="shared" si="105"/>
        <v>21.15</v>
      </c>
      <c r="H1727" s="2">
        <v>2</v>
      </c>
      <c r="I1727" s="3">
        <v>240</v>
      </c>
      <c r="J1727" s="5">
        <f t="shared" si="106"/>
        <v>923.85</v>
      </c>
      <c r="K1727" s="11" t="str">
        <f t="shared" si="107"/>
        <v>P0144|Oct</v>
      </c>
    </row>
    <row r="1728" spans="1:11" ht="15" customHeight="1" x14ac:dyDescent="0.25">
      <c r="A1728" s="2" t="s">
        <v>323</v>
      </c>
      <c r="B1728" s="2" t="s">
        <v>9</v>
      </c>
      <c r="C1728" s="2">
        <v>6</v>
      </c>
      <c r="D1728" s="4">
        <v>118.85</v>
      </c>
      <c r="E1728" s="5">
        <f t="shared" si="104"/>
        <v>713.09999999999991</v>
      </c>
      <c r="F1728" s="6">
        <v>0.03</v>
      </c>
      <c r="G1728" s="5">
        <f t="shared" si="105"/>
        <v>21.392999999999997</v>
      </c>
      <c r="H1728" s="2">
        <v>2</v>
      </c>
      <c r="I1728" s="3">
        <v>240</v>
      </c>
      <c r="J1728" s="5">
        <f t="shared" si="106"/>
        <v>931.70699999999988</v>
      </c>
      <c r="K1728" s="11" t="str">
        <f t="shared" si="107"/>
        <v>P0144|Nov</v>
      </c>
    </row>
    <row r="1729" spans="1:11" ht="15" customHeight="1" x14ac:dyDescent="0.25">
      <c r="A1729" s="2" t="s">
        <v>323</v>
      </c>
      <c r="B1729" s="2" t="s">
        <v>10</v>
      </c>
      <c r="C1729" s="2">
        <v>14</v>
      </c>
      <c r="D1729" s="4">
        <v>220.14</v>
      </c>
      <c r="E1729" s="5">
        <f t="shared" si="104"/>
        <v>3081.96</v>
      </c>
      <c r="F1729" s="6">
        <v>0.03</v>
      </c>
      <c r="G1729" s="5">
        <f t="shared" si="105"/>
        <v>92.458799999999997</v>
      </c>
      <c r="H1729" s="2">
        <v>6</v>
      </c>
      <c r="I1729" s="3">
        <v>720</v>
      </c>
      <c r="J1729" s="5">
        <f t="shared" si="106"/>
        <v>3709.5012000000002</v>
      </c>
      <c r="K1729" s="11" t="str">
        <f t="shared" si="107"/>
        <v>P0144|Dec</v>
      </c>
    </row>
    <row r="1730" spans="1:11" ht="15" customHeight="1" x14ac:dyDescent="0.25">
      <c r="A1730" s="2" t="s">
        <v>323</v>
      </c>
      <c r="B1730" s="2" t="s">
        <v>11</v>
      </c>
      <c r="C1730" s="2">
        <v>12</v>
      </c>
      <c r="D1730" s="4">
        <v>187.82</v>
      </c>
      <c r="E1730" s="5">
        <f t="shared" si="104"/>
        <v>2253.84</v>
      </c>
      <c r="F1730" s="6">
        <v>0.03</v>
      </c>
      <c r="G1730" s="5">
        <f t="shared" si="105"/>
        <v>67.615200000000002</v>
      </c>
      <c r="H1730" s="2">
        <v>5</v>
      </c>
      <c r="I1730" s="3">
        <v>600</v>
      </c>
      <c r="J1730" s="5">
        <f t="shared" si="106"/>
        <v>2786.2248</v>
      </c>
      <c r="K1730" s="11" t="str">
        <f t="shared" si="107"/>
        <v>P0144|Jan</v>
      </c>
    </row>
    <row r="1731" spans="1:11" ht="15" customHeight="1" x14ac:dyDescent="0.25">
      <c r="A1731" s="2" t="s">
        <v>323</v>
      </c>
      <c r="B1731" s="2" t="s">
        <v>12</v>
      </c>
      <c r="C1731" s="2">
        <v>12</v>
      </c>
      <c r="D1731" s="4">
        <v>181.96</v>
      </c>
      <c r="E1731" s="5">
        <f t="shared" si="104"/>
        <v>2183.52</v>
      </c>
      <c r="F1731" s="6">
        <v>0.03</v>
      </c>
      <c r="G1731" s="5">
        <f t="shared" si="105"/>
        <v>65.505600000000001</v>
      </c>
      <c r="H1731" s="2">
        <v>5</v>
      </c>
      <c r="I1731" s="3">
        <v>600</v>
      </c>
      <c r="J1731" s="5">
        <f t="shared" si="106"/>
        <v>2718.0144</v>
      </c>
      <c r="K1731" s="11" t="str">
        <f t="shared" si="107"/>
        <v>P0144|Feb</v>
      </c>
    </row>
    <row r="1732" spans="1:11" ht="15" customHeight="1" x14ac:dyDescent="0.25">
      <c r="A1732" s="2" t="s">
        <v>323</v>
      </c>
      <c r="B1732" s="2" t="s">
        <v>13</v>
      </c>
      <c r="C1732" s="2">
        <v>11</v>
      </c>
      <c r="D1732" s="4">
        <v>147.59</v>
      </c>
      <c r="E1732" s="5">
        <f t="shared" si="104"/>
        <v>1623.49</v>
      </c>
      <c r="F1732" s="6">
        <v>0.03</v>
      </c>
      <c r="G1732" s="5">
        <f t="shared" si="105"/>
        <v>48.704699999999995</v>
      </c>
      <c r="H1732" s="2">
        <v>4</v>
      </c>
      <c r="I1732" s="3">
        <v>480</v>
      </c>
      <c r="J1732" s="5">
        <f t="shared" si="106"/>
        <v>2054.7853</v>
      </c>
      <c r="K1732" s="11" t="str">
        <f t="shared" si="107"/>
        <v>P0144|Mar</v>
      </c>
    </row>
    <row r="1733" spans="1:11" ht="15" customHeight="1" x14ac:dyDescent="0.25">
      <c r="A1733" s="2" t="s">
        <v>325</v>
      </c>
      <c r="B1733" s="2" t="s">
        <v>2</v>
      </c>
      <c r="C1733" s="2">
        <v>6</v>
      </c>
      <c r="D1733" s="4">
        <v>184.97</v>
      </c>
      <c r="E1733" s="5">
        <f t="shared" ref="E1733:E1796" si="108">C1733*D1733</f>
        <v>1109.82</v>
      </c>
      <c r="F1733" s="6">
        <v>0.03</v>
      </c>
      <c r="G1733" s="5">
        <f t="shared" ref="G1733:G1796" si="109">E1733*F1733</f>
        <v>33.294599999999996</v>
      </c>
      <c r="H1733" s="2">
        <v>2</v>
      </c>
      <c r="I1733" s="3">
        <v>370</v>
      </c>
      <c r="J1733" s="5">
        <f t="shared" ref="J1733:J1796" si="110">E1733+I1733-G1733</f>
        <v>1446.5254</v>
      </c>
      <c r="K1733" s="11" t="str">
        <f t="shared" ref="K1733:K1796" si="111">A1733&amp;"|"&amp;B1733</f>
        <v>P0145|Apr</v>
      </c>
    </row>
    <row r="1734" spans="1:11" ht="15" customHeight="1" x14ac:dyDescent="0.25">
      <c r="A1734" s="2" t="s">
        <v>325</v>
      </c>
      <c r="B1734" s="2" t="s">
        <v>3</v>
      </c>
      <c r="C1734" s="2">
        <v>7</v>
      </c>
      <c r="D1734" s="4">
        <v>186.59</v>
      </c>
      <c r="E1734" s="5">
        <f t="shared" si="108"/>
        <v>1306.1300000000001</v>
      </c>
      <c r="F1734" s="6">
        <v>0.03</v>
      </c>
      <c r="G1734" s="5">
        <f t="shared" si="109"/>
        <v>39.183900000000001</v>
      </c>
      <c r="H1734" s="2">
        <v>2</v>
      </c>
      <c r="I1734" s="3">
        <v>370</v>
      </c>
      <c r="J1734" s="5">
        <f t="shared" si="110"/>
        <v>1636.9461000000001</v>
      </c>
      <c r="K1734" s="11" t="str">
        <f t="shared" si="111"/>
        <v>P0145|May</v>
      </c>
    </row>
    <row r="1735" spans="1:11" ht="15" customHeight="1" x14ac:dyDescent="0.25">
      <c r="A1735" s="2" t="s">
        <v>325</v>
      </c>
      <c r="B1735" s="2" t="s">
        <v>4</v>
      </c>
      <c r="C1735" s="2">
        <v>7</v>
      </c>
      <c r="D1735" s="4">
        <v>204.13</v>
      </c>
      <c r="E1735" s="5">
        <f t="shared" si="108"/>
        <v>1428.9099999999999</v>
      </c>
      <c r="F1735" s="6">
        <v>0.03</v>
      </c>
      <c r="G1735" s="5">
        <f t="shared" si="109"/>
        <v>42.867299999999993</v>
      </c>
      <c r="H1735" s="2">
        <v>2</v>
      </c>
      <c r="I1735" s="3">
        <v>370</v>
      </c>
      <c r="J1735" s="5">
        <f t="shared" si="110"/>
        <v>1756.0427</v>
      </c>
      <c r="K1735" s="11" t="str">
        <f t="shared" si="111"/>
        <v>P0145|Jun</v>
      </c>
    </row>
    <row r="1736" spans="1:11" ht="15" customHeight="1" x14ac:dyDescent="0.25">
      <c r="A1736" s="2" t="s">
        <v>325</v>
      </c>
      <c r="B1736" s="2" t="s">
        <v>5</v>
      </c>
      <c r="C1736" s="2">
        <v>10</v>
      </c>
      <c r="D1736" s="4">
        <v>215.33</v>
      </c>
      <c r="E1736" s="5">
        <f t="shared" si="108"/>
        <v>2153.3000000000002</v>
      </c>
      <c r="F1736" s="6">
        <v>0.03</v>
      </c>
      <c r="G1736" s="5">
        <f t="shared" si="109"/>
        <v>64.599000000000004</v>
      </c>
      <c r="H1736" s="2">
        <v>3</v>
      </c>
      <c r="I1736" s="3">
        <v>555</v>
      </c>
      <c r="J1736" s="5">
        <f t="shared" si="110"/>
        <v>2643.701</v>
      </c>
      <c r="K1736" s="11" t="str">
        <f t="shared" si="111"/>
        <v>P0145|Jul</v>
      </c>
    </row>
    <row r="1737" spans="1:11" ht="15" customHeight="1" x14ac:dyDescent="0.25">
      <c r="A1737" s="2" t="s">
        <v>325</v>
      </c>
      <c r="B1737" s="2" t="s">
        <v>6</v>
      </c>
      <c r="C1737" s="2">
        <v>12</v>
      </c>
      <c r="D1737" s="4">
        <v>222.8</v>
      </c>
      <c r="E1737" s="5">
        <f t="shared" si="108"/>
        <v>2673.6000000000004</v>
      </c>
      <c r="F1737" s="6">
        <v>0.03</v>
      </c>
      <c r="G1737" s="5">
        <f t="shared" si="109"/>
        <v>80.208000000000013</v>
      </c>
      <c r="H1737" s="2">
        <v>3</v>
      </c>
      <c r="I1737" s="3">
        <v>555</v>
      </c>
      <c r="J1737" s="5">
        <f t="shared" si="110"/>
        <v>3148.3920000000003</v>
      </c>
      <c r="K1737" s="11" t="str">
        <f t="shared" si="111"/>
        <v>P0145|Aug</v>
      </c>
    </row>
    <row r="1738" spans="1:11" ht="15" customHeight="1" x14ac:dyDescent="0.25">
      <c r="A1738" s="2" t="s">
        <v>325</v>
      </c>
      <c r="B1738" s="2" t="s">
        <v>7</v>
      </c>
      <c r="C1738" s="2">
        <v>7</v>
      </c>
      <c r="D1738" s="4">
        <v>209.46</v>
      </c>
      <c r="E1738" s="5">
        <f t="shared" si="108"/>
        <v>1466.22</v>
      </c>
      <c r="F1738" s="6">
        <v>0.03</v>
      </c>
      <c r="G1738" s="5">
        <f t="shared" si="109"/>
        <v>43.986599999999996</v>
      </c>
      <c r="H1738" s="2">
        <v>2</v>
      </c>
      <c r="I1738" s="3">
        <v>370</v>
      </c>
      <c r="J1738" s="5">
        <f t="shared" si="110"/>
        <v>1792.2334000000001</v>
      </c>
      <c r="K1738" s="11" t="str">
        <f t="shared" si="111"/>
        <v>P0145|Sep</v>
      </c>
    </row>
    <row r="1739" spans="1:11" ht="15" customHeight="1" x14ac:dyDescent="0.25">
      <c r="A1739" s="2" t="s">
        <v>325</v>
      </c>
      <c r="B1739" s="2" t="s">
        <v>8</v>
      </c>
      <c r="C1739" s="2">
        <v>6</v>
      </c>
      <c r="D1739" s="4">
        <v>197.12</v>
      </c>
      <c r="E1739" s="5">
        <f t="shared" si="108"/>
        <v>1182.72</v>
      </c>
      <c r="F1739" s="6">
        <v>0.03</v>
      </c>
      <c r="G1739" s="5">
        <f t="shared" si="109"/>
        <v>35.4816</v>
      </c>
      <c r="H1739" s="2">
        <v>2</v>
      </c>
      <c r="I1739" s="3">
        <v>370</v>
      </c>
      <c r="J1739" s="5">
        <f t="shared" si="110"/>
        <v>1517.2384</v>
      </c>
      <c r="K1739" s="11" t="str">
        <f t="shared" si="111"/>
        <v>P0145|Oct</v>
      </c>
    </row>
    <row r="1740" spans="1:11" ht="15" customHeight="1" x14ac:dyDescent="0.25">
      <c r="A1740" s="2" t="s">
        <v>325</v>
      </c>
      <c r="B1740" s="2" t="s">
        <v>9</v>
      </c>
      <c r="C1740" s="2">
        <v>7</v>
      </c>
      <c r="D1740" s="4">
        <v>214.25</v>
      </c>
      <c r="E1740" s="5">
        <f t="shared" si="108"/>
        <v>1499.75</v>
      </c>
      <c r="F1740" s="6">
        <v>0.03</v>
      </c>
      <c r="G1740" s="5">
        <f t="shared" si="109"/>
        <v>44.9925</v>
      </c>
      <c r="H1740" s="2">
        <v>2</v>
      </c>
      <c r="I1740" s="3">
        <v>370</v>
      </c>
      <c r="J1740" s="5">
        <f t="shared" si="110"/>
        <v>1824.7574999999999</v>
      </c>
      <c r="K1740" s="11" t="str">
        <f t="shared" si="111"/>
        <v>P0145|Nov</v>
      </c>
    </row>
    <row r="1741" spans="1:11" ht="15" customHeight="1" x14ac:dyDescent="0.25">
      <c r="A1741" s="2" t="s">
        <v>325</v>
      </c>
      <c r="B1741" s="2" t="s">
        <v>10</v>
      </c>
      <c r="C1741" s="2">
        <v>15</v>
      </c>
      <c r="D1741" s="4">
        <v>390.37</v>
      </c>
      <c r="E1741" s="5">
        <f t="shared" si="108"/>
        <v>5855.55</v>
      </c>
      <c r="F1741" s="6">
        <v>0.03</v>
      </c>
      <c r="G1741" s="5">
        <f t="shared" si="109"/>
        <v>175.66649999999998</v>
      </c>
      <c r="H1741" s="2">
        <v>6</v>
      </c>
      <c r="I1741" s="3">
        <v>1110</v>
      </c>
      <c r="J1741" s="5">
        <f t="shared" si="110"/>
        <v>6789.8834999999999</v>
      </c>
      <c r="K1741" s="11" t="str">
        <f t="shared" si="111"/>
        <v>P0145|Dec</v>
      </c>
    </row>
    <row r="1742" spans="1:11" ht="15" customHeight="1" x14ac:dyDescent="0.25">
      <c r="A1742" s="2" t="s">
        <v>325</v>
      </c>
      <c r="B1742" s="2" t="s">
        <v>11</v>
      </c>
      <c r="C1742" s="2">
        <v>14</v>
      </c>
      <c r="D1742" s="4">
        <v>322.27</v>
      </c>
      <c r="E1742" s="5">
        <f t="shared" si="108"/>
        <v>4511.78</v>
      </c>
      <c r="F1742" s="6">
        <v>0.03</v>
      </c>
      <c r="G1742" s="5">
        <f t="shared" si="109"/>
        <v>135.35339999999999</v>
      </c>
      <c r="H1742" s="2">
        <v>6</v>
      </c>
      <c r="I1742" s="3">
        <v>1110</v>
      </c>
      <c r="J1742" s="5">
        <f t="shared" si="110"/>
        <v>5486.4265999999998</v>
      </c>
      <c r="K1742" s="11" t="str">
        <f t="shared" si="111"/>
        <v>P0145|Jan</v>
      </c>
    </row>
    <row r="1743" spans="1:11" ht="15" customHeight="1" x14ac:dyDescent="0.25">
      <c r="A1743" s="2" t="s">
        <v>325</v>
      </c>
      <c r="B1743" s="2" t="s">
        <v>12</v>
      </c>
      <c r="C1743" s="2">
        <v>12</v>
      </c>
      <c r="D1743" s="4">
        <v>317.02</v>
      </c>
      <c r="E1743" s="5">
        <f t="shared" si="108"/>
        <v>3804.24</v>
      </c>
      <c r="F1743" s="6">
        <v>0.03</v>
      </c>
      <c r="G1743" s="5">
        <f t="shared" si="109"/>
        <v>114.12719999999999</v>
      </c>
      <c r="H1743" s="2">
        <v>5</v>
      </c>
      <c r="I1743" s="3">
        <v>925</v>
      </c>
      <c r="J1743" s="5">
        <f t="shared" si="110"/>
        <v>4615.1127999999999</v>
      </c>
      <c r="K1743" s="11" t="str">
        <f t="shared" si="111"/>
        <v>P0145|Feb</v>
      </c>
    </row>
    <row r="1744" spans="1:11" ht="15" customHeight="1" x14ac:dyDescent="0.25">
      <c r="A1744" s="2" t="s">
        <v>325</v>
      </c>
      <c r="B1744" s="2" t="s">
        <v>13</v>
      </c>
      <c r="C1744" s="2">
        <v>10</v>
      </c>
      <c r="D1744" s="4">
        <v>295.31</v>
      </c>
      <c r="E1744" s="5">
        <f t="shared" si="108"/>
        <v>2953.1</v>
      </c>
      <c r="F1744" s="6">
        <v>0.03</v>
      </c>
      <c r="G1744" s="5">
        <f t="shared" si="109"/>
        <v>88.592999999999989</v>
      </c>
      <c r="H1744" s="2">
        <v>4</v>
      </c>
      <c r="I1744" s="3">
        <v>740</v>
      </c>
      <c r="J1744" s="5">
        <f t="shared" si="110"/>
        <v>3604.5070000000001</v>
      </c>
      <c r="K1744" s="11" t="str">
        <f t="shared" si="111"/>
        <v>P0145|Mar</v>
      </c>
    </row>
    <row r="1745" spans="1:11" ht="15" customHeight="1" x14ac:dyDescent="0.25">
      <c r="A1745" s="2" t="s">
        <v>327</v>
      </c>
      <c r="B1745" s="2" t="s">
        <v>2</v>
      </c>
      <c r="C1745" s="2">
        <v>5</v>
      </c>
      <c r="D1745" s="4">
        <v>92.84</v>
      </c>
      <c r="E1745" s="5">
        <f t="shared" si="108"/>
        <v>464.20000000000005</v>
      </c>
      <c r="F1745" s="6">
        <v>0.03</v>
      </c>
      <c r="G1745" s="5">
        <f t="shared" si="109"/>
        <v>13.926</v>
      </c>
      <c r="H1745" s="2">
        <v>2</v>
      </c>
      <c r="I1745" s="3">
        <v>190</v>
      </c>
      <c r="J1745" s="5">
        <f t="shared" si="110"/>
        <v>640.274</v>
      </c>
      <c r="K1745" s="11" t="str">
        <f t="shared" si="111"/>
        <v>P0146|Apr</v>
      </c>
    </row>
    <row r="1746" spans="1:11" ht="15" customHeight="1" x14ac:dyDescent="0.25">
      <c r="A1746" s="2" t="s">
        <v>327</v>
      </c>
      <c r="B1746" s="2" t="s">
        <v>3</v>
      </c>
      <c r="C1746" s="2">
        <v>5</v>
      </c>
      <c r="D1746" s="4">
        <v>101.49</v>
      </c>
      <c r="E1746" s="5">
        <f t="shared" si="108"/>
        <v>507.45</v>
      </c>
      <c r="F1746" s="6">
        <v>0.03</v>
      </c>
      <c r="G1746" s="5">
        <f t="shared" si="109"/>
        <v>15.2235</v>
      </c>
      <c r="H1746" s="2">
        <v>2</v>
      </c>
      <c r="I1746" s="3">
        <v>190</v>
      </c>
      <c r="J1746" s="5">
        <f t="shared" si="110"/>
        <v>682.2265000000001</v>
      </c>
      <c r="K1746" s="11" t="str">
        <f t="shared" si="111"/>
        <v>P0146|May</v>
      </c>
    </row>
    <row r="1747" spans="1:11" ht="15" customHeight="1" x14ac:dyDescent="0.25">
      <c r="A1747" s="2" t="s">
        <v>327</v>
      </c>
      <c r="B1747" s="2" t="s">
        <v>4</v>
      </c>
      <c r="C1747" s="2">
        <v>6</v>
      </c>
      <c r="D1747" s="4">
        <v>102.02</v>
      </c>
      <c r="E1747" s="5">
        <f t="shared" si="108"/>
        <v>612.12</v>
      </c>
      <c r="F1747" s="6">
        <v>0.03</v>
      </c>
      <c r="G1747" s="5">
        <f t="shared" si="109"/>
        <v>18.363599999999998</v>
      </c>
      <c r="H1747" s="2">
        <v>2</v>
      </c>
      <c r="I1747" s="3">
        <v>190</v>
      </c>
      <c r="J1747" s="5">
        <f t="shared" si="110"/>
        <v>783.75639999999999</v>
      </c>
      <c r="K1747" s="11" t="str">
        <f t="shared" si="111"/>
        <v>P0146|Jun</v>
      </c>
    </row>
    <row r="1748" spans="1:11" ht="15" customHeight="1" x14ac:dyDescent="0.25">
      <c r="A1748" s="2" t="s">
        <v>327</v>
      </c>
      <c r="B1748" s="2" t="s">
        <v>5</v>
      </c>
      <c r="C1748" s="2">
        <v>7</v>
      </c>
      <c r="D1748" s="4">
        <v>111.65</v>
      </c>
      <c r="E1748" s="5">
        <f t="shared" si="108"/>
        <v>781.55000000000007</v>
      </c>
      <c r="F1748" s="6">
        <v>0.03</v>
      </c>
      <c r="G1748" s="5">
        <f t="shared" si="109"/>
        <v>23.4465</v>
      </c>
      <c r="H1748" s="2">
        <v>2</v>
      </c>
      <c r="I1748" s="3">
        <v>190</v>
      </c>
      <c r="J1748" s="5">
        <f t="shared" si="110"/>
        <v>948.10350000000005</v>
      </c>
      <c r="K1748" s="11" t="str">
        <f t="shared" si="111"/>
        <v>P0146|Jul</v>
      </c>
    </row>
    <row r="1749" spans="1:11" ht="15" customHeight="1" x14ac:dyDescent="0.25">
      <c r="A1749" s="2" t="s">
        <v>327</v>
      </c>
      <c r="B1749" s="2" t="s">
        <v>6</v>
      </c>
      <c r="C1749" s="2">
        <v>8</v>
      </c>
      <c r="D1749" s="4">
        <v>107.4</v>
      </c>
      <c r="E1749" s="5">
        <f t="shared" si="108"/>
        <v>859.2</v>
      </c>
      <c r="F1749" s="6">
        <v>0.03</v>
      </c>
      <c r="G1749" s="5">
        <f t="shared" si="109"/>
        <v>25.776</v>
      </c>
      <c r="H1749" s="2">
        <v>2</v>
      </c>
      <c r="I1749" s="3">
        <v>190</v>
      </c>
      <c r="J1749" s="5">
        <f t="shared" si="110"/>
        <v>1023.4240000000001</v>
      </c>
      <c r="K1749" s="11" t="str">
        <f t="shared" si="111"/>
        <v>P0146|Aug</v>
      </c>
    </row>
    <row r="1750" spans="1:11" ht="15" customHeight="1" x14ac:dyDescent="0.25">
      <c r="A1750" s="2" t="s">
        <v>327</v>
      </c>
      <c r="B1750" s="2" t="s">
        <v>7</v>
      </c>
      <c r="C1750" s="2">
        <v>5</v>
      </c>
      <c r="D1750" s="4">
        <v>102.83</v>
      </c>
      <c r="E1750" s="5">
        <f t="shared" si="108"/>
        <v>514.15</v>
      </c>
      <c r="F1750" s="6">
        <v>0.03</v>
      </c>
      <c r="G1750" s="5">
        <f t="shared" si="109"/>
        <v>15.424499999999998</v>
      </c>
      <c r="H1750" s="2">
        <v>2</v>
      </c>
      <c r="I1750" s="3">
        <v>190</v>
      </c>
      <c r="J1750" s="5">
        <f t="shared" si="110"/>
        <v>688.72550000000001</v>
      </c>
      <c r="K1750" s="11" t="str">
        <f t="shared" si="111"/>
        <v>P0146|Sep</v>
      </c>
    </row>
    <row r="1751" spans="1:11" ht="15" customHeight="1" x14ac:dyDescent="0.25">
      <c r="A1751" s="2" t="s">
        <v>327</v>
      </c>
      <c r="B1751" s="2" t="s">
        <v>8</v>
      </c>
      <c r="C1751" s="2">
        <v>5</v>
      </c>
      <c r="D1751" s="4">
        <v>101.15</v>
      </c>
      <c r="E1751" s="5">
        <f t="shared" si="108"/>
        <v>505.75</v>
      </c>
      <c r="F1751" s="6">
        <v>0.03</v>
      </c>
      <c r="G1751" s="5">
        <f t="shared" si="109"/>
        <v>15.172499999999999</v>
      </c>
      <c r="H1751" s="2">
        <v>2</v>
      </c>
      <c r="I1751" s="3">
        <v>190</v>
      </c>
      <c r="J1751" s="5">
        <f t="shared" si="110"/>
        <v>680.57749999999999</v>
      </c>
      <c r="K1751" s="11" t="str">
        <f t="shared" si="111"/>
        <v>P0146|Oct</v>
      </c>
    </row>
    <row r="1752" spans="1:11" ht="15" customHeight="1" x14ac:dyDescent="0.25">
      <c r="A1752" s="2" t="s">
        <v>327</v>
      </c>
      <c r="B1752" s="2" t="s">
        <v>9</v>
      </c>
      <c r="C1752" s="2">
        <v>6</v>
      </c>
      <c r="D1752" s="4">
        <v>109.29</v>
      </c>
      <c r="E1752" s="5">
        <f t="shared" si="108"/>
        <v>655.74</v>
      </c>
      <c r="F1752" s="6">
        <v>0.03</v>
      </c>
      <c r="G1752" s="5">
        <f t="shared" si="109"/>
        <v>19.6722</v>
      </c>
      <c r="H1752" s="2">
        <v>2</v>
      </c>
      <c r="I1752" s="3">
        <v>190</v>
      </c>
      <c r="J1752" s="5">
        <f t="shared" si="110"/>
        <v>826.06780000000003</v>
      </c>
      <c r="K1752" s="11" t="str">
        <f t="shared" si="111"/>
        <v>P0146|Nov</v>
      </c>
    </row>
    <row r="1753" spans="1:11" ht="15" customHeight="1" x14ac:dyDescent="0.25">
      <c r="A1753" s="2" t="s">
        <v>327</v>
      </c>
      <c r="B1753" s="2" t="s">
        <v>10</v>
      </c>
      <c r="C1753" s="2">
        <v>11</v>
      </c>
      <c r="D1753" s="4">
        <v>187.21</v>
      </c>
      <c r="E1753" s="5">
        <f t="shared" si="108"/>
        <v>2059.31</v>
      </c>
      <c r="F1753" s="6">
        <v>0.03</v>
      </c>
      <c r="G1753" s="5">
        <f t="shared" si="109"/>
        <v>61.779299999999999</v>
      </c>
      <c r="H1753" s="2">
        <v>4</v>
      </c>
      <c r="I1753" s="3">
        <v>380</v>
      </c>
      <c r="J1753" s="5">
        <f t="shared" si="110"/>
        <v>2377.5306999999998</v>
      </c>
      <c r="K1753" s="11" t="str">
        <f t="shared" si="111"/>
        <v>P0146|Dec</v>
      </c>
    </row>
    <row r="1754" spans="1:11" ht="15" customHeight="1" x14ac:dyDescent="0.25">
      <c r="A1754" s="2" t="s">
        <v>327</v>
      </c>
      <c r="B1754" s="2" t="s">
        <v>11</v>
      </c>
      <c r="C1754" s="2">
        <v>11</v>
      </c>
      <c r="D1754" s="4">
        <v>161.99</v>
      </c>
      <c r="E1754" s="5">
        <f t="shared" si="108"/>
        <v>1781.89</v>
      </c>
      <c r="F1754" s="6">
        <v>0.03</v>
      </c>
      <c r="G1754" s="5">
        <f t="shared" si="109"/>
        <v>53.456699999999998</v>
      </c>
      <c r="H1754" s="2">
        <v>4</v>
      </c>
      <c r="I1754" s="3">
        <v>380</v>
      </c>
      <c r="J1754" s="5">
        <f t="shared" si="110"/>
        <v>2108.4333000000001</v>
      </c>
      <c r="K1754" s="11" t="str">
        <f t="shared" si="111"/>
        <v>P0146|Jan</v>
      </c>
    </row>
    <row r="1755" spans="1:11" ht="15" customHeight="1" x14ac:dyDescent="0.25">
      <c r="A1755" s="2" t="s">
        <v>327</v>
      </c>
      <c r="B1755" s="2" t="s">
        <v>12</v>
      </c>
      <c r="C1755" s="2">
        <v>9</v>
      </c>
      <c r="D1755" s="4">
        <v>163.65</v>
      </c>
      <c r="E1755" s="5">
        <f t="shared" si="108"/>
        <v>1472.8500000000001</v>
      </c>
      <c r="F1755" s="6">
        <v>0.03</v>
      </c>
      <c r="G1755" s="5">
        <f t="shared" si="109"/>
        <v>44.185500000000005</v>
      </c>
      <c r="H1755" s="2">
        <v>3</v>
      </c>
      <c r="I1755" s="3">
        <v>285</v>
      </c>
      <c r="J1755" s="5">
        <f t="shared" si="110"/>
        <v>1713.6645000000001</v>
      </c>
      <c r="K1755" s="11" t="str">
        <f t="shared" si="111"/>
        <v>P0146|Feb</v>
      </c>
    </row>
    <row r="1756" spans="1:11" ht="15" customHeight="1" x14ac:dyDescent="0.25">
      <c r="A1756" s="2" t="s">
        <v>327</v>
      </c>
      <c r="B1756" s="2" t="s">
        <v>13</v>
      </c>
      <c r="C1756" s="2">
        <v>8</v>
      </c>
      <c r="D1756" s="4">
        <v>144.47</v>
      </c>
      <c r="E1756" s="5">
        <f t="shared" si="108"/>
        <v>1155.76</v>
      </c>
      <c r="F1756" s="6">
        <v>0.03</v>
      </c>
      <c r="G1756" s="5">
        <f t="shared" si="109"/>
        <v>34.672799999999995</v>
      </c>
      <c r="H1756" s="2">
        <v>3</v>
      </c>
      <c r="I1756" s="3">
        <v>285</v>
      </c>
      <c r="J1756" s="5">
        <f t="shared" si="110"/>
        <v>1406.0871999999999</v>
      </c>
      <c r="K1756" s="11" t="str">
        <f t="shared" si="111"/>
        <v>P0146|Mar</v>
      </c>
    </row>
    <row r="1757" spans="1:11" ht="15" customHeight="1" x14ac:dyDescent="0.25">
      <c r="A1757" s="2" t="s">
        <v>329</v>
      </c>
      <c r="B1757" s="2" t="s">
        <v>2</v>
      </c>
      <c r="C1757" s="2">
        <v>5</v>
      </c>
      <c r="D1757" s="4">
        <v>196.94</v>
      </c>
      <c r="E1757" s="5">
        <f t="shared" si="108"/>
        <v>984.7</v>
      </c>
      <c r="F1757" s="6">
        <v>0.03</v>
      </c>
      <c r="G1757" s="5">
        <f t="shared" si="109"/>
        <v>29.541</v>
      </c>
      <c r="H1757" s="2">
        <v>2</v>
      </c>
      <c r="I1757" s="3">
        <v>190</v>
      </c>
      <c r="J1757" s="5">
        <f t="shared" si="110"/>
        <v>1145.1590000000001</v>
      </c>
      <c r="K1757" s="11" t="str">
        <f t="shared" si="111"/>
        <v>P0147|Apr</v>
      </c>
    </row>
    <row r="1758" spans="1:11" ht="15" customHeight="1" x14ac:dyDescent="0.25">
      <c r="A1758" s="2" t="s">
        <v>329</v>
      </c>
      <c r="B1758" s="2" t="s">
        <v>3</v>
      </c>
      <c r="C1758" s="2">
        <v>5</v>
      </c>
      <c r="D1758" s="4">
        <v>229.68</v>
      </c>
      <c r="E1758" s="5">
        <f t="shared" si="108"/>
        <v>1148.4000000000001</v>
      </c>
      <c r="F1758" s="6">
        <v>0.03</v>
      </c>
      <c r="G1758" s="5">
        <f t="shared" si="109"/>
        <v>34.451999999999998</v>
      </c>
      <c r="H1758" s="2">
        <v>2</v>
      </c>
      <c r="I1758" s="3">
        <v>190</v>
      </c>
      <c r="J1758" s="5">
        <f t="shared" si="110"/>
        <v>1303.9480000000001</v>
      </c>
      <c r="K1758" s="11" t="str">
        <f t="shared" si="111"/>
        <v>P0147|May</v>
      </c>
    </row>
    <row r="1759" spans="1:11" ht="15" customHeight="1" x14ac:dyDescent="0.25">
      <c r="A1759" s="2" t="s">
        <v>329</v>
      </c>
      <c r="B1759" s="2" t="s">
        <v>4</v>
      </c>
      <c r="C1759" s="2">
        <v>7</v>
      </c>
      <c r="D1759" s="4">
        <v>203.01</v>
      </c>
      <c r="E1759" s="5">
        <f t="shared" si="108"/>
        <v>1421.07</v>
      </c>
      <c r="F1759" s="6">
        <v>0.03</v>
      </c>
      <c r="G1759" s="5">
        <f t="shared" si="109"/>
        <v>42.632099999999994</v>
      </c>
      <c r="H1759" s="2">
        <v>2</v>
      </c>
      <c r="I1759" s="3">
        <v>190</v>
      </c>
      <c r="J1759" s="5">
        <f t="shared" si="110"/>
        <v>1568.4378999999999</v>
      </c>
      <c r="K1759" s="11" t="str">
        <f t="shared" si="111"/>
        <v>P0147|Jun</v>
      </c>
    </row>
    <row r="1760" spans="1:11" ht="15" customHeight="1" x14ac:dyDescent="0.25">
      <c r="A1760" s="2" t="s">
        <v>329</v>
      </c>
      <c r="B1760" s="2" t="s">
        <v>5</v>
      </c>
      <c r="C1760" s="2">
        <v>8</v>
      </c>
      <c r="D1760" s="4">
        <v>261.08</v>
      </c>
      <c r="E1760" s="5">
        <f t="shared" si="108"/>
        <v>2088.64</v>
      </c>
      <c r="F1760" s="6">
        <v>0.03</v>
      </c>
      <c r="G1760" s="5">
        <f t="shared" si="109"/>
        <v>62.659199999999991</v>
      </c>
      <c r="H1760" s="2">
        <v>2</v>
      </c>
      <c r="I1760" s="3">
        <v>190</v>
      </c>
      <c r="J1760" s="5">
        <f t="shared" si="110"/>
        <v>2215.9807999999998</v>
      </c>
      <c r="K1760" s="11" t="str">
        <f t="shared" si="111"/>
        <v>P0147|Jul</v>
      </c>
    </row>
    <row r="1761" spans="1:11" ht="15" customHeight="1" x14ac:dyDescent="0.25">
      <c r="A1761" s="2" t="s">
        <v>329</v>
      </c>
      <c r="B1761" s="2" t="s">
        <v>6</v>
      </c>
      <c r="C1761" s="2">
        <v>8</v>
      </c>
      <c r="D1761" s="4">
        <v>253.44</v>
      </c>
      <c r="E1761" s="5">
        <f t="shared" si="108"/>
        <v>2027.52</v>
      </c>
      <c r="F1761" s="6">
        <v>0.03</v>
      </c>
      <c r="G1761" s="5">
        <f t="shared" si="109"/>
        <v>60.825599999999994</v>
      </c>
      <c r="H1761" s="2">
        <v>2</v>
      </c>
      <c r="I1761" s="3">
        <v>190</v>
      </c>
      <c r="J1761" s="5">
        <f t="shared" si="110"/>
        <v>2156.6943999999999</v>
      </c>
      <c r="K1761" s="11" t="str">
        <f t="shared" si="111"/>
        <v>P0147|Aug</v>
      </c>
    </row>
    <row r="1762" spans="1:11" ht="15" customHeight="1" x14ac:dyDescent="0.25">
      <c r="A1762" s="2" t="s">
        <v>329</v>
      </c>
      <c r="B1762" s="2" t="s">
        <v>7</v>
      </c>
      <c r="C1762" s="2">
        <v>6</v>
      </c>
      <c r="D1762" s="4">
        <v>223.87</v>
      </c>
      <c r="E1762" s="5">
        <f t="shared" si="108"/>
        <v>1343.22</v>
      </c>
      <c r="F1762" s="6">
        <v>0.03</v>
      </c>
      <c r="G1762" s="5">
        <f t="shared" si="109"/>
        <v>40.296599999999998</v>
      </c>
      <c r="H1762" s="2">
        <v>2</v>
      </c>
      <c r="I1762" s="3">
        <v>190</v>
      </c>
      <c r="J1762" s="5">
        <f t="shared" si="110"/>
        <v>1492.9234000000001</v>
      </c>
      <c r="K1762" s="11" t="str">
        <f t="shared" si="111"/>
        <v>P0147|Sep</v>
      </c>
    </row>
    <row r="1763" spans="1:11" ht="15" customHeight="1" x14ac:dyDescent="0.25">
      <c r="A1763" s="2" t="s">
        <v>329</v>
      </c>
      <c r="B1763" s="2" t="s">
        <v>8</v>
      </c>
      <c r="C1763" s="2">
        <v>5</v>
      </c>
      <c r="D1763" s="4">
        <v>222.76</v>
      </c>
      <c r="E1763" s="5">
        <f t="shared" si="108"/>
        <v>1113.8</v>
      </c>
      <c r="F1763" s="6">
        <v>0.03</v>
      </c>
      <c r="G1763" s="5">
        <f t="shared" si="109"/>
        <v>33.413999999999994</v>
      </c>
      <c r="H1763" s="2">
        <v>2</v>
      </c>
      <c r="I1763" s="3">
        <v>190</v>
      </c>
      <c r="J1763" s="5">
        <f t="shared" si="110"/>
        <v>1270.386</v>
      </c>
      <c r="K1763" s="11" t="str">
        <f t="shared" si="111"/>
        <v>P0147|Oct</v>
      </c>
    </row>
    <row r="1764" spans="1:11" ht="15" customHeight="1" x14ac:dyDescent="0.25">
      <c r="A1764" s="2" t="s">
        <v>329</v>
      </c>
      <c r="B1764" s="2" t="s">
        <v>9</v>
      </c>
      <c r="C1764" s="2">
        <v>5</v>
      </c>
      <c r="D1764" s="4">
        <v>200.03</v>
      </c>
      <c r="E1764" s="5">
        <f t="shared" si="108"/>
        <v>1000.15</v>
      </c>
      <c r="F1764" s="6">
        <v>0.03</v>
      </c>
      <c r="G1764" s="5">
        <f t="shared" si="109"/>
        <v>30.004499999999997</v>
      </c>
      <c r="H1764" s="2">
        <v>2</v>
      </c>
      <c r="I1764" s="3">
        <v>190</v>
      </c>
      <c r="J1764" s="5">
        <f t="shared" si="110"/>
        <v>1160.1455000000001</v>
      </c>
      <c r="K1764" s="11" t="str">
        <f t="shared" si="111"/>
        <v>P0147|Nov</v>
      </c>
    </row>
    <row r="1765" spans="1:11" ht="15" customHeight="1" x14ac:dyDescent="0.25">
      <c r="A1765" s="2" t="s">
        <v>329</v>
      </c>
      <c r="B1765" s="2" t="s">
        <v>10</v>
      </c>
      <c r="C1765" s="2">
        <v>14</v>
      </c>
      <c r="D1765" s="4">
        <v>417.36</v>
      </c>
      <c r="E1765" s="5">
        <f t="shared" si="108"/>
        <v>5843.04</v>
      </c>
      <c r="F1765" s="6">
        <v>0.03</v>
      </c>
      <c r="G1765" s="5">
        <f t="shared" si="109"/>
        <v>175.2912</v>
      </c>
      <c r="H1765" s="2">
        <v>6</v>
      </c>
      <c r="I1765" s="3">
        <v>570</v>
      </c>
      <c r="J1765" s="5">
        <f t="shared" si="110"/>
        <v>6237.7488000000003</v>
      </c>
      <c r="K1765" s="11" t="str">
        <f t="shared" si="111"/>
        <v>P0147|Dec</v>
      </c>
    </row>
    <row r="1766" spans="1:11" ht="15" customHeight="1" x14ac:dyDescent="0.25">
      <c r="A1766" s="2" t="s">
        <v>329</v>
      </c>
      <c r="B1766" s="2" t="s">
        <v>11</v>
      </c>
      <c r="C1766" s="2">
        <v>11</v>
      </c>
      <c r="D1766" s="4">
        <v>353.79</v>
      </c>
      <c r="E1766" s="5">
        <f t="shared" si="108"/>
        <v>3891.69</v>
      </c>
      <c r="F1766" s="6">
        <v>0.03</v>
      </c>
      <c r="G1766" s="5">
        <f t="shared" si="109"/>
        <v>116.75069999999999</v>
      </c>
      <c r="H1766" s="2">
        <v>4</v>
      </c>
      <c r="I1766" s="3">
        <v>380</v>
      </c>
      <c r="J1766" s="5">
        <f t="shared" si="110"/>
        <v>4154.9393000000009</v>
      </c>
      <c r="K1766" s="11" t="str">
        <f t="shared" si="111"/>
        <v>P0147|Jan</v>
      </c>
    </row>
    <row r="1767" spans="1:11" ht="15" customHeight="1" x14ac:dyDescent="0.25">
      <c r="A1767" s="2" t="s">
        <v>329</v>
      </c>
      <c r="B1767" s="2" t="s">
        <v>12</v>
      </c>
      <c r="C1767" s="2">
        <v>9</v>
      </c>
      <c r="D1767" s="4">
        <v>355.19</v>
      </c>
      <c r="E1767" s="5">
        <f t="shared" si="108"/>
        <v>3196.71</v>
      </c>
      <c r="F1767" s="6">
        <v>0.03</v>
      </c>
      <c r="G1767" s="5">
        <f t="shared" si="109"/>
        <v>95.901299999999992</v>
      </c>
      <c r="H1767" s="2">
        <v>4</v>
      </c>
      <c r="I1767" s="3">
        <v>380</v>
      </c>
      <c r="J1767" s="5">
        <f t="shared" si="110"/>
        <v>3480.8087</v>
      </c>
      <c r="K1767" s="11" t="str">
        <f t="shared" si="111"/>
        <v>P0147|Feb</v>
      </c>
    </row>
    <row r="1768" spans="1:11" ht="15" customHeight="1" x14ac:dyDescent="0.25">
      <c r="A1768" s="2" t="s">
        <v>329</v>
      </c>
      <c r="B1768" s="2" t="s">
        <v>13</v>
      </c>
      <c r="C1768" s="2">
        <v>9</v>
      </c>
      <c r="D1768" s="4">
        <v>313</v>
      </c>
      <c r="E1768" s="5">
        <f t="shared" si="108"/>
        <v>2817</v>
      </c>
      <c r="F1768" s="6">
        <v>0.03</v>
      </c>
      <c r="G1768" s="5">
        <f t="shared" si="109"/>
        <v>84.509999999999991</v>
      </c>
      <c r="H1768" s="2">
        <v>3</v>
      </c>
      <c r="I1768" s="3">
        <v>285</v>
      </c>
      <c r="J1768" s="5">
        <f t="shared" si="110"/>
        <v>3017.49</v>
      </c>
      <c r="K1768" s="11" t="str">
        <f t="shared" si="111"/>
        <v>P0147|Mar</v>
      </c>
    </row>
    <row r="1769" spans="1:11" ht="15" customHeight="1" x14ac:dyDescent="0.25">
      <c r="A1769" s="2" t="s">
        <v>331</v>
      </c>
      <c r="B1769" s="2" t="s">
        <v>2</v>
      </c>
      <c r="C1769" s="2">
        <v>6</v>
      </c>
      <c r="D1769" s="4">
        <v>121.51</v>
      </c>
      <c r="E1769" s="5">
        <f t="shared" si="108"/>
        <v>729.06000000000006</v>
      </c>
      <c r="F1769" s="6">
        <v>0.03</v>
      </c>
      <c r="G1769" s="5">
        <f t="shared" si="109"/>
        <v>21.8718</v>
      </c>
      <c r="H1769" s="2">
        <v>2</v>
      </c>
      <c r="I1769" s="3">
        <v>240</v>
      </c>
      <c r="J1769" s="5">
        <f t="shared" si="110"/>
        <v>947.18820000000005</v>
      </c>
      <c r="K1769" s="11" t="str">
        <f t="shared" si="111"/>
        <v>P0148|Apr</v>
      </c>
    </row>
    <row r="1770" spans="1:11" ht="15" customHeight="1" x14ac:dyDescent="0.25">
      <c r="A1770" s="2" t="s">
        <v>331</v>
      </c>
      <c r="B1770" s="2" t="s">
        <v>3</v>
      </c>
      <c r="C1770" s="2">
        <v>7</v>
      </c>
      <c r="D1770" s="4">
        <v>135.46</v>
      </c>
      <c r="E1770" s="5">
        <f t="shared" si="108"/>
        <v>948.22</v>
      </c>
      <c r="F1770" s="6">
        <v>0.03</v>
      </c>
      <c r="G1770" s="5">
        <f t="shared" si="109"/>
        <v>28.4466</v>
      </c>
      <c r="H1770" s="2">
        <v>2</v>
      </c>
      <c r="I1770" s="3">
        <v>240</v>
      </c>
      <c r="J1770" s="5">
        <f t="shared" si="110"/>
        <v>1159.7734</v>
      </c>
      <c r="K1770" s="11" t="str">
        <f t="shared" si="111"/>
        <v>P0148|May</v>
      </c>
    </row>
    <row r="1771" spans="1:11" ht="15" customHeight="1" x14ac:dyDescent="0.25">
      <c r="A1771" s="2" t="s">
        <v>331</v>
      </c>
      <c r="B1771" s="2" t="s">
        <v>4</v>
      </c>
      <c r="C1771" s="2">
        <v>7</v>
      </c>
      <c r="D1771" s="4">
        <v>126.27</v>
      </c>
      <c r="E1771" s="5">
        <f t="shared" si="108"/>
        <v>883.89</v>
      </c>
      <c r="F1771" s="6">
        <v>0.03</v>
      </c>
      <c r="G1771" s="5">
        <f t="shared" si="109"/>
        <v>26.5167</v>
      </c>
      <c r="H1771" s="2">
        <v>2</v>
      </c>
      <c r="I1771" s="3">
        <v>240</v>
      </c>
      <c r="J1771" s="5">
        <f t="shared" si="110"/>
        <v>1097.3733</v>
      </c>
      <c r="K1771" s="11" t="str">
        <f t="shared" si="111"/>
        <v>P0148|Jun</v>
      </c>
    </row>
    <row r="1772" spans="1:11" ht="15" customHeight="1" x14ac:dyDescent="0.25">
      <c r="A1772" s="2" t="s">
        <v>331</v>
      </c>
      <c r="B1772" s="2" t="s">
        <v>5</v>
      </c>
      <c r="C1772" s="2">
        <v>11</v>
      </c>
      <c r="D1772" s="4">
        <v>155.78</v>
      </c>
      <c r="E1772" s="5">
        <f t="shared" si="108"/>
        <v>1713.58</v>
      </c>
      <c r="F1772" s="6">
        <v>0.03</v>
      </c>
      <c r="G1772" s="5">
        <f t="shared" si="109"/>
        <v>51.407399999999996</v>
      </c>
      <c r="H1772" s="2">
        <v>3</v>
      </c>
      <c r="I1772" s="3">
        <v>360</v>
      </c>
      <c r="J1772" s="5">
        <f t="shared" si="110"/>
        <v>2022.1725999999999</v>
      </c>
      <c r="K1772" s="11" t="str">
        <f t="shared" si="111"/>
        <v>P0148|Jul</v>
      </c>
    </row>
    <row r="1773" spans="1:11" ht="15" customHeight="1" x14ac:dyDescent="0.25">
      <c r="A1773" s="2" t="s">
        <v>331</v>
      </c>
      <c r="B1773" s="2" t="s">
        <v>6</v>
      </c>
      <c r="C1773" s="2">
        <v>11</v>
      </c>
      <c r="D1773" s="4">
        <v>140.57</v>
      </c>
      <c r="E1773" s="5">
        <f t="shared" si="108"/>
        <v>1546.27</v>
      </c>
      <c r="F1773" s="6">
        <v>0.03</v>
      </c>
      <c r="G1773" s="5">
        <f t="shared" si="109"/>
        <v>46.388099999999994</v>
      </c>
      <c r="H1773" s="2">
        <v>3</v>
      </c>
      <c r="I1773" s="3">
        <v>360</v>
      </c>
      <c r="J1773" s="5">
        <f t="shared" si="110"/>
        <v>1859.8819000000001</v>
      </c>
      <c r="K1773" s="11" t="str">
        <f t="shared" si="111"/>
        <v>P0148|Aug</v>
      </c>
    </row>
    <row r="1774" spans="1:11" ht="15" customHeight="1" x14ac:dyDescent="0.25">
      <c r="A1774" s="2" t="s">
        <v>331</v>
      </c>
      <c r="B1774" s="2" t="s">
        <v>7</v>
      </c>
      <c r="C1774" s="2">
        <v>7</v>
      </c>
      <c r="D1774" s="4">
        <v>136.81</v>
      </c>
      <c r="E1774" s="5">
        <f t="shared" si="108"/>
        <v>957.67000000000007</v>
      </c>
      <c r="F1774" s="6">
        <v>0.03</v>
      </c>
      <c r="G1774" s="5">
        <f t="shared" si="109"/>
        <v>28.7301</v>
      </c>
      <c r="H1774" s="2">
        <v>2</v>
      </c>
      <c r="I1774" s="3">
        <v>240</v>
      </c>
      <c r="J1774" s="5">
        <f t="shared" si="110"/>
        <v>1168.9399000000001</v>
      </c>
      <c r="K1774" s="11" t="str">
        <f t="shared" si="111"/>
        <v>P0148|Sep</v>
      </c>
    </row>
    <row r="1775" spans="1:11" ht="15" customHeight="1" x14ac:dyDescent="0.25">
      <c r="A1775" s="2" t="s">
        <v>331</v>
      </c>
      <c r="B1775" s="2" t="s">
        <v>8</v>
      </c>
      <c r="C1775" s="2">
        <v>7</v>
      </c>
      <c r="D1775" s="4">
        <v>121.4</v>
      </c>
      <c r="E1775" s="5">
        <f t="shared" si="108"/>
        <v>849.80000000000007</v>
      </c>
      <c r="F1775" s="6">
        <v>0.03</v>
      </c>
      <c r="G1775" s="5">
        <f t="shared" si="109"/>
        <v>25.494</v>
      </c>
      <c r="H1775" s="2">
        <v>2</v>
      </c>
      <c r="I1775" s="3">
        <v>240</v>
      </c>
      <c r="J1775" s="5">
        <f t="shared" si="110"/>
        <v>1064.3060000000003</v>
      </c>
      <c r="K1775" s="11" t="str">
        <f t="shared" si="111"/>
        <v>P0148|Oct</v>
      </c>
    </row>
    <row r="1776" spans="1:11" ht="15" customHeight="1" x14ac:dyDescent="0.25">
      <c r="A1776" s="2" t="s">
        <v>331</v>
      </c>
      <c r="B1776" s="2" t="s">
        <v>9</v>
      </c>
      <c r="C1776" s="2">
        <v>7</v>
      </c>
      <c r="D1776" s="4">
        <v>136.16</v>
      </c>
      <c r="E1776" s="5">
        <f t="shared" si="108"/>
        <v>953.12</v>
      </c>
      <c r="F1776" s="6">
        <v>0.03</v>
      </c>
      <c r="G1776" s="5">
        <f t="shared" si="109"/>
        <v>28.593599999999999</v>
      </c>
      <c r="H1776" s="2">
        <v>2</v>
      </c>
      <c r="I1776" s="3">
        <v>240</v>
      </c>
      <c r="J1776" s="5">
        <f t="shared" si="110"/>
        <v>1164.5264</v>
      </c>
      <c r="K1776" s="11" t="str">
        <f t="shared" si="111"/>
        <v>P0148|Nov</v>
      </c>
    </row>
    <row r="1777" spans="1:11" ht="15" customHeight="1" x14ac:dyDescent="0.25">
      <c r="A1777" s="2" t="s">
        <v>331</v>
      </c>
      <c r="B1777" s="2" t="s">
        <v>10</v>
      </c>
      <c r="C1777" s="2">
        <v>15</v>
      </c>
      <c r="D1777" s="4">
        <v>249.25</v>
      </c>
      <c r="E1777" s="5">
        <f t="shared" si="108"/>
        <v>3738.75</v>
      </c>
      <c r="F1777" s="6">
        <v>0.03</v>
      </c>
      <c r="G1777" s="5">
        <f t="shared" si="109"/>
        <v>112.16249999999999</v>
      </c>
      <c r="H1777" s="2">
        <v>6</v>
      </c>
      <c r="I1777" s="3">
        <v>720</v>
      </c>
      <c r="J1777" s="5">
        <f t="shared" si="110"/>
        <v>4346.5874999999996</v>
      </c>
      <c r="K1777" s="11" t="str">
        <f t="shared" si="111"/>
        <v>P0148|Dec</v>
      </c>
    </row>
    <row r="1778" spans="1:11" ht="15" customHeight="1" x14ac:dyDescent="0.25">
      <c r="A1778" s="2" t="s">
        <v>331</v>
      </c>
      <c r="B1778" s="2" t="s">
        <v>11</v>
      </c>
      <c r="C1778" s="2">
        <v>14</v>
      </c>
      <c r="D1778" s="4">
        <v>203.44</v>
      </c>
      <c r="E1778" s="5">
        <f t="shared" si="108"/>
        <v>2848.16</v>
      </c>
      <c r="F1778" s="6">
        <v>0.03</v>
      </c>
      <c r="G1778" s="5">
        <f t="shared" si="109"/>
        <v>85.444799999999987</v>
      </c>
      <c r="H1778" s="2">
        <v>5</v>
      </c>
      <c r="I1778" s="3">
        <v>600</v>
      </c>
      <c r="J1778" s="5">
        <f t="shared" si="110"/>
        <v>3362.7151999999996</v>
      </c>
      <c r="K1778" s="11" t="str">
        <f t="shared" si="111"/>
        <v>P0148|Jan</v>
      </c>
    </row>
    <row r="1779" spans="1:11" ht="15" customHeight="1" x14ac:dyDescent="0.25">
      <c r="A1779" s="2" t="s">
        <v>331</v>
      </c>
      <c r="B1779" s="2" t="s">
        <v>12</v>
      </c>
      <c r="C1779" s="2">
        <v>13</v>
      </c>
      <c r="D1779" s="4">
        <v>211.99</v>
      </c>
      <c r="E1779" s="5">
        <f t="shared" si="108"/>
        <v>2755.87</v>
      </c>
      <c r="F1779" s="6">
        <v>0.03</v>
      </c>
      <c r="G1779" s="5">
        <f t="shared" si="109"/>
        <v>82.676099999999991</v>
      </c>
      <c r="H1779" s="2">
        <v>5</v>
      </c>
      <c r="I1779" s="3">
        <v>600</v>
      </c>
      <c r="J1779" s="5">
        <f t="shared" si="110"/>
        <v>3273.1938999999998</v>
      </c>
      <c r="K1779" s="11" t="str">
        <f t="shared" si="111"/>
        <v>P0148|Feb</v>
      </c>
    </row>
    <row r="1780" spans="1:11" ht="15" customHeight="1" x14ac:dyDescent="0.25">
      <c r="A1780" s="2" t="s">
        <v>331</v>
      </c>
      <c r="B1780" s="2" t="s">
        <v>13</v>
      </c>
      <c r="C1780" s="2">
        <v>11</v>
      </c>
      <c r="D1780" s="4">
        <v>167.06</v>
      </c>
      <c r="E1780" s="5">
        <f t="shared" si="108"/>
        <v>1837.66</v>
      </c>
      <c r="F1780" s="6">
        <v>0.03</v>
      </c>
      <c r="G1780" s="5">
        <f t="shared" si="109"/>
        <v>55.129800000000003</v>
      </c>
      <c r="H1780" s="2">
        <v>4</v>
      </c>
      <c r="I1780" s="3">
        <v>480</v>
      </c>
      <c r="J1780" s="5">
        <f t="shared" si="110"/>
        <v>2262.5301999999997</v>
      </c>
      <c r="K1780" s="11" t="str">
        <f t="shared" si="111"/>
        <v>P0148|Mar</v>
      </c>
    </row>
    <row r="1781" spans="1:11" ht="15" customHeight="1" x14ac:dyDescent="0.25">
      <c r="A1781" s="2" t="s">
        <v>333</v>
      </c>
      <c r="B1781" s="2" t="s">
        <v>2</v>
      </c>
      <c r="C1781" s="2">
        <v>5</v>
      </c>
      <c r="D1781" s="4">
        <v>95.93</v>
      </c>
      <c r="E1781" s="5">
        <f t="shared" si="108"/>
        <v>479.65000000000003</v>
      </c>
      <c r="F1781" s="6">
        <v>0.03</v>
      </c>
      <c r="G1781" s="5">
        <f t="shared" si="109"/>
        <v>14.3895</v>
      </c>
      <c r="H1781" s="2">
        <v>2</v>
      </c>
      <c r="I1781" s="3">
        <v>190</v>
      </c>
      <c r="J1781" s="5">
        <f t="shared" si="110"/>
        <v>655.26050000000009</v>
      </c>
      <c r="K1781" s="11" t="str">
        <f t="shared" si="111"/>
        <v>P0149|Apr</v>
      </c>
    </row>
    <row r="1782" spans="1:11" ht="15" customHeight="1" x14ac:dyDescent="0.25">
      <c r="A1782" s="2" t="s">
        <v>333</v>
      </c>
      <c r="B1782" s="2" t="s">
        <v>3</v>
      </c>
      <c r="C1782" s="2">
        <v>6</v>
      </c>
      <c r="D1782" s="4">
        <v>103.65</v>
      </c>
      <c r="E1782" s="5">
        <f t="shared" si="108"/>
        <v>621.90000000000009</v>
      </c>
      <c r="F1782" s="6">
        <v>0.03</v>
      </c>
      <c r="G1782" s="5">
        <f t="shared" si="109"/>
        <v>18.657000000000004</v>
      </c>
      <c r="H1782" s="2">
        <v>2</v>
      </c>
      <c r="I1782" s="3">
        <v>190</v>
      </c>
      <c r="J1782" s="5">
        <f t="shared" si="110"/>
        <v>793.24300000000005</v>
      </c>
      <c r="K1782" s="11" t="str">
        <f t="shared" si="111"/>
        <v>P0149|May</v>
      </c>
    </row>
    <row r="1783" spans="1:11" ht="15" customHeight="1" x14ac:dyDescent="0.25">
      <c r="A1783" s="2" t="s">
        <v>333</v>
      </c>
      <c r="B1783" s="2" t="s">
        <v>4</v>
      </c>
      <c r="C1783" s="2">
        <v>7</v>
      </c>
      <c r="D1783" s="4">
        <v>101.94</v>
      </c>
      <c r="E1783" s="5">
        <f t="shared" si="108"/>
        <v>713.57999999999993</v>
      </c>
      <c r="F1783" s="6">
        <v>0.03</v>
      </c>
      <c r="G1783" s="5">
        <f t="shared" si="109"/>
        <v>21.407399999999996</v>
      </c>
      <c r="H1783" s="2">
        <v>2</v>
      </c>
      <c r="I1783" s="3">
        <v>190</v>
      </c>
      <c r="J1783" s="5">
        <f t="shared" si="110"/>
        <v>882.17259999999987</v>
      </c>
      <c r="K1783" s="11" t="str">
        <f t="shared" si="111"/>
        <v>P0149|Jun</v>
      </c>
    </row>
    <row r="1784" spans="1:11" ht="15" customHeight="1" x14ac:dyDescent="0.25">
      <c r="A1784" s="2" t="s">
        <v>333</v>
      </c>
      <c r="B1784" s="2" t="s">
        <v>5</v>
      </c>
      <c r="C1784" s="2">
        <v>11</v>
      </c>
      <c r="D1784" s="4">
        <v>118.13</v>
      </c>
      <c r="E1784" s="5">
        <f t="shared" si="108"/>
        <v>1299.4299999999998</v>
      </c>
      <c r="F1784" s="6">
        <v>0.03</v>
      </c>
      <c r="G1784" s="5">
        <f t="shared" si="109"/>
        <v>38.982899999999994</v>
      </c>
      <c r="H1784" s="2">
        <v>3</v>
      </c>
      <c r="I1784" s="3">
        <v>285</v>
      </c>
      <c r="J1784" s="5">
        <f t="shared" si="110"/>
        <v>1545.4470999999999</v>
      </c>
      <c r="K1784" s="11" t="str">
        <f t="shared" si="111"/>
        <v>P0149|Jul</v>
      </c>
    </row>
    <row r="1785" spans="1:11" ht="15" customHeight="1" x14ac:dyDescent="0.25">
      <c r="A1785" s="2" t="s">
        <v>333</v>
      </c>
      <c r="B1785" s="2" t="s">
        <v>6</v>
      </c>
      <c r="C1785" s="2">
        <v>9</v>
      </c>
      <c r="D1785" s="4">
        <v>107.63</v>
      </c>
      <c r="E1785" s="5">
        <f t="shared" si="108"/>
        <v>968.67</v>
      </c>
      <c r="F1785" s="6">
        <v>0.03</v>
      </c>
      <c r="G1785" s="5">
        <f t="shared" si="109"/>
        <v>29.060099999999998</v>
      </c>
      <c r="H1785" s="2">
        <v>2</v>
      </c>
      <c r="I1785" s="3">
        <v>190</v>
      </c>
      <c r="J1785" s="5">
        <f t="shared" si="110"/>
        <v>1129.6099000000002</v>
      </c>
      <c r="K1785" s="11" t="str">
        <f t="shared" si="111"/>
        <v>P0149|Aug</v>
      </c>
    </row>
    <row r="1786" spans="1:11" ht="15" customHeight="1" x14ac:dyDescent="0.25">
      <c r="A1786" s="2" t="s">
        <v>333</v>
      </c>
      <c r="B1786" s="2" t="s">
        <v>7</v>
      </c>
      <c r="C1786" s="2">
        <v>6</v>
      </c>
      <c r="D1786" s="4">
        <v>111.23</v>
      </c>
      <c r="E1786" s="5">
        <f t="shared" si="108"/>
        <v>667.38</v>
      </c>
      <c r="F1786" s="6">
        <v>0.03</v>
      </c>
      <c r="G1786" s="5">
        <f t="shared" si="109"/>
        <v>20.0214</v>
      </c>
      <c r="H1786" s="2">
        <v>2</v>
      </c>
      <c r="I1786" s="3">
        <v>190</v>
      </c>
      <c r="J1786" s="5">
        <f t="shared" si="110"/>
        <v>837.35860000000002</v>
      </c>
      <c r="K1786" s="11" t="str">
        <f t="shared" si="111"/>
        <v>P0149|Sep</v>
      </c>
    </row>
    <row r="1787" spans="1:11" ht="15" customHeight="1" x14ac:dyDescent="0.25">
      <c r="A1787" s="2" t="s">
        <v>333</v>
      </c>
      <c r="B1787" s="2" t="s">
        <v>8</v>
      </c>
      <c r="C1787" s="2">
        <v>6</v>
      </c>
      <c r="D1787" s="4">
        <v>97.99</v>
      </c>
      <c r="E1787" s="5">
        <f t="shared" si="108"/>
        <v>587.93999999999994</v>
      </c>
      <c r="F1787" s="6">
        <v>0.03</v>
      </c>
      <c r="G1787" s="5">
        <f t="shared" si="109"/>
        <v>17.638199999999998</v>
      </c>
      <c r="H1787" s="2">
        <v>2</v>
      </c>
      <c r="I1787" s="3">
        <v>190</v>
      </c>
      <c r="J1787" s="5">
        <f t="shared" si="110"/>
        <v>760.30179999999996</v>
      </c>
      <c r="K1787" s="11" t="str">
        <f t="shared" si="111"/>
        <v>P0149|Oct</v>
      </c>
    </row>
    <row r="1788" spans="1:11" ht="15" customHeight="1" x14ac:dyDescent="0.25">
      <c r="A1788" s="2" t="s">
        <v>333</v>
      </c>
      <c r="B1788" s="2" t="s">
        <v>9</v>
      </c>
      <c r="C1788" s="2">
        <v>7</v>
      </c>
      <c r="D1788" s="4">
        <v>105.17</v>
      </c>
      <c r="E1788" s="5">
        <f t="shared" si="108"/>
        <v>736.19</v>
      </c>
      <c r="F1788" s="6">
        <v>0.03</v>
      </c>
      <c r="G1788" s="5">
        <f t="shared" si="109"/>
        <v>22.085699999999999</v>
      </c>
      <c r="H1788" s="2">
        <v>2</v>
      </c>
      <c r="I1788" s="3">
        <v>190</v>
      </c>
      <c r="J1788" s="5">
        <f t="shared" si="110"/>
        <v>904.10430000000008</v>
      </c>
      <c r="K1788" s="11" t="str">
        <f t="shared" si="111"/>
        <v>P0149|Nov</v>
      </c>
    </row>
    <row r="1789" spans="1:11" ht="15" customHeight="1" x14ac:dyDescent="0.25">
      <c r="A1789" s="2" t="s">
        <v>333</v>
      </c>
      <c r="B1789" s="2" t="s">
        <v>10</v>
      </c>
      <c r="C1789" s="2">
        <v>13</v>
      </c>
      <c r="D1789" s="4">
        <v>190.97</v>
      </c>
      <c r="E1789" s="5">
        <f t="shared" si="108"/>
        <v>2482.61</v>
      </c>
      <c r="F1789" s="6">
        <v>0.03</v>
      </c>
      <c r="G1789" s="5">
        <f t="shared" si="109"/>
        <v>74.478300000000004</v>
      </c>
      <c r="H1789" s="2">
        <v>5</v>
      </c>
      <c r="I1789" s="3">
        <v>475</v>
      </c>
      <c r="J1789" s="5">
        <f t="shared" si="110"/>
        <v>2883.1316999999999</v>
      </c>
      <c r="K1789" s="11" t="str">
        <f t="shared" si="111"/>
        <v>P0149|Dec</v>
      </c>
    </row>
    <row r="1790" spans="1:11" ht="15" customHeight="1" x14ac:dyDescent="0.25">
      <c r="A1790" s="2" t="s">
        <v>333</v>
      </c>
      <c r="B1790" s="2" t="s">
        <v>11</v>
      </c>
      <c r="C1790" s="2">
        <v>13</v>
      </c>
      <c r="D1790" s="4">
        <v>174.32</v>
      </c>
      <c r="E1790" s="5">
        <f t="shared" si="108"/>
        <v>2266.16</v>
      </c>
      <c r="F1790" s="6">
        <v>0.03</v>
      </c>
      <c r="G1790" s="5">
        <f t="shared" si="109"/>
        <v>67.984799999999993</v>
      </c>
      <c r="H1790" s="2">
        <v>5</v>
      </c>
      <c r="I1790" s="3">
        <v>475</v>
      </c>
      <c r="J1790" s="5">
        <f t="shared" si="110"/>
        <v>2673.1751999999997</v>
      </c>
      <c r="K1790" s="11" t="str">
        <f t="shared" si="111"/>
        <v>P0149|Jan</v>
      </c>
    </row>
    <row r="1791" spans="1:11" ht="15" customHeight="1" x14ac:dyDescent="0.25">
      <c r="A1791" s="2" t="s">
        <v>333</v>
      </c>
      <c r="B1791" s="2" t="s">
        <v>12</v>
      </c>
      <c r="C1791" s="2">
        <v>13</v>
      </c>
      <c r="D1791" s="4">
        <v>172.93</v>
      </c>
      <c r="E1791" s="5">
        <f t="shared" si="108"/>
        <v>2248.09</v>
      </c>
      <c r="F1791" s="6">
        <v>0.03</v>
      </c>
      <c r="G1791" s="5">
        <f t="shared" si="109"/>
        <v>67.442700000000002</v>
      </c>
      <c r="H1791" s="2">
        <v>5</v>
      </c>
      <c r="I1791" s="3">
        <v>475</v>
      </c>
      <c r="J1791" s="5">
        <f t="shared" si="110"/>
        <v>2655.6473000000001</v>
      </c>
      <c r="K1791" s="11" t="str">
        <f t="shared" si="111"/>
        <v>P0149|Feb</v>
      </c>
    </row>
    <row r="1792" spans="1:11" ht="15" customHeight="1" x14ac:dyDescent="0.25">
      <c r="A1792" s="2" t="s">
        <v>333</v>
      </c>
      <c r="B1792" s="2" t="s">
        <v>13</v>
      </c>
      <c r="C1792" s="2">
        <v>11</v>
      </c>
      <c r="D1792" s="4">
        <v>133.32</v>
      </c>
      <c r="E1792" s="5">
        <f t="shared" si="108"/>
        <v>1466.52</v>
      </c>
      <c r="F1792" s="6">
        <v>0.03</v>
      </c>
      <c r="G1792" s="5">
        <f t="shared" si="109"/>
        <v>43.995599999999996</v>
      </c>
      <c r="H1792" s="2">
        <v>4</v>
      </c>
      <c r="I1792" s="3">
        <v>380</v>
      </c>
      <c r="J1792" s="5">
        <f t="shared" si="110"/>
        <v>1802.5244</v>
      </c>
      <c r="K1792" s="11" t="str">
        <f t="shared" si="111"/>
        <v>P0149|Mar</v>
      </c>
    </row>
    <row r="1793" spans="1:11" ht="15" customHeight="1" x14ac:dyDescent="0.25">
      <c r="A1793" s="2" t="s">
        <v>335</v>
      </c>
      <c r="B1793" s="2" t="s">
        <v>2</v>
      </c>
      <c r="C1793" s="2">
        <v>6</v>
      </c>
      <c r="D1793" s="4">
        <v>118.88</v>
      </c>
      <c r="E1793" s="5">
        <f t="shared" si="108"/>
        <v>713.28</v>
      </c>
      <c r="F1793" s="6">
        <v>0.03</v>
      </c>
      <c r="G1793" s="5">
        <f t="shared" si="109"/>
        <v>21.398399999999999</v>
      </c>
      <c r="H1793" s="2">
        <v>2</v>
      </c>
      <c r="I1793" s="3">
        <v>240</v>
      </c>
      <c r="J1793" s="5">
        <f t="shared" si="110"/>
        <v>931.88159999999993</v>
      </c>
      <c r="K1793" s="11" t="str">
        <f t="shared" si="111"/>
        <v>P0150|Apr</v>
      </c>
    </row>
    <row r="1794" spans="1:11" ht="15" customHeight="1" x14ac:dyDescent="0.25">
      <c r="A1794" s="2" t="s">
        <v>335</v>
      </c>
      <c r="B1794" s="2" t="s">
        <v>3</v>
      </c>
      <c r="C1794" s="2">
        <v>7</v>
      </c>
      <c r="D1794" s="4">
        <v>121.46</v>
      </c>
      <c r="E1794" s="5">
        <f t="shared" si="108"/>
        <v>850.21999999999991</v>
      </c>
      <c r="F1794" s="6">
        <v>0.03</v>
      </c>
      <c r="G1794" s="5">
        <f t="shared" si="109"/>
        <v>25.506599999999995</v>
      </c>
      <c r="H1794" s="2">
        <v>2</v>
      </c>
      <c r="I1794" s="3">
        <v>240</v>
      </c>
      <c r="J1794" s="5">
        <f t="shared" si="110"/>
        <v>1064.7133999999999</v>
      </c>
      <c r="K1794" s="11" t="str">
        <f t="shared" si="111"/>
        <v>P0150|May</v>
      </c>
    </row>
    <row r="1795" spans="1:11" ht="15" customHeight="1" x14ac:dyDescent="0.25">
      <c r="A1795" s="2" t="s">
        <v>335</v>
      </c>
      <c r="B1795" s="2" t="s">
        <v>4</v>
      </c>
      <c r="C1795" s="2">
        <v>8</v>
      </c>
      <c r="D1795" s="4">
        <v>129.32</v>
      </c>
      <c r="E1795" s="5">
        <f t="shared" si="108"/>
        <v>1034.56</v>
      </c>
      <c r="F1795" s="6">
        <v>0.03</v>
      </c>
      <c r="G1795" s="5">
        <f t="shared" si="109"/>
        <v>31.036799999999996</v>
      </c>
      <c r="H1795" s="2">
        <v>2</v>
      </c>
      <c r="I1795" s="3">
        <v>240</v>
      </c>
      <c r="J1795" s="5">
        <f t="shared" si="110"/>
        <v>1243.5231999999999</v>
      </c>
      <c r="K1795" s="11" t="str">
        <f t="shared" si="111"/>
        <v>P0150|Jun</v>
      </c>
    </row>
    <row r="1796" spans="1:11" ht="15" customHeight="1" x14ac:dyDescent="0.25">
      <c r="A1796" s="2" t="s">
        <v>335</v>
      </c>
      <c r="B1796" s="2" t="s">
        <v>5</v>
      </c>
      <c r="C1796" s="2">
        <v>12</v>
      </c>
      <c r="D1796" s="4">
        <v>156.08000000000001</v>
      </c>
      <c r="E1796" s="5">
        <f t="shared" si="108"/>
        <v>1872.96</v>
      </c>
      <c r="F1796" s="6">
        <v>0.03</v>
      </c>
      <c r="G1796" s="5">
        <f t="shared" si="109"/>
        <v>56.188800000000001</v>
      </c>
      <c r="H1796" s="2">
        <v>3</v>
      </c>
      <c r="I1796" s="3">
        <v>360</v>
      </c>
      <c r="J1796" s="5">
        <f t="shared" si="110"/>
        <v>2176.7712000000001</v>
      </c>
      <c r="K1796" s="11" t="str">
        <f t="shared" si="111"/>
        <v>P0150|Jul</v>
      </c>
    </row>
    <row r="1797" spans="1:11" ht="15" customHeight="1" x14ac:dyDescent="0.25">
      <c r="A1797" s="2" t="s">
        <v>335</v>
      </c>
      <c r="B1797" s="2" t="s">
        <v>6</v>
      </c>
      <c r="C1797" s="2">
        <v>11</v>
      </c>
      <c r="D1797" s="4">
        <v>143.53</v>
      </c>
      <c r="E1797" s="5">
        <f t="shared" ref="E1797:E1860" si="112">C1797*D1797</f>
        <v>1578.83</v>
      </c>
      <c r="F1797" s="6">
        <v>0.03</v>
      </c>
      <c r="G1797" s="5">
        <f t="shared" ref="G1797:G1860" si="113">E1797*F1797</f>
        <v>47.364899999999999</v>
      </c>
      <c r="H1797" s="2">
        <v>3</v>
      </c>
      <c r="I1797" s="3">
        <v>360</v>
      </c>
      <c r="J1797" s="5">
        <f t="shared" ref="J1797:J1860" si="114">E1797+I1797-G1797</f>
        <v>1891.4650999999999</v>
      </c>
      <c r="K1797" s="11" t="str">
        <f t="shared" ref="K1797:K1860" si="115">A1797&amp;"|"&amp;B1797</f>
        <v>P0150|Aug</v>
      </c>
    </row>
    <row r="1798" spans="1:11" ht="15" customHeight="1" x14ac:dyDescent="0.25">
      <c r="A1798" s="2" t="s">
        <v>335</v>
      </c>
      <c r="B1798" s="2" t="s">
        <v>7</v>
      </c>
      <c r="C1798" s="2">
        <v>7</v>
      </c>
      <c r="D1798" s="4">
        <v>135.81</v>
      </c>
      <c r="E1798" s="5">
        <f t="shared" si="112"/>
        <v>950.67000000000007</v>
      </c>
      <c r="F1798" s="6">
        <v>0.03</v>
      </c>
      <c r="G1798" s="5">
        <f t="shared" si="113"/>
        <v>28.520100000000003</v>
      </c>
      <c r="H1798" s="2">
        <v>2</v>
      </c>
      <c r="I1798" s="3">
        <v>240</v>
      </c>
      <c r="J1798" s="5">
        <f t="shared" si="114"/>
        <v>1162.1499000000001</v>
      </c>
      <c r="K1798" s="11" t="str">
        <f t="shared" si="115"/>
        <v>P0150|Sep</v>
      </c>
    </row>
    <row r="1799" spans="1:11" ht="15" customHeight="1" x14ac:dyDescent="0.25">
      <c r="A1799" s="2" t="s">
        <v>335</v>
      </c>
      <c r="B1799" s="2" t="s">
        <v>8</v>
      </c>
      <c r="C1799" s="2">
        <v>7</v>
      </c>
      <c r="D1799" s="4">
        <v>111.8</v>
      </c>
      <c r="E1799" s="5">
        <f t="shared" si="112"/>
        <v>782.6</v>
      </c>
      <c r="F1799" s="6">
        <v>0.03</v>
      </c>
      <c r="G1799" s="5">
        <f t="shared" si="113"/>
        <v>23.478000000000002</v>
      </c>
      <c r="H1799" s="2">
        <v>2</v>
      </c>
      <c r="I1799" s="3">
        <v>240</v>
      </c>
      <c r="J1799" s="5">
        <f t="shared" si="114"/>
        <v>999.12200000000007</v>
      </c>
      <c r="K1799" s="11" t="str">
        <f t="shared" si="115"/>
        <v>P0150|Oct</v>
      </c>
    </row>
    <row r="1800" spans="1:11" ht="15" customHeight="1" x14ac:dyDescent="0.25">
      <c r="A1800" s="2" t="s">
        <v>335</v>
      </c>
      <c r="B1800" s="2" t="s">
        <v>9</v>
      </c>
      <c r="C1800" s="2">
        <v>7</v>
      </c>
      <c r="D1800" s="4">
        <v>121.62</v>
      </c>
      <c r="E1800" s="5">
        <f t="shared" si="112"/>
        <v>851.34</v>
      </c>
      <c r="F1800" s="6">
        <v>0.03</v>
      </c>
      <c r="G1800" s="5">
        <f t="shared" si="113"/>
        <v>25.540199999999999</v>
      </c>
      <c r="H1800" s="2">
        <v>2</v>
      </c>
      <c r="I1800" s="3">
        <v>240</v>
      </c>
      <c r="J1800" s="5">
        <f t="shared" si="114"/>
        <v>1065.7998000000002</v>
      </c>
      <c r="K1800" s="11" t="str">
        <f t="shared" si="115"/>
        <v>P0150|Nov</v>
      </c>
    </row>
    <row r="1801" spans="1:11" ht="15" customHeight="1" x14ac:dyDescent="0.25">
      <c r="A1801" s="2" t="s">
        <v>335</v>
      </c>
      <c r="B1801" s="2" t="s">
        <v>10</v>
      </c>
      <c r="C1801" s="2">
        <v>15</v>
      </c>
      <c r="D1801" s="4">
        <v>238.39</v>
      </c>
      <c r="E1801" s="5">
        <f t="shared" si="112"/>
        <v>3575.85</v>
      </c>
      <c r="F1801" s="6">
        <v>0.03</v>
      </c>
      <c r="G1801" s="5">
        <f t="shared" si="113"/>
        <v>107.27549999999999</v>
      </c>
      <c r="H1801" s="2">
        <v>6</v>
      </c>
      <c r="I1801" s="3">
        <v>720</v>
      </c>
      <c r="J1801" s="5">
        <f t="shared" si="114"/>
        <v>4188.5745000000006</v>
      </c>
      <c r="K1801" s="11" t="str">
        <f t="shared" si="115"/>
        <v>P0150|Dec</v>
      </c>
    </row>
    <row r="1802" spans="1:11" ht="15" customHeight="1" x14ac:dyDescent="0.25">
      <c r="A1802" s="2" t="s">
        <v>335</v>
      </c>
      <c r="B1802" s="2" t="s">
        <v>11</v>
      </c>
      <c r="C1802" s="2">
        <v>15</v>
      </c>
      <c r="D1802" s="4">
        <v>200.12</v>
      </c>
      <c r="E1802" s="5">
        <f t="shared" si="112"/>
        <v>3001.8</v>
      </c>
      <c r="F1802" s="6">
        <v>0.03</v>
      </c>
      <c r="G1802" s="5">
        <f t="shared" si="113"/>
        <v>90.054000000000002</v>
      </c>
      <c r="H1802" s="2">
        <v>6</v>
      </c>
      <c r="I1802" s="3">
        <v>720</v>
      </c>
      <c r="J1802" s="5">
        <f t="shared" si="114"/>
        <v>3631.7460000000001</v>
      </c>
      <c r="K1802" s="11" t="str">
        <f t="shared" si="115"/>
        <v>P0150|Jan</v>
      </c>
    </row>
    <row r="1803" spans="1:11" ht="15" customHeight="1" x14ac:dyDescent="0.25">
      <c r="A1803" s="2" t="s">
        <v>335</v>
      </c>
      <c r="B1803" s="2" t="s">
        <v>12</v>
      </c>
      <c r="C1803" s="2">
        <v>13</v>
      </c>
      <c r="D1803" s="4">
        <v>195.41</v>
      </c>
      <c r="E1803" s="5">
        <f t="shared" si="112"/>
        <v>2540.33</v>
      </c>
      <c r="F1803" s="6">
        <v>0.03</v>
      </c>
      <c r="G1803" s="5">
        <f t="shared" si="113"/>
        <v>76.20989999999999</v>
      </c>
      <c r="H1803" s="2">
        <v>5</v>
      </c>
      <c r="I1803" s="3">
        <v>600</v>
      </c>
      <c r="J1803" s="5">
        <f t="shared" si="114"/>
        <v>3064.1201000000001</v>
      </c>
      <c r="K1803" s="11" t="str">
        <f t="shared" si="115"/>
        <v>P0150|Feb</v>
      </c>
    </row>
    <row r="1804" spans="1:11" ht="15" customHeight="1" x14ac:dyDescent="0.25">
      <c r="A1804" s="2" t="s">
        <v>335</v>
      </c>
      <c r="B1804" s="2" t="s">
        <v>13</v>
      </c>
      <c r="C1804" s="2">
        <v>12</v>
      </c>
      <c r="D1804" s="4">
        <v>164.79</v>
      </c>
      <c r="E1804" s="5">
        <f t="shared" si="112"/>
        <v>1977.48</v>
      </c>
      <c r="F1804" s="6">
        <v>0.03</v>
      </c>
      <c r="G1804" s="5">
        <f t="shared" si="113"/>
        <v>59.324399999999997</v>
      </c>
      <c r="H1804" s="2">
        <v>4</v>
      </c>
      <c r="I1804" s="3">
        <v>480</v>
      </c>
      <c r="J1804" s="5">
        <f t="shared" si="114"/>
        <v>2398.1556</v>
      </c>
      <c r="K1804" s="11" t="str">
        <f t="shared" si="115"/>
        <v>P0150|Mar</v>
      </c>
    </row>
    <row r="1805" spans="1:11" ht="15" customHeight="1" x14ac:dyDescent="0.25">
      <c r="A1805" s="2" t="s">
        <v>337</v>
      </c>
      <c r="B1805" s="2" t="s">
        <v>2</v>
      </c>
      <c r="C1805" s="2">
        <v>5</v>
      </c>
      <c r="D1805" s="4">
        <v>78.19</v>
      </c>
      <c r="E1805" s="5">
        <f t="shared" si="112"/>
        <v>390.95</v>
      </c>
      <c r="F1805" s="6">
        <v>0.03</v>
      </c>
      <c r="G1805" s="5">
        <f t="shared" si="113"/>
        <v>11.728499999999999</v>
      </c>
      <c r="H1805" s="2">
        <v>2</v>
      </c>
      <c r="I1805" s="3">
        <v>190</v>
      </c>
      <c r="J1805" s="5">
        <f t="shared" si="114"/>
        <v>569.22149999999999</v>
      </c>
      <c r="K1805" s="11" t="str">
        <f t="shared" si="115"/>
        <v>P0151|Apr</v>
      </c>
    </row>
    <row r="1806" spans="1:11" ht="15" customHeight="1" x14ac:dyDescent="0.25">
      <c r="A1806" s="2" t="s">
        <v>337</v>
      </c>
      <c r="B1806" s="2" t="s">
        <v>3</v>
      </c>
      <c r="C1806" s="2">
        <v>6</v>
      </c>
      <c r="D1806" s="4">
        <v>83.65</v>
      </c>
      <c r="E1806" s="5">
        <f t="shared" si="112"/>
        <v>501.90000000000003</v>
      </c>
      <c r="F1806" s="6">
        <v>0.03</v>
      </c>
      <c r="G1806" s="5">
        <f t="shared" si="113"/>
        <v>15.057</v>
      </c>
      <c r="H1806" s="2">
        <v>2</v>
      </c>
      <c r="I1806" s="3">
        <v>190</v>
      </c>
      <c r="J1806" s="5">
        <f t="shared" si="114"/>
        <v>676.84300000000007</v>
      </c>
      <c r="K1806" s="11" t="str">
        <f t="shared" si="115"/>
        <v>P0151|May</v>
      </c>
    </row>
    <row r="1807" spans="1:11" ht="15" customHeight="1" x14ac:dyDescent="0.25">
      <c r="A1807" s="2" t="s">
        <v>337</v>
      </c>
      <c r="B1807" s="2" t="s">
        <v>4</v>
      </c>
      <c r="C1807" s="2">
        <v>7</v>
      </c>
      <c r="D1807" s="4">
        <v>76.349999999999994</v>
      </c>
      <c r="E1807" s="5">
        <f t="shared" si="112"/>
        <v>534.44999999999993</v>
      </c>
      <c r="F1807" s="6">
        <v>0.03</v>
      </c>
      <c r="G1807" s="5">
        <f t="shared" si="113"/>
        <v>16.033499999999997</v>
      </c>
      <c r="H1807" s="2">
        <v>2</v>
      </c>
      <c r="I1807" s="3">
        <v>190</v>
      </c>
      <c r="J1807" s="5">
        <f t="shared" si="114"/>
        <v>708.41649999999993</v>
      </c>
      <c r="K1807" s="11" t="str">
        <f t="shared" si="115"/>
        <v>P0151|Jun</v>
      </c>
    </row>
    <row r="1808" spans="1:11" ht="15" customHeight="1" x14ac:dyDescent="0.25">
      <c r="A1808" s="2" t="s">
        <v>337</v>
      </c>
      <c r="B1808" s="2" t="s">
        <v>5</v>
      </c>
      <c r="C1808" s="2">
        <v>10</v>
      </c>
      <c r="D1808" s="4">
        <v>90.07</v>
      </c>
      <c r="E1808" s="5">
        <f t="shared" si="112"/>
        <v>900.69999999999993</v>
      </c>
      <c r="F1808" s="6">
        <v>0.03</v>
      </c>
      <c r="G1808" s="5">
        <f t="shared" si="113"/>
        <v>27.020999999999997</v>
      </c>
      <c r="H1808" s="2">
        <v>3</v>
      </c>
      <c r="I1808" s="3">
        <v>285</v>
      </c>
      <c r="J1808" s="5">
        <f t="shared" si="114"/>
        <v>1158.6789999999999</v>
      </c>
      <c r="K1808" s="11" t="str">
        <f t="shared" si="115"/>
        <v>P0151|Jul</v>
      </c>
    </row>
    <row r="1809" spans="1:11" ht="15" customHeight="1" x14ac:dyDescent="0.25">
      <c r="A1809" s="2" t="s">
        <v>337</v>
      </c>
      <c r="B1809" s="2" t="s">
        <v>6</v>
      </c>
      <c r="C1809" s="2">
        <v>9</v>
      </c>
      <c r="D1809" s="4">
        <v>96.95</v>
      </c>
      <c r="E1809" s="5">
        <f t="shared" si="112"/>
        <v>872.55000000000007</v>
      </c>
      <c r="F1809" s="6">
        <v>0.03</v>
      </c>
      <c r="G1809" s="5">
        <f t="shared" si="113"/>
        <v>26.176500000000001</v>
      </c>
      <c r="H1809" s="2">
        <v>2</v>
      </c>
      <c r="I1809" s="3">
        <v>190</v>
      </c>
      <c r="J1809" s="5">
        <f t="shared" si="114"/>
        <v>1036.3735000000001</v>
      </c>
      <c r="K1809" s="11" t="str">
        <f t="shared" si="115"/>
        <v>P0151|Aug</v>
      </c>
    </row>
    <row r="1810" spans="1:11" ht="15" customHeight="1" x14ac:dyDescent="0.25">
      <c r="A1810" s="2" t="s">
        <v>337</v>
      </c>
      <c r="B1810" s="2" t="s">
        <v>7</v>
      </c>
      <c r="C1810" s="2">
        <v>6</v>
      </c>
      <c r="D1810" s="4">
        <v>87.78</v>
      </c>
      <c r="E1810" s="5">
        <f t="shared" si="112"/>
        <v>526.68000000000006</v>
      </c>
      <c r="F1810" s="6">
        <v>0.03</v>
      </c>
      <c r="G1810" s="5">
        <f t="shared" si="113"/>
        <v>15.800400000000002</v>
      </c>
      <c r="H1810" s="2">
        <v>2</v>
      </c>
      <c r="I1810" s="3">
        <v>190</v>
      </c>
      <c r="J1810" s="5">
        <f t="shared" si="114"/>
        <v>700.8796000000001</v>
      </c>
      <c r="K1810" s="11" t="str">
        <f t="shared" si="115"/>
        <v>P0151|Sep</v>
      </c>
    </row>
    <row r="1811" spans="1:11" ht="15" customHeight="1" x14ac:dyDescent="0.25">
      <c r="A1811" s="2" t="s">
        <v>337</v>
      </c>
      <c r="B1811" s="2" t="s">
        <v>8</v>
      </c>
      <c r="C1811" s="2">
        <v>6</v>
      </c>
      <c r="D1811" s="4">
        <v>74.86</v>
      </c>
      <c r="E1811" s="5">
        <f t="shared" si="112"/>
        <v>449.15999999999997</v>
      </c>
      <c r="F1811" s="6">
        <v>0.03</v>
      </c>
      <c r="G1811" s="5">
        <f t="shared" si="113"/>
        <v>13.474799999999998</v>
      </c>
      <c r="H1811" s="2">
        <v>2</v>
      </c>
      <c r="I1811" s="3">
        <v>190</v>
      </c>
      <c r="J1811" s="5">
        <f t="shared" si="114"/>
        <v>625.68520000000001</v>
      </c>
      <c r="K1811" s="11" t="str">
        <f t="shared" si="115"/>
        <v>P0151|Oct</v>
      </c>
    </row>
    <row r="1812" spans="1:11" ht="15" customHeight="1" x14ac:dyDescent="0.25">
      <c r="A1812" s="2" t="s">
        <v>337</v>
      </c>
      <c r="B1812" s="2" t="s">
        <v>9</v>
      </c>
      <c r="C1812" s="2">
        <v>6</v>
      </c>
      <c r="D1812" s="4">
        <v>87.51</v>
      </c>
      <c r="E1812" s="5">
        <f t="shared" si="112"/>
        <v>525.06000000000006</v>
      </c>
      <c r="F1812" s="6">
        <v>0.03</v>
      </c>
      <c r="G1812" s="5">
        <f t="shared" si="113"/>
        <v>15.751800000000001</v>
      </c>
      <c r="H1812" s="2">
        <v>2</v>
      </c>
      <c r="I1812" s="3">
        <v>190</v>
      </c>
      <c r="J1812" s="5">
        <f t="shared" si="114"/>
        <v>699.30820000000006</v>
      </c>
      <c r="K1812" s="11" t="str">
        <f t="shared" si="115"/>
        <v>P0151|Nov</v>
      </c>
    </row>
    <row r="1813" spans="1:11" ht="15" customHeight="1" x14ac:dyDescent="0.25">
      <c r="A1813" s="2" t="s">
        <v>337</v>
      </c>
      <c r="B1813" s="2" t="s">
        <v>10</v>
      </c>
      <c r="C1813" s="2">
        <v>14</v>
      </c>
      <c r="D1813" s="4">
        <v>150.08000000000001</v>
      </c>
      <c r="E1813" s="5">
        <f t="shared" si="112"/>
        <v>2101.1200000000003</v>
      </c>
      <c r="F1813" s="6">
        <v>0.03</v>
      </c>
      <c r="G1813" s="5">
        <f t="shared" si="113"/>
        <v>63.033600000000007</v>
      </c>
      <c r="H1813" s="2">
        <v>6</v>
      </c>
      <c r="I1813" s="3">
        <v>570</v>
      </c>
      <c r="J1813" s="5">
        <f t="shared" si="114"/>
        <v>2608.0864000000001</v>
      </c>
      <c r="K1813" s="11" t="str">
        <f t="shared" si="115"/>
        <v>P0151|Dec</v>
      </c>
    </row>
    <row r="1814" spans="1:11" ht="15" customHeight="1" x14ac:dyDescent="0.25">
      <c r="A1814" s="2" t="s">
        <v>337</v>
      </c>
      <c r="B1814" s="2" t="s">
        <v>11</v>
      </c>
      <c r="C1814" s="2">
        <v>12</v>
      </c>
      <c r="D1814" s="4">
        <v>136.91</v>
      </c>
      <c r="E1814" s="5">
        <f t="shared" si="112"/>
        <v>1642.92</v>
      </c>
      <c r="F1814" s="6">
        <v>0.03</v>
      </c>
      <c r="G1814" s="5">
        <f t="shared" si="113"/>
        <v>49.287599999999998</v>
      </c>
      <c r="H1814" s="2">
        <v>5</v>
      </c>
      <c r="I1814" s="3">
        <v>475</v>
      </c>
      <c r="J1814" s="5">
        <f t="shared" si="114"/>
        <v>2068.6324</v>
      </c>
      <c r="K1814" s="11" t="str">
        <f t="shared" si="115"/>
        <v>P0151|Jan</v>
      </c>
    </row>
    <row r="1815" spans="1:11" ht="15" customHeight="1" x14ac:dyDescent="0.25">
      <c r="A1815" s="2" t="s">
        <v>337</v>
      </c>
      <c r="B1815" s="2" t="s">
        <v>12</v>
      </c>
      <c r="C1815" s="2">
        <v>10</v>
      </c>
      <c r="D1815" s="4">
        <v>139.41999999999999</v>
      </c>
      <c r="E1815" s="5">
        <f t="shared" si="112"/>
        <v>1394.1999999999998</v>
      </c>
      <c r="F1815" s="6">
        <v>0.03</v>
      </c>
      <c r="G1815" s="5">
        <f t="shared" si="113"/>
        <v>41.825999999999993</v>
      </c>
      <c r="H1815" s="2">
        <v>4</v>
      </c>
      <c r="I1815" s="3">
        <v>380</v>
      </c>
      <c r="J1815" s="5">
        <f t="shared" si="114"/>
        <v>1732.3739999999998</v>
      </c>
      <c r="K1815" s="11" t="str">
        <f t="shared" si="115"/>
        <v>P0151|Feb</v>
      </c>
    </row>
    <row r="1816" spans="1:11" ht="15" customHeight="1" x14ac:dyDescent="0.25">
      <c r="A1816" s="2" t="s">
        <v>337</v>
      </c>
      <c r="B1816" s="2" t="s">
        <v>13</v>
      </c>
      <c r="C1816" s="2">
        <v>10</v>
      </c>
      <c r="D1816" s="4">
        <v>107.94</v>
      </c>
      <c r="E1816" s="5">
        <f t="shared" si="112"/>
        <v>1079.4000000000001</v>
      </c>
      <c r="F1816" s="6">
        <v>0.03</v>
      </c>
      <c r="G1816" s="5">
        <f t="shared" si="113"/>
        <v>32.382000000000005</v>
      </c>
      <c r="H1816" s="2">
        <v>4</v>
      </c>
      <c r="I1816" s="3">
        <v>380</v>
      </c>
      <c r="J1816" s="5">
        <f t="shared" si="114"/>
        <v>1427.018</v>
      </c>
      <c r="K1816" s="11" t="str">
        <f t="shared" si="115"/>
        <v>P0151|Mar</v>
      </c>
    </row>
    <row r="1817" spans="1:11" ht="15" customHeight="1" x14ac:dyDescent="0.25">
      <c r="A1817" s="2" t="s">
        <v>339</v>
      </c>
      <c r="B1817" s="2" t="s">
        <v>2</v>
      </c>
      <c r="C1817" s="2">
        <v>5</v>
      </c>
      <c r="D1817" s="4">
        <v>177.83</v>
      </c>
      <c r="E1817" s="5">
        <f t="shared" si="112"/>
        <v>889.15000000000009</v>
      </c>
      <c r="F1817" s="6">
        <v>0.03</v>
      </c>
      <c r="G1817" s="5">
        <f t="shared" si="113"/>
        <v>26.674500000000002</v>
      </c>
      <c r="H1817" s="2">
        <v>2</v>
      </c>
      <c r="I1817" s="3">
        <v>300</v>
      </c>
      <c r="J1817" s="5">
        <f t="shared" si="114"/>
        <v>1162.4755</v>
      </c>
      <c r="K1817" s="11" t="str">
        <f t="shared" si="115"/>
        <v>P0152|Apr</v>
      </c>
    </row>
    <row r="1818" spans="1:11" ht="15" customHeight="1" x14ac:dyDescent="0.25">
      <c r="A1818" s="2" t="s">
        <v>339</v>
      </c>
      <c r="B1818" s="2" t="s">
        <v>3</v>
      </c>
      <c r="C1818" s="2">
        <v>6</v>
      </c>
      <c r="D1818" s="4">
        <v>164</v>
      </c>
      <c r="E1818" s="5">
        <f t="shared" si="112"/>
        <v>984</v>
      </c>
      <c r="F1818" s="6">
        <v>0.03</v>
      </c>
      <c r="G1818" s="5">
        <f t="shared" si="113"/>
        <v>29.52</v>
      </c>
      <c r="H1818" s="2">
        <v>2</v>
      </c>
      <c r="I1818" s="3">
        <v>300</v>
      </c>
      <c r="J1818" s="5">
        <f t="shared" si="114"/>
        <v>1254.48</v>
      </c>
      <c r="K1818" s="11" t="str">
        <f t="shared" si="115"/>
        <v>P0152|May</v>
      </c>
    </row>
    <row r="1819" spans="1:11" ht="15" customHeight="1" x14ac:dyDescent="0.25">
      <c r="A1819" s="2" t="s">
        <v>339</v>
      </c>
      <c r="B1819" s="2" t="s">
        <v>4</v>
      </c>
      <c r="C1819" s="2">
        <v>8</v>
      </c>
      <c r="D1819" s="4">
        <v>187.76</v>
      </c>
      <c r="E1819" s="5">
        <f t="shared" si="112"/>
        <v>1502.08</v>
      </c>
      <c r="F1819" s="6">
        <v>0.03</v>
      </c>
      <c r="G1819" s="5">
        <f t="shared" si="113"/>
        <v>45.062399999999997</v>
      </c>
      <c r="H1819" s="2">
        <v>2</v>
      </c>
      <c r="I1819" s="3">
        <v>300</v>
      </c>
      <c r="J1819" s="5">
        <f t="shared" si="114"/>
        <v>1757.0175999999999</v>
      </c>
      <c r="K1819" s="11" t="str">
        <f t="shared" si="115"/>
        <v>P0152|Jun</v>
      </c>
    </row>
    <row r="1820" spans="1:11" ht="15" customHeight="1" x14ac:dyDescent="0.25">
      <c r="A1820" s="2" t="s">
        <v>339</v>
      </c>
      <c r="B1820" s="2" t="s">
        <v>5</v>
      </c>
      <c r="C1820" s="2">
        <v>10</v>
      </c>
      <c r="D1820" s="4">
        <v>192.41</v>
      </c>
      <c r="E1820" s="5">
        <f t="shared" si="112"/>
        <v>1924.1</v>
      </c>
      <c r="F1820" s="6">
        <v>0.03</v>
      </c>
      <c r="G1820" s="5">
        <f t="shared" si="113"/>
        <v>57.722999999999992</v>
      </c>
      <c r="H1820" s="2">
        <v>3</v>
      </c>
      <c r="I1820" s="3">
        <v>450</v>
      </c>
      <c r="J1820" s="5">
        <f t="shared" si="114"/>
        <v>2316.377</v>
      </c>
      <c r="K1820" s="11" t="str">
        <f t="shared" si="115"/>
        <v>P0152|Jul</v>
      </c>
    </row>
    <row r="1821" spans="1:11" ht="15" customHeight="1" x14ac:dyDescent="0.25">
      <c r="A1821" s="2" t="s">
        <v>339</v>
      </c>
      <c r="B1821" s="2" t="s">
        <v>6</v>
      </c>
      <c r="C1821" s="2">
        <v>10</v>
      </c>
      <c r="D1821" s="4">
        <v>213.23</v>
      </c>
      <c r="E1821" s="5">
        <f t="shared" si="112"/>
        <v>2132.2999999999997</v>
      </c>
      <c r="F1821" s="6">
        <v>0.03</v>
      </c>
      <c r="G1821" s="5">
        <f t="shared" si="113"/>
        <v>63.968999999999987</v>
      </c>
      <c r="H1821" s="2">
        <v>3</v>
      </c>
      <c r="I1821" s="3">
        <v>450</v>
      </c>
      <c r="J1821" s="5">
        <f t="shared" si="114"/>
        <v>2518.3309999999997</v>
      </c>
      <c r="K1821" s="11" t="str">
        <f t="shared" si="115"/>
        <v>P0152|Aug</v>
      </c>
    </row>
    <row r="1822" spans="1:11" ht="15" customHeight="1" x14ac:dyDescent="0.25">
      <c r="A1822" s="2" t="s">
        <v>339</v>
      </c>
      <c r="B1822" s="2" t="s">
        <v>7</v>
      </c>
      <c r="C1822" s="2">
        <v>6</v>
      </c>
      <c r="D1822" s="4">
        <v>178.44</v>
      </c>
      <c r="E1822" s="5">
        <f t="shared" si="112"/>
        <v>1070.6399999999999</v>
      </c>
      <c r="F1822" s="6">
        <v>0.03</v>
      </c>
      <c r="G1822" s="5">
        <f t="shared" si="113"/>
        <v>32.119199999999992</v>
      </c>
      <c r="H1822" s="2">
        <v>2</v>
      </c>
      <c r="I1822" s="3">
        <v>300</v>
      </c>
      <c r="J1822" s="5">
        <f t="shared" si="114"/>
        <v>1338.5207999999998</v>
      </c>
      <c r="K1822" s="11" t="str">
        <f t="shared" si="115"/>
        <v>P0152|Sep</v>
      </c>
    </row>
    <row r="1823" spans="1:11" ht="15" customHeight="1" x14ac:dyDescent="0.25">
      <c r="A1823" s="2" t="s">
        <v>339</v>
      </c>
      <c r="B1823" s="2" t="s">
        <v>8</v>
      </c>
      <c r="C1823" s="2">
        <v>6</v>
      </c>
      <c r="D1823" s="4">
        <v>175.84</v>
      </c>
      <c r="E1823" s="5">
        <f t="shared" si="112"/>
        <v>1055.04</v>
      </c>
      <c r="F1823" s="6">
        <v>0.03</v>
      </c>
      <c r="G1823" s="5">
        <f t="shared" si="113"/>
        <v>31.651199999999999</v>
      </c>
      <c r="H1823" s="2">
        <v>2</v>
      </c>
      <c r="I1823" s="3">
        <v>300</v>
      </c>
      <c r="J1823" s="5">
        <f t="shared" si="114"/>
        <v>1323.3887999999999</v>
      </c>
      <c r="K1823" s="11" t="str">
        <f t="shared" si="115"/>
        <v>P0152|Oct</v>
      </c>
    </row>
    <row r="1824" spans="1:11" ht="15" customHeight="1" x14ac:dyDescent="0.25">
      <c r="A1824" s="2" t="s">
        <v>339</v>
      </c>
      <c r="B1824" s="2" t="s">
        <v>9</v>
      </c>
      <c r="C1824" s="2">
        <v>6</v>
      </c>
      <c r="D1824" s="4">
        <v>191.43</v>
      </c>
      <c r="E1824" s="5">
        <f t="shared" si="112"/>
        <v>1148.58</v>
      </c>
      <c r="F1824" s="6">
        <v>0.03</v>
      </c>
      <c r="G1824" s="5">
        <f t="shared" si="113"/>
        <v>34.4574</v>
      </c>
      <c r="H1824" s="2">
        <v>2</v>
      </c>
      <c r="I1824" s="3">
        <v>300</v>
      </c>
      <c r="J1824" s="5">
        <f t="shared" si="114"/>
        <v>1414.1225999999999</v>
      </c>
      <c r="K1824" s="11" t="str">
        <f t="shared" si="115"/>
        <v>P0152|Nov</v>
      </c>
    </row>
    <row r="1825" spans="1:11" ht="15" customHeight="1" x14ac:dyDescent="0.25">
      <c r="A1825" s="2" t="s">
        <v>339</v>
      </c>
      <c r="B1825" s="2" t="s">
        <v>10</v>
      </c>
      <c r="C1825" s="2">
        <v>14</v>
      </c>
      <c r="D1825" s="4">
        <v>343.58</v>
      </c>
      <c r="E1825" s="5">
        <f t="shared" si="112"/>
        <v>4810.12</v>
      </c>
      <c r="F1825" s="6">
        <v>0.03</v>
      </c>
      <c r="G1825" s="5">
        <f t="shared" si="113"/>
        <v>144.30359999999999</v>
      </c>
      <c r="H1825" s="2">
        <v>6</v>
      </c>
      <c r="I1825" s="3">
        <v>900</v>
      </c>
      <c r="J1825" s="5">
        <f t="shared" si="114"/>
        <v>5565.8163999999997</v>
      </c>
      <c r="K1825" s="11" t="str">
        <f t="shared" si="115"/>
        <v>P0152|Dec</v>
      </c>
    </row>
    <row r="1826" spans="1:11" ht="15" customHeight="1" x14ac:dyDescent="0.25">
      <c r="A1826" s="2" t="s">
        <v>339</v>
      </c>
      <c r="B1826" s="2" t="s">
        <v>11</v>
      </c>
      <c r="C1826" s="2">
        <v>13</v>
      </c>
      <c r="D1826" s="4">
        <v>306.48</v>
      </c>
      <c r="E1826" s="5">
        <f t="shared" si="112"/>
        <v>3984.2400000000002</v>
      </c>
      <c r="F1826" s="6">
        <v>0.03</v>
      </c>
      <c r="G1826" s="5">
        <f t="shared" si="113"/>
        <v>119.52720000000001</v>
      </c>
      <c r="H1826" s="2">
        <v>5</v>
      </c>
      <c r="I1826" s="3">
        <v>750</v>
      </c>
      <c r="J1826" s="5">
        <f t="shared" si="114"/>
        <v>4614.7127999999993</v>
      </c>
      <c r="K1826" s="11" t="str">
        <f t="shared" si="115"/>
        <v>P0152|Jan</v>
      </c>
    </row>
    <row r="1827" spans="1:11" ht="15" customHeight="1" x14ac:dyDescent="0.25">
      <c r="A1827" s="2" t="s">
        <v>339</v>
      </c>
      <c r="B1827" s="2" t="s">
        <v>12</v>
      </c>
      <c r="C1827" s="2">
        <v>10</v>
      </c>
      <c r="D1827" s="4">
        <v>261.75</v>
      </c>
      <c r="E1827" s="5">
        <f t="shared" si="112"/>
        <v>2617.5</v>
      </c>
      <c r="F1827" s="6">
        <v>0.03</v>
      </c>
      <c r="G1827" s="5">
        <f t="shared" si="113"/>
        <v>78.524999999999991</v>
      </c>
      <c r="H1827" s="2">
        <v>4</v>
      </c>
      <c r="I1827" s="3">
        <v>600</v>
      </c>
      <c r="J1827" s="5">
        <f t="shared" si="114"/>
        <v>3138.9749999999999</v>
      </c>
      <c r="K1827" s="11" t="str">
        <f t="shared" si="115"/>
        <v>P0152|Feb</v>
      </c>
    </row>
    <row r="1828" spans="1:11" ht="15" customHeight="1" x14ac:dyDescent="0.25">
      <c r="A1828" s="2" t="s">
        <v>339</v>
      </c>
      <c r="B1828" s="2" t="s">
        <v>13</v>
      </c>
      <c r="C1828" s="2">
        <v>10</v>
      </c>
      <c r="D1828" s="4">
        <v>259.04000000000002</v>
      </c>
      <c r="E1828" s="5">
        <f t="shared" si="112"/>
        <v>2590.4</v>
      </c>
      <c r="F1828" s="6">
        <v>0.03</v>
      </c>
      <c r="G1828" s="5">
        <f t="shared" si="113"/>
        <v>77.712000000000003</v>
      </c>
      <c r="H1828" s="2">
        <v>4</v>
      </c>
      <c r="I1828" s="3">
        <v>600</v>
      </c>
      <c r="J1828" s="5">
        <f t="shared" si="114"/>
        <v>3112.6880000000001</v>
      </c>
      <c r="K1828" s="11" t="str">
        <f t="shared" si="115"/>
        <v>P0152|Mar</v>
      </c>
    </row>
    <row r="1829" spans="1:11" ht="15" customHeight="1" x14ac:dyDescent="0.25">
      <c r="A1829" s="2" t="s">
        <v>341</v>
      </c>
      <c r="B1829" s="2" t="s">
        <v>2</v>
      </c>
      <c r="C1829" s="2">
        <v>6</v>
      </c>
      <c r="D1829" s="4">
        <v>213.59</v>
      </c>
      <c r="E1829" s="5">
        <f t="shared" si="112"/>
        <v>1281.54</v>
      </c>
      <c r="F1829" s="6">
        <v>0.03</v>
      </c>
      <c r="G1829" s="5">
        <f t="shared" si="113"/>
        <v>38.446199999999997</v>
      </c>
      <c r="H1829" s="2">
        <v>2</v>
      </c>
      <c r="I1829" s="3">
        <v>370</v>
      </c>
      <c r="J1829" s="5">
        <f t="shared" si="114"/>
        <v>1613.0937999999999</v>
      </c>
      <c r="K1829" s="11" t="str">
        <f t="shared" si="115"/>
        <v>P0153|Apr</v>
      </c>
    </row>
    <row r="1830" spans="1:11" ht="15" customHeight="1" x14ac:dyDescent="0.25">
      <c r="A1830" s="2" t="s">
        <v>341</v>
      </c>
      <c r="B1830" s="2" t="s">
        <v>3</v>
      </c>
      <c r="C1830" s="2">
        <v>6</v>
      </c>
      <c r="D1830" s="4">
        <v>218.88</v>
      </c>
      <c r="E1830" s="5">
        <f t="shared" si="112"/>
        <v>1313.28</v>
      </c>
      <c r="F1830" s="6">
        <v>0.03</v>
      </c>
      <c r="G1830" s="5">
        <f t="shared" si="113"/>
        <v>39.398399999999995</v>
      </c>
      <c r="H1830" s="2">
        <v>2</v>
      </c>
      <c r="I1830" s="3">
        <v>370</v>
      </c>
      <c r="J1830" s="5">
        <f t="shared" si="114"/>
        <v>1643.8815999999999</v>
      </c>
      <c r="K1830" s="11" t="str">
        <f t="shared" si="115"/>
        <v>P0153|May</v>
      </c>
    </row>
    <row r="1831" spans="1:11" ht="15" customHeight="1" x14ac:dyDescent="0.25">
      <c r="A1831" s="2" t="s">
        <v>341</v>
      </c>
      <c r="B1831" s="2" t="s">
        <v>4</v>
      </c>
      <c r="C1831" s="2">
        <v>7</v>
      </c>
      <c r="D1831" s="4">
        <v>245.55</v>
      </c>
      <c r="E1831" s="5">
        <f t="shared" si="112"/>
        <v>1718.8500000000001</v>
      </c>
      <c r="F1831" s="6">
        <v>0.03</v>
      </c>
      <c r="G1831" s="5">
        <f t="shared" si="113"/>
        <v>51.5655</v>
      </c>
      <c r="H1831" s="2">
        <v>2</v>
      </c>
      <c r="I1831" s="3">
        <v>370</v>
      </c>
      <c r="J1831" s="5">
        <f t="shared" si="114"/>
        <v>2037.2845000000004</v>
      </c>
      <c r="K1831" s="11" t="str">
        <f t="shared" si="115"/>
        <v>P0153|Jun</v>
      </c>
    </row>
    <row r="1832" spans="1:11" ht="15" customHeight="1" x14ac:dyDescent="0.25">
      <c r="A1832" s="2" t="s">
        <v>341</v>
      </c>
      <c r="B1832" s="2" t="s">
        <v>5</v>
      </c>
      <c r="C1832" s="2">
        <v>11</v>
      </c>
      <c r="D1832" s="4">
        <v>258.44</v>
      </c>
      <c r="E1832" s="5">
        <f t="shared" si="112"/>
        <v>2842.84</v>
      </c>
      <c r="F1832" s="6">
        <v>0.03</v>
      </c>
      <c r="G1832" s="5">
        <f t="shared" si="113"/>
        <v>85.285200000000003</v>
      </c>
      <c r="H1832" s="2">
        <v>3</v>
      </c>
      <c r="I1832" s="3">
        <v>555</v>
      </c>
      <c r="J1832" s="5">
        <f t="shared" si="114"/>
        <v>3312.5548000000003</v>
      </c>
      <c r="K1832" s="11" t="str">
        <f t="shared" si="115"/>
        <v>P0153|Jul</v>
      </c>
    </row>
    <row r="1833" spans="1:11" ht="15" customHeight="1" x14ac:dyDescent="0.25">
      <c r="A1833" s="2" t="s">
        <v>341</v>
      </c>
      <c r="B1833" s="2" t="s">
        <v>6</v>
      </c>
      <c r="C1833" s="2">
        <v>10</v>
      </c>
      <c r="D1833" s="4">
        <v>248.68</v>
      </c>
      <c r="E1833" s="5">
        <f t="shared" si="112"/>
        <v>2486.8000000000002</v>
      </c>
      <c r="F1833" s="6">
        <v>0.03</v>
      </c>
      <c r="G1833" s="5">
        <f t="shared" si="113"/>
        <v>74.603999999999999</v>
      </c>
      <c r="H1833" s="2">
        <v>3</v>
      </c>
      <c r="I1833" s="3">
        <v>555</v>
      </c>
      <c r="J1833" s="5">
        <f t="shared" si="114"/>
        <v>2967.1960000000004</v>
      </c>
      <c r="K1833" s="11" t="str">
        <f t="shared" si="115"/>
        <v>P0153|Aug</v>
      </c>
    </row>
    <row r="1834" spans="1:11" ht="15" customHeight="1" x14ac:dyDescent="0.25">
      <c r="A1834" s="2" t="s">
        <v>341</v>
      </c>
      <c r="B1834" s="2" t="s">
        <v>7</v>
      </c>
      <c r="C1834" s="2">
        <v>7</v>
      </c>
      <c r="D1834" s="4">
        <v>214.93</v>
      </c>
      <c r="E1834" s="5">
        <f t="shared" si="112"/>
        <v>1504.51</v>
      </c>
      <c r="F1834" s="6">
        <v>0.03</v>
      </c>
      <c r="G1834" s="5">
        <f t="shared" si="113"/>
        <v>45.135300000000001</v>
      </c>
      <c r="H1834" s="2">
        <v>2</v>
      </c>
      <c r="I1834" s="3">
        <v>370</v>
      </c>
      <c r="J1834" s="5">
        <f t="shared" si="114"/>
        <v>1829.3747000000001</v>
      </c>
      <c r="K1834" s="11" t="str">
        <f t="shared" si="115"/>
        <v>P0153|Sep</v>
      </c>
    </row>
    <row r="1835" spans="1:11" ht="15" customHeight="1" x14ac:dyDescent="0.25">
      <c r="A1835" s="2" t="s">
        <v>341</v>
      </c>
      <c r="B1835" s="2" t="s">
        <v>8</v>
      </c>
      <c r="C1835" s="2">
        <v>7</v>
      </c>
      <c r="D1835" s="4">
        <v>231.53</v>
      </c>
      <c r="E1835" s="5">
        <f t="shared" si="112"/>
        <v>1620.71</v>
      </c>
      <c r="F1835" s="6">
        <v>0.03</v>
      </c>
      <c r="G1835" s="5">
        <f t="shared" si="113"/>
        <v>48.621299999999998</v>
      </c>
      <c r="H1835" s="2">
        <v>2</v>
      </c>
      <c r="I1835" s="3">
        <v>370</v>
      </c>
      <c r="J1835" s="5">
        <f t="shared" si="114"/>
        <v>1942.0887</v>
      </c>
      <c r="K1835" s="11" t="str">
        <f t="shared" si="115"/>
        <v>P0153|Oct</v>
      </c>
    </row>
    <row r="1836" spans="1:11" ht="15" customHeight="1" x14ac:dyDescent="0.25">
      <c r="A1836" s="2" t="s">
        <v>341</v>
      </c>
      <c r="B1836" s="2" t="s">
        <v>9</v>
      </c>
      <c r="C1836" s="2">
        <v>6</v>
      </c>
      <c r="D1836" s="4">
        <v>214.11</v>
      </c>
      <c r="E1836" s="5">
        <f t="shared" si="112"/>
        <v>1284.6600000000001</v>
      </c>
      <c r="F1836" s="6">
        <v>0.03</v>
      </c>
      <c r="G1836" s="5">
        <f t="shared" si="113"/>
        <v>38.5398</v>
      </c>
      <c r="H1836" s="2">
        <v>2</v>
      </c>
      <c r="I1836" s="3">
        <v>370</v>
      </c>
      <c r="J1836" s="5">
        <f t="shared" si="114"/>
        <v>1616.1202000000001</v>
      </c>
      <c r="K1836" s="11" t="str">
        <f t="shared" si="115"/>
        <v>P0153|Nov</v>
      </c>
    </row>
    <row r="1837" spans="1:11" ht="15" customHeight="1" x14ac:dyDescent="0.25">
      <c r="A1837" s="2" t="s">
        <v>341</v>
      </c>
      <c r="B1837" s="2" t="s">
        <v>10</v>
      </c>
      <c r="C1837" s="2">
        <v>15</v>
      </c>
      <c r="D1837" s="4">
        <v>405.39</v>
      </c>
      <c r="E1837" s="5">
        <f t="shared" si="112"/>
        <v>6080.8499999999995</v>
      </c>
      <c r="F1837" s="6">
        <v>0.03</v>
      </c>
      <c r="G1837" s="5">
        <f t="shared" si="113"/>
        <v>182.42549999999997</v>
      </c>
      <c r="H1837" s="2">
        <v>6</v>
      </c>
      <c r="I1837" s="3">
        <v>1110</v>
      </c>
      <c r="J1837" s="5">
        <f t="shared" si="114"/>
        <v>7008.4244999999992</v>
      </c>
      <c r="K1837" s="11" t="str">
        <f t="shared" si="115"/>
        <v>P0153|Dec</v>
      </c>
    </row>
    <row r="1838" spans="1:11" ht="15" customHeight="1" x14ac:dyDescent="0.25">
      <c r="A1838" s="2" t="s">
        <v>341</v>
      </c>
      <c r="B1838" s="2" t="s">
        <v>11</v>
      </c>
      <c r="C1838" s="2">
        <v>14</v>
      </c>
      <c r="D1838" s="4">
        <v>366.31</v>
      </c>
      <c r="E1838" s="5">
        <f t="shared" si="112"/>
        <v>5128.34</v>
      </c>
      <c r="F1838" s="6">
        <v>0.03</v>
      </c>
      <c r="G1838" s="5">
        <f t="shared" si="113"/>
        <v>153.8502</v>
      </c>
      <c r="H1838" s="2">
        <v>5</v>
      </c>
      <c r="I1838" s="3">
        <v>925</v>
      </c>
      <c r="J1838" s="5">
        <f t="shared" si="114"/>
        <v>5899.4898000000003</v>
      </c>
      <c r="K1838" s="11" t="str">
        <f t="shared" si="115"/>
        <v>P0153|Jan</v>
      </c>
    </row>
    <row r="1839" spans="1:11" ht="15" customHeight="1" x14ac:dyDescent="0.25">
      <c r="A1839" s="2" t="s">
        <v>341</v>
      </c>
      <c r="B1839" s="2" t="s">
        <v>12</v>
      </c>
      <c r="C1839" s="2">
        <v>12</v>
      </c>
      <c r="D1839" s="4">
        <v>386.64</v>
      </c>
      <c r="E1839" s="5">
        <f t="shared" si="112"/>
        <v>4639.68</v>
      </c>
      <c r="F1839" s="6">
        <v>0.03</v>
      </c>
      <c r="G1839" s="5">
        <f t="shared" si="113"/>
        <v>139.19040000000001</v>
      </c>
      <c r="H1839" s="2">
        <v>5</v>
      </c>
      <c r="I1839" s="3">
        <v>925</v>
      </c>
      <c r="J1839" s="5">
        <f t="shared" si="114"/>
        <v>5425.4895999999999</v>
      </c>
      <c r="K1839" s="11" t="str">
        <f t="shared" si="115"/>
        <v>P0153|Feb</v>
      </c>
    </row>
    <row r="1840" spans="1:11" ht="15" customHeight="1" x14ac:dyDescent="0.25">
      <c r="A1840" s="2" t="s">
        <v>341</v>
      </c>
      <c r="B1840" s="2" t="s">
        <v>13</v>
      </c>
      <c r="C1840" s="2">
        <v>11</v>
      </c>
      <c r="D1840" s="4">
        <v>304.89999999999998</v>
      </c>
      <c r="E1840" s="5">
        <f t="shared" si="112"/>
        <v>3353.8999999999996</v>
      </c>
      <c r="F1840" s="6">
        <v>0.03</v>
      </c>
      <c r="G1840" s="5">
        <f t="shared" si="113"/>
        <v>100.61699999999999</v>
      </c>
      <c r="H1840" s="2">
        <v>4</v>
      </c>
      <c r="I1840" s="3">
        <v>740</v>
      </c>
      <c r="J1840" s="5">
        <f t="shared" si="114"/>
        <v>3993.2829999999994</v>
      </c>
      <c r="K1840" s="11" t="str">
        <f t="shared" si="115"/>
        <v>P0153|Mar</v>
      </c>
    </row>
    <row r="1841" spans="1:11" ht="15" customHeight="1" x14ac:dyDescent="0.25">
      <c r="A1841" s="2" t="s">
        <v>343</v>
      </c>
      <c r="B1841" s="2" t="s">
        <v>2</v>
      </c>
      <c r="C1841" s="2">
        <v>5</v>
      </c>
      <c r="D1841" s="4">
        <v>153.44999999999999</v>
      </c>
      <c r="E1841" s="5">
        <f t="shared" si="112"/>
        <v>767.25</v>
      </c>
      <c r="F1841" s="6">
        <v>0.03</v>
      </c>
      <c r="G1841" s="5">
        <f t="shared" si="113"/>
        <v>23.017499999999998</v>
      </c>
      <c r="H1841" s="2">
        <v>2</v>
      </c>
      <c r="I1841" s="3">
        <v>300</v>
      </c>
      <c r="J1841" s="5">
        <f t="shared" si="114"/>
        <v>1044.2325000000001</v>
      </c>
      <c r="K1841" s="11" t="str">
        <f t="shared" si="115"/>
        <v>P0154|Apr</v>
      </c>
    </row>
    <row r="1842" spans="1:11" ht="15" customHeight="1" x14ac:dyDescent="0.25">
      <c r="A1842" s="2" t="s">
        <v>343</v>
      </c>
      <c r="B1842" s="2" t="s">
        <v>3</v>
      </c>
      <c r="C1842" s="2">
        <v>6</v>
      </c>
      <c r="D1842" s="4">
        <v>154.03</v>
      </c>
      <c r="E1842" s="5">
        <f t="shared" si="112"/>
        <v>924.18000000000006</v>
      </c>
      <c r="F1842" s="6">
        <v>0.03</v>
      </c>
      <c r="G1842" s="5">
        <f t="shared" si="113"/>
        <v>27.7254</v>
      </c>
      <c r="H1842" s="2">
        <v>2</v>
      </c>
      <c r="I1842" s="3">
        <v>300</v>
      </c>
      <c r="J1842" s="5">
        <f t="shared" si="114"/>
        <v>1196.4546</v>
      </c>
      <c r="K1842" s="11" t="str">
        <f t="shared" si="115"/>
        <v>P0154|May</v>
      </c>
    </row>
    <row r="1843" spans="1:11" ht="15" customHeight="1" x14ac:dyDescent="0.25">
      <c r="A1843" s="2" t="s">
        <v>343</v>
      </c>
      <c r="B1843" s="2" t="s">
        <v>4</v>
      </c>
      <c r="C1843" s="2">
        <v>7</v>
      </c>
      <c r="D1843" s="4">
        <v>158.96</v>
      </c>
      <c r="E1843" s="5">
        <f t="shared" si="112"/>
        <v>1112.72</v>
      </c>
      <c r="F1843" s="6">
        <v>0.03</v>
      </c>
      <c r="G1843" s="5">
        <f t="shared" si="113"/>
        <v>33.381599999999999</v>
      </c>
      <c r="H1843" s="2">
        <v>2</v>
      </c>
      <c r="I1843" s="3">
        <v>300</v>
      </c>
      <c r="J1843" s="5">
        <f t="shared" si="114"/>
        <v>1379.3384000000001</v>
      </c>
      <c r="K1843" s="11" t="str">
        <f t="shared" si="115"/>
        <v>P0154|Jun</v>
      </c>
    </row>
    <row r="1844" spans="1:11" ht="15" customHeight="1" x14ac:dyDescent="0.25">
      <c r="A1844" s="2" t="s">
        <v>343</v>
      </c>
      <c r="B1844" s="2" t="s">
        <v>5</v>
      </c>
      <c r="C1844" s="2">
        <v>9</v>
      </c>
      <c r="D1844" s="4">
        <v>173.92</v>
      </c>
      <c r="E1844" s="5">
        <f t="shared" si="112"/>
        <v>1565.28</v>
      </c>
      <c r="F1844" s="6">
        <v>0.03</v>
      </c>
      <c r="G1844" s="5">
        <f t="shared" si="113"/>
        <v>46.958399999999997</v>
      </c>
      <c r="H1844" s="2">
        <v>2</v>
      </c>
      <c r="I1844" s="3">
        <v>300</v>
      </c>
      <c r="J1844" s="5">
        <f t="shared" si="114"/>
        <v>1818.3216</v>
      </c>
      <c r="K1844" s="11" t="str">
        <f t="shared" si="115"/>
        <v>P0154|Jul</v>
      </c>
    </row>
    <row r="1845" spans="1:11" ht="15" customHeight="1" x14ac:dyDescent="0.25">
      <c r="A1845" s="2" t="s">
        <v>343</v>
      </c>
      <c r="B1845" s="2" t="s">
        <v>6</v>
      </c>
      <c r="C1845" s="2">
        <v>10</v>
      </c>
      <c r="D1845" s="4">
        <v>178.44</v>
      </c>
      <c r="E1845" s="5">
        <f t="shared" si="112"/>
        <v>1784.4</v>
      </c>
      <c r="F1845" s="6">
        <v>0.03</v>
      </c>
      <c r="G1845" s="5">
        <f t="shared" si="113"/>
        <v>53.532000000000004</v>
      </c>
      <c r="H1845" s="2">
        <v>3</v>
      </c>
      <c r="I1845" s="3">
        <v>450</v>
      </c>
      <c r="J1845" s="5">
        <f t="shared" si="114"/>
        <v>2180.8679999999999</v>
      </c>
      <c r="K1845" s="11" t="str">
        <f t="shared" si="115"/>
        <v>P0154|Aug</v>
      </c>
    </row>
    <row r="1846" spans="1:11" ht="15" customHeight="1" x14ac:dyDescent="0.25">
      <c r="A1846" s="2" t="s">
        <v>343</v>
      </c>
      <c r="B1846" s="2" t="s">
        <v>7</v>
      </c>
      <c r="C1846" s="2">
        <v>6</v>
      </c>
      <c r="D1846" s="4">
        <v>169.75</v>
      </c>
      <c r="E1846" s="5">
        <f t="shared" si="112"/>
        <v>1018.5</v>
      </c>
      <c r="F1846" s="6">
        <v>0.03</v>
      </c>
      <c r="G1846" s="5">
        <f t="shared" si="113"/>
        <v>30.555</v>
      </c>
      <c r="H1846" s="2">
        <v>2</v>
      </c>
      <c r="I1846" s="3">
        <v>300</v>
      </c>
      <c r="J1846" s="5">
        <f t="shared" si="114"/>
        <v>1287.9449999999999</v>
      </c>
      <c r="K1846" s="11" t="str">
        <f t="shared" si="115"/>
        <v>P0154|Sep</v>
      </c>
    </row>
    <row r="1847" spans="1:11" ht="15" customHeight="1" x14ac:dyDescent="0.25">
      <c r="A1847" s="2" t="s">
        <v>343</v>
      </c>
      <c r="B1847" s="2" t="s">
        <v>8</v>
      </c>
      <c r="C1847" s="2">
        <v>6</v>
      </c>
      <c r="D1847" s="4">
        <v>148.03</v>
      </c>
      <c r="E1847" s="5">
        <f t="shared" si="112"/>
        <v>888.18000000000006</v>
      </c>
      <c r="F1847" s="6">
        <v>0.03</v>
      </c>
      <c r="G1847" s="5">
        <f t="shared" si="113"/>
        <v>26.645400000000002</v>
      </c>
      <c r="H1847" s="2">
        <v>2</v>
      </c>
      <c r="I1847" s="3">
        <v>300</v>
      </c>
      <c r="J1847" s="5">
        <f t="shared" si="114"/>
        <v>1161.5346</v>
      </c>
      <c r="K1847" s="11" t="str">
        <f t="shared" si="115"/>
        <v>P0154|Oct</v>
      </c>
    </row>
    <row r="1848" spans="1:11" ht="15" customHeight="1" x14ac:dyDescent="0.25">
      <c r="A1848" s="2" t="s">
        <v>343</v>
      </c>
      <c r="B1848" s="2" t="s">
        <v>9</v>
      </c>
      <c r="C1848" s="2">
        <v>6</v>
      </c>
      <c r="D1848" s="4">
        <v>159.82</v>
      </c>
      <c r="E1848" s="5">
        <f t="shared" si="112"/>
        <v>958.92</v>
      </c>
      <c r="F1848" s="6">
        <v>0.03</v>
      </c>
      <c r="G1848" s="5">
        <f t="shared" si="113"/>
        <v>28.767599999999998</v>
      </c>
      <c r="H1848" s="2">
        <v>2</v>
      </c>
      <c r="I1848" s="3">
        <v>300</v>
      </c>
      <c r="J1848" s="5">
        <f t="shared" si="114"/>
        <v>1230.1524000000002</v>
      </c>
      <c r="K1848" s="11" t="str">
        <f t="shared" si="115"/>
        <v>P0154|Nov</v>
      </c>
    </row>
    <row r="1849" spans="1:11" ht="15" customHeight="1" x14ac:dyDescent="0.25">
      <c r="A1849" s="2" t="s">
        <v>343</v>
      </c>
      <c r="B1849" s="2" t="s">
        <v>10</v>
      </c>
      <c r="C1849" s="2">
        <v>14</v>
      </c>
      <c r="D1849" s="4">
        <v>270.26</v>
      </c>
      <c r="E1849" s="5">
        <f t="shared" si="112"/>
        <v>3783.64</v>
      </c>
      <c r="F1849" s="6">
        <v>0.03</v>
      </c>
      <c r="G1849" s="5">
        <f t="shared" si="113"/>
        <v>113.50919999999999</v>
      </c>
      <c r="H1849" s="2">
        <v>6</v>
      </c>
      <c r="I1849" s="3">
        <v>900</v>
      </c>
      <c r="J1849" s="5">
        <f t="shared" si="114"/>
        <v>4570.130799999999</v>
      </c>
      <c r="K1849" s="11" t="str">
        <f t="shared" si="115"/>
        <v>P0154|Dec</v>
      </c>
    </row>
    <row r="1850" spans="1:11" ht="15" customHeight="1" x14ac:dyDescent="0.25">
      <c r="A1850" s="2" t="s">
        <v>343</v>
      </c>
      <c r="B1850" s="2" t="s">
        <v>11</v>
      </c>
      <c r="C1850" s="2">
        <v>14</v>
      </c>
      <c r="D1850" s="4">
        <v>265.35000000000002</v>
      </c>
      <c r="E1850" s="5">
        <f t="shared" si="112"/>
        <v>3714.9000000000005</v>
      </c>
      <c r="F1850" s="6">
        <v>0.03</v>
      </c>
      <c r="G1850" s="5">
        <f t="shared" si="113"/>
        <v>111.44700000000002</v>
      </c>
      <c r="H1850" s="2">
        <v>5</v>
      </c>
      <c r="I1850" s="3">
        <v>750</v>
      </c>
      <c r="J1850" s="5">
        <f t="shared" si="114"/>
        <v>4353.4530000000004</v>
      </c>
      <c r="K1850" s="11" t="str">
        <f t="shared" si="115"/>
        <v>P0154|Jan</v>
      </c>
    </row>
    <row r="1851" spans="1:11" ht="15" customHeight="1" x14ac:dyDescent="0.25">
      <c r="A1851" s="2" t="s">
        <v>343</v>
      </c>
      <c r="B1851" s="2" t="s">
        <v>12</v>
      </c>
      <c r="C1851" s="2">
        <v>11</v>
      </c>
      <c r="D1851" s="4">
        <v>246.52</v>
      </c>
      <c r="E1851" s="5">
        <f t="shared" si="112"/>
        <v>2711.7200000000003</v>
      </c>
      <c r="F1851" s="6">
        <v>0.03</v>
      </c>
      <c r="G1851" s="5">
        <f t="shared" si="113"/>
        <v>81.351600000000005</v>
      </c>
      <c r="H1851" s="2">
        <v>4</v>
      </c>
      <c r="I1851" s="3">
        <v>600</v>
      </c>
      <c r="J1851" s="5">
        <f t="shared" si="114"/>
        <v>3230.3684000000003</v>
      </c>
      <c r="K1851" s="11" t="str">
        <f t="shared" si="115"/>
        <v>P0154|Feb</v>
      </c>
    </row>
    <row r="1852" spans="1:11" ht="15" customHeight="1" x14ac:dyDescent="0.25">
      <c r="A1852" s="2" t="s">
        <v>343</v>
      </c>
      <c r="B1852" s="2" t="s">
        <v>13</v>
      </c>
      <c r="C1852" s="2">
        <v>11</v>
      </c>
      <c r="D1852" s="4">
        <v>216.37</v>
      </c>
      <c r="E1852" s="5">
        <f t="shared" si="112"/>
        <v>2380.0700000000002</v>
      </c>
      <c r="F1852" s="6">
        <v>0.03</v>
      </c>
      <c r="G1852" s="5">
        <f t="shared" si="113"/>
        <v>71.402100000000004</v>
      </c>
      <c r="H1852" s="2">
        <v>4</v>
      </c>
      <c r="I1852" s="3">
        <v>600</v>
      </c>
      <c r="J1852" s="5">
        <f t="shared" si="114"/>
        <v>2908.6679000000004</v>
      </c>
      <c r="K1852" s="11" t="str">
        <f t="shared" si="115"/>
        <v>P0154|Mar</v>
      </c>
    </row>
    <row r="1853" spans="1:11" ht="15" customHeight="1" x14ac:dyDescent="0.25">
      <c r="A1853" s="2" t="s">
        <v>345</v>
      </c>
      <c r="B1853" s="2" t="s">
        <v>2</v>
      </c>
      <c r="C1853" s="2">
        <v>6</v>
      </c>
      <c r="D1853" s="4">
        <v>109.47</v>
      </c>
      <c r="E1853" s="5">
        <f t="shared" si="112"/>
        <v>656.81999999999994</v>
      </c>
      <c r="F1853" s="6">
        <v>0.03</v>
      </c>
      <c r="G1853" s="5">
        <f t="shared" si="113"/>
        <v>19.704599999999996</v>
      </c>
      <c r="H1853" s="2">
        <v>2</v>
      </c>
      <c r="I1853" s="3">
        <v>240</v>
      </c>
      <c r="J1853" s="5">
        <f t="shared" si="114"/>
        <v>877.11539999999991</v>
      </c>
      <c r="K1853" s="11" t="str">
        <f t="shared" si="115"/>
        <v>P0155|Apr</v>
      </c>
    </row>
    <row r="1854" spans="1:11" ht="15" customHeight="1" x14ac:dyDescent="0.25">
      <c r="A1854" s="2" t="s">
        <v>345</v>
      </c>
      <c r="B1854" s="2" t="s">
        <v>3</v>
      </c>
      <c r="C1854" s="2">
        <v>8</v>
      </c>
      <c r="D1854" s="4">
        <v>113.62</v>
      </c>
      <c r="E1854" s="5">
        <f t="shared" si="112"/>
        <v>908.96</v>
      </c>
      <c r="F1854" s="6">
        <v>0.03</v>
      </c>
      <c r="G1854" s="5">
        <f t="shared" si="113"/>
        <v>27.268799999999999</v>
      </c>
      <c r="H1854" s="2">
        <v>3</v>
      </c>
      <c r="I1854" s="3">
        <v>360</v>
      </c>
      <c r="J1854" s="5">
        <f t="shared" si="114"/>
        <v>1241.6912</v>
      </c>
      <c r="K1854" s="11" t="str">
        <f t="shared" si="115"/>
        <v>P0155|May</v>
      </c>
    </row>
    <row r="1855" spans="1:11" ht="15" customHeight="1" x14ac:dyDescent="0.25">
      <c r="A1855" s="2" t="s">
        <v>345</v>
      </c>
      <c r="B1855" s="2" t="s">
        <v>4</v>
      </c>
      <c r="C1855" s="2">
        <v>9</v>
      </c>
      <c r="D1855" s="4">
        <v>114.79</v>
      </c>
      <c r="E1855" s="5">
        <f t="shared" si="112"/>
        <v>1033.1100000000001</v>
      </c>
      <c r="F1855" s="6">
        <v>0.03</v>
      </c>
      <c r="G1855" s="5">
        <f t="shared" si="113"/>
        <v>30.993300000000001</v>
      </c>
      <c r="H1855" s="2">
        <v>2</v>
      </c>
      <c r="I1855" s="3">
        <v>240</v>
      </c>
      <c r="J1855" s="5">
        <f t="shared" si="114"/>
        <v>1242.1167</v>
      </c>
      <c r="K1855" s="11" t="str">
        <f t="shared" si="115"/>
        <v>P0155|Jun</v>
      </c>
    </row>
    <row r="1856" spans="1:11" ht="15" customHeight="1" x14ac:dyDescent="0.25">
      <c r="A1856" s="2" t="s">
        <v>345</v>
      </c>
      <c r="B1856" s="2" t="s">
        <v>5</v>
      </c>
      <c r="C1856" s="2">
        <v>12</v>
      </c>
      <c r="D1856" s="4">
        <v>126.07</v>
      </c>
      <c r="E1856" s="5">
        <f t="shared" si="112"/>
        <v>1512.84</v>
      </c>
      <c r="F1856" s="6">
        <v>0.03</v>
      </c>
      <c r="G1856" s="5">
        <f t="shared" si="113"/>
        <v>45.385199999999998</v>
      </c>
      <c r="H1856" s="2">
        <v>3</v>
      </c>
      <c r="I1856" s="3">
        <v>360</v>
      </c>
      <c r="J1856" s="5">
        <f t="shared" si="114"/>
        <v>1827.4548</v>
      </c>
      <c r="K1856" s="11" t="str">
        <f t="shared" si="115"/>
        <v>P0155|Jul</v>
      </c>
    </row>
    <row r="1857" spans="1:11" ht="15" customHeight="1" x14ac:dyDescent="0.25">
      <c r="A1857" s="2" t="s">
        <v>345</v>
      </c>
      <c r="B1857" s="2" t="s">
        <v>6</v>
      </c>
      <c r="C1857" s="2">
        <v>11</v>
      </c>
      <c r="D1857" s="4">
        <v>131.78</v>
      </c>
      <c r="E1857" s="5">
        <f t="shared" si="112"/>
        <v>1449.58</v>
      </c>
      <c r="F1857" s="6">
        <v>0.03</v>
      </c>
      <c r="G1857" s="5">
        <f t="shared" si="113"/>
        <v>43.487399999999994</v>
      </c>
      <c r="H1857" s="2">
        <v>3</v>
      </c>
      <c r="I1857" s="3">
        <v>360</v>
      </c>
      <c r="J1857" s="5">
        <f t="shared" si="114"/>
        <v>1766.0925999999999</v>
      </c>
      <c r="K1857" s="11" t="str">
        <f t="shared" si="115"/>
        <v>P0155|Aug</v>
      </c>
    </row>
    <row r="1858" spans="1:11" ht="15" customHeight="1" x14ac:dyDescent="0.25">
      <c r="A1858" s="2" t="s">
        <v>345</v>
      </c>
      <c r="B1858" s="2" t="s">
        <v>7</v>
      </c>
      <c r="C1858" s="2">
        <v>8</v>
      </c>
      <c r="D1858" s="4">
        <v>117.77</v>
      </c>
      <c r="E1858" s="5">
        <f t="shared" si="112"/>
        <v>942.16</v>
      </c>
      <c r="F1858" s="6">
        <v>0.03</v>
      </c>
      <c r="G1858" s="5">
        <f t="shared" si="113"/>
        <v>28.264799999999997</v>
      </c>
      <c r="H1858" s="2">
        <v>2</v>
      </c>
      <c r="I1858" s="3">
        <v>240</v>
      </c>
      <c r="J1858" s="5">
        <f t="shared" si="114"/>
        <v>1153.8951999999999</v>
      </c>
      <c r="K1858" s="11" t="str">
        <f t="shared" si="115"/>
        <v>P0155|Sep</v>
      </c>
    </row>
    <row r="1859" spans="1:11" ht="15" customHeight="1" x14ac:dyDescent="0.25">
      <c r="A1859" s="2" t="s">
        <v>345</v>
      </c>
      <c r="B1859" s="2" t="s">
        <v>8</v>
      </c>
      <c r="C1859" s="2">
        <v>7</v>
      </c>
      <c r="D1859" s="4">
        <v>120.61</v>
      </c>
      <c r="E1859" s="5">
        <f t="shared" si="112"/>
        <v>844.27</v>
      </c>
      <c r="F1859" s="6">
        <v>0.03</v>
      </c>
      <c r="G1859" s="5">
        <f t="shared" si="113"/>
        <v>25.328099999999999</v>
      </c>
      <c r="H1859" s="2">
        <v>2</v>
      </c>
      <c r="I1859" s="3">
        <v>240</v>
      </c>
      <c r="J1859" s="5">
        <f t="shared" si="114"/>
        <v>1058.9419</v>
      </c>
      <c r="K1859" s="11" t="str">
        <f t="shared" si="115"/>
        <v>P0155|Oct</v>
      </c>
    </row>
    <row r="1860" spans="1:11" ht="15" customHeight="1" x14ac:dyDescent="0.25">
      <c r="A1860" s="2" t="s">
        <v>345</v>
      </c>
      <c r="B1860" s="2" t="s">
        <v>9</v>
      </c>
      <c r="C1860" s="2">
        <v>7</v>
      </c>
      <c r="D1860" s="4">
        <v>109.55</v>
      </c>
      <c r="E1860" s="5">
        <f t="shared" si="112"/>
        <v>766.85</v>
      </c>
      <c r="F1860" s="6">
        <v>0.03</v>
      </c>
      <c r="G1860" s="5">
        <f t="shared" si="113"/>
        <v>23.005500000000001</v>
      </c>
      <c r="H1860" s="2">
        <v>3</v>
      </c>
      <c r="I1860" s="3">
        <v>360</v>
      </c>
      <c r="J1860" s="5">
        <f t="shared" si="114"/>
        <v>1103.8444999999999</v>
      </c>
      <c r="K1860" s="11" t="str">
        <f t="shared" si="115"/>
        <v>P0155|Nov</v>
      </c>
    </row>
    <row r="1861" spans="1:11" ht="15" customHeight="1" x14ac:dyDescent="0.25">
      <c r="A1861" s="2" t="s">
        <v>345</v>
      </c>
      <c r="B1861" s="2" t="s">
        <v>10</v>
      </c>
      <c r="C1861" s="2">
        <v>15</v>
      </c>
      <c r="D1861" s="4">
        <v>216.91</v>
      </c>
      <c r="E1861" s="5">
        <f t="shared" ref="E1861:E1924" si="116">C1861*D1861</f>
        <v>3253.65</v>
      </c>
      <c r="F1861" s="6">
        <v>0.03</v>
      </c>
      <c r="G1861" s="5">
        <f t="shared" ref="G1861:G1924" si="117">E1861*F1861</f>
        <v>97.609499999999997</v>
      </c>
      <c r="H1861" s="2">
        <v>6</v>
      </c>
      <c r="I1861" s="3">
        <v>720</v>
      </c>
      <c r="J1861" s="5">
        <f t="shared" ref="J1861:J1924" si="118">E1861+I1861-G1861</f>
        <v>3876.0405000000001</v>
      </c>
      <c r="K1861" s="11" t="str">
        <f t="shared" ref="K1861:K1924" si="119">A1861&amp;"|"&amp;B1861</f>
        <v>P0155|Dec</v>
      </c>
    </row>
    <row r="1862" spans="1:11" ht="15" customHeight="1" x14ac:dyDescent="0.25">
      <c r="A1862" s="2" t="s">
        <v>345</v>
      </c>
      <c r="B1862" s="2" t="s">
        <v>11</v>
      </c>
      <c r="C1862" s="2">
        <v>15</v>
      </c>
      <c r="D1862" s="4">
        <v>194.85</v>
      </c>
      <c r="E1862" s="5">
        <f t="shared" si="116"/>
        <v>2922.75</v>
      </c>
      <c r="F1862" s="6">
        <v>0.03</v>
      </c>
      <c r="G1862" s="5">
        <f t="shared" si="117"/>
        <v>87.68249999999999</v>
      </c>
      <c r="H1862" s="2">
        <v>6</v>
      </c>
      <c r="I1862" s="3">
        <v>720</v>
      </c>
      <c r="J1862" s="5">
        <f t="shared" si="118"/>
        <v>3555.0675000000001</v>
      </c>
      <c r="K1862" s="11" t="str">
        <f t="shared" si="119"/>
        <v>P0155|Jan</v>
      </c>
    </row>
    <row r="1863" spans="1:11" ht="15" customHeight="1" x14ac:dyDescent="0.25">
      <c r="A1863" s="2" t="s">
        <v>345</v>
      </c>
      <c r="B1863" s="2" t="s">
        <v>12</v>
      </c>
      <c r="C1863" s="2">
        <v>13</v>
      </c>
      <c r="D1863" s="4">
        <v>181.69</v>
      </c>
      <c r="E1863" s="5">
        <f t="shared" si="116"/>
        <v>2361.9699999999998</v>
      </c>
      <c r="F1863" s="6">
        <v>0.03</v>
      </c>
      <c r="G1863" s="5">
        <f t="shared" si="117"/>
        <v>70.859099999999998</v>
      </c>
      <c r="H1863" s="2">
        <v>5</v>
      </c>
      <c r="I1863" s="3">
        <v>600</v>
      </c>
      <c r="J1863" s="5">
        <f t="shared" si="118"/>
        <v>2891.1108999999997</v>
      </c>
      <c r="K1863" s="11" t="str">
        <f t="shared" si="119"/>
        <v>P0155|Feb</v>
      </c>
    </row>
    <row r="1864" spans="1:11" ht="15" customHeight="1" x14ac:dyDescent="0.25">
      <c r="A1864" s="2" t="s">
        <v>345</v>
      </c>
      <c r="B1864" s="2" t="s">
        <v>13</v>
      </c>
      <c r="C1864" s="2">
        <v>12</v>
      </c>
      <c r="D1864" s="4">
        <v>163.63999999999999</v>
      </c>
      <c r="E1864" s="5">
        <f t="shared" si="116"/>
        <v>1963.6799999999998</v>
      </c>
      <c r="F1864" s="6">
        <v>0.03</v>
      </c>
      <c r="G1864" s="5">
        <f t="shared" si="117"/>
        <v>58.910399999999996</v>
      </c>
      <c r="H1864" s="2">
        <v>4</v>
      </c>
      <c r="I1864" s="3">
        <v>480</v>
      </c>
      <c r="J1864" s="5">
        <f t="shared" si="118"/>
        <v>2384.7695999999996</v>
      </c>
      <c r="K1864" s="11" t="str">
        <f t="shared" si="119"/>
        <v>P0155|Mar</v>
      </c>
    </row>
    <row r="1865" spans="1:11" ht="15" customHeight="1" x14ac:dyDescent="0.25">
      <c r="A1865" s="2" t="s">
        <v>347</v>
      </c>
      <c r="B1865" s="2" t="s">
        <v>2</v>
      </c>
      <c r="C1865" s="2">
        <v>7</v>
      </c>
      <c r="D1865" s="4">
        <v>102.47</v>
      </c>
      <c r="E1865" s="5">
        <f t="shared" si="116"/>
        <v>717.29</v>
      </c>
      <c r="F1865" s="6">
        <v>0.03</v>
      </c>
      <c r="G1865" s="5">
        <f t="shared" si="117"/>
        <v>21.518699999999999</v>
      </c>
      <c r="H1865" s="2">
        <v>2</v>
      </c>
      <c r="I1865" s="3">
        <v>240</v>
      </c>
      <c r="J1865" s="5">
        <f t="shared" si="118"/>
        <v>935.7713</v>
      </c>
      <c r="K1865" s="11" t="str">
        <f t="shared" si="119"/>
        <v>P0156|Apr</v>
      </c>
    </row>
    <row r="1866" spans="1:11" ht="15" customHeight="1" x14ac:dyDescent="0.25">
      <c r="A1866" s="2" t="s">
        <v>347</v>
      </c>
      <c r="B1866" s="2" t="s">
        <v>3</v>
      </c>
      <c r="C1866" s="2">
        <v>7</v>
      </c>
      <c r="D1866" s="4">
        <v>110.22</v>
      </c>
      <c r="E1866" s="5">
        <f t="shared" si="116"/>
        <v>771.54</v>
      </c>
      <c r="F1866" s="6">
        <v>0.03</v>
      </c>
      <c r="G1866" s="5">
        <f t="shared" si="117"/>
        <v>23.146199999999997</v>
      </c>
      <c r="H1866" s="2">
        <v>2</v>
      </c>
      <c r="I1866" s="3">
        <v>240</v>
      </c>
      <c r="J1866" s="5">
        <f t="shared" si="118"/>
        <v>988.39379999999994</v>
      </c>
      <c r="K1866" s="11" t="str">
        <f t="shared" si="119"/>
        <v>P0156|May</v>
      </c>
    </row>
    <row r="1867" spans="1:11" ht="15" customHeight="1" x14ac:dyDescent="0.25">
      <c r="A1867" s="2" t="s">
        <v>347</v>
      </c>
      <c r="B1867" s="2" t="s">
        <v>4</v>
      </c>
      <c r="C1867" s="2">
        <v>9</v>
      </c>
      <c r="D1867" s="4">
        <v>117.43</v>
      </c>
      <c r="E1867" s="5">
        <f t="shared" si="116"/>
        <v>1056.8700000000001</v>
      </c>
      <c r="F1867" s="6">
        <v>0.03</v>
      </c>
      <c r="G1867" s="5">
        <f t="shared" si="117"/>
        <v>31.706100000000003</v>
      </c>
      <c r="H1867" s="2">
        <v>3</v>
      </c>
      <c r="I1867" s="3">
        <v>360</v>
      </c>
      <c r="J1867" s="5">
        <f t="shared" si="118"/>
        <v>1385.1639</v>
      </c>
      <c r="K1867" s="11" t="str">
        <f t="shared" si="119"/>
        <v>P0156|Jun</v>
      </c>
    </row>
    <row r="1868" spans="1:11" ht="15" customHeight="1" x14ac:dyDescent="0.25">
      <c r="A1868" s="2" t="s">
        <v>347</v>
      </c>
      <c r="B1868" s="2" t="s">
        <v>5</v>
      </c>
      <c r="C1868" s="2">
        <v>12</v>
      </c>
      <c r="D1868" s="4">
        <v>139.25</v>
      </c>
      <c r="E1868" s="5">
        <f t="shared" si="116"/>
        <v>1671</v>
      </c>
      <c r="F1868" s="6">
        <v>0.03</v>
      </c>
      <c r="G1868" s="5">
        <f t="shared" si="117"/>
        <v>50.129999999999995</v>
      </c>
      <c r="H1868" s="2">
        <v>3</v>
      </c>
      <c r="I1868" s="3">
        <v>360</v>
      </c>
      <c r="J1868" s="5">
        <f t="shared" si="118"/>
        <v>1980.87</v>
      </c>
      <c r="K1868" s="11" t="str">
        <f t="shared" si="119"/>
        <v>P0156|Jul</v>
      </c>
    </row>
    <row r="1869" spans="1:11" ht="15" customHeight="1" x14ac:dyDescent="0.25">
      <c r="A1869" s="2" t="s">
        <v>347</v>
      </c>
      <c r="B1869" s="2" t="s">
        <v>6</v>
      </c>
      <c r="C1869" s="2">
        <v>11</v>
      </c>
      <c r="D1869" s="4">
        <v>147.5</v>
      </c>
      <c r="E1869" s="5">
        <f t="shared" si="116"/>
        <v>1622.5</v>
      </c>
      <c r="F1869" s="6">
        <v>0.03</v>
      </c>
      <c r="G1869" s="5">
        <f t="shared" si="117"/>
        <v>48.674999999999997</v>
      </c>
      <c r="H1869" s="2">
        <v>3</v>
      </c>
      <c r="I1869" s="3">
        <v>360</v>
      </c>
      <c r="J1869" s="5">
        <f t="shared" si="118"/>
        <v>1933.825</v>
      </c>
      <c r="K1869" s="11" t="str">
        <f t="shared" si="119"/>
        <v>P0156|Aug</v>
      </c>
    </row>
    <row r="1870" spans="1:11" ht="15" customHeight="1" x14ac:dyDescent="0.25">
      <c r="A1870" s="2" t="s">
        <v>347</v>
      </c>
      <c r="B1870" s="2" t="s">
        <v>7</v>
      </c>
      <c r="C1870" s="2">
        <v>8</v>
      </c>
      <c r="D1870" s="4">
        <v>125.12</v>
      </c>
      <c r="E1870" s="5">
        <f t="shared" si="116"/>
        <v>1000.96</v>
      </c>
      <c r="F1870" s="6">
        <v>0.03</v>
      </c>
      <c r="G1870" s="5">
        <f t="shared" si="117"/>
        <v>30.0288</v>
      </c>
      <c r="H1870" s="2">
        <v>2</v>
      </c>
      <c r="I1870" s="3">
        <v>240</v>
      </c>
      <c r="J1870" s="5">
        <f t="shared" si="118"/>
        <v>1210.9312</v>
      </c>
      <c r="K1870" s="11" t="str">
        <f t="shared" si="119"/>
        <v>P0156|Sep</v>
      </c>
    </row>
    <row r="1871" spans="1:11" ht="15" customHeight="1" x14ac:dyDescent="0.25">
      <c r="A1871" s="2" t="s">
        <v>347</v>
      </c>
      <c r="B1871" s="2" t="s">
        <v>8</v>
      </c>
      <c r="C1871" s="2">
        <v>8</v>
      </c>
      <c r="D1871" s="4">
        <v>117.73</v>
      </c>
      <c r="E1871" s="5">
        <f t="shared" si="116"/>
        <v>941.84</v>
      </c>
      <c r="F1871" s="6">
        <v>0.03</v>
      </c>
      <c r="G1871" s="5">
        <f t="shared" si="117"/>
        <v>28.255199999999999</v>
      </c>
      <c r="H1871" s="2">
        <v>3</v>
      </c>
      <c r="I1871" s="3">
        <v>360</v>
      </c>
      <c r="J1871" s="5">
        <f t="shared" si="118"/>
        <v>1273.5848000000001</v>
      </c>
      <c r="K1871" s="11" t="str">
        <f t="shared" si="119"/>
        <v>P0156|Oct</v>
      </c>
    </row>
    <row r="1872" spans="1:11" ht="15" customHeight="1" x14ac:dyDescent="0.25">
      <c r="A1872" s="2" t="s">
        <v>347</v>
      </c>
      <c r="B1872" s="2" t="s">
        <v>9</v>
      </c>
      <c r="C1872" s="2">
        <v>8</v>
      </c>
      <c r="D1872" s="4">
        <v>124.1</v>
      </c>
      <c r="E1872" s="5">
        <f t="shared" si="116"/>
        <v>992.8</v>
      </c>
      <c r="F1872" s="6">
        <v>0.03</v>
      </c>
      <c r="G1872" s="5">
        <f t="shared" si="117"/>
        <v>29.783999999999999</v>
      </c>
      <c r="H1872" s="2">
        <v>3</v>
      </c>
      <c r="I1872" s="3">
        <v>360</v>
      </c>
      <c r="J1872" s="5">
        <f t="shared" si="118"/>
        <v>1323.0159999999998</v>
      </c>
      <c r="K1872" s="11" t="str">
        <f t="shared" si="119"/>
        <v>P0156|Nov</v>
      </c>
    </row>
    <row r="1873" spans="1:11" ht="15" customHeight="1" x14ac:dyDescent="0.25">
      <c r="A1873" s="2" t="s">
        <v>347</v>
      </c>
      <c r="B1873" s="2" t="s">
        <v>10</v>
      </c>
      <c r="C1873" s="2">
        <v>15</v>
      </c>
      <c r="D1873" s="4">
        <v>223.88</v>
      </c>
      <c r="E1873" s="5">
        <f t="shared" si="116"/>
        <v>3358.2</v>
      </c>
      <c r="F1873" s="6">
        <v>0.03</v>
      </c>
      <c r="G1873" s="5">
        <f t="shared" si="117"/>
        <v>100.746</v>
      </c>
      <c r="H1873" s="2">
        <v>6</v>
      </c>
      <c r="I1873" s="3">
        <v>720</v>
      </c>
      <c r="J1873" s="5">
        <f t="shared" si="118"/>
        <v>3977.4539999999997</v>
      </c>
      <c r="K1873" s="11" t="str">
        <f t="shared" si="119"/>
        <v>P0156|Dec</v>
      </c>
    </row>
    <row r="1874" spans="1:11" ht="15" customHeight="1" x14ac:dyDescent="0.25">
      <c r="A1874" s="2" t="s">
        <v>347</v>
      </c>
      <c r="B1874" s="2" t="s">
        <v>11</v>
      </c>
      <c r="C1874" s="2">
        <v>15</v>
      </c>
      <c r="D1874" s="4">
        <v>198.57</v>
      </c>
      <c r="E1874" s="5">
        <f t="shared" si="116"/>
        <v>2978.5499999999997</v>
      </c>
      <c r="F1874" s="6">
        <v>0.03</v>
      </c>
      <c r="G1874" s="5">
        <f t="shared" si="117"/>
        <v>89.356499999999983</v>
      </c>
      <c r="H1874" s="2">
        <v>6</v>
      </c>
      <c r="I1874" s="3">
        <v>720</v>
      </c>
      <c r="J1874" s="5">
        <f t="shared" si="118"/>
        <v>3609.1934999999999</v>
      </c>
      <c r="K1874" s="11" t="str">
        <f t="shared" si="119"/>
        <v>P0156|Jan</v>
      </c>
    </row>
    <row r="1875" spans="1:11" ht="15" customHeight="1" x14ac:dyDescent="0.25">
      <c r="A1875" s="2" t="s">
        <v>347</v>
      </c>
      <c r="B1875" s="2" t="s">
        <v>12</v>
      </c>
      <c r="C1875" s="2">
        <v>14</v>
      </c>
      <c r="D1875" s="4">
        <v>180.64</v>
      </c>
      <c r="E1875" s="5">
        <f t="shared" si="116"/>
        <v>2528.96</v>
      </c>
      <c r="F1875" s="6">
        <v>0.03</v>
      </c>
      <c r="G1875" s="5">
        <f t="shared" si="117"/>
        <v>75.868799999999993</v>
      </c>
      <c r="H1875" s="2">
        <v>5</v>
      </c>
      <c r="I1875" s="3">
        <v>600</v>
      </c>
      <c r="J1875" s="5">
        <f t="shared" si="118"/>
        <v>3053.0911999999998</v>
      </c>
      <c r="K1875" s="11" t="str">
        <f t="shared" si="119"/>
        <v>P0156|Feb</v>
      </c>
    </row>
    <row r="1876" spans="1:11" ht="15" customHeight="1" x14ac:dyDescent="0.25">
      <c r="A1876" s="2" t="s">
        <v>347</v>
      </c>
      <c r="B1876" s="2" t="s">
        <v>13</v>
      </c>
      <c r="C1876" s="2">
        <v>13</v>
      </c>
      <c r="D1876" s="4">
        <v>167.34</v>
      </c>
      <c r="E1876" s="5">
        <f t="shared" si="116"/>
        <v>2175.42</v>
      </c>
      <c r="F1876" s="6">
        <v>0.03</v>
      </c>
      <c r="G1876" s="5">
        <f t="shared" si="117"/>
        <v>65.262600000000006</v>
      </c>
      <c r="H1876" s="2">
        <v>5</v>
      </c>
      <c r="I1876" s="3">
        <v>600</v>
      </c>
      <c r="J1876" s="5">
        <f t="shared" si="118"/>
        <v>2710.1574000000001</v>
      </c>
      <c r="K1876" s="11" t="str">
        <f t="shared" si="119"/>
        <v>P0156|Mar</v>
      </c>
    </row>
    <row r="1877" spans="1:11" ht="15" customHeight="1" x14ac:dyDescent="0.25">
      <c r="A1877" s="2" t="s">
        <v>349</v>
      </c>
      <c r="B1877" s="2" t="s">
        <v>2</v>
      </c>
      <c r="C1877" s="2">
        <v>6</v>
      </c>
      <c r="D1877" s="4">
        <v>142.44</v>
      </c>
      <c r="E1877" s="5">
        <f t="shared" si="116"/>
        <v>854.64</v>
      </c>
      <c r="F1877" s="6">
        <v>0.03</v>
      </c>
      <c r="G1877" s="5">
        <f t="shared" si="117"/>
        <v>25.639199999999999</v>
      </c>
      <c r="H1877" s="2">
        <v>2</v>
      </c>
      <c r="I1877" s="3">
        <v>300</v>
      </c>
      <c r="J1877" s="5">
        <f t="shared" si="118"/>
        <v>1129.0007999999998</v>
      </c>
      <c r="K1877" s="11" t="str">
        <f t="shared" si="119"/>
        <v>P0157|Apr</v>
      </c>
    </row>
    <row r="1878" spans="1:11" ht="15" customHeight="1" x14ac:dyDescent="0.25">
      <c r="A1878" s="2" t="s">
        <v>349</v>
      </c>
      <c r="B1878" s="2" t="s">
        <v>3</v>
      </c>
      <c r="C1878" s="2">
        <v>7</v>
      </c>
      <c r="D1878" s="4">
        <v>145.05000000000001</v>
      </c>
      <c r="E1878" s="5">
        <f t="shared" si="116"/>
        <v>1015.3500000000001</v>
      </c>
      <c r="F1878" s="6">
        <v>0.03</v>
      </c>
      <c r="G1878" s="5">
        <f t="shared" si="117"/>
        <v>30.460500000000003</v>
      </c>
      <c r="H1878" s="2">
        <v>2</v>
      </c>
      <c r="I1878" s="3">
        <v>300</v>
      </c>
      <c r="J1878" s="5">
        <f t="shared" si="118"/>
        <v>1284.8895000000002</v>
      </c>
      <c r="K1878" s="11" t="str">
        <f t="shared" si="119"/>
        <v>P0157|May</v>
      </c>
    </row>
    <row r="1879" spans="1:11" ht="15" customHeight="1" x14ac:dyDescent="0.25">
      <c r="A1879" s="2" t="s">
        <v>349</v>
      </c>
      <c r="B1879" s="2" t="s">
        <v>4</v>
      </c>
      <c r="C1879" s="2">
        <v>8</v>
      </c>
      <c r="D1879" s="4">
        <v>131.47</v>
      </c>
      <c r="E1879" s="5">
        <f t="shared" si="116"/>
        <v>1051.76</v>
      </c>
      <c r="F1879" s="6">
        <v>0.03</v>
      </c>
      <c r="G1879" s="5">
        <f t="shared" si="117"/>
        <v>31.552799999999998</v>
      </c>
      <c r="H1879" s="2">
        <v>2</v>
      </c>
      <c r="I1879" s="3">
        <v>300</v>
      </c>
      <c r="J1879" s="5">
        <f t="shared" si="118"/>
        <v>1320.2072000000001</v>
      </c>
      <c r="K1879" s="11" t="str">
        <f t="shared" si="119"/>
        <v>P0157|Jun</v>
      </c>
    </row>
    <row r="1880" spans="1:11" ht="15" customHeight="1" x14ac:dyDescent="0.25">
      <c r="A1880" s="2" t="s">
        <v>349</v>
      </c>
      <c r="B1880" s="2" t="s">
        <v>5</v>
      </c>
      <c r="C1880" s="2">
        <v>11</v>
      </c>
      <c r="D1880" s="4">
        <v>162.63999999999999</v>
      </c>
      <c r="E1880" s="5">
        <f t="shared" si="116"/>
        <v>1789.04</v>
      </c>
      <c r="F1880" s="6">
        <v>0.03</v>
      </c>
      <c r="G1880" s="5">
        <f t="shared" si="117"/>
        <v>53.671199999999999</v>
      </c>
      <c r="H1880" s="2">
        <v>3</v>
      </c>
      <c r="I1880" s="3">
        <v>450</v>
      </c>
      <c r="J1880" s="5">
        <f t="shared" si="118"/>
        <v>2185.3688000000002</v>
      </c>
      <c r="K1880" s="11" t="str">
        <f t="shared" si="119"/>
        <v>P0157|Jul</v>
      </c>
    </row>
    <row r="1881" spans="1:11" ht="15" customHeight="1" x14ac:dyDescent="0.25">
      <c r="A1881" s="2" t="s">
        <v>349</v>
      </c>
      <c r="B1881" s="2" t="s">
        <v>6</v>
      </c>
      <c r="C1881" s="2">
        <v>10</v>
      </c>
      <c r="D1881" s="4">
        <v>183.48</v>
      </c>
      <c r="E1881" s="5">
        <f t="shared" si="116"/>
        <v>1834.8</v>
      </c>
      <c r="F1881" s="6">
        <v>0.03</v>
      </c>
      <c r="G1881" s="5">
        <f t="shared" si="117"/>
        <v>55.043999999999997</v>
      </c>
      <c r="H1881" s="2">
        <v>3</v>
      </c>
      <c r="I1881" s="3">
        <v>450</v>
      </c>
      <c r="J1881" s="5">
        <f t="shared" si="118"/>
        <v>2229.7560000000003</v>
      </c>
      <c r="K1881" s="11" t="str">
        <f t="shared" si="119"/>
        <v>P0157|Aug</v>
      </c>
    </row>
    <row r="1882" spans="1:11" ht="15" customHeight="1" x14ac:dyDescent="0.25">
      <c r="A1882" s="2" t="s">
        <v>349</v>
      </c>
      <c r="B1882" s="2" t="s">
        <v>7</v>
      </c>
      <c r="C1882" s="2">
        <v>7</v>
      </c>
      <c r="D1882" s="4">
        <v>163.43</v>
      </c>
      <c r="E1882" s="5">
        <f t="shared" si="116"/>
        <v>1144.01</v>
      </c>
      <c r="F1882" s="6">
        <v>0.03</v>
      </c>
      <c r="G1882" s="5">
        <f t="shared" si="117"/>
        <v>34.320299999999996</v>
      </c>
      <c r="H1882" s="2">
        <v>2</v>
      </c>
      <c r="I1882" s="3">
        <v>300</v>
      </c>
      <c r="J1882" s="5">
        <f t="shared" si="118"/>
        <v>1409.6896999999999</v>
      </c>
      <c r="K1882" s="11" t="str">
        <f t="shared" si="119"/>
        <v>P0157|Sep</v>
      </c>
    </row>
    <row r="1883" spans="1:11" ht="15" customHeight="1" x14ac:dyDescent="0.25">
      <c r="A1883" s="2" t="s">
        <v>349</v>
      </c>
      <c r="B1883" s="2" t="s">
        <v>8</v>
      </c>
      <c r="C1883" s="2">
        <v>6</v>
      </c>
      <c r="D1883" s="4">
        <v>137.97</v>
      </c>
      <c r="E1883" s="5">
        <f t="shared" si="116"/>
        <v>827.81999999999994</v>
      </c>
      <c r="F1883" s="6">
        <v>0.03</v>
      </c>
      <c r="G1883" s="5">
        <f t="shared" si="117"/>
        <v>24.834599999999998</v>
      </c>
      <c r="H1883" s="2">
        <v>2</v>
      </c>
      <c r="I1883" s="3">
        <v>300</v>
      </c>
      <c r="J1883" s="5">
        <f t="shared" si="118"/>
        <v>1102.9854</v>
      </c>
      <c r="K1883" s="11" t="str">
        <f t="shared" si="119"/>
        <v>P0157|Oct</v>
      </c>
    </row>
    <row r="1884" spans="1:11" ht="15" customHeight="1" x14ac:dyDescent="0.25">
      <c r="A1884" s="2" t="s">
        <v>349</v>
      </c>
      <c r="B1884" s="2" t="s">
        <v>9</v>
      </c>
      <c r="C1884" s="2">
        <v>6</v>
      </c>
      <c r="D1884" s="4">
        <v>152.1</v>
      </c>
      <c r="E1884" s="5">
        <f t="shared" si="116"/>
        <v>912.59999999999991</v>
      </c>
      <c r="F1884" s="6">
        <v>0.03</v>
      </c>
      <c r="G1884" s="5">
        <f t="shared" si="117"/>
        <v>27.377999999999997</v>
      </c>
      <c r="H1884" s="2">
        <v>2</v>
      </c>
      <c r="I1884" s="3">
        <v>300</v>
      </c>
      <c r="J1884" s="5">
        <f t="shared" si="118"/>
        <v>1185.222</v>
      </c>
      <c r="K1884" s="11" t="str">
        <f t="shared" si="119"/>
        <v>P0157|Nov</v>
      </c>
    </row>
    <row r="1885" spans="1:11" ht="15" customHeight="1" x14ac:dyDescent="0.25">
      <c r="A1885" s="2" t="s">
        <v>349</v>
      </c>
      <c r="B1885" s="2" t="s">
        <v>10</v>
      </c>
      <c r="C1885" s="2">
        <v>14</v>
      </c>
      <c r="D1885" s="4">
        <v>268.08</v>
      </c>
      <c r="E1885" s="5">
        <f t="shared" si="116"/>
        <v>3753.12</v>
      </c>
      <c r="F1885" s="6">
        <v>0.03</v>
      </c>
      <c r="G1885" s="5">
        <f t="shared" si="117"/>
        <v>112.5936</v>
      </c>
      <c r="H1885" s="2">
        <v>6</v>
      </c>
      <c r="I1885" s="3">
        <v>900</v>
      </c>
      <c r="J1885" s="5">
        <f t="shared" si="118"/>
        <v>4540.5263999999997</v>
      </c>
      <c r="K1885" s="11" t="str">
        <f t="shared" si="119"/>
        <v>P0157|Dec</v>
      </c>
    </row>
    <row r="1886" spans="1:11" ht="15" customHeight="1" x14ac:dyDescent="0.25">
      <c r="A1886" s="2" t="s">
        <v>349</v>
      </c>
      <c r="B1886" s="2" t="s">
        <v>11</v>
      </c>
      <c r="C1886" s="2">
        <v>12</v>
      </c>
      <c r="D1886" s="4">
        <v>267.37</v>
      </c>
      <c r="E1886" s="5">
        <f t="shared" si="116"/>
        <v>3208.44</v>
      </c>
      <c r="F1886" s="6">
        <v>0.03</v>
      </c>
      <c r="G1886" s="5">
        <f t="shared" si="117"/>
        <v>96.253199999999993</v>
      </c>
      <c r="H1886" s="2">
        <v>5</v>
      </c>
      <c r="I1886" s="3">
        <v>750</v>
      </c>
      <c r="J1886" s="5">
        <f t="shared" si="118"/>
        <v>3862.1867999999999</v>
      </c>
      <c r="K1886" s="11" t="str">
        <f t="shared" si="119"/>
        <v>P0157|Jan</v>
      </c>
    </row>
    <row r="1887" spans="1:11" ht="15" customHeight="1" x14ac:dyDescent="0.25">
      <c r="A1887" s="2" t="s">
        <v>349</v>
      </c>
      <c r="B1887" s="2" t="s">
        <v>12</v>
      </c>
      <c r="C1887" s="2">
        <v>13</v>
      </c>
      <c r="D1887" s="4">
        <v>227.76</v>
      </c>
      <c r="E1887" s="5">
        <f t="shared" si="116"/>
        <v>2960.88</v>
      </c>
      <c r="F1887" s="6">
        <v>0.03</v>
      </c>
      <c r="G1887" s="5">
        <f t="shared" si="117"/>
        <v>88.826400000000007</v>
      </c>
      <c r="H1887" s="2">
        <v>5</v>
      </c>
      <c r="I1887" s="3">
        <v>750</v>
      </c>
      <c r="J1887" s="5">
        <f t="shared" si="118"/>
        <v>3622.0536000000002</v>
      </c>
      <c r="K1887" s="11" t="str">
        <f t="shared" si="119"/>
        <v>P0157|Feb</v>
      </c>
    </row>
    <row r="1888" spans="1:11" ht="15" customHeight="1" x14ac:dyDescent="0.25">
      <c r="A1888" s="2" t="s">
        <v>349</v>
      </c>
      <c r="B1888" s="2" t="s">
        <v>13</v>
      </c>
      <c r="C1888" s="2">
        <v>12</v>
      </c>
      <c r="D1888" s="4">
        <v>202.94</v>
      </c>
      <c r="E1888" s="5">
        <f t="shared" si="116"/>
        <v>2435.2799999999997</v>
      </c>
      <c r="F1888" s="6">
        <v>0.03</v>
      </c>
      <c r="G1888" s="5">
        <f t="shared" si="117"/>
        <v>73.058399999999992</v>
      </c>
      <c r="H1888" s="2">
        <v>4</v>
      </c>
      <c r="I1888" s="3">
        <v>600</v>
      </c>
      <c r="J1888" s="5">
        <f t="shared" si="118"/>
        <v>2962.2215999999999</v>
      </c>
      <c r="K1888" s="11" t="str">
        <f t="shared" si="119"/>
        <v>P0157|Mar</v>
      </c>
    </row>
    <row r="1889" spans="1:11" ht="15" customHeight="1" x14ac:dyDescent="0.25">
      <c r="A1889" s="2" t="s">
        <v>351</v>
      </c>
      <c r="B1889" s="2" t="s">
        <v>2</v>
      </c>
      <c r="C1889" s="2">
        <v>6</v>
      </c>
      <c r="D1889" s="4">
        <v>246.69</v>
      </c>
      <c r="E1889" s="5">
        <f t="shared" si="116"/>
        <v>1480.1399999999999</v>
      </c>
      <c r="F1889" s="6">
        <v>0.03</v>
      </c>
      <c r="G1889" s="5">
        <f t="shared" si="117"/>
        <v>44.404199999999996</v>
      </c>
      <c r="H1889" s="2">
        <v>2</v>
      </c>
      <c r="I1889" s="3">
        <v>450</v>
      </c>
      <c r="J1889" s="5">
        <f t="shared" si="118"/>
        <v>1885.7357999999999</v>
      </c>
      <c r="K1889" s="11" t="str">
        <f t="shared" si="119"/>
        <v>P0158|Apr</v>
      </c>
    </row>
    <row r="1890" spans="1:11" ht="15" customHeight="1" x14ac:dyDescent="0.25">
      <c r="A1890" s="2" t="s">
        <v>351</v>
      </c>
      <c r="B1890" s="2" t="s">
        <v>3</v>
      </c>
      <c r="C1890" s="2">
        <v>7</v>
      </c>
      <c r="D1890" s="4">
        <v>259.7</v>
      </c>
      <c r="E1890" s="5">
        <f t="shared" si="116"/>
        <v>1817.8999999999999</v>
      </c>
      <c r="F1890" s="6">
        <v>0.03</v>
      </c>
      <c r="G1890" s="5">
        <f t="shared" si="117"/>
        <v>54.536999999999992</v>
      </c>
      <c r="H1890" s="2">
        <v>2</v>
      </c>
      <c r="I1890" s="3">
        <v>450</v>
      </c>
      <c r="J1890" s="5">
        <f t="shared" si="118"/>
        <v>2213.3629999999998</v>
      </c>
      <c r="K1890" s="11" t="str">
        <f t="shared" si="119"/>
        <v>P0158|May</v>
      </c>
    </row>
    <row r="1891" spans="1:11" ht="15" customHeight="1" x14ac:dyDescent="0.25">
      <c r="A1891" s="2" t="s">
        <v>351</v>
      </c>
      <c r="B1891" s="2" t="s">
        <v>4</v>
      </c>
      <c r="C1891" s="2">
        <v>7</v>
      </c>
      <c r="D1891" s="4">
        <v>238.96</v>
      </c>
      <c r="E1891" s="5">
        <f t="shared" si="116"/>
        <v>1672.72</v>
      </c>
      <c r="F1891" s="6">
        <v>0.03</v>
      </c>
      <c r="G1891" s="5">
        <f t="shared" si="117"/>
        <v>50.181599999999996</v>
      </c>
      <c r="H1891" s="2">
        <v>2</v>
      </c>
      <c r="I1891" s="3">
        <v>450</v>
      </c>
      <c r="J1891" s="5">
        <f t="shared" si="118"/>
        <v>2072.5384000000004</v>
      </c>
      <c r="K1891" s="11" t="str">
        <f t="shared" si="119"/>
        <v>P0158|Jun</v>
      </c>
    </row>
    <row r="1892" spans="1:11" ht="15" customHeight="1" x14ac:dyDescent="0.25">
      <c r="A1892" s="2" t="s">
        <v>351</v>
      </c>
      <c r="B1892" s="2" t="s">
        <v>5</v>
      </c>
      <c r="C1892" s="2">
        <v>11</v>
      </c>
      <c r="D1892" s="4">
        <v>274.32</v>
      </c>
      <c r="E1892" s="5">
        <f t="shared" si="116"/>
        <v>3017.52</v>
      </c>
      <c r="F1892" s="6">
        <v>0.03</v>
      </c>
      <c r="G1892" s="5">
        <f t="shared" si="117"/>
        <v>90.525599999999997</v>
      </c>
      <c r="H1892" s="2">
        <v>3</v>
      </c>
      <c r="I1892" s="3">
        <v>675</v>
      </c>
      <c r="J1892" s="5">
        <f t="shared" si="118"/>
        <v>3601.9944</v>
      </c>
      <c r="K1892" s="11" t="str">
        <f t="shared" si="119"/>
        <v>P0158|Jul</v>
      </c>
    </row>
    <row r="1893" spans="1:11" ht="15" customHeight="1" x14ac:dyDescent="0.25">
      <c r="A1893" s="2" t="s">
        <v>351</v>
      </c>
      <c r="B1893" s="2" t="s">
        <v>6</v>
      </c>
      <c r="C1893" s="2">
        <v>9</v>
      </c>
      <c r="D1893" s="4">
        <v>256.66000000000003</v>
      </c>
      <c r="E1893" s="5">
        <f t="shared" si="116"/>
        <v>2309.94</v>
      </c>
      <c r="F1893" s="6">
        <v>0.03</v>
      </c>
      <c r="G1893" s="5">
        <f t="shared" si="117"/>
        <v>69.298199999999994</v>
      </c>
      <c r="H1893" s="2">
        <v>2</v>
      </c>
      <c r="I1893" s="3">
        <v>450</v>
      </c>
      <c r="J1893" s="5">
        <f t="shared" si="118"/>
        <v>2690.6417999999999</v>
      </c>
      <c r="K1893" s="11" t="str">
        <f t="shared" si="119"/>
        <v>P0158|Aug</v>
      </c>
    </row>
    <row r="1894" spans="1:11" ht="15" customHeight="1" x14ac:dyDescent="0.25">
      <c r="A1894" s="2" t="s">
        <v>351</v>
      </c>
      <c r="B1894" s="2" t="s">
        <v>7</v>
      </c>
      <c r="C1894" s="2">
        <v>7</v>
      </c>
      <c r="D1894" s="4">
        <v>246.74</v>
      </c>
      <c r="E1894" s="5">
        <f t="shared" si="116"/>
        <v>1727.18</v>
      </c>
      <c r="F1894" s="6">
        <v>0.03</v>
      </c>
      <c r="G1894" s="5">
        <f t="shared" si="117"/>
        <v>51.815399999999997</v>
      </c>
      <c r="H1894" s="2">
        <v>2</v>
      </c>
      <c r="I1894" s="3">
        <v>450</v>
      </c>
      <c r="J1894" s="5">
        <f t="shared" si="118"/>
        <v>2125.3646000000003</v>
      </c>
      <c r="K1894" s="11" t="str">
        <f t="shared" si="119"/>
        <v>P0158|Sep</v>
      </c>
    </row>
    <row r="1895" spans="1:11" ht="15" customHeight="1" x14ac:dyDescent="0.25">
      <c r="A1895" s="2" t="s">
        <v>351</v>
      </c>
      <c r="B1895" s="2" t="s">
        <v>8</v>
      </c>
      <c r="C1895" s="2">
        <v>6</v>
      </c>
      <c r="D1895" s="4">
        <v>237.22</v>
      </c>
      <c r="E1895" s="5">
        <f t="shared" si="116"/>
        <v>1423.32</v>
      </c>
      <c r="F1895" s="6">
        <v>0.03</v>
      </c>
      <c r="G1895" s="5">
        <f t="shared" si="117"/>
        <v>42.699599999999997</v>
      </c>
      <c r="H1895" s="2">
        <v>2</v>
      </c>
      <c r="I1895" s="3">
        <v>450</v>
      </c>
      <c r="J1895" s="5">
        <f t="shared" si="118"/>
        <v>1830.6204</v>
      </c>
      <c r="K1895" s="11" t="str">
        <f t="shared" si="119"/>
        <v>P0158|Oct</v>
      </c>
    </row>
    <row r="1896" spans="1:11" ht="15" customHeight="1" x14ac:dyDescent="0.25">
      <c r="A1896" s="2" t="s">
        <v>351</v>
      </c>
      <c r="B1896" s="2" t="s">
        <v>9</v>
      </c>
      <c r="C1896" s="2">
        <v>6</v>
      </c>
      <c r="D1896" s="4">
        <v>246.23</v>
      </c>
      <c r="E1896" s="5">
        <f t="shared" si="116"/>
        <v>1477.3799999999999</v>
      </c>
      <c r="F1896" s="6">
        <v>0.03</v>
      </c>
      <c r="G1896" s="5">
        <f t="shared" si="117"/>
        <v>44.321399999999997</v>
      </c>
      <c r="H1896" s="2">
        <v>2</v>
      </c>
      <c r="I1896" s="3">
        <v>450</v>
      </c>
      <c r="J1896" s="5">
        <f t="shared" si="118"/>
        <v>1883.0585999999998</v>
      </c>
      <c r="K1896" s="11" t="str">
        <f t="shared" si="119"/>
        <v>P0158|Nov</v>
      </c>
    </row>
    <row r="1897" spans="1:11" ht="15" customHeight="1" x14ac:dyDescent="0.25">
      <c r="A1897" s="2" t="s">
        <v>351</v>
      </c>
      <c r="B1897" s="2" t="s">
        <v>10</v>
      </c>
      <c r="C1897" s="2">
        <v>15</v>
      </c>
      <c r="D1897" s="4">
        <v>500.77</v>
      </c>
      <c r="E1897" s="5">
        <f t="shared" si="116"/>
        <v>7511.5499999999993</v>
      </c>
      <c r="F1897" s="6">
        <v>0.03</v>
      </c>
      <c r="G1897" s="5">
        <f t="shared" si="117"/>
        <v>225.34649999999996</v>
      </c>
      <c r="H1897" s="2">
        <v>6</v>
      </c>
      <c r="I1897" s="3">
        <v>1350</v>
      </c>
      <c r="J1897" s="5">
        <f t="shared" si="118"/>
        <v>8636.2034999999996</v>
      </c>
      <c r="K1897" s="11" t="str">
        <f t="shared" si="119"/>
        <v>P0158|Dec</v>
      </c>
    </row>
    <row r="1898" spans="1:11" ht="15" customHeight="1" x14ac:dyDescent="0.25">
      <c r="A1898" s="2" t="s">
        <v>351</v>
      </c>
      <c r="B1898" s="2" t="s">
        <v>11</v>
      </c>
      <c r="C1898" s="2">
        <v>14</v>
      </c>
      <c r="D1898" s="4">
        <v>409.89</v>
      </c>
      <c r="E1898" s="5">
        <f t="shared" si="116"/>
        <v>5738.46</v>
      </c>
      <c r="F1898" s="6">
        <v>0.03</v>
      </c>
      <c r="G1898" s="5">
        <f t="shared" si="117"/>
        <v>172.15379999999999</v>
      </c>
      <c r="H1898" s="2">
        <v>6</v>
      </c>
      <c r="I1898" s="3">
        <v>1350</v>
      </c>
      <c r="J1898" s="5">
        <f t="shared" si="118"/>
        <v>6916.3062</v>
      </c>
      <c r="K1898" s="11" t="str">
        <f t="shared" si="119"/>
        <v>P0158|Jan</v>
      </c>
    </row>
    <row r="1899" spans="1:11" ht="15" customHeight="1" x14ac:dyDescent="0.25">
      <c r="A1899" s="2" t="s">
        <v>351</v>
      </c>
      <c r="B1899" s="2" t="s">
        <v>12</v>
      </c>
      <c r="C1899" s="2">
        <v>12</v>
      </c>
      <c r="D1899" s="4">
        <v>404.43</v>
      </c>
      <c r="E1899" s="5">
        <f t="shared" si="116"/>
        <v>4853.16</v>
      </c>
      <c r="F1899" s="6">
        <v>0.03</v>
      </c>
      <c r="G1899" s="5">
        <f t="shared" si="117"/>
        <v>145.59479999999999</v>
      </c>
      <c r="H1899" s="2">
        <v>5</v>
      </c>
      <c r="I1899" s="3">
        <v>1125</v>
      </c>
      <c r="J1899" s="5">
        <f t="shared" si="118"/>
        <v>5832.5652</v>
      </c>
      <c r="K1899" s="11" t="str">
        <f t="shared" si="119"/>
        <v>P0158|Feb</v>
      </c>
    </row>
    <row r="1900" spans="1:11" ht="15" customHeight="1" x14ac:dyDescent="0.25">
      <c r="A1900" s="2" t="s">
        <v>351</v>
      </c>
      <c r="B1900" s="2" t="s">
        <v>13</v>
      </c>
      <c r="C1900" s="2">
        <v>12</v>
      </c>
      <c r="D1900" s="4">
        <v>334.99</v>
      </c>
      <c r="E1900" s="5">
        <f t="shared" si="116"/>
        <v>4019.88</v>
      </c>
      <c r="F1900" s="6">
        <v>0.03</v>
      </c>
      <c r="G1900" s="5">
        <f t="shared" si="117"/>
        <v>120.5964</v>
      </c>
      <c r="H1900" s="2">
        <v>4</v>
      </c>
      <c r="I1900" s="3">
        <v>900</v>
      </c>
      <c r="J1900" s="5">
        <f t="shared" si="118"/>
        <v>4799.2835999999998</v>
      </c>
      <c r="K1900" s="11" t="str">
        <f t="shared" si="119"/>
        <v>P0158|Mar</v>
      </c>
    </row>
    <row r="1901" spans="1:11" ht="15" customHeight="1" x14ac:dyDescent="0.25">
      <c r="A1901" s="2" t="s">
        <v>353</v>
      </c>
      <c r="B1901" s="2" t="s">
        <v>2</v>
      </c>
      <c r="C1901" s="2">
        <v>6</v>
      </c>
      <c r="D1901" s="4">
        <v>277.93</v>
      </c>
      <c r="E1901" s="5">
        <f t="shared" si="116"/>
        <v>1667.58</v>
      </c>
      <c r="F1901" s="6">
        <v>0.03</v>
      </c>
      <c r="G1901" s="5">
        <f t="shared" si="117"/>
        <v>50.027399999999993</v>
      </c>
      <c r="H1901" s="2">
        <v>2</v>
      </c>
      <c r="I1901" s="3">
        <v>540</v>
      </c>
      <c r="J1901" s="5">
        <f t="shared" si="118"/>
        <v>2157.5526</v>
      </c>
      <c r="K1901" s="11" t="str">
        <f t="shared" si="119"/>
        <v>P0159|Apr</v>
      </c>
    </row>
    <row r="1902" spans="1:11" ht="15" customHeight="1" x14ac:dyDescent="0.25">
      <c r="A1902" s="2" t="s">
        <v>353</v>
      </c>
      <c r="B1902" s="2" t="s">
        <v>3</v>
      </c>
      <c r="C1902" s="2">
        <v>8</v>
      </c>
      <c r="D1902" s="4">
        <v>287.85000000000002</v>
      </c>
      <c r="E1902" s="5">
        <f t="shared" si="116"/>
        <v>2302.8000000000002</v>
      </c>
      <c r="F1902" s="6">
        <v>0.03</v>
      </c>
      <c r="G1902" s="5">
        <f t="shared" si="117"/>
        <v>69.084000000000003</v>
      </c>
      <c r="H1902" s="2">
        <v>2</v>
      </c>
      <c r="I1902" s="3">
        <v>540</v>
      </c>
      <c r="J1902" s="5">
        <f t="shared" si="118"/>
        <v>2773.7160000000003</v>
      </c>
      <c r="K1902" s="11" t="str">
        <f t="shared" si="119"/>
        <v>P0159|May</v>
      </c>
    </row>
    <row r="1903" spans="1:11" ht="15" customHeight="1" x14ac:dyDescent="0.25">
      <c r="A1903" s="2" t="s">
        <v>353</v>
      </c>
      <c r="B1903" s="2" t="s">
        <v>4</v>
      </c>
      <c r="C1903" s="2">
        <v>8</v>
      </c>
      <c r="D1903" s="4">
        <v>290.87</v>
      </c>
      <c r="E1903" s="5">
        <f t="shared" si="116"/>
        <v>2326.96</v>
      </c>
      <c r="F1903" s="6">
        <v>0.03</v>
      </c>
      <c r="G1903" s="5">
        <f t="shared" si="117"/>
        <v>69.808800000000005</v>
      </c>
      <c r="H1903" s="2">
        <v>2</v>
      </c>
      <c r="I1903" s="3">
        <v>540</v>
      </c>
      <c r="J1903" s="5">
        <f t="shared" si="118"/>
        <v>2797.1512000000002</v>
      </c>
      <c r="K1903" s="11" t="str">
        <f t="shared" si="119"/>
        <v>P0159|Jun</v>
      </c>
    </row>
    <row r="1904" spans="1:11" ht="15" customHeight="1" x14ac:dyDescent="0.25">
      <c r="A1904" s="2" t="s">
        <v>353</v>
      </c>
      <c r="B1904" s="2" t="s">
        <v>5</v>
      </c>
      <c r="C1904" s="2">
        <v>10</v>
      </c>
      <c r="D1904" s="4">
        <v>330.16</v>
      </c>
      <c r="E1904" s="5">
        <f t="shared" si="116"/>
        <v>3301.6000000000004</v>
      </c>
      <c r="F1904" s="6">
        <v>0.03</v>
      </c>
      <c r="G1904" s="5">
        <f t="shared" si="117"/>
        <v>99.048000000000002</v>
      </c>
      <c r="H1904" s="2">
        <v>3</v>
      </c>
      <c r="I1904" s="3">
        <v>810</v>
      </c>
      <c r="J1904" s="5">
        <f t="shared" si="118"/>
        <v>4012.5520000000006</v>
      </c>
      <c r="K1904" s="11" t="str">
        <f t="shared" si="119"/>
        <v>P0159|Jul</v>
      </c>
    </row>
    <row r="1905" spans="1:11" ht="15" customHeight="1" x14ac:dyDescent="0.25">
      <c r="A1905" s="2" t="s">
        <v>353</v>
      </c>
      <c r="B1905" s="2" t="s">
        <v>6</v>
      </c>
      <c r="C1905" s="2">
        <v>12</v>
      </c>
      <c r="D1905" s="4">
        <v>332.27</v>
      </c>
      <c r="E1905" s="5">
        <f t="shared" si="116"/>
        <v>3987.24</v>
      </c>
      <c r="F1905" s="6">
        <v>0.03</v>
      </c>
      <c r="G1905" s="5">
        <f t="shared" si="117"/>
        <v>119.61719999999998</v>
      </c>
      <c r="H1905" s="2">
        <v>3</v>
      </c>
      <c r="I1905" s="3">
        <v>810</v>
      </c>
      <c r="J1905" s="5">
        <f t="shared" si="118"/>
        <v>4677.6228000000001</v>
      </c>
      <c r="K1905" s="11" t="str">
        <f t="shared" si="119"/>
        <v>P0159|Aug</v>
      </c>
    </row>
    <row r="1906" spans="1:11" ht="15" customHeight="1" x14ac:dyDescent="0.25">
      <c r="A1906" s="2" t="s">
        <v>353</v>
      </c>
      <c r="B1906" s="2" t="s">
        <v>7</v>
      </c>
      <c r="C1906" s="2">
        <v>8</v>
      </c>
      <c r="D1906" s="4">
        <v>323.43</v>
      </c>
      <c r="E1906" s="5">
        <f t="shared" si="116"/>
        <v>2587.44</v>
      </c>
      <c r="F1906" s="6">
        <v>0.03</v>
      </c>
      <c r="G1906" s="5">
        <f t="shared" si="117"/>
        <v>77.623199999999997</v>
      </c>
      <c r="H1906" s="2">
        <v>2</v>
      </c>
      <c r="I1906" s="3">
        <v>540</v>
      </c>
      <c r="J1906" s="5">
        <f t="shared" si="118"/>
        <v>3049.8168000000001</v>
      </c>
      <c r="K1906" s="11" t="str">
        <f t="shared" si="119"/>
        <v>P0159|Sep</v>
      </c>
    </row>
    <row r="1907" spans="1:11" ht="15" customHeight="1" x14ac:dyDescent="0.25">
      <c r="A1907" s="2" t="s">
        <v>353</v>
      </c>
      <c r="B1907" s="2" t="s">
        <v>8</v>
      </c>
      <c r="C1907" s="2">
        <v>7</v>
      </c>
      <c r="D1907" s="4">
        <v>301.51</v>
      </c>
      <c r="E1907" s="5">
        <f t="shared" si="116"/>
        <v>2110.5699999999997</v>
      </c>
      <c r="F1907" s="6">
        <v>0.03</v>
      </c>
      <c r="G1907" s="5">
        <f t="shared" si="117"/>
        <v>63.317099999999989</v>
      </c>
      <c r="H1907" s="2">
        <v>2</v>
      </c>
      <c r="I1907" s="3">
        <v>540</v>
      </c>
      <c r="J1907" s="5">
        <f t="shared" si="118"/>
        <v>2587.2528999999995</v>
      </c>
      <c r="K1907" s="11" t="str">
        <f t="shared" si="119"/>
        <v>P0159|Oct</v>
      </c>
    </row>
    <row r="1908" spans="1:11" ht="15" customHeight="1" x14ac:dyDescent="0.25">
      <c r="A1908" s="2" t="s">
        <v>353</v>
      </c>
      <c r="B1908" s="2" t="s">
        <v>9</v>
      </c>
      <c r="C1908" s="2">
        <v>7</v>
      </c>
      <c r="D1908" s="4">
        <v>327.43</v>
      </c>
      <c r="E1908" s="5">
        <f t="shared" si="116"/>
        <v>2292.0100000000002</v>
      </c>
      <c r="F1908" s="6">
        <v>0.03</v>
      </c>
      <c r="G1908" s="5">
        <f t="shared" si="117"/>
        <v>68.760300000000001</v>
      </c>
      <c r="H1908" s="2">
        <v>3</v>
      </c>
      <c r="I1908" s="3">
        <v>810</v>
      </c>
      <c r="J1908" s="5">
        <f t="shared" si="118"/>
        <v>3033.2497000000003</v>
      </c>
      <c r="K1908" s="11" t="str">
        <f t="shared" si="119"/>
        <v>P0159|Nov</v>
      </c>
    </row>
    <row r="1909" spans="1:11" ht="15" customHeight="1" x14ac:dyDescent="0.25">
      <c r="A1909" s="2" t="s">
        <v>353</v>
      </c>
      <c r="B1909" s="2" t="s">
        <v>10</v>
      </c>
      <c r="C1909" s="2">
        <v>15</v>
      </c>
      <c r="D1909" s="4">
        <v>577.64</v>
      </c>
      <c r="E1909" s="5">
        <f t="shared" si="116"/>
        <v>8664.6</v>
      </c>
      <c r="F1909" s="6">
        <v>0.03</v>
      </c>
      <c r="G1909" s="5">
        <f t="shared" si="117"/>
        <v>259.93799999999999</v>
      </c>
      <c r="H1909" s="2">
        <v>6</v>
      </c>
      <c r="I1909" s="3">
        <v>1620</v>
      </c>
      <c r="J1909" s="5">
        <f t="shared" si="118"/>
        <v>10024.662</v>
      </c>
      <c r="K1909" s="11" t="str">
        <f t="shared" si="119"/>
        <v>P0159|Dec</v>
      </c>
    </row>
    <row r="1910" spans="1:11" ht="15" customHeight="1" x14ac:dyDescent="0.25">
      <c r="A1910" s="2" t="s">
        <v>353</v>
      </c>
      <c r="B1910" s="2" t="s">
        <v>11</v>
      </c>
      <c r="C1910" s="2">
        <v>14</v>
      </c>
      <c r="D1910" s="4">
        <v>511.62</v>
      </c>
      <c r="E1910" s="5">
        <f t="shared" si="116"/>
        <v>7162.68</v>
      </c>
      <c r="F1910" s="6">
        <v>0.03</v>
      </c>
      <c r="G1910" s="5">
        <f t="shared" si="117"/>
        <v>214.88040000000001</v>
      </c>
      <c r="H1910" s="2">
        <v>6</v>
      </c>
      <c r="I1910" s="3">
        <v>1620</v>
      </c>
      <c r="J1910" s="5">
        <f t="shared" si="118"/>
        <v>8567.7996000000003</v>
      </c>
      <c r="K1910" s="11" t="str">
        <f t="shared" si="119"/>
        <v>P0159|Jan</v>
      </c>
    </row>
    <row r="1911" spans="1:11" ht="15" customHeight="1" x14ac:dyDescent="0.25">
      <c r="A1911" s="2" t="s">
        <v>353</v>
      </c>
      <c r="B1911" s="2" t="s">
        <v>12</v>
      </c>
      <c r="C1911" s="2">
        <v>12</v>
      </c>
      <c r="D1911" s="4">
        <v>471.93</v>
      </c>
      <c r="E1911" s="5">
        <f t="shared" si="116"/>
        <v>5663.16</v>
      </c>
      <c r="F1911" s="6">
        <v>0.03</v>
      </c>
      <c r="G1911" s="5">
        <f t="shared" si="117"/>
        <v>169.89479999999998</v>
      </c>
      <c r="H1911" s="2">
        <v>5</v>
      </c>
      <c r="I1911" s="3">
        <v>1350</v>
      </c>
      <c r="J1911" s="5">
        <f t="shared" si="118"/>
        <v>6843.2651999999998</v>
      </c>
      <c r="K1911" s="11" t="str">
        <f t="shared" si="119"/>
        <v>P0159|Feb</v>
      </c>
    </row>
    <row r="1912" spans="1:11" ht="15" customHeight="1" x14ac:dyDescent="0.25">
      <c r="A1912" s="2" t="s">
        <v>353</v>
      </c>
      <c r="B1912" s="2" t="s">
        <v>13</v>
      </c>
      <c r="C1912" s="2">
        <v>12</v>
      </c>
      <c r="D1912" s="4">
        <v>419.03</v>
      </c>
      <c r="E1912" s="5">
        <f t="shared" si="116"/>
        <v>5028.3599999999997</v>
      </c>
      <c r="F1912" s="6">
        <v>0.03</v>
      </c>
      <c r="G1912" s="5">
        <f t="shared" si="117"/>
        <v>150.85079999999999</v>
      </c>
      <c r="H1912" s="2">
        <v>4</v>
      </c>
      <c r="I1912" s="3">
        <v>1080</v>
      </c>
      <c r="J1912" s="5">
        <f t="shared" si="118"/>
        <v>5957.5091999999995</v>
      </c>
      <c r="K1912" s="11" t="str">
        <f t="shared" si="119"/>
        <v>P0159|Mar</v>
      </c>
    </row>
    <row r="1913" spans="1:11" ht="15" customHeight="1" x14ac:dyDescent="0.25">
      <c r="A1913" s="2" t="s">
        <v>355</v>
      </c>
      <c r="B1913" s="2" t="s">
        <v>2</v>
      </c>
      <c r="C1913" s="2">
        <v>6</v>
      </c>
      <c r="D1913" s="4">
        <v>110.1</v>
      </c>
      <c r="E1913" s="5">
        <f t="shared" si="116"/>
        <v>660.59999999999991</v>
      </c>
      <c r="F1913" s="6">
        <v>0.03</v>
      </c>
      <c r="G1913" s="5">
        <f t="shared" si="117"/>
        <v>19.817999999999998</v>
      </c>
      <c r="H1913" s="2">
        <v>2</v>
      </c>
      <c r="I1913" s="3">
        <v>240</v>
      </c>
      <c r="J1913" s="5">
        <f t="shared" si="118"/>
        <v>880.78199999999993</v>
      </c>
      <c r="K1913" s="11" t="str">
        <f t="shared" si="119"/>
        <v>P0160|Apr</v>
      </c>
    </row>
    <row r="1914" spans="1:11" ht="15" customHeight="1" x14ac:dyDescent="0.25">
      <c r="A1914" s="2" t="s">
        <v>355</v>
      </c>
      <c r="B1914" s="2" t="s">
        <v>3</v>
      </c>
      <c r="C1914" s="2">
        <v>8</v>
      </c>
      <c r="D1914" s="4">
        <v>119.05</v>
      </c>
      <c r="E1914" s="5">
        <f t="shared" si="116"/>
        <v>952.4</v>
      </c>
      <c r="F1914" s="6">
        <v>0.03</v>
      </c>
      <c r="G1914" s="5">
        <f t="shared" si="117"/>
        <v>28.571999999999999</v>
      </c>
      <c r="H1914" s="2">
        <v>2</v>
      </c>
      <c r="I1914" s="3">
        <v>240</v>
      </c>
      <c r="J1914" s="5">
        <f t="shared" si="118"/>
        <v>1163.8280000000002</v>
      </c>
      <c r="K1914" s="11" t="str">
        <f t="shared" si="119"/>
        <v>P0160|May</v>
      </c>
    </row>
    <row r="1915" spans="1:11" ht="15" customHeight="1" x14ac:dyDescent="0.25">
      <c r="A1915" s="2" t="s">
        <v>355</v>
      </c>
      <c r="B1915" s="2" t="s">
        <v>4</v>
      </c>
      <c r="C1915" s="2">
        <v>9</v>
      </c>
      <c r="D1915" s="4">
        <v>121.2</v>
      </c>
      <c r="E1915" s="5">
        <f t="shared" si="116"/>
        <v>1090.8</v>
      </c>
      <c r="F1915" s="6">
        <v>0.03</v>
      </c>
      <c r="G1915" s="5">
        <f t="shared" si="117"/>
        <v>32.723999999999997</v>
      </c>
      <c r="H1915" s="2">
        <v>3</v>
      </c>
      <c r="I1915" s="3">
        <v>360</v>
      </c>
      <c r="J1915" s="5">
        <f t="shared" si="118"/>
        <v>1418.076</v>
      </c>
      <c r="K1915" s="11" t="str">
        <f t="shared" si="119"/>
        <v>P0160|Jun</v>
      </c>
    </row>
    <row r="1916" spans="1:11" ht="15" customHeight="1" x14ac:dyDescent="0.25">
      <c r="A1916" s="2" t="s">
        <v>355</v>
      </c>
      <c r="B1916" s="2" t="s">
        <v>5</v>
      </c>
      <c r="C1916" s="2">
        <v>12</v>
      </c>
      <c r="D1916" s="4">
        <v>138.08000000000001</v>
      </c>
      <c r="E1916" s="5">
        <f t="shared" si="116"/>
        <v>1656.96</v>
      </c>
      <c r="F1916" s="6">
        <v>0.03</v>
      </c>
      <c r="G1916" s="5">
        <f t="shared" si="117"/>
        <v>49.708799999999997</v>
      </c>
      <c r="H1916" s="2">
        <v>3</v>
      </c>
      <c r="I1916" s="3">
        <v>360</v>
      </c>
      <c r="J1916" s="5">
        <f t="shared" si="118"/>
        <v>1967.2512000000002</v>
      </c>
      <c r="K1916" s="11" t="str">
        <f t="shared" si="119"/>
        <v>P0160|Jul</v>
      </c>
    </row>
    <row r="1917" spans="1:11" ht="15" customHeight="1" x14ac:dyDescent="0.25">
      <c r="A1917" s="2" t="s">
        <v>355</v>
      </c>
      <c r="B1917" s="2" t="s">
        <v>6</v>
      </c>
      <c r="C1917" s="2">
        <v>11</v>
      </c>
      <c r="D1917" s="4">
        <v>149.12</v>
      </c>
      <c r="E1917" s="5">
        <f t="shared" si="116"/>
        <v>1640.3200000000002</v>
      </c>
      <c r="F1917" s="6">
        <v>0.03</v>
      </c>
      <c r="G1917" s="5">
        <f t="shared" si="117"/>
        <v>49.209600000000002</v>
      </c>
      <c r="H1917" s="2">
        <v>3</v>
      </c>
      <c r="I1917" s="3">
        <v>360</v>
      </c>
      <c r="J1917" s="5">
        <f t="shared" si="118"/>
        <v>1951.1104000000003</v>
      </c>
      <c r="K1917" s="11" t="str">
        <f t="shared" si="119"/>
        <v>P0160|Aug</v>
      </c>
    </row>
    <row r="1918" spans="1:11" ht="15" customHeight="1" x14ac:dyDescent="0.25">
      <c r="A1918" s="2" t="s">
        <v>355</v>
      </c>
      <c r="B1918" s="2" t="s">
        <v>7</v>
      </c>
      <c r="C1918" s="2">
        <v>9</v>
      </c>
      <c r="D1918" s="4">
        <v>126.18</v>
      </c>
      <c r="E1918" s="5">
        <f t="shared" si="116"/>
        <v>1135.6200000000001</v>
      </c>
      <c r="F1918" s="6">
        <v>0.03</v>
      </c>
      <c r="G1918" s="5">
        <f t="shared" si="117"/>
        <v>34.068600000000004</v>
      </c>
      <c r="H1918" s="2">
        <v>3</v>
      </c>
      <c r="I1918" s="3">
        <v>360</v>
      </c>
      <c r="J1918" s="5">
        <f t="shared" si="118"/>
        <v>1461.5514000000001</v>
      </c>
      <c r="K1918" s="11" t="str">
        <f t="shared" si="119"/>
        <v>P0160|Sep</v>
      </c>
    </row>
    <row r="1919" spans="1:11" ht="15" customHeight="1" x14ac:dyDescent="0.25">
      <c r="A1919" s="2" t="s">
        <v>355</v>
      </c>
      <c r="B1919" s="2" t="s">
        <v>8</v>
      </c>
      <c r="C1919" s="2">
        <v>6</v>
      </c>
      <c r="D1919" s="4">
        <v>115.15</v>
      </c>
      <c r="E1919" s="5">
        <f t="shared" si="116"/>
        <v>690.90000000000009</v>
      </c>
      <c r="F1919" s="6">
        <v>0.03</v>
      </c>
      <c r="G1919" s="5">
        <f t="shared" si="117"/>
        <v>20.727</v>
      </c>
      <c r="H1919" s="2">
        <v>2</v>
      </c>
      <c r="I1919" s="3">
        <v>240</v>
      </c>
      <c r="J1919" s="5">
        <f t="shared" si="118"/>
        <v>910.17300000000012</v>
      </c>
      <c r="K1919" s="11" t="str">
        <f t="shared" si="119"/>
        <v>P0160|Oct</v>
      </c>
    </row>
    <row r="1920" spans="1:11" ht="15" customHeight="1" x14ac:dyDescent="0.25">
      <c r="A1920" s="2" t="s">
        <v>355</v>
      </c>
      <c r="B1920" s="2" t="s">
        <v>9</v>
      </c>
      <c r="C1920" s="2">
        <v>7</v>
      </c>
      <c r="D1920" s="4">
        <v>119.46</v>
      </c>
      <c r="E1920" s="5">
        <f t="shared" si="116"/>
        <v>836.21999999999991</v>
      </c>
      <c r="F1920" s="6">
        <v>0.03</v>
      </c>
      <c r="G1920" s="5">
        <f t="shared" si="117"/>
        <v>25.086599999999997</v>
      </c>
      <c r="H1920" s="2">
        <v>2</v>
      </c>
      <c r="I1920" s="3">
        <v>240</v>
      </c>
      <c r="J1920" s="5">
        <f t="shared" si="118"/>
        <v>1051.1333999999997</v>
      </c>
      <c r="K1920" s="11" t="str">
        <f t="shared" si="119"/>
        <v>P0160|Nov</v>
      </c>
    </row>
    <row r="1921" spans="1:11" ht="15" customHeight="1" x14ac:dyDescent="0.25">
      <c r="A1921" s="2" t="s">
        <v>355</v>
      </c>
      <c r="B1921" s="2" t="s">
        <v>10</v>
      </c>
      <c r="C1921" s="2">
        <v>15</v>
      </c>
      <c r="D1921" s="4">
        <v>224.02</v>
      </c>
      <c r="E1921" s="5">
        <f t="shared" si="116"/>
        <v>3360.3</v>
      </c>
      <c r="F1921" s="6">
        <v>0.03</v>
      </c>
      <c r="G1921" s="5">
        <f t="shared" si="117"/>
        <v>100.809</v>
      </c>
      <c r="H1921" s="2">
        <v>6</v>
      </c>
      <c r="I1921" s="3">
        <v>720</v>
      </c>
      <c r="J1921" s="5">
        <f t="shared" si="118"/>
        <v>3979.491</v>
      </c>
      <c r="K1921" s="11" t="str">
        <f t="shared" si="119"/>
        <v>P0160|Dec</v>
      </c>
    </row>
    <row r="1922" spans="1:11" ht="15" customHeight="1" x14ac:dyDescent="0.25">
      <c r="A1922" s="2" t="s">
        <v>355</v>
      </c>
      <c r="B1922" s="2" t="s">
        <v>11</v>
      </c>
      <c r="C1922" s="2">
        <v>15</v>
      </c>
      <c r="D1922" s="4">
        <v>179.14</v>
      </c>
      <c r="E1922" s="5">
        <f t="shared" si="116"/>
        <v>2687.1</v>
      </c>
      <c r="F1922" s="6">
        <v>0.03</v>
      </c>
      <c r="G1922" s="5">
        <f t="shared" si="117"/>
        <v>80.613</v>
      </c>
      <c r="H1922" s="2">
        <v>6</v>
      </c>
      <c r="I1922" s="3">
        <v>720</v>
      </c>
      <c r="J1922" s="5">
        <f t="shared" si="118"/>
        <v>3326.4870000000001</v>
      </c>
      <c r="K1922" s="11" t="str">
        <f t="shared" si="119"/>
        <v>P0160|Jan</v>
      </c>
    </row>
    <row r="1923" spans="1:11" ht="15" customHeight="1" x14ac:dyDescent="0.25">
      <c r="A1923" s="2" t="s">
        <v>355</v>
      </c>
      <c r="B1923" s="2" t="s">
        <v>12</v>
      </c>
      <c r="C1923" s="2">
        <v>12</v>
      </c>
      <c r="D1923" s="4">
        <v>164.65</v>
      </c>
      <c r="E1923" s="5">
        <f t="shared" si="116"/>
        <v>1975.8000000000002</v>
      </c>
      <c r="F1923" s="6">
        <v>0.03</v>
      </c>
      <c r="G1923" s="5">
        <f t="shared" si="117"/>
        <v>59.274000000000001</v>
      </c>
      <c r="H1923" s="2">
        <v>5</v>
      </c>
      <c r="I1923" s="3">
        <v>600</v>
      </c>
      <c r="J1923" s="5">
        <f t="shared" si="118"/>
        <v>2516.5260000000003</v>
      </c>
      <c r="K1923" s="11" t="str">
        <f t="shared" si="119"/>
        <v>P0160|Feb</v>
      </c>
    </row>
    <row r="1924" spans="1:11" ht="15" customHeight="1" x14ac:dyDescent="0.25">
      <c r="A1924" s="2" t="s">
        <v>355</v>
      </c>
      <c r="B1924" s="2" t="s">
        <v>13</v>
      </c>
      <c r="C1924" s="2">
        <v>11</v>
      </c>
      <c r="D1924" s="4">
        <v>171.87</v>
      </c>
      <c r="E1924" s="5">
        <f t="shared" si="116"/>
        <v>1890.5700000000002</v>
      </c>
      <c r="F1924" s="6">
        <v>0.03</v>
      </c>
      <c r="G1924" s="5">
        <f t="shared" si="117"/>
        <v>56.717100000000002</v>
      </c>
      <c r="H1924" s="2">
        <v>4</v>
      </c>
      <c r="I1924" s="3">
        <v>480</v>
      </c>
      <c r="J1924" s="5">
        <f t="shared" si="118"/>
        <v>2313.8529000000003</v>
      </c>
      <c r="K1924" s="11" t="str">
        <f t="shared" si="119"/>
        <v>P0160|Mar</v>
      </c>
    </row>
    <row r="1925" spans="1:11" ht="15" customHeight="1" x14ac:dyDescent="0.25">
      <c r="A1925" s="2" t="s">
        <v>357</v>
      </c>
      <c r="B1925" s="2" t="s">
        <v>2</v>
      </c>
      <c r="C1925" s="2">
        <v>5</v>
      </c>
      <c r="D1925" s="4">
        <v>104.77</v>
      </c>
      <c r="E1925" s="5">
        <f t="shared" ref="E1925:E1988" si="120">C1925*D1925</f>
        <v>523.85</v>
      </c>
      <c r="F1925" s="6">
        <v>0.03</v>
      </c>
      <c r="G1925" s="5">
        <f t="shared" ref="G1925:G1988" si="121">E1925*F1925</f>
        <v>15.7155</v>
      </c>
      <c r="H1925" s="2">
        <v>2</v>
      </c>
      <c r="I1925" s="3">
        <v>190</v>
      </c>
      <c r="J1925" s="5">
        <f t="shared" ref="J1925:J1988" si="122">E1925+I1925-G1925</f>
        <v>698.1345</v>
      </c>
      <c r="K1925" s="11" t="str">
        <f t="shared" ref="K1925:K1988" si="123">A1925&amp;"|"&amp;B1925</f>
        <v>P0161|Apr</v>
      </c>
    </row>
    <row r="1926" spans="1:11" ht="15" customHeight="1" x14ac:dyDescent="0.25">
      <c r="A1926" s="2" t="s">
        <v>357</v>
      </c>
      <c r="B1926" s="2" t="s">
        <v>3</v>
      </c>
      <c r="C1926" s="2">
        <v>5</v>
      </c>
      <c r="D1926" s="4">
        <v>106.29</v>
      </c>
      <c r="E1926" s="5">
        <f t="shared" si="120"/>
        <v>531.45000000000005</v>
      </c>
      <c r="F1926" s="6">
        <v>0.03</v>
      </c>
      <c r="G1926" s="5">
        <f t="shared" si="121"/>
        <v>15.9435</v>
      </c>
      <c r="H1926" s="2">
        <v>2</v>
      </c>
      <c r="I1926" s="3">
        <v>190</v>
      </c>
      <c r="J1926" s="5">
        <f t="shared" si="122"/>
        <v>705.50650000000007</v>
      </c>
      <c r="K1926" s="11" t="str">
        <f t="shared" si="123"/>
        <v>P0161|May</v>
      </c>
    </row>
    <row r="1927" spans="1:11" ht="15" customHeight="1" x14ac:dyDescent="0.25">
      <c r="A1927" s="2" t="s">
        <v>357</v>
      </c>
      <c r="B1927" s="2" t="s">
        <v>4</v>
      </c>
      <c r="C1927" s="2">
        <v>6</v>
      </c>
      <c r="D1927" s="4">
        <v>115.73</v>
      </c>
      <c r="E1927" s="5">
        <f t="shared" si="120"/>
        <v>694.38</v>
      </c>
      <c r="F1927" s="6">
        <v>0.03</v>
      </c>
      <c r="G1927" s="5">
        <f t="shared" si="121"/>
        <v>20.831399999999999</v>
      </c>
      <c r="H1927" s="2">
        <v>2</v>
      </c>
      <c r="I1927" s="3">
        <v>190</v>
      </c>
      <c r="J1927" s="5">
        <f t="shared" si="122"/>
        <v>863.54859999999996</v>
      </c>
      <c r="K1927" s="11" t="str">
        <f t="shared" si="123"/>
        <v>P0161|Jun</v>
      </c>
    </row>
    <row r="1928" spans="1:11" ht="15" customHeight="1" x14ac:dyDescent="0.25">
      <c r="A1928" s="2" t="s">
        <v>357</v>
      </c>
      <c r="B1928" s="2" t="s">
        <v>5</v>
      </c>
      <c r="C1928" s="2">
        <v>8</v>
      </c>
      <c r="D1928" s="4">
        <v>129.30000000000001</v>
      </c>
      <c r="E1928" s="5">
        <f t="shared" si="120"/>
        <v>1034.4000000000001</v>
      </c>
      <c r="F1928" s="6">
        <v>0.03</v>
      </c>
      <c r="G1928" s="5">
        <f t="shared" si="121"/>
        <v>31.032</v>
      </c>
      <c r="H1928" s="2">
        <v>2</v>
      </c>
      <c r="I1928" s="3">
        <v>190</v>
      </c>
      <c r="J1928" s="5">
        <f t="shared" si="122"/>
        <v>1193.3680000000002</v>
      </c>
      <c r="K1928" s="11" t="str">
        <f t="shared" si="123"/>
        <v>P0161|Jul</v>
      </c>
    </row>
    <row r="1929" spans="1:11" ht="15" customHeight="1" x14ac:dyDescent="0.25">
      <c r="A1929" s="2" t="s">
        <v>357</v>
      </c>
      <c r="B1929" s="2" t="s">
        <v>6</v>
      </c>
      <c r="C1929" s="2">
        <v>8</v>
      </c>
      <c r="D1929" s="4">
        <v>118.08</v>
      </c>
      <c r="E1929" s="5">
        <f t="shared" si="120"/>
        <v>944.64</v>
      </c>
      <c r="F1929" s="6">
        <v>0.03</v>
      </c>
      <c r="G1929" s="5">
        <f t="shared" si="121"/>
        <v>28.339199999999998</v>
      </c>
      <c r="H1929" s="2">
        <v>2</v>
      </c>
      <c r="I1929" s="3">
        <v>190</v>
      </c>
      <c r="J1929" s="5">
        <f t="shared" si="122"/>
        <v>1106.3008</v>
      </c>
      <c r="K1929" s="11" t="str">
        <f t="shared" si="123"/>
        <v>P0161|Aug</v>
      </c>
    </row>
    <row r="1930" spans="1:11" ht="15" customHeight="1" x14ac:dyDescent="0.25">
      <c r="A1930" s="2" t="s">
        <v>357</v>
      </c>
      <c r="B1930" s="2" t="s">
        <v>7</v>
      </c>
      <c r="C1930" s="2">
        <v>6</v>
      </c>
      <c r="D1930" s="4">
        <v>110.43</v>
      </c>
      <c r="E1930" s="5">
        <f t="shared" si="120"/>
        <v>662.58</v>
      </c>
      <c r="F1930" s="6">
        <v>0.03</v>
      </c>
      <c r="G1930" s="5">
        <f t="shared" si="121"/>
        <v>19.877400000000002</v>
      </c>
      <c r="H1930" s="2">
        <v>2</v>
      </c>
      <c r="I1930" s="3">
        <v>190</v>
      </c>
      <c r="J1930" s="5">
        <f t="shared" si="122"/>
        <v>832.70260000000007</v>
      </c>
      <c r="K1930" s="11" t="str">
        <f t="shared" si="123"/>
        <v>P0161|Sep</v>
      </c>
    </row>
    <row r="1931" spans="1:11" ht="15" customHeight="1" x14ac:dyDescent="0.25">
      <c r="A1931" s="2" t="s">
        <v>357</v>
      </c>
      <c r="B1931" s="2" t="s">
        <v>8</v>
      </c>
      <c r="C1931" s="2">
        <v>5</v>
      </c>
      <c r="D1931" s="4">
        <v>98.17</v>
      </c>
      <c r="E1931" s="5">
        <f t="shared" si="120"/>
        <v>490.85</v>
      </c>
      <c r="F1931" s="6">
        <v>0.03</v>
      </c>
      <c r="G1931" s="5">
        <f t="shared" si="121"/>
        <v>14.7255</v>
      </c>
      <c r="H1931" s="2">
        <v>2</v>
      </c>
      <c r="I1931" s="3">
        <v>190</v>
      </c>
      <c r="J1931" s="5">
        <f t="shared" si="122"/>
        <v>666.12450000000001</v>
      </c>
      <c r="K1931" s="11" t="str">
        <f t="shared" si="123"/>
        <v>P0161|Oct</v>
      </c>
    </row>
    <row r="1932" spans="1:11" ht="15" customHeight="1" x14ac:dyDescent="0.25">
      <c r="A1932" s="2" t="s">
        <v>357</v>
      </c>
      <c r="B1932" s="2" t="s">
        <v>9</v>
      </c>
      <c r="C1932" s="2">
        <v>5</v>
      </c>
      <c r="D1932" s="4">
        <v>116.27</v>
      </c>
      <c r="E1932" s="5">
        <f t="shared" si="120"/>
        <v>581.35</v>
      </c>
      <c r="F1932" s="6">
        <v>0.03</v>
      </c>
      <c r="G1932" s="5">
        <f t="shared" si="121"/>
        <v>17.4405</v>
      </c>
      <c r="H1932" s="2">
        <v>2</v>
      </c>
      <c r="I1932" s="3">
        <v>190</v>
      </c>
      <c r="J1932" s="5">
        <f t="shared" si="122"/>
        <v>753.90949999999998</v>
      </c>
      <c r="K1932" s="11" t="str">
        <f t="shared" si="123"/>
        <v>P0161|Nov</v>
      </c>
    </row>
    <row r="1933" spans="1:11" ht="15" customHeight="1" x14ac:dyDescent="0.25">
      <c r="A1933" s="2" t="s">
        <v>357</v>
      </c>
      <c r="B1933" s="2" t="s">
        <v>10</v>
      </c>
      <c r="C1933" s="2">
        <v>12</v>
      </c>
      <c r="D1933" s="4">
        <v>207.52</v>
      </c>
      <c r="E1933" s="5">
        <f t="shared" si="120"/>
        <v>2490.2400000000002</v>
      </c>
      <c r="F1933" s="6">
        <v>0.03</v>
      </c>
      <c r="G1933" s="5">
        <f t="shared" si="121"/>
        <v>74.7072</v>
      </c>
      <c r="H1933" s="2">
        <v>5</v>
      </c>
      <c r="I1933" s="3">
        <v>475</v>
      </c>
      <c r="J1933" s="5">
        <f t="shared" si="122"/>
        <v>2890.5328000000004</v>
      </c>
      <c r="K1933" s="11" t="str">
        <f t="shared" si="123"/>
        <v>P0161|Dec</v>
      </c>
    </row>
    <row r="1934" spans="1:11" ht="15" customHeight="1" x14ac:dyDescent="0.25">
      <c r="A1934" s="2" t="s">
        <v>357</v>
      </c>
      <c r="B1934" s="2" t="s">
        <v>11</v>
      </c>
      <c r="C1934" s="2">
        <v>10</v>
      </c>
      <c r="D1934" s="4">
        <v>184.1</v>
      </c>
      <c r="E1934" s="5">
        <f t="shared" si="120"/>
        <v>1841</v>
      </c>
      <c r="F1934" s="6">
        <v>0.03</v>
      </c>
      <c r="G1934" s="5">
        <f t="shared" si="121"/>
        <v>55.23</v>
      </c>
      <c r="H1934" s="2">
        <v>4</v>
      </c>
      <c r="I1934" s="3">
        <v>380</v>
      </c>
      <c r="J1934" s="5">
        <f t="shared" si="122"/>
        <v>2165.77</v>
      </c>
      <c r="K1934" s="11" t="str">
        <f t="shared" si="123"/>
        <v>P0161|Jan</v>
      </c>
    </row>
    <row r="1935" spans="1:11" ht="15" customHeight="1" x14ac:dyDescent="0.25">
      <c r="A1935" s="2" t="s">
        <v>357</v>
      </c>
      <c r="B1935" s="2" t="s">
        <v>12</v>
      </c>
      <c r="C1935" s="2">
        <v>10</v>
      </c>
      <c r="D1935" s="4">
        <v>165.8</v>
      </c>
      <c r="E1935" s="5">
        <f t="shared" si="120"/>
        <v>1658</v>
      </c>
      <c r="F1935" s="6">
        <v>0.03</v>
      </c>
      <c r="G1935" s="5">
        <f t="shared" si="121"/>
        <v>49.739999999999995</v>
      </c>
      <c r="H1935" s="2">
        <v>4</v>
      </c>
      <c r="I1935" s="3">
        <v>380</v>
      </c>
      <c r="J1935" s="5">
        <f t="shared" si="122"/>
        <v>1988.26</v>
      </c>
      <c r="K1935" s="11" t="str">
        <f t="shared" si="123"/>
        <v>P0161|Feb</v>
      </c>
    </row>
    <row r="1936" spans="1:11" ht="15" customHeight="1" x14ac:dyDescent="0.25">
      <c r="A1936" s="2" t="s">
        <v>357</v>
      </c>
      <c r="B1936" s="2" t="s">
        <v>13</v>
      </c>
      <c r="C1936" s="2">
        <v>9</v>
      </c>
      <c r="D1936" s="4">
        <v>153.19999999999999</v>
      </c>
      <c r="E1936" s="5">
        <f t="shared" si="120"/>
        <v>1378.8</v>
      </c>
      <c r="F1936" s="6">
        <v>0.03</v>
      </c>
      <c r="G1936" s="5">
        <f t="shared" si="121"/>
        <v>41.363999999999997</v>
      </c>
      <c r="H1936" s="2">
        <v>3</v>
      </c>
      <c r="I1936" s="3">
        <v>285</v>
      </c>
      <c r="J1936" s="5">
        <f t="shared" si="122"/>
        <v>1622.4359999999999</v>
      </c>
      <c r="K1936" s="11" t="str">
        <f t="shared" si="123"/>
        <v>P0161|Mar</v>
      </c>
    </row>
    <row r="1937" spans="1:11" ht="15" customHeight="1" x14ac:dyDescent="0.25">
      <c r="A1937" s="2" t="s">
        <v>359</v>
      </c>
      <c r="B1937" s="2" t="s">
        <v>2</v>
      </c>
      <c r="C1937" s="2">
        <v>6</v>
      </c>
      <c r="D1937" s="4">
        <v>184.12</v>
      </c>
      <c r="E1937" s="5">
        <f t="shared" si="120"/>
        <v>1104.72</v>
      </c>
      <c r="F1937" s="6">
        <v>0.03</v>
      </c>
      <c r="G1937" s="5">
        <f t="shared" si="121"/>
        <v>33.141599999999997</v>
      </c>
      <c r="H1937" s="2">
        <v>2</v>
      </c>
      <c r="I1937" s="3">
        <v>370</v>
      </c>
      <c r="J1937" s="5">
        <f t="shared" si="122"/>
        <v>1441.5784000000001</v>
      </c>
      <c r="K1937" s="11" t="str">
        <f t="shared" si="123"/>
        <v>P0162|Apr</v>
      </c>
    </row>
    <row r="1938" spans="1:11" ht="15" customHeight="1" x14ac:dyDescent="0.25">
      <c r="A1938" s="2" t="s">
        <v>359</v>
      </c>
      <c r="B1938" s="2" t="s">
        <v>3</v>
      </c>
      <c r="C1938" s="2">
        <v>7</v>
      </c>
      <c r="D1938" s="4">
        <v>198.24</v>
      </c>
      <c r="E1938" s="5">
        <f t="shared" si="120"/>
        <v>1387.68</v>
      </c>
      <c r="F1938" s="6">
        <v>0.03</v>
      </c>
      <c r="G1938" s="5">
        <f t="shared" si="121"/>
        <v>41.630400000000002</v>
      </c>
      <c r="H1938" s="2">
        <v>2</v>
      </c>
      <c r="I1938" s="3">
        <v>370</v>
      </c>
      <c r="J1938" s="5">
        <f t="shared" si="122"/>
        <v>1716.0496000000001</v>
      </c>
      <c r="K1938" s="11" t="str">
        <f t="shared" si="123"/>
        <v>P0162|May</v>
      </c>
    </row>
    <row r="1939" spans="1:11" ht="15" customHeight="1" x14ac:dyDescent="0.25">
      <c r="A1939" s="2" t="s">
        <v>359</v>
      </c>
      <c r="B1939" s="2" t="s">
        <v>4</v>
      </c>
      <c r="C1939" s="2">
        <v>7</v>
      </c>
      <c r="D1939" s="4">
        <v>223.39</v>
      </c>
      <c r="E1939" s="5">
        <f t="shared" si="120"/>
        <v>1563.73</v>
      </c>
      <c r="F1939" s="6">
        <v>0.03</v>
      </c>
      <c r="G1939" s="5">
        <f t="shared" si="121"/>
        <v>46.911899999999996</v>
      </c>
      <c r="H1939" s="2">
        <v>2</v>
      </c>
      <c r="I1939" s="3">
        <v>370</v>
      </c>
      <c r="J1939" s="5">
        <f t="shared" si="122"/>
        <v>1886.8181</v>
      </c>
      <c r="K1939" s="11" t="str">
        <f t="shared" si="123"/>
        <v>P0162|Jun</v>
      </c>
    </row>
    <row r="1940" spans="1:11" ht="15" customHeight="1" x14ac:dyDescent="0.25">
      <c r="A1940" s="2" t="s">
        <v>359</v>
      </c>
      <c r="B1940" s="2" t="s">
        <v>5</v>
      </c>
      <c r="C1940" s="2">
        <v>10</v>
      </c>
      <c r="D1940" s="4">
        <v>234.31</v>
      </c>
      <c r="E1940" s="5">
        <f t="shared" si="120"/>
        <v>2343.1</v>
      </c>
      <c r="F1940" s="6">
        <v>0.03</v>
      </c>
      <c r="G1940" s="5">
        <f t="shared" si="121"/>
        <v>70.292999999999992</v>
      </c>
      <c r="H1940" s="2">
        <v>3</v>
      </c>
      <c r="I1940" s="3">
        <v>555</v>
      </c>
      <c r="J1940" s="5">
        <f t="shared" si="122"/>
        <v>2827.8069999999998</v>
      </c>
      <c r="K1940" s="11" t="str">
        <f t="shared" si="123"/>
        <v>P0162|Jul</v>
      </c>
    </row>
    <row r="1941" spans="1:11" ht="15" customHeight="1" x14ac:dyDescent="0.25">
      <c r="A1941" s="2" t="s">
        <v>359</v>
      </c>
      <c r="B1941" s="2" t="s">
        <v>6</v>
      </c>
      <c r="C1941" s="2">
        <v>10</v>
      </c>
      <c r="D1941" s="4">
        <v>223.34</v>
      </c>
      <c r="E1941" s="5">
        <f t="shared" si="120"/>
        <v>2233.4</v>
      </c>
      <c r="F1941" s="6">
        <v>0.03</v>
      </c>
      <c r="G1941" s="5">
        <f t="shared" si="121"/>
        <v>67.001999999999995</v>
      </c>
      <c r="H1941" s="2">
        <v>3</v>
      </c>
      <c r="I1941" s="3">
        <v>555</v>
      </c>
      <c r="J1941" s="5">
        <f t="shared" si="122"/>
        <v>2721.3980000000001</v>
      </c>
      <c r="K1941" s="11" t="str">
        <f t="shared" si="123"/>
        <v>P0162|Aug</v>
      </c>
    </row>
    <row r="1942" spans="1:11" ht="15" customHeight="1" x14ac:dyDescent="0.25">
      <c r="A1942" s="2" t="s">
        <v>359</v>
      </c>
      <c r="B1942" s="2" t="s">
        <v>7</v>
      </c>
      <c r="C1942" s="2">
        <v>7</v>
      </c>
      <c r="D1942" s="4">
        <v>207.76</v>
      </c>
      <c r="E1942" s="5">
        <f t="shared" si="120"/>
        <v>1454.32</v>
      </c>
      <c r="F1942" s="6">
        <v>0.03</v>
      </c>
      <c r="G1942" s="5">
        <f t="shared" si="121"/>
        <v>43.629599999999996</v>
      </c>
      <c r="H1942" s="2">
        <v>2</v>
      </c>
      <c r="I1942" s="3">
        <v>370</v>
      </c>
      <c r="J1942" s="5">
        <f t="shared" si="122"/>
        <v>1780.6904</v>
      </c>
      <c r="K1942" s="11" t="str">
        <f t="shared" si="123"/>
        <v>P0162|Sep</v>
      </c>
    </row>
    <row r="1943" spans="1:11" ht="15" customHeight="1" x14ac:dyDescent="0.25">
      <c r="A1943" s="2" t="s">
        <v>359</v>
      </c>
      <c r="B1943" s="2" t="s">
        <v>8</v>
      </c>
      <c r="C1943" s="2">
        <v>6</v>
      </c>
      <c r="D1943" s="4">
        <v>173.3</v>
      </c>
      <c r="E1943" s="5">
        <f t="shared" si="120"/>
        <v>1039.8000000000002</v>
      </c>
      <c r="F1943" s="6">
        <v>0.03</v>
      </c>
      <c r="G1943" s="5">
        <f t="shared" si="121"/>
        <v>31.194000000000003</v>
      </c>
      <c r="H1943" s="2">
        <v>2</v>
      </c>
      <c r="I1943" s="3">
        <v>370</v>
      </c>
      <c r="J1943" s="5">
        <f t="shared" si="122"/>
        <v>1378.6060000000002</v>
      </c>
      <c r="K1943" s="11" t="str">
        <f t="shared" si="123"/>
        <v>P0162|Oct</v>
      </c>
    </row>
    <row r="1944" spans="1:11" ht="15" customHeight="1" x14ac:dyDescent="0.25">
      <c r="A1944" s="2" t="s">
        <v>359</v>
      </c>
      <c r="B1944" s="2" t="s">
        <v>9</v>
      </c>
      <c r="C1944" s="2">
        <v>6</v>
      </c>
      <c r="D1944" s="4">
        <v>199.28</v>
      </c>
      <c r="E1944" s="5">
        <f t="shared" si="120"/>
        <v>1195.68</v>
      </c>
      <c r="F1944" s="6">
        <v>0.03</v>
      </c>
      <c r="G1944" s="5">
        <f t="shared" si="121"/>
        <v>35.870400000000004</v>
      </c>
      <c r="H1944" s="2">
        <v>2</v>
      </c>
      <c r="I1944" s="3">
        <v>370</v>
      </c>
      <c r="J1944" s="5">
        <f t="shared" si="122"/>
        <v>1529.8096</v>
      </c>
      <c r="K1944" s="11" t="str">
        <f t="shared" si="123"/>
        <v>P0162|Nov</v>
      </c>
    </row>
    <row r="1945" spans="1:11" ht="15" customHeight="1" x14ac:dyDescent="0.25">
      <c r="A1945" s="2" t="s">
        <v>359</v>
      </c>
      <c r="B1945" s="2" t="s">
        <v>10</v>
      </c>
      <c r="C1945" s="2">
        <v>15</v>
      </c>
      <c r="D1945" s="4">
        <v>353.96</v>
      </c>
      <c r="E1945" s="5">
        <f t="shared" si="120"/>
        <v>5309.4</v>
      </c>
      <c r="F1945" s="6">
        <v>0.03</v>
      </c>
      <c r="G1945" s="5">
        <f t="shared" si="121"/>
        <v>159.28199999999998</v>
      </c>
      <c r="H1945" s="2">
        <v>6</v>
      </c>
      <c r="I1945" s="3">
        <v>1110</v>
      </c>
      <c r="J1945" s="5">
        <f t="shared" si="122"/>
        <v>6260.1179999999995</v>
      </c>
      <c r="K1945" s="11" t="str">
        <f t="shared" si="123"/>
        <v>P0162|Dec</v>
      </c>
    </row>
    <row r="1946" spans="1:11" ht="15" customHeight="1" x14ac:dyDescent="0.25">
      <c r="A1946" s="2" t="s">
        <v>359</v>
      </c>
      <c r="B1946" s="2" t="s">
        <v>11</v>
      </c>
      <c r="C1946" s="2">
        <v>15</v>
      </c>
      <c r="D1946" s="4">
        <v>313.24</v>
      </c>
      <c r="E1946" s="5">
        <f t="shared" si="120"/>
        <v>4698.6000000000004</v>
      </c>
      <c r="F1946" s="6">
        <v>0.03</v>
      </c>
      <c r="G1946" s="5">
        <f t="shared" si="121"/>
        <v>140.958</v>
      </c>
      <c r="H1946" s="2">
        <v>6</v>
      </c>
      <c r="I1946" s="3">
        <v>1110</v>
      </c>
      <c r="J1946" s="5">
        <f t="shared" si="122"/>
        <v>5667.6420000000007</v>
      </c>
      <c r="K1946" s="11" t="str">
        <f t="shared" si="123"/>
        <v>P0162|Jan</v>
      </c>
    </row>
    <row r="1947" spans="1:11" ht="15" customHeight="1" x14ac:dyDescent="0.25">
      <c r="A1947" s="2" t="s">
        <v>359</v>
      </c>
      <c r="B1947" s="2" t="s">
        <v>12</v>
      </c>
      <c r="C1947" s="2">
        <v>14</v>
      </c>
      <c r="D1947" s="4">
        <v>323.44</v>
      </c>
      <c r="E1947" s="5">
        <f t="shared" si="120"/>
        <v>4528.16</v>
      </c>
      <c r="F1947" s="6">
        <v>0.03</v>
      </c>
      <c r="G1947" s="5">
        <f t="shared" si="121"/>
        <v>135.84479999999999</v>
      </c>
      <c r="H1947" s="2">
        <v>5</v>
      </c>
      <c r="I1947" s="3">
        <v>925</v>
      </c>
      <c r="J1947" s="5">
        <f t="shared" si="122"/>
        <v>5317.3152</v>
      </c>
      <c r="K1947" s="11" t="str">
        <f t="shared" si="123"/>
        <v>P0162|Feb</v>
      </c>
    </row>
    <row r="1948" spans="1:11" ht="15" customHeight="1" x14ac:dyDescent="0.25">
      <c r="A1948" s="2" t="s">
        <v>359</v>
      </c>
      <c r="B1948" s="2" t="s">
        <v>13</v>
      </c>
      <c r="C1948" s="2">
        <v>11</v>
      </c>
      <c r="D1948" s="4">
        <v>312.11</v>
      </c>
      <c r="E1948" s="5">
        <f t="shared" si="120"/>
        <v>3433.21</v>
      </c>
      <c r="F1948" s="6">
        <v>0.03</v>
      </c>
      <c r="G1948" s="5">
        <f t="shared" si="121"/>
        <v>102.99629999999999</v>
      </c>
      <c r="H1948" s="2">
        <v>4</v>
      </c>
      <c r="I1948" s="3">
        <v>740</v>
      </c>
      <c r="J1948" s="5">
        <f t="shared" si="122"/>
        <v>4070.2137000000002</v>
      </c>
      <c r="K1948" s="11" t="str">
        <f t="shared" si="123"/>
        <v>P0162|Mar</v>
      </c>
    </row>
    <row r="1949" spans="1:11" ht="15" customHeight="1" x14ac:dyDescent="0.25">
      <c r="A1949" s="2" t="s">
        <v>361</v>
      </c>
      <c r="B1949" s="2" t="s">
        <v>2</v>
      </c>
      <c r="C1949" s="2">
        <v>5</v>
      </c>
      <c r="D1949" s="4">
        <v>223.32</v>
      </c>
      <c r="E1949" s="5">
        <f t="shared" si="120"/>
        <v>1116.5999999999999</v>
      </c>
      <c r="F1949" s="6">
        <v>0.03</v>
      </c>
      <c r="G1949" s="5">
        <f t="shared" si="121"/>
        <v>33.497999999999998</v>
      </c>
      <c r="H1949" s="2">
        <v>2</v>
      </c>
      <c r="I1949" s="3">
        <v>450</v>
      </c>
      <c r="J1949" s="5">
        <f t="shared" si="122"/>
        <v>1533.1019999999999</v>
      </c>
      <c r="K1949" s="11" t="str">
        <f t="shared" si="123"/>
        <v>P0163|Apr</v>
      </c>
    </row>
    <row r="1950" spans="1:11" ht="15" customHeight="1" x14ac:dyDescent="0.25">
      <c r="A1950" s="2" t="s">
        <v>361</v>
      </c>
      <c r="B1950" s="2" t="s">
        <v>3</v>
      </c>
      <c r="C1950" s="2">
        <v>6</v>
      </c>
      <c r="D1950" s="4">
        <v>269.92</v>
      </c>
      <c r="E1950" s="5">
        <f t="shared" si="120"/>
        <v>1619.52</v>
      </c>
      <c r="F1950" s="6">
        <v>0.03</v>
      </c>
      <c r="G1950" s="5">
        <f t="shared" si="121"/>
        <v>48.585599999999999</v>
      </c>
      <c r="H1950" s="2">
        <v>2</v>
      </c>
      <c r="I1950" s="3">
        <v>450</v>
      </c>
      <c r="J1950" s="5">
        <f t="shared" si="122"/>
        <v>2020.9344000000001</v>
      </c>
      <c r="K1950" s="11" t="str">
        <f t="shared" si="123"/>
        <v>P0163|May</v>
      </c>
    </row>
    <row r="1951" spans="1:11" ht="15" customHeight="1" x14ac:dyDescent="0.25">
      <c r="A1951" s="2" t="s">
        <v>361</v>
      </c>
      <c r="B1951" s="2" t="s">
        <v>4</v>
      </c>
      <c r="C1951" s="2">
        <v>6</v>
      </c>
      <c r="D1951" s="4">
        <v>259.01</v>
      </c>
      <c r="E1951" s="5">
        <f t="shared" si="120"/>
        <v>1554.06</v>
      </c>
      <c r="F1951" s="6">
        <v>0.03</v>
      </c>
      <c r="G1951" s="5">
        <f t="shared" si="121"/>
        <v>46.621799999999993</v>
      </c>
      <c r="H1951" s="2">
        <v>2</v>
      </c>
      <c r="I1951" s="3">
        <v>450</v>
      </c>
      <c r="J1951" s="5">
        <f t="shared" si="122"/>
        <v>1957.4382000000001</v>
      </c>
      <c r="K1951" s="11" t="str">
        <f t="shared" si="123"/>
        <v>P0163|Jun</v>
      </c>
    </row>
    <row r="1952" spans="1:11" ht="15" customHeight="1" x14ac:dyDescent="0.25">
      <c r="A1952" s="2" t="s">
        <v>361</v>
      </c>
      <c r="B1952" s="2" t="s">
        <v>5</v>
      </c>
      <c r="C1952" s="2">
        <v>9</v>
      </c>
      <c r="D1952" s="4">
        <v>302.85000000000002</v>
      </c>
      <c r="E1952" s="5">
        <f t="shared" si="120"/>
        <v>2725.65</v>
      </c>
      <c r="F1952" s="6">
        <v>0.03</v>
      </c>
      <c r="G1952" s="5">
        <f t="shared" si="121"/>
        <v>81.769499999999994</v>
      </c>
      <c r="H1952" s="2">
        <v>2</v>
      </c>
      <c r="I1952" s="3">
        <v>450</v>
      </c>
      <c r="J1952" s="5">
        <f t="shared" si="122"/>
        <v>3093.8805000000002</v>
      </c>
      <c r="K1952" s="11" t="str">
        <f t="shared" si="123"/>
        <v>P0163|Jul</v>
      </c>
    </row>
    <row r="1953" spans="1:11" ht="15" customHeight="1" x14ac:dyDescent="0.25">
      <c r="A1953" s="2" t="s">
        <v>361</v>
      </c>
      <c r="B1953" s="2" t="s">
        <v>6</v>
      </c>
      <c r="C1953" s="2">
        <v>9</v>
      </c>
      <c r="D1953" s="4">
        <v>325.38</v>
      </c>
      <c r="E1953" s="5">
        <f t="shared" si="120"/>
        <v>2928.42</v>
      </c>
      <c r="F1953" s="6">
        <v>0.03</v>
      </c>
      <c r="G1953" s="5">
        <f t="shared" si="121"/>
        <v>87.852599999999995</v>
      </c>
      <c r="H1953" s="2">
        <v>2</v>
      </c>
      <c r="I1953" s="3">
        <v>450</v>
      </c>
      <c r="J1953" s="5">
        <f t="shared" si="122"/>
        <v>3290.5673999999999</v>
      </c>
      <c r="K1953" s="11" t="str">
        <f t="shared" si="123"/>
        <v>P0163|Aug</v>
      </c>
    </row>
    <row r="1954" spans="1:11" ht="15" customHeight="1" x14ac:dyDescent="0.25">
      <c r="A1954" s="2" t="s">
        <v>361</v>
      </c>
      <c r="B1954" s="2" t="s">
        <v>7</v>
      </c>
      <c r="C1954" s="2">
        <v>6</v>
      </c>
      <c r="D1954" s="4">
        <v>256.08</v>
      </c>
      <c r="E1954" s="5">
        <f t="shared" si="120"/>
        <v>1536.48</v>
      </c>
      <c r="F1954" s="6">
        <v>0.03</v>
      </c>
      <c r="G1954" s="5">
        <f t="shared" si="121"/>
        <v>46.0944</v>
      </c>
      <c r="H1954" s="2">
        <v>2</v>
      </c>
      <c r="I1954" s="3">
        <v>450</v>
      </c>
      <c r="J1954" s="5">
        <f t="shared" si="122"/>
        <v>1940.3856000000001</v>
      </c>
      <c r="K1954" s="11" t="str">
        <f t="shared" si="123"/>
        <v>P0163|Sep</v>
      </c>
    </row>
    <row r="1955" spans="1:11" ht="15" customHeight="1" x14ac:dyDescent="0.25">
      <c r="A1955" s="2" t="s">
        <v>361</v>
      </c>
      <c r="B1955" s="2" t="s">
        <v>8</v>
      </c>
      <c r="C1955" s="2">
        <v>5</v>
      </c>
      <c r="D1955" s="4">
        <v>245.29</v>
      </c>
      <c r="E1955" s="5">
        <f t="shared" si="120"/>
        <v>1226.45</v>
      </c>
      <c r="F1955" s="6">
        <v>0.03</v>
      </c>
      <c r="G1955" s="5">
        <f t="shared" si="121"/>
        <v>36.793500000000002</v>
      </c>
      <c r="H1955" s="2">
        <v>2</v>
      </c>
      <c r="I1955" s="3">
        <v>450</v>
      </c>
      <c r="J1955" s="5">
        <f t="shared" si="122"/>
        <v>1639.6565000000001</v>
      </c>
      <c r="K1955" s="11" t="str">
        <f t="shared" si="123"/>
        <v>P0163|Oct</v>
      </c>
    </row>
    <row r="1956" spans="1:11" ht="15" customHeight="1" x14ac:dyDescent="0.25">
      <c r="A1956" s="2" t="s">
        <v>361</v>
      </c>
      <c r="B1956" s="2" t="s">
        <v>9</v>
      </c>
      <c r="C1956" s="2">
        <v>6</v>
      </c>
      <c r="D1956" s="4">
        <v>280.27</v>
      </c>
      <c r="E1956" s="5">
        <f t="shared" si="120"/>
        <v>1681.62</v>
      </c>
      <c r="F1956" s="6">
        <v>0.03</v>
      </c>
      <c r="G1956" s="5">
        <f t="shared" si="121"/>
        <v>50.448599999999992</v>
      </c>
      <c r="H1956" s="2">
        <v>2</v>
      </c>
      <c r="I1956" s="3">
        <v>450</v>
      </c>
      <c r="J1956" s="5">
        <f t="shared" si="122"/>
        <v>2081.1713999999997</v>
      </c>
      <c r="K1956" s="11" t="str">
        <f t="shared" si="123"/>
        <v>P0163|Nov</v>
      </c>
    </row>
    <row r="1957" spans="1:11" ht="15" customHeight="1" x14ac:dyDescent="0.25">
      <c r="A1957" s="2" t="s">
        <v>361</v>
      </c>
      <c r="B1957" s="2" t="s">
        <v>10</v>
      </c>
      <c r="C1957" s="2">
        <v>12</v>
      </c>
      <c r="D1957" s="4">
        <v>430.62</v>
      </c>
      <c r="E1957" s="5">
        <f t="shared" si="120"/>
        <v>5167.4400000000005</v>
      </c>
      <c r="F1957" s="6">
        <v>0.03</v>
      </c>
      <c r="G1957" s="5">
        <f t="shared" si="121"/>
        <v>155.0232</v>
      </c>
      <c r="H1957" s="2">
        <v>5</v>
      </c>
      <c r="I1957" s="3">
        <v>1125</v>
      </c>
      <c r="J1957" s="5">
        <f t="shared" si="122"/>
        <v>6137.4168000000009</v>
      </c>
      <c r="K1957" s="11" t="str">
        <f t="shared" si="123"/>
        <v>P0163|Dec</v>
      </c>
    </row>
    <row r="1958" spans="1:11" ht="15" customHeight="1" x14ac:dyDescent="0.25">
      <c r="A1958" s="2" t="s">
        <v>361</v>
      </c>
      <c r="B1958" s="2" t="s">
        <v>11</v>
      </c>
      <c r="C1958" s="2">
        <v>11</v>
      </c>
      <c r="D1958" s="4">
        <v>383.77</v>
      </c>
      <c r="E1958" s="5">
        <f t="shared" si="120"/>
        <v>4221.4699999999993</v>
      </c>
      <c r="F1958" s="6">
        <v>0.03</v>
      </c>
      <c r="G1958" s="5">
        <f t="shared" si="121"/>
        <v>126.64409999999998</v>
      </c>
      <c r="H1958" s="2">
        <v>4</v>
      </c>
      <c r="I1958" s="3">
        <v>900</v>
      </c>
      <c r="J1958" s="5">
        <f t="shared" si="122"/>
        <v>4994.8258999999998</v>
      </c>
      <c r="K1958" s="11" t="str">
        <f t="shared" si="123"/>
        <v>P0163|Jan</v>
      </c>
    </row>
    <row r="1959" spans="1:11" ht="15" customHeight="1" x14ac:dyDescent="0.25">
      <c r="A1959" s="2" t="s">
        <v>361</v>
      </c>
      <c r="B1959" s="2" t="s">
        <v>12</v>
      </c>
      <c r="C1959" s="2">
        <v>11</v>
      </c>
      <c r="D1959" s="4">
        <v>397.23</v>
      </c>
      <c r="E1959" s="5">
        <f t="shared" si="120"/>
        <v>4369.5300000000007</v>
      </c>
      <c r="F1959" s="6">
        <v>0.03</v>
      </c>
      <c r="G1959" s="5">
        <f t="shared" si="121"/>
        <v>131.08590000000001</v>
      </c>
      <c r="H1959" s="2">
        <v>4</v>
      </c>
      <c r="I1959" s="3">
        <v>900</v>
      </c>
      <c r="J1959" s="5">
        <f t="shared" si="122"/>
        <v>5138.4441000000006</v>
      </c>
      <c r="K1959" s="11" t="str">
        <f t="shared" si="123"/>
        <v>P0163|Feb</v>
      </c>
    </row>
    <row r="1960" spans="1:11" ht="15" customHeight="1" x14ac:dyDescent="0.25">
      <c r="A1960" s="2" t="s">
        <v>361</v>
      </c>
      <c r="B1960" s="2" t="s">
        <v>13</v>
      </c>
      <c r="C1960" s="2">
        <v>8</v>
      </c>
      <c r="D1960" s="4">
        <v>357.87</v>
      </c>
      <c r="E1960" s="5">
        <f t="shared" si="120"/>
        <v>2862.96</v>
      </c>
      <c r="F1960" s="6">
        <v>0.03</v>
      </c>
      <c r="G1960" s="5">
        <f t="shared" si="121"/>
        <v>85.888800000000003</v>
      </c>
      <c r="H1960" s="2">
        <v>3</v>
      </c>
      <c r="I1960" s="3">
        <v>675</v>
      </c>
      <c r="J1960" s="5">
        <f t="shared" si="122"/>
        <v>3452.0711999999999</v>
      </c>
      <c r="K1960" s="11" t="str">
        <f t="shared" si="123"/>
        <v>P0163|Mar</v>
      </c>
    </row>
    <row r="1961" spans="1:11" ht="15" customHeight="1" x14ac:dyDescent="0.25">
      <c r="A1961" s="2" t="s">
        <v>363</v>
      </c>
      <c r="B1961" s="2" t="s">
        <v>2</v>
      </c>
      <c r="C1961" s="2">
        <v>6</v>
      </c>
      <c r="D1961" s="4">
        <v>176.89</v>
      </c>
      <c r="E1961" s="5">
        <f t="shared" si="120"/>
        <v>1061.3399999999999</v>
      </c>
      <c r="F1961" s="6">
        <v>0.03</v>
      </c>
      <c r="G1961" s="5">
        <f t="shared" si="121"/>
        <v>31.840199999999996</v>
      </c>
      <c r="H1961" s="2">
        <v>2</v>
      </c>
      <c r="I1961" s="3">
        <v>300</v>
      </c>
      <c r="J1961" s="5">
        <f t="shared" si="122"/>
        <v>1329.4997999999998</v>
      </c>
      <c r="K1961" s="11" t="str">
        <f t="shared" si="123"/>
        <v>P0164|Apr</v>
      </c>
    </row>
    <row r="1962" spans="1:11" ht="15" customHeight="1" x14ac:dyDescent="0.25">
      <c r="A1962" s="2" t="s">
        <v>363</v>
      </c>
      <c r="B1962" s="2" t="s">
        <v>3</v>
      </c>
      <c r="C1962" s="2">
        <v>8</v>
      </c>
      <c r="D1962" s="4">
        <v>159.07</v>
      </c>
      <c r="E1962" s="5">
        <f t="shared" si="120"/>
        <v>1272.56</v>
      </c>
      <c r="F1962" s="6">
        <v>0.03</v>
      </c>
      <c r="G1962" s="5">
        <f t="shared" si="121"/>
        <v>38.1768</v>
      </c>
      <c r="H1962" s="2">
        <v>2</v>
      </c>
      <c r="I1962" s="3">
        <v>300</v>
      </c>
      <c r="J1962" s="5">
        <f t="shared" si="122"/>
        <v>1534.3832</v>
      </c>
      <c r="K1962" s="11" t="str">
        <f t="shared" si="123"/>
        <v>P0164|May</v>
      </c>
    </row>
    <row r="1963" spans="1:11" ht="15" customHeight="1" x14ac:dyDescent="0.25">
      <c r="A1963" s="2" t="s">
        <v>363</v>
      </c>
      <c r="B1963" s="2" t="s">
        <v>4</v>
      </c>
      <c r="C1963" s="2">
        <v>9</v>
      </c>
      <c r="D1963" s="4">
        <v>166.93</v>
      </c>
      <c r="E1963" s="5">
        <f t="shared" si="120"/>
        <v>1502.3700000000001</v>
      </c>
      <c r="F1963" s="6">
        <v>0.03</v>
      </c>
      <c r="G1963" s="5">
        <f t="shared" si="121"/>
        <v>45.071100000000001</v>
      </c>
      <c r="H1963" s="2">
        <v>2</v>
      </c>
      <c r="I1963" s="3">
        <v>300</v>
      </c>
      <c r="J1963" s="5">
        <f t="shared" si="122"/>
        <v>1757.2989000000002</v>
      </c>
      <c r="K1963" s="11" t="str">
        <f t="shared" si="123"/>
        <v>P0164|Jun</v>
      </c>
    </row>
    <row r="1964" spans="1:11" ht="15" customHeight="1" x14ac:dyDescent="0.25">
      <c r="A1964" s="2" t="s">
        <v>363</v>
      </c>
      <c r="B1964" s="2" t="s">
        <v>5</v>
      </c>
      <c r="C1964" s="2">
        <v>12</v>
      </c>
      <c r="D1964" s="4">
        <v>195.92</v>
      </c>
      <c r="E1964" s="5">
        <f t="shared" si="120"/>
        <v>2351.04</v>
      </c>
      <c r="F1964" s="6">
        <v>0.03</v>
      </c>
      <c r="G1964" s="5">
        <f t="shared" si="121"/>
        <v>70.531199999999998</v>
      </c>
      <c r="H1964" s="2">
        <v>3</v>
      </c>
      <c r="I1964" s="3">
        <v>450</v>
      </c>
      <c r="J1964" s="5">
        <f t="shared" si="122"/>
        <v>2730.5088000000001</v>
      </c>
      <c r="K1964" s="11" t="str">
        <f t="shared" si="123"/>
        <v>P0164|Jul</v>
      </c>
    </row>
    <row r="1965" spans="1:11" ht="15" customHeight="1" x14ac:dyDescent="0.25">
      <c r="A1965" s="2" t="s">
        <v>363</v>
      </c>
      <c r="B1965" s="2" t="s">
        <v>6</v>
      </c>
      <c r="C1965" s="2">
        <v>11</v>
      </c>
      <c r="D1965" s="4">
        <v>192.62</v>
      </c>
      <c r="E1965" s="5">
        <f t="shared" si="120"/>
        <v>2118.8200000000002</v>
      </c>
      <c r="F1965" s="6">
        <v>0.03</v>
      </c>
      <c r="G1965" s="5">
        <f t="shared" si="121"/>
        <v>63.564600000000006</v>
      </c>
      <c r="H1965" s="2">
        <v>3</v>
      </c>
      <c r="I1965" s="3">
        <v>450</v>
      </c>
      <c r="J1965" s="5">
        <f t="shared" si="122"/>
        <v>2505.2554</v>
      </c>
      <c r="K1965" s="11" t="str">
        <f t="shared" si="123"/>
        <v>P0164|Aug</v>
      </c>
    </row>
    <row r="1966" spans="1:11" ht="15" customHeight="1" x14ac:dyDescent="0.25">
      <c r="A1966" s="2" t="s">
        <v>363</v>
      </c>
      <c r="B1966" s="2" t="s">
        <v>7</v>
      </c>
      <c r="C1966" s="2">
        <v>8</v>
      </c>
      <c r="D1966" s="4">
        <v>181.52</v>
      </c>
      <c r="E1966" s="5">
        <f t="shared" si="120"/>
        <v>1452.16</v>
      </c>
      <c r="F1966" s="6">
        <v>0.03</v>
      </c>
      <c r="G1966" s="5">
        <f t="shared" si="121"/>
        <v>43.564799999999998</v>
      </c>
      <c r="H1966" s="2">
        <v>2</v>
      </c>
      <c r="I1966" s="3">
        <v>300</v>
      </c>
      <c r="J1966" s="5">
        <f t="shared" si="122"/>
        <v>1708.5952</v>
      </c>
      <c r="K1966" s="11" t="str">
        <f t="shared" si="123"/>
        <v>P0164|Sep</v>
      </c>
    </row>
    <row r="1967" spans="1:11" ht="15" customHeight="1" x14ac:dyDescent="0.25">
      <c r="A1967" s="2" t="s">
        <v>363</v>
      </c>
      <c r="B1967" s="2" t="s">
        <v>8</v>
      </c>
      <c r="C1967" s="2">
        <v>7</v>
      </c>
      <c r="D1967" s="4">
        <v>164.29</v>
      </c>
      <c r="E1967" s="5">
        <f t="shared" si="120"/>
        <v>1150.03</v>
      </c>
      <c r="F1967" s="6">
        <v>0.03</v>
      </c>
      <c r="G1967" s="5">
        <f t="shared" si="121"/>
        <v>34.500900000000001</v>
      </c>
      <c r="H1967" s="2">
        <v>2</v>
      </c>
      <c r="I1967" s="3">
        <v>300</v>
      </c>
      <c r="J1967" s="5">
        <f t="shared" si="122"/>
        <v>1415.5291</v>
      </c>
      <c r="K1967" s="11" t="str">
        <f t="shared" si="123"/>
        <v>P0164|Oct</v>
      </c>
    </row>
    <row r="1968" spans="1:11" ht="15" customHeight="1" x14ac:dyDescent="0.25">
      <c r="A1968" s="2" t="s">
        <v>363</v>
      </c>
      <c r="B1968" s="2" t="s">
        <v>9</v>
      </c>
      <c r="C1968" s="2">
        <v>8</v>
      </c>
      <c r="D1968" s="4">
        <v>170.55</v>
      </c>
      <c r="E1968" s="5">
        <f t="shared" si="120"/>
        <v>1364.4</v>
      </c>
      <c r="F1968" s="6">
        <v>0.03</v>
      </c>
      <c r="G1968" s="5">
        <f t="shared" si="121"/>
        <v>40.932000000000002</v>
      </c>
      <c r="H1968" s="2">
        <v>3</v>
      </c>
      <c r="I1968" s="3">
        <v>450</v>
      </c>
      <c r="J1968" s="5">
        <f t="shared" si="122"/>
        <v>1773.4680000000001</v>
      </c>
      <c r="K1968" s="11" t="str">
        <f t="shared" si="123"/>
        <v>P0164|Nov</v>
      </c>
    </row>
    <row r="1969" spans="1:11" ht="15" customHeight="1" x14ac:dyDescent="0.25">
      <c r="A1969" s="2" t="s">
        <v>363</v>
      </c>
      <c r="B1969" s="2" t="s">
        <v>10</v>
      </c>
      <c r="C1969" s="2">
        <v>15</v>
      </c>
      <c r="D1969" s="4">
        <v>306.89999999999998</v>
      </c>
      <c r="E1969" s="5">
        <f t="shared" si="120"/>
        <v>4603.5</v>
      </c>
      <c r="F1969" s="6">
        <v>0.03</v>
      </c>
      <c r="G1969" s="5">
        <f t="shared" si="121"/>
        <v>138.10499999999999</v>
      </c>
      <c r="H1969" s="2">
        <v>6</v>
      </c>
      <c r="I1969" s="3">
        <v>900</v>
      </c>
      <c r="J1969" s="5">
        <f t="shared" si="122"/>
        <v>5365.3950000000004</v>
      </c>
      <c r="K1969" s="11" t="str">
        <f t="shared" si="123"/>
        <v>P0164|Dec</v>
      </c>
    </row>
    <row r="1970" spans="1:11" ht="15" customHeight="1" x14ac:dyDescent="0.25">
      <c r="A1970" s="2" t="s">
        <v>363</v>
      </c>
      <c r="B1970" s="2" t="s">
        <v>11</v>
      </c>
      <c r="C1970" s="2">
        <v>15</v>
      </c>
      <c r="D1970" s="4">
        <v>276.36</v>
      </c>
      <c r="E1970" s="5">
        <f t="shared" si="120"/>
        <v>4145.4000000000005</v>
      </c>
      <c r="F1970" s="6">
        <v>0.03</v>
      </c>
      <c r="G1970" s="5">
        <f t="shared" si="121"/>
        <v>124.36200000000001</v>
      </c>
      <c r="H1970" s="2">
        <v>6</v>
      </c>
      <c r="I1970" s="3">
        <v>900</v>
      </c>
      <c r="J1970" s="5">
        <f t="shared" si="122"/>
        <v>4921.0380000000005</v>
      </c>
      <c r="K1970" s="11" t="str">
        <f t="shared" si="123"/>
        <v>P0164|Jan</v>
      </c>
    </row>
    <row r="1971" spans="1:11" ht="15" customHeight="1" x14ac:dyDescent="0.25">
      <c r="A1971" s="2" t="s">
        <v>363</v>
      </c>
      <c r="B1971" s="2" t="s">
        <v>12</v>
      </c>
      <c r="C1971" s="2">
        <v>13</v>
      </c>
      <c r="D1971" s="4">
        <v>265.60000000000002</v>
      </c>
      <c r="E1971" s="5">
        <f t="shared" si="120"/>
        <v>3452.8</v>
      </c>
      <c r="F1971" s="6">
        <v>0.03</v>
      </c>
      <c r="G1971" s="5">
        <f t="shared" si="121"/>
        <v>103.584</v>
      </c>
      <c r="H1971" s="2">
        <v>5</v>
      </c>
      <c r="I1971" s="3">
        <v>750</v>
      </c>
      <c r="J1971" s="5">
        <f t="shared" si="122"/>
        <v>4099.2160000000003</v>
      </c>
      <c r="K1971" s="11" t="str">
        <f t="shared" si="123"/>
        <v>P0164|Feb</v>
      </c>
    </row>
    <row r="1972" spans="1:11" ht="15" customHeight="1" x14ac:dyDescent="0.25">
      <c r="A1972" s="2" t="s">
        <v>363</v>
      </c>
      <c r="B1972" s="2" t="s">
        <v>13</v>
      </c>
      <c r="C1972" s="2">
        <v>13</v>
      </c>
      <c r="D1972" s="4">
        <v>233.5</v>
      </c>
      <c r="E1972" s="5">
        <f t="shared" si="120"/>
        <v>3035.5</v>
      </c>
      <c r="F1972" s="6">
        <v>0.03</v>
      </c>
      <c r="G1972" s="5">
        <f t="shared" si="121"/>
        <v>91.064999999999998</v>
      </c>
      <c r="H1972" s="2">
        <v>5</v>
      </c>
      <c r="I1972" s="3">
        <v>750</v>
      </c>
      <c r="J1972" s="5">
        <f t="shared" si="122"/>
        <v>3694.4349999999999</v>
      </c>
      <c r="K1972" s="11" t="str">
        <f t="shared" si="123"/>
        <v>P0164|Mar</v>
      </c>
    </row>
    <row r="1973" spans="1:11" ht="15" customHeight="1" x14ac:dyDescent="0.25">
      <c r="A1973" s="2" t="s">
        <v>365</v>
      </c>
      <c r="B1973" s="2" t="s">
        <v>2</v>
      </c>
      <c r="C1973" s="2">
        <v>5</v>
      </c>
      <c r="D1973" s="4">
        <v>192.74</v>
      </c>
      <c r="E1973" s="5">
        <f t="shared" si="120"/>
        <v>963.7</v>
      </c>
      <c r="F1973" s="6">
        <v>0.03</v>
      </c>
      <c r="G1973" s="5">
        <f t="shared" si="121"/>
        <v>28.911000000000001</v>
      </c>
      <c r="H1973" s="2">
        <v>2</v>
      </c>
      <c r="I1973" s="3">
        <v>370</v>
      </c>
      <c r="J1973" s="5">
        <f t="shared" si="122"/>
        <v>1304.789</v>
      </c>
      <c r="K1973" s="11" t="str">
        <f t="shared" si="123"/>
        <v>P0165|Apr</v>
      </c>
    </row>
    <row r="1974" spans="1:11" ht="15" customHeight="1" x14ac:dyDescent="0.25">
      <c r="A1974" s="2" t="s">
        <v>365</v>
      </c>
      <c r="B1974" s="2" t="s">
        <v>3</v>
      </c>
      <c r="C1974" s="2">
        <v>6</v>
      </c>
      <c r="D1974" s="4">
        <v>208.49</v>
      </c>
      <c r="E1974" s="5">
        <f t="shared" si="120"/>
        <v>1250.94</v>
      </c>
      <c r="F1974" s="6">
        <v>0.03</v>
      </c>
      <c r="G1974" s="5">
        <f t="shared" si="121"/>
        <v>37.528199999999998</v>
      </c>
      <c r="H1974" s="2">
        <v>2</v>
      </c>
      <c r="I1974" s="3">
        <v>370</v>
      </c>
      <c r="J1974" s="5">
        <f t="shared" si="122"/>
        <v>1583.4118000000001</v>
      </c>
      <c r="K1974" s="11" t="str">
        <f t="shared" si="123"/>
        <v>P0165|May</v>
      </c>
    </row>
    <row r="1975" spans="1:11" ht="15" customHeight="1" x14ac:dyDescent="0.25">
      <c r="A1975" s="2" t="s">
        <v>365</v>
      </c>
      <c r="B1975" s="2" t="s">
        <v>4</v>
      </c>
      <c r="C1975" s="2">
        <v>7</v>
      </c>
      <c r="D1975" s="4">
        <v>195.11</v>
      </c>
      <c r="E1975" s="5">
        <f t="shared" si="120"/>
        <v>1365.77</v>
      </c>
      <c r="F1975" s="6">
        <v>0.03</v>
      </c>
      <c r="G1975" s="5">
        <f t="shared" si="121"/>
        <v>40.973099999999995</v>
      </c>
      <c r="H1975" s="2">
        <v>2</v>
      </c>
      <c r="I1975" s="3">
        <v>370</v>
      </c>
      <c r="J1975" s="5">
        <f t="shared" si="122"/>
        <v>1694.7969000000001</v>
      </c>
      <c r="K1975" s="11" t="str">
        <f t="shared" si="123"/>
        <v>P0165|Jun</v>
      </c>
    </row>
    <row r="1976" spans="1:11" ht="15" customHeight="1" x14ac:dyDescent="0.25">
      <c r="A1976" s="2" t="s">
        <v>365</v>
      </c>
      <c r="B1976" s="2" t="s">
        <v>5</v>
      </c>
      <c r="C1976" s="2">
        <v>11</v>
      </c>
      <c r="D1976" s="4">
        <v>238.71</v>
      </c>
      <c r="E1976" s="5">
        <f t="shared" si="120"/>
        <v>2625.81</v>
      </c>
      <c r="F1976" s="6">
        <v>0.03</v>
      </c>
      <c r="G1976" s="5">
        <f t="shared" si="121"/>
        <v>78.774299999999997</v>
      </c>
      <c r="H1976" s="2">
        <v>3</v>
      </c>
      <c r="I1976" s="3">
        <v>555</v>
      </c>
      <c r="J1976" s="5">
        <f t="shared" si="122"/>
        <v>3102.0356999999999</v>
      </c>
      <c r="K1976" s="11" t="str">
        <f t="shared" si="123"/>
        <v>P0165|Jul</v>
      </c>
    </row>
    <row r="1977" spans="1:11" ht="15" customHeight="1" x14ac:dyDescent="0.25">
      <c r="A1977" s="2" t="s">
        <v>365</v>
      </c>
      <c r="B1977" s="2" t="s">
        <v>6</v>
      </c>
      <c r="C1977" s="2">
        <v>9</v>
      </c>
      <c r="D1977" s="4">
        <v>234.86</v>
      </c>
      <c r="E1977" s="5">
        <f t="shared" si="120"/>
        <v>2113.7400000000002</v>
      </c>
      <c r="F1977" s="6">
        <v>0.03</v>
      </c>
      <c r="G1977" s="5">
        <f t="shared" si="121"/>
        <v>63.412200000000006</v>
      </c>
      <c r="H1977" s="2">
        <v>2</v>
      </c>
      <c r="I1977" s="3">
        <v>370</v>
      </c>
      <c r="J1977" s="5">
        <f t="shared" si="122"/>
        <v>2420.3278</v>
      </c>
      <c r="K1977" s="11" t="str">
        <f t="shared" si="123"/>
        <v>P0165|Aug</v>
      </c>
    </row>
    <row r="1978" spans="1:11" ht="15" customHeight="1" x14ac:dyDescent="0.25">
      <c r="A1978" s="2" t="s">
        <v>365</v>
      </c>
      <c r="B1978" s="2" t="s">
        <v>7</v>
      </c>
      <c r="C1978" s="2">
        <v>6</v>
      </c>
      <c r="D1978" s="4">
        <v>250.21</v>
      </c>
      <c r="E1978" s="5">
        <f t="shared" si="120"/>
        <v>1501.26</v>
      </c>
      <c r="F1978" s="6">
        <v>0.03</v>
      </c>
      <c r="G1978" s="5">
        <f t="shared" si="121"/>
        <v>45.037799999999997</v>
      </c>
      <c r="H1978" s="2">
        <v>2</v>
      </c>
      <c r="I1978" s="3">
        <v>370</v>
      </c>
      <c r="J1978" s="5">
        <f t="shared" si="122"/>
        <v>1826.2221999999999</v>
      </c>
      <c r="K1978" s="11" t="str">
        <f t="shared" si="123"/>
        <v>P0165|Sep</v>
      </c>
    </row>
    <row r="1979" spans="1:11" ht="15" customHeight="1" x14ac:dyDescent="0.25">
      <c r="A1979" s="2" t="s">
        <v>365</v>
      </c>
      <c r="B1979" s="2" t="s">
        <v>8</v>
      </c>
      <c r="C1979" s="2">
        <v>6</v>
      </c>
      <c r="D1979" s="4">
        <v>186.44</v>
      </c>
      <c r="E1979" s="5">
        <f t="shared" si="120"/>
        <v>1118.6399999999999</v>
      </c>
      <c r="F1979" s="6">
        <v>0.03</v>
      </c>
      <c r="G1979" s="5">
        <f t="shared" si="121"/>
        <v>33.559199999999997</v>
      </c>
      <c r="H1979" s="2">
        <v>2</v>
      </c>
      <c r="I1979" s="3">
        <v>370</v>
      </c>
      <c r="J1979" s="5">
        <f t="shared" si="122"/>
        <v>1455.0808</v>
      </c>
      <c r="K1979" s="11" t="str">
        <f t="shared" si="123"/>
        <v>P0165|Oct</v>
      </c>
    </row>
    <row r="1980" spans="1:11" ht="15" customHeight="1" x14ac:dyDescent="0.25">
      <c r="A1980" s="2" t="s">
        <v>365</v>
      </c>
      <c r="B1980" s="2" t="s">
        <v>9</v>
      </c>
      <c r="C1980" s="2">
        <v>6</v>
      </c>
      <c r="D1980" s="4">
        <v>215.17</v>
      </c>
      <c r="E1980" s="5">
        <f t="shared" si="120"/>
        <v>1291.02</v>
      </c>
      <c r="F1980" s="6">
        <v>0.03</v>
      </c>
      <c r="G1980" s="5">
        <f t="shared" si="121"/>
        <v>38.730599999999995</v>
      </c>
      <c r="H1980" s="2">
        <v>2</v>
      </c>
      <c r="I1980" s="3">
        <v>370</v>
      </c>
      <c r="J1980" s="5">
        <f t="shared" si="122"/>
        <v>1622.2893999999999</v>
      </c>
      <c r="K1980" s="11" t="str">
        <f t="shared" si="123"/>
        <v>P0165|Nov</v>
      </c>
    </row>
    <row r="1981" spans="1:11" ht="15" customHeight="1" x14ac:dyDescent="0.25">
      <c r="A1981" s="2" t="s">
        <v>365</v>
      </c>
      <c r="B1981" s="2" t="s">
        <v>10</v>
      </c>
      <c r="C1981" s="2">
        <v>13</v>
      </c>
      <c r="D1981" s="4">
        <v>383.73</v>
      </c>
      <c r="E1981" s="5">
        <f t="shared" si="120"/>
        <v>4988.49</v>
      </c>
      <c r="F1981" s="6">
        <v>0.03</v>
      </c>
      <c r="G1981" s="5">
        <f t="shared" si="121"/>
        <v>149.65469999999999</v>
      </c>
      <c r="H1981" s="2">
        <v>5</v>
      </c>
      <c r="I1981" s="3">
        <v>925</v>
      </c>
      <c r="J1981" s="5">
        <f t="shared" si="122"/>
        <v>5763.8352999999997</v>
      </c>
      <c r="K1981" s="11" t="str">
        <f t="shared" si="123"/>
        <v>P0165|Dec</v>
      </c>
    </row>
    <row r="1982" spans="1:11" ht="15" customHeight="1" x14ac:dyDescent="0.25">
      <c r="A1982" s="2" t="s">
        <v>365</v>
      </c>
      <c r="B1982" s="2" t="s">
        <v>11</v>
      </c>
      <c r="C1982" s="2">
        <v>13</v>
      </c>
      <c r="D1982" s="4">
        <v>343.38</v>
      </c>
      <c r="E1982" s="5">
        <f t="shared" si="120"/>
        <v>4463.9399999999996</v>
      </c>
      <c r="F1982" s="6">
        <v>0.03</v>
      </c>
      <c r="G1982" s="5">
        <f t="shared" si="121"/>
        <v>133.91819999999998</v>
      </c>
      <c r="H1982" s="2">
        <v>5</v>
      </c>
      <c r="I1982" s="3">
        <v>925</v>
      </c>
      <c r="J1982" s="5">
        <f t="shared" si="122"/>
        <v>5255.0217999999995</v>
      </c>
      <c r="K1982" s="11" t="str">
        <f t="shared" si="123"/>
        <v>P0165|Jan</v>
      </c>
    </row>
    <row r="1983" spans="1:11" ht="15" customHeight="1" x14ac:dyDescent="0.25">
      <c r="A1983" s="2" t="s">
        <v>365</v>
      </c>
      <c r="B1983" s="2" t="s">
        <v>12</v>
      </c>
      <c r="C1983" s="2">
        <v>10</v>
      </c>
      <c r="D1983" s="4">
        <v>304.39</v>
      </c>
      <c r="E1983" s="5">
        <f t="shared" si="120"/>
        <v>3043.8999999999996</v>
      </c>
      <c r="F1983" s="6">
        <v>0.03</v>
      </c>
      <c r="G1983" s="5">
        <f t="shared" si="121"/>
        <v>91.316999999999979</v>
      </c>
      <c r="H1983" s="2">
        <v>4</v>
      </c>
      <c r="I1983" s="3">
        <v>740</v>
      </c>
      <c r="J1983" s="5">
        <f t="shared" si="122"/>
        <v>3692.5829999999996</v>
      </c>
      <c r="K1983" s="11" t="str">
        <f t="shared" si="123"/>
        <v>P0165|Feb</v>
      </c>
    </row>
    <row r="1984" spans="1:11" ht="15" customHeight="1" x14ac:dyDescent="0.25">
      <c r="A1984" s="2" t="s">
        <v>365</v>
      </c>
      <c r="B1984" s="2" t="s">
        <v>13</v>
      </c>
      <c r="C1984" s="2">
        <v>11</v>
      </c>
      <c r="D1984" s="4">
        <v>273.14999999999998</v>
      </c>
      <c r="E1984" s="5">
        <f t="shared" si="120"/>
        <v>3004.6499999999996</v>
      </c>
      <c r="F1984" s="6">
        <v>0.03</v>
      </c>
      <c r="G1984" s="5">
        <f t="shared" si="121"/>
        <v>90.139499999999984</v>
      </c>
      <c r="H1984" s="2">
        <v>4</v>
      </c>
      <c r="I1984" s="3">
        <v>740</v>
      </c>
      <c r="J1984" s="5">
        <f t="shared" si="122"/>
        <v>3654.5104999999999</v>
      </c>
      <c r="K1984" s="11" t="str">
        <f t="shared" si="123"/>
        <v>P0165|Mar</v>
      </c>
    </row>
    <row r="1985" spans="1:11" ht="15" customHeight="1" x14ac:dyDescent="0.25">
      <c r="A1985" s="2" t="s">
        <v>367</v>
      </c>
      <c r="B1985" s="2" t="s">
        <v>2</v>
      </c>
      <c r="C1985" s="2">
        <v>5</v>
      </c>
      <c r="D1985" s="4">
        <v>229.6</v>
      </c>
      <c r="E1985" s="5">
        <f t="shared" si="120"/>
        <v>1148</v>
      </c>
      <c r="F1985" s="6">
        <v>0.03</v>
      </c>
      <c r="G1985" s="5">
        <f t="shared" si="121"/>
        <v>34.44</v>
      </c>
      <c r="H1985" s="2">
        <v>2</v>
      </c>
      <c r="I1985" s="3">
        <v>450</v>
      </c>
      <c r="J1985" s="5">
        <f t="shared" si="122"/>
        <v>1563.56</v>
      </c>
      <c r="K1985" s="11" t="str">
        <f t="shared" si="123"/>
        <v>P0166|Apr</v>
      </c>
    </row>
    <row r="1986" spans="1:11" ht="15" customHeight="1" x14ac:dyDescent="0.25">
      <c r="A1986" s="2" t="s">
        <v>367</v>
      </c>
      <c r="B1986" s="2" t="s">
        <v>3</v>
      </c>
      <c r="C1986" s="2">
        <v>7</v>
      </c>
      <c r="D1986" s="4">
        <v>249.92</v>
      </c>
      <c r="E1986" s="5">
        <f t="shared" si="120"/>
        <v>1749.4399999999998</v>
      </c>
      <c r="F1986" s="6">
        <v>0.03</v>
      </c>
      <c r="G1986" s="5">
        <f t="shared" si="121"/>
        <v>52.483199999999989</v>
      </c>
      <c r="H1986" s="2">
        <v>2</v>
      </c>
      <c r="I1986" s="3">
        <v>450</v>
      </c>
      <c r="J1986" s="5">
        <f t="shared" si="122"/>
        <v>2146.9567999999995</v>
      </c>
      <c r="K1986" s="11" t="str">
        <f t="shared" si="123"/>
        <v>P0166|May</v>
      </c>
    </row>
    <row r="1987" spans="1:11" ht="15" customHeight="1" x14ac:dyDescent="0.25">
      <c r="A1987" s="2" t="s">
        <v>367</v>
      </c>
      <c r="B1987" s="2" t="s">
        <v>4</v>
      </c>
      <c r="C1987" s="2">
        <v>7</v>
      </c>
      <c r="D1987" s="4">
        <v>254.53</v>
      </c>
      <c r="E1987" s="5">
        <f t="shared" si="120"/>
        <v>1781.71</v>
      </c>
      <c r="F1987" s="6">
        <v>0.03</v>
      </c>
      <c r="G1987" s="5">
        <f t="shared" si="121"/>
        <v>53.451299999999996</v>
      </c>
      <c r="H1987" s="2">
        <v>2</v>
      </c>
      <c r="I1987" s="3">
        <v>450</v>
      </c>
      <c r="J1987" s="5">
        <f t="shared" si="122"/>
        <v>2178.2586999999999</v>
      </c>
      <c r="K1987" s="11" t="str">
        <f t="shared" si="123"/>
        <v>P0166|Jun</v>
      </c>
    </row>
    <row r="1988" spans="1:11" ht="15" customHeight="1" x14ac:dyDescent="0.25">
      <c r="A1988" s="2" t="s">
        <v>367</v>
      </c>
      <c r="B1988" s="2" t="s">
        <v>5</v>
      </c>
      <c r="C1988" s="2">
        <v>9</v>
      </c>
      <c r="D1988" s="4">
        <v>280.12</v>
      </c>
      <c r="E1988" s="5">
        <f t="shared" si="120"/>
        <v>2521.08</v>
      </c>
      <c r="F1988" s="6">
        <v>0.03</v>
      </c>
      <c r="G1988" s="5">
        <f t="shared" si="121"/>
        <v>75.63239999999999</v>
      </c>
      <c r="H1988" s="2">
        <v>2</v>
      </c>
      <c r="I1988" s="3">
        <v>450</v>
      </c>
      <c r="J1988" s="5">
        <f t="shared" si="122"/>
        <v>2895.4476</v>
      </c>
      <c r="K1988" s="11" t="str">
        <f t="shared" si="123"/>
        <v>P0166|Jul</v>
      </c>
    </row>
    <row r="1989" spans="1:11" ht="15" customHeight="1" x14ac:dyDescent="0.25">
      <c r="A1989" s="2" t="s">
        <v>367</v>
      </c>
      <c r="B1989" s="2" t="s">
        <v>6</v>
      </c>
      <c r="C1989" s="2">
        <v>11</v>
      </c>
      <c r="D1989" s="4">
        <v>237.52</v>
      </c>
      <c r="E1989" s="5">
        <f t="shared" ref="E1989:E2052" si="124">C1989*D1989</f>
        <v>2612.7200000000003</v>
      </c>
      <c r="F1989" s="6">
        <v>0.03</v>
      </c>
      <c r="G1989" s="5">
        <f t="shared" ref="G1989:G2052" si="125">E1989*F1989</f>
        <v>78.381600000000006</v>
      </c>
      <c r="H1989" s="2">
        <v>3</v>
      </c>
      <c r="I1989" s="3">
        <v>675</v>
      </c>
      <c r="J1989" s="5">
        <f t="shared" ref="J1989:J2052" si="126">E1989+I1989-G1989</f>
        <v>3209.3384000000001</v>
      </c>
      <c r="K1989" s="11" t="str">
        <f t="shared" ref="K1989:K2052" si="127">A1989&amp;"|"&amp;B1989</f>
        <v>P0166|Aug</v>
      </c>
    </row>
    <row r="1990" spans="1:11" ht="15" customHeight="1" x14ac:dyDescent="0.25">
      <c r="A1990" s="2" t="s">
        <v>367</v>
      </c>
      <c r="B1990" s="2" t="s">
        <v>7</v>
      </c>
      <c r="C1990" s="2">
        <v>6</v>
      </c>
      <c r="D1990" s="4">
        <v>277.44</v>
      </c>
      <c r="E1990" s="5">
        <f t="shared" si="124"/>
        <v>1664.6399999999999</v>
      </c>
      <c r="F1990" s="6">
        <v>0.03</v>
      </c>
      <c r="G1990" s="5">
        <f t="shared" si="125"/>
        <v>49.939199999999992</v>
      </c>
      <c r="H1990" s="2">
        <v>2</v>
      </c>
      <c r="I1990" s="3">
        <v>450</v>
      </c>
      <c r="J1990" s="5">
        <f t="shared" si="126"/>
        <v>2064.7008000000001</v>
      </c>
      <c r="K1990" s="11" t="str">
        <f t="shared" si="127"/>
        <v>P0166|Sep</v>
      </c>
    </row>
    <row r="1991" spans="1:11" ht="15" customHeight="1" x14ac:dyDescent="0.25">
      <c r="A1991" s="2" t="s">
        <v>367</v>
      </c>
      <c r="B1991" s="2" t="s">
        <v>8</v>
      </c>
      <c r="C1991" s="2">
        <v>6</v>
      </c>
      <c r="D1991" s="4">
        <v>257.25</v>
      </c>
      <c r="E1991" s="5">
        <f t="shared" si="124"/>
        <v>1543.5</v>
      </c>
      <c r="F1991" s="6">
        <v>0.03</v>
      </c>
      <c r="G1991" s="5">
        <f t="shared" si="125"/>
        <v>46.305</v>
      </c>
      <c r="H1991" s="2">
        <v>2</v>
      </c>
      <c r="I1991" s="3">
        <v>450</v>
      </c>
      <c r="J1991" s="5">
        <f t="shared" si="126"/>
        <v>1947.1949999999999</v>
      </c>
      <c r="K1991" s="11" t="str">
        <f t="shared" si="127"/>
        <v>P0166|Oct</v>
      </c>
    </row>
    <row r="1992" spans="1:11" ht="15" customHeight="1" x14ac:dyDescent="0.25">
      <c r="A1992" s="2" t="s">
        <v>367</v>
      </c>
      <c r="B1992" s="2" t="s">
        <v>9</v>
      </c>
      <c r="C1992" s="2">
        <v>6</v>
      </c>
      <c r="D1992" s="4">
        <v>233.45</v>
      </c>
      <c r="E1992" s="5">
        <f t="shared" si="124"/>
        <v>1400.6999999999998</v>
      </c>
      <c r="F1992" s="6">
        <v>0.03</v>
      </c>
      <c r="G1992" s="5">
        <f t="shared" si="125"/>
        <v>42.020999999999994</v>
      </c>
      <c r="H1992" s="2">
        <v>2</v>
      </c>
      <c r="I1992" s="3">
        <v>450</v>
      </c>
      <c r="J1992" s="5">
        <f t="shared" si="126"/>
        <v>1808.6789999999999</v>
      </c>
      <c r="K1992" s="11" t="str">
        <f t="shared" si="127"/>
        <v>P0166|Nov</v>
      </c>
    </row>
    <row r="1993" spans="1:11" ht="15" customHeight="1" x14ac:dyDescent="0.25">
      <c r="A1993" s="2" t="s">
        <v>367</v>
      </c>
      <c r="B1993" s="2" t="s">
        <v>10</v>
      </c>
      <c r="C1993" s="2">
        <v>14</v>
      </c>
      <c r="D1993" s="4">
        <v>438.78</v>
      </c>
      <c r="E1993" s="5">
        <f t="shared" si="124"/>
        <v>6142.92</v>
      </c>
      <c r="F1993" s="6">
        <v>0.03</v>
      </c>
      <c r="G1993" s="5">
        <f t="shared" si="125"/>
        <v>184.2876</v>
      </c>
      <c r="H1993" s="2">
        <v>6</v>
      </c>
      <c r="I1993" s="3">
        <v>1350</v>
      </c>
      <c r="J1993" s="5">
        <f t="shared" si="126"/>
        <v>7308.6324000000004</v>
      </c>
      <c r="K1993" s="11" t="str">
        <f t="shared" si="127"/>
        <v>P0166|Dec</v>
      </c>
    </row>
    <row r="1994" spans="1:11" ht="15" customHeight="1" x14ac:dyDescent="0.25">
      <c r="A1994" s="2" t="s">
        <v>367</v>
      </c>
      <c r="B1994" s="2" t="s">
        <v>11</v>
      </c>
      <c r="C1994" s="2">
        <v>12</v>
      </c>
      <c r="D1994" s="4">
        <v>427.93</v>
      </c>
      <c r="E1994" s="5">
        <f t="shared" si="124"/>
        <v>5135.16</v>
      </c>
      <c r="F1994" s="6">
        <v>0.03</v>
      </c>
      <c r="G1994" s="5">
        <f t="shared" si="125"/>
        <v>154.0548</v>
      </c>
      <c r="H1994" s="2">
        <v>5</v>
      </c>
      <c r="I1994" s="3">
        <v>1125</v>
      </c>
      <c r="J1994" s="5">
        <f t="shared" si="126"/>
        <v>6106.1052</v>
      </c>
      <c r="K1994" s="11" t="str">
        <f t="shared" si="127"/>
        <v>P0166|Jan</v>
      </c>
    </row>
    <row r="1995" spans="1:11" ht="15" customHeight="1" x14ac:dyDescent="0.25">
      <c r="A1995" s="2" t="s">
        <v>367</v>
      </c>
      <c r="B1995" s="2" t="s">
        <v>12</v>
      </c>
      <c r="C1995" s="2">
        <v>11</v>
      </c>
      <c r="D1995" s="4">
        <v>402.17</v>
      </c>
      <c r="E1995" s="5">
        <f t="shared" si="124"/>
        <v>4423.87</v>
      </c>
      <c r="F1995" s="6">
        <v>0.03</v>
      </c>
      <c r="G1995" s="5">
        <f t="shared" si="125"/>
        <v>132.71609999999998</v>
      </c>
      <c r="H1995" s="2">
        <v>4</v>
      </c>
      <c r="I1995" s="3">
        <v>900</v>
      </c>
      <c r="J1995" s="5">
        <f t="shared" si="126"/>
        <v>5191.1539000000002</v>
      </c>
      <c r="K1995" s="11" t="str">
        <f t="shared" si="127"/>
        <v>P0166|Feb</v>
      </c>
    </row>
    <row r="1996" spans="1:11" ht="15" customHeight="1" x14ac:dyDescent="0.25">
      <c r="A1996" s="2" t="s">
        <v>367</v>
      </c>
      <c r="B1996" s="2" t="s">
        <v>13</v>
      </c>
      <c r="C1996" s="2">
        <v>11</v>
      </c>
      <c r="D1996" s="4">
        <v>318.17</v>
      </c>
      <c r="E1996" s="5">
        <f t="shared" si="124"/>
        <v>3499.8700000000003</v>
      </c>
      <c r="F1996" s="6">
        <v>0.03</v>
      </c>
      <c r="G1996" s="5">
        <f t="shared" si="125"/>
        <v>104.99610000000001</v>
      </c>
      <c r="H1996" s="2">
        <v>4</v>
      </c>
      <c r="I1996" s="3">
        <v>900</v>
      </c>
      <c r="J1996" s="5">
        <f t="shared" si="126"/>
        <v>4294.8739000000005</v>
      </c>
      <c r="K1996" s="11" t="str">
        <f t="shared" si="127"/>
        <v>P0166|Mar</v>
      </c>
    </row>
    <row r="1997" spans="1:11" ht="15" customHeight="1" x14ac:dyDescent="0.25">
      <c r="A1997" s="2" t="s">
        <v>369</v>
      </c>
      <c r="B1997" s="2" t="s">
        <v>2</v>
      </c>
      <c r="C1997" s="2">
        <v>4</v>
      </c>
      <c r="D1997" s="4">
        <v>150.44999999999999</v>
      </c>
      <c r="E1997" s="5">
        <f t="shared" si="124"/>
        <v>601.79999999999995</v>
      </c>
      <c r="F1997" s="6">
        <v>0.03</v>
      </c>
      <c r="G1997" s="5">
        <f t="shared" si="125"/>
        <v>18.053999999999998</v>
      </c>
      <c r="H1997" s="2">
        <v>1</v>
      </c>
      <c r="I1997" s="3">
        <v>150</v>
      </c>
      <c r="J1997" s="5">
        <f t="shared" si="126"/>
        <v>733.74599999999998</v>
      </c>
      <c r="K1997" s="11" t="str">
        <f t="shared" si="127"/>
        <v>P0167|Apr</v>
      </c>
    </row>
    <row r="1998" spans="1:11" ht="15" customHeight="1" x14ac:dyDescent="0.25">
      <c r="A1998" s="2" t="s">
        <v>369</v>
      </c>
      <c r="B1998" s="2" t="s">
        <v>3</v>
      </c>
      <c r="C1998" s="2">
        <v>5</v>
      </c>
      <c r="D1998" s="4">
        <v>159.81</v>
      </c>
      <c r="E1998" s="5">
        <f t="shared" si="124"/>
        <v>799.05</v>
      </c>
      <c r="F1998" s="6">
        <v>0.03</v>
      </c>
      <c r="G1998" s="5">
        <f t="shared" si="125"/>
        <v>23.971499999999999</v>
      </c>
      <c r="H1998" s="2">
        <v>2</v>
      </c>
      <c r="I1998" s="3">
        <v>300</v>
      </c>
      <c r="J1998" s="5">
        <f t="shared" si="126"/>
        <v>1075.0784999999998</v>
      </c>
      <c r="K1998" s="11" t="str">
        <f t="shared" si="127"/>
        <v>P0167|May</v>
      </c>
    </row>
    <row r="1999" spans="1:11" ht="15" customHeight="1" x14ac:dyDescent="0.25">
      <c r="A1999" s="2" t="s">
        <v>369</v>
      </c>
      <c r="B1999" s="2" t="s">
        <v>4</v>
      </c>
      <c r="C1999" s="2">
        <v>5</v>
      </c>
      <c r="D1999" s="4">
        <v>168</v>
      </c>
      <c r="E1999" s="5">
        <f t="shared" si="124"/>
        <v>840</v>
      </c>
      <c r="F1999" s="6">
        <v>0.03</v>
      </c>
      <c r="G1999" s="5">
        <f t="shared" si="125"/>
        <v>25.2</v>
      </c>
      <c r="H1999" s="2">
        <v>2</v>
      </c>
      <c r="I1999" s="3">
        <v>300</v>
      </c>
      <c r="J1999" s="5">
        <f t="shared" si="126"/>
        <v>1114.8</v>
      </c>
      <c r="K1999" s="11" t="str">
        <f t="shared" si="127"/>
        <v>P0167|Jun</v>
      </c>
    </row>
    <row r="2000" spans="1:11" ht="15" customHeight="1" x14ac:dyDescent="0.25">
      <c r="A2000" s="2" t="s">
        <v>369</v>
      </c>
      <c r="B2000" s="2" t="s">
        <v>5</v>
      </c>
      <c r="C2000" s="2">
        <v>8</v>
      </c>
      <c r="D2000" s="4">
        <v>186.04</v>
      </c>
      <c r="E2000" s="5">
        <f t="shared" si="124"/>
        <v>1488.32</v>
      </c>
      <c r="F2000" s="6">
        <v>0.03</v>
      </c>
      <c r="G2000" s="5">
        <f t="shared" si="125"/>
        <v>44.6496</v>
      </c>
      <c r="H2000" s="2">
        <v>2</v>
      </c>
      <c r="I2000" s="3">
        <v>300</v>
      </c>
      <c r="J2000" s="5">
        <f t="shared" si="126"/>
        <v>1743.6704</v>
      </c>
      <c r="K2000" s="11" t="str">
        <f t="shared" si="127"/>
        <v>P0167|Jul</v>
      </c>
    </row>
    <row r="2001" spans="1:11" ht="15" customHeight="1" x14ac:dyDescent="0.25">
      <c r="A2001" s="2" t="s">
        <v>369</v>
      </c>
      <c r="B2001" s="2" t="s">
        <v>6</v>
      </c>
      <c r="C2001" s="2">
        <v>7</v>
      </c>
      <c r="D2001" s="4">
        <v>166.96</v>
      </c>
      <c r="E2001" s="5">
        <f t="shared" si="124"/>
        <v>1168.72</v>
      </c>
      <c r="F2001" s="6">
        <v>0.03</v>
      </c>
      <c r="G2001" s="5">
        <f t="shared" si="125"/>
        <v>35.061599999999999</v>
      </c>
      <c r="H2001" s="2">
        <v>2</v>
      </c>
      <c r="I2001" s="3">
        <v>300</v>
      </c>
      <c r="J2001" s="5">
        <f t="shared" si="126"/>
        <v>1433.6584</v>
      </c>
      <c r="K2001" s="11" t="str">
        <f t="shared" si="127"/>
        <v>P0167|Aug</v>
      </c>
    </row>
    <row r="2002" spans="1:11" ht="15" customHeight="1" x14ac:dyDescent="0.25">
      <c r="A2002" s="2" t="s">
        <v>369</v>
      </c>
      <c r="B2002" s="2" t="s">
        <v>7</v>
      </c>
      <c r="C2002" s="2">
        <v>5</v>
      </c>
      <c r="D2002" s="4">
        <v>151.49</v>
      </c>
      <c r="E2002" s="5">
        <f t="shared" si="124"/>
        <v>757.45</v>
      </c>
      <c r="F2002" s="6">
        <v>0.03</v>
      </c>
      <c r="G2002" s="5">
        <f t="shared" si="125"/>
        <v>22.723500000000001</v>
      </c>
      <c r="H2002" s="2">
        <v>2</v>
      </c>
      <c r="I2002" s="3">
        <v>300</v>
      </c>
      <c r="J2002" s="5">
        <f t="shared" si="126"/>
        <v>1034.7265</v>
      </c>
      <c r="K2002" s="11" t="str">
        <f t="shared" si="127"/>
        <v>P0167|Sep</v>
      </c>
    </row>
    <row r="2003" spans="1:11" ht="15" customHeight="1" x14ac:dyDescent="0.25">
      <c r="A2003" s="2" t="s">
        <v>369</v>
      </c>
      <c r="B2003" s="2" t="s">
        <v>8</v>
      </c>
      <c r="C2003" s="2">
        <v>5</v>
      </c>
      <c r="D2003" s="4">
        <v>160.16</v>
      </c>
      <c r="E2003" s="5">
        <f t="shared" si="124"/>
        <v>800.8</v>
      </c>
      <c r="F2003" s="6">
        <v>0.03</v>
      </c>
      <c r="G2003" s="5">
        <f t="shared" si="125"/>
        <v>24.023999999999997</v>
      </c>
      <c r="H2003" s="2">
        <v>2</v>
      </c>
      <c r="I2003" s="3">
        <v>300</v>
      </c>
      <c r="J2003" s="5">
        <f t="shared" si="126"/>
        <v>1076.7760000000001</v>
      </c>
      <c r="K2003" s="11" t="str">
        <f t="shared" si="127"/>
        <v>P0167|Oct</v>
      </c>
    </row>
    <row r="2004" spans="1:11" ht="15" customHeight="1" x14ac:dyDescent="0.25">
      <c r="A2004" s="2" t="s">
        <v>369</v>
      </c>
      <c r="B2004" s="2" t="s">
        <v>9</v>
      </c>
      <c r="C2004" s="2">
        <v>5</v>
      </c>
      <c r="D2004" s="4">
        <v>136.74</v>
      </c>
      <c r="E2004" s="5">
        <f t="shared" si="124"/>
        <v>683.7</v>
      </c>
      <c r="F2004" s="6">
        <v>0.03</v>
      </c>
      <c r="G2004" s="5">
        <f t="shared" si="125"/>
        <v>20.510999999999999</v>
      </c>
      <c r="H2004" s="2">
        <v>2</v>
      </c>
      <c r="I2004" s="3">
        <v>300</v>
      </c>
      <c r="J2004" s="5">
        <f t="shared" si="126"/>
        <v>963.18900000000008</v>
      </c>
      <c r="K2004" s="11" t="str">
        <f t="shared" si="127"/>
        <v>P0167|Nov</v>
      </c>
    </row>
    <row r="2005" spans="1:11" ht="15" customHeight="1" x14ac:dyDescent="0.25">
      <c r="A2005" s="2" t="s">
        <v>369</v>
      </c>
      <c r="B2005" s="2" t="s">
        <v>10</v>
      </c>
      <c r="C2005" s="2">
        <v>11</v>
      </c>
      <c r="D2005" s="4">
        <v>242.67</v>
      </c>
      <c r="E2005" s="5">
        <f t="shared" si="124"/>
        <v>2669.37</v>
      </c>
      <c r="F2005" s="6">
        <v>0.03</v>
      </c>
      <c r="G2005" s="5">
        <f t="shared" si="125"/>
        <v>80.081099999999992</v>
      </c>
      <c r="H2005" s="2">
        <v>5</v>
      </c>
      <c r="I2005" s="3">
        <v>750</v>
      </c>
      <c r="J2005" s="5">
        <f t="shared" si="126"/>
        <v>3339.2889</v>
      </c>
      <c r="K2005" s="11" t="str">
        <f t="shared" si="127"/>
        <v>P0167|Dec</v>
      </c>
    </row>
    <row r="2006" spans="1:11" ht="15" customHeight="1" x14ac:dyDescent="0.25">
      <c r="A2006" s="2" t="s">
        <v>369</v>
      </c>
      <c r="B2006" s="2" t="s">
        <v>11</v>
      </c>
      <c r="C2006" s="2">
        <v>10</v>
      </c>
      <c r="D2006" s="4">
        <v>272.77</v>
      </c>
      <c r="E2006" s="5">
        <f t="shared" si="124"/>
        <v>2727.7</v>
      </c>
      <c r="F2006" s="6">
        <v>0.03</v>
      </c>
      <c r="G2006" s="5">
        <f t="shared" si="125"/>
        <v>81.830999999999989</v>
      </c>
      <c r="H2006" s="2">
        <v>4</v>
      </c>
      <c r="I2006" s="3">
        <v>600</v>
      </c>
      <c r="J2006" s="5">
        <f t="shared" si="126"/>
        <v>3245.8689999999997</v>
      </c>
      <c r="K2006" s="11" t="str">
        <f t="shared" si="127"/>
        <v>P0167|Jan</v>
      </c>
    </row>
    <row r="2007" spans="1:11" ht="15" customHeight="1" x14ac:dyDescent="0.25">
      <c r="A2007" s="2" t="s">
        <v>369</v>
      </c>
      <c r="B2007" s="2" t="s">
        <v>12</v>
      </c>
      <c r="C2007" s="2">
        <v>9</v>
      </c>
      <c r="D2007" s="4">
        <v>252.56</v>
      </c>
      <c r="E2007" s="5">
        <f t="shared" si="124"/>
        <v>2273.04</v>
      </c>
      <c r="F2007" s="6">
        <v>0.03</v>
      </c>
      <c r="G2007" s="5">
        <f t="shared" si="125"/>
        <v>68.191199999999995</v>
      </c>
      <c r="H2007" s="2">
        <v>3</v>
      </c>
      <c r="I2007" s="3">
        <v>450</v>
      </c>
      <c r="J2007" s="5">
        <f t="shared" si="126"/>
        <v>2654.8487999999998</v>
      </c>
      <c r="K2007" s="11" t="str">
        <f t="shared" si="127"/>
        <v>P0167|Feb</v>
      </c>
    </row>
    <row r="2008" spans="1:11" ht="15" customHeight="1" x14ac:dyDescent="0.25">
      <c r="A2008" s="2" t="s">
        <v>369</v>
      </c>
      <c r="B2008" s="2" t="s">
        <v>13</v>
      </c>
      <c r="C2008" s="2">
        <v>9</v>
      </c>
      <c r="D2008" s="4">
        <v>239.66</v>
      </c>
      <c r="E2008" s="5">
        <f t="shared" si="124"/>
        <v>2156.94</v>
      </c>
      <c r="F2008" s="6">
        <v>0.03</v>
      </c>
      <c r="G2008" s="5">
        <f t="shared" si="125"/>
        <v>64.708200000000005</v>
      </c>
      <c r="H2008" s="2">
        <v>3</v>
      </c>
      <c r="I2008" s="3">
        <v>450</v>
      </c>
      <c r="J2008" s="5">
        <f t="shared" si="126"/>
        <v>2542.2318</v>
      </c>
      <c r="K2008" s="11" t="str">
        <f t="shared" si="127"/>
        <v>P0167|Mar</v>
      </c>
    </row>
    <row r="2009" spans="1:11" ht="15" customHeight="1" x14ac:dyDescent="0.25">
      <c r="A2009" s="2" t="s">
        <v>371</v>
      </c>
      <c r="B2009" s="2" t="s">
        <v>2</v>
      </c>
      <c r="C2009" s="2">
        <v>5</v>
      </c>
      <c r="D2009" s="4">
        <v>227.56</v>
      </c>
      <c r="E2009" s="5">
        <f t="shared" si="124"/>
        <v>1137.8</v>
      </c>
      <c r="F2009" s="6">
        <v>0.03</v>
      </c>
      <c r="G2009" s="5">
        <f t="shared" si="125"/>
        <v>34.134</v>
      </c>
      <c r="H2009" s="2">
        <v>2</v>
      </c>
      <c r="I2009" s="3">
        <v>450</v>
      </c>
      <c r="J2009" s="5">
        <f t="shared" si="126"/>
        <v>1553.6659999999999</v>
      </c>
      <c r="K2009" s="11" t="str">
        <f t="shared" si="127"/>
        <v>P0168|Apr</v>
      </c>
    </row>
    <row r="2010" spans="1:11" ht="15" customHeight="1" x14ac:dyDescent="0.25">
      <c r="A2010" s="2" t="s">
        <v>371</v>
      </c>
      <c r="B2010" s="2" t="s">
        <v>3</v>
      </c>
      <c r="C2010" s="2">
        <v>6</v>
      </c>
      <c r="D2010" s="4">
        <v>241.6</v>
      </c>
      <c r="E2010" s="5">
        <f t="shared" si="124"/>
        <v>1449.6</v>
      </c>
      <c r="F2010" s="6">
        <v>0.03</v>
      </c>
      <c r="G2010" s="5">
        <f t="shared" si="125"/>
        <v>43.487999999999992</v>
      </c>
      <c r="H2010" s="2">
        <v>2</v>
      </c>
      <c r="I2010" s="3">
        <v>450</v>
      </c>
      <c r="J2010" s="5">
        <f t="shared" si="126"/>
        <v>1856.1119999999999</v>
      </c>
      <c r="K2010" s="11" t="str">
        <f t="shared" si="127"/>
        <v>P0168|May</v>
      </c>
    </row>
    <row r="2011" spans="1:11" ht="15" customHeight="1" x14ac:dyDescent="0.25">
      <c r="A2011" s="2" t="s">
        <v>371</v>
      </c>
      <c r="B2011" s="2" t="s">
        <v>4</v>
      </c>
      <c r="C2011" s="2">
        <v>8</v>
      </c>
      <c r="D2011" s="4">
        <v>237.41</v>
      </c>
      <c r="E2011" s="5">
        <f t="shared" si="124"/>
        <v>1899.28</v>
      </c>
      <c r="F2011" s="6">
        <v>0.03</v>
      </c>
      <c r="G2011" s="5">
        <f t="shared" si="125"/>
        <v>56.978400000000001</v>
      </c>
      <c r="H2011" s="2">
        <v>2</v>
      </c>
      <c r="I2011" s="3">
        <v>450</v>
      </c>
      <c r="J2011" s="5">
        <f t="shared" si="126"/>
        <v>2292.3015999999998</v>
      </c>
      <c r="K2011" s="11" t="str">
        <f t="shared" si="127"/>
        <v>P0168|Jun</v>
      </c>
    </row>
    <row r="2012" spans="1:11" ht="15" customHeight="1" x14ac:dyDescent="0.25">
      <c r="A2012" s="2" t="s">
        <v>371</v>
      </c>
      <c r="B2012" s="2" t="s">
        <v>5</v>
      </c>
      <c r="C2012" s="2">
        <v>9</v>
      </c>
      <c r="D2012" s="4">
        <v>266.81</v>
      </c>
      <c r="E2012" s="5">
        <f t="shared" si="124"/>
        <v>2401.29</v>
      </c>
      <c r="F2012" s="6">
        <v>0.03</v>
      </c>
      <c r="G2012" s="5">
        <f t="shared" si="125"/>
        <v>72.038699999999992</v>
      </c>
      <c r="H2012" s="2">
        <v>2</v>
      </c>
      <c r="I2012" s="3">
        <v>450</v>
      </c>
      <c r="J2012" s="5">
        <f t="shared" si="126"/>
        <v>2779.2512999999999</v>
      </c>
      <c r="K2012" s="11" t="str">
        <f t="shared" si="127"/>
        <v>P0168|Jul</v>
      </c>
    </row>
    <row r="2013" spans="1:11" ht="15" customHeight="1" x14ac:dyDescent="0.25">
      <c r="A2013" s="2" t="s">
        <v>371</v>
      </c>
      <c r="B2013" s="2" t="s">
        <v>6</v>
      </c>
      <c r="C2013" s="2">
        <v>9</v>
      </c>
      <c r="D2013" s="4">
        <v>288.27</v>
      </c>
      <c r="E2013" s="5">
        <f t="shared" si="124"/>
        <v>2594.4299999999998</v>
      </c>
      <c r="F2013" s="6">
        <v>0.03</v>
      </c>
      <c r="G2013" s="5">
        <f t="shared" si="125"/>
        <v>77.832899999999995</v>
      </c>
      <c r="H2013" s="2">
        <v>2</v>
      </c>
      <c r="I2013" s="3">
        <v>450</v>
      </c>
      <c r="J2013" s="5">
        <f t="shared" si="126"/>
        <v>2966.5971</v>
      </c>
      <c r="K2013" s="11" t="str">
        <f t="shared" si="127"/>
        <v>P0168|Aug</v>
      </c>
    </row>
    <row r="2014" spans="1:11" ht="15" customHeight="1" x14ac:dyDescent="0.25">
      <c r="A2014" s="2" t="s">
        <v>371</v>
      </c>
      <c r="B2014" s="2" t="s">
        <v>7</v>
      </c>
      <c r="C2014" s="2">
        <v>7</v>
      </c>
      <c r="D2014" s="4">
        <v>257.8</v>
      </c>
      <c r="E2014" s="5">
        <f t="shared" si="124"/>
        <v>1804.6000000000001</v>
      </c>
      <c r="F2014" s="6">
        <v>0.03</v>
      </c>
      <c r="G2014" s="5">
        <f t="shared" si="125"/>
        <v>54.138000000000005</v>
      </c>
      <c r="H2014" s="2">
        <v>2</v>
      </c>
      <c r="I2014" s="3">
        <v>450</v>
      </c>
      <c r="J2014" s="5">
        <f t="shared" si="126"/>
        <v>2200.4620000000004</v>
      </c>
      <c r="K2014" s="11" t="str">
        <f t="shared" si="127"/>
        <v>P0168|Sep</v>
      </c>
    </row>
    <row r="2015" spans="1:11" ht="15" customHeight="1" x14ac:dyDescent="0.25">
      <c r="A2015" s="2" t="s">
        <v>371</v>
      </c>
      <c r="B2015" s="2" t="s">
        <v>8</v>
      </c>
      <c r="C2015" s="2">
        <v>7</v>
      </c>
      <c r="D2015" s="4">
        <v>225.23</v>
      </c>
      <c r="E2015" s="5">
        <f t="shared" si="124"/>
        <v>1576.61</v>
      </c>
      <c r="F2015" s="6">
        <v>0.03</v>
      </c>
      <c r="G2015" s="5">
        <f t="shared" si="125"/>
        <v>47.298299999999998</v>
      </c>
      <c r="H2015" s="2">
        <v>2</v>
      </c>
      <c r="I2015" s="3">
        <v>450</v>
      </c>
      <c r="J2015" s="5">
        <f t="shared" si="126"/>
        <v>1979.3117</v>
      </c>
      <c r="K2015" s="11" t="str">
        <f t="shared" si="127"/>
        <v>P0168|Oct</v>
      </c>
    </row>
    <row r="2016" spans="1:11" ht="15" customHeight="1" x14ac:dyDescent="0.25">
      <c r="A2016" s="2" t="s">
        <v>371</v>
      </c>
      <c r="B2016" s="2" t="s">
        <v>9</v>
      </c>
      <c r="C2016" s="2">
        <v>6</v>
      </c>
      <c r="D2016" s="4">
        <v>248.15</v>
      </c>
      <c r="E2016" s="5">
        <f t="shared" si="124"/>
        <v>1488.9</v>
      </c>
      <c r="F2016" s="6">
        <v>0.03</v>
      </c>
      <c r="G2016" s="5">
        <f t="shared" si="125"/>
        <v>44.667000000000002</v>
      </c>
      <c r="H2016" s="2">
        <v>2</v>
      </c>
      <c r="I2016" s="3">
        <v>450</v>
      </c>
      <c r="J2016" s="5">
        <f t="shared" si="126"/>
        <v>1894.2330000000002</v>
      </c>
      <c r="K2016" s="11" t="str">
        <f t="shared" si="127"/>
        <v>P0168|Nov</v>
      </c>
    </row>
    <row r="2017" spans="1:11" ht="15" customHeight="1" x14ac:dyDescent="0.25">
      <c r="A2017" s="2" t="s">
        <v>371</v>
      </c>
      <c r="B2017" s="2" t="s">
        <v>10</v>
      </c>
      <c r="C2017" s="2">
        <v>13</v>
      </c>
      <c r="D2017" s="4">
        <v>455.31</v>
      </c>
      <c r="E2017" s="5">
        <f t="shared" si="124"/>
        <v>5919.03</v>
      </c>
      <c r="F2017" s="6">
        <v>0.03</v>
      </c>
      <c r="G2017" s="5">
        <f t="shared" si="125"/>
        <v>177.57089999999999</v>
      </c>
      <c r="H2017" s="2">
        <v>5</v>
      </c>
      <c r="I2017" s="3">
        <v>1125</v>
      </c>
      <c r="J2017" s="5">
        <f t="shared" si="126"/>
        <v>6866.4591</v>
      </c>
      <c r="K2017" s="11" t="str">
        <f t="shared" si="127"/>
        <v>P0168|Dec</v>
      </c>
    </row>
    <row r="2018" spans="1:11" ht="15" customHeight="1" x14ac:dyDescent="0.25">
      <c r="A2018" s="2" t="s">
        <v>371</v>
      </c>
      <c r="B2018" s="2" t="s">
        <v>11</v>
      </c>
      <c r="C2018" s="2">
        <v>12</v>
      </c>
      <c r="D2018" s="4">
        <v>397.41</v>
      </c>
      <c r="E2018" s="5">
        <f t="shared" si="124"/>
        <v>4768.92</v>
      </c>
      <c r="F2018" s="6">
        <v>0.03</v>
      </c>
      <c r="G2018" s="5">
        <f t="shared" si="125"/>
        <v>143.0676</v>
      </c>
      <c r="H2018" s="2">
        <v>5</v>
      </c>
      <c r="I2018" s="3">
        <v>1125</v>
      </c>
      <c r="J2018" s="5">
        <f t="shared" si="126"/>
        <v>5750.8523999999998</v>
      </c>
      <c r="K2018" s="11" t="str">
        <f t="shared" si="127"/>
        <v>P0168|Jan</v>
      </c>
    </row>
    <row r="2019" spans="1:11" ht="15" customHeight="1" x14ac:dyDescent="0.25">
      <c r="A2019" s="2" t="s">
        <v>371</v>
      </c>
      <c r="B2019" s="2" t="s">
        <v>12</v>
      </c>
      <c r="C2019" s="2">
        <v>11</v>
      </c>
      <c r="D2019" s="4">
        <v>366.86</v>
      </c>
      <c r="E2019" s="5">
        <f t="shared" si="124"/>
        <v>4035.46</v>
      </c>
      <c r="F2019" s="6">
        <v>0.03</v>
      </c>
      <c r="G2019" s="5">
        <f t="shared" si="125"/>
        <v>121.0638</v>
      </c>
      <c r="H2019" s="2">
        <v>4</v>
      </c>
      <c r="I2019" s="3">
        <v>900</v>
      </c>
      <c r="J2019" s="5">
        <f t="shared" si="126"/>
        <v>4814.3962000000001</v>
      </c>
      <c r="K2019" s="11" t="str">
        <f t="shared" si="127"/>
        <v>P0168|Feb</v>
      </c>
    </row>
    <row r="2020" spans="1:11" ht="15" customHeight="1" x14ac:dyDescent="0.25">
      <c r="A2020" s="2" t="s">
        <v>371</v>
      </c>
      <c r="B2020" s="2" t="s">
        <v>13</v>
      </c>
      <c r="C2020" s="2">
        <v>11</v>
      </c>
      <c r="D2020" s="4">
        <v>339.62</v>
      </c>
      <c r="E2020" s="5">
        <f t="shared" si="124"/>
        <v>3735.82</v>
      </c>
      <c r="F2020" s="6">
        <v>0.03</v>
      </c>
      <c r="G2020" s="5">
        <f t="shared" si="125"/>
        <v>112.0746</v>
      </c>
      <c r="H2020" s="2">
        <v>4</v>
      </c>
      <c r="I2020" s="3">
        <v>900</v>
      </c>
      <c r="J2020" s="5">
        <f t="shared" si="126"/>
        <v>4523.7453999999998</v>
      </c>
      <c r="K2020" s="11" t="str">
        <f t="shared" si="127"/>
        <v>P0168|Mar</v>
      </c>
    </row>
    <row r="2021" spans="1:11" ht="15" customHeight="1" x14ac:dyDescent="0.25">
      <c r="A2021" s="2" t="s">
        <v>373</v>
      </c>
      <c r="B2021" s="2" t="s">
        <v>2</v>
      </c>
      <c r="C2021" s="2">
        <v>5</v>
      </c>
      <c r="D2021" s="4">
        <v>93.09</v>
      </c>
      <c r="E2021" s="5">
        <f t="shared" si="124"/>
        <v>465.45000000000005</v>
      </c>
      <c r="F2021" s="6">
        <v>0.03</v>
      </c>
      <c r="G2021" s="5">
        <f t="shared" si="125"/>
        <v>13.963500000000002</v>
      </c>
      <c r="H2021" s="2">
        <v>2</v>
      </c>
      <c r="I2021" s="3">
        <v>190</v>
      </c>
      <c r="J2021" s="5">
        <f t="shared" si="126"/>
        <v>641.48650000000009</v>
      </c>
      <c r="K2021" s="11" t="str">
        <f t="shared" si="127"/>
        <v>P0169|Apr</v>
      </c>
    </row>
    <row r="2022" spans="1:11" ht="15" customHeight="1" x14ac:dyDescent="0.25">
      <c r="A2022" s="2" t="s">
        <v>373</v>
      </c>
      <c r="B2022" s="2" t="s">
        <v>3</v>
      </c>
      <c r="C2022" s="2">
        <v>6</v>
      </c>
      <c r="D2022" s="4">
        <v>91.64</v>
      </c>
      <c r="E2022" s="5">
        <f t="shared" si="124"/>
        <v>549.84</v>
      </c>
      <c r="F2022" s="6">
        <v>0.03</v>
      </c>
      <c r="G2022" s="5">
        <f t="shared" si="125"/>
        <v>16.495200000000001</v>
      </c>
      <c r="H2022" s="2">
        <v>2</v>
      </c>
      <c r="I2022" s="3">
        <v>190</v>
      </c>
      <c r="J2022" s="5">
        <f t="shared" si="126"/>
        <v>723.34480000000008</v>
      </c>
      <c r="K2022" s="11" t="str">
        <f t="shared" si="127"/>
        <v>P0169|May</v>
      </c>
    </row>
    <row r="2023" spans="1:11" ht="15" customHeight="1" x14ac:dyDescent="0.25">
      <c r="A2023" s="2" t="s">
        <v>373</v>
      </c>
      <c r="B2023" s="2" t="s">
        <v>4</v>
      </c>
      <c r="C2023" s="2">
        <v>8</v>
      </c>
      <c r="D2023" s="4">
        <v>91.66</v>
      </c>
      <c r="E2023" s="5">
        <f t="shared" si="124"/>
        <v>733.28</v>
      </c>
      <c r="F2023" s="6">
        <v>0.03</v>
      </c>
      <c r="G2023" s="5">
        <f t="shared" si="125"/>
        <v>21.998399999999997</v>
      </c>
      <c r="H2023" s="2">
        <v>2</v>
      </c>
      <c r="I2023" s="3">
        <v>190</v>
      </c>
      <c r="J2023" s="5">
        <f t="shared" si="126"/>
        <v>901.28160000000003</v>
      </c>
      <c r="K2023" s="11" t="str">
        <f t="shared" si="127"/>
        <v>P0169|Jun</v>
      </c>
    </row>
    <row r="2024" spans="1:11" ht="15" customHeight="1" x14ac:dyDescent="0.25">
      <c r="A2024" s="2" t="s">
        <v>373</v>
      </c>
      <c r="B2024" s="2" t="s">
        <v>5</v>
      </c>
      <c r="C2024" s="2">
        <v>9</v>
      </c>
      <c r="D2024" s="4">
        <v>117.81</v>
      </c>
      <c r="E2024" s="5">
        <f t="shared" si="124"/>
        <v>1060.29</v>
      </c>
      <c r="F2024" s="6">
        <v>0.03</v>
      </c>
      <c r="G2024" s="5">
        <f t="shared" si="125"/>
        <v>31.808699999999998</v>
      </c>
      <c r="H2024" s="2">
        <v>2</v>
      </c>
      <c r="I2024" s="3">
        <v>190</v>
      </c>
      <c r="J2024" s="5">
        <f t="shared" si="126"/>
        <v>1218.4812999999999</v>
      </c>
      <c r="K2024" s="11" t="str">
        <f t="shared" si="127"/>
        <v>P0169|Jul</v>
      </c>
    </row>
    <row r="2025" spans="1:11" ht="15" customHeight="1" x14ac:dyDescent="0.25">
      <c r="A2025" s="2" t="s">
        <v>373</v>
      </c>
      <c r="B2025" s="2" t="s">
        <v>6</v>
      </c>
      <c r="C2025" s="2">
        <v>11</v>
      </c>
      <c r="D2025" s="4">
        <v>111.28</v>
      </c>
      <c r="E2025" s="5">
        <f t="shared" si="124"/>
        <v>1224.08</v>
      </c>
      <c r="F2025" s="6">
        <v>0.03</v>
      </c>
      <c r="G2025" s="5">
        <f t="shared" si="125"/>
        <v>36.722399999999993</v>
      </c>
      <c r="H2025" s="2">
        <v>3</v>
      </c>
      <c r="I2025" s="3">
        <v>285</v>
      </c>
      <c r="J2025" s="5">
        <f t="shared" si="126"/>
        <v>1472.3575999999998</v>
      </c>
      <c r="K2025" s="11" t="str">
        <f t="shared" si="127"/>
        <v>P0169|Aug</v>
      </c>
    </row>
    <row r="2026" spans="1:11" ht="15" customHeight="1" x14ac:dyDescent="0.25">
      <c r="A2026" s="2" t="s">
        <v>373</v>
      </c>
      <c r="B2026" s="2" t="s">
        <v>7</v>
      </c>
      <c r="C2026" s="2">
        <v>7</v>
      </c>
      <c r="D2026" s="4">
        <v>99</v>
      </c>
      <c r="E2026" s="5">
        <f t="shared" si="124"/>
        <v>693</v>
      </c>
      <c r="F2026" s="6">
        <v>0.03</v>
      </c>
      <c r="G2026" s="5">
        <f t="shared" si="125"/>
        <v>20.79</v>
      </c>
      <c r="H2026" s="2">
        <v>2</v>
      </c>
      <c r="I2026" s="3">
        <v>190</v>
      </c>
      <c r="J2026" s="5">
        <f t="shared" si="126"/>
        <v>862.21</v>
      </c>
      <c r="K2026" s="11" t="str">
        <f t="shared" si="127"/>
        <v>P0169|Sep</v>
      </c>
    </row>
    <row r="2027" spans="1:11" ht="15" customHeight="1" x14ac:dyDescent="0.25">
      <c r="A2027" s="2" t="s">
        <v>373</v>
      </c>
      <c r="B2027" s="2" t="s">
        <v>8</v>
      </c>
      <c r="C2027" s="2">
        <v>6</v>
      </c>
      <c r="D2027" s="4">
        <v>93.56</v>
      </c>
      <c r="E2027" s="5">
        <f t="shared" si="124"/>
        <v>561.36</v>
      </c>
      <c r="F2027" s="6">
        <v>0.03</v>
      </c>
      <c r="G2027" s="5">
        <f t="shared" si="125"/>
        <v>16.840800000000002</v>
      </c>
      <c r="H2027" s="2">
        <v>2</v>
      </c>
      <c r="I2027" s="3">
        <v>190</v>
      </c>
      <c r="J2027" s="5">
        <f t="shared" si="126"/>
        <v>734.51919999999996</v>
      </c>
      <c r="K2027" s="11" t="str">
        <f t="shared" si="127"/>
        <v>P0169|Oct</v>
      </c>
    </row>
    <row r="2028" spans="1:11" ht="15" customHeight="1" x14ac:dyDescent="0.25">
      <c r="A2028" s="2" t="s">
        <v>373</v>
      </c>
      <c r="B2028" s="2" t="s">
        <v>9</v>
      </c>
      <c r="C2028" s="2">
        <v>7</v>
      </c>
      <c r="D2028" s="4">
        <v>90.8</v>
      </c>
      <c r="E2028" s="5">
        <f t="shared" si="124"/>
        <v>635.6</v>
      </c>
      <c r="F2028" s="6">
        <v>0.03</v>
      </c>
      <c r="G2028" s="5">
        <f t="shared" si="125"/>
        <v>19.068000000000001</v>
      </c>
      <c r="H2028" s="2">
        <v>2</v>
      </c>
      <c r="I2028" s="3">
        <v>190</v>
      </c>
      <c r="J2028" s="5">
        <f t="shared" si="126"/>
        <v>806.53200000000004</v>
      </c>
      <c r="K2028" s="11" t="str">
        <f t="shared" si="127"/>
        <v>P0169|Nov</v>
      </c>
    </row>
    <row r="2029" spans="1:11" ht="15" customHeight="1" x14ac:dyDescent="0.25">
      <c r="A2029" s="2" t="s">
        <v>373</v>
      </c>
      <c r="B2029" s="2" t="s">
        <v>10</v>
      </c>
      <c r="C2029" s="2">
        <v>15</v>
      </c>
      <c r="D2029" s="4">
        <v>161.63999999999999</v>
      </c>
      <c r="E2029" s="5">
        <f t="shared" si="124"/>
        <v>2424.6</v>
      </c>
      <c r="F2029" s="6">
        <v>0.03</v>
      </c>
      <c r="G2029" s="5">
        <f t="shared" si="125"/>
        <v>72.738</v>
      </c>
      <c r="H2029" s="2">
        <v>6</v>
      </c>
      <c r="I2029" s="3">
        <v>570</v>
      </c>
      <c r="J2029" s="5">
        <f t="shared" si="126"/>
        <v>2921.8620000000001</v>
      </c>
      <c r="K2029" s="11" t="str">
        <f t="shared" si="127"/>
        <v>P0169|Dec</v>
      </c>
    </row>
    <row r="2030" spans="1:11" ht="15" customHeight="1" x14ac:dyDescent="0.25">
      <c r="A2030" s="2" t="s">
        <v>373</v>
      </c>
      <c r="B2030" s="2" t="s">
        <v>11</v>
      </c>
      <c r="C2030" s="2">
        <v>15</v>
      </c>
      <c r="D2030" s="4">
        <v>147.29</v>
      </c>
      <c r="E2030" s="5">
        <f t="shared" si="124"/>
        <v>2209.35</v>
      </c>
      <c r="F2030" s="6">
        <v>0.03</v>
      </c>
      <c r="G2030" s="5">
        <f t="shared" si="125"/>
        <v>66.280499999999989</v>
      </c>
      <c r="H2030" s="2">
        <v>6</v>
      </c>
      <c r="I2030" s="3">
        <v>570</v>
      </c>
      <c r="J2030" s="5">
        <f t="shared" si="126"/>
        <v>2713.0695000000001</v>
      </c>
      <c r="K2030" s="11" t="str">
        <f t="shared" si="127"/>
        <v>P0169|Jan</v>
      </c>
    </row>
    <row r="2031" spans="1:11" ht="15" customHeight="1" x14ac:dyDescent="0.25">
      <c r="A2031" s="2" t="s">
        <v>373</v>
      </c>
      <c r="B2031" s="2" t="s">
        <v>12</v>
      </c>
      <c r="C2031" s="2">
        <v>12</v>
      </c>
      <c r="D2031" s="4">
        <v>153.65</v>
      </c>
      <c r="E2031" s="5">
        <f t="shared" si="124"/>
        <v>1843.8000000000002</v>
      </c>
      <c r="F2031" s="6">
        <v>0.03</v>
      </c>
      <c r="G2031" s="5">
        <f t="shared" si="125"/>
        <v>55.314</v>
      </c>
      <c r="H2031" s="2">
        <v>5</v>
      </c>
      <c r="I2031" s="3">
        <v>475</v>
      </c>
      <c r="J2031" s="5">
        <f t="shared" si="126"/>
        <v>2263.4860000000003</v>
      </c>
      <c r="K2031" s="11" t="str">
        <f t="shared" si="127"/>
        <v>P0169|Feb</v>
      </c>
    </row>
    <row r="2032" spans="1:11" ht="15" customHeight="1" x14ac:dyDescent="0.25">
      <c r="A2032" s="2" t="s">
        <v>373</v>
      </c>
      <c r="B2032" s="2" t="s">
        <v>13</v>
      </c>
      <c r="C2032" s="2">
        <v>10</v>
      </c>
      <c r="D2032" s="4">
        <v>133.69999999999999</v>
      </c>
      <c r="E2032" s="5">
        <f t="shared" si="124"/>
        <v>1337</v>
      </c>
      <c r="F2032" s="6">
        <v>0.03</v>
      </c>
      <c r="G2032" s="5">
        <f t="shared" si="125"/>
        <v>40.11</v>
      </c>
      <c r="H2032" s="2">
        <v>4</v>
      </c>
      <c r="I2032" s="3">
        <v>380</v>
      </c>
      <c r="J2032" s="5">
        <f t="shared" si="126"/>
        <v>1676.89</v>
      </c>
      <c r="K2032" s="11" t="str">
        <f t="shared" si="127"/>
        <v>P0169|Mar</v>
      </c>
    </row>
    <row r="2033" spans="1:11" ht="15" customHeight="1" x14ac:dyDescent="0.25">
      <c r="A2033" s="2" t="s">
        <v>375</v>
      </c>
      <c r="B2033" s="2" t="s">
        <v>2</v>
      </c>
      <c r="C2033" s="2">
        <v>6</v>
      </c>
      <c r="D2033" s="4">
        <v>93.15</v>
      </c>
      <c r="E2033" s="5">
        <f t="shared" si="124"/>
        <v>558.90000000000009</v>
      </c>
      <c r="F2033" s="6">
        <v>0.03</v>
      </c>
      <c r="G2033" s="5">
        <f t="shared" si="125"/>
        <v>16.767000000000003</v>
      </c>
      <c r="H2033" s="2">
        <v>2</v>
      </c>
      <c r="I2033" s="3">
        <v>240</v>
      </c>
      <c r="J2033" s="5">
        <f t="shared" si="126"/>
        <v>782.13300000000004</v>
      </c>
      <c r="K2033" s="11" t="str">
        <f t="shared" si="127"/>
        <v>P0170|Apr</v>
      </c>
    </row>
    <row r="2034" spans="1:11" ht="15" customHeight="1" x14ac:dyDescent="0.25">
      <c r="A2034" s="2" t="s">
        <v>375</v>
      </c>
      <c r="B2034" s="2" t="s">
        <v>3</v>
      </c>
      <c r="C2034" s="2">
        <v>6</v>
      </c>
      <c r="D2034" s="4">
        <v>109.66</v>
      </c>
      <c r="E2034" s="5">
        <f t="shared" si="124"/>
        <v>657.96</v>
      </c>
      <c r="F2034" s="6">
        <v>0.03</v>
      </c>
      <c r="G2034" s="5">
        <f t="shared" si="125"/>
        <v>19.738800000000001</v>
      </c>
      <c r="H2034" s="2">
        <v>2</v>
      </c>
      <c r="I2034" s="3">
        <v>240</v>
      </c>
      <c r="J2034" s="5">
        <f t="shared" si="126"/>
        <v>878.22120000000007</v>
      </c>
      <c r="K2034" s="11" t="str">
        <f t="shared" si="127"/>
        <v>P0170|May</v>
      </c>
    </row>
    <row r="2035" spans="1:11" ht="15" customHeight="1" x14ac:dyDescent="0.25">
      <c r="A2035" s="2" t="s">
        <v>375</v>
      </c>
      <c r="B2035" s="2" t="s">
        <v>4</v>
      </c>
      <c r="C2035" s="2">
        <v>7</v>
      </c>
      <c r="D2035" s="4">
        <v>110.12</v>
      </c>
      <c r="E2035" s="5">
        <f t="shared" si="124"/>
        <v>770.84</v>
      </c>
      <c r="F2035" s="6">
        <v>0.03</v>
      </c>
      <c r="G2035" s="5">
        <f t="shared" si="125"/>
        <v>23.1252</v>
      </c>
      <c r="H2035" s="2">
        <v>2</v>
      </c>
      <c r="I2035" s="3">
        <v>240</v>
      </c>
      <c r="J2035" s="5">
        <f t="shared" si="126"/>
        <v>987.71480000000008</v>
      </c>
      <c r="K2035" s="11" t="str">
        <f t="shared" si="127"/>
        <v>P0170|Jun</v>
      </c>
    </row>
    <row r="2036" spans="1:11" ht="15" customHeight="1" x14ac:dyDescent="0.25">
      <c r="A2036" s="2" t="s">
        <v>375</v>
      </c>
      <c r="B2036" s="2" t="s">
        <v>5</v>
      </c>
      <c r="C2036" s="2">
        <v>8</v>
      </c>
      <c r="D2036" s="4">
        <v>136.6</v>
      </c>
      <c r="E2036" s="5">
        <f t="shared" si="124"/>
        <v>1092.8</v>
      </c>
      <c r="F2036" s="6">
        <v>0.03</v>
      </c>
      <c r="G2036" s="5">
        <f t="shared" si="125"/>
        <v>32.783999999999999</v>
      </c>
      <c r="H2036" s="2">
        <v>2</v>
      </c>
      <c r="I2036" s="3">
        <v>240</v>
      </c>
      <c r="J2036" s="5">
        <f t="shared" si="126"/>
        <v>1300.0159999999998</v>
      </c>
      <c r="K2036" s="11" t="str">
        <f t="shared" si="127"/>
        <v>P0170|Jul</v>
      </c>
    </row>
    <row r="2037" spans="1:11" ht="15" customHeight="1" x14ac:dyDescent="0.25">
      <c r="A2037" s="2" t="s">
        <v>375</v>
      </c>
      <c r="B2037" s="2" t="s">
        <v>6</v>
      </c>
      <c r="C2037" s="2">
        <v>9</v>
      </c>
      <c r="D2037" s="4">
        <v>127.18</v>
      </c>
      <c r="E2037" s="5">
        <f t="shared" si="124"/>
        <v>1144.6200000000001</v>
      </c>
      <c r="F2037" s="6">
        <v>0.03</v>
      </c>
      <c r="G2037" s="5">
        <f t="shared" si="125"/>
        <v>34.3386</v>
      </c>
      <c r="H2037" s="2">
        <v>2</v>
      </c>
      <c r="I2037" s="3">
        <v>240</v>
      </c>
      <c r="J2037" s="5">
        <f t="shared" si="126"/>
        <v>1350.2814000000001</v>
      </c>
      <c r="K2037" s="11" t="str">
        <f t="shared" si="127"/>
        <v>P0170|Aug</v>
      </c>
    </row>
    <row r="2038" spans="1:11" ht="15" customHeight="1" x14ac:dyDescent="0.25">
      <c r="A2038" s="2" t="s">
        <v>375</v>
      </c>
      <c r="B2038" s="2" t="s">
        <v>7</v>
      </c>
      <c r="C2038" s="2">
        <v>6</v>
      </c>
      <c r="D2038" s="4">
        <v>109.26</v>
      </c>
      <c r="E2038" s="5">
        <f t="shared" si="124"/>
        <v>655.56000000000006</v>
      </c>
      <c r="F2038" s="6">
        <v>0.03</v>
      </c>
      <c r="G2038" s="5">
        <f t="shared" si="125"/>
        <v>19.666800000000002</v>
      </c>
      <c r="H2038" s="2">
        <v>2</v>
      </c>
      <c r="I2038" s="3">
        <v>240</v>
      </c>
      <c r="J2038" s="5">
        <f t="shared" si="126"/>
        <v>875.89320000000009</v>
      </c>
      <c r="K2038" s="11" t="str">
        <f t="shared" si="127"/>
        <v>P0170|Sep</v>
      </c>
    </row>
    <row r="2039" spans="1:11" ht="15" customHeight="1" x14ac:dyDescent="0.25">
      <c r="A2039" s="2" t="s">
        <v>375</v>
      </c>
      <c r="B2039" s="2" t="s">
        <v>8</v>
      </c>
      <c r="C2039" s="2">
        <v>5</v>
      </c>
      <c r="D2039" s="4">
        <v>121.28</v>
      </c>
      <c r="E2039" s="5">
        <f t="shared" si="124"/>
        <v>606.4</v>
      </c>
      <c r="F2039" s="6">
        <v>0.03</v>
      </c>
      <c r="G2039" s="5">
        <f t="shared" si="125"/>
        <v>18.192</v>
      </c>
      <c r="H2039" s="2">
        <v>2</v>
      </c>
      <c r="I2039" s="3">
        <v>240</v>
      </c>
      <c r="J2039" s="5">
        <f t="shared" si="126"/>
        <v>828.20799999999997</v>
      </c>
      <c r="K2039" s="11" t="str">
        <f t="shared" si="127"/>
        <v>P0170|Oct</v>
      </c>
    </row>
    <row r="2040" spans="1:11" ht="15" customHeight="1" x14ac:dyDescent="0.25">
      <c r="A2040" s="2" t="s">
        <v>375</v>
      </c>
      <c r="B2040" s="2" t="s">
        <v>9</v>
      </c>
      <c r="C2040" s="2">
        <v>6</v>
      </c>
      <c r="D2040" s="4">
        <v>110.12</v>
      </c>
      <c r="E2040" s="5">
        <f t="shared" si="124"/>
        <v>660.72</v>
      </c>
      <c r="F2040" s="6">
        <v>0.03</v>
      </c>
      <c r="G2040" s="5">
        <f t="shared" si="125"/>
        <v>19.8216</v>
      </c>
      <c r="H2040" s="2">
        <v>2</v>
      </c>
      <c r="I2040" s="3">
        <v>240</v>
      </c>
      <c r="J2040" s="5">
        <f t="shared" si="126"/>
        <v>880.89840000000004</v>
      </c>
      <c r="K2040" s="11" t="str">
        <f t="shared" si="127"/>
        <v>P0170|Nov</v>
      </c>
    </row>
    <row r="2041" spans="1:11" ht="15" customHeight="1" x14ac:dyDescent="0.25">
      <c r="A2041" s="2" t="s">
        <v>375</v>
      </c>
      <c r="B2041" s="2" t="s">
        <v>10</v>
      </c>
      <c r="C2041" s="2">
        <v>14</v>
      </c>
      <c r="D2041" s="4">
        <v>210.44</v>
      </c>
      <c r="E2041" s="5">
        <f t="shared" si="124"/>
        <v>2946.16</v>
      </c>
      <c r="F2041" s="6">
        <v>0.03</v>
      </c>
      <c r="G2041" s="5">
        <f t="shared" si="125"/>
        <v>88.384799999999998</v>
      </c>
      <c r="H2041" s="2">
        <v>6</v>
      </c>
      <c r="I2041" s="3">
        <v>720</v>
      </c>
      <c r="J2041" s="5">
        <f t="shared" si="126"/>
        <v>3577.7752</v>
      </c>
      <c r="K2041" s="11" t="str">
        <f t="shared" si="127"/>
        <v>P0170|Dec</v>
      </c>
    </row>
    <row r="2042" spans="1:11" ht="15" customHeight="1" x14ac:dyDescent="0.25">
      <c r="A2042" s="2" t="s">
        <v>375</v>
      </c>
      <c r="B2042" s="2" t="s">
        <v>11</v>
      </c>
      <c r="C2042" s="2">
        <v>13</v>
      </c>
      <c r="D2042" s="4">
        <v>194.77</v>
      </c>
      <c r="E2042" s="5">
        <f t="shared" si="124"/>
        <v>2532.0100000000002</v>
      </c>
      <c r="F2042" s="6">
        <v>0.03</v>
      </c>
      <c r="G2042" s="5">
        <f t="shared" si="125"/>
        <v>75.960300000000004</v>
      </c>
      <c r="H2042" s="2">
        <v>5</v>
      </c>
      <c r="I2042" s="3">
        <v>600</v>
      </c>
      <c r="J2042" s="5">
        <f t="shared" si="126"/>
        <v>3056.0497</v>
      </c>
      <c r="K2042" s="11" t="str">
        <f t="shared" si="127"/>
        <v>P0170|Jan</v>
      </c>
    </row>
    <row r="2043" spans="1:11" ht="15" customHeight="1" x14ac:dyDescent="0.25">
      <c r="A2043" s="2" t="s">
        <v>375</v>
      </c>
      <c r="B2043" s="2" t="s">
        <v>12</v>
      </c>
      <c r="C2043" s="2">
        <v>11</v>
      </c>
      <c r="D2043" s="4">
        <v>176.75</v>
      </c>
      <c r="E2043" s="5">
        <f t="shared" si="124"/>
        <v>1944.25</v>
      </c>
      <c r="F2043" s="6">
        <v>0.03</v>
      </c>
      <c r="G2043" s="5">
        <f t="shared" si="125"/>
        <v>58.327500000000001</v>
      </c>
      <c r="H2043" s="2">
        <v>4</v>
      </c>
      <c r="I2043" s="3">
        <v>480</v>
      </c>
      <c r="J2043" s="5">
        <f t="shared" si="126"/>
        <v>2365.9225000000001</v>
      </c>
      <c r="K2043" s="11" t="str">
        <f t="shared" si="127"/>
        <v>P0170|Feb</v>
      </c>
    </row>
    <row r="2044" spans="1:11" ht="15" customHeight="1" x14ac:dyDescent="0.25">
      <c r="A2044" s="2" t="s">
        <v>375</v>
      </c>
      <c r="B2044" s="2" t="s">
        <v>13</v>
      </c>
      <c r="C2044" s="2">
        <v>10</v>
      </c>
      <c r="D2044" s="4">
        <v>140.86000000000001</v>
      </c>
      <c r="E2044" s="5">
        <f t="shared" si="124"/>
        <v>1408.6000000000001</v>
      </c>
      <c r="F2044" s="6">
        <v>0.03</v>
      </c>
      <c r="G2044" s="5">
        <f t="shared" si="125"/>
        <v>42.258000000000003</v>
      </c>
      <c r="H2044" s="2">
        <v>4</v>
      </c>
      <c r="I2044" s="3">
        <v>480</v>
      </c>
      <c r="J2044" s="5">
        <f t="shared" si="126"/>
        <v>1846.3420000000001</v>
      </c>
      <c r="K2044" s="11" t="str">
        <f t="shared" si="127"/>
        <v>P0170|Mar</v>
      </c>
    </row>
    <row r="2045" spans="1:11" ht="15" customHeight="1" x14ac:dyDescent="0.25">
      <c r="A2045" s="2" t="s">
        <v>377</v>
      </c>
      <c r="B2045" s="2" t="s">
        <v>2</v>
      </c>
      <c r="C2045" s="2">
        <v>6</v>
      </c>
      <c r="D2045" s="4">
        <v>119.75</v>
      </c>
      <c r="E2045" s="5">
        <f t="shared" si="124"/>
        <v>718.5</v>
      </c>
      <c r="F2045" s="6">
        <v>0.03</v>
      </c>
      <c r="G2045" s="5">
        <f t="shared" si="125"/>
        <v>21.555</v>
      </c>
      <c r="H2045" s="2">
        <v>2</v>
      </c>
      <c r="I2045" s="3">
        <v>240</v>
      </c>
      <c r="J2045" s="5">
        <f t="shared" si="126"/>
        <v>936.94500000000005</v>
      </c>
      <c r="K2045" s="11" t="str">
        <f t="shared" si="127"/>
        <v>P0171|Apr</v>
      </c>
    </row>
    <row r="2046" spans="1:11" ht="15" customHeight="1" x14ac:dyDescent="0.25">
      <c r="A2046" s="2" t="s">
        <v>377</v>
      </c>
      <c r="B2046" s="2" t="s">
        <v>3</v>
      </c>
      <c r="C2046" s="2">
        <v>6</v>
      </c>
      <c r="D2046" s="4">
        <v>125.52</v>
      </c>
      <c r="E2046" s="5">
        <f t="shared" si="124"/>
        <v>753.12</v>
      </c>
      <c r="F2046" s="6">
        <v>0.03</v>
      </c>
      <c r="G2046" s="5">
        <f t="shared" si="125"/>
        <v>22.593599999999999</v>
      </c>
      <c r="H2046" s="2">
        <v>2</v>
      </c>
      <c r="I2046" s="3">
        <v>240</v>
      </c>
      <c r="J2046" s="5">
        <f t="shared" si="126"/>
        <v>970.52639999999997</v>
      </c>
      <c r="K2046" s="11" t="str">
        <f t="shared" si="127"/>
        <v>P0171|May</v>
      </c>
    </row>
    <row r="2047" spans="1:11" ht="15" customHeight="1" x14ac:dyDescent="0.25">
      <c r="A2047" s="2" t="s">
        <v>377</v>
      </c>
      <c r="B2047" s="2" t="s">
        <v>4</v>
      </c>
      <c r="C2047" s="2">
        <v>8</v>
      </c>
      <c r="D2047" s="4">
        <v>128.44</v>
      </c>
      <c r="E2047" s="5">
        <f t="shared" si="124"/>
        <v>1027.52</v>
      </c>
      <c r="F2047" s="6">
        <v>0.03</v>
      </c>
      <c r="G2047" s="5">
        <f t="shared" si="125"/>
        <v>30.825599999999998</v>
      </c>
      <c r="H2047" s="2">
        <v>2</v>
      </c>
      <c r="I2047" s="3">
        <v>240</v>
      </c>
      <c r="J2047" s="5">
        <f t="shared" si="126"/>
        <v>1236.6944000000001</v>
      </c>
      <c r="K2047" s="11" t="str">
        <f t="shared" si="127"/>
        <v>P0171|Jun</v>
      </c>
    </row>
    <row r="2048" spans="1:11" ht="15" customHeight="1" x14ac:dyDescent="0.25">
      <c r="A2048" s="2" t="s">
        <v>377</v>
      </c>
      <c r="B2048" s="2" t="s">
        <v>5</v>
      </c>
      <c r="C2048" s="2">
        <v>10</v>
      </c>
      <c r="D2048" s="4">
        <v>155.19</v>
      </c>
      <c r="E2048" s="5">
        <f t="shared" si="124"/>
        <v>1551.9</v>
      </c>
      <c r="F2048" s="6">
        <v>0.03</v>
      </c>
      <c r="G2048" s="5">
        <f t="shared" si="125"/>
        <v>46.557000000000002</v>
      </c>
      <c r="H2048" s="2">
        <v>3</v>
      </c>
      <c r="I2048" s="3">
        <v>360</v>
      </c>
      <c r="J2048" s="5">
        <f t="shared" si="126"/>
        <v>1865.3430000000001</v>
      </c>
      <c r="K2048" s="11" t="str">
        <f t="shared" si="127"/>
        <v>P0171|Jul</v>
      </c>
    </row>
    <row r="2049" spans="1:11" ht="15" customHeight="1" x14ac:dyDescent="0.25">
      <c r="A2049" s="2" t="s">
        <v>377</v>
      </c>
      <c r="B2049" s="2" t="s">
        <v>6</v>
      </c>
      <c r="C2049" s="2">
        <v>10</v>
      </c>
      <c r="D2049" s="4">
        <v>143.06</v>
      </c>
      <c r="E2049" s="5">
        <f t="shared" si="124"/>
        <v>1430.6</v>
      </c>
      <c r="F2049" s="6">
        <v>0.03</v>
      </c>
      <c r="G2049" s="5">
        <f t="shared" si="125"/>
        <v>42.917999999999992</v>
      </c>
      <c r="H2049" s="2">
        <v>3</v>
      </c>
      <c r="I2049" s="3">
        <v>360</v>
      </c>
      <c r="J2049" s="5">
        <f t="shared" si="126"/>
        <v>1747.682</v>
      </c>
      <c r="K2049" s="11" t="str">
        <f t="shared" si="127"/>
        <v>P0171|Aug</v>
      </c>
    </row>
    <row r="2050" spans="1:11" ht="15" customHeight="1" x14ac:dyDescent="0.25">
      <c r="A2050" s="2" t="s">
        <v>377</v>
      </c>
      <c r="B2050" s="2" t="s">
        <v>7</v>
      </c>
      <c r="C2050" s="2">
        <v>7</v>
      </c>
      <c r="D2050" s="4">
        <v>134.34</v>
      </c>
      <c r="E2050" s="5">
        <f t="shared" si="124"/>
        <v>940.38</v>
      </c>
      <c r="F2050" s="6">
        <v>0.03</v>
      </c>
      <c r="G2050" s="5">
        <f t="shared" si="125"/>
        <v>28.211399999999998</v>
      </c>
      <c r="H2050" s="2">
        <v>2</v>
      </c>
      <c r="I2050" s="3">
        <v>240</v>
      </c>
      <c r="J2050" s="5">
        <f t="shared" si="126"/>
        <v>1152.1686000000002</v>
      </c>
      <c r="K2050" s="11" t="str">
        <f t="shared" si="127"/>
        <v>P0171|Sep</v>
      </c>
    </row>
    <row r="2051" spans="1:11" ht="15" customHeight="1" x14ac:dyDescent="0.25">
      <c r="A2051" s="2" t="s">
        <v>377</v>
      </c>
      <c r="B2051" s="2" t="s">
        <v>8</v>
      </c>
      <c r="C2051" s="2">
        <v>6</v>
      </c>
      <c r="D2051" s="4">
        <v>133.94</v>
      </c>
      <c r="E2051" s="5">
        <f t="shared" si="124"/>
        <v>803.64</v>
      </c>
      <c r="F2051" s="6">
        <v>0.03</v>
      </c>
      <c r="G2051" s="5">
        <f t="shared" si="125"/>
        <v>24.109199999999998</v>
      </c>
      <c r="H2051" s="2">
        <v>2</v>
      </c>
      <c r="I2051" s="3">
        <v>240</v>
      </c>
      <c r="J2051" s="5">
        <f t="shared" si="126"/>
        <v>1019.5307999999999</v>
      </c>
      <c r="K2051" s="11" t="str">
        <f t="shared" si="127"/>
        <v>P0171|Oct</v>
      </c>
    </row>
    <row r="2052" spans="1:11" ht="15" customHeight="1" x14ac:dyDescent="0.25">
      <c r="A2052" s="2" t="s">
        <v>377</v>
      </c>
      <c r="B2052" s="2" t="s">
        <v>9</v>
      </c>
      <c r="C2052" s="2">
        <v>6</v>
      </c>
      <c r="D2052" s="4">
        <v>146.26</v>
      </c>
      <c r="E2052" s="5">
        <f t="shared" si="124"/>
        <v>877.56</v>
      </c>
      <c r="F2052" s="6">
        <v>0.03</v>
      </c>
      <c r="G2052" s="5">
        <f t="shared" si="125"/>
        <v>26.326799999999999</v>
      </c>
      <c r="H2052" s="2">
        <v>2</v>
      </c>
      <c r="I2052" s="3">
        <v>240</v>
      </c>
      <c r="J2052" s="5">
        <f t="shared" si="126"/>
        <v>1091.2331999999999</v>
      </c>
      <c r="K2052" s="11" t="str">
        <f t="shared" si="127"/>
        <v>P0171|Nov</v>
      </c>
    </row>
    <row r="2053" spans="1:11" ht="15" customHeight="1" x14ac:dyDescent="0.25">
      <c r="A2053" s="2" t="s">
        <v>377</v>
      </c>
      <c r="B2053" s="2" t="s">
        <v>10</v>
      </c>
      <c r="C2053" s="2">
        <v>15</v>
      </c>
      <c r="D2053" s="4">
        <v>266.77999999999997</v>
      </c>
      <c r="E2053" s="5">
        <f t="shared" ref="E2053:E2116" si="128">C2053*D2053</f>
        <v>4001.7</v>
      </c>
      <c r="F2053" s="6">
        <v>0.03</v>
      </c>
      <c r="G2053" s="5">
        <f t="shared" ref="G2053:G2116" si="129">E2053*F2053</f>
        <v>120.05099999999999</v>
      </c>
      <c r="H2053" s="2">
        <v>6</v>
      </c>
      <c r="I2053" s="3">
        <v>720</v>
      </c>
      <c r="J2053" s="5">
        <f t="shared" ref="J2053:J2116" si="130">E2053+I2053-G2053</f>
        <v>4601.6489999999994</v>
      </c>
      <c r="K2053" s="11" t="str">
        <f t="shared" ref="K2053:K2116" si="131">A2053&amp;"|"&amp;B2053</f>
        <v>P0171|Dec</v>
      </c>
    </row>
    <row r="2054" spans="1:11" ht="15" customHeight="1" x14ac:dyDescent="0.25">
      <c r="A2054" s="2" t="s">
        <v>377</v>
      </c>
      <c r="B2054" s="2" t="s">
        <v>11</v>
      </c>
      <c r="C2054" s="2">
        <v>14</v>
      </c>
      <c r="D2054" s="4">
        <v>215.11</v>
      </c>
      <c r="E2054" s="5">
        <f t="shared" si="128"/>
        <v>3011.54</v>
      </c>
      <c r="F2054" s="6">
        <v>0.03</v>
      </c>
      <c r="G2054" s="5">
        <f t="shared" si="129"/>
        <v>90.346199999999996</v>
      </c>
      <c r="H2054" s="2">
        <v>5</v>
      </c>
      <c r="I2054" s="3">
        <v>600</v>
      </c>
      <c r="J2054" s="5">
        <f t="shared" si="130"/>
        <v>3521.1938</v>
      </c>
      <c r="K2054" s="11" t="str">
        <f t="shared" si="131"/>
        <v>P0171|Jan</v>
      </c>
    </row>
    <row r="2055" spans="1:11" ht="15" customHeight="1" x14ac:dyDescent="0.25">
      <c r="A2055" s="2" t="s">
        <v>377</v>
      </c>
      <c r="B2055" s="2" t="s">
        <v>12</v>
      </c>
      <c r="C2055" s="2">
        <v>12</v>
      </c>
      <c r="D2055" s="4">
        <v>181.81</v>
      </c>
      <c r="E2055" s="5">
        <f t="shared" si="128"/>
        <v>2181.7200000000003</v>
      </c>
      <c r="F2055" s="6">
        <v>0.03</v>
      </c>
      <c r="G2055" s="5">
        <f t="shared" si="129"/>
        <v>65.451599999999999</v>
      </c>
      <c r="H2055" s="2">
        <v>5</v>
      </c>
      <c r="I2055" s="3">
        <v>600</v>
      </c>
      <c r="J2055" s="5">
        <f t="shared" si="130"/>
        <v>2716.2684000000004</v>
      </c>
      <c r="K2055" s="11" t="str">
        <f t="shared" si="131"/>
        <v>P0171|Feb</v>
      </c>
    </row>
    <row r="2056" spans="1:11" ht="15" customHeight="1" x14ac:dyDescent="0.25">
      <c r="A2056" s="2" t="s">
        <v>377</v>
      </c>
      <c r="B2056" s="2" t="s">
        <v>13</v>
      </c>
      <c r="C2056" s="2">
        <v>10</v>
      </c>
      <c r="D2056" s="4">
        <v>189.21</v>
      </c>
      <c r="E2056" s="5">
        <f t="shared" si="128"/>
        <v>1892.1000000000001</v>
      </c>
      <c r="F2056" s="6">
        <v>0.03</v>
      </c>
      <c r="G2056" s="5">
        <f t="shared" si="129"/>
        <v>56.763000000000005</v>
      </c>
      <c r="H2056" s="2">
        <v>4</v>
      </c>
      <c r="I2056" s="3">
        <v>480</v>
      </c>
      <c r="J2056" s="5">
        <f t="shared" si="130"/>
        <v>2315.3370000000004</v>
      </c>
      <c r="K2056" s="11" t="str">
        <f t="shared" si="131"/>
        <v>P0171|Mar</v>
      </c>
    </row>
    <row r="2057" spans="1:11" ht="15" customHeight="1" x14ac:dyDescent="0.25">
      <c r="A2057" s="2" t="s">
        <v>379</v>
      </c>
      <c r="B2057" s="2" t="s">
        <v>2</v>
      </c>
      <c r="C2057" s="2">
        <v>6</v>
      </c>
      <c r="D2057" s="4">
        <v>125.1</v>
      </c>
      <c r="E2057" s="5">
        <f t="shared" si="128"/>
        <v>750.59999999999991</v>
      </c>
      <c r="F2057" s="6">
        <v>0.03</v>
      </c>
      <c r="G2057" s="5">
        <f t="shared" si="129"/>
        <v>22.517999999999997</v>
      </c>
      <c r="H2057" s="2">
        <v>2</v>
      </c>
      <c r="I2057" s="3">
        <v>240</v>
      </c>
      <c r="J2057" s="5">
        <f t="shared" si="130"/>
        <v>968.08199999999988</v>
      </c>
      <c r="K2057" s="11" t="str">
        <f t="shared" si="131"/>
        <v>P0172|Apr</v>
      </c>
    </row>
    <row r="2058" spans="1:11" ht="15" customHeight="1" x14ac:dyDescent="0.25">
      <c r="A2058" s="2" t="s">
        <v>379</v>
      </c>
      <c r="B2058" s="2" t="s">
        <v>3</v>
      </c>
      <c r="C2058" s="2">
        <v>6</v>
      </c>
      <c r="D2058" s="4">
        <v>126.24</v>
      </c>
      <c r="E2058" s="5">
        <f t="shared" si="128"/>
        <v>757.43999999999994</v>
      </c>
      <c r="F2058" s="6">
        <v>0.03</v>
      </c>
      <c r="G2058" s="5">
        <f t="shared" si="129"/>
        <v>22.723199999999999</v>
      </c>
      <c r="H2058" s="2">
        <v>2</v>
      </c>
      <c r="I2058" s="3">
        <v>240</v>
      </c>
      <c r="J2058" s="5">
        <f t="shared" si="130"/>
        <v>974.71679999999992</v>
      </c>
      <c r="K2058" s="11" t="str">
        <f t="shared" si="131"/>
        <v>P0172|May</v>
      </c>
    </row>
    <row r="2059" spans="1:11" ht="15" customHeight="1" x14ac:dyDescent="0.25">
      <c r="A2059" s="2" t="s">
        <v>379</v>
      </c>
      <c r="B2059" s="2" t="s">
        <v>4</v>
      </c>
      <c r="C2059" s="2">
        <v>7</v>
      </c>
      <c r="D2059" s="4">
        <v>135.74</v>
      </c>
      <c r="E2059" s="5">
        <f t="shared" si="128"/>
        <v>950.18000000000006</v>
      </c>
      <c r="F2059" s="6">
        <v>0.03</v>
      </c>
      <c r="G2059" s="5">
        <f t="shared" si="129"/>
        <v>28.505400000000002</v>
      </c>
      <c r="H2059" s="2">
        <v>2</v>
      </c>
      <c r="I2059" s="3">
        <v>240</v>
      </c>
      <c r="J2059" s="5">
        <f t="shared" si="130"/>
        <v>1161.6746000000001</v>
      </c>
      <c r="K2059" s="11" t="str">
        <f t="shared" si="131"/>
        <v>P0172|Jun</v>
      </c>
    </row>
    <row r="2060" spans="1:11" ht="15" customHeight="1" x14ac:dyDescent="0.25">
      <c r="A2060" s="2" t="s">
        <v>379</v>
      </c>
      <c r="B2060" s="2" t="s">
        <v>5</v>
      </c>
      <c r="C2060" s="2">
        <v>10</v>
      </c>
      <c r="D2060" s="4">
        <v>155.59</v>
      </c>
      <c r="E2060" s="5">
        <f t="shared" si="128"/>
        <v>1555.9</v>
      </c>
      <c r="F2060" s="6">
        <v>0.03</v>
      </c>
      <c r="G2060" s="5">
        <f t="shared" si="129"/>
        <v>46.677</v>
      </c>
      <c r="H2060" s="2">
        <v>3</v>
      </c>
      <c r="I2060" s="3">
        <v>360</v>
      </c>
      <c r="J2060" s="5">
        <f t="shared" si="130"/>
        <v>1869.2230000000002</v>
      </c>
      <c r="K2060" s="11" t="str">
        <f t="shared" si="131"/>
        <v>P0172|Jul</v>
      </c>
    </row>
    <row r="2061" spans="1:11" ht="15" customHeight="1" x14ac:dyDescent="0.25">
      <c r="A2061" s="2" t="s">
        <v>379</v>
      </c>
      <c r="B2061" s="2" t="s">
        <v>6</v>
      </c>
      <c r="C2061" s="2">
        <v>10</v>
      </c>
      <c r="D2061" s="4">
        <v>137.53</v>
      </c>
      <c r="E2061" s="5">
        <f t="shared" si="128"/>
        <v>1375.3</v>
      </c>
      <c r="F2061" s="6">
        <v>0.03</v>
      </c>
      <c r="G2061" s="5">
        <f t="shared" si="129"/>
        <v>41.259</v>
      </c>
      <c r="H2061" s="2">
        <v>3</v>
      </c>
      <c r="I2061" s="3">
        <v>360</v>
      </c>
      <c r="J2061" s="5">
        <f t="shared" si="130"/>
        <v>1694.0409999999999</v>
      </c>
      <c r="K2061" s="11" t="str">
        <f t="shared" si="131"/>
        <v>P0172|Aug</v>
      </c>
    </row>
    <row r="2062" spans="1:11" ht="15" customHeight="1" x14ac:dyDescent="0.25">
      <c r="A2062" s="2" t="s">
        <v>379</v>
      </c>
      <c r="B2062" s="2" t="s">
        <v>7</v>
      </c>
      <c r="C2062" s="2">
        <v>6</v>
      </c>
      <c r="D2062" s="4">
        <v>143.56</v>
      </c>
      <c r="E2062" s="5">
        <f t="shared" si="128"/>
        <v>861.36</v>
      </c>
      <c r="F2062" s="6">
        <v>0.03</v>
      </c>
      <c r="G2062" s="5">
        <f t="shared" si="129"/>
        <v>25.840799999999998</v>
      </c>
      <c r="H2062" s="2">
        <v>2</v>
      </c>
      <c r="I2062" s="3">
        <v>240</v>
      </c>
      <c r="J2062" s="5">
        <f t="shared" si="130"/>
        <v>1075.5192000000002</v>
      </c>
      <c r="K2062" s="11" t="str">
        <f t="shared" si="131"/>
        <v>P0172|Sep</v>
      </c>
    </row>
    <row r="2063" spans="1:11" ht="15" customHeight="1" x14ac:dyDescent="0.25">
      <c r="A2063" s="2" t="s">
        <v>379</v>
      </c>
      <c r="B2063" s="2" t="s">
        <v>8</v>
      </c>
      <c r="C2063" s="2">
        <v>6</v>
      </c>
      <c r="D2063" s="4">
        <v>124.96</v>
      </c>
      <c r="E2063" s="5">
        <f t="shared" si="128"/>
        <v>749.76</v>
      </c>
      <c r="F2063" s="6">
        <v>0.03</v>
      </c>
      <c r="G2063" s="5">
        <f t="shared" si="129"/>
        <v>22.492799999999999</v>
      </c>
      <c r="H2063" s="2">
        <v>2</v>
      </c>
      <c r="I2063" s="3">
        <v>240</v>
      </c>
      <c r="J2063" s="5">
        <f t="shared" si="130"/>
        <v>967.2672</v>
      </c>
      <c r="K2063" s="11" t="str">
        <f t="shared" si="131"/>
        <v>P0172|Oct</v>
      </c>
    </row>
    <row r="2064" spans="1:11" ht="15" customHeight="1" x14ac:dyDescent="0.25">
      <c r="A2064" s="2" t="s">
        <v>379</v>
      </c>
      <c r="B2064" s="2" t="s">
        <v>9</v>
      </c>
      <c r="C2064" s="2">
        <v>6</v>
      </c>
      <c r="D2064" s="4">
        <v>134.83000000000001</v>
      </c>
      <c r="E2064" s="5">
        <f t="shared" si="128"/>
        <v>808.98</v>
      </c>
      <c r="F2064" s="6">
        <v>0.03</v>
      </c>
      <c r="G2064" s="5">
        <f t="shared" si="129"/>
        <v>24.269400000000001</v>
      </c>
      <c r="H2064" s="2">
        <v>2</v>
      </c>
      <c r="I2064" s="3">
        <v>240</v>
      </c>
      <c r="J2064" s="5">
        <f t="shared" si="130"/>
        <v>1024.7106000000001</v>
      </c>
      <c r="K2064" s="11" t="str">
        <f t="shared" si="131"/>
        <v>P0172|Nov</v>
      </c>
    </row>
    <row r="2065" spans="1:11" ht="15" customHeight="1" x14ac:dyDescent="0.25">
      <c r="A2065" s="2" t="s">
        <v>379</v>
      </c>
      <c r="B2065" s="2" t="s">
        <v>10</v>
      </c>
      <c r="C2065" s="2">
        <v>14</v>
      </c>
      <c r="D2065" s="4">
        <v>239.55</v>
      </c>
      <c r="E2065" s="5">
        <f t="shared" si="128"/>
        <v>3353.7000000000003</v>
      </c>
      <c r="F2065" s="6">
        <v>0.03</v>
      </c>
      <c r="G2065" s="5">
        <f t="shared" si="129"/>
        <v>100.611</v>
      </c>
      <c r="H2065" s="2">
        <v>6</v>
      </c>
      <c r="I2065" s="3">
        <v>720</v>
      </c>
      <c r="J2065" s="5">
        <f t="shared" si="130"/>
        <v>3973.0890000000004</v>
      </c>
      <c r="K2065" s="11" t="str">
        <f t="shared" si="131"/>
        <v>P0172|Dec</v>
      </c>
    </row>
    <row r="2066" spans="1:11" ht="15" customHeight="1" x14ac:dyDescent="0.25">
      <c r="A2066" s="2" t="s">
        <v>379</v>
      </c>
      <c r="B2066" s="2" t="s">
        <v>11</v>
      </c>
      <c r="C2066" s="2">
        <v>13</v>
      </c>
      <c r="D2066" s="4">
        <v>205.58</v>
      </c>
      <c r="E2066" s="5">
        <f t="shared" si="128"/>
        <v>2672.54</v>
      </c>
      <c r="F2066" s="6">
        <v>0.03</v>
      </c>
      <c r="G2066" s="5">
        <f t="shared" si="129"/>
        <v>80.176199999999994</v>
      </c>
      <c r="H2066" s="2">
        <v>5</v>
      </c>
      <c r="I2066" s="3">
        <v>600</v>
      </c>
      <c r="J2066" s="5">
        <f t="shared" si="130"/>
        <v>3192.3638000000001</v>
      </c>
      <c r="K2066" s="11" t="str">
        <f t="shared" si="131"/>
        <v>P0172|Jan</v>
      </c>
    </row>
    <row r="2067" spans="1:11" ht="15" customHeight="1" x14ac:dyDescent="0.25">
      <c r="A2067" s="2" t="s">
        <v>379</v>
      </c>
      <c r="B2067" s="2" t="s">
        <v>12</v>
      </c>
      <c r="C2067" s="2">
        <v>11</v>
      </c>
      <c r="D2067" s="4">
        <v>198.22</v>
      </c>
      <c r="E2067" s="5">
        <f t="shared" si="128"/>
        <v>2180.42</v>
      </c>
      <c r="F2067" s="6">
        <v>0.03</v>
      </c>
      <c r="G2067" s="5">
        <f t="shared" si="129"/>
        <v>65.412599999999998</v>
      </c>
      <c r="H2067" s="2">
        <v>4</v>
      </c>
      <c r="I2067" s="3">
        <v>480</v>
      </c>
      <c r="J2067" s="5">
        <f t="shared" si="130"/>
        <v>2595.0074</v>
      </c>
      <c r="K2067" s="11" t="str">
        <f t="shared" si="131"/>
        <v>P0172|Feb</v>
      </c>
    </row>
    <row r="2068" spans="1:11" ht="15" customHeight="1" x14ac:dyDescent="0.25">
      <c r="A2068" s="2" t="s">
        <v>379</v>
      </c>
      <c r="B2068" s="2" t="s">
        <v>13</v>
      </c>
      <c r="C2068" s="2">
        <v>10</v>
      </c>
      <c r="D2068" s="4">
        <v>170.4</v>
      </c>
      <c r="E2068" s="5">
        <f t="shared" si="128"/>
        <v>1704</v>
      </c>
      <c r="F2068" s="6">
        <v>0.03</v>
      </c>
      <c r="G2068" s="5">
        <f t="shared" si="129"/>
        <v>51.12</v>
      </c>
      <c r="H2068" s="2">
        <v>4</v>
      </c>
      <c r="I2068" s="3">
        <v>480</v>
      </c>
      <c r="J2068" s="5">
        <f t="shared" si="130"/>
        <v>2132.88</v>
      </c>
      <c r="K2068" s="11" t="str">
        <f t="shared" si="131"/>
        <v>P0172|Mar</v>
      </c>
    </row>
    <row r="2069" spans="1:11" ht="15" customHeight="1" x14ac:dyDescent="0.25">
      <c r="A2069" s="2" t="s">
        <v>381</v>
      </c>
      <c r="B2069" s="2" t="s">
        <v>2</v>
      </c>
      <c r="C2069" s="2">
        <v>5</v>
      </c>
      <c r="D2069" s="4">
        <v>223.59</v>
      </c>
      <c r="E2069" s="5">
        <f t="shared" si="128"/>
        <v>1117.95</v>
      </c>
      <c r="F2069" s="6">
        <v>0.03</v>
      </c>
      <c r="G2069" s="5">
        <f t="shared" si="129"/>
        <v>33.538499999999999</v>
      </c>
      <c r="H2069" s="2">
        <v>2</v>
      </c>
      <c r="I2069" s="3">
        <v>450</v>
      </c>
      <c r="J2069" s="5">
        <f t="shared" si="130"/>
        <v>1534.4115000000002</v>
      </c>
      <c r="K2069" s="11" t="str">
        <f t="shared" si="131"/>
        <v>P0173|Apr</v>
      </c>
    </row>
    <row r="2070" spans="1:11" ht="15" customHeight="1" x14ac:dyDescent="0.25">
      <c r="A2070" s="2" t="s">
        <v>381</v>
      </c>
      <c r="B2070" s="2" t="s">
        <v>3</v>
      </c>
      <c r="C2070" s="2">
        <v>5</v>
      </c>
      <c r="D2070" s="4">
        <v>245.56</v>
      </c>
      <c r="E2070" s="5">
        <f t="shared" si="128"/>
        <v>1227.8</v>
      </c>
      <c r="F2070" s="6">
        <v>0.03</v>
      </c>
      <c r="G2070" s="5">
        <f t="shared" si="129"/>
        <v>36.833999999999996</v>
      </c>
      <c r="H2070" s="2">
        <v>2</v>
      </c>
      <c r="I2070" s="3">
        <v>450</v>
      </c>
      <c r="J2070" s="5">
        <f t="shared" si="130"/>
        <v>1640.9659999999999</v>
      </c>
      <c r="K2070" s="11" t="str">
        <f t="shared" si="131"/>
        <v>P0173|May</v>
      </c>
    </row>
    <row r="2071" spans="1:11" ht="15" customHeight="1" x14ac:dyDescent="0.25">
      <c r="A2071" s="2" t="s">
        <v>381</v>
      </c>
      <c r="B2071" s="2" t="s">
        <v>4</v>
      </c>
      <c r="C2071" s="2">
        <v>7</v>
      </c>
      <c r="D2071" s="4">
        <v>257.25</v>
      </c>
      <c r="E2071" s="5">
        <f t="shared" si="128"/>
        <v>1800.75</v>
      </c>
      <c r="F2071" s="6">
        <v>0.03</v>
      </c>
      <c r="G2071" s="5">
        <f t="shared" si="129"/>
        <v>54.022500000000001</v>
      </c>
      <c r="H2071" s="2">
        <v>2</v>
      </c>
      <c r="I2071" s="3">
        <v>450</v>
      </c>
      <c r="J2071" s="5">
        <f t="shared" si="130"/>
        <v>2196.7275</v>
      </c>
      <c r="K2071" s="11" t="str">
        <f t="shared" si="131"/>
        <v>P0173|Jun</v>
      </c>
    </row>
    <row r="2072" spans="1:11" ht="15" customHeight="1" x14ac:dyDescent="0.25">
      <c r="A2072" s="2" t="s">
        <v>381</v>
      </c>
      <c r="B2072" s="2" t="s">
        <v>5</v>
      </c>
      <c r="C2072" s="2">
        <v>8</v>
      </c>
      <c r="D2072" s="4">
        <v>273.24</v>
      </c>
      <c r="E2072" s="5">
        <f t="shared" si="128"/>
        <v>2185.92</v>
      </c>
      <c r="F2072" s="6">
        <v>0.03</v>
      </c>
      <c r="G2072" s="5">
        <f t="shared" si="129"/>
        <v>65.577600000000004</v>
      </c>
      <c r="H2072" s="2">
        <v>2</v>
      </c>
      <c r="I2072" s="3">
        <v>450</v>
      </c>
      <c r="J2072" s="5">
        <f t="shared" si="130"/>
        <v>2570.3424</v>
      </c>
      <c r="K2072" s="11" t="str">
        <f t="shared" si="131"/>
        <v>P0173|Jul</v>
      </c>
    </row>
    <row r="2073" spans="1:11" ht="15" customHeight="1" x14ac:dyDescent="0.25">
      <c r="A2073" s="2" t="s">
        <v>381</v>
      </c>
      <c r="B2073" s="2" t="s">
        <v>6</v>
      </c>
      <c r="C2073" s="2">
        <v>8</v>
      </c>
      <c r="D2073" s="4">
        <v>271.69</v>
      </c>
      <c r="E2073" s="5">
        <f t="shared" si="128"/>
        <v>2173.52</v>
      </c>
      <c r="F2073" s="6">
        <v>0.03</v>
      </c>
      <c r="G2073" s="5">
        <f t="shared" si="129"/>
        <v>65.205600000000004</v>
      </c>
      <c r="H2073" s="2">
        <v>2</v>
      </c>
      <c r="I2073" s="3">
        <v>450</v>
      </c>
      <c r="J2073" s="5">
        <f t="shared" si="130"/>
        <v>2558.3144000000002</v>
      </c>
      <c r="K2073" s="11" t="str">
        <f t="shared" si="131"/>
        <v>P0173|Aug</v>
      </c>
    </row>
    <row r="2074" spans="1:11" ht="15" customHeight="1" x14ac:dyDescent="0.25">
      <c r="A2074" s="2" t="s">
        <v>381</v>
      </c>
      <c r="B2074" s="2" t="s">
        <v>7</v>
      </c>
      <c r="C2074" s="2">
        <v>6</v>
      </c>
      <c r="D2074" s="4">
        <v>253.09</v>
      </c>
      <c r="E2074" s="5">
        <f t="shared" si="128"/>
        <v>1518.54</v>
      </c>
      <c r="F2074" s="6">
        <v>0.03</v>
      </c>
      <c r="G2074" s="5">
        <f t="shared" si="129"/>
        <v>45.556199999999997</v>
      </c>
      <c r="H2074" s="2">
        <v>2</v>
      </c>
      <c r="I2074" s="3">
        <v>450</v>
      </c>
      <c r="J2074" s="5">
        <f t="shared" si="130"/>
        <v>1922.9838</v>
      </c>
      <c r="K2074" s="11" t="str">
        <f t="shared" si="131"/>
        <v>P0173|Sep</v>
      </c>
    </row>
    <row r="2075" spans="1:11" ht="15" customHeight="1" x14ac:dyDescent="0.25">
      <c r="A2075" s="2" t="s">
        <v>381</v>
      </c>
      <c r="B2075" s="2" t="s">
        <v>8</v>
      </c>
      <c r="C2075" s="2">
        <v>5</v>
      </c>
      <c r="D2075" s="4">
        <v>249.88</v>
      </c>
      <c r="E2075" s="5">
        <f t="shared" si="128"/>
        <v>1249.4000000000001</v>
      </c>
      <c r="F2075" s="6">
        <v>0.03</v>
      </c>
      <c r="G2075" s="5">
        <f t="shared" si="129"/>
        <v>37.481999999999999</v>
      </c>
      <c r="H2075" s="2">
        <v>2</v>
      </c>
      <c r="I2075" s="3">
        <v>450</v>
      </c>
      <c r="J2075" s="5">
        <f t="shared" si="130"/>
        <v>1661.9180000000001</v>
      </c>
      <c r="K2075" s="11" t="str">
        <f t="shared" si="131"/>
        <v>P0173|Oct</v>
      </c>
    </row>
    <row r="2076" spans="1:11" ht="15" customHeight="1" x14ac:dyDescent="0.25">
      <c r="A2076" s="2" t="s">
        <v>381</v>
      </c>
      <c r="B2076" s="2" t="s">
        <v>9</v>
      </c>
      <c r="C2076" s="2">
        <v>6</v>
      </c>
      <c r="D2076" s="4">
        <v>269.33999999999997</v>
      </c>
      <c r="E2076" s="5">
        <f t="shared" si="128"/>
        <v>1616.04</v>
      </c>
      <c r="F2076" s="6">
        <v>0.03</v>
      </c>
      <c r="G2076" s="5">
        <f t="shared" si="129"/>
        <v>48.481199999999994</v>
      </c>
      <c r="H2076" s="2">
        <v>2</v>
      </c>
      <c r="I2076" s="3">
        <v>450</v>
      </c>
      <c r="J2076" s="5">
        <f t="shared" si="130"/>
        <v>2017.5588</v>
      </c>
      <c r="K2076" s="11" t="str">
        <f t="shared" si="131"/>
        <v>P0173|Nov</v>
      </c>
    </row>
    <row r="2077" spans="1:11" ht="15" customHeight="1" x14ac:dyDescent="0.25">
      <c r="A2077" s="2" t="s">
        <v>381</v>
      </c>
      <c r="B2077" s="2" t="s">
        <v>10</v>
      </c>
      <c r="C2077" s="2">
        <v>12</v>
      </c>
      <c r="D2077" s="4">
        <v>465.44</v>
      </c>
      <c r="E2077" s="5">
        <f t="shared" si="128"/>
        <v>5585.28</v>
      </c>
      <c r="F2077" s="6">
        <v>0.03</v>
      </c>
      <c r="G2077" s="5">
        <f t="shared" si="129"/>
        <v>167.55839999999998</v>
      </c>
      <c r="H2077" s="2">
        <v>5</v>
      </c>
      <c r="I2077" s="3">
        <v>1125</v>
      </c>
      <c r="J2077" s="5">
        <f t="shared" si="130"/>
        <v>6542.7215999999999</v>
      </c>
      <c r="K2077" s="11" t="str">
        <f t="shared" si="131"/>
        <v>P0173|Dec</v>
      </c>
    </row>
    <row r="2078" spans="1:11" ht="15" customHeight="1" x14ac:dyDescent="0.25">
      <c r="A2078" s="2" t="s">
        <v>381</v>
      </c>
      <c r="B2078" s="2" t="s">
        <v>11</v>
      </c>
      <c r="C2078" s="2">
        <v>12</v>
      </c>
      <c r="D2078" s="4">
        <v>398.15</v>
      </c>
      <c r="E2078" s="5">
        <f t="shared" si="128"/>
        <v>4777.7999999999993</v>
      </c>
      <c r="F2078" s="6">
        <v>0.03</v>
      </c>
      <c r="G2078" s="5">
        <f t="shared" si="129"/>
        <v>143.33399999999997</v>
      </c>
      <c r="H2078" s="2">
        <v>5</v>
      </c>
      <c r="I2078" s="3">
        <v>1125</v>
      </c>
      <c r="J2078" s="5">
        <f t="shared" si="130"/>
        <v>5759.4659999999994</v>
      </c>
      <c r="K2078" s="11" t="str">
        <f t="shared" si="131"/>
        <v>P0173|Jan</v>
      </c>
    </row>
    <row r="2079" spans="1:11" ht="15" customHeight="1" x14ac:dyDescent="0.25">
      <c r="A2079" s="2" t="s">
        <v>381</v>
      </c>
      <c r="B2079" s="2" t="s">
        <v>12</v>
      </c>
      <c r="C2079" s="2">
        <v>9</v>
      </c>
      <c r="D2079" s="4">
        <v>388.26</v>
      </c>
      <c r="E2079" s="5">
        <f t="shared" si="128"/>
        <v>3494.34</v>
      </c>
      <c r="F2079" s="6">
        <v>0.03</v>
      </c>
      <c r="G2079" s="5">
        <f t="shared" si="129"/>
        <v>104.8302</v>
      </c>
      <c r="H2079" s="2">
        <v>3</v>
      </c>
      <c r="I2079" s="3">
        <v>675</v>
      </c>
      <c r="J2079" s="5">
        <f t="shared" si="130"/>
        <v>4064.5098000000003</v>
      </c>
      <c r="K2079" s="11" t="str">
        <f t="shared" si="131"/>
        <v>P0173|Feb</v>
      </c>
    </row>
    <row r="2080" spans="1:11" ht="15" customHeight="1" x14ac:dyDescent="0.25">
      <c r="A2080" s="2" t="s">
        <v>381</v>
      </c>
      <c r="B2080" s="2" t="s">
        <v>13</v>
      </c>
      <c r="C2080" s="2">
        <v>9</v>
      </c>
      <c r="D2080" s="4">
        <v>346.98</v>
      </c>
      <c r="E2080" s="5">
        <f t="shared" si="128"/>
        <v>3122.82</v>
      </c>
      <c r="F2080" s="6">
        <v>0.03</v>
      </c>
      <c r="G2080" s="5">
        <f t="shared" si="129"/>
        <v>93.684600000000003</v>
      </c>
      <c r="H2080" s="2">
        <v>3</v>
      </c>
      <c r="I2080" s="3">
        <v>675</v>
      </c>
      <c r="J2080" s="5">
        <f t="shared" si="130"/>
        <v>3704.1354000000001</v>
      </c>
      <c r="K2080" s="11" t="str">
        <f t="shared" si="131"/>
        <v>P0173|Mar</v>
      </c>
    </row>
    <row r="2081" spans="1:11" ht="15" customHeight="1" x14ac:dyDescent="0.25">
      <c r="A2081" s="2" t="s">
        <v>383</v>
      </c>
      <c r="B2081" s="2" t="s">
        <v>2</v>
      </c>
      <c r="C2081" s="2">
        <v>5</v>
      </c>
      <c r="D2081" s="4">
        <v>75.540000000000006</v>
      </c>
      <c r="E2081" s="5">
        <f t="shared" si="128"/>
        <v>377.70000000000005</v>
      </c>
      <c r="F2081" s="6">
        <v>0.03</v>
      </c>
      <c r="G2081" s="5">
        <f t="shared" si="129"/>
        <v>11.331000000000001</v>
      </c>
      <c r="H2081" s="2">
        <v>2</v>
      </c>
      <c r="I2081" s="3">
        <v>190</v>
      </c>
      <c r="J2081" s="5">
        <f t="shared" si="130"/>
        <v>556.36900000000003</v>
      </c>
      <c r="K2081" s="11" t="str">
        <f t="shared" si="131"/>
        <v>P0174|Apr</v>
      </c>
    </row>
    <row r="2082" spans="1:11" ht="15" customHeight="1" x14ac:dyDescent="0.25">
      <c r="A2082" s="2" t="s">
        <v>383</v>
      </c>
      <c r="B2082" s="2" t="s">
        <v>3</v>
      </c>
      <c r="C2082" s="2">
        <v>5</v>
      </c>
      <c r="D2082" s="4">
        <v>76.540000000000006</v>
      </c>
      <c r="E2082" s="5">
        <f t="shared" si="128"/>
        <v>382.70000000000005</v>
      </c>
      <c r="F2082" s="6">
        <v>0.03</v>
      </c>
      <c r="G2082" s="5">
        <f t="shared" si="129"/>
        <v>11.481000000000002</v>
      </c>
      <c r="H2082" s="2">
        <v>2</v>
      </c>
      <c r="I2082" s="3">
        <v>190</v>
      </c>
      <c r="J2082" s="5">
        <f t="shared" si="130"/>
        <v>561.21900000000005</v>
      </c>
      <c r="K2082" s="11" t="str">
        <f t="shared" si="131"/>
        <v>P0174|May</v>
      </c>
    </row>
    <row r="2083" spans="1:11" ht="15" customHeight="1" x14ac:dyDescent="0.25">
      <c r="A2083" s="2" t="s">
        <v>383</v>
      </c>
      <c r="B2083" s="2" t="s">
        <v>4</v>
      </c>
      <c r="C2083" s="2">
        <v>7</v>
      </c>
      <c r="D2083" s="4">
        <v>92.73</v>
      </c>
      <c r="E2083" s="5">
        <f t="shared" si="128"/>
        <v>649.11</v>
      </c>
      <c r="F2083" s="6">
        <v>0.03</v>
      </c>
      <c r="G2083" s="5">
        <f t="shared" si="129"/>
        <v>19.473299999999998</v>
      </c>
      <c r="H2083" s="2">
        <v>2</v>
      </c>
      <c r="I2083" s="3">
        <v>190</v>
      </c>
      <c r="J2083" s="5">
        <f t="shared" si="130"/>
        <v>819.63670000000002</v>
      </c>
      <c r="K2083" s="11" t="str">
        <f t="shared" si="131"/>
        <v>P0174|Jun</v>
      </c>
    </row>
    <row r="2084" spans="1:11" ht="15" customHeight="1" x14ac:dyDescent="0.25">
      <c r="A2084" s="2" t="s">
        <v>383</v>
      </c>
      <c r="B2084" s="2" t="s">
        <v>5</v>
      </c>
      <c r="C2084" s="2">
        <v>8</v>
      </c>
      <c r="D2084" s="4">
        <v>91.62</v>
      </c>
      <c r="E2084" s="5">
        <f t="shared" si="128"/>
        <v>732.96</v>
      </c>
      <c r="F2084" s="6">
        <v>0.03</v>
      </c>
      <c r="G2084" s="5">
        <f t="shared" si="129"/>
        <v>21.988800000000001</v>
      </c>
      <c r="H2084" s="2">
        <v>2</v>
      </c>
      <c r="I2084" s="3">
        <v>190</v>
      </c>
      <c r="J2084" s="5">
        <f t="shared" si="130"/>
        <v>900.97120000000007</v>
      </c>
      <c r="K2084" s="11" t="str">
        <f t="shared" si="131"/>
        <v>P0174|Jul</v>
      </c>
    </row>
    <row r="2085" spans="1:11" ht="15" customHeight="1" x14ac:dyDescent="0.25">
      <c r="A2085" s="2" t="s">
        <v>383</v>
      </c>
      <c r="B2085" s="2" t="s">
        <v>6</v>
      </c>
      <c r="C2085" s="2">
        <v>8</v>
      </c>
      <c r="D2085" s="4">
        <v>100.27</v>
      </c>
      <c r="E2085" s="5">
        <f t="shared" si="128"/>
        <v>802.16</v>
      </c>
      <c r="F2085" s="6">
        <v>0.03</v>
      </c>
      <c r="G2085" s="5">
        <f t="shared" si="129"/>
        <v>24.064799999999998</v>
      </c>
      <c r="H2085" s="2">
        <v>2</v>
      </c>
      <c r="I2085" s="3">
        <v>190</v>
      </c>
      <c r="J2085" s="5">
        <f t="shared" si="130"/>
        <v>968.09519999999998</v>
      </c>
      <c r="K2085" s="11" t="str">
        <f t="shared" si="131"/>
        <v>P0174|Aug</v>
      </c>
    </row>
    <row r="2086" spans="1:11" ht="15" customHeight="1" x14ac:dyDescent="0.25">
      <c r="A2086" s="2" t="s">
        <v>383</v>
      </c>
      <c r="B2086" s="2" t="s">
        <v>7</v>
      </c>
      <c r="C2086" s="2">
        <v>6</v>
      </c>
      <c r="D2086" s="4">
        <v>82.91</v>
      </c>
      <c r="E2086" s="5">
        <f t="shared" si="128"/>
        <v>497.46</v>
      </c>
      <c r="F2086" s="6">
        <v>0.03</v>
      </c>
      <c r="G2086" s="5">
        <f t="shared" si="129"/>
        <v>14.923799999999998</v>
      </c>
      <c r="H2086" s="2">
        <v>2</v>
      </c>
      <c r="I2086" s="3">
        <v>190</v>
      </c>
      <c r="J2086" s="5">
        <f t="shared" si="130"/>
        <v>672.53620000000001</v>
      </c>
      <c r="K2086" s="11" t="str">
        <f t="shared" si="131"/>
        <v>P0174|Sep</v>
      </c>
    </row>
    <row r="2087" spans="1:11" ht="15" customHeight="1" x14ac:dyDescent="0.25">
      <c r="A2087" s="2" t="s">
        <v>383</v>
      </c>
      <c r="B2087" s="2" t="s">
        <v>8</v>
      </c>
      <c r="C2087" s="2">
        <v>5</v>
      </c>
      <c r="D2087" s="4">
        <v>86.41</v>
      </c>
      <c r="E2087" s="5">
        <f t="shared" si="128"/>
        <v>432.04999999999995</v>
      </c>
      <c r="F2087" s="6">
        <v>0.03</v>
      </c>
      <c r="G2087" s="5">
        <f t="shared" si="129"/>
        <v>12.961499999999997</v>
      </c>
      <c r="H2087" s="2">
        <v>2</v>
      </c>
      <c r="I2087" s="3">
        <v>190</v>
      </c>
      <c r="J2087" s="5">
        <f t="shared" si="130"/>
        <v>609.08849999999995</v>
      </c>
      <c r="K2087" s="11" t="str">
        <f t="shared" si="131"/>
        <v>P0174|Oct</v>
      </c>
    </row>
    <row r="2088" spans="1:11" ht="15" customHeight="1" x14ac:dyDescent="0.25">
      <c r="A2088" s="2" t="s">
        <v>383</v>
      </c>
      <c r="B2088" s="2" t="s">
        <v>9</v>
      </c>
      <c r="C2088" s="2">
        <v>5</v>
      </c>
      <c r="D2088" s="4">
        <v>82.36</v>
      </c>
      <c r="E2088" s="5">
        <f t="shared" si="128"/>
        <v>411.8</v>
      </c>
      <c r="F2088" s="6">
        <v>0.03</v>
      </c>
      <c r="G2088" s="5">
        <f t="shared" si="129"/>
        <v>12.353999999999999</v>
      </c>
      <c r="H2088" s="2">
        <v>2</v>
      </c>
      <c r="I2088" s="3">
        <v>190</v>
      </c>
      <c r="J2088" s="5">
        <f t="shared" si="130"/>
        <v>589.44599999999991</v>
      </c>
      <c r="K2088" s="11" t="str">
        <f t="shared" si="131"/>
        <v>P0174|Nov</v>
      </c>
    </row>
    <row r="2089" spans="1:11" ht="15" customHeight="1" x14ac:dyDescent="0.25">
      <c r="A2089" s="2" t="s">
        <v>383</v>
      </c>
      <c r="B2089" s="2" t="s">
        <v>10</v>
      </c>
      <c r="C2089" s="2">
        <v>12</v>
      </c>
      <c r="D2089" s="4">
        <v>156.72</v>
      </c>
      <c r="E2089" s="5">
        <f t="shared" si="128"/>
        <v>1880.6399999999999</v>
      </c>
      <c r="F2089" s="6">
        <v>0.03</v>
      </c>
      <c r="G2089" s="5">
        <f t="shared" si="129"/>
        <v>56.419199999999996</v>
      </c>
      <c r="H2089" s="2">
        <v>5</v>
      </c>
      <c r="I2089" s="3">
        <v>475</v>
      </c>
      <c r="J2089" s="5">
        <f t="shared" si="130"/>
        <v>2299.2208000000001</v>
      </c>
      <c r="K2089" s="11" t="str">
        <f t="shared" si="131"/>
        <v>P0174|Dec</v>
      </c>
    </row>
    <row r="2090" spans="1:11" ht="15" customHeight="1" x14ac:dyDescent="0.25">
      <c r="A2090" s="2" t="s">
        <v>383</v>
      </c>
      <c r="B2090" s="2" t="s">
        <v>11</v>
      </c>
      <c r="C2090" s="2">
        <v>10</v>
      </c>
      <c r="D2090" s="4">
        <v>135.05000000000001</v>
      </c>
      <c r="E2090" s="5">
        <f t="shared" si="128"/>
        <v>1350.5</v>
      </c>
      <c r="F2090" s="6">
        <v>0.03</v>
      </c>
      <c r="G2090" s="5">
        <f t="shared" si="129"/>
        <v>40.515000000000001</v>
      </c>
      <c r="H2090" s="2">
        <v>4</v>
      </c>
      <c r="I2090" s="3">
        <v>380</v>
      </c>
      <c r="J2090" s="5">
        <f t="shared" si="130"/>
        <v>1689.9849999999999</v>
      </c>
      <c r="K2090" s="11" t="str">
        <f t="shared" si="131"/>
        <v>P0174|Jan</v>
      </c>
    </row>
    <row r="2091" spans="1:11" ht="15" customHeight="1" x14ac:dyDescent="0.25">
      <c r="A2091" s="2" t="s">
        <v>383</v>
      </c>
      <c r="B2091" s="2" t="s">
        <v>12</v>
      </c>
      <c r="C2091" s="2">
        <v>9</v>
      </c>
      <c r="D2091" s="4">
        <v>127.47</v>
      </c>
      <c r="E2091" s="5">
        <f t="shared" si="128"/>
        <v>1147.23</v>
      </c>
      <c r="F2091" s="6">
        <v>0.03</v>
      </c>
      <c r="G2091" s="5">
        <f t="shared" si="129"/>
        <v>34.416899999999998</v>
      </c>
      <c r="H2091" s="2">
        <v>3</v>
      </c>
      <c r="I2091" s="3">
        <v>285</v>
      </c>
      <c r="J2091" s="5">
        <f t="shared" si="130"/>
        <v>1397.8131000000001</v>
      </c>
      <c r="K2091" s="11" t="str">
        <f t="shared" si="131"/>
        <v>P0174|Feb</v>
      </c>
    </row>
    <row r="2092" spans="1:11" ht="15" customHeight="1" x14ac:dyDescent="0.25">
      <c r="A2092" s="2" t="s">
        <v>383</v>
      </c>
      <c r="B2092" s="2" t="s">
        <v>13</v>
      </c>
      <c r="C2092" s="2">
        <v>10</v>
      </c>
      <c r="D2092" s="4">
        <v>108.98</v>
      </c>
      <c r="E2092" s="5">
        <f t="shared" si="128"/>
        <v>1089.8</v>
      </c>
      <c r="F2092" s="6">
        <v>0.03</v>
      </c>
      <c r="G2092" s="5">
        <f t="shared" si="129"/>
        <v>32.693999999999996</v>
      </c>
      <c r="H2092" s="2">
        <v>4</v>
      </c>
      <c r="I2092" s="3">
        <v>380</v>
      </c>
      <c r="J2092" s="5">
        <f t="shared" si="130"/>
        <v>1437.106</v>
      </c>
      <c r="K2092" s="11" t="str">
        <f t="shared" si="131"/>
        <v>P0174|Mar</v>
      </c>
    </row>
    <row r="2093" spans="1:11" ht="15" customHeight="1" x14ac:dyDescent="0.25">
      <c r="A2093" s="2" t="s">
        <v>385</v>
      </c>
      <c r="B2093" s="2" t="s">
        <v>2</v>
      </c>
      <c r="C2093" s="2">
        <v>6</v>
      </c>
      <c r="D2093" s="4">
        <v>225.4</v>
      </c>
      <c r="E2093" s="5">
        <f t="shared" si="128"/>
        <v>1352.4</v>
      </c>
      <c r="F2093" s="6">
        <v>0.03</v>
      </c>
      <c r="G2093" s="5">
        <f t="shared" si="129"/>
        <v>40.572000000000003</v>
      </c>
      <c r="H2093" s="2">
        <v>2</v>
      </c>
      <c r="I2093" s="3">
        <v>370</v>
      </c>
      <c r="J2093" s="5">
        <f t="shared" si="130"/>
        <v>1681.828</v>
      </c>
      <c r="K2093" s="11" t="str">
        <f t="shared" si="131"/>
        <v>P0175|Apr</v>
      </c>
    </row>
    <row r="2094" spans="1:11" ht="15" customHeight="1" x14ac:dyDescent="0.25">
      <c r="A2094" s="2" t="s">
        <v>385</v>
      </c>
      <c r="B2094" s="2" t="s">
        <v>3</v>
      </c>
      <c r="C2094" s="2">
        <v>7</v>
      </c>
      <c r="D2094" s="4">
        <v>231.4</v>
      </c>
      <c r="E2094" s="5">
        <f t="shared" si="128"/>
        <v>1619.8</v>
      </c>
      <c r="F2094" s="6">
        <v>0.03</v>
      </c>
      <c r="G2094" s="5">
        <f t="shared" si="129"/>
        <v>48.593999999999994</v>
      </c>
      <c r="H2094" s="2">
        <v>2</v>
      </c>
      <c r="I2094" s="3">
        <v>370</v>
      </c>
      <c r="J2094" s="5">
        <f t="shared" si="130"/>
        <v>1941.2059999999999</v>
      </c>
      <c r="K2094" s="11" t="str">
        <f t="shared" si="131"/>
        <v>P0175|May</v>
      </c>
    </row>
    <row r="2095" spans="1:11" ht="15" customHeight="1" x14ac:dyDescent="0.25">
      <c r="A2095" s="2" t="s">
        <v>385</v>
      </c>
      <c r="B2095" s="2" t="s">
        <v>4</v>
      </c>
      <c r="C2095" s="2">
        <v>10</v>
      </c>
      <c r="D2095" s="4">
        <v>249.73</v>
      </c>
      <c r="E2095" s="5">
        <f t="shared" si="128"/>
        <v>2497.2999999999997</v>
      </c>
      <c r="F2095" s="6">
        <v>0.03</v>
      </c>
      <c r="G2095" s="5">
        <f t="shared" si="129"/>
        <v>74.918999999999983</v>
      </c>
      <c r="H2095" s="2">
        <v>3</v>
      </c>
      <c r="I2095" s="3">
        <v>555</v>
      </c>
      <c r="J2095" s="5">
        <f t="shared" si="130"/>
        <v>2977.3809999999999</v>
      </c>
      <c r="K2095" s="11" t="str">
        <f t="shared" si="131"/>
        <v>P0175|Jun</v>
      </c>
    </row>
    <row r="2096" spans="1:11" ht="15" customHeight="1" x14ac:dyDescent="0.25">
      <c r="A2096" s="2" t="s">
        <v>385</v>
      </c>
      <c r="B2096" s="2" t="s">
        <v>5</v>
      </c>
      <c r="C2096" s="2">
        <v>11</v>
      </c>
      <c r="D2096" s="4">
        <v>257.02</v>
      </c>
      <c r="E2096" s="5">
        <f t="shared" si="128"/>
        <v>2827.22</v>
      </c>
      <c r="F2096" s="6">
        <v>0.03</v>
      </c>
      <c r="G2096" s="5">
        <f t="shared" si="129"/>
        <v>84.816599999999994</v>
      </c>
      <c r="H2096" s="2">
        <v>3</v>
      </c>
      <c r="I2096" s="3">
        <v>555</v>
      </c>
      <c r="J2096" s="5">
        <f t="shared" si="130"/>
        <v>3297.4033999999997</v>
      </c>
      <c r="K2096" s="11" t="str">
        <f t="shared" si="131"/>
        <v>P0175|Jul</v>
      </c>
    </row>
    <row r="2097" spans="1:11" ht="15" customHeight="1" x14ac:dyDescent="0.25">
      <c r="A2097" s="2" t="s">
        <v>385</v>
      </c>
      <c r="B2097" s="2" t="s">
        <v>6</v>
      </c>
      <c r="C2097" s="2">
        <v>11</v>
      </c>
      <c r="D2097" s="4">
        <v>241.65</v>
      </c>
      <c r="E2097" s="5">
        <f t="shared" si="128"/>
        <v>2658.15</v>
      </c>
      <c r="F2097" s="6">
        <v>0.03</v>
      </c>
      <c r="G2097" s="5">
        <f t="shared" si="129"/>
        <v>79.744500000000002</v>
      </c>
      <c r="H2097" s="2">
        <v>3</v>
      </c>
      <c r="I2097" s="3">
        <v>555</v>
      </c>
      <c r="J2097" s="5">
        <f t="shared" si="130"/>
        <v>3133.4055000000003</v>
      </c>
      <c r="K2097" s="11" t="str">
        <f t="shared" si="131"/>
        <v>P0175|Aug</v>
      </c>
    </row>
    <row r="2098" spans="1:11" ht="15" customHeight="1" x14ac:dyDescent="0.25">
      <c r="A2098" s="2" t="s">
        <v>385</v>
      </c>
      <c r="B2098" s="2" t="s">
        <v>7</v>
      </c>
      <c r="C2098" s="2">
        <v>7</v>
      </c>
      <c r="D2098" s="4">
        <v>261.31</v>
      </c>
      <c r="E2098" s="5">
        <f t="shared" si="128"/>
        <v>1829.17</v>
      </c>
      <c r="F2098" s="6">
        <v>0.03</v>
      </c>
      <c r="G2098" s="5">
        <f t="shared" si="129"/>
        <v>54.875100000000003</v>
      </c>
      <c r="H2098" s="2">
        <v>2</v>
      </c>
      <c r="I2098" s="3">
        <v>370</v>
      </c>
      <c r="J2098" s="5">
        <f t="shared" si="130"/>
        <v>2144.2948999999999</v>
      </c>
      <c r="K2098" s="11" t="str">
        <f t="shared" si="131"/>
        <v>P0175|Sep</v>
      </c>
    </row>
    <row r="2099" spans="1:11" ht="15" customHeight="1" x14ac:dyDescent="0.25">
      <c r="A2099" s="2" t="s">
        <v>385</v>
      </c>
      <c r="B2099" s="2" t="s">
        <v>8</v>
      </c>
      <c r="C2099" s="2">
        <v>7</v>
      </c>
      <c r="D2099" s="4">
        <v>222.99</v>
      </c>
      <c r="E2099" s="5">
        <f t="shared" si="128"/>
        <v>1560.93</v>
      </c>
      <c r="F2099" s="6">
        <v>0.03</v>
      </c>
      <c r="G2099" s="5">
        <f t="shared" si="129"/>
        <v>46.8279</v>
      </c>
      <c r="H2099" s="2">
        <v>2</v>
      </c>
      <c r="I2099" s="3">
        <v>370</v>
      </c>
      <c r="J2099" s="5">
        <f t="shared" si="130"/>
        <v>1884.1021000000001</v>
      </c>
      <c r="K2099" s="11" t="str">
        <f t="shared" si="131"/>
        <v>P0175|Oct</v>
      </c>
    </row>
    <row r="2100" spans="1:11" ht="15" customHeight="1" x14ac:dyDescent="0.25">
      <c r="A2100" s="2" t="s">
        <v>385</v>
      </c>
      <c r="B2100" s="2" t="s">
        <v>9</v>
      </c>
      <c r="C2100" s="2">
        <v>7</v>
      </c>
      <c r="D2100" s="4">
        <v>238.82</v>
      </c>
      <c r="E2100" s="5">
        <f t="shared" si="128"/>
        <v>1671.74</v>
      </c>
      <c r="F2100" s="6">
        <v>0.03</v>
      </c>
      <c r="G2100" s="5">
        <f t="shared" si="129"/>
        <v>50.152200000000001</v>
      </c>
      <c r="H2100" s="2">
        <v>2</v>
      </c>
      <c r="I2100" s="3">
        <v>370</v>
      </c>
      <c r="J2100" s="5">
        <f t="shared" si="130"/>
        <v>1991.5878</v>
      </c>
      <c r="K2100" s="11" t="str">
        <f t="shared" si="131"/>
        <v>P0175|Nov</v>
      </c>
    </row>
    <row r="2101" spans="1:11" ht="15" customHeight="1" x14ac:dyDescent="0.25">
      <c r="A2101" s="2" t="s">
        <v>385</v>
      </c>
      <c r="B2101" s="2" t="s">
        <v>10</v>
      </c>
      <c r="C2101" s="2">
        <v>15</v>
      </c>
      <c r="D2101" s="4">
        <v>410.33</v>
      </c>
      <c r="E2101" s="5">
        <f t="shared" si="128"/>
        <v>6154.95</v>
      </c>
      <c r="F2101" s="6">
        <v>0.03</v>
      </c>
      <c r="G2101" s="5">
        <f t="shared" si="129"/>
        <v>184.64849999999998</v>
      </c>
      <c r="H2101" s="2">
        <v>6</v>
      </c>
      <c r="I2101" s="3">
        <v>1110</v>
      </c>
      <c r="J2101" s="5">
        <f t="shared" si="130"/>
        <v>7080.3014999999996</v>
      </c>
      <c r="K2101" s="11" t="str">
        <f t="shared" si="131"/>
        <v>P0175|Dec</v>
      </c>
    </row>
    <row r="2102" spans="1:11" ht="15" customHeight="1" x14ac:dyDescent="0.25">
      <c r="A2102" s="2" t="s">
        <v>385</v>
      </c>
      <c r="B2102" s="2" t="s">
        <v>11</v>
      </c>
      <c r="C2102" s="2">
        <v>15</v>
      </c>
      <c r="D2102" s="4">
        <v>390.45</v>
      </c>
      <c r="E2102" s="5">
        <f t="shared" si="128"/>
        <v>5856.75</v>
      </c>
      <c r="F2102" s="6">
        <v>0.03</v>
      </c>
      <c r="G2102" s="5">
        <f t="shared" si="129"/>
        <v>175.70249999999999</v>
      </c>
      <c r="H2102" s="2">
        <v>6</v>
      </c>
      <c r="I2102" s="3">
        <v>1110</v>
      </c>
      <c r="J2102" s="5">
        <f t="shared" si="130"/>
        <v>6791.0474999999997</v>
      </c>
      <c r="K2102" s="11" t="str">
        <f t="shared" si="131"/>
        <v>P0175|Jan</v>
      </c>
    </row>
    <row r="2103" spans="1:11" ht="15" customHeight="1" x14ac:dyDescent="0.25">
      <c r="A2103" s="2" t="s">
        <v>385</v>
      </c>
      <c r="B2103" s="2" t="s">
        <v>12</v>
      </c>
      <c r="C2103" s="2">
        <v>12</v>
      </c>
      <c r="D2103" s="4">
        <v>373.99</v>
      </c>
      <c r="E2103" s="5">
        <f t="shared" si="128"/>
        <v>4487.88</v>
      </c>
      <c r="F2103" s="6">
        <v>0.03</v>
      </c>
      <c r="G2103" s="5">
        <f t="shared" si="129"/>
        <v>134.63640000000001</v>
      </c>
      <c r="H2103" s="2">
        <v>5</v>
      </c>
      <c r="I2103" s="3">
        <v>925</v>
      </c>
      <c r="J2103" s="5">
        <f t="shared" si="130"/>
        <v>5278.2435999999998</v>
      </c>
      <c r="K2103" s="11" t="str">
        <f t="shared" si="131"/>
        <v>P0175|Feb</v>
      </c>
    </row>
    <row r="2104" spans="1:11" ht="15" customHeight="1" x14ac:dyDescent="0.25">
      <c r="A2104" s="2" t="s">
        <v>385</v>
      </c>
      <c r="B2104" s="2" t="s">
        <v>13</v>
      </c>
      <c r="C2104" s="2">
        <v>13</v>
      </c>
      <c r="D2104" s="4">
        <v>314.5</v>
      </c>
      <c r="E2104" s="5">
        <f t="shared" si="128"/>
        <v>4088.5</v>
      </c>
      <c r="F2104" s="6">
        <v>0.03</v>
      </c>
      <c r="G2104" s="5">
        <f t="shared" si="129"/>
        <v>122.655</v>
      </c>
      <c r="H2104" s="2">
        <v>5</v>
      </c>
      <c r="I2104" s="3">
        <v>925</v>
      </c>
      <c r="J2104" s="5">
        <f t="shared" si="130"/>
        <v>4890.8450000000003</v>
      </c>
      <c r="K2104" s="11" t="str">
        <f t="shared" si="131"/>
        <v>P0175|Mar</v>
      </c>
    </row>
    <row r="2105" spans="1:11" ht="15" customHeight="1" x14ac:dyDescent="0.25">
      <c r="A2105" s="2" t="s">
        <v>387</v>
      </c>
      <c r="B2105" s="2" t="s">
        <v>2</v>
      </c>
      <c r="C2105" s="2">
        <v>5</v>
      </c>
      <c r="D2105" s="4">
        <v>87.04</v>
      </c>
      <c r="E2105" s="5">
        <f t="shared" si="128"/>
        <v>435.20000000000005</v>
      </c>
      <c r="F2105" s="6">
        <v>0.03</v>
      </c>
      <c r="G2105" s="5">
        <f t="shared" si="129"/>
        <v>13.056000000000001</v>
      </c>
      <c r="H2105" s="2">
        <v>2</v>
      </c>
      <c r="I2105" s="3">
        <v>190</v>
      </c>
      <c r="J2105" s="5">
        <f t="shared" si="130"/>
        <v>612.14400000000001</v>
      </c>
      <c r="K2105" s="11" t="str">
        <f t="shared" si="131"/>
        <v>P0176|Apr</v>
      </c>
    </row>
    <row r="2106" spans="1:11" ht="15" customHeight="1" x14ac:dyDescent="0.25">
      <c r="A2106" s="2" t="s">
        <v>387</v>
      </c>
      <c r="B2106" s="2" t="s">
        <v>3</v>
      </c>
      <c r="C2106" s="2">
        <v>6</v>
      </c>
      <c r="D2106" s="4">
        <v>83.74</v>
      </c>
      <c r="E2106" s="5">
        <f t="shared" si="128"/>
        <v>502.43999999999994</v>
      </c>
      <c r="F2106" s="6">
        <v>0.03</v>
      </c>
      <c r="G2106" s="5">
        <f t="shared" si="129"/>
        <v>15.073199999999998</v>
      </c>
      <c r="H2106" s="2">
        <v>2</v>
      </c>
      <c r="I2106" s="3">
        <v>190</v>
      </c>
      <c r="J2106" s="5">
        <f t="shared" si="130"/>
        <v>677.3667999999999</v>
      </c>
      <c r="K2106" s="11" t="str">
        <f t="shared" si="131"/>
        <v>P0176|May</v>
      </c>
    </row>
    <row r="2107" spans="1:11" ht="15" customHeight="1" x14ac:dyDescent="0.25">
      <c r="A2107" s="2" t="s">
        <v>387</v>
      </c>
      <c r="B2107" s="2" t="s">
        <v>4</v>
      </c>
      <c r="C2107" s="2">
        <v>7</v>
      </c>
      <c r="D2107" s="4">
        <v>91.24</v>
      </c>
      <c r="E2107" s="5">
        <f t="shared" si="128"/>
        <v>638.67999999999995</v>
      </c>
      <c r="F2107" s="6">
        <v>0.03</v>
      </c>
      <c r="G2107" s="5">
        <f t="shared" si="129"/>
        <v>19.160399999999999</v>
      </c>
      <c r="H2107" s="2">
        <v>2</v>
      </c>
      <c r="I2107" s="3">
        <v>190</v>
      </c>
      <c r="J2107" s="5">
        <f t="shared" si="130"/>
        <v>809.51959999999997</v>
      </c>
      <c r="K2107" s="11" t="str">
        <f t="shared" si="131"/>
        <v>P0176|Jun</v>
      </c>
    </row>
    <row r="2108" spans="1:11" ht="15" customHeight="1" x14ac:dyDescent="0.25">
      <c r="A2108" s="2" t="s">
        <v>387</v>
      </c>
      <c r="B2108" s="2" t="s">
        <v>5</v>
      </c>
      <c r="C2108" s="2">
        <v>9</v>
      </c>
      <c r="D2108" s="4">
        <v>106.03</v>
      </c>
      <c r="E2108" s="5">
        <f t="shared" si="128"/>
        <v>954.27</v>
      </c>
      <c r="F2108" s="6">
        <v>0.03</v>
      </c>
      <c r="G2108" s="5">
        <f t="shared" si="129"/>
        <v>28.6281</v>
      </c>
      <c r="H2108" s="2">
        <v>2</v>
      </c>
      <c r="I2108" s="3">
        <v>190</v>
      </c>
      <c r="J2108" s="5">
        <f t="shared" si="130"/>
        <v>1115.6419000000001</v>
      </c>
      <c r="K2108" s="11" t="str">
        <f t="shared" si="131"/>
        <v>P0176|Jul</v>
      </c>
    </row>
    <row r="2109" spans="1:11" ht="15" customHeight="1" x14ac:dyDescent="0.25">
      <c r="A2109" s="2" t="s">
        <v>387</v>
      </c>
      <c r="B2109" s="2" t="s">
        <v>6</v>
      </c>
      <c r="C2109" s="2">
        <v>9</v>
      </c>
      <c r="D2109" s="4">
        <v>100.44</v>
      </c>
      <c r="E2109" s="5">
        <f t="shared" si="128"/>
        <v>903.96</v>
      </c>
      <c r="F2109" s="6">
        <v>0.03</v>
      </c>
      <c r="G2109" s="5">
        <f t="shared" si="129"/>
        <v>27.1188</v>
      </c>
      <c r="H2109" s="2">
        <v>2</v>
      </c>
      <c r="I2109" s="3">
        <v>190</v>
      </c>
      <c r="J2109" s="5">
        <f t="shared" si="130"/>
        <v>1066.8412000000001</v>
      </c>
      <c r="K2109" s="11" t="str">
        <f t="shared" si="131"/>
        <v>P0176|Aug</v>
      </c>
    </row>
    <row r="2110" spans="1:11" ht="15" customHeight="1" x14ac:dyDescent="0.25">
      <c r="A2110" s="2" t="s">
        <v>387</v>
      </c>
      <c r="B2110" s="2" t="s">
        <v>7</v>
      </c>
      <c r="C2110" s="2">
        <v>6</v>
      </c>
      <c r="D2110" s="4">
        <v>103</v>
      </c>
      <c r="E2110" s="5">
        <f t="shared" si="128"/>
        <v>618</v>
      </c>
      <c r="F2110" s="6">
        <v>0.03</v>
      </c>
      <c r="G2110" s="5">
        <f t="shared" si="129"/>
        <v>18.54</v>
      </c>
      <c r="H2110" s="2">
        <v>2</v>
      </c>
      <c r="I2110" s="3">
        <v>190</v>
      </c>
      <c r="J2110" s="5">
        <f t="shared" si="130"/>
        <v>789.46</v>
      </c>
      <c r="K2110" s="11" t="str">
        <f t="shared" si="131"/>
        <v>P0176|Sep</v>
      </c>
    </row>
    <row r="2111" spans="1:11" ht="15" customHeight="1" x14ac:dyDescent="0.25">
      <c r="A2111" s="2" t="s">
        <v>387</v>
      </c>
      <c r="B2111" s="2" t="s">
        <v>8</v>
      </c>
      <c r="C2111" s="2">
        <v>6</v>
      </c>
      <c r="D2111" s="4">
        <v>88.54</v>
      </c>
      <c r="E2111" s="5">
        <f t="shared" si="128"/>
        <v>531.24</v>
      </c>
      <c r="F2111" s="6">
        <v>0.03</v>
      </c>
      <c r="G2111" s="5">
        <f t="shared" si="129"/>
        <v>15.937199999999999</v>
      </c>
      <c r="H2111" s="2">
        <v>2</v>
      </c>
      <c r="I2111" s="3">
        <v>190</v>
      </c>
      <c r="J2111" s="5">
        <f t="shared" si="130"/>
        <v>705.30280000000005</v>
      </c>
      <c r="K2111" s="11" t="str">
        <f t="shared" si="131"/>
        <v>P0176|Oct</v>
      </c>
    </row>
    <row r="2112" spans="1:11" ht="15" customHeight="1" x14ac:dyDescent="0.25">
      <c r="A2112" s="2" t="s">
        <v>387</v>
      </c>
      <c r="B2112" s="2" t="s">
        <v>9</v>
      </c>
      <c r="C2112" s="2">
        <v>6</v>
      </c>
      <c r="D2112" s="4">
        <v>86.38</v>
      </c>
      <c r="E2112" s="5">
        <f t="shared" si="128"/>
        <v>518.28</v>
      </c>
      <c r="F2112" s="6">
        <v>0.03</v>
      </c>
      <c r="G2112" s="5">
        <f t="shared" si="129"/>
        <v>15.548399999999999</v>
      </c>
      <c r="H2112" s="2">
        <v>2</v>
      </c>
      <c r="I2112" s="3">
        <v>190</v>
      </c>
      <c r="J2112" s="5">
        <f t="shared" si="130"/>
        <v>692.73159999999996</v>
      </c>
      <c r="K2112" s="11" t="str">
        <f t="shared" si="131"/>
        <v>P0176|Nov</v>
      </c>
    </row>
    <row r="2113" spans="1:11" ht="15" customHeight="1" x14ac:dyDescent="0.25">
      <c r="A2113" s="2" t="s">
        <v>387</v>
      </c>
      <c r="B2113" s="2" t="s">
        <v>10</v>
      </c>
      <c r="C2113" s="2">
        <v>14</v>
      </c>
      <c r="D2113" s="4">
        <v>159.19</v>
      </c>
      <c r="E2113" s="5">
        <f t="shared" si="128"/>
        <v>2228.66</v>
      </c>
      <c r="F2113" s="6">
        <v>0.03</v>
      </c>
      <c r="G2113" s="5">
        <f t="shared" si="129"/>
        <v>66.859799999999993</v>
      </c>
      <c r="H2113" s="2">
        <v>6</v>
      </c>
      <c r="I2113" s="3">
        <v>570</v>
      </c>
      <c r="J2113" s="5">
        <f t="shared" si="130"/>
        <v>2731.8001999999997</v>
      </c>
      <c r="K2113" s="11" t="str">
        <f t="shared" si="131"/>
        <v>P0176|Dec</v>
      </c>
    </row>
    <row r="2114" spans="1:11" ht="15" customHeight="1" x14ac:dyDescent="0.25">
      <c r="A2114" s="2" t="s">
        <v>387</v>
      </c>
      <c r="B2114" s="2" t="s">
        <v>11</v>
      </c>
      <c r="C2114" s="2">
        <v>12</v>
      </c>
      <c r="D2114" s="4">
        <v>147.97999999999999</v>
      </c>
      <c r="E2114" s="5">
        <f t="shared" si="128"/>
        <v>1775.7599999999998</v>
      </c>
      <c r="F2114" s="6">
        <v>0.03</v>
      </c>
      <c r="G2114" s="5">
        <f t="shared" si="129"/>
        <v>53.272799999999989</v>
      </c>
      <c r="H2114" s="2">
        <v>5</v>
      </c>
      <c r="I2114" s="3">
        <v>475</v>
      </c>
      <c r="J2114" s="5">
        <f t="shared" si="130"/>
        <v>2197.4871999999996</v>
      </c>
      <c r="K2114" s="11" t="str">
        <f t="shared" si="131"/>
        <v>P0176|Jan</v>
      </c>
    </row>
    <row r="2115" spans="1:11" ht="15" customHeight="1" x14ac:dyDescent="0.25">
      <c r="A2115" s="2" t="s">
        <v>387</v>
      </c>
      <c r="B2115" s="2" t="s">
        <v>12</v>
      </c>
      <c r="C2115" s="2">
        <v>11</v>
      </c>
      <c r="D2115" s="4">
        <v>132.91</v>
      </c>
      <c r="E2115" s="5">
        <f t="shared" si="128"/>
        <v>1462.01</v>
      </c>
      <c r="F2115" s="6">
        <v>0.03</v>
      </c>
      <c r="G2115" s="5">
        <f t="shared" si="129"/>
        <v>43.860299999999995</v>
      </c>
      <c r="H2115" s="2">
        <v>4</v>
      </c>
      <c r="I2115" s="3">
        <v>380</v>
      </c>
      <c r="J2115" s="5">
        <f t="shared" si="130"/>
        <v>1798.1496999999999</v>
      </c>
      <c r="K2115" s="11" t="str">
        <f t="shared" si="131"/>
        <v>P0176|Feb</v>
      </c>
    </row>
    <row r="2116" spans="1:11" ht="15" customHeight="1" x14ac:dyDescent="0.25">
      <c r="A2116" s="2" t="s">
        <v>387</v>
      </c>
      <c r="B2116" s="2" t="s">
        <v>13</v>
      </c>
      <c r="C2116" s="2">
        <v>10</v>
      </c>
      <c r="D2116" s="4">
        <v>135.15</v>
      </c>
      <c r="E2116" s="5">
        <f t="shared" si="128"/>
        <v>1351.5</v>
      </c>
      <c r="F2116" s="6">
        <v>0.03</v>
      </c>
      <c r="G2116" s="5">
        <f t="shared" si="129"/>
        <v>40.545000000000002</v>
      </c>
      <c r="H2116" s="2">
        <v>4</v>
      </c>
      <c r="I2116" s="3">
        <v>380</v>
      </c>
      <c r="J2116" s="5">
        <f t="shared" si="130"/>
        <v>1690.9549999999999</v>
      </c>
      <c r="K2116" s="11" t="str">
        <f t="shared" si="131"/>
        <v>P0176|Mar</v>
      </c>
    </row>
    <row r="2117" spans="1:11" ht="15" customHeight="1" x14ac:dyDescent="0.25">
      <c r="A2117" s="2" t="s">
        <v>389</v>
      </c>
      <c r="B2117" s="2" t="s">
        <v>2</v>
      </c>
      <c r="C2117" s="2">
        <v>6</v>
      </c>
      <c r="D2117" s="4">
        <v>116.62</v>
      </c>
      <c r="E2117" s="5">
        <f t="shared" ref="E2117:E2180" si="132">C2117*D2117</f>
        <v>699.72</v>
      </c>
      <c r="F2117" s="6">
        <v>0.03</v>
      </c>
      <c r="G2117" s="5">
        <f t="shared" ref="G2117:G2180" si="133">E2117*F2117</f>
        <v>20.991600000000002</v>
      </c>
      <c r="H2117" s="2">
        <v>2</v>
      </c>
      <c r="I2117" s="3">
        <v>240</v>
      </c>
      <c r="J2117" s="5">
        <f t="shared" ref="J2117:J2180" si="134">E2117+I2117-G2117</f>
        <v>918.72840000000008</v>
      </c>
      <c r="K2117" s="11" t="str">
        <f t="shared" ref="K2117:K2180" si="135">A2117&amp;"|"&amp;B2117</f>
        <v>P0177|Apr</v>
      </c>
    </row>
    <row r="2118" spans="1:11" ht="15" customHeight="1" x14ac:dyDescent="0.25">
      <c r="A2118" s="2" t="s">
        <v>389</v>
      </c>
      <c r="B2118" s="2" t="s">
        <v>3</v>
      </c>
      <c r="C2118" s="2">
        <v>8</v>
      </c>
      <c r="D2118" s="4">
        <v>122.98</v>
      </c>
      <c r="E2118" s="5">
        <f t="shared" si="132"/>
        <v>983.84</v>
      </c>
      <c r="F2118" s="6">
        <v>0.03</v>
      </c>
      <c r="G2118" s="5">
        <f t="shared" si="133"/>
        <v>29.5152</v>
      </c>
      <c r="H2118" s="2">
        <v>2</v>
      </c>
      <c r="I2118" s="3">
        <v>240</v>
      </c>
      <c r="J2118" s="5">
        <f t="shared" si="134"/>
        <v>1194.3248000000001</v>
      </c>
      <c r="K2118" s="11" t="str">
        <f t="shared" si="135"/>
        <v>P0177|May</v>
      </c>
    </row>
    <row r="2119" spans="1:11" ht="15" customHeight="1" x14ac:dyDescent="0.25">
      <c r="A2119" s="2" t="s">
        <v>389</v>
      </c>
      <c r="B2119" s="2" t="s">
        <v>4</v>
      </c>
      <c r="C2119" s="2">
        <v>8</v>
      </c>
      <c r="D2119" s="4">
        <v>131.55000000000001</v>
      </c>
      <c r="E2119" s="5">
        <f t="shared" si="132"/>
        <v>1052.4000000000001</v>
      </c>
      <c r="F2119" s="6">
        <v>0.03</v>
      </c>
      <c r="G2119" s="5">
        <f t="shared" si="133"/>
        <v>31.572000000000003</v>
      </c>
      <c r="H2119" s="2">
        <v>2</v>
      </c>
      <c r="I2119" s="3">
        <v>240</v>
      </c>
      <c r="J2119" s="5">
        <f t="shared" si="134"/>
        <v>1260.828</v>
      </c>
      <c r="K2119" s="11" t="str">
        <f t="shared" si="135"/>
        <v>P0177|Jun</v>
      </c>
    </row>
    <row r="2120" spans="1:11" ht="15" customHeight="1" x14ac:dyDescent="0.25">
      <c r="A2120" s="2" t="s">
        <v>389</v>
      </c>
      <c r="B2120" s="2" t="s">
        <v>5</v>
      </c>
      <c r="C2120" s="2">
        <v>12</v>
      </c>
      <c r="D2120" s="4">
        <v>157.46</v>
      </c>
      <c r="E2120" s="5">
        <f t="shared" si="132"/>
        <v>1889.52</v>
      </c>
      <c r="F2120" s="6">
        <v>0.03</v>
      </c>
      <c r="G2120" s="5">
        <f t="shared" si="133"/>
        <v>56.685600000000001</v>
      </c>
      <c r="H2120" s="2">
        <v>3</v>
      </c>
      <c r="I2120" s="3">
        <v>360</v>
      </c>
      <c r="J2120" s="5">
        <f t="shared" si="134"/>
        <v>2192.8344000000002</v>
      </c>
      <c r="K2120" s="11" t="str">
        <f t="shared" si="135"/>
        <v>P0177|Jul</v>
      </c>
    </row>
    <row r="2121" spans="1:11" ht="15" customHeight="1" x14ac:dyDescent="0.25">
      <c r="A2121" s="2" t="s">
        <v>389</v>
      </c>
      <c r="B2121" s="2" t="s">
        <v>6</v>
      </c>
      <c r="C2121" s="2">
        <v>11</v>
      </c>
      <c r="D2121" s="4">
        <v>144.19</v>
      </c>
      <c r="E2121" s="5">
        <f t="shared" si="132"/>
        <v>1586.09</v>
      </c>
      <c r="F2121" s="6">
        <v>0.03</v>
      </c>
      <c r="G2121" s="5">
        <f t="shared" si="133"/>
        <v>47.582699999999996</v>
      </c>
      <c r="H2121" s="2">
        <v>3</v>
      </c>
      <c r="I2121" s="3">
        <v>360</v>
      </c>
      <c r="J2121" s="5">
        <f t="shared" si="134"/>
        <v>1898.5073</v>
      </c>
      <c r="K2121" s="11" t="str">
        <f t="shared" si="135"/>
        <v>P0177|Aug</v>
      </c>
    </row>
    <row r="2122" spans="1:11" ht="15" customHeight="1" x14ac:dyDescent="0.25">
      <c r="A2122" s="2" t="s">
        <v>389</v>
      </c>
      <c r="B2122" s="2" t="s">
        <v>7</v>
      </c>
      <c r="C2122" s="2">
        <v>7</v>
      </c>
      <c r="D2122" s="4">
        <v>124.27</v>
      </c>
      <c r="E2122" s="5">
        <f t="shared" si="132"/>
        <v>869.89</v>
      </c>
      <c r="F2122" s="6">
        <v>0.03</v>
      </c>
      <c r="G2122" s="5">
        <f t="shared" si="133"/>
        <v>26.096699999999998</v>
      </c>
      <c r="H2122" s="2">
        <v>2</v>
      </c>
      <c r="I2122" s="3">
        <v>240</v>
      </c>
      <c r="J2122" s="5">
        <f t="shared" si="134"/>
        <v>1083.7932999999998</v>
      </c>
      <c r="K2122" s="11" t="str">
        <f t="shared" si="135"/>
        <v>P0177|Sep</v>
      </c>
    </row>
    <row r="2123" spans="1:11" ht="15" customHeight="1" x14ac:dyDescent="0.25">
      <c r="A2123" s="2" t="s">
        <v>389</v>
      </c>
      <c r="B2123" s="2" t="s">
        <v>8</v>
      </c>
      <c r="C2123" s="2">
        <v>6</v>
      </c>
      <c r="D2123" s="4">
        <v>124.26</v>
      </c>
      <c r="E2123" s="5">
        <f t="shared" si="132"/>
        <v>745.56000000000006</v>
      </c>
      <c r="F2123" s="6">
        <v>0.03</v>
      </c>
      <c r="G2123" s="5">
        <f t="shared" si="133"/>
        <v>22.366800000000001</v>
      </c>
      <c r="H2123" s="2">
        <v>2</v>
      </c>
      <c r="I2123" s="3">
        <v>240</v>
      </c>
      <c r="J2123" s="5">
        <f t="shared" si="134"/>
        <v>963.19320000000005</v>
      </c>
      <c r="K2123" s="11" t="str">
        <f t="shared" si="135"/>
        <v>P0177|Oct</v>
      </c>
    </row>
    <row r="2124" spans="1:11" ht="15" customHeight="1" x14ac:dyDescent="0.25">
      <c r="A2124" s="2" t="s">
        <v>389</v>
      </c>
      <c r="B2124" s="2" t="s">
        <v>9</v>
      </c>
      <c r="C2124" s="2">
        <v>7</v>
      </c>
      <c r="D2124" s="4">
        <v>135.1</v>
      </c>
      <c r="E2124" s="5">
        <f t="shared" si="132"/>
        <v>945.69999999999993</v>
      </c>
      <c r="F2124" s="6">
        <v>0.03</v>
      </c>
      <c r="G2124" s="5">
        <f t="shared" si="133"/>
        <v>28.370999999999999</v>
      </c>
      <c r="H2124" s="2">
        <v>3</v>
      </c>
      <c r="I2124" s="3">
        <v>360</v>
      </c>
      <c r="J2124" s="5">
        <f t="shared" si="134"/>
        <v>1277.3289999999997</v>
      </c>
      <c r="K2124" s="11" t="str">
        <f t="shared" si="135"/>
        <v>P0177|Nov</v>
      </c>
    </row>
    <row r="2125" spans="1:11" ht="15" customHeight="1" x14ac:dyDescent="0.25">
      <c r="A2125" s="2" t="s">
        <v>389</v>
      </c>
      <c r="B2125" s="2" t="s">
        <v>10</v>
      </c>
      <c r="C2125" s="2">
        <v>15</v>
      </c>
      <c r="D2125" s="4">
        <v>232.61</v>
      </c>
      <c r="E2125" s="5">
        <f t="shared" si="132"/>
        <v>3489.15</v>
      </c>
      <c r="F2125" s="6">
        <v>0.03</v>
      </c>
      <c r="G2125" s="5">
        <f t="shared" si="133"/>
        <v>104.67449999999999</v>
      </c>
      <c r="H2125" s="2">
        <v>6</v>
      </c>
      <c r="I2125" s="3">
        <v>720</v>
      </c>
      <c r="J2125" s="5">
        <f t="shared" si="134"/>
        <v>4104.4754999999996</v>
      </c>
      <c r="K2125" s="11" t="str">
        <f t="shared" si="135"/>
        <v>P0177|Dec</v>
      </c>
    </row>
    <row r="2126" spans="1:11" ht="15" customHeight="1" x14ac:dyDescent="0.25">
      <c r="A2126" s="2" t="s">
        <v>389</v>
      </c>
      <c r="B2126" s="2" t="s">
        <v>11</v>
      </c>
      <c r="C2126" s="2">
        <v>14</v>
      </c>
      <c r="D2126" s="4">
        <v>214.46</v>
      </c>
      <c r="E2126" s="5">
        <f t="shared" si="132"/>
        <v>3002.44</v>
      </c>
      <c r="F2126" s="6">
        <v>0.03</v>
      </c>
      <c r="G2126" s="5">
        <f t="shared" si="133"/>
        <v>90.0732</v>
      </c>
      <c r="H2126" s="2">
        <v>6</v>
      </c>
      <c r="I2126" s="3">
        <v>720</v>
      </c>
      <c r="J2126" s="5">
        <f t="shared" si="134"/>
        <v>3632.3668000000002</v>
      </c>
      <c r="K2126" s="11" t="str">
        <f t="shared" si="135"/>
        <v>P0177|Jan</v>
      </c>
    </row>
    <row r="2127" spans="1:11" ht="15" customHeight="1" x14ac:dyDescent="0.25">
      <c r="A2127" s="2" t="s">
        <v>389</v>
      </c>
      <c r="B2127" s="2" t="s">
        <v>12</v>
      </c>
      <c r="C2127" s="2">
        <v>13</v>
      </c>
      <c r="D2127" s="4">
        <v>205.46</v>
      </c>
      <c r="E2127" s="5">
        <f t="shared" si="132"/>
        <v>2670.98</v>
      </c>
      <c r="F2127" s="6">
        <v>0.03</v>
      </c>
      <c r="G2127" s="5">
        <f t="shared" si="133"/>
        <v>80.129400000000004</v>
      </c>
      <c r="H2127" s="2">
        <v>5</v>
      </c>
      <c r="I2127" s="3">
        <v>600</v>
      </c>
      <c r="J2127" s="5">
        <f t="shared" si="134"/>
        <v>3190.8506000000002</v>
      </c>
      <c r="K2127" s="11" t="str">
        <f t="shared" si="135"/>
        <v>P0177|Feb</v>
      </c>
    </row>
    <row r="2128" spans="1:11" ht="15" customHeight="1" x14ac:dyDescent="0.25">
      <c r="A2128" s="2" t="s">
        <v>389</v>
      </c>
      <c r="B2128" s="2" t="s">
        <v>13</v>
      </c>
      <c r="C2128" s="2">
        <v>11</v>
      </c>
      <c r="D2128" s="4">
        <v>177.95</v>
      </c>
      <c r="E2128" s="5">
        <f t="shared" si="132"/>
        <v>1957.4499999999998</v>
      </c>
      <c r="F2128" s="6">
        <v>0.03</v>
      </c>
      <c r="G2128" s="5">
        <f t="shared" si="133"/>
        <v>58.723499999999994</v>
      </c>
      <c r="H2128" s="2">
        <v>4</v>
      </c>
      <c r="I2128" s="3">
        <v>480</v>
      </c>
      <c r="J2128" s="5">
        <f t="shared" si="134"/>
        <v>2378.7264999999998</v>
      </c>
      <c r="K2128" s="11" t="str">
        <f t="shared" si="135"/>
        <v>P0177|Mar</v>
      </c>
    </row>
    <row r="2129" spans="1:11" ht="15" customHeight="1" x14ac:dyDescent="0.25">
      <c r="A2129" s="2" t="s">
        <v>391</v>
      </c>
      <c r="B2129" s="2" t="s">
        <v>2</v>
      </c>
      <c r="C2129" s="2">
        <v>5</v>
      </c>
      <c r="D2129" s="4">
        <v>135.47999999999999</v>
      </c>
      <c r="E2129" s="5">
        <f t="shared" si="132"/>
        <v>677.4</v>
      </c>
      <c r="F2129" s="6">
        <v>0.03</v>
      </c>
      <c r="G2129" s="5">
        <f t="shared" si="133"/>
        <v>20.321999999999999</v>
      </c>
      <c r="H2129" s="2">
        <v>2</v>
      </c>
      <c r="I2129" s="3">
        <v>300</v>
      </c>
      <c r="J2129" s="5">
        <f t="shared" si="134"/>
        <v>957.07799999999997</v>
      </c>
      <c r="K2129" s="11" t="str">
        <f t="shared" si="135"/>
        <v>P0178|Apr</v>
      </c>
    </row>
    <row r="2130" spans="1:11" ht="15" customHeight="1" x14ac:dyDescent="0.25">
      <c r="A2130" s="2" t="s">
        <v>391</v>
      </c>
      <c r="B2130" s="2" t="s">
        <v>3</v>
      </c>
      <c r="C2130" s="2">
        <v>6</v>
      </c>
      <c r="D2130" s="4">
        <v>157.01</v>
      </c>
      <c r="E2130" s="5">
        <f t="shared" si="132"/>
        <v>942.06</v>
      </c>
      <c r="F2130" s="6">
        <v>0.03</v>
      </c>
      <c r="G2130" s="5">
        <f t="shared" si="133"/>
        <v>28.261799999999997</v>
      </c>
      <c r="H2130" s="2">
        <v>2</v>
      </c>
      <c r="I2130" s="3">
        <v>300</v>
      </c>
      <c r="J2130" s="5">
        <f t="shared" si="134"/>
        <v>1213.7982</v>
      </c>
      <c r="K2130" s="11" t="str">
        <f t="shared" si="135"/>
        <v>P0178|May</v>
      </c>
    </row>
    <row r="2131" spans="1:11" ht="15" customHeight="1" x14ac:dyDescent="0.25">
      <c r="A2131" s="2" t="s">
        <v>391</v>
      </c>
      <c r="B2131" s="2" t="s">
        <v>4</v>
      </c>
      <c r="C2131" s="2">
        <v>8</v>
      </c>
      <c r="D2131" s="4">
        <v>174.25</v>
      </c>
      <c r="E2131" s="5">
        <f t="shared" si="132"/>
        <v>1394</v>
      </c>
      <c r="F2131" s="6">
        <v>0.03</v>
      </c>
      <c r="G2131" s="5">
        <f t="shared" si="133"/>
        <v>41.82</v>
      </c>
      <c r="H2131" s="2">
        <v>2</v>
      </c>
      <c r="I2131" s="3">
        <v>300</v>
      </c>
      <c r="J2131" s="5">
        <f t="shared" si="134"/>
        <v>1652.18</v>
      </c>
      <c r="K2131" s="11" t="str">
        <f t="shared" si="135"/>
        <v>P0178|Jun</v>
      </c>
    </row>
    <row r="2132" spans="1:11" ht="15" customHeight="1" x14ac:dyDescent="0.25">
      <c r="A2132" s="2" t="s">
        <v>391</v>
      </c>
      <c r="B2132" s="2" t="s">
        <v>5</v>
      </c>
      <c r="C2132" s="2">
        <v>10</v>
      </c>
      <c r="D2132" s="4">
        <v>185.49</v>
      </c>
      <c r="E2132" s="5">
        <f t="shared" si="132"/>
        <v>1854.9</v>
      </c>
      <c r="F2132" s="6">
        <v>0.03</v>
      </c>
      <c r="G2132" s="5">
        <f t="shared" si="133"/>
        <v>55.646999999999998</v>
      </c>
      <c r="H2132" s="2">
        <v>3</v>
      </c>
      <c r="I2132" s="3">
        <v>450</v>
      </c>
      <c r="J2132" s="5">
        <f t="shared" si="134"/>
        <v>2249.2530000000002</v>
      </c>
      <c r="K2132" s="11" t="str">
        <f t="shared" si="135"/>
        <v>P0178|Jul</v>
      </c>
    </row>
    <row r="2133" spans="1:11" ht="15" customHeight="1" x14ac:dyDescent="0.25">
      <c r="A2133" s="2" t="s">
        <v>391</v>
      </c>
      <c r="B2133" s="2" t="s">
        <v>6</v>
      </c>
      <c r="C2133" s="2">
        <v>10</v>
      </c>
      <c r="D2133" s="4">
        <v>165.03</v>
      </c>
      <c r="E2133" s="5">
        <f t="shared" si="132"/>
        <v>1650.3</v>
      </c>
      <c r="F2133" s="6">
        <v>0.03</v>
      </c>
      <c r="G2133" s="5">
        <f t="shared" si="133"/>
        <v>49.509</v>
      </c>
      <c r="H2133" s="2">
        <v>3</v>
      </c>
      <c r="I2133" s="3">
        <v>450</v>
      </c>
      <c r="J2133" s="5">
        <f t="shared" si="134"/>
        <v>2050.7910000000002</v>
      </c>
      <c r="K2133" s="11" t="str">
        <f t="shared" si="135"/>
        <v>P0178|Aug</v>
      </c>
    </row>
    <row r="2134" spans="1:11" ht="15" customHeight="1" x14ac:dyDescent="0.25">
      <c r="A2134" s="2" t="s">
        <v>391</v>
      </c>
      <c r="B2134" s="2" t="s">
        <v>7</v>
      </c>
      <c r="C2134" s="2">
        <v>6</v>
      </c>
      <c r="D2134" s="4">
        <v>163.25</v>
      </c>
      <c r="E2134" s="5">
        <f t="shared" si="132"/>
        <v>979.5</v>
      </c>
      <c r="F2134" s="6">
        <v>0.03</v>
      </c>
      <c r="G2134" s="5">
        <f t="shared" si="133"/>
        <v>29.384999999999998</v>
      </c>
      <c r="H2134" s="2">
        <v>2</v>
      </c>
      <c r="I2134" s="3">
        <v>300</v>
      </c>
      <c r="J2134" s="5">
        <f t="shared" si="134"/>
        <v>1250.115</v>
      </c>
      <c r="K2134" s="11" t="str">
        <f t="shared" si="135"/>
        <v>P0178|Sep</v>
      </c>
    </row>
    <row r="2135" spans="1:11" ht="15" customHeight="1" x14ac:dyDescent="0.25">
      <c r="A2135" s="2" t="s">
        <v>391</v>
      </c>
      <c r="B2135" s="2" t="s">
        <v>8</v>
      </c>
      <c r="C2135" s="2">
        <v>6</v>
      </c>
      <c r="D2135" s="4">
        <v>146.72</v>
      </c>
      <c r="E2135" s="5">
        <f t="shared" si="132"/>
        <v>880.31999999999994</v>
      </c>
      <c r="F2135" s="6">
        <v>0.03</v>
      </c>
      <c r="G2135" s="5">
        <f t="shared" si="133"/>
        <v>26.409599999999998</v>
      </c>
      <c r="H2135" s="2">
        <v>2</v>
      </c>
      <c r="I2135" s="3">
        <v>300</v>
      </c>
      <c r="J2135" s="5">
        <f t="shared" si="134"/>
        <v>1153.9104</v>
      </c>
      <c r="K2135" s="11" t="str">
        <f t="shared" si="135"/>
        <v>P0178|Oct</v>
      </c>
    </row>
    <row r="2136" spans="1:11" ht="15" customHeight="1" x14ac:dyDescent="0.25">
      <c r="A2136" s="2" t="s">
        <v>391</v>
      </c>
      <c r="B2136" s="2" t="s">
        <v>9</v>
      </c>
      <c r="C2136" s="2">
        <v>6</v>
      </c>
      <c r="D2136" s="4">
        <v>146.68</v>
      </c>
      <c r="E2136" s="5">
        <f t="shared" si="132"/>
        <v>880.08</v>
      </c>
      <c r="F2136" s="6">
        <v>0.03</v>
      </c>
      <c r="G2136" s="5">
        <f t="shared" si="133"/>
        <v>26.4024</v>
      </c>
      <c r="H2136" s="2">
        <v>2</v>
      </c>
      <c r="I2136" s="3">
        <v>300</v>
      </c>
      <c r="J2136" s="5">
        <f t="shared" si="134"/>
        <v>1153.6776</v>
      </c>
      <c r="K2136" s="11" t="str">
        <f t="shared" si="135"/>
        <v>P0178|Nov</v>
      </c>
    </row>
    <row r="2137" spans="1:11" ht="15" customHeight="1" x14ac:dyDescent="0.25">
      <c r="A2137" s="2" t="s">
        <v>391</v>
      </c>
      <c r="B2137" s="2" t="s">
        <v>10</v>
      </c>
      <c r="C2137" s="2">
        <v>14</v>
      </c>
      <c r="D2137" s="4">
        <v>268.83</v>
      </c>
      <c r="E2137" s="5">
        <f t="shared" si="132"/>
        <v>3763.62</v>
      </c>
      <c r="F2137" s="6">
        <v>0.03</v>
      </c>
      <c r="G2137" s="5">
        <f t="shared" si="133"/>
        <v>112.90859999999999</v>
      </c>
      <c r="H2137" s="2">
        <v>6</v>
      </c>
      <c r="I2137" s="3">
        <v>900</v>
      </c>
      <c r="J2137" s="5">
        <f t="shared" si="134"/>
        <v>4550.7114000000001</v>
      </c>
      <c r="K2137" s="11" t="str">
        <f t="shared" si="135"/>
        <v>P0178|Dec</v>
      </c>
    </row>
    <row r="2138" spans="1:11" ht="15" customHeight="1" x14ac:dyDescent="0.25">
      <c r="A2138" s="2" t="s">
        <v>391</v>
      </c>
      <c r="B2138" s="2" t="s">
        <v>11</v>
      </c>
      <c r="C2138" s="2">
        <v>13</v>
      </c>
      <c r="D2138" s="4">
        <v>271.20999999999998</v>
      </c>
      <c r="E2138" s="5">
        <f t="shared" si="132"/>
        <v>3525.7299999999996</v>
      </c>
      <c r="F2138" s="6">
        <v>0.03</v>
      </c>
      <c r="G2138" s="5">
        <f t="shared" si="133"/>
        <v>105.77189999999999</v>
      </c>
      <c r="H2138" s="2">
        <v>5</v>
      </c>
      <c r="I2138" s="3">
        <v>750</v>
      </c>
      <c r="J2138" s="5">
        <f t="shared" si="134"/>
        <v>4169.9580999999998</v>
      </c>
      <c r="K2138" s="11" t="str">
        <f t="shared" si="135"/>
        <v>P0178|Jan</v>
      </c>
    </row>
    <row r="2139" spans="1:11" ht="15" customHeight="1" x14ac:dyDescent="0.25">
      <c r="A2139" s="2" t="s">
        <v>391</v>
      </c>
      <c r="B2139" s="2" t="s">
        <v>12</v>
      </c>
      <c r="C2139" s="2">
        <v>11</v>
      </c>
      <c r="D2139" s="4">
        <v>251.1</v>
      </c>
      <c r="E2139" s="5">
        <f t="shared" si="132"/>
        <v>2762.1</v>
      </c>
      <c r="F2139" s="6">
        <v>0.03</v>
      </c>
      <c r="G2139" s="5">
        <f t="shared" si="133"/>
        <v>82.863</v>
      </c>
      <c r="H2139" s="2">
        <v>4</v>
      </c>
      <c r="I2139" s="3">
        <v>600</v>
      </c>
      <c r="J2139" s="5">
        <f t="shared" si="134"/>
        <v>3279.2370000000001</v>
      </c>
      <c r="K2139" s="11" t="str">
        <f t="shared" si="135"/>
        <v>P0178|Feb</v>
      </c>
    </row>
    <row r="2140" spans="1:11" ht="15" customHeight="1" x14ac:dyDescent="0.25">
      <c r="A2140" s="2" t="s">
        <v>391</v>
      </c>
      <c r="B2140" s="2" t="s">
        <v>13</v>
      </c>
      <c r="C2140" s="2">
        <v>12</v>
      </c>
      <c r="D2140" s="4">
        <v>214.88</v>
      </c>
      <c r="E2140" s="5">
        <f t="shared" si="132"/>
        <v>2578.56</v>
      </c>
      <c r="F2140" s="6">
        <v>0.03</v>
      </c>
      <c r="G2140" s="5">
        <f t="shared" si="133"/>
        <v>77.356799999999993</v>
      </c>
      <c r="H2140" s="2">
        <v>4</v>
      </c>
      <c r="I2140" s="3">
        <v>600</v>
      </c>
      <c r="J2140" s="5">
        <f t="shared" si="134"/>
        <v>3101.2031999999999</v>
      </c>
      <c r="K2140" s="11" t="str">
        <f t="shared" si="135"/>
        <v>P0178|Mar</v>
      </c>
    </row>
    <row r="2141" spans="1:11" ht="15" customHeight="1" x14ac:dyDescent="0.25">
      <c r="A2141" s="2" t="s">
        <v>393</v>
      </c>
      <c r="B2141" s="2" t="s">
        <v>2</v>
      </c>
      <c r="C2141" s="2">
        <v>5</v>
      </c>
      <c r="D2141" s="4">
        <v>117.91</v>
      </c>
      <c r="E2141" s="5">
        <f t="shared" si="132"/>
        <v>589.54999999999995</v>
      </c>
      <c r="F2141" s="6">
        <v>0.03</v>
      </c>
      <c r="G2141" s="5">
        <f t="shared" si="133"/>
        <v>17.686499999999999</v>
      </c>
      <c r="H2141" s="2">
        <v>2</v>
      </c>
      <c r="I2141" s="3">
        <v>240</v>
      </c>
      <c r="J2141" s="5">
        <f t="shared" si="134"/>
        <v>811.86349999999993</v>
      </c>
      <c r="K2141" s="11" t="str">
        <f t="shared" si="135"/>
        <v>P0179|Apr</v>
      </c>
    </row>
    <row r="2142" spans="1:11" ht="15" customHeight="1" x14ac:dyDescent="0.25">
      <c r="A2142" s="2" t="s">
        <v>393</v>
      </c>
      <c r="B2142" s="2" t="s">
        <v>3</v>
      </c>
      <c r="C2142" s="2">
        <v>7</v>
      </c>
      <c r="D2142" s="4">
        <v>126.91</v>
      </c>
      <c r="E2142" s="5">
        <f t="shared" si="132"/>
        <v>888.37</v>
      </c>
      <c r="F2142" s="6">
        <v>0.03</v>
      </c>
      <c r="G2142" s="5">
        <f t="shared" si="133"/>
        <v>26.6511</v>
      </c>
      <c r="H2142" s="2">
        <v>2</v>
      </c>
      <c r="I2142" s="3">
        <v>240</v>
      </c>
      <c r="J2142" s="5">
        <f t="shared" si="134"/>
        <v>1101.7188999999998</v>
      </c>
      <c r="K2142" s="11" t="str">
        <f t="shared" si="135"/>
        <v>P0179|May</v>
      </c>
    </row>
    <row r="2143" spans="1:11" ht="15" customHeight="1" x14ac:dyDescent="0.25">
      <c r="A2143" s="2" t="s">
        <v>393</v>
      </c>
      <c r="B2143" s="2" t="s">
        <v>4</v>
      </c>
      <c r="C2143" s="2">
        <v>8</v>
      </c>
      <c r="D2143" s="4">
        <v>130.84</v>
      </c>
      <c r="E2143" s="5">
        <f t="shared" si="132"/>
        <v>1046.72</v>
      </c>
      <c r="F2143" s="6">
        <v>0.03</v>
      </c>
      <c r="G2143" s="5">
        <f t="shared" si="133"/>
        <v>31.401599999999998</v>
      </c>
      <c r="H2143" s="2">
        <v>2</v>
      </c>
      <c r="I2143" s="3">
        <v>240</v>
      </c>
      <c r="J2143" s="5">
        <f t="shared" si="134"/>
        <v>1255.3184000000001</v>
      </c>
      <c r="K2143" s="11" t="str">
        <f t="shared" si="135"/>
        <v>P0179|Jun</v>
      </c>
    </row>
    <row r="2144" spans="1:11" ht="15" customHeight="1" x14ac:dyDescent="0.25">
      <c r="A2144" s="2" t="s">
        <v>393</v>
      </c>
      <c r="B2144" s="2" t="s">
        <v>5</v>
      </c>
      <c r="C2144" s="2">
        <v>11</v>
      </c>
      <c r="D2144" s="4">
        <v>152.54</v>
      </c>
      <c r="E2144" s="5">
        <f t="shared" si="132"/>
        <v>1677.9399999999998</v>
      </c>
      <c r="F2144" s="6">
        <v>0.03</v>
      </c>
      <c r="G2144" s="5">
        <f t="shared" si="133"/>
        <v>50.338199999999993</v>
      </c>
      <c r="H2144" s="2">
        <v>3</v>
      </c>
      <c r="I2144" s="3">
        <v>360</v>
      </c>
      <c r="J2144" s="5">
        <f t="shared" si="134"/>
        <v>1987.6017999999999</v>
      </c>
      <c r="K2144" s="11" t="str">
        <f t="shared" si="135"/>
        <v>P0179|Jul</v>
      </c>
    </row>
    <row r="2145" spans="1:11" ht="15" customHeight="1" x14ac:dyDescent="0.25">
      <c r="A2145" s="2" t="s">
        <v>393</v>
      </c>
      <c r="B2145" s="2" t="s">
        <v>6</v>
      </c>
      <c r="C2145" s="2">
        <v>11</v>
      </c>
      <c r="D2145" s="4">
        <v>140.36000000000001</v>
      </c>
      <c r="E2145" s="5">
        <f t="shared" si="132"/>
        <v>1543.96</v>
      </c>
      <c r="F2145" s="6">
        <v>0.03</v>
      </c>
      <c r="G2145" s="5">
        <f t="shared" si="133"/>
        <v>46.318799999999996</v>
      </c>
      <c r="H2145" s="2">
        <v>3</v>
      </c>
      <c r="I2145" s="3">
        <v>360</v>
      </c>
      <c r="J2145" s="5">
        <f t="shared" si="134"/>
        <v>1857.6412</v>
      </c>
      <c r="K2145" s="11" t="str">
        <f t="shared" si="135"/>
        <v>P0179|Aug</v>
      </c>
    </row>
    <row r="2146" spans="1:11" ht="15" customHeight="1" x14ac:dyDescent="0.25">
      <c r="A2146" s="2" t="s">
        <v>393</v>
      </c>
      <c r="B2146" s="2" t="s">
        <v>7</v>
      </c>
      <c r="C2146" s="2">
        <v>6</v>
      </c>
      <c r="D2146" s="4">
        <v>134.80000000000001</v>
      </c>
      <c r="E2146" s="5">
        <f t="shared" si="132"/>
        <v>808.80000000000007</v>
      </c>
      <c r="F2146" s="6">
        <v>0.03</v>
      </c>
      <c r="G2146" s="5">
        <f t="shared" si="133"/>
        <v>24.264000000000003</v>
      </c>
      <c r="H2146" s="2">
        <v>2</v>
      </c>
      <c r="I2146" s="3">
        <v>240</v>
      </c>
      <c r="J2146" s="5">
        <f t="shared" si="134"/>
        <v>1024.5360000000003</v>
      </c>
      <c r="K2146" s="11" t="str">
        <f t="shared" si="135"/>
        <v>P0179|Sep</v>
      </c>
    </row>
    <row r="2147" spans="1:11" ht="15" customHeight="1" x14ac:dyDescent="0.25">
      <c r="A2147" s="2" t="s">
        <v>393</v>
      </c>
      <c r="B2147" s="2" t="s">
        <v>8</v>
      </c>
      <c r="C2147" s="2">
        <v>6</v>
      </c>
      <c r="D2147" s="4">
        <v>120.21</v>
      </c>
      <c r="E2147" s="5">
        <f t="shared" si="132"/>
        <v>721.26</v>
      </c>
      <c r="F2147" s="6">
        <v>0.03</v>
      </c>
      <c r="G2147" s="5">
        <f t="shared" si="133"/>
        <v>21.637799999999999</v>
      </c>
      <c r="H2147" s="2">
        <v>2</v>
      </c>
      <c r="I2147" s="3">
        <v>240</v>
      </c>
      <c r="J2147" s="5">
        <f t="shared" si="134"/>
        <v>939.62220000000002</v>
      </c>
      <c r="K2147" s="11" t="str">
        <f t="shared" si="135"/>
        <v>P0179|Oct</v>
      </c>
    </row>
    <row r="2148" spans="1:11" ht="15" customHeight="1" x14ac:dyDescent="0.25">
      <c r="A2148" s="2" t="s">
        <v>393</v>
      </c>
      <c r="B2148" s="2" t="s">
        <v>9</v>
      </c>
      <c r="C2148" s="2">
        <v>7</v>
      </c>
      <c r="D2148" s="4">
        <v>128.27000000000001</v>
      </c>
      <c r="E2148" s="5">
        <f t="shared" si="132"/>
        <v>897.8900000000001</v>
      </c>
      <c r="F2148" s="6">
        <v>0.03</v>
      </c>
      <c r="G2148" s="5">
        <f t="shared" si="133"/>
        <v>26.936700000000002</v>
      </c>
      <c r="H2148" s="2">
        <v>2</v>
      </c>
      <c r="I2148" s="3">
        <v>240</v>
      </c>
      <c r="J2148" s="5">
        <f t="shared" si="134"/>
        <v>1110.9533000000001</v>
      </c>
      <c r="K2148" s="11" t="str">
        <f t="shared" si="135"/>
        <v>P0179|Nov</v>
      </c>
    </row>
    <row r="2149" spans="1:11" ht="15" customHeight="1" x14ac:dyDescent="0.25">
      <c r="A2149" s="2" t="s">
        <v>393</v>
      </c>
      <c r="B2149" s="2" t="s">
        <v>10</v>
      </c>
      <c r="C2149" s="2">
        <v>15</v>
      </c>
      <c r="D2149" s="4">
        <v>229.54</v>
      </c>
      <c r="E2149" s="5">
        <f t="shared" si="132"/>
        <v>3443.1</v>
      </c>
      <c r="F2149" s="6">
        <v>0.03</v>
      </c>
      <c r="G2149" s="5">
        <f t="shared" si="133"/>
        <v>103.29299999999999</v>
      </c>
      <c r="H2149" s="2">
        <v>6</v>
      </c>
      <c r="I2149" s="3">
        <v>720</v>
      </c>
      <c r="J2149" s="5">
        <f t="shared" si="134"/>
        <v>4059.8070000000002</v>
      </c>
      <c r="K2149" s="11" t="str">
        <f t="shared" si="135"/>
        <v>P0179|Dec</v>
      </c>
    </row>
    <row r="2150" spans="1:11" ht="15" customHeight="1" x14ac:dyDescent="0.25">
      <c r="A2150" s="2" t="s">
        <v>393</v>
      </c>
      <c r="B2150" s="2" t="s">
        <v>11</v>
      </c>
      <c r="C2150" s="2">
        <v>15</v>
      </c>
      <c r="D2150" s="4">
        <v>229.43</v>
      </c>
      <c r="E2150" s="5">
        <f t="shared" si="132"/>
        <v>3441.4500000000003</v>
      </c>
      <c r="F2150" s="6">
        <v>0.03</v>
      </c>
      <c r="G2150" s="5">
        <f t="shared" si="133"/>
        <v>103.2435</v>
      </c>
      <c r="H2150" s="2">
        <v>6</v>
      </c>
      <c r="I2150" s="3">
        <v>720</v>
      </c>
      <c r="J2150" s="5">
        <f t="shared" si="134"/>
        <v>4058.2065000000007</v>
      </c>
      <c r="K2150" s="11" t="str">
        <f t="shared" si="135"/>
        <v>P0179|Jan</v>
      </c>
    </row>
    <row r="2151" spans="1:11" ht="15" customHeight="1" x14ac:dyDescent="0.25">
      <c r="A2151" s="2" t="s">
        <v>393</v>
      </c>
      <c r="B2151" s="2" t="s">
        <v>12</v>
      </c>
      <c r="C2151" s="2">
        <v>14</v>
      </c>
      <c r="D2151" s="4">
        <v>223.39</v>
      </c>
      <c r="E2151" s="5">
        <f t="shared" si="132"/>
        <v>3127.46</v>
      </c>
      <c r="F2151" s="6">
        <v>0.03</v>
      </c>
      <c r="G2151" s="5">
        <f t="shared" si="133"/>
        <v>93.823799999999991</v>
      </c>
      <c r="H2151" s="2">
        <v>5</v>
      </c>
      <c r="I2151" s="3">
        <v>600</v>
      </c>
      <c r="J2151" s="5">
        <f t="shared" si="134"/>
        <v>3633.6361999999999</v>
      </c>
      <c r="K2151" s="11" t="str">
        <f t="shared" si="135"/>
        <v>P0179|Feb</v>
      </c>
    </row>
    <row r="2152" spans="1:11" ht="15" customHeight="1" x14ac:dyDescent="0.25">
      <c r="A2152" s="2" t="s">
        <v>393</v>
      </c>
      <c r="B2152" s="2" t="s">
        <v>13</v>
      </c>
      <c r="C2152" s="2">
        <v>13</v>
      </c>
      <c r="D2152" s="4">
        <v>187.05</v>
      </c>
      <c r="E2152" s="5">
        <f t="shared" si="132"/>
        <v>2431.65</v>
      </c>
      <c r="F2152" s="6">
        <v>0.03</v>
      </c>
      <c r="G2152" s="5">
        <f t="shared" si="133"/>
        <v>72.9495</v>
      </c>
      <c r="H2152" s="2">
        <v>5</v>
      </c>
      <c r="I2152" s="3">
        <v>600</v>
      </c>
      <c r="J2152" s="5">
        <f t="shared" si="134"/>
        <v>2958.7004999999999</v>
      </c>
      <c r="K2152" s="11" t="str">
        <f t="shared" si="135"/>
        <v>P0179|Mar</v>
      </c>
    </row>
    <row r="2153" spans="1:11" ht="15" customHeight="1" x14ac:dyDescent="0.25">
      <c r="A2153" s="2" t="s">
        <v>395</v>
      </c>
      <c r="B2153" s="2" t="s">
        <v>2</v>
      </c>
      <c r="C2153" s="2">
        <v>5</v>
      </c>
      <c r="D2153" s="4">
        <v>142.99</v>
      </c>
      <c r="E2153" s="5">
        <f t="shared" si="132"/>
        <v>714.95</v>
      </c>
      <c r="F2153" s="6">
        <v>0.03</v>
      </c>
      <c r="G2153" s="5">
        <f t="shared" si="133"/>
        <v>21.448499999999999</v>
      </c>
      <c r="H2153" s="2">
        <v>2</v>
      </c>
      <c r="I2153" s="3">
        <v>300</v>
      </c>
      <c r="J2153" s="5">
        <f t="shared" si="134"/>
        <v>993.50150000000008</v>
      </c>
      <c r="K2153" s="11" t="str">
        <f t="shared" si="135"/>
        <v>P0180|Apr</v>
      </c>
    </row>
    <row r="2154" spans="1:11" ht="15" customHeight="1" x14ac:dyDescent="0.25">
      <c r="A2154" s="2" t="s">
        <v>395</v>
      </c>
      <c r="B2154" s="2" t="s">
        <v>3</v>
      </c>
      <c r="C2154" s="2">
        <v>5</v>
      </c>
      <c r="D2154" s="4">
        <v>130.36000000000001</v>
      </c>
      <c r="E2154" s="5">
        <f t="shared" si="132"/>
        <v>651.80000000000007</v>
      </c>
      <c r="F2154" s="6">
        <v>0.03</v>
      </c>
      <c r="G2154" s="5">
        <f t="shared" si="133"/>
        <v>19.554000000000002</v>
      </c>
      <c r="H2154" s="2">
        <v>2</v>
      </c>
      <c r="I2154" s="3">
        <v>300</v>
      </c>
      <c r="J2154" s="5">
        <f t="shared" si="134"/>
        <v>932.24600000000009</v>
      </c>
      <c r="K2154" s="11" t="str">
        <f t="shared" si="135"/>
        <v>P0180|May</v>
      </c>
    </row>
    <row r="2155" spans="1:11" ht="15" customHeight="1" x14ac:dyDescent="0.25">
      <c r="A2155" s="2" t="s">
        <v>395</v>
      </c>
      <c r="B2155" s="2" t="s">
        <v>4</v>
      </c>
      <c r="C2155" s="2">
        <v>7</v>
      </c>
      <c r="D2155" s="4">
        <v>155.91</v>
      </c>
      <c r="E2155" s="5">
        <f t="shared" si="132"/>
        <v>1091.3699999999999</v>
      </c>
      <c r="F2155" s="6">
        <v>0.03</v>
      </c>
      <c r="G2155" s="5">
        <f t="shared" si="133"/>
        <v>32.741099999999996</v>
      </c>
      <c r="H2155" s="2">
        <v>2</v>
      </c>
      <c r="I2155" s="3">
        <v>300</v>
      </c>
      <c r="J2155" s="5">
        <f t="shared" si="134"/>
        <v>1358.6288999999999</v>
      </c>
      <c r="K2155" s="11" t="str">
        <f t="shared" si="135"/>
        <v>P0180|Jun</v>
      </c>
    </row>
    <row r="2156" spans="1:11" ht="15" customHeight="1" x14ac:dyDescent="0.25">
      <c r="A2156" s="2" t="s">
        <v>395</v>
      </c>
      <c r="B2156" s="2" t="s">
        <v>5</v>
      </c>
      <c r="C2156" s="2">
        <v>9</v>
      </c>
      <c r="D2156" s="4">
        <v>182.07</v>
      </c>
      <c r="E2156" s="5">
        <f t="shared" si="132"/>
        <v>1638.6299999999999</v>
      </c>
      <c r="F2156" s="6">
        <v>0.03</v>
      </c>
      <c r="G2156" s="5">
        <f t="shared" si="133"/>
        <v>49.158899999999996</v>
      </c>
      <c r="H2156" s="2">
        <v>2</v>
      </c>
      <c r="I2156" s="3">
        <v>300</v>
      </c>
      <c r="J2156" s="5">
        <f t="shared" si="134"/>
        <v>1889.4711</v>
      </c>
      <c r="K2156" s="11" t="str">
        <f t="shared" si="135"/>
        <v>P0180|Jul</v>
      </c>
    </row>
    <row r="2157" spans="1:11" ht="15" customHeight="1" x14ac:dyDescent="0.25">
      <c r="A2157" s="2" t="s">
        <v>395</v>
      </c>
      <c r="B2157" s="2" t="s">
        <v>6</v>
      </c>
      <c r="C2157" s="2">
        <v>8</v>
      </c>
      <c r="D2157" s="4">
        <v>176.25</v>
      </c>
      <c r="E2157" s="5">
        <f t="shared" si="132"/>
        <v>1410</v>
      </c>
      <c r="F2157" s="6">
        <v>0.03</v>
      </c>
      <c r="G2157" s="5">
        <f t="shared" si="133"/>
        <v>42.3</v>
      </c>
      <c r="H2157" s="2">
        <v>2</v>
      </c>
      <c r="I2157" s="3">
        <v>300</v>
      </c>
      <c r="J2157" s="5">
        <f t="shared" si="134"/>
        <v>1667.7</v>
      </c>
      <c r="K2157" s="11" t="str">
        <f t="shared" si="135"/>
        <v>P0180|Aug</v>
      </c>
    </row>
    <row r="2158" spans="1:11" ht="15" customHeight="1" x14ac:dyDescent="0.25">
      <c r="A2158" s="2" t="s">
        <v>395</v>
      </c>
      <c r="B2158" s="2" t="s">
        <v>7</v>
      </c>
      <c r="C2158" s="2">
        <v>6</v>
      </c>
      <c r="D2158" s="4">
        <v>169.07</v>
      </c>
      <c r="E2158" s="5">
        <f t="shared" si="132"/>
        <v>1014.42</v>
      </c>
      <c r="F2158" s="6">
        <v>0.03</v>
      </c>
      <c r="G2158" s="5">
        <f t="shared" si="133"/>
        <v>30.432599999999997</v>
      </c>
      <c r="H2158" s="2">
        <v>2</v>
      </c>
      <c r="I2158" s="3">
        <v>300</v>
      </c>
      <c r="J2158" s="5">
        <f t="shared" si="134"/>
        <v>1283.9874</v>
      </c>
      <c r="K2158" s="11" t="str">
        <f t="shared" si="135"/>
        <v>P0180|Sep</v>
      </c>
    </row>
    <row r="2159" spans="1:11" ht="15" customHeight="1" x14ac:dyDescent="0.25">
      <c r="A2159" s="2" t="s">
        <v>395</v>
      </c>
      <c r="B2159" s="2" t="s">
        <v>8</v>
      </c>
      <c r="C2159" s="2">
        <v>5</v>
      </c>
      <c r="D2159" s="4">
        <v>158.12</v>
      </c>
      <c r="E2159" s="5">
        <f t="shared" si="132"/>
        <v>790.6</v>
      </c>
      <c r="F2159" s="6">
        <v>0.03</v>
      </c>
      <c r="G2159" s="5">
        <f t="shared" si="133"/>
        <v>23.718</v>
      </c>
      <c r="H2159" s="2">
        <v>2</v>
      </c>
      <c r="I2159" s="3">
        <v>300</v>
      </c>
      <c r="J2159" s="5">
        <f t="shared" si="134"/>
        <v>1066.8819999999998</v>
      </c>
      <c r="K2159" s="11" t="str">
        <f t="shared" si="135"/>
        <v>P0180|Oct</v>
      </c>
    </row>
    <row r="2160" spans="1:11" ht="15" customHeight="1" x14ac:dyDescent="0.25">
      <c r="A2160" s="2" t="s">
        <v>395</v>
      </c>
      <c r="B2160" s="2" t="s">
        <v>9</v>
      </c>
      <c r="C2160" s="2">
        <v>5</v>
      </c>
      <c r="D2160" s="4">
        <v>166.07</v>
      </c>
      <c r="E2160" s="5">
        <f t="shared" si="132"/>
        <v>830.34999999999991</v>
      </c>
      <c r="F2160" s="6">
        <v>0.03</v>
      </c>
      <c r="G2160" s="5">
        <f t="shared" si="133"/>
        <v>24.910499999999995</v>
      </c>
      <c r="H2160" s="2">
        <v>2</v>
      </c>
      <c r="I2160" s="3">
        <v>300</v>
      </c>
      <c r="J2160" s="5">
        <f t="shared" si="134"/>
        <v>1105.4395</v>
      </c>
      <c r="K2160" s="11" t="str">
        <f t="shared" si="135"/>
        <v>P0180|Nov</v>
      </c>
    </row>
    <row r="2161" spans="1:11" ht="15" customHeight="1" x14ac:dyDescent="0.25">
      <c r="A2161" s="2" t="s">
        <v>395</v>
      </c>
      <c r="B2161" s="2" t="s">
        <v>10</v>
      </c>
      <c r="C2161" s="2">
        <v>12</v>
      </c>
      <c r="D2161" s="4">
        <v>309.20999999999998</v>
      </c>
      <c r="E2161" s="5">
        <f t="shared" si="132"/>
        <v>3710.5199999999995</v>
      </c>
      <c r="F2161" s="6">
        <v>0.03</v>
      </c>
      <c r="G2161" s="5">
        <f t="shared" si="133"/>
        <v>111.31559999999998</v>
      </c>
      <c r="H2161" s="2">
        <v>5</v>
      </c>
      <c r="I2161" s="3">
        <v>750</v>
      </c>
      <c r="J2161" s="5">
        <f t="shared" si="134"/>
        <v>4349.2043999999996</v>
      </c>
      <c r="K2161" s="11" t="str">
        <f t="shared" si="135"/>
        <v>P0180|Dec</v>
      </c>
    </row>
    <row r="2162" spans="1:11" ht="15" customHeight="1" x14ac:dyDescent="0.25">
      <c r="A2162" s="2" t="s">
        <v>395</v>
      </c>
      <c r="B2162" s="2" t="s">
        <v>11</v>
      </c>
      <c r="C2162" s="2">
        <v>12</v>
      </c>
      <c r="D2162" s="4">
        <v>271.88</v>
      </c>
      <c r="E2162" s="5">
        <f t="shared" si="132"/>
        <v>3262.56</v>
      </c>
      <c r="F2162" s="6">
        <v>0.03</v>
      </c>
      <c r="G2162" s="5">
        <f t="shared" si="133"/>
        <v>97.876799999999989</v>
      </c>
      <c r="H2162" s="2">
        <v>5</v>
      </c>
      <c r="I2162" s="3">
        <v>750</v>
      </c>
      <c r="J2162" s="5">
        <f t="shared" si="134"/>
        <v>3914.6831999999999</v>
      </c>
      <c r="K2162" s="11" t="str">
        <f t="shared" si="135"/>
        <v>P0180|Jan</v>
      </c>
    </row>
    <row r="2163" spans="1:11" ht="15" customHeight="1" x14ac:dyDescent="0.25">
      <c r="A2163" s="2" t="s">
        <v>395</v>
      </c>
      <c r="B2163" s="2" t="s">
        <v>12</v>
      </c>
      <c r="C2163" s="2">
        <v>11</v>
      </c>
      <c r="D2163" s="4">
        <v>253.74</v>
      </c>
      <c r="E2163" s="5">
        <f t="shared" si="132"/>
        <v>2791.1400000000003</v>
      </c>
      <c r="F2163" s="6">
        <v>0.03</v>
      </c>
      <c r="G2163" s="5">
        <f t="shared" si="133"/>
        <v>83.734200000000001</v>
      </c>
      <c r="H2163" s="2">
        <v>4</v>
      </c>
      <c r="I2163" s="3">
        <v>600</v>
      </c>
      <c r="J2163" s="5">
        <f t="shared" si="134"/>
        <v>3307.4058000000005</v>
      </c>
      <c r="K2163" s="11" t="str">
        <f t="shared" si="135"/>
        <v>P0180|Feb</v>
      </c>
    </row>
    <row r="2164" spans="1:11" ht="15" customHeight="1" x14ac:dyDescent="0.25">
      <c r="A2164" s="2" t="s">
        <v>395</v>
      </c>
      <c r="B2164" s="2" t="s">
        <v>13</v>
      </c>
      <c r="C2164" s="2">
        <v>9</v>
      </c>
      <c r="D2164" s="4">
        <v>212.11</v>
      </c>
      <c r="E2164" s="5">
        <f t="shared" si="132"/>
        <v>1908.9900000000002</v>
      </c>
      <c r="F2164" s="6">
        <v>0.03</v>
      </c>
      <c r="G2164" s="5">
        <f t="shared" si="133"/>
        <v>57.269700000000007</v>
      </c>
      <c r="H2164" s="2">
        <v>3</v>
      </c>
      <c r="I2164" s="3">
        <v>450</v>
      </c>
      <c r="J2164" s="5">
        <f t="shared" si="134"/>
        <v>2301.7203000000004</v>
      </c>
      <c r="K2164" s="11" t="str">
        <f t="shared" si="135"/>
        <v>P0180|Mar</v>
      </c>
    </row>
    <row r="2165" spans="1:11" ht="15" customHeight="1" x14ac:dyDescent="0.25">
      <c r="A2165" s="2" t="s">
        <v>397</v>
      </c>
      <c r="B2165" s="2" t="s">
        <v>2</v>
      </c>
      <c r="C2165" s="2">
        <v>6</v>
      </c>
      <c r="D2165" s="4">
        <v>144.69</v>
      </c>
      <c r="E2165" s="5">
        <f t="shared" si="132"/>
        <v>868.14</v>
      </c>
      <c r="F2165" s="6">
        <v>0.03</v>
      </c>
      <c r="G2165" s="5">
        <f t="shared" si="133"/>
        <v>26.0442</v>
      </c>
      <c r="H2165" s="2">
        <v>2</v>
      </c>
      <c r="I2165" s="3">
        <v>300</v>
      </c>
      <c r="J2165" s="5">
        <f t="shared" si="134"/>
        <v>1142.0957999999998</v>
      </c>
      <c r="K2165" s="11" t="str">
        <f t="shared" si="135"/>
        <v>P0181|Apr</v>
      </c>
    </row>
    <row r="2166" spans="1:11" ht="15" customHeight="1" x14ac:dyDescent="0.25">
      <c r="A2166" s="2" t="s">
        <v>397</v>
      </c>
      <c r="B2166" s="2" t="s">
        <v>3</v>
      </c>
      <c r="C2166" s="2">
        <v>6</v>
      </c>
      <c r="D2166" s="4">
        <v>142.22</v>
      </c>
      <c r="E2166" s="5">
        <f t="shared" si="132"/>
        <v>853.31999999999994</v>
      </c>
      <c r="F2166" s="6">
        <v>0.03</v>
      </c>
      <c r="G2166" s="5">
        <f t="shared" si="133"/>
        <v>25.599599999999999</v>
      </c>
      <c r="H2166" s="2">
        <v>2</v>
      </c>
      <c r="I2166" s="3">
        <v>300</v>
      </c>
      <c r="J2166" s="5">
        <f t="shared" si="134"/>
        <v>1127.7203999999999</v>
      </c>
      <c r="K2166" s="11" t="str">
        <f t="shared" si="135"/>
        <v>P0181|May</v>
      </c>
    </row>
    <row r="2167" spans="1:11" ht="15" customHeight="1" x14ac:dyDescent="0.25">
      <c r="A2167" s="2" t="s">
        <v>397</v>
      </c>
      <c r="B2167" s="2" t="s">
        <v>4</v>
      </c>
      <c r="C2167" s="2">
        <v>7</v>
      </c>
      <c r="D2167" s="4">
        <v>174.71</v>
      </c>
      <c r="E2167" s="5">
        <f t="shared" si="132"/>
        <v>1222.97</v>
      </c>
      <c r="F2167" s="6">
        <v>0.03</v>
      </c>
      <c r="G2167" s="5">
        <f t="shared" si="133"/>
        <v>36.689099999999996</v>
      </c>
      <c r="H2167" s="2">
        <v>2</v>
      </c>
      <c r="I2167" s="3">
        <v>300</v>
      </c>
      <c r="J2167" s="5">
        <f t="shared" si="134"/>
        <v>1486.2809</v>
      </c>
      <c r="K2167" s="11" t="str">
        <f t="shared" si="135"/>
        <v>P0181|Jun</v>
      </c>
    </row>
    <row r="2168" spans="1:11" ht="15" customHeight="1" x14ac:dyDescent="0.25">
      <c r="A2168" s="2" t="s">
        <v>397</v>
      </c>
      <c r="B2168" s="2" t="s">
        <v>5</v>
      </c>
      <c r="C2168" s="2">
        <v>9</v>
      </c>
      <c r="D2168" s="4">
        <v>199.61</v>
      </c>
      <c r="E2168" s="5">
        <f t="shared" si="132"/>
        <v>1796.4900000000002</v>
      </c>
      <c r="F2168" s="6">
        <v>0.03</v>
      </c>
      <c r="G2168" s="5">
        <f t="shared" si="133"/>
        <v>53.894700000000007</v>
      </c>
      <c r="H2168" s="2">
        <v>2</v>
      </c>
      <c r="I2168" s="3">
        <v>300</v>
      </c>
      <c r="J2168" s="5">
        <f t="shared" si="134"/>
        <v>2042.5953000000002</v>
      </c>
      <c r="K2168" s="11" t="str">
        <f t="shared" si="135"/>
        <v>P0181|Jul</v>
      </c>
    </row>
    <row r="2169" spans="1:11" ht="15" customHeight="1" x14ac:dyDescent="0.25">
      <c r="A2169" s="2" t="s">
        <v>397</v>
      </c>
      <c r="B2169" s="2" t="s">
        <v>6</v>
      </c>
      <c r="C2169" s="2">
        <v>8</v>
      </c>
      <c r="D2169" s="4">
        <v>195.74</v>
      </c>
      <c r="E2169" s="5">
        <f t="shared" si="132"/>
        <v>1565.92</v>
      </c>
      <c r="F2169" s="6">
        <v>0.03</v>
      </c>
      <c r="G2169" s="5">
        <f t="shared" si="133"/>
        <v>46.977600000000002</v>
      </c>
      <c r="H2169" s="2">
        <v>2</v>
      </c>
      <c r="I2169" s="3">
        <v>300</v>
      </c>
      <c r="J2169" s="5">
        <f t="shared" si="134"/>
        <v>1818.9424000000001</v>
      </c>
      <c r="K2169" s="11" t="str">
        <f t="shared" si="135"/>
        <v>P0181|Aug</v>
      </c>
    </row>
    <row r="2170" spans="1:11" ht="15" customHeight="1" x14ac:dyDescent="0.25">
      <c r="A2170" s="2" t="s">
        <v>397</v>
      </c>
      <c r="B2170" s="2" t="s">
        <v>7</v>
      </c>
      <c r="C2170" s="2">
        <v>6</v>
      </c>
      <c r="D2170" s="4">
        <v>184.45</v>
      </c>
      <c r="E2170" s="5">
        <f t="shared" si="132"/>
        <v>1106.6999999999998</v>
      </c>
      <c r="F2170" s="6">
        <v>0.03</v>
      </c>
      <c r="G2170" s="5">
        <f t="shared" si="133"/>
        <v>33.200999999999993</v>
      </c>
      <c r="H2170" s="2">
        <v>2</v>
      </c>
      <c r="I2170" s="3">
        <v>300</v>
      </c>
      <c r="J2170" s="5">
        <f t="shared" si="134"/>
        <v>1373.4989999999998</v>
      </c>
      <c r="K2170" s="11" t="str">
        <f t="shared" si="135"/>
        <v>P0181|Sep</v>
      </c>
    </row>
    <row r="2171" spans="1:11" ht="15" customHeight="1" x14ac:dyDescent="0.25">
      <c r="A2171" s="2" t="s">
        <v>397</v>
      </c>
      <c r="B2171" s="2" t="s">
        <v>8</v>
      </c>
      <c r="C2171" s="2">
        <v>6</v>
      </c>
      <c r="D2171" s="4">
        <v>174.03</v>
      </c>
      <c r="E2171" s="5">
        <f t="shared" si="132"/>
        <v>1044.18</v>
      </c>
      <c r="F2171" s="6">
        <v>0.03</v>
      </c>
      <c r="G2171" s="5">
        <f t="shared" si="133"/>
        <v>31.325400000000002</v>
      </c>
      <c r="H2171" s="2">
        <v>2</v>
      </c>
      <c r="I2171" s="3">
        <v>300</v>
      </c>
      <c r="J2171" s="5">
        <f t="shared" si="134"/>
        <v>1312.8546000000001</v>
      </c>
      <c r="K2171" s="11" t="str">
        <f t="shared" si="135"/>
        <v>P0181|Oct</v>
      </c>
    </row>
    <row r="2172" spans="1:11" ht="15" customHeight="1" x14ac:dyDescent="0.25">
      <c r="A2172" s="2" t="s">
        <v>397</v>
      </c>
      <c r="B2172" s="2" t="s">
        <v>9</v>
      </c>
      <c r="C2172" s="2">
        <v>6</v>
      </c>
      <c r="D2172" s="4">
        <v>161.97</v>
      </c>
      <c r="E2172" s="5">
        <f t="shared" si="132"/>
        <v>971.81999999999994</v>
      </c>
      <c r="F2172" s="6">
        <v>0.03</v>
      </c>
      <c r="G2172" s="5">
        <f t="shared" si="133"/>
        <v>29.154599999999999</v>
      </c>
      <c r="H2172" s="2">
        <v>2</v>
      </c>
      <c r="I2172" s="3">
        <v>300</v>
      </c>
      <c r="J2172" s="5">
        <f t="shared" si="134"/>
        <v>1242.6653999999999</v>
      </c>
      <c r="K2172" s="11" t="str">
        <f t="shared" si="135"/>
        <v>P0181|Nov</v>
      </c>
    </row>
    <row r="2173" spans="1:11" ht="15" customHeight="1" x14ac:dyDescent="0.25">
      <c r="A2173" s="2" t="s">
        <v>397</v>
      </c>
      <c r="B2173" s="2" t="s">
        <v>10</v>
      </c>
      <c r="C2173" s="2">
        <v>12</v>
      </c>
      <c r="D2173" s="4">
        <v>318.72000000000003</v>
      </c>
      <c r="E2173" s="5">
        <f t="shared" si="132"/>
        <v>3824.6400000000003</v>
      </c>
      <c r="F2173" s="6">
        <v>0.03</v>
      </c>
      <c r="G2173" s="5">
        <f t="shared" si="133"/>
        <v>114.73920000000001</v>
      </c>
      <c r="H2173" s="2">
        <v>5</v>
      </c>
      <c r="I2173" s="3">
        <v>750</v>
      </c>
      <c r="J2173" s="5">
        <f t="shared" si="134"/>
        <v>4459.9008000000003</v>
      </c>
      <c r="K2173" s="11" t="str">
        <f t="shared" si="135"/>
        <v>P0181|Dec</v>
      </c>
    </row>
    <row r="2174" spans="1:11" ht="15" customHeight="1" x14ac:dyDescent="0.25">
      <c r="A2174" s="2" t="s">
        <v>397</v>
      </c>
      <c r="B2174" s="2" t="s">
        <v>11</v>
      </c>
      <c r="C2174" s="2">
        <v>12</v>
      </c>
      <c r="D2174" s="4">
        <v>284.10000000000002</v>
      </c>
      <c r="E2174" s="5">
        <f t="shared" si="132"/>
        <v>3409.2000000000003</v>
      </c>
      <c r="F2174" s="6">
        <v>0.03</v>
      </c>
      <c r="G2174" s="5">
        <f t="shared" si="133"/>
        <v>102.27600000000001</v>
      </c>
      <c r="H2174" s="2">
        <v>5</v>
      </c>
      <c r="I2174" s="3">
        <v>750</v>
      </c>
      <c r="J2174" s="5">
        <f t="shared" si="134"/>
        <v>4056.9240000000009</v>
      </c>
      <c r="K2174" s="11" t="str">
        <f t="shared" si="135"/>
        <v>P0181|Jan</v>
      </c>
    </row>
    <row r="2175" spans="1:11" ht="15" customHeight="1" x14ac:dyDescent="0.25">
      <c r="A2175" s="2" t="s">
        <v>397</v>
      </c>
      <c r="B2175" s="2" t="s">
        <v>12</v>
      </c>
      <c r="C2175" s="2">
        <v>10</v>
      </c>
      <c r="D2175" s="4">
        <v>266.60000000000002</v>
      </c>
      <c r="E2175" s="5">
        <f t="shared" si="132"/>
        <v>2666</v>
      </c>
      <c r="F2175" s="6">
        <v>0.03</v>
      </c>
      <c r="G2175" s="5">
        <f t="shared" si="133"/>
        <v>79.98</v>
      </c>
      <c r="H2175" s="2">
        <v>4</v>
      </c>
      <c r="I2175" s="3">
        <v>600</v>
      </c>
      <c r="J2175" s="5">
        <f t="shared" si="134"/>
        <v>3186.02</v>
      </c>
      <c r="K2175" s="11" t="str">
        <f t="shared" si="135"/>
        <v>P0181|Feb</v>
      </c>
    </row>
    <row r="2176" spans="1:11" ht="15" customHeight="1" x14ac:dyDescent="0.25">
      <c r="A2176" s="2" t="s">
        <v>397</v>
      </c>
      <c r="B2176" s="2" t="s">
        <v>13</v>
      </c>
      <c r="C2176" s="2">
        <v>10</v>
      </c>
      <c r="D2176" s="4">
        <v>227.77</v>
      </c>
      <c r="E2176" s="5">
        <f t="shared" si="132"/>
        <v>2277.7000000000003</v>
      </c>
      <c r="F2176" s="6">
        <v>0.03</v>
      </c>
      <c r="G2176" s="5">
        <f t="shared" si="133"/>
        <v>68.331000000000003</v>
      </c>
      <c r="H2176" s="2">
        <v>4</v>
      </c>
      <c r="I2176" s="3">
        <v>600</v>
      </c>
      <c r="J2176" s="5">
        <f t="shared" si="134"/>
        <v>2809.3690000000001</v>
      </c>
      <c r="K2176" s="11" t="str">
        <f t="shared" si="135"/>
        <v>P0181|Mar</v>
      </c>
    </row>
    <row r="2177" spans="1:11" ht="15" customHeight="1" x14ac:dyDescent="0.25">
      <c r="A2177" s="2" t="s">
        <v>399</v>
      </c>
      <c r="B2177" s="2" t="s">
        <v>2</v>
      </c>
      <c r="C2177" s="2">
        <v>6</v>
      </c>
      <c r="D2177" s="4">
        <v>121.3</v>
      </c>
      <c r="E2177" s="5">
        <f t="shared" si="132"/>
        <v>727.8</v>
      </c>
      <c r="F2177" s="6">
        <v>0.03</v>
      </c>
      <c r="G2177" s="5">
        <f t="shared" si="133"/>
        <v>21.833999999999996</v>
      </c>
      <c r="H2177" s="2">
        <v>2</v>
      </c>
      <c r="I2177" s="3">
        <v>240</v>
      </c>
      <c r="J2177" s="5">
        <f t="shared" si="134"/>
        <v>945.96600000000001</v>
      </c>
      <c r="K2177" s="11" t="str">
        <f t="shared" si="135"/>
        <v>P0182|Apr</v>
      </c>
    </row>
    <row r="2178" spans="1:11" ht="15" customHeight="1" x14ac:dyDescent="0.25">
      <c r="A2178" s="2" t="s">
        <v>399</v>
      </c>
      <c r="B2178" s="2" t="s">
        <v>3</v>
      </c>
      <c r="C2178" s="2">
        <v>7</v>
      </c>
      <c r="D2178" s="4">
        <v>135.22999999999999</v>
      </c>
      <c r="E2178" s="5">
        <f t="shared" si="132"/>
        <v>946.6099999999999</v>
      </c>
      <c r="F2178" s="6">
        <v>0.03</v>
      </c>
      <c r="G2178" s="5">
        <f t="shared" si="133"/>
        <v>28.398299999999995</v>
      </c>
      <c r="H2178" s="2">
        <v>2</v>
      </c>
      <c r="I2178" s="3">
        <v>240</v>
      </c>
      <c r="J2178" s="5">
        <f t="shared" si="134"/>
        <v>1158.2116999999998</v>
      </c>
      <c r="K2178" s="11" t="str">
        <f t="shared" si="135"/>
        <v>P0182|May</v>
      </c>
    </row>
    <row r="2179" spans="1:11" ht="15" customHeight="1" x14ac:dyDescent="0.25">
      <c r="A2179" s="2" t="s">
        <v>399</v>
      </c>
      <c r="B2179" s="2" t="s">
        <v>4</v>
      </c>
      <c r="C2179" s="2">
        <v>8</v>
      </c>
      <c r="D2179" s="4">
        <v>136.41999999999999</v>
      </c>
      <c r="E2179" s="5">
        <f t="shared" si="132"/>
        <v>1091.3599999999999</v>
      </c>
      <c r="F2179" s="6">
        <v>0.03</v>
      </c>
      <c r="G2179" s="5">
        <f t="shared" si="133"/>
        <v>32.740799999999993</v>
      </c>
      <c r="H2179" s="2">
        <v>2</v>
      </c>
      <c r="I2179" s="3">
        <v>240</v>
      </c>
      <c r="J2179" s="5">
        <f t="shared" si="134"/>
        <v>1298.6191999999999</v>
      </c>
      <c r="K2179" s="11" t="str">
        <f t="shared" si="135"/>
        <v>P0182|Jun</v>
      </c>
    </row>
    <row r="2180" spans="1:11" ht="15" customHeight="1" x14ac:dyDescent="0.25">
      <c r="A2180" s="2" t="s">
        <v>399</v>
      </c>
      <c r="B2180" s="2" t="s">
        <v>5</v>
      </c>
      <c r="C2180" s="2">
        <v>10</v>
      </c>
      <c r="D2180" s="4">
        <v>153.07</v>
      </c>
      <c r="E2180" s="5">
        <f t="shared" si="132"/>
        <v>1530.6999999999998</v>
      </c>
      <c r="F2180" s="6">
        <v>0.03</v>
      </c>
      <c r="G2180" s="5">
        <f t="shared" si="133"/>
        <v>45.920999999999992</v>
      </c>
      <c r="H2180" s="2">
        <v>3</v>
      </c>
      <c r="I2180" s="3">
        <v>360</v>
      </c>
      <c r="J2180" s="5">
        <f t="shared" si="134"/>
        <v>1844.7789999999998</v>
      </c>
      <c r="K2180" s="11" t="str">
        <f t="shared" si="135"/>
        <v>P0182|Jul</v>
      </c>
    </row>
    <row r="2181" spans="1:11" ht="15" customHeight="1" x14ac:dyDescent="0.25">
      <c r="A2181" s="2" t="s">
        <v>399</v>
      </c>
      <c r="B2181" s="2" t="s">
        <v>6</v>
      </c>
      <c r="C2181" s="2">
        <v>10</v>
      </c>
      <c r="D2181" s="4">
        <v>156.56</v>
      </c>
      <c r="E2181" s="5">
        <f t="shared" ref="E2181:E2244" si="136">C2181*D2181</f>
        <v>1565.6</v>
      </c>
      <c r="F2181" s="6">
        <v>0.03</v>
      </c>
      <c r="G2181" s="5">
        <f t="shared" ref="G2181:G2244" si="137">E2181*F2181</f>
        <v>46.967999999999996</v>
      </c>
      <c r="H2181" s="2">
        <v>3</v>
      </c>
      <c r="I2181" s="3">
        <v>360</v>
      </c>
      <c r="J2181" s="5">
        <f t="shared" ref="J2181:J2244" si="138">E2181+I2181-G2181</f>
        <v>1878.6319999999998</v>
      </c>
      <c r="K2181" s="11" t="str">
        <f t="shared" ref="K2181:K2244" si="139">A2181&amp;"|"&amp;B2181</f>
        <v>P0182|Aug</v>
      </c>
    </row>
    <row r="2182" spans="1:11" ht="15" customHeight="1" x14ac:dyDescent="0.25">
      <c r="A2182" s="2" t="s">
        <v>399</v>
      </c>
      <c r="B2182" s="2" t="s">
        <v>7</v>
      </c>
      <c r="C2182" s="2">
        <v>7</v>
      </c>
      <c r="D2182" s="4">
        <v>147.59</v>
      </c>
      <c r="E2182" s="5">
        <f t="shared" si="136"/>
        <v>1033.1300000000001</v>
      </c>
      <c r="F2182" s="6">
        <v>0.03</v>
      </c>
      <c r="G2182" s="5">
        <f t="shared" si="137"/>
        <v>30.993900000000004</v>
      </c>
      <c r="H2182" s="2">
        <v>2</v>
      </c>
      <c r="I2182" s="3">
        <v>240</v>
      </c>
      <c r="J2182" s="5">
        <f t="shared" si="138"/>
        <v>1242.1361000000002</v>
      </c>
      <c r="K2182" s="11" t="str">
        <f t="shared" si="139"/>
        <v>P0182|Sep</v>
      </c>
    </row>
    <row r="2183" spans="1:11" ht="15" customHeight="1" x14ac:dyDescent="0.25">
      <c r="A2183" s="2" t="s">
        <v>399</v>
      </c>
      <c r="B2183" s="2" t="s">
        <v>8</v>
      </c>
      <c r="C2183" s="2">
        <v>7</v>
      </c>
      <c r="D2183" s="4">
        <v>132.97999999999999</v>
      </c>
      <c r="E2183" s="5">
        <f t="shared" si="136"/>
        <v>930.8599999999999</v>
      </c>
      <c r="F2183" s="6">
        <v>0.03</v>
      </c>
      <c r="G2183" s="5">
        <f t="shared" si="137"/>
        <v>27.925799999999995</v>
      </c>
      <c r="H2183" s="2">
        <v>2</v>
      </c>
      <c r="I2183" s="3">
        <v>240</v>
      </c>
      <c r="J2183" s="5">
        <f t="shared" si="138"/>
        <v>1142.9341999999999</v>
      </c>
      <c r="K2183" s="11" t="str">
        <f t="shared" si="139"/>
        <v>P0182|Oct</v>
      </c>
    </row>
    <row r="2184" spans="1:11" ht="15" customHeight="1" x14ac:dyDescent="0.25">
      <c r="A2184" s="2" t="s">
        <v>399</v>
      </c>
      <c r="B2184" s="2" t="s">
        <v>9</v>
      </c>
      <c r="C2184" s="2">
        <v>7</v>
      </c>
      <c r="D2184" s="4">
        <v>139.37</v>
      </c>
      <c r="E2184" s="5">
        <f t="shared" si="136"/>
        <v>975.59</v>
      </c>
      <c r="F2184" s="6">
        <v>0.03</v>
      </c>
      <c r="G2184" s="5">
        <f t="shared" si="137"/>
        <v>29.267700000000001</v>
      </c>
      <c r="H2184" s="2">
        <v>2</v>
      </c>
      <c r="I2184" s="3">
        <v>240</v>
      </c>
      <c r="J2184" s="5">
        <f t="shared" si="138"/>
        <v>1186.3223</v>
      </c>
      <c r="K2184" s="11" t="str">
        <f t="shared" si="139"/>
        <v>P0182|Nov</v>
      </c>
    </row>
    <row r="2185" spans="1:11" ht="15" customHeight="1" x14ac:dyDescent="0.25">
      <c r="A2185" s="2" t="s">
        <v>399</v>
      </c>
      <c r="B2185" s="2" t="s">
        <v>10</v>
      </c>
      <c r="C2185" s="2">
        <v>14</v>
      </c>
      <c r="D2185" s="4">
        <v>251.82</v>
      </c>
      <c r="E2185" s="5">
        <f t="shared" si="136"/>
        <v>3525.48</v>
      </c>
      <c r="F2185" s="6">
        <v>0.03</v>
      </c>
      <c r="G2185" s="5">
        <f t="shared" si="137"/>
        <v>105.76439999999999</v>
      </c>
      <c r="H2185" s="2">
        <v>6</v>
      </c>
      <c r="I2185" s="3">
        <v>720</v>
      </c>
      <c r="J2185" s="5">
        <f t="shared" si="138"/>
        <v>4139.7155999999995</v>
      </c>
      <c r="K2185" s="11" t="str">
        <f t="shared" si="139"/>
        <v>P0182|Dec</v>
      </c>
    </row>
    <row r="2186" spans="1:11" ht="15" customHeight="1" x14ac:dyDescent="0.25">
      <c r="A2186" s="2" t="s">
        <v>399</v>
      </c>
      <c r="B2186" s="2" t="s">
        <v>11</v>
      </c>
      <c r="C2186" s="2">
        <v>15</v>
      </c>
      <c r="D2186" s="4">
        <v>239.8</v>
      </c>
      <c r="E2186" s="5">
        <f t="shared" si="136"/>
        <v>3597</v>
      </c>
      <c r="F2186" s="6">
        <v>0.03</v>
      </c>
      <c r="G2186" s="5">
        <f t="shared" si="137"/>
        <v>107.91</v>
      </c>
      <c r="H2186" s="2">
        <v>6</v>
      </c>
      <c r="I2186" s="3">
        <v>720</v>
      </c>
      <c r="J2186" s="5">
        <f t="shared" si="138"/>
        <v>4209.09</v>
      </c>
      <c r="K2186" s="11" t="str">
        <f t="shared" si="139"/>
        <v>P0182|Jan</v>
      </c>
    </row>
    <row r="2187" spans="1:11" ht="15" customHeight="1" x14ac:dyDescent="0.25">
      <c r="A2187" s="2" t="s">
        <v>399</v>
      </c>
      <c r="B2187" s="2" t="s">
        <v>12</v>
      </c>
      <c r="C2187" s="2">
        <v>12</v>
      </c>
      <c r="D2187" s="4">
        <v>217.73</v>
      </c>
      <c r="E2187" s="5">
        <f t="shared" si="136"/>
        <v>2612.7599999999998</v>
      </c>
      <c r="F2187" s="6">
        <v>0.03</v>
      </c>
      <c r="G2187" s="5">
        <f t="shared" si="137"/>
        <v>78.382799999999989</v>
      </c>
      <c r="H2187" s="2">
        <v>5</v>
      </c>
      <c r="I2187" s="3">
        <v>600</v>
      </c>
      <c r="J2187" s="5">
        <f t="shared" si="138"/>
        <v>3134.3771999999999</v>
      </c>
      <c r="K2187" s="11" t="str">
        <f t="shared" si="139"/>
        <v>P0182|Feb</v>
      </c>
    </row>
    <row r="2188" spans="1:11" ht="15" customHeight="1" x14ac:dyDescent="0.25">
      <c r="A2188" s="2" t="s">
        <v>399</v>
      </c>
      <c r="B2188" s="2" t="s">
        <v>13</v>
      </c>
      <c r="C2188" s="2">
        <v>13</v>
      </c>
      <c r="D2188" s="4">
        <v>185.46</v>
      </c>
      <c r="E2188" s="5">
        <f t="shared" si="136"/>
        <v>2410.98</v>
      </c>
      <c r="F2188" s="6">
        <v>0.03</v>
      </c>
      <c r="G2188" s="5">
        <f t="shared" si="137"/>
        <v>72.329399999999993</v>
      </c>
      <c r="H2188" s="2">
        <v>5</v>
      </c>
      <c r="I2188" s="3">
        <v>600</v>
      </c>
      <c r="J2188" s="5">
        <f t="shared" si="138"/>
        <v>2938.6505999999999</v>
      </c>
      <c r="K2188" s="11" t="str">
        <f t="shared" si="139"/>
        <v>P0182|Mar</v>
      </c>
    </row>
    <row r="2189" spans="1:11" ht="15" customHeight="1" x14ac:dyDescent="0.25">
      <c r="A2189" s="2" t="s">
        <v>401</v>
      </c>
      <c r="B2189" s="2" t="s">
        <v>2</v>
      </c>
      <c r="C2189" s="2">
        <v>5</v>
      </c>
      <c r="D2189" s="4">
        <v>205.96</v>
      </c>
      <c r="E2189" s="5">
        <f t="shared" si="136"/>
        <v>1029.8</v>
      </c>
      <c r="F2189" s="6">
        <v>0.03</v>
      </c>
      <c r="G2189" s="5">
        <f t="shared" si="137"/>
        <v>30.893999999999998</v>
      </c>
      <c r="H2189" s="2">
        <v>2</v>
      </c>
      <c r="I2189" s="3">
        <v>370</v>
      </c>
      <c r="J2189" s="5">
        <f t="shared" si="138"/>
        <v>1368.9059999999999</v>
      </c>
      <c r="K2189" s="11" t="str">
        <f t="shared" si="139"/>
        <v>P0183|Apr</v>
      </c>
    </row>
    <row r="2190" spans="1:11" ht="15" customHeight="1" x14ac:dyDescent="0.25">
      <c r="A2190" s="2" t="s">
        <v>401</v>
      </c>
      <c r="B2190" s="2" t="s">
        <v>3</v>
      </c>
      <c r="C2190" s="2">
        <v>7</v>
      </c>
      <c r="D2190" s="4">
        <v>200.26</v>
      </c>
      <c r="E2190" s="5">
        <f t="shared" si="136"/>
        <v>1401.82</v>
      </c>
      <c r="F2190" s="6">
        <v>0.03</v>
      </c>
      <c r="G2190" s="5">
        <f t="shared" si="137"/>
        <v>42.054599999999994</v>
      </c>
      <c r="H2190" s="2">
        <v>2</v>
      </c>
      <c r="I2190" s="3">
        <v>370</v>
      </c>
      <c r="J2190" s="5">
        <f t="shared" si="138"/>
        <v>1729.7654</v>
      </c>
      <c r="K2190" s="11" t="str">
        <f t="shared" si="139"/>
        <v>P0183|May</v>
      </c>
    </row>
    <row r="2191" spans="1:11" ht="15" customHeight="1" x14ac:dyDescent="0.25">
      <c r="A2191" s="2" t="s">
        <v>401</v>
      </c>
      <c r="B2191" s="2" t="s">
        <v>4</v>
      </c>
      <c r="C2191" s="2">
        <v>8</v>
      </c>
      <c r="D2191" s="4">
        <v>224.85</v>
      </c>
      <c r="E2191" s="5">
        <f t="shared" si="136"/>
        <v>1798.8</v>
      </c>
      <c r="F2191" s="6">
        <v>0.03</v>
      </c>
      <c r="G2191" s="5">
        <f t="shared" si="137"/>
        <v>53.963999999999999</v>
      </c>
      <c r="H2191" s="2">
        <v>2</v>
      </c>
      <c r="I2191" s="3">
        <v>370</v>
      </c>
      <c r="J2191" s="5">
        <f t="shared" si="138"/>
        <v>2114.8360000000002</v>
      </c>
      <c r="K2191" s="11" t="str">
        <f t="shared" si="139"/>
        <v>P0183|Jun</v>
      </c>
    </row>
    <row r="2192" spans="1:11" ht="15" customHeight="1" x14ac:dyDescent="0.25">
      <c r="A2192" s="2" t="s">
        <v>401</v>
      </c>
      <c r="B2192" s="2" t="s">
        <v>5</v>
      </c>
      <c r="C2192" s="2">
        <v>12</v>
      </c>
      <c r="D2192" s="4">
        <v>250.26</v>
      </c>
      <c r="E2192" s="5">
        <f t="shared" si="136"/>
        <v>3003.12</v>
      </c>
      <c r="F2192" s="6">
        <v>0.03</v>
      </c>
      <c r="G2192" s="5">
        <f t="shared" si="137"/>
        <v>90.093599999999995</v>
      </c>
      <c r="H2192" s="2">
        <v>3</v>
      </c>
      <c r="I2192" s="3">
        <v>555</v>
      </c>
      <c r="J2192" s="5">
        <f t="shared" si="138"/>
        <v>3468.0263999999997</v>
      </c>
      <c r="K2192" s="11" t="str">
        <f t="shared" si="139"/>
        <v>P0183|Jul</v>
      </c>
    </row>
    <row r="2193" spans="1:11" ht="15" customHeight="1" x14ac:dyDescent="0.25">
      <c r="A2193" s="2" t="s">
        <v>401</v>
      </c>
      <c r="B2193" s="2" t="s">
        <v>6</v>
      </c>
      <c r="C2193" s="2">
        <v>11</v>
      </c>
      <c r="D2193" s="4">
        <v>239.19</v>
      </c>
      <c r="E2193" s="5">
        <f t="shared" si="136"/>
        <v>2631.09</v>
      </c>
      <c r="F2193" s="6">
        <v>0.03</v>
      </c>
      <c r="G2193" s="5">
        <f t="shared" si="137"/>
        <v>78.932699999999997</v>
      </c>
      <c r="H2193" s="2">
        <v>3</v>
      </c>
      <c r="I2193" s="3">
        <v>555</v>
      </c>
      <c r="J2193" s="5">
        <f t="shared" si="138"/>
        <v>3107.1573000000003</v>
      </c>
      <c r="K2193" s="11" t="str">
        <f t="shared" si="139"/>
        <v>P0183|Aug</v>
      </c>
    </row>
    <row r="2194" spans="1:11" ht="15" customHeight="1" x14ac:dyDescent="0.25">
      <c r="A2194" s="2" t="s">
        <v>401</v>
      </c>
      <c r="B2194" s="2" t="s">
        <v>7</v>
      </c>
      <c r="C2194" s="2">
        <v>7</v>
      </c>
      <c r="D2194" s="4">
        <v>248.09</v>
      </c>
      <c r="E2194" s="5">
        <f t="shared" si="136"/>
        <v>1736.63</v>
      </c>
      <c r="F2194" s="6">
        <v>0.03</v>
      </c>
      <c r="G2194" s="5">
        <f t="shared" si="137"/>
        <v>52.0989</v>
      </c>
      <c r="H2194" s="2">
        <v>2</v>
      </c>
      <c r="I2194" s="3">
        <v>370</v>
      </c>
      <c r="J2194" s="5">
        <f t="shared" si="138"/>
        <v>2054.5311000000002</v>
      </c>
      <c r="K2194" s="11" t="str">
        <f t="shared" si="139"/>
        <v>P0183|Sep</v>
      </c>
    </row>
    <row r="2195" spans="1:11" ht="15" customHeight="1" x14ac:dyDescent="0.25">
      <c r="A2195" s="2" t="s">
        <v>401</v>
      </c>
      <c r="B2195" s="2" t="s">
        <v>8</v>
      </c>
      <c r="C2195" s="2">
        <v>7</v>
      </c>
      <c r="D2195" s="4">
        <v>208.05</v>
      </c>
      <c r="E2195" s="5">
        <f t="shared" si="136"/>
        <v>1456.3500000000001</v>
      </c>
      <c r="F2195" s="6">
        <v>0.03</v>
      </c>
      <c r="G2195" s="5">
        <f t="shared" si="137"/>
        <v>43.6905</v>
      </c>
      <c r="H2195" s="2">
        <v>2</v>
      </c>
      <c r="I2195" s="3">
        <v>370</v>
      </c>
      <c r="J2195" s="5">
        <f t="shared" si="138"/>
        <v>1782.6595000000002</v>
      </c>
      <c r="K2195" s="11" t="str">
        <f t="shared" si="139"/>
        <v>P0183|Oct</v>
      </c>
    </row>
    <row r="2196" spans="1:11" ht="15" customHeight="1" x14ac:dyDescent="0.25">
      <c r="A2196" s="2" t="s">
        <v>401</v>
      </c>
      <c r="B2196" s="2" t="s">
        <v>9</v>
      </c>
      <c r="C2196" s="2">
        <v>7</v>
      </c>
      <c r="D2196" s="4">
        <v>226.13</v>
      </c>
      <c r="E2196" s="5">
        <f t="shared" si="136"/>
        <v>1582.9099999999999</v>
      </c>
      <c r="F2196" s="6">
        <v>0.03</v>
      </c>
      <c r="G2196" s="5">
        <f t="shared" si="137"/>
        <v>47.487299999999991</v>
      </c>
      <c r="H2196" s="2">
        <v>2</v>
      </c>
      <c r="I2196" s="3">
        <v>370</v>
      </c>
      <c r="J2196" s="5">
        <f t="shared" si="138"/>
        <v>1905.4226999999998</v>
      </c>
      <c r="K2196" s="11" t="str">
        <f t="shared" si="139"/>
        <v>P0183|Nov</v>
      </c>
    </row>
    <row r="2197" spans="1:11" ht="15" customHeight="1" x14ac:dyDescent="0.25">
      <c r="A2197" s="2" t="s">
        <v>401</v>
      </c>
      <c r="B2197" s="2" t="s">
        <v>10</v>
      </c>
      <c r="C2197" s="2">
        <v>15</v>
      </c>
      <c r="D2197" s="4">
        <v>460.86</v>
      </c>
      <c r="E2197" s="5">
        <f t="shared" si="136"/>
        <v>6912.9000000000005</v>
      </c>
      <c r="F2197" s="6">
        <v>0.03</v>
      </c>
      <c r="G2197" s="5">
        <f t="shared" si="137"/>
        <v>207.387</v>
      </c>
      <c r="H2197" s="2">
        <v>6</v>
      </c>
      <c r="I2197" s="3">
        <v>1110</v>
      </c>
      <c r="J2197" s="5">
        <f t="shared" si="138"/>
        <v>7815.5130000000008</v>
      </c>
      <c r="K2197" s="11" t="str">
        <f t="shared" si="139"/>
        <v>P0183|Dec</v>
      </c>
    </row>
    <row r="2198" spans="1:11" ht="15" customHeight="1" x14ac:dyDescent="0.25">
      <c r="A2198" s="2" t="s">
        <v>401</v>
      </c>
      <c r="B2198" s="2" t="s">
        <v>11</v>
      </c>
      <c r="C2198" s="2">
        <v>13</v>
      </c>
      <c r="D2198" s="4">
        <v>411.76</v>
      </c>
      <c r="E2198" s="5">
        <f t="shared" si="136"/>
        <v>5352.88</v>
      </c>
      <c r="F2198" s="6">
        <v>0.03</v>
      </c>
      <c r="G2198" s="5">
        <f t="shared" si="137"/>
        <v>160.5864</v>
      </c>
      <c r="H2198" s="2">
        <v>5</v>
      </c>
      <c r="I2198" s="3">
        <v>925</v>
      </c>
      <c r="J2198" s="5">
        <f t="shared" si="138"/>
        <v>6117.2936</v>
      </c>
      <c r="K2198" s="11" t="str">
        <f t="shared" si="139"/>
        <v>P0183|Jan</v>
      </c>
    </row>
    <row r="2199" spans="1:11" ht="15" customHeight="1" x14ac:dyDescent="0.25">
      <c r="A2199" s="2" t="s">
        <v>401</v>
      </c>
      <c r="B2199" s="2" t="s">
        <v>12</v>
      </c>
      <c r="C2199" s="2">
        <v>12</v>
      </c>
      <c r="D2199" s="4">
        <v>346.79</v>
      </c>
      <c r="E2199" s="5">
        <f t="shared" si="136"/>
        <v>4161.4800000000005</v>
      </c>
      <c r="F2199" s="6">
        <v>0.03</v>
      </c>
      <c r="G2199" s="5">
        <f t="shared" si="137"/>
        <v>124.84440000000001</v>
      </c>
      <c r="H2199" s="2">
        <v>5</v>
      </c>
      <c r="I2199" s="3">
        <v>925</v>
      </c>
      <c r="J2199" s="5">
        <f t="shared" si="138"/>
        <v>4961.6356000000005</v>
      </c>
      <c r="K2199" s="11" t="str">
        <f t="shared" si="139"/>
        <v>P0183|Feb</v>
      </c>
    </row>
    <row r="2200" spans="1:11" ht="15" customHeight="1" x14ac:dyDescent="0.25">
      <c r="A2200" s="2" t="s">
        <v>401</v>
      </c>
      <c r="B2200" s="2" t="s">
        <v>13</v>
      </c>
      <c r="C2200" s="2">
        <v>11</v>
      </c>
      <c r="D2200" s="4">
        <v>339.29</v>
      </c>
      <c r="E2200" s="5">
        <f t="shared" si="136"/>
        <v>3732.19</v>
      </c>
      <c r="F2200" s="6">
        <v>0.03</v>
      </c>
      <c r="G2200" s="5">
        <f t="shared" si="137"/>
        <v>111.9657</v>
      </c>
      <c r="H2200" s="2">
        <v>4</v>
      </c>
      <c r="I2200" s="3">
        <v>740</v>
      </c>
      <c r="J2200" s="5">
        <f t="shared" si="138"/>
        <v>4360.2243000000008</v>
      </c>
      <c r="K2200" s="11" t="str">
        <f t="shared" si="139"/>
        <v>P0183|Mar</v>
      </c>
    </row>
    <row r="2201" spans="1:11" ht="15" customHeight="1" x14ac:dyDescent="0.25">
      <c r="A2201" s="2" t="s">
        <v>403</v>
      </c>
      <c r="B2201" s="2" t="s">
        <v>2</v>
      </c>
      <c r="C2201" s="2">
        <v>6</v>
      </c>
      <c r="D2201" s="4">
        <v>106.07</v>
      </c>
      <c r="E2201" s="5">
        <f t="shared" si="136"/>
        <v>636.41999999999996</v>
      </c>
      <c r="F2201" s="6">
        <v>0.03</v>
      </c>
      <c r="G2201" s="5">
        <f t="shared" si="137"/>
        <v>19.092599999999997</v>
      </c>
      <c r="H2201" s="2">
        <v>2</v>
      </c>
      <c r="I2201" s="3">
        <v>240</v>
      </c>
      <c r="J2201" s="5">
        <f t="shared" si="138"/>
        <v>857.32740000000001</v>
      </c>
      <c r="K2201" s="11" t="str">
        <f t="shared" si="139"/>
        <v>P0184|Apr</v>
      </c>
    </row>
    <row r="2202" spans="1:11" ht="15" customHeight="1" x14ac:dyDescent="0.25">
      <c r="A2202" s="2" t="s">
        <v>403</v>
      </c>
      <c r="B2202" s="2" t="s">
        <v>3</v>
      </c>
      <c r="C2202" s="2">
        <v>8</v>
      </c>
      <c r="D2202" s="4">
        <v>110.68</v>
      </c>
      <c r="E2202" s="5">
        <f t="shared" si="136"/>
        <v>885.44</v>
      </c>
      <c r="F2202" s="6">
        <v>0.03</v>
      </c>
      <c r="G2202" s="5">
        <f t="shared" si="137"/>
        <v>26.563200000000002</v>
      </c>
      <c r="H2202" s="2">
        <v>2</v>
      </c>
      <c r="I2202" s="3">
        <v>240</v>
      </c>
      <c r="J2202" s="5">
        <f t="shared" si="138"/>
        <v>1098.8768</v>
      </c>
      <c r="K2202" s="11" t="str">
        <f t="shared" si="139"/>
        <v>P0184|May</v>
      </c>
    </row>
    <row r="2203" spans="1:11" ht="15" customHeight="1" x14ac:dyDescent="0.25">
      <c r="A2203" s="2" t="s">
        <v>403</v>
      </c>
      <c r="B2203" s="2" t="s">
        <v>4</v>
      </c>
      <c r="C2203" s="2">
        <v>8</v>
      </c>
      <c r="D2203" s="4">
        <v>118.33</v>
      </c>
      <c r="E2203" s="5">
        <f t="shared" si="136"/>
        <v>946.64</v>
      </c>
      <c r="F2203" s="6">
        <v>0.03</v>
      </c>
      <c r="G2203" s="5">
        <f t="shared" si="137"/>
        <v>28.399199999999997</v>
      </c>
      <c r="H2203" s="2">
        <v>2</v>
      </c>
      <c r="I2203" s="3">
        <v>240</v>
      </c>
      <c r="J2203" s="5">
        <f t="shared" si="138"/>
        <v>1158.2407999999998</v>
      </c>
      <c r="K2203" s="11" t="str">
        <f t="shared" si="139"/>
        <v>P0184|Jun</v>
      </c>
    </row>
    <row r="2204" spans="1:11" ht="15" customHeight="1" x14ac:dyDescent="0.25">
      <c r="A2204" s="2" t="s">
        <v>403</v>
      </c>
      <c r="B2204" s="2" t="s">
        <v>5</v>
      </c>
      <c r="C2204" s="2">
        <v>10</v>
      </c>
      <c r="D2204" s="4">
        <v>131.85</v>
      </c>
      <c r="E2204" s="5">
        <f t="shared" si="136"/>
        <v>1318.5</v>
      </c>
      <c r="F2204" s="6">
        <v>0.03</v>
      </c>
      <c r="G2204" s="5">
        <f t="shared" si="137"/>
        <v>39.555</v>
      </c>
      <c r="H2204" s="2">
        <v>3</v>
      </c>
      <c r="I2204" s="3">
        <v>360</v>
      </c>
      <c r="J2204" s="5">
        <f t="shared" si="138"/>
        <v>1638.9449999999999</v>
      </c>
      <c r="K2204" s="11" t="str">
        <f t="shared" si="139"/>
        <v>P0184|Jul</v>
      </c>
    </row>
    <row r="2205" spans="1:11" ht="15" customHeight="1" x14ac:dyDescent="0.25">
      <c r="A2205" s="2" t="s">
        <v>403</v>
      </c>
      <c r="B2205" s="2" t="s">
        <v>6</v>
      </c>
      <c r="C2205" s="2">
        <v>10</v>
      </c>
      <c r="D2205" s="4">
        <v>117.31</v>
      </c>
      <c r="E2205" s="5">
        <f t="shared" si="136"/>
        <v>1173.0999999999999</v>
      </c>
      <c r="F2205" s="6">
        <v>0.03</v>
      </c>
      <c r="G2205" s="5">
        <f t="shared" si="137"/>
        <v>35.192999999999998</v>
      </c>
      <c r="H2205" s="2">
        <v>3</v>
      </c>
      <c r="I2205" s="3">
        <v>360</v>
      </c>
      <c r="J2205" s="5">
        <f t="shared" si="138"/>
        <v>1497.9069999999999</v>
      </c>
      <c r="K2205" s="11" t="str">
        <f t="shared" si="139"/>
        <v>P0184|Aug</v>
      </c>
    </row>
    <row r="2206" spans="1:11" ht="15" customHeight="1" x14ac:dyDescent="0.25">
      <c r="A2206" s="2" t="s">
        <v>403</v>
      </c>
      <c r="B2206" s="2" t="s">
        <v>7</v>
      </c>
      <c r="C2206" s="2">
        <v>6</v>
      </c>
      <c r="D2206" s="4">
        <v>118.89</v>
      </c>
      <c r="E2206" s="5">
        <f t="shared" si="136"/>
        <v>713.34</v>
      </c>
      <c r="F2206" s="6">
        <v>0.03</v>
      </c>
      <c r="G2206" s="5">
        <f t="shared" si="137"/>
        <v>21.400200000000002</v>
      </c>
      <c r="H2206" s="2">
        <v>2</v>
      </c>
      <c r="I2206" s="3">
        <v>240</v>
      </c>
      <c r="J2206" s="5">
        <f t="shared" si="138"/>
        <v>931.93979999999999</v>
      </c>
      <c r="K2206" s="11" t="str">
        <f t="shared" si="139"/>
        <v>P0184|Sep</v>
      </c>
    </row>
    <row r="2207" spans="1:11" ht="15" customHeight="1" x14ac:dyDescent="0.25">
      <c r="A2207" s="2" t="s">
        <v>403</v>
      </c>
      <c r="B2207" s="2" t="s">
        <v>8</v>
      </c>
      <c r="C2207" s="2">
        <v>7</v>
      </c>
      <c r="D2207" s="4">
        <v>112.13</v>
      </c>
      <c r="E2207" s="5">
        <f t="shared" si="136"/>
        <v>784.91</v>
      </c>
      <c r="F2207" s="6">
        <v>0.03</v>
      </c>
      <c r="G2207" s="5">
        <f t="shared" si="137"/>
        <v>23.5473</v>
      </c>
      <c r="H2207" s="2">
        <v>2</v>
      </c>
      <c r="I2207" s="3">
        <v>240</v>
      </c>
      <c r="J2207" s="5">
        <f t="shared" si="138"/>
        <v>1001.3626999999999</v>
      </c>
      <c r="K2207" s="11" t="str">
        <f t="shared" si="139"/>
        <v>P0184|Oct</v>
      </c>
    </row>
    <row r="2208" spans="1:11" ht="15" customHeight="1" x14ac:dyDescent="0.25">
      <c r="A2208" s="2" t="s">
        <v>403</v>
      </c>
      <c r="B2208" s="2" t="s">
        <v>9</v>
      </c>
      <c r="C2208" s="2">
        <v>7</v>
      </c>
      <c r="D2208" s="4">
        <v>121.74</v>
      </c>
      <c r="E2208" s="5">
        <f t="shared" si="136"/>
        <v>852.18</v>
      </c>
      <c r="F2208" s="6">
        <v>0.03</v>
      </c>
      <c r="G2208" s="5">
        <f t="shared" si="137"/>
        <v>25.565399999999997</v>
      </c>
      <c r="H2208" s="2">
        <v>2</v>
      </c>
      <c r="I2208" s="3">
        <v>240</v>
      </c>
      <c r="J2208" s="5">
        <f t="shared" si="138"/>
        <v>1066.6145999999999</v>
      </c>
      <c r="K2208" s="11" t="str">
        <f t="shared" si="139"/>
        <v>P0184|Nov</v>
      </c>
    </row>
    <row r="2209" spans="1:11" ht="15" customHeight="1" x14ac:dyDescent="0.25">
      <c r="A2209" s="2" t="s">
        <v>403</v>
      </c>
      <c r="B2209" s="2" t="s">
        <v>10</v>
      </c>
      <c r="C2209" s="2">
        <v>14</v>
      </c>
      <c r="D2209" s="4">
        <v>213.37</v>
      </c>
      <c r="E2209" s="5">
        <f t="shared" si="136"/>
        <v>2987.1800000000003</v>
      </c>
      <c r="F2209" s="6">
        <v>0.03</v>
      </c>
      <c r="G2209" s="5">
        <f t="shared" si="137"/>
        <v>89.615400000000008</v>
      </c>
      <c r="H2209" s="2">
        <v>6</v>
      </c>
      <c r="I2209" s="3">
        <v>720</v>
      </c>
      <c r="J2209" s="5">
        <f t="shared" si="138"/>
        <v>3617.5646000000002</v>
      </c>
      <c r="K2209" s="11" t="str">
        <f t="shared" si="139"/>
        <v>P0184|Dec</v>
      </c>
    </row>
    <row r="2210" spans="1:11" ht="15" customHeight="1" x14ac:dyDescent="0.25">
      <c r="A2210" s="2" t="s">
        <v>403</v>
      </c>
      <c r="B2210" s="2" t="s">
        <v>11</v>
      </c>
      <c r="C2210" s="2">
        <v>13</v>
      </c>
      <c r="D2210" s="4">
        <v>202.76</v>
      </c>
      <c r="E2210" s="5">
        <f t="shared" si="136"/>
        <v>2635.88</v>
      </c>
      <c r="F2210" s="6">
        <v>0.03</v>
      </c>
      <c r="G2210" s="5">
        <f t="shared" si="137"/>
        <v>79.076400000000007</v>
      </c>
      <c r="H2210" s="2">
        <v>5</v>
      </c>
      <c r="I2210" s="3">
        <v>600</v>
      </c>
      <c r="J2210" s="5">
        <f t="shared" si="138"/>
        <v>3156.8036000000002</v>
      </c>
      <c r="K2210" s="11" t="str">
        <f t="shared" si="139"/>
        <v>P0184|Jan</v>
      </c>
    </row>
    <row r="2211" spans="1:11" ht="15" customHeight="1" x14ac:dyDescent="0.25">
      <c r="A2211" s="2" t="s">
        <v>403</v>
      </c>
      <c r="B2211" s="2" t="s">
        <v>12</v>
      </c>
      <c r="C2211" s="2">
        <v>13</v>
      </c>
      <c r="D2211" s="4">
        <v>183.72</v>
      </c>
      <c r="E2211" s="5">
        <f t="shared" si="136"/>
        <v>2388.36</v>
      </c>
      <c r="F2211" s="6">
        <v>0.03</v>
      </c>
      <c r="G2211" s="5">
        <f t="shared" si="137"/>
        <v>71.650800000000004</v>
      </c>
      <c r="H2211" s="2">
        <v>5</v>
      </c>
      <c r="I2211" s="3">
        <v>600</v>
      </c>
      <c r="J2211" s="5">
        <f t="shared" si="138"/>
        <v>2916.7092000000002</v>
      </c>
      <c r="K2211" s="11" t="str">
        <f t="shared" si="139"/>
        <v>P0184|Feb</v>
      </c>
    </row>
    <row r="2212" spans="1:11" ht="15" customHeight="1" x14ac:dyDescent="0.25">
      <c r="A2212" s="2" t="s">
        <v>403</v>
      </c>
      <c r="B2212" s="2" t="s">
        <v>13</v>
      </c>
      <c r="C2212" s="2">
        <v>12</v>
      </c>
      <c r="D2212" s="4">
        <v>144.88999999999999</v>
      </c>
      <c r="E2212" s="5">
        <f t="shared" si="136"/>
        <v>1738.6799999999998</v>
      </c>
      <c r="F2212" s="6">
        <v>0.03</v>
      </c>
      <c r="G2212" s="5">
        <f t="shared" si="137"/>
        <v>52.160399999999996</v>
      </c>
      <c r="H2212" s="2">
        <v>4</v>
      </c>
      <c r="I2212" s="3">
        <v>480</v>
      </c>
      <c r="J2212" s="5">
        <f t="shared" si="138"/>
        <v>2166.5195999999996</v>
      </c>
      <c r="K2212" s="11" t="str">
        <f t="shared" si="139"/>
        <v>P0184|Mar</v>
      </c>
    </row>
    <row r="2213" spans="1:11" ht="15" customHeight="1" x14ac:dyDescent="0.25">
      <c r="A2213" s="2" t="s">
        <v>405</v>
      </c>
      <c r="B2213" s="2" t="s">
        <v>2</v>
      </c>
      <c r="C2213" s="2">
        <v>6</v>
      </c>
      <c r="D2213" s="4">
        <v>117.34</v>
      </c>
      <c r="E2213" s="5">
        <f t="shared" si="136"/>
        <v>704.04</v>
      </c>
      <c r="F2213" s="6">
        <v>0.03</v>
      </c>
      <c r="G2213" s="5">
        <f t="shared" si="137"/>
        <v>21.121199999999998</v>
      </c>
      <c r="H2213" s="2">
        <v>2</v>
      </c>
      <c r="I2213" s="3">
        <v>240</v>
      </c>
      <c r="J2213" s="5">
        <f t="shared" si="138"/>
        <v>922.91879999999992</v>
      </c>
      <c r="K2213" s="11" t="str">
        <f t="shared" si="139"/>
        <v>P0185|Apr</v>
      </c>
    </row>
    <row r="2214" spans="1:11" ht="15" customHeight="1" x14ac:dyDescent="0.25">
      <c r="A2214" s="2" t="s">
        <v>405</v>
      </c>
      <c r="B2214" s="2" t="s">
        <v>3</v>
      </c>
      <c r="C2214" s="2">
        <v>7</v>
      </c>
      <c r="D2214" s="4">
        <v>124.63</v>
      </c>
      <c r="E2214" s="5">
        <f t="shared" si="136"/>
        <v>872.41</v>
      </c>
      <c r="F2214" s="6">
        <v>0.03</v>
      </c>
      <c r="G2214" s="5">
        <f t="shared" si="137"/>
        <v>26.172299999999996</v>
      </c>
      <c r="H2214" s="2">
        <v>2</v>
      </c>
      <c r="I2214" s="3">
        <v>240</v>
      </c>
      <c r="J2214" s="5">
        <f t="shared" si="138"/>
        <v>1086.2376999999999</v>
      </c>
      <c r="K2214" s="11" t="str">
        <f t="shared" si="139"/>
        <v>P0185|May</v>
      </c>
    </row>
    <row r="2215" spans="1:11" ht="15" customHeight="1" x14ac:dyDescent="0.25">
      <c r="A2215" s="2" t="s">
        <v>405</v>
      </c>
      <c r="B2215" s="2" t="s">
        <v>4</v>
      </c>
      <c r="C2215" s="2">
        <v>8</v>
      </c>
      <c r="D2215" s="4">
        <v>121.64</v>
      </c>
      <c r="E2215" s="5">
        <f t="shared" si="136"/>
        <v>973.12</v>
      </c>
      <c r="F2215" s="6">
        <v>0.03</v>
      </c>
      <c r="G2215" s="5">
        <f t="shared" si="137"/>
        <v>29.1936</v>
      </c>
      <c r="H2215" s="2">
        <v>2</v>
      </c>
      <c r="I2215" s="3">
        <v>240</v>
      </c>
      <c r="J2215" s="5">
        <f t="shared" si="138"/>
        <v>1183.9263999999998</v>
      </c>
      <c r="K2215" s="11" t="str">
        <f t="shared" si="139"/>
        <v>P0185|Jun</v>
      </c>
    </row>
    <row r="2216" spans="1:11" ht="15" customHeight="1" x14ac:dyDescent="0.25">
      <c r="A2216" s="2" t="s">
        <v>405</v>
      </c>
      <c r="B2216" s="2" t="s">
        <v>5</v>
      </c>
      <c r="C2216" s="2">
        <v>11</v>
      </c>
      <c r="D2216" s="4">
        <v>145.1</v>
      </c>
      <c r="E2216" s="5">
        <f t="shared" si="136"/>
        <v>1596.1</v>
      </c>
      <c r="F2216" s="6">
        <v>0.03</v>
      </c>
      <c r="G2216" s="5">
        <f t="shared" si="137"/>
        <v>47.882999999999996</v>
      </c>
      <c r="H2216" s="2">
        <v>3</v>
      </c>
      <c r="I2216" s="3">
        <v>360</v>
      </c>
      <c r="J2216" s="5">
        <f t="shared" si="138"/>
        <v>1908.2169999999999</v>
      </c>
      <c r="K2216" s="11" t="str">
        <f t="shared" si="139"/>
        <v>P0185|Jul</v>
      </c>
    </row>
    <row r="2217" spans="1:11" ht="15" customHeight="1" x14ac:dyDescent="0.25">
      <c r="A2217" s="2" t="s">
        <v>405</v>
      </c>
      <c r="B2217" s="2" t="s">
        <v>6</v>
      </c>
      <c r="C2217" s="2">
        <v>11</v>
      </c>
      <c r="D2217" s="4">
        <v>134.72</v>
      </c>
      <c r="E2217" s="5">
        <f t="shared" si="136"/>
        <v>1481.92</v>
      </c>
      <c r="F2217" s="6">
        <v>0.03</v>
      </c>
      <c r="G2217" s="5">
        <f t="shared" si="137"/>
        <v>44.457599999999999</v>
      </c>
      <c r="H2217" s="2">
        <v>3</v>
      </c>
      <c r="I2217" s="3">
        <v>360</v>
      </c>
      <c r="J2217" s="5">
        <f t="shared" si="138"/>
        <v>1797.4624000000001</v>
      </c>
      <c r="K2217" s="11" t="str">
        <f t="shared" si="139"/>
        <v>P0185|Aug</v>
      </c>
    </row>
    <row r="2218" spans="1:11" ht="15" customHeight="1" x14ac:dyDescent="0.25">
      <c r="A2218" s="2" t="s">
        <v>405</v>
      </c>
      <c r="B2218" s="2" t="s">
        <v>7</v>
      </c>
      <c r="C2218" s="2">
        <v>7</v>
      </c>
      <c r="D2218" s="4">
        <v>115.37</v>
      </c>
      <c r="E2218" s="5">
        <f t="shared" si="136"/>
        <v>807.59</v>
      </c>
      <c r="F2218" s="6">
        <v>0.03</v>
      </c>
      <c r="G2218" s="5">
        <f t="shared" si="137"/>
        <v>24.227699999999999</v>
      </c>
      <c r="H2218" s="2">
        <v>2</v>
      </c>
      <c r="I2218" s="3">
        <v>240</v>
      </c>
      <c r="J2218" s="5">
        <f t="shared" si="138"/>
        <v>1023.3623000000001</v>
      </c>
      <c r="K2218" s="11" t="str">
        <f t="shared" si="139"/>
        <v>P0185|Sep</v>
      </c>
    </row>
    <row r="2219" spans="1:11" ht="15" customHeight="1" x14ac:dyDescent="0.25">
      <c r="A2219" s="2" t="s">
        <v>405</v>
      </c>
      <c r="B2219" s="2" t="s">
        <v>8</v>
      </c>
      <c r="C2219" s="2">
        <v>7</v>
      </c>
      <c r="D2219" s="4">
        <v>123.98</v>
      </c>
      <c r="E2219" s="5">
        <f t="shared" si="136"/>
        <v>867.86</v>
      </c>
      <c r="F2219" s="6">
        <v>0.03</v>
      </c>
      <c r="G2219" s="5">
        <f t="shared" si="137"/>
        <v>26.035799999999998</v>
      </c>
      <c r="H2219" s="2">
        <v>2</v>
      </c>
      <c r="I2219" s="3">
        <v>240</v>
      </c>
      <c r="J2219" s="5">
        <f t="shared" si="138"/>
        <v>1081.8242</v>
      </c>
      <c r="K2219" s="11" t="str">
        <f t="shared" si="139"/>
        <v>P0185|Oct</v>
      </c>
    </row>
    <row r="2220" spans="1:11" ht="15" customHeight="1" x14ac:dyDescent="0.25">
      <c r="A2220" s="2" t="s">
        <v>405</v>
      </c>
      <c r="B2220" s="2" t="s">
        <v>9</v>
      </c>
      <c r="C2220" s="2">
        <v>6</v>
      </c>
      <c r="D2220" s="4">
        <v>125.72</v>
      </c>
      <c r="E2220" s="5">
        <f t="shared" si="136"/>
        <v>754.31999999999994</v>
      </c>
      <c r="F2220" s="6">
        <v>0.03</v>
      </c>
      <c r="G2220" s="5">
        <f t="shared" si="137"/>
        <v>22.629599999999996</v>
      </c>
      <c r="H2220" s="2">
        <v>2</v>
      </c>
      <c r="I2220" s="3">
        <v>240</v>
      </c>
      <c r="J2220" s="5">
        <f t="shared" si="138"/>
        <v>971.69039999999995</v>
      </c>
      <c r="K2220" s="11" t="str">
        <f t="shared" si="139"/>
        <v>P0185|Nov</v>
      </c>
    </row>
    <row r="2221" spans="1:11" ht="15" customHeight="1" x14ac:dyDescent="0.25">
      <c r="A2221" s="2" t="s">
        <v>405</v>
      </c>
      <c r="B2221" s="2" t="s">
        <v>10</v>
      </c>
      <c r="C2221" s="2">
        <v>15</v>
      </c>
      <c r="D2221" s="4">
        <v>212.02</v>
      </c>
      <c r="E2221" s="5">
        <f t="shared" si="136"/>
        <v>3180.3</v>
      </c>
      <c r="F2221" s="6">
        <v>0.03</v>
      </c>
      <c r="G2221" s="5">
        <f t="shared" si="137"/>
        <v>95.409000000000006</v>
      </c>
      <c r="H2221" s="2">
        <v>6</v>
      </c>
      <c r="I2221" s="3">
        <v>720</v>
      </c>
      <c r="J2221" s="5">
        <f t="shared" si="138"/>
        <v>3804.8910000000001</v>
      </c>
      <c r="K2221" s="11" t="str">
        <f t="shared" si="139"/>
        <v>P0185|Dec</v>
      </c>
    </row>
    <row r="2222" spans="1:11" ht="15" customHeight="1" x14ac:dyDescent="0.25">
      <c r="A2222" s="2" t="s">
        <v>405</v>
      </c>
      <c r="B2222" s="2" t="s">
        <v>11</v>
      </c>
      <c r="C2222" s="2">
        <v>14</v>
      </c>
      <c r="D2222" s="4">
        <v>191.98</v>
      </c>
      <c r="E2222" s="5">
        <f t="shared" si="136"/>
        <v>2687.72</v>
      </c>
      <c r="F2222" s="6">
        <v>0.03</v>
      </c>
      <c r="G2222" s="5">
        <f t="shared" si="137"/>
        <v>80.631599999999992</v>
      </c>
      <c r="H2222" s="2">
        <v>5</v>
      </c>
      <c r="I2222" s="3">
        <v>600</v>
      </c>
      <c r="J2222" s="5">
        <f t="shared" si="138"/>
        <v>3207.0883999999996</v>
      </c>
      <c r="K2222" s="11" t="str">
        <f t="shared" si="139"/>
        <v>P0185|Jan</v>
      </c>
    </row>
    <row r="2223" spans="1:11" ht="15" customHeight="1" x14ac:dyDescent="0.25">
      <c r="A2223" s="2" t="s">
        <v>405</v>
      </c>
      <c r="B2223" s="2" t="s">
        <v>12</v>
      </c>
      <c r="C2223" s="2">
        <v>13</v>
      </c>
      <c r="D2223" s="4">
        <v>201.14</v>
      </c>
      <c r="E2223" s="5">
        <f t="shared" si="136"/>
        <v>2614.8199999999997</v>
      </c>
      <c r="F2223" s="6">
        <v>0.03</v>
      </c>
      <c r="G2223" s="5">
        <f t="shared" si="137"/>
        <v>78.444599999999994</v>
      </c>
      <c r="H2223" s="2">
        <v>5</v>
      </c>
      <c r="I2223" s="3">
        <v>600</v>
      </c>
      <c r="J2223" s="5">
        <f t="shared" si="138"/>
        <v>3136.3753999999999</v>
      </c>
      <c r="K2223" s="11" t="str">
        <f t="shared" si="139"/>
        <v>P0185|Feb</v>
      </c>
    </row>
    <row r="2224" spans="1:11" ht="15" customHeight="1" x14ac:dyDescent="0.25">
      <c r="A2224" s="2" t="s">
        <v>405</v>
      </c>
      <c r="B2224" s="2" t="s">
        <v>13</v>
      </c>
      <c r="C2224" s="2">
        <v>11</v>
      </c>
      <c r="D2224" s="4">
        <v>153.37</v>
      </c>
      <c r="E2224" s="5">
        <f t="shared" si="136"/>
        <v>1687.0700000000002</v>
      </c>
      <c r="F2224" s="6">
        <v>0.03</v>
      </c>
      <c r="G2224" s="5">
        <f t="shared" si="137"/>
        <v>50.612100000000005</v>
      </c>
      <c r="H2224" s="2">
        <v>4</v>
      </c>
      <c r="I2224" s="3">
        <v>480</v>
      </c>
      <c r="J2224" s="5">
        <f t="shared" si="138"/>
        <v>2116.4579000000003</v>
      </c>
      <c r="K2224" s="11" t="str">
        <f t="shared" si="139"/>
        <v>P0185|Mar</v>
      </c>
    </row>
    <row r="2225" spans="1:11" ht="15" customHeight="1" x14ac:dyDescent="0.25">
      <c r="A2225" s="2" t="s">
        <v>407</v>
      </c>
      <c r="B2225" s="2" t="s">
        <v>2</v>
      </c>
      <c r="C2225" s="2">
        <v>6</v>
      </c>
      <c r="D2225" s="4">
        <v>118.88</v>
      </c>
      <c r="E2225" s="5">
        <f t="shared" si="136"/>
        <v>713.28</v>
      </c>
      <c r="F2225" s="6">
        <v>0.03</v>
      </c>
      <c r="G2225" s="5">
        <f t="shared" si="137"/>
        <v>21.398399999999999</v>
      </c>
      <c r="H2225" s="2">
        <v>2</v>
      </c>
      <c r="I2225" s="3">
        <v>240</v>
      </c>
      <c r="J2225" s="5">
        <f t="shared" si="138"/>
        <v>931.88159999999993</v>
      </c>
      <c r="K2225" s="11" t="str">
        <f t="shared" si="139"/>
        <v>P0186|Apr</v>
      </c>
    </row>
    <row r="2226" spans="1:11" ht="15" customHeight="1" x14ac:dyDescent="0.25">
      <c r="A2226" s="2" t="s">
        <v>407</v>
      </c>
      <c r="B2226" s="2" t="s">
        <v>3</v>
      </c>
      <c r="C2226" s="2">
        <v>6</v>
      </c>
      <c r="D2226" s="4">
        <v>132.85</v>
      </c>
      <c r="E2226" s="5">
        <f t="shared" si="136"/>
        <v>797.09999999999991</v>
      </c>
      <c r="F2226" s="6">
        <v>0.03</v>
      </c>
      <c r="G2226" s="5">
        <f t="shared" si="137"/>
        <v>23.912999999999997</v>
      </c>
      <c r="H2226" s="2">
        <v>2</v>
      </c>
      <c r="I2226" s="3">
        <v>240</v>
      </c>
      <c r="J2226" s="5">
        <f t="shared" si="138"/>
        <v>1013.1869999999999</v>
      </c>
      <c r="K2226" s="11" t="str">
        <f t="shared" si="139"/>
        <v>P0186|May</v>
      </c>
    </row>
    <row r="2227" spans="1:11" ht="15" customHeight="1" x14ac:dyDescent="0.25">
      <c r="A2227" s="2" t="s">
        <v>407</v>
      </c>
      <c r="B2227" s="2" t="s">
        <v>4</v>
      </c>
      <c r="C2227" s="2">
        <v>7</v>
      </c>
      <c r="D2227" s="4">
        <v>141.33000000000001</v>
      </c>
      <c r="E2227" s="5">
        <f t="shared" si="136"/>
        <v>989.31000000000006</v>
      </c>
      <c r="F2227" s="6">
        <v>0.03</v>
      </c>
      <c r="G2227" s="5">
        <f t="shared" si="137"/>
        <v>29.679300000000001</v>
      </c>
      <c r="H2227" s="2">
        <v>2</v>
      </c>
      <c r="I2227" s="3">
        <v>240</v>
      </c>
      <c r="J2227" s="5">
        <f t="shared" si="138"/>
        <v>1199.6306999999999</v>
      </c>
      <c r="K2227" s="11" t="str">
        <f t="shared" si="139"/>
        <v>P0186|Jun</v>
      </c>
    </row>
    <row r="2228" spans="1:11" ht="15" customHeight="1" x14ac:dyDescent="0.25">
      <c r="A2228" s="2" t="s">
        <v>407</v>
      </c>
      <c r="B2228" s="2" t="s">
        <v>5</v>
      </c>
      <c r="C2228" s="2">
        <v>9</v>
      </c>
      <c r="D2228" s="4">
        <v>147.11000000000001</v>
      </c>
      <c r="E2228" s="5">
        <f t="shared" si="136"/>
        <v>1323.9900000000002</v>
      </c>
      <c r="F2228" s="6">
        <v>0.03</v>
      </c>
      <c r="G2228" s="5">
        <f t="shared" si="137"/>
        <v>39.719700000000003</v>
      </c>
      <c r="H2228" s="2">
        <v>2</v>
      </c>
      <c r="I2228" s="3">
        <v>240</v>
      </c>
      <c r="J2228" s="5">
        <f t="shared" si="138"/>
        <v>1524.2703000000001</v>
      </c>
      <c r="K2228" s="11" t="str">
        <f t="shared" si="139"/>
        <v>P0186|Jul</v>
      </c>
    </row>
    <row r="2229" spans="1:11" ht="15" customHeight="1" x14ac:dyDescent="0.25">
      <c r="A2229" s="2" t="s">
        <v>407</v>
      </c>
      <c r="B2229" s="2" t="s">
        <v>6</v>
      </c>
      <c r="C2229" s="2">
        <v>8</v>
      </c>
      <c r="D2229" s="4">
        <v>154.09</v>
      </c>
      <c r="E2229" s="5">
        <f t="shared" si="136"/>
        <v>1232.72</v>
      </c>
      <c r="F2229" s="6">
        <v>0.03</v>
      </c>
      <c r="G2229" s="5">
        <f t="shared" si="137"/>
        <v>36.9816</v>
      </c>
      <c r="H2229" s="2">
        <v>2</v>
      </c>
      <c r="I2229" s="3">
        <v>240</v>
      </c>
      <c r="J2229" s="5">
        <f t="shared" si="138"/>
        <v>1435.7384</v>
      </c>
      <c r="K2229" s="11" t="str">
        <f t="shared" si="139"/>
        <v>P0186|Aug</v>
      </c>
    </row>
    <row r="2230" spans="1:11" ht="15" customHeight="1" x14ac:dyDescent="0.25">
      <c r="A2230" s="2" t="s">
        <v>407</v>
      </c>
      <c r="B2230" s="2" t="s">
        <v>7</v>
      </c>
      <c r="C2230" s="2">
        <v>7</v>
      </c>
      <c r="D2230" s="4">
        <v>134.72</v>
      </c>
      <c r="E2230" s="5">
        <f t="shared" si="136"/>
        <v>943.04</v>
      </c>
      <c r="F2230" s="6">
        <v>0.03</v>
      </c>
      <c r="G2230" s="5">
        <f t="shared" si="137"/>
        <v>28.291199999999996</v>
      </c>
      <c r="H2230" s="2">
        <v>2</v>
      </c>
      <c r="I2230" s="3">
        <v>240</v>
      </c>
      <c r="J2230" s="5">
        <f t="shared" si="138"/>
        <v>1154.7488000000001</v>
      </c>
      <c r="K2230" s="11" t="str">
        <f t="shared" si="139"/>
        <v>P0186|Sep</v>
      </c>
    </row>
    <row r="2231" spans="1:11" ht="15" customHeight="1" x14ac:dyDescent="0.25">
      <c r="A2231" s="2" t="s">
        <v>407</v>
      </c>
      <c r="B2231" s="2" t="s">
        <v>8</v>
      </c>
      <c r="C2231" s="2">
        <v>6</v>
      </c>
      <c r="D2231" s="4">
        <v>129.05000000000001</v>
      </c>
      <c r="E2231" s="5">
        <f t="shared" si="136"/>
        <v>774.30000000000007</v>
      </c>
      <c r="F2231" s="6">
        <v>0.03</v>
      </c>
      <c r="G2231" s="5">
        <f t="shared" si="137"/>
        <v>23.229000000000003</v>
      </c>
      <c r="H2231" s="2">
        <v>2</v>
      </c>
      <c r="I2231" s="3">
        <v>240</v>
      </c>
      <c r="J2231" s="5">
        <f t="shared" si="138"/>
        <v>991.07100000000003</v>
      </c>
      <c r="K2231" s="11" t="str">
        <f t="shared" si="139"/>
        <v>P0186|Oct</v>
      </c>
    </row>
    <row r="2232" spans="1:11" ht="15" customHeight="1" x14ac:dyDescent="0.25">
      <c r="A2232" s="2" t="s">
        <v>407</v>
      </c>
      <c r="B2232" s="2" t="s">
        <v>9</v>
      </c>
      <c r="C2232" s="2">
        <v>6</v>
      </c>
      <c r="D2232" s="4">
        <v>131.77000000000001</v>
      </c>
      <c r="E2232" s="5">
        <f t="shared" si="136"/>
        <v>790.62000000000012</v>
      </c>
      <c r="F2232" s="6">
        <v>0.03</v>
      </c>
      <c r="G2232" s="5">
        <f t="shared" si="137"/>
        <v>23.718600000000002</v>
      </c>
      <c r="H2232" s="2">
        <v>2</v>
      </c>
      <c r="I2232" s="3">
        <v>240</v>
      </c>
      <c r="J2232" s="5">
        <f t="shared" si="138"/>
        <v>1006.9014000000001</v>
      </c>
      <c r="K2232" s="11" t="str">
        <f t="shared" si="139"/>
        <v>P0186|Nov</v>
      </c>
    </row>
    <row r="2233" spans="1:11" ht="15" customHeight="1" x14ac:dyDescent="0.25">
      <c r="A2233" s="2" t="s">
        <v>407</v>
      </c>
      <c r="B2233" s="2" t="s">
        <v>10</v>
      </c>
      <c r="C2233" s="2">
        <v>14</v>
      </c>
      <c r="D2233" s="4">
        <v>237.32</v>
      </c>
      <c r="E2233" s="5">
        <f t="shared" si="136"/>
        <v>3322.48</v>
      </c>
      <c r="F2233" s="6">
        <v>0.03</v>
      </c>
      <c r="G2233" s="5">
        <f t="shared" si="137"/>
        <v>99.674399999999991</v>
      </c>
      <c r="H2233" s="2">
        <v>6</v>
      </c>
      <c r="I2233" s="3">
        <v>720</v>
      </c>
      <c r="J2233" s="5">
        <f t="shared" si="138"/>
        <v>3942.8056000000001</v>
      </c>
      <c r="K2233" s="11" t="str">
        <f t="shared" si="139"/>
        <v>P0186|Dec</v>
      </c>
    </row>
    <row r="2234" spans="1:11" ht="15" customHeight="1" x14ac:dyDescent="0.25">
      <c r="A2234" s="2" t="s">
        <v>407</v>
      </c>
      <c r="B2234" s="2" t="s">
        <v>11</v>
      </c>
      <c r="C2234" s="2">
        <v>13</v>
      </c>
      <c r="D2234" s="4">
        <v>240.67</v>
      </c>
      <c r="E2234" s="5">
        <f t="shared" si="136"/>
        <v>3128.71</v>
      </c>
      <c r="F2234" s="6">
        <v>0.03</v>
      </c>
      <c r="G2234" s="5">
        <f t="shared" si="137"/>
        <v>93.8613</v>
      </c>
      <c r="H2234" s="2">
        <v>5</v>
      </c>
      <c r="I2234" s="3">
        <v>600</v>
      </c>
      <c r="J2234" s="5">
        <f t="shared" si="138"/>
        <v>3634.8487</v>
      </c>
      <c r="K2234" s="11" t="str">
        <f t="shared" si="139"/>
        <v>P0186|Jan</v>
      </c>
    </row>
    <row r="2235" spans="1:11" ht="15" customHeight="1" x14ac:dyDescent="0.25">
      <c r="A2235" s="2" t="s">
        <v>407</v>
      </c>
      <c r="B2235" s="2" t="s">
        <v>12</v>
      </c>
      <c r="C2235" s="2">
        <v>12</v>
      </c>
      <c r="D2235" s="4">
        <v>200.15</v>
      </c>
      <c r="E2235" s="5">
        <f t="shared" si="136"/>
        <v>2401.8000000000002</v>
      </c>
      <c r="F2235" s="6">
        <v>0.03</v>
      </c>
      <c r="G2235" s="5">
        <f t="shared" si="137"/>
        <v>72.054000000000002</v>
      </c>
      <c r="H2235" s="2">
        <v>5</v>
      </c>
      <c r="I2235" s="3">
        <v>600</v>
      </c>
      <c r="J2235" s="5">
        <f t="shared" si="138"/>
        <v>2929.7460000000001</v>
      </c>
      <c r="K2235" s="11" t="str">
        <f t="shared" si="139"/>
        <v>P0186|Feb</v>
      </c>
    </row>
    <row r="2236" spans="1:11" ht="15" customHeight="1" x14ac:dyDescent="0.25">
      <c r="A2236" s="2" t="s">
        <v>407</v>
      </c>
      <c r="B2236" s="2" t="s">
        <v>13</v>
      </c>
      <c r="C2236" s="2">
        <v>10</v>
      </c>
      <c r="D2236" s="4">
        <v>184.88</v>
      </c>
      <c r="E2236" s="5">
        <f t="shared" si="136"/>
        <v>1848.8</v>
      </c>
      <c r="F2236" s="6">
        <v>0.03</v>
      </c>
      <c r="G2236" s="5">
        <f t="shared" si="137"/>
        <v>55.463999999999999</v>
      </c>
      <c r="H2236" s="2">
        <v>4</v>
      </c>
      <c r="I2236" s="3">
        <v>480</v>
      </c>
      <c r="J2236" s="5">
        <f t="shared" si="138"/>
        <v>2273.3360000000002</v>
      </c>
      <c r="K2236" s="11" t="str">
        <f t="shared" si="139"/>
        <v>P0186|Mar</v>
      </c>
    </row>
    <row r="2237" spans="1:11" ht="15" customHeight="1" x14ac:dyDescent="0.25">
      <c r="A2237" s="2" t="s">
        <v>409</v>
      </c>
      <c r="B2237" s="2" t="s">
        <v>2</v>
      </c>
      <c r="C2237" s="2">
        <v>5</v>
      </c>
      <c r="D2237" s="4">
        <v>100.03</v>
      </c>
      <c r="E2237" s="5">
        <f t="shared" si="136"/>
        <v>500.15</v>
      </c>
      <c r="F2237" s="6">
        <v>0.03</v>
      </c>
      <c r="G2237" s="5">
        <f t="shared" si="137"/>
        <v>15.004499999999998</v>
      </c>
      <c r="H2237" s="2">
        <v>2</v>
      </c>
      <c r="I2237" s="3">
        <v>240</v>
      </c>
      <c r="J2237" s="5">
        <f t="shared" si="138"/>
        <v>725.14549999999997</v>
      </c>
      <c r="K2237" s="11" t="str">
        <f t="shared" si="139"/>
        <v>P0187|Apr</v>
      </c>
    </row>
    <row r="2238" spans="1:11" ht="15" customHeight="1" x14ac:dyDescent="0.25">
      <c r="A2238" s="2" t="s">
        <v>409</v>
      </c>
      <c r="B2238" s="2" t="s">
        <v>3</v>
      </c>
      <c r="C2238" s="2">
        <v>6</v>
      </c>
      <c r="D2238" s="4">
        <v>112.59</v>
      </c>
      <c r="E2238" s="5">
        <f t="shared" si="136"/>
        <v>675.54</v>
      </c>
      <c r="F2238" s="6">
        <v>0.03</v>
      </c>
      <c r="G2238" s="5">
        <f t="shared" si="137"/>
        <v>20.266199999999998</v>
      </c>
      <c r="H2238" s="2">
        <v>2</v>
      </c>
      <c r="I2238" s="3">
        <v>240</v>
      </c>
      <c r="J2238" s="5">
        <f t="shared" si="138"/>
        <v>895.27379999999994</v>
      </c>
      <c r="K2238" s="11" t="str">
        <f t="shared" si="139"/>
        <v>P0187|May</v>
      </c>
    </row>
    <row r="2239" spans="1:11" ht="15" customHeight="1" x14ac:dyDescent="0.25">
      <c r="A2239" s="2" t="s">
        <v>409</v>
      </c>
      <c r="B2239" s="2" t="s">
        <v>4</v>
      </c>
      <c r="C2239" s="2">
        <v>7</v>
      </c>
      <c r="D2239" s="4">
        <v>111.69</v>
      </c>
      <c r="E2239" s="5">
        <f t="shared" si="136"/>
        <v>781.82999999999993</v>
      </c>
      <c r="F2239" s="6">
        <v>0.03</v>
      </c>
      <c r="G2239" s="5">
        <f t="shared" si="137"/>
        <v>23.454899999999999</v>
      </c>
      <c r="H2239" s="2">
        <v>2</v>
      </c>
      <c r="I2239" s="3">
        <v>240</v>
      </c>
      <c r="J2239" s="5">
        <f t="shared" si="138"/>
        <v>998.37509999999997</v>
      </c>
      <c r="K2239" s="11" t="str">
        <f t="shared" si="139"/>
        <v>P0187|Jun</v>
      </c>
    </row>
    <row r="2240" spans="1:11" ht="15" customHeight="1" x14ac:dyDescent="0.25">
      <c r="A2240" s="2" t="s">
        <v>409</v>
      </c>
      <c r="B2240" s="2" t="s">
        <v>5</v>
      </c>
      <c r="C2240" s="2">
        <v>9</v>
      </c>
      <c r="D2240" s="4">
        <v>116.75</v>
      </c>
      <c r="E2240" s="5">
        <f t="shared" si="136"/>
        <v>1050.75</v>
      </c>
      <c r="F2240" s="6">
        <v>0.03</v>
      </c>
      <c r="G2240" s="5">
        <f t="shared" si="137"/>
        <v>31.522499999999997</v>
      </c>
      <c r="H2240" s="2">
        <v>2</v>
      </c>
      <c r="I2240" s="3">
        <v>240</v>
      </c>
      <c r="J2240" s="5">
        <f t="shared" si="138"/>
        <v>1259.2275</v>
      </c>
      <c r="K2240" s="11" t="str">
        <f t="shared" si="139"/>
        <v>P0187|Jul</v>
      </c>
    </row>
    <row r="2241" spans="1:11" ht="15" customHeight="1" x14ac:dyDescent="0.25">
      <c r="A2241" s="2" t="s">
        <v>409</v>
      </c>
      <c r="B2241" s="2" t="s">
        <v>6</v>
      </c>
      <c r="C2241" s="2">
        <v>8</v>
      </c>
      <c r="D2241" s="4">
        <v>114.83</v>
      </c>
      <c r="E2241" s="5">
        <f t="shared" si="136"/>
        <v>918.64</v>
      </c>
      <c r="F2241" s="6">
        <v>0.03</v>
      </c>
      <c r="G2241" s="5">
        <f t="shared" si="137"/>
        <v>27.559199999999997</v>
      </c>
      <c r="H2241" s="2">
        <v>2</v>
      </c>
      <c r="I2241" s="3">
        <v>240</v>
      </c>
      <c r="J2241" s="5">
        <f t="shared" si="138"/>
        <v>1131.0808</v>
      </c>
      <c r="K2241" s="11" t="str">
        <f t="shared" si="139"/>
        <v>P0187|Aug</v>
      </c>
    </row>
    <row r="2242" spans="1:11" ht="15" customHeight="1" x14ac:dyDescent="0.25">
      <c r="A2242" s="2" t="s">
        <v>409</v>
      </c>
      <c r="B2242" s="2" t="s">
        <v>7</v>
      </c>
      <c r="C2242" s="2">
        <v>6</v>
      </c>
      <c r="D2242" s="4">
        <v>109.78</v>
      </c>
      <c r="E2242" s="5">
        <f t="shared" si="136"/>
        <v>658.68000000000006</v>
      </c>
      <c r="F2242" s="6">
        <v>0.03</v>
      </c>
      <c r="G2242" s="5">
        <f t="shared" si="137"/>
        <v>19.760400000000001</v>
      </c>
      <c r="H2242" s="2">
        <v>2</v>
      </c>
      <c r="I2242" s="3">
        <v>240</v>
      </c>
      <c r="J2242" s="5">
        <f t="shared" si="138"/>
        <v>878.91960000000006</v>
      </c>
      <c r="K2242" s="11" t="str">
        <f t="shared" si="139"/>
        <v>P0187|Sep</v>
      </c>
    </row>
    <row r="2243" spans="1:11" ht="15" customHeight="1" x14ac:dyDescent="0.25">
      <c r="A2243" s="2" t="s">
        <v>409</v>
      </c>
      <c r="B2243" s="2" t="s">
        <v>8</v>
      </c>
      <c r="C2243" s="2">
        <v>6</v>
      </c>
      <c r="D2243" s="4">
        <v>95.45</v>
      </c>
      <c r="E2243" s="5">
        <f t="shared" si="136"/>
        <v>572.70000000000005</v>
      </c>
      <c r="F2243" s="6">
        <v>0.03</v>
      </c>
      <c r="G2243" s="5">
        <f t="shared" si="137"/>
        <v>17.181000000000001</v>
      </c>
      <c r="H2243" s="2">
        <v>2</v>
      </c>
      <c r="I2243" s="3">
        <v>240</v>
      </c>
      <c r="J2243" s="5">
        <f t="shared" si="138"/>
        <v>795.51900000000001</v>
      </c>
      <c r="K2243" s="11" t="str">
        <f t="shared" si="139"/>
        <v>P0187|Oct</v>
      </c>
    </row>
    <row r="2244" spans="1:11" ht="15" customHeight="1" x14ac:dyDescent="0.25">
      <c r="A2244" s="2" t="s">
        <v>409</v>
      </c>
      <c r="B2244" s="2" t="s">
        <v>9</v>
      </c>
      <c r="C2244" s="2">
        <v>6</v>
      </c>
      <c r="D2244" s="4">
        <v>116.9</v>
      </c>
      <c r="E2244" s="5">
        <f t="shared" si="136"/>
        <v>701.40000000000009</v>
      </c>
      <c r="F2244" s="6">
        <v>0.03</v>
      </c>
      <c r="G2244" s="5">
        <f t="shared" si="137"/>
        <v>21.042000000000002</v>
      </c>
      <c r="H2244" s="2">
        <v>2</v>
      </c>
      <c r="I2244" s="3">
        <v>240</v>
      </c>
      <c r="J2244" s="5">
        <f t="shared" si="138"/>
        <v>920.35800000000006</v>
      </c>
      <c r="K2244" s="11" t="str">
        <f t="shared" si="139"/>
        <v>P0187|Nov</v>
      </c>
    </row>
    <row r="2245" spans="1:11" ht="15" customHeight="1" x14ac:dyDescent="0.25">
      <c r="A2245" s="2" t="s">
        <v>409</v>
      </c>
      <c r="B2245" s="2" t="s">
        <v>10</v>
      </c>
      <c r="C2245" s="2">
        <v>13</v>
      </c>
      <c r="D2245" s="4">
        <v>206.32</v>
      </c>
      <c r="E2245" s="5">
        <f t="shared" ref="E2245:E2308" si="140">C2245*D2245</f>
        <v>2682.16</v>
      </c>
      <c r="F2245" s="6">
        <v>0.03</v>
      </c>
      <c r="G2245" s="5">
        <f t="shared" ref="G2245:G2308" si="141">E2245*F2245</f>
        <v>80.464799999999997</v>
      </c>
      <c r="H2245" s="2">
        <v>5</v>
      </c>
      <c r="I2245" s="3">
        <v>600</v>
      </c>
      <c r="J2245" s="5">
        <f t="shared" ref="J2245:J2308" si="142">E2245+I2245-G2245</f>
        <v>3201.6951999999997</v>
      </c>
      <c r="K2245" s="11" t="str">
        <f t="shared" ref="K2245:K2308" si="143">A2245&amp;"|"&amp;B2245</f>
        <v>P0187|Dec</v>
      </c>
    </row>
    <row r="2246" spans="1:11" ht="15" customHeight="1" x14ac:dyDescent="0.25">
      <c r="A2246" s="2" t="s">
        <v>409</v>
      </c>
      <c r="B2246" s="2" t="s">
        <v>11</v>
      </c>
      <c r="C2246" s="2">
        <v>11</v>
      </c>
      <c r="D2246" s="4">
        <v>175.89</v>
      </c>
      <c r="E2246" s="5">
        <f t="shared" si="140"/>
        <v>1934.79</v>
      </c>
      <c r="F2246" s="6">
        <v>0.03</v>
      </c>
      <c r="G2246" s="5">
        <f t="shared" si="141"/>
        <v>58.043699999999994</v>
      </c>
      <c r="H2246" s="2">
        <v>4</v>
      </c>
      <c r="I2246" s="3">
        <v>480</v>
      </c>
      <c r="J2246" s="5">
        <f t="shared" si="142"/>
        <v>2356.7462999999998</v>
      </c>
      <c r="K2246" s="11" t="str">
        <f t="shared" si="143"/>
        <v>P0187|Jan</v>
      </c>
    </row>
    <row r="2247" spans="1:11" ht="15" customHeight="1" x14ac:dyDescent="0.25">
      <c r="A2247" s="2" t="s">
        <v>409</v>
      </c>
      <c r="B2247" s="2" t="s">
        <v>12</v>
      </c>
      <c r="C2247" s="2">
        <v>12</v>
      </c>
      <c r="D2247" s="4">
        <v>147.19999999999999</v>
      </c>
      <c r="E2247" s="5">
        <f t="shared" si="140"/>
        <v>1766.3999999999999</v>
      </c>
      <c r="F2247" s="6">
        <v>0.03</v>
      </c>
      <c r="G2247" s="5">
        <f t="shared" si="141"/>
        <v>52.991999999999997</v>
      </c>
      <c r="H2247" s="2">
        <v>5</v>
      </c>
      <c r="I2247" s="3">
        <v>600</v>
      </c>
      <c r="J2247" s="5">
        <f t="shared" si="142"/>
        <v>2313.4079999999994</v>
      </c>
      <c r="K2247" s="11" t="str">
        <f t="shared" si="143"/>
        <v>P0187|Feb</v>
      </c>
    </row>
    <row r="2248" spans="1:11" ht="15" customHeight="1" x14ac:dyDescent="0.25">
      <c r="A2248" s="2" t="s">
        <v>409</v>
      </c>
      <c r="B2248" s="2" t="s">
        <v>13</v>
      </c>
      <c r="C2248" s="2">
        <v>9</v>
      </c>
      <c r="D2248" s="4">
        <v>155.63</v>
      </c>
      <c r="E2248" s="5">
        <f t="shared" si="140"/>
        <v>1400.67</v>
      </c>
      <c r="F2248" s="6">
        <v>0.03</v>
      </c>
      <c r="G2248" s="5">
        <f t="shared" si="141"/>
        <v>42.020099999999999</v>
      </c>
      <c r="H2248" s="2">
        <v>3</v>
      </c>
      <c r="I2248" s="3">
        <v>360</v>
      </c>
      <c r="J2248" s="5">
        <f t="shared" si="142"/>
        <v>1718.6499000000001</v>
      </c>
      <c r="K2248" s="11" t="str">
        <f t="shared" si="143"/>
        <v>P0187|Mar</v>
      </c>
    </row>
    <row r="2249" spans="1:11" ht="15" customHeight="1" x14ac:dyDescent="0.25">
      <c r="A2249" s="2" t="s">
        <v>411</v>
      </c>
      <c r="B2249" s="2" t="s">
        <v>2</v>
      </c>
      <c r="C2249" s="2">
        <v>5</v>
      </c>
      <c r="D2249" s="4">
        <v>102.79</v>
      </c>
      <c r="E2249" s="5">
        <f t="shared" si="140"/>
        <v>513.95000000000005</v>
      </c>
      <c r="F2249" s="6">
        <v>0.03</v>
      </c>
      <c r="G2249" s="5">
        <f t="shared" si="141"/>
        <v>15.418500000000002</v>
      </c>
      <c r="H2249" s="2">
        <v>2</v>
      </c>
      <c r="I2249" s="3">
        <v>240</v>
      </c>
      <c r="J2249" s="5">
        <f t="shared" si="142"/>
        <v>738.53150000000005</v>
      </c>
      <c r="K2249" s="11" t="str">
        <f t="shared" si="143"/>
        <v>P0188|Apr</v>
      </c>
    </row>
    <row r="2250" spans="1:11" ht="15" customHeight="1" x14ac:dyDescent="0.25">
      <c r="A2250" s="2" t="s">
        <v>411</v>
      </c>
      <c r="B2250" s="2" t="s">
        <v>3</v>
      </c>
      <c r="C2250" s="2">
        <v>5</v>
      </c>
      <c r="D2250" s="4">
        <v>118.64</v>
      </c>
      <c r="E2250" s="5">
        <f t="shared" si="140"/>
        <v>593.20000000000005</v>
      </c>
      <c r="F2250" s="6">
        <v>0.03</v>
      </c>
      <c r="G2250" s="5">
        <f t="shared" si="141"/>
        <v>17.795999999999999</v>
      </c>
      <c r="H2250" s="2">
        <v>2</v>
      </c>
      <c r="I2250" s="3">
        <v>240</v>
      </c>
      <c r="J2250" s="5">
        <f t="shared" si="142"/>
        <v>815.404</v>
      </c>
      <c r="K2250" s="11" t="str">
        <f t="shared" si="143"/>
        <v>P0188|May</v>
      </c>
    </row>
    <row r="2251" spans="1:11" ht="15" customHeight="1" x14ac:dyDescent="0.25">
      <c r="A2251" s="2" t="s">
        <v>411</v>
      </c>
      <c r="B2251" s="2" t="s">
        <v>4</v>
      </c>
      <c r="C2251" s="2">
        <v>6</v>
      </c>
      <c r="D2251" s="4">
        <v>119.1</v>
      </c>
      <c r="E2251" s="5">
        <f t="shared" si="140"/>
        <v>714.59999999999991</v>
      </c>
      <c r="F2251" s="6">
        <v>0.03</v>
      </c>
      <c r="G2251" s="5">
        <f t="shared" si="141"/>
        <v>21.437999999999995</v>
      </c>
      <c r="H2251" s="2">
        <v>2</v>
      </c>
      <c r="I2251" s="3">
        <v>240</v>
      </c>
      <c r="J2251" s="5">
        <f t="shared" si="142"/>
        <v>933.16199999999992</v>
      </c>
      <c r="K2251" s="11" t="str">
        <f t="shared" si="143"/>
        <v>P0188|Jun</v>
      </c>
    </row>
    <row r="2252" spans="1:11" ht="15" customHeight="1" x14ac:dyDescent="0.25">
      <c r="A2252" s="2" t="s">
        <v>411</v>
      </c>
      <c r="B2252" s="2" t="s">
        <v>5</v>
      </c>
      <c r="C2252" s="2">
        <v>9</v>
      </c>
      <c r="D2252" s="4">
        <v>137.91999999999999</v>
      </c>
      <c r="E2252" s="5">
        <f t="shared" si="140"/>
        <v>1241.28</v>
      </c>
      <c r="F2252" s="6">
        <v>0.03</v>
      </c>
      <c r="G2252" s="5">
        <f t="shared" si="141"/>
        <v>37.238399999999999</v>
      </c>
      <c r="H2252" s="2">
        <v>2</v>
      </c>
      <c r="I2252" s="3">
        <v>240</v>
      </c>
      <c r="J2252" s="5">
        <f t="shared" si="142"/>
        <v>1444.0416</v>
      </c>
      <c r="K2252" s="11" t="str">
        <f t="shared" si="143"/>
        <v>P0188|Jul</v>
      </c>
    </row>
    <row r="2253" spans="1:11" ht="15" customHeight="1" x14ac:dyDescent="0.25">
      <c r="A2253" s="2" t="s">
        <v>411</v>
      </c>
      <c r="B2253" s="2" t="s">
        <v>6</v>
      </c>
      <c r="C2253" s="2">
        <v>9</v>
      </c>
      <c r="D2253" s="4">
        <v>118.76</v>
      </c>
      <c r="E2253" s="5">
        <f t="shared" si="140"/>
        <v>1068.8400000000001</v>
      </c>
      <c r="F2253" s="6">
        <v>0.03</v>
      </c>
      <c r="G2253" s="5">
        <f t="shared" si="141"/>
        <v>32.065200000000004</v>
      </c>
      <c r="H2253" s="2">
        <v>2</v>
      </c>
      <c r="I2253" s="3">
        <v>240</v>
      </c>
      <c r="J2253" s="5">
        <f t="shared" si="142"/>
        <v>1276.7748000000001</v>
      </c>
      <c r="K2253" s="11" t="str">
        <f t="shared" si="143"/>
        <v>P0188|Aug</v>
      </c>
    </row>
    <row r="2254" spans="1:11" ht="15" customHeight="1" x14ac:dyDescent="0.25">
      <c r="A2254" s="2" t="s">
        <v>411</v>
      </c>
      <c r="B2254" s="2" t="s">
        <v>7</v>
      </c>
      <c r="C2254" s="2">
        <v>6</v>
      </c>
      <c r="D2254" s="4">
        <v>116.54</v>
      </c>
      <c r="E2254" s="5">
        <f t="shared" si="140"/>
        <v>699.24</v>
      </c>
      <c r="F2254" s="6">
        <v>0.03</v>
      </c>
      <c r="G2254" s="5">
        <f t="shared" si="141"/>
        <v>20.9772</v>
      </c>
      <c r="H2254" s="2">
        <v>2</v>
      </c>
      <c r="I2254" s="3">
        <v>240</v>
      </c>
      <c r="J2254" s="5">
        <f t="shared" si="142"/>
        <v>918.26279999999997</v>
      </c>
      <c r="K2254" s="11" t="str">
        <f t="shared" si="143"/>
        <v>P0188|Sep</v>
      </c>
    </row>
    <row r="2255" spans="1:11" ht="15" customHeight="1" x14ac:dyDescent="0.25">
      <c r="A2255" s="2" t="s">
        <v>411</v>
      </c>
      <c r="B2255" s="2" t="s">
        <v>8</v>
      </c>
      <c r="C2255" s="2">
        <v>5</v>
      </c>
      <c r="D2255" s="4">
        <v>105.73</v>
      </c>
      <c r="E2255" s="5">
        <f t="shared" si="140"/>
        <v>528.65</v>
      </c>
      <c r="F2255" s="6">
        <v>0.03</v>
      </c>
      <c r="G2255" s="5">
        <f t="shared" si="141"/>
        <v>15.859499999999999</v>
      </c>
      <c r="H2255" s="2">
        <v>2</v>
      </c>
      <c r="I2255" s="3">
        <v>240</v>
      </c>
      <c r="J2255" s="5">
        <f t="shared" si="142"/>
        <v>752.79049999999995</v>
      </c>
      <c r="K2255" s="11" t="str">
        <f t="shared" si="143"/>
        <v>P0188|Oct</v>
      </c>
    </row>
    <row r="2256" spans="1:11" ht="15" customHeight="1" x14ac:dyDescent="0.25">
      <c r="A2256" s="2" t="s">
        <v>411</v>
      </c>
      <c r="B2256" s="2" t="s">
        <v>9</v>
      </c>
      <c r="C2256" s="2">
        <v>6</v>
      </c>
      <c r="D2256" s="4">
        <v>112.06</v>
      </c>
      <c r="E2256" s="5">
        <f t="shared" si="140"/>
        <v>672.36</v>
      </c>
      <c r="F2256" s="6">
        <v>0.03</v>
      </c>
      <c r="G2256" s="5">
        <f t="shared" si="141"/>
        <v>20.1708</v>
      </c>
      <c r="H2256" s="2">
        <v>2</v>
      </c>
      <c r="I2256" s="3">
        <v>240</v>
      </c>
      <c r="J2256" s="5">
        <f t="shared" si="142"/>
        <v>892.18920000000003</v>
      </c>
      <c r="K2256" s="11" t="str">
        <f t="shared" si="143"/>
        <v>P0188|Nov</v>
      </c>
    </row>
    <row r="2257" spans="1:11" ht="15" customHeight="1" x14ac:dyDescent="0.25">
      <c r="A2257" s="2" t="s">
        <v>411</v>
      </c>
      <c r="B2257" s="2" t="s">
        <v>10</v>
      </c>
      <c r="C2257" s="2">
        <v>13</v>
      </c>
      <c r="D2257" s="4">
        <v>208.27</v>
      </c>
      <c r="E2257" s="5">
        <f t="shared" si="140"/>
        <v>2707.51</v>
      </c>
      <c r="F2257" s="6">
        <v>0.03</v>
      </c>
      <c r="G2257" s="5">
        <f t="shared" si="141"/>
        <v>81.225300000000004</v>
      </c>
      <c r="H2257" s="2">
        <v>5</v>
      </c>
      <c r="I2257" s="3">
        <v>600</v>
      </c>
      <c r="J2257" s="5">
        <f t="shared" si="142"/>
        <v>3226.2847000000002</v>
      </c>
      <c r="K2257" s="11" t="str">
        <f t="shared" si="143"/>
        <v>P0188|Dec</v>
      </c>
    </row>
    <row r="2258" spans="1:11" ht="15" customHeight="1" x14ac:dyDescent="0.25">
      <c r="A2258" s="2" t="s">
        <v>411</v>
      </c>
      <c r="B2258" s="2" t="s">
        <v>11</v>
      </c>
      <c r="C2258" s="2">
        <v>12</v>
      </c>
      <c r="D2258" s="4">
        <v>188.57</v>
      </c>
      <c r="E2258" s="5">
        <f t="shared" si="140"/>
        <v>2262.84</v>
      </c>
      <c r="F2258" s="6">
        <v>0.03</v>
      </c>
      <c r="G2258" s="5">
        <f t="shared" si="141"/>
        <v>67.885199999999998</v>
      </c>
      <c r="H2258" s="2">
        <v>5</v>
      </c>
      <c r="I2258" s="3">
        <v>600</v>
      </c>
      <c r="J2258" s="5">
        <f t="shared" si="142"/>
        <v>2794.9548</v>
      </c>
      <c r="K2258" s="11" t="str">
        <f t="shared" si="143"/>
        <v>P0188|Jan</v>
      </c>
    </row>
    <row r="2259" spans="1:11" ht="15" customHeight="1" x14ac:dyDescent="0.25">
      <c r="A2259" s="2" t="s">
        <v>411</v>
      </c>
      <c r="B2259" s="2" t="s">
        <v>12</v>
      </c>
      <c r="C2259" s="2">
        <v>10</v>
      </c>
      <c r="D2259" s="4">
        <v>186.69</v>
      </c>
      <c r="E2259" s="5">
        <f t="shared" si="140"/>
        <v>1866.9</v>
      </c>
      <c r="F2259" s="6">
        <v>0.03</v>
      </c>
      <c r="G2259" s="5">
        <f t="shared" si="141"/>
        <v>56.006999999999998</v>
      </c>
      <c r="H2259" s="2">
        <v>4</v>
      </c>
      <c r="I2259" s="3">
        <v>480</v>
      </c>
      <c r="J2259" s="5">
        <f t="shared" si="142"/>
        <v>2290.893</v>
      </c>
      <c r="K2259" s="11" t="str">
        <f t="shared" si="143"/>
        <v>P0188|Feb</v>
      </c>
    </row>
    <row r="2260" spans="1:11" ht="15" customHeight="1" x14ac:dyDescent="0.25">
      <c r="A2260" s="2" t="s">
        <v>411</v>
      </c>
      <c r="B2260" s="2" t="s">
        <v>13</v>
      </c>
      <c r="C2260" s="2">
        <v>9</v>
      </c>
      <c r="D2260" s="4">
        <v>151.46</v>
      </c>
      <c r="E2260" s="5">
        <f t="shared" si="140"/>
        <v>1363.14</v>
      </c>
      <c r="F2260" s="6">
        <v>0.03</v>
      </c>
      <c r="G2260" s="5">
        <f t="shared" si="141"/>
        <v>40.894200000000005</v>
      </c>
      <c r="H2260" s="2">
        <v>3</v>
      </c>
      <c r="I2260" s="3">
        <v>360</v>
      </c>
      <c r="J2260" s="5">
        <f t="shared" si="142"/>
        <v>1682.2458000000001</v>
      </c>
      <c r="K2260" s="11" t="str">
        <f t="shared" si="143"/>
        <v>P0188|Mar</v>
      </c>
    </row>
    <row r="2261" spans="1:11" ht="15" customHeight="1" x14ac:dyDescent="0.25">
      <c r="A2261" s="2" t="s">
        <v>413</v>
      </c>
      <c r="B2261" s="2" t="s">
        <v>2</v>
      </c>
      <c r="C2261" s="2">
        <v>7</v>
      </c>
      <c r="D2261" s="4">
        <v>243.35</v>
      </c>
      <c r="E2261" s="5">
        <f t="shared" si="140"/>
        <v>1703.45</v>
      </c>
      <c r="F2261" s="6">
        <v>0.03</v>
      </c>
      <c r="G2261" s="5">
        <f t="shared" si="141"/>
        <v>51.103499999999997</v>
      </c>
      <c r="H2261" s="2">
        <v>2</v>
      </c>
      <c r="I2261" s="3">
        <v>450</v>
      </c>
      <c r="J2261" s="5">
        <f t="shared" si="142"/>
        <v>2102.3464999999997</v>
      </c>
      <c r="K2261" s="11" t="str">
        <f t="shared" si="143"/>
        <v>P0189|Apr</v>
      </c>
    </row>
    <row r="2262" spans="1:11" ht="15" customHeight="1" x14ac:dyDescent="0.25">
      <c r="A2262" s="2" t="s">
        <v>413</v>
      </c>
      <c r="B2262" s="2" t="s">
        <v>3</v>
      </c>
      <c r="C2262" s="2">
        <v>7</v>
      </c>
      <c r="D2262" s="4">
        <v>257.99</v>
      </c>
      <c r="E2262" s="5">
        <f t="shared" si="140"/>
        <v>1805.93</v>
      </c>
      <c r="F2262" s="6">
        <v>0.03</v>
      </c>
      <c r="G2262" s="5">
        <f t="shared" si="141"/>
        <v>54.177900000000001</v>
      </c>
      <c r="H2262" s="2">
        <v>2</v>
      </c>
      <c r="I2262" s="3">
        <v>450</v>
      </c>
      <c r="J2262" s="5">
        <f t="shared" si="142"/>
        <v>2201.7521000000002</v>
      </c>
      <c r="K2262" s="11" t="str">
        <f t="shared" si="143"/>
        <v>P0189|May</v>
      </c>
    </row>
    <row r="2263" spans="1:11" ht="15" customHeight="1" x14ac:dyDescent="0.25">
      <c r="A2263" s="2" t="s">
        <v>413</v>
      </c>
      <c r="B2263" s="2" t="s">
        <v>4</v>
      </c>
      <c r="C2263" s="2">
        <v>8</v>
      </c>
      <c r="D2263" s="4">
        <v>262.82</v>
      </c>
      <c r="E2263" s="5">
        <f t="shared" si="140"/>
        <v>2102.56</v>
      </c>
      <c r="F2263" s="6">
        <v>0.03</v>
      </c>
      <c r="G2263" s="5">
        <f t="shared" si="141"/>
        <v>63.076799999999999</v>
      </c>
      <c r="H2263" s="2">
        <v>2</v>
      </c>
      <c r="I2263" s="3">
        <v>450</v>
      </c>
      <c r="J2263" s="5">
        <f t="shared" si="142"/>
        <v>2489.4832000000001</v>
      </c>
      <c r="K2263" s="11" t="str">
        <f t="shared" si="143"/>
        <v>P0189|Jun</v>
      </c>
    </row>
    <row r="2264" spans="1:11" ht="15" customHeight="1" x14ac:dyDescent="0.25">
      <c r="A2264" s="2" t="s">
        <v>413</v>
      </c>
      <c r="B2264" s="2" t="s">
        <v>5</v>
      </c>
      <c r="C2264" s="2">
        <v>11</v>
      </c>
      <c r="D2264" s="4">
        <v>293.52999999999997</v>
      </c>
      <c r="E2264" s="5">
        <f t="shared" si="140"/>
        <v>3228.83</v>
      </c>
      <c r="F2264" s="6">
        <v>0.03</v>
      </c>
      <c r="G2264" s="5">
        <f t="shared" si="141"/>
        <v>96.864899999999992</v>
      </c>
      <c r="H2264" s="2">
        <v>3</v>
      </c>
      <c r="I2264" s="3">
        <v>675</v>
      </c>
      <c r="J2264" s="5">
        <f t="shared" si="142"/>
        <v>3806.9650999999999</v>
      </c>
      <c r="K2264" s="11" t="str">
        <f t="shared" si="143"/>
        <v>P0189|Jul</v>
      </c>
    </row>
    <row r="2265" spans="1:11" ht="15" customHeight="1" x14ac:dyDescent="0.25">
      <c r="A2265" s="2" t="s">
        <v>413</v>
      </c>
      <c r="B2265" s="2" t="s">
        <v>6</v>
      </c>
      <c r="C2265" s="2">
        <v>10</v>
      </c>
      <c r="D2265" s="4">
        <v>262.08</v>
      </c>
      <c r="E2265" s="5">
        <f t="shared" si="140"/>
        <v>2620.7999999999997</v>
      </c>
      <c r="F2265" s="6">
        <v>0.03</v>
      </c>
      <c r="G2265" s="5">
        <f t="shared" si="141"/>
        <v>78.623999999999995</v>
      </c>
      <c r="H2265" s="2">
        <v>3</v>
      </c>
      <c r="I2265" s="3">
        <v>675</v>
      </c>
      <c r="J2265" s="5">
        <f t="shared" si="142"/>
        <v>3217.1759999999999</v>
      </c>
      <c r="K2265" s="11" t="str">
        <f t="shared" si="143"/>
        <v>P0189|Aug</v>
      </c>
    </row>
    <row r="2266" spans="1:11" ht="15" customHeight="1" x14ac:dyDescent="0.25">
      <c r="A2266" s="2" t="s">
        <v>413</v>
      </c>
      <c r="B2266" s="2" t="s">
        <v>7</v>
      </c>
      <c r="C2266" s="2">
        <v>8</v>
      </c>
      <c r="D2266" s="4">
        <v>277.73</v>
      </c>
      <c r="E2266" s="5">
        <f t="shared" si="140"/>
        <v>2221.84</v>
      </c>
      <c r="F2266" s="6">
        <v>0.03</v>
      </c>
      <c r="G2266" s="5">
        <f t="shared" si="141"/>
        <v>66.655200000000008</v>
      </c>
      <c r="H2266" s="2">
        <v>2</v>
      </c>
      <c r="I2266" s="3">
        <v>450</v>
      </c>
      <c r="J2266" s="5">
        <f t="shared" si="142"/>
        <v>2605.1848</v>
      </c>
      <c r="K2266" s="11" t="str">
        <f t="shared" si="143"/>
        <v>P0189|Sep</v>
      </c>
    </row>
    <row r="2267" spans="1:11" ht="15" customHeight="1" x14ac:dyDescent="0.25">
      <c r="A2267" s="2" t="s">
        <v>413</v>
      </c>
      <c r="B2267" s="2" t="s">
        <v>8</v>
      </c>
      <c r="C2267" s="2">
        <v>7</v>
      </c>
      <c r="D2267" s="4">
        <v>269.08</v>
      </c>
      <c r="E2267" s="5">
        <f t="shared" si="140"/>
        <v>1883.56</v>
      </c>
      <c r="F2267" s="6">
        <v>0.03</v>
      </c>
      <c r="G2267" s="5">
        <f t="shared" si="141"/>
        <v>56.506799999999998</v>
      </c>
      <c r="H2267" s="2">
        <v>2</v>
      </c>
      <c r="I2267" s="3">
        <v>450</v>
      </c>
      <c r="J2267" s="5">
        <f t="shared" si="142"/>
        <v>2277.0531999999998</v>
      </c>
      <c r="K2267" s="11" t="str">
        <f t="shared" si="143"/>
        <v>P0189|Oct</v>
      </c>
    </row>
    <row r="2268" spans="1:11" ht="15" customHeight="1" x14ac:dyDescent="0.25">
      <c r="A2268" s="2" t="s">
        <v>413</v>
      </c>
      <c r="B2268" s="2" t="s">
        <v>9</v>
      </c>
      <c r="C2268" s="2">
        <v>7</v>
      </c>
      <c r="D2268" s="4">
        <v>271.88</v>
      </c>
      <c r="E2268" s="5">
        <f t="shared" si="140"/>
        <v>1903.1599999999999</v>
      </c>
      <c r="F2268" s="6">
        <v>0.03</v>
      </c>
      <c r="G2268" s="5">
        <f t="shared" si="141"/>
        <v>57.094799999999992</v>
      </c>
      <c r="H2268" s="2">
        <v>3</v>
      </c>
      <c r="I2268" s="3">
        <v>675</v>
      </c>
      <c r="J2268" s="5">
        <f t="shared" si="142"/>
        <v>2521.0652</v>
      </c>
      <c r="K2268" s="11" t="str">
        <f t="shared" si="143"/>
        <v>P0189|Nov</v>
      </c>
    </row>
    <row r="2269" spans="1:11" ht="15" customHeight="1" x14ac:dyDescent="0.25">
      <c r="A2269" s="2" t="s">
        <v>413</v>
      </c>
      <c r="B2269" s="2" t="s">
        <v>10</v>
      </c>
      <c r="C2269" s="2">
        <v>15</v>
      </c>
      <c r="D2269" s="4">
        <v>483.52</v>
      </c>
      <c r="E2269" s="5">
        <f t="shared" si="140"/>
        <v>7252.7999999999993</v>
      </c>
      <c r="F2269" s="6">
        <v>0.03</v>
      </c>
      <c r="G2269" s="5">
        <f t="shared" si="141"/>
        <v>217.58399999999997</v>
      </c>
      <c r="H2269" s="2">
        <v>6</v>
      </c>
      <c r="I2269" s="3">
        <v>1350</v>
      </c>
      <c r="J2269" s="5">
        <f t="shared" si="142"/>
        <v>8385.2159999999985</v>
      </c>
      <c r="K2269" s="11" t="str">
        <f t="shared" si="143"/>
        <v>P0189|Dec</v>
      </c>
    </row>
    <row r="2270" spans="1:11" ht="15" customHeight="1" x14ac:dyDescent="0.25">
      <c r="A2270" s="2" t="s">
        <v>413</v>
      </c>
      <c r="B2270" s="2" t="s">
        <v>11</v>
      </c>
      <c r="C2270" s="2">
        <v>14</v>
      </c>
      <c r="D2270" s="4">
        <v>448.03</v>
      </c>
      <c r="E2270" s="5">
        <f t="shared" si="140"/>
        <v>6272.42</v>
      </c>
      <c r="F2270" s="6">
        <v>0.03</v>
      </c>
      <c r="G2270" s="5">
        <f t="shared" si="141"/>
        <v>188.17259999999999</v>
      </c>
      <c r="H2270" s="2">
        <v>5</v>
      </c>
      <c r="I2270" s="3">
        <v>1125</v>
      </c>
      <c r="J2270" s="5">
        <f t="shared" si="142"/>
        <v>7209.2474000000002</v>
      </c>
      <c r="K2270" s="11" t="str">
        <f t="shared" si="143"/>
        <v>P0189|Jan</v>
      </c>
    </row>
    <row r="2271" spans="1:11" ht="15" customHeight="1" x14ac:dyDescent="0.25">
      <c r="A2271" s="2" t="s">
        <v>413</v>
      </c>
      <c r="B2271" s="2" t="s">
        <v>12</v>
      </c>
      <c r="C2271" s="2">
        <v>12</v>
      </c>
      <c r="D2271" s="4">
        <v>380.03</v>
      </c>
      <c r="E2271" s="5">
        <f t="shared" si="140"/>
        <v>4560.3599999999997</v>
      </c>
      <c r="F2271" s="6">
        <v>0.03</v>
      </c>
      <c r="G2271" s="5">
        <f t="shared" si="141"/>
        <v>136.81079999999997</v>
      </c>
      <c r="H2271" s="2">
        <v>5</v>
      </c>
      <c r="I2271" s="3">
        <v>1125</v>
      </c>
      <c r="J2271" s="5">
        <f t="shared" si="142"/>
        <v>5548.5491999999995</v>
      </c>
      <c r="K2271" s="11" t="str">
        <f t="shared" si="143"/>
        <v>P0189|Feb</v>
      </c>
    </row>
    <row r="2272" spans="1:11" ht="15" customHeight="1" x14ac:dyDescent="0.25">
      <c r="A2272" s="2" t="s">
        <v>413</v>
      </c>
      <c r="B2272" s="2" t="s">
        <v>13</v>
      </c>
      <c r="C2272" s="2">
        <v>11</v>
      </c>
      <c r="D2272" s="4">
        <v>351.37</v>
      </c>
      <c r="E2272" s="5">
        <f t="shared" si="140"/>
        <v>3865.07</v>
      </c>
      <c r="F2272" s="6">
        <v>0.03</v>
      </c>
      <c r="G2272" s="5">
        <f t="shared" si="141"/>
        <v>115.9521</v>
      </c>
      <c r="H2272" s="2">
        <v>4</v>
      </c>
      <c r="I2272" s="3">
        <v>900</v>
      </c>
      <c r="J2272" s="5">
        <f t="shared" si="142"/>
        <v>4649.1178999999993</v>
      </c>
      <c r="K2272" s="11" t="str">
        <f t="shared" si="143"/>
        <v>P0189|Mar</v>
      </c>
    </row>
    <row r="2273" spans="1:11" ht="15" customHeight="1" x14ac:dyDescent="0.25">
      <c r="A2273" s="2" t="s">
        <v>415</v>
      </c>
      <c r="B2273" s="2" t="s">
        <v>2</v>
      </c>
      <c r="C2273" s="2">
        <v>5</v>
      </c>
      <c r="D2273" s="4">
        <v>189.39</v>
      </c>
      <c r="E2273" s="5">
        <f t="shared" si="140"/>
        <v>946.94999999999993</v>
      </c>
      <c r="F2273" s="6">
        <v>0.03</v>
      </c>
      <c r="G2273" s="5">
        <f t="shared" si="141"/>
        <v>28.408499999999997</v>
      </c>
      <c r="H2273" s="2">
        <v>2</v>
      </c>
      <c r="I2273" s="3">
        <v>370</v>
      </c>
      <c r="J2273" s="5">
        <f t="shared" si="142"/>
        <v>1288.5414999999998</v>
      </c>
      <c r="K2273" s="11" t="str">
        <f t="shared" si="143"/>
        <v>P0190|Apr</v>
      </c>
    </row>
    <row r="2274" spans="1:11" ht="15" customHeight="1" x14ac:dyDescent="0.25">
      <c r="A2274" s="2" t="s">
        <v>415</v>
      </c>
      <c r="B2274" s="2" t="s">
        <v>3</v>
      </c>
      <c r="C2274" s="2">
        <v>7</v>
      </c>
      <c r="D2274" s="4">
        <v>207.08</v>
      </c>
      <c r="E2274" s="5">
        <f t="shared" si="140"/>
        <v>1449.5600000000002</v>
      </c>
      <c r="F2274" s="6">
        <v>0.03</v>
      </c>
      <c r="G2274" s="5">
        <f t="shared" si="141"/>
        <v>43.486800000000002</v>
      </c>
      <c r="H2274" s="2">
        <v>2</v>
      </c>
      <c r="I2274" s="3">
        <v>370</v>
      </c>
      <c r="J2274" s="5">
        <f t="shared" si="142"/>
        <v>1776.0732000000003</v>
      </c>
      <c r="K2274" s="11" t="str">
        <f t="shared" si="143"/>
        <v>P0190|May</v>
      </c>
    </row>
    <row r="2275" spans="1:11" ht="15" customHeight="1" x14ac:dyDescent="0.25">
      <c r="A2275" s="2" t="s">
        <v>415</v>
      </c>
      <c r="B2275" s="2" t="s">
        <v>4</v>
      </c>
      <c r="C2275" s="2">
        <v>8</v>
      </c>
      <c r="D2275" s="4">
        <v>209.7</v>
      </c>
      <c r="E2275" s="5">
        <f t="shared" si="140"/>
        <v>1677.6</v>
      </c>
      <c r="F2275" s="6">
        <v>0.03</v>
      </c>
      <c r="G2275" s="5">
        <f t="shared" si="141"/>
        <v>50.327999999999996</v>
      </c>
      <c r="H2275" s="2">
        <v>2</v>
      </c>
      <c r="I2275" s="3">
        <v>370</v>
      </c>
      <c r="J2275" s="5">
        <f t="shared" si="142"/>
        <v>1997.2719999999999</v>
      </c>
      <c r="K2275" s="11" t="str">
        <f t="shared" si="143"/>
        <v>P0190|Jun</v>
      </c>
    </row>
    <row r="2276" spans="1:11" ht="15" customHeight="1" x14ac:dyDescent="0.25">
      <c r="A2276" s="2" t="s">
        <v>415</v>
      </c>
      <c r="B2276" s="2" t="s">
        <v>5</v>
      </c>
      <c r="C2276" s="2">
        <v>11</v>
      </c>
      <c r="D2276" s="4">
        <v>233.03</v>
      </c>
      <c r="E2276" s="5">
        <f t="shared" si="140"/>
        <v>2563.33</v>
      </c>
      <c r="F2276" s="6">
        <v>0.03</v>
      </c>
      <c r="G2276" s="5">
        <f t="shared" si="141"/>
        <v>76.899899999999988</v>
      </c>
      <c r="H2276" s="2">
        <v>3</v>
      </c>
      <c r="I2276" s="3">
        <v>555</v>
      </c>
      <c r="J2276" s="5">
        <f t="shared" si="142"/>
        <v>3041.4301</v>
      </c>
      <c r="K2276" s="11" t="str">
        <f t="shared" si="143"/>
        <v>P0190|Jul</v>
      </c>
    </row>
    <row r="2277" spans="1:11" ht="15" customHeight="1" x14ac:dyDescent="0.25">
      <c r="A2277" s="2" t="s">
        <v>415</v>
      </c>
      <c r="B2277" s="2" t="s">
        <v>6</v>
      </c>
      <c r="C2277" s="2">
        <v>10</v>
      </c>
      <c r="D2277" s="4">
        <v>230.25</v>
      </c>
      <c r="E2277" s="5">
        <f t="shared" si="140"/>
        <v>2302.5</v>
      </c>
      <c r="F2277" s="6">
        <v>0.03</v>
      </c>
      <c r="G2277" s="5">
        <f t="shared" si="141"/>
        <v>69.075000000000003</v>
      </c>
      <c r="H2277" s="2">
        <v>3</v>
      </c>
      <c r="I2277" s="3">
        <v>555</v>
      </c>
      <c r="J2277" s="5">
        <f t="shared" si="142"/>
        <v>2788.4250000000002</v>
      </c>
      <c r="K2277" s="11" t="str">
        <f t="shared" si="143"/>
        <v>P0190|Aug</v>
      </c>
    </row>
    <row r="2278" spans="1:11" ht="15" customHeight="1" x14ac:dyDescent="0.25">
      <c r="A2278" s="2" t="s">
        <v>415</v>
      </c>
      <c r="B2278" s="2" t="s">
        <v>7</v>
      </c>
      <c r="C2278" s="2">
        <v>6</v>
      </c>
      <c r="D2278" s="4">
        <v>206.09</v>
      </c>
      <c r="E2278" s="5">
        <f t="shared" si="140"/>
        <v>1236.54</v>
      </c>
      <c r="F2278" s="6">
        <v>0.03</v>
      </c>
      <c r="G2278" s="5">
        <f t="shared" si="141"/>
        <v>37.096199999999996</v>
      </c>
      <c r="H2278" s="2">
        <v>2</v>
      </c>
      <c r="I2278" s="3">
        <v>370</v>
      </c>
      <c r="J2278" s="5">
        <f t="shared" si="142"/>
        <v>1569.4438</v>
      </c>
      <c r="K2278" s="11" t="str">
        <f t="shared" si="143"/>
        <v>P0190|Sep</v>
      </c>
    </row>
    <row r="2279" spans="1:11" ht="15" customHeight="1" x14ac:dyDescent="0.25">
      <c r="A2279" s="2" t="s">
        <v>415</v>
      </c>
      <c r="B2279" s="2" t="s">
        <v>8</v>
      </c>
      <c r="C2279" s="2">
        <v>6</v>
      </c>
      <c r="D2279" s="4">
        <v>195.43</v>
      </c>
      <c r="E2279" s="5">
        <f t="shared" si="140"/>
        <v>1172.58</v>
      </c>
      <c r="F2279" s="6">
        <v>0.03</v>
      </c>
      <c r="G2279" s="5">
        <f t="shared" si="141"/>
        <v>35.177399999999999</v>
      </c>
      <c r="H2279" s="2">
        <v>2</v>
      </c>
      <c r="I2279" s="3">
        <v>370</v>
      </c>
      <c r="J2279" s="5">
        <f t="shared" si="142"/>
        <v>1507.4025999999999</v>
      </c>
      <c r="K2279" s="11" t="str">
        <f t="shared" si="143"/>
        <v>P0190|Oct</v>
      </c>
    </row>
    <row r="2280" spans="1:11" ht="15" customHeight="1" x14ac:dyDescent="0.25">
      <c r="A2280" s="2" t="s">
        <v>415</v>
      </c>
      <c r="B2280" s="2" t="s">
        <v>9</v>
      </c>
      <c r="C2280" s="2">
        <v>6</v>
      </c>
      <c r="D2280" s="4">
        <v>225.04</v>
      </c>
      <c r="E2280" s="5">
        <f t="shared" si="140"/>
        <v>1350.24</v>
      </c>
      <c r="F2280" s="6">
        <v>0.03</v>
      </c>
      <c r="G2280" s="5">
        <f t="shared" si="141"/>
        <v>40.507199999999997</v>
      </c>
      <c r="H2280" s="2">
        <v>2</v>
      </c>
      <c r="I2280" s="3">
        <v>370</v>
      </c>
      <c r="J2280" s="5">
        <f t="shared" si="142"/>
        <v>1679.7328</v>
      </c>
      <c r="K2280" s="11" t="str">
        <f t="shared" si="143"/>
        <v>P0190|Nov</v>
      </c>
    </row>
    <row r="2281" spans="1:11" ht="15" customHeight="1" x14ac:dyDescent="0.25">
      <c r="A2281" s="2" t="s">
        <v>415</v>
      </c>
      <c r="B2281" s="2" t="s">
        <v>10</v>
      </c>
      <c r="C2281" s="2">
        <v>14</v>
      </c>
      <c r="D2281" s="4">
        <v>388.17</v>
      </c>
      <c r="E2281" s="5">
        <f t="shared" si="140"/>
        <v>5434.38</v>
      </c>
      <c r="F2281" s="6">
        <v>0.03</v>
      </c>
      <c r="G2281" s="5">
        <f t="shared" si="141"/>
        <v>163.03139999999999</v>
      </c>
      <c r="H2281" s="2">
        <v>6</v>
      </c>
      <c r="I2281" s="3">
        <v>1110</v>
      </c>
      <c r="J2281" s="5">
        <f t="shared" si="142"/>
        <v>6381.3486000000003</v>
      </c>
      <c r="K2281" s="11" t="str">
        <f t="shared" si="143"/>
        <v>P0190|Dec</v>
      </c>
    </row>
    <row r="2282" spans="1:11" ht="15" customHeight="1" x14ac:dyDescent="0.25">
      <c r="A2282" s="2" t="s">
        <v>415</v>
      </c>
      <c r="B2282" s="2" t="s">
        <v>11</v>
      </c>
      <c r="C2282" s="2">
        <v>14</v>
      </c>
      <c r="D2282" s="4">
        <v>350.79</v>
      </c>
      <c r="E2282" s="5">
        <f t="shared" si="140"/>
        <v>4911.0600000000004</v>
      </c>
      <c r="F2282" s="6">
        <v>0.03</v>
      </c>
      <c r="G2282" s="5">
        <f t="shared" si="141"/>
        <v>147.33180000000002</v>
      </c>
      <c r="H2282" s="2">
        <v>6</v>
      </c>
      <c r="I2282" s="3">
        <v>1110</v>
      </c>
      <c r="J2282" s="5">
        <f t="shared" si="142"/>
        <v>5873.7282000000005</v>
      </c>
      <c r="K2282" s="11" t="str">
        <f t="shared" si="143"/>
        <v>P0190|Jan</v>
      </c>
    </row>
    <row r="2283" spans="1:11" ht="15" customHeight="1" x14ac:dyDescent="0.25">
      <c r="A2283" s="2" t="s">
        <v>415</v>
      </c>
      <c r="B2283" s="2" t="s">
        <v>12</v>
      </c>
      <c r="C2283" s="2">
        <v>12</v>
      </c>
      <c r="D2283" s="4">
        <v>302.38</v>
      </c>
      <c r="E2283" s="5">
        <f t="shared" si="140"/>
        <v>3628.56</v>
      </c>
      <c r="F2283" s="6">
        <v>0.03</v>
      </c>
      <c r="G2283" s="5">
        <f t="shared" si="141"/>
        <v>108.85679999999999</v>
      </c>
      <c r="H2283" s="2">
        <v>5</v>
      </c>
      <c r="I2283" s="3">
        <v>925</v>
      </c>
      <c r="J2283" s="5">
        <f t="shared" si="142"/>
        <v>4444.7031999999999</v>
      </c>
      <c r="K2283" s="11" t="str">
        <f t="shared" si="143"/>
        <v>P0190|Feb</v>
      </c>
    </row>
    <row r="2284" spans="1:11" ht="15" customHeight="1" x14ac:dyDescent="0.25">
      <c r="A2284" s="2" t="s">
        <v>415</v>
      </c>
      <c r="B2284" s="2" t="s">
        <v>13</v>
      </c>
      <c r="C2284" s="2">
        <v>11</v>
      </c>
      <c r="D2284" s="4">
        <v>277.43</v>
      </c>
      <c r="E2284" s="5">
        <f t="shared" si="140"/>
        <v>3051.73</v>
      </c>
      <c r="F2284" s="6">
        <v>0.03</v>
      </c>
      <c r="G2284" s="5">
        <f t="shared" si="141"/>
        <v>91.551900000000003</v>
      </c>
      <c r="H2284" s="2">
        <v>4</v>
      </c>
      <c r="I2284" s="3">
        <v>740</v>
      </c>
      <c r="J2284" s="5">
        <f t="shared" si="142"/>
        <v>3700.1781000000001</v>
      </c>
      <c r="K2284" s="11" t="str">
        <f t="shared" si="143"/>
        <v>P0190|Mar</v>
      </c>
    </row>
    <row r="2285" spans="1:11" ht="15" customHeight="1" x14ac:dyDescent="0.25">
      <c r="A2285" s="2" t="s">
        <v>417</v>
      </c>
      <c r="B2285" s="2" t="s">
        <v>2</v>
      </c>
      <c r="C2285" s="2">
        <v>6</v>
      </c>
      <c r="D2285" s="4">
        <v>101.57</v>
      </c>
      <c r="E2285" s="5">
        <f t="shared" si="140"/>
        <v>609.41999999999996</v>
      </c>
      <c r="F2285" s="6">
        <v>0.03</v>
      </c>
      <c r="G2285" s="5">
        <f t="shared" si="141"/>
        <v>18.282599999999999</v>
      </c>
      <c r="H2285" s="2">
        <v>2</v>
      </c>
      <c r="I2285" s="3">
        <v>240</v>
      </c>
      <c r="J2285" s="5">
        <f t="shared" si="142"/>
        <v>831.13739999999996</v>
      </c>
      <c r="K2285" s="11" t="str">
        <f t="shared" si="143"/>
        <v>P0191|Apr</v>
      </c>
    </row>
    <row r="2286" spans="1:11" ht="15" customHeight="1" x14ac:dyDescent="0.25">
      <c r="A2286" s="2" t="s">
        <v>417</v>
      </c>
      <c r="B2286" s="2" t="s">
        <v>3</v>
      </c>
      <c r="C2286" s="2">
        <v>7</v>
      </c>
      <c r="D2286" s="4">
        <v>111.88</v>
      </c>
      <c r="E2286" s="5">
        <f t="shared" si="140"/>
        <v>783.16</v>
      </c>
      <c r="F2286" s="6">
        <v>0.03</v>
      </c>
      <c r="G2286" s="5">
        <f t="shared" si="141"/>
        <v>23.494799999999998</v>
      </c>
      <c r="H2286" s="2">
        <v>2</v>
      </c>
      <c r="I2286" s="3">
        <v>240</v>
      </c>
      <c r="J2286" s="5">
        <f t="shared" si="142"/>
        <v>999.66519999999991</v>
      </c>
      <c r="K2286" s="11" t="str">
        <f t="shared" si="143"/>
        <v>P0191|May</v>
      </c>
    </row>
    <row r="2287" spans="1:11" ht="15" customHeight="1" x14ac:dyDescent="0.25">
      <c r="A2287" s="2" t="s">
        <v>417</v>
      </c>
      <c r="B2287" s="2" t="s">
        <v>4</v>
      </c>
      <c r="C2287" s="2">
        <v>8</v>
      </c>
      <c r="D2287" s="4">
        <v>119.37</v>
      </c>
      <c r="E2287" s="5">
        <f t="shared" si="140"/>
        <v>954.96</v>
      </c>
      <c r="F2287" s="6">
        <v>0.03</v>
      </c>
      <c r="G2287" s="5">
        <f t="shared" si="141"/>
        <v>28.648800000000001</v>
      </c>
      <c r="H2287" s="2">
        <v>2</v>
      </c>
      <c r="I2287" s="3">
        <v>240</v>
      </c>
      <c r="J2287" s="5">
        <f t="shared" si="142"/>
        <v>1166.3112000000001</v>
      </c>
      <c r="K2287" s="11" t="str">
        <f t="shared" si="143"/>
        <v>P0191|Jun</v>
      </c>
    </row>
    <row r="2288" spans="1:11" ht="15" customHeight="1" x14ac:dyDescent="0.25">
      <c r="A2288" s="2" t="s">
        <v>417</v>
      </c>
      <c r="B2288" s="2" t="s">
        <v>5</v>
      </c>
      <c r="C2288" s="2">
        <v>12</v>
      </c>
      <c r="D2288" s="4">
        <v>124.11</v>
      </c>
      <c r="E2288" s="5">
        <f t="shared" si="140"/>
        <v>1489.32</v>
      </c>
      <c r="F2288" s="6">
        <v>0.03</v>
      </c>
      <c r="G2288" s="5">
        <f t="shared" si="141"/>
        <v>44.679599999999994</v>
      </c>
      <c r="H2288" s="2">
        <v>3</v>
      </c>
      <c r="I2288" s="3">
        <v>360</v>
      </c>
      <c r="J2288" s="5">
        <f t="shared" si="142"/>
        <v>1804.6404</v>
      </c>
      <c r="K2288" s="11" t="str">
        <f t="shared" si="143"/>
        <v>P0191|Jul</v>
      </c>
    </row>
    <row r="2289" spans="1:11" ht="15" customHeight="1" x14ac:dyDescent="0.25">
      <c r="A2289" s="2" t="s">
        <v>417</v>
      </c>
      <c r="B2289" s="2" t="s">
        <v>6</v>
      </c>
      <c r="C2289" s="2">
        <v>10</v>
      </c>
      <c r="D2289" s="4">
        <v>132.29</v>
      </c>
      <c r="E2289" s="5">
        <f t="shared" si="140"/>
        <v>1322.8999999999999</v>
      </c>
      <c r="F2289" s="6">
        <v>0.03</v>
      </c>
      <c r="G2289" s="5">
        <f t="shared" si="141"/>
        <v>39.686999999999998</v>
      </c>
      <c r="H2289" s="2">
        <v>3</v>
      </c>
      <c r="I2289" s="3">
        <v>360</v>
      </c>
      <c r="J2289" s="5">
        <f t="shared" si="142"/>
        <v>1643.213</v>
      </c>
      <c r="K2289" s="11" t="str">
        <f t="shared" si="143"/>
        <v>P0191|Aug</v>
      </c>
    </row>
    <row r="2290" spans="1:11" ht="15" customHeight="1" x14ac:dyDescent="0.25">
      <c r="A2290" s="2" t="s">
        <v>417</v>
      </c>
      <c r="B2290" s="2" t="s">
        <v>7</v>
      </c>
      <c r="C2290" s="2">
        <v>8</v>
      </c>
      <c r="D2290" s="4">
        <v>125.65</v>
      </c>
      <c r="E2290" s="5">
        <f t="shared" si="140"/>
        <v>1005.2</v>
      </c>
      <c r="F2290" s="6">
        <v>0.03</v>
      </c>
      <c r="G2290" s="5">
        <f t="shared" si="141"/>
        <v>30.155999999999999</v>
      </c>
      <c r="H2290" s="2">
        <v>2</v>
      </c>
      <c r="I2290" s="3">
        <v>240</v>
      </c>
      <c r="J2290" s="5">
        <f t="shared" si="142"/>
        <v>1215.0440000000001</v>
      </c>
      <c r="K2290" s="11" t="str">
        <f t="shared" si="143"/>
        <v>P0191|Sep</v>
      </c>
    </row>
    <row r="2291" spans="1:11" ht="15" customHeight="1" x14ac:dyDescent="0.25">
      <c r="A2291" s="2" t="s">
        <v>417</v>
      </c>
      <c r="B2291" s="2" t="s">
        <v>8</v>
      </c>
      <c r="C2291" s="2">
        <v>7</v>
      </c>
      <c r="D2291" s="4">
        <v>110.33</v>
      </c>
      <c r="E2291" s="5">
        <f t="shared" si="140"/>
        <v>772.31</v>
      </c>
      <c r="F2291" s="6">
        <v>0.03</v>
      </c>
      <c r="G2291" s="5">
        <f t="shared" si="141"/>
        <v>23.169299999999996</v>
      </c>
      <c r="H2291" s="2">
        <v>2</v>
      </c>
      <c r="I2291" s="3">
        <v>240</v>
      </c>
      <c r="J2291" s="5">
        <f t="shared" si="142"/>
        <v>989.14069999999992</v>
      </c>
      <c r="K2291" s="11" t="str">
        <f t="shared" si="143"/>
        <v>P0191|Oct</v>
      </c>
    </row>
    <row r="2292" spans="1:11" ht="15" customHeight="1" x14ac:dyDescent="0.25">
      <c r="A2292" s="2" t="s">
        <v>417</v>
      </c>
      <c r="B2292" s="2" t="s">
        <v>9</v>
      </c>
      <c r="C2292" s="2">
        <v>6</v>
      </c>
      <c r="D2292" s="4">
        <v>113.05</v>
      </c>
      <c r="E2292" s="5">
        <f t="shared" si="140"/>
        <v>678.3</v>
      </c>
      <c r="F2292" s="6">
        <v>0.03</v>
      </c>
      <c r="G2292" s="5">
        <f t="shared" si="141"/>
        <v>20.348999999999997</v>
      </c>
      <c r="H2292" s="2">
        <v>2</v>
      </c>
      <c r="I2292" s="3">
        <v>240</v>
      </c>
      <c r="J2292" s="5">
        <f t="shared" si="142"/>
        <v>897.95099999999991</v>
      </c>
      <c r="K2292" s="11" t="str">
        <f t="shared" si="143"/>
        <v>P0191|Nov</v>
      </c>
    </row>
    <row r="2293" spans="1:11" ht="15" customHeight="1" x14ac:dyDescent="0.25">
      <c r="A2293" s="2" t="s">
        <v>417</v>
      </c>
      <c r="B2293" s="2" t="s">
        <v>10</v>
      </c>
      <c r="C2293" s="2">
        <v>15</v>
      </c>
      <c r="D2293" s="4">
        <v>214.29</v>
      </c>
      <c r="E2293" s="5">
        <f t="shared" si="140"/>
        <v>3214.35</v>
      </c>
      <c r="F2293" s="6">
        <v>0.03</v>
      </c>
      <c r="G2293" s="5">
        <f t="shared" si="141"/>
        <v>96.430499999999995</v>
      </c>
      <c r="H2293" s="2">
        <v>6</v>
      </c>
      <c r="I2293" s="3">
        <v>720</v>
      </c>
      <c r="J2293" s="5">
        <f t="shared" si="142"/>
        <v>3837.9195</v>
      </c>
      <c r="K2293" s="11" t="str">
        <f t="shared" si="143"/>
        <v>P0191|Dec</v>
      </c>
    </row>
    <row r="2294" spans="1:11" ht="15" customHeight="1" x14ac:dyDescent="0.25">
      <c r="A2294" s="2" t="s">
        <v>417</v>
      </c>
      <c r="B2294" s="2" t="s">
        <v>11</v>
      </c>
      <c r="C2294" s="2">
        <v>15</v>
      </c>
      <c r="D2294" s="4">
        <v>192.57</v>
      </c>
      <c r="E2294" s="5">
        <f t="shared" si="140"/>
        <v>2888.5499999999997</v>
      </c>
      <c r="F2294" s="6">
        <v>0.03</v>
      </c>
      <c r="G2294" s="5">
        <f t="shared" si="141"/>
        <v>86.656499999999994</v>
      </c>
      <c r="H2294" s="2">
        <v>6</v>
      </c>
      <c r="I2294" s="3">
        <v>720</v>
      </c>
      <c r="J2294" s="5">
        <f t="shared" si="142"/>
        <v>3521.8934999999997</v>
      </c>
      <c r="K2294" s="11" t="str">
        <f t="shared" si="143"/>
        <v>P0191|Jan</v>
      </c>
    </row>
    <row r="2295" spans="1:11" ht="15" customHeight="1" x14ac:dyDescent="0.25">
      <c r="A2295" s="2" t="s">
        <v>417</v>
      </c>
      <c r="B2295" s="2" t="s">
        <v>12</v>
      </c>
      <c r="C2295" s="2">
        <v>13</v>
      </c>
      <c r="D2295" s="4">
        <v>196.57</v>
      </c>
      <c r="E2295" s="5">
        <f t="shared" si="140"/>
        <v>2555.41</v>
      </c>
      <c r="F2295" s="6">
        <v>0.03</v>
      </c>
      <c r="G2295" s="5">
        <f t="shared" si="141"/>
        <v>76.662299999999988</v>
      </c>
      <c r="H2295" s="2">
        <v>5</v>
      </c>
      <c r="I2295" s="3">
        <v>600</v>
      </c>
      <c r="J2295" s="5">
        <f t="shared" si="142"/>
        <v>3078.7476999999999</v>
      </c>
      <c r="K2295" s="11" t="str">
        <f t="shared" si="143"/>
        <v>P0191|Feb</v>
      </c>
    </row>
    <row r="2296" spans="1:11" ht="15" customHeight="1" x14ac:dyDescent="0.25">
      <c r="A2296" s="2" t="s">
        <v>417</v>
      </c>
      <c r="B2296" s="2" t="s">
        <v>13</v>
      </c>
      <c r="C2296" s="2">
        <v>11</v>
      </c>
      <c r="D2296" s="4">
        <v>157.32</v>
      </c>
      <c r="E2296" s="5">
        <f t="shared" si="140"/>
        <v>1730.52</v>
      </c>
      <c r="F2296" s="6">
        <v>0.03</v>
      </c>
      <c r="G2296" s="5">
        <f t="shared" si="141"/>
        <v>51.915599999999998</v>
      </c>
      <c r="H2296" s="2">
        <v>4</v>
      </c>
      <c r="I2296" s="3">
        <v>480</v>
      </c>
      <c r="J2296" s="5">
        <f t="shared" si="142"/>
        <v>2158.6044000000002</v>
      </c>
      <c r="K2296" s="11" t="str">
        <f t="shared" si="143"/>
        <v>P0191|Mar</v>
      </c>
    </row>
    <row r="2297" spans="1:11" ht="15" customHeight="1" x14ac:dyDescent="0.25">
      <c r="A2297" s="2" t="s">
        <v>419</v>
      </c>
      <c r="B2297" s="2" t="s">
        <v>2</v>
      </c>
      <c r="C2297" s="2">
        <v>5</v>
      </c>
      <c r="D2297" s="4">
        <v>98.49</v>
      </c>
      <c r="E2297" s="5">
        <f t="shared" si="140"/>
        <v>492.45</v>
      </c>
      <c r="F2297" s="6">
        <v>0.03</v>
      </c>
      <c r="G2297" s="5">
        <f t="shared" si="141"/>
        <v>14.773499999999999</v>
      </c>
      <c r="H2297" s="2">
        <v>2</v>
      </c>
      <c r="I2297" s="3">
        <v>240</v>
      </c>
      <c r="J2297" s="5">
        <f t="shared" si="142"/>
        <v>717.67650000000003</v>
      </c>
      <c r="K2297" s="11" t="str">
        <f t="shared" si="143"/>
        <v>P0192|Apr</v>
      </c>
    </row>
    <row r="2298" spans="1:11" ht="15" customHeight="1" x14ac:dyDescent="0.25">
      <c r="A2298" s="2" t="s">
        <v>419</v>
      </c>
      <c r="B2298" s="2" t="s">
        <v>3</v>
      </c>
      <c r="C2298" s="2">
        <v>6</v>
      </c>
      <c r="D2298" s="4">
        <v>105.42</v>
      </c>
      <c r="E2298" s="5">
        <f t="shared" si="140"/>
        <v>632.52</v>
      </c>
      <c r="F2298" s="6">
        <v>0.03</v>
      </c>
      <c r="G2298" s="5">
        <f t="shared" si="141"/>
        <v>18.9756</v>
      </c>
      <c r="H2298" s="2">
        <v>2</v>
      </c>
      <c r="I2298" s="3">
        <v>240</v>
      </c>
      <c r="J2298" s="5">
        <f t="shared" si="142"/>
        <v>853.5444</v>
      </c>
      <c r="K2298" s="11" t="str">
        <f t="shared" si="143"/>
        <v>P0192|May</v>
      </c>
    </row>
    <row r="2299" spans="1:11" ht="15" customHeight="1" x14ac:dyDescent="0.25">
      <c r="A2299" s="2" t="s">
        <v>419</v>
      </c>
      <c r="B2299" s="2" t="s">
        <v>4</v>
      </c>
      <c r="C2299" s="2">
        <v>6</v>
      </c>
      <c r="D2299" s="4">
        <v>110.83</v>
      </c>
      <c r="E2299" s="5">
        <f t="shared" si="140"/>
        <v>664.98</v>
      </c>
      <c r="F2299" s="6">
        <v>0.03</v>
      </c>
      <c r="G2299" s="5">
        <f t="shared" si="141"/>
        <v>19.949400000000001</v>
      </c>
      <c r="H2299" s="2">
        <v>2</v>
      </c>
      <c r="I2299" s="3">
        <v>240</v>
      </c>
      <c r="J2299" s="5">
        <f t="shared" si="142"/>
        <v>885.03060000000005</v>
      </c>
      <c r="K2299" s="11" t="str">
        <f t="shared" si="143"/>
        <v>P0192|Jun</v>
      </c>
    </row>
    <row r="2300" spans="1:11" ht="15" customHeight="1" x14ac:dyDescent="0.25">
      <c r="A2300" s="2" t="s">
        <v>419</v>
      </c>
      <c r="B2300" s="2" t="s">
        <v>5</v>
      </c>
      <c r="C2300" s="2">
        <v>9</v>
      </c>
      <c r="D2300" s="4">
        <v>125.28</v>
      </c>
      <c r="E2300" s="5">
        <f t="shared" si="140"/>
        <v>1127.52</v>
      </c>
      <c r="F2300" s="6">
        <v>0.03</v>
      </c>
      <c r="G2300" s="5">
        <f t="shared" si="141"/>
        <v>33.825600000000001</v>
      </c>
      <c r="H2300" s="2">
        <v>2</v>
      </c>
      <c r="I2300" s="3">
        <v>240</v>
      </c>
      <c r="J2300" s="5">
        <f t="shared" si="142"/>
        <v>1333.6944000000001</v>
      </c>
      <c r="K2300" s="11" t="str">
        <f t="shared" si="143"/>
        <v>P0192|Jul</v>
      </c>
    </row>
    <row r="2301" spans="1:11" ht="15" customHeight="1" x14ac:dyDescent="0.25">
      <c r="A2301" s="2" t="s">
        <v>419</v>
      </c>
      <c r="B2301" s="2" t="s">
        <v>6</v>
      </c>
      <c r="C2301" s="2">
        <v>8</v>
      </c>
      <c r="D2301" s="4">
        <v>124.42</v>
      </c>
      <c r="E2301" s="5">
        <f t="shared" si="140"/>
        <v>995.36</v>
      </c>
      <c r="F2301" s="6">
        <v>0.03</v>
      </c>
      <c r="G2301" s="5">
        <f t="shared" si="141"/>
        <v>29.860799999999998</v>
      </c>
      <c r="H2301" s="2">
        <v>2</v>
      </c>
      <c r="I2301" s="3">
        <v>240</v>
      </c>
      <c r="J2301" s="5">
        <f t="shared" si="142"/>
        <v>1205.4992000000002</v>
      </c>
      <c r="K2301" s="11" t="str">
        <f t="shared" si="143"/>
        <v>P0192|Aug</v>
      </c>
    </row>
    <row r="2302" spans="1:11" ht="15" customHeight="1" x14ac:dyDescent="0.25">
      <c r="A2302" s="2" t="s">
        <v>419</v>
      </c>
      <c r="B2302" s="2" t="s">
        <v>7</v>
      </c>
      <c r="C2302" s="2">
        <v>6</v>
      </c>
      <c r="D2302" s="4">
        <v>115.25</v>
      </c>
      <c r="E2302" s="5">
        <f t="shared" si="140"/>
        <v>691.5</v>
      </c>
      <c r="F2302" s="6">
        <v>0.03</v>
      </c>
      <c r="G2302" s="5">
        <f t="shared" si="141"/>
        <v>20.745000000000001</v>
      </c>
      <c r="H2302" s="2">
        <v>2</v>
      </c>
      <c r="I2302" s="3">
        <v>240</v>
      </c>
      <c r="J2302" s="5">
        <f t="shared" si="142"/>
        <v>910.755</v>
      </c>
      <c r="K2302" s="11" t="str">
        <f t="shared" si="143"/>
        <v>P0192|Sep</v>
      </c>
    </row>
    <row r="2303" spans="1:11" ht="15" customHeight="1" x14ac:dyDescent="0.25">
      <c r="A2303" s="2" t="s">
        <v>419</v>
      </c>
      <c r="B2303" s="2" t="s">
        <v>8</v>
      </c>
      <c r="C2303" s="2">
        <v>6</v>
      </c>
      <c r="D2303" s="4">
        <v>97.31</v>
      </c>
      <c r="E2303" s="5">
        <f t="shared" si="140"/>
        <v>583.86</v>
      </c>
      <c r="F2303" s="6">
        <v>0.03</v>
      </c>
      <c r="G2303" s="5">
        <f t="shared" si="141"/>
        <v>17.515799999999999</v>
      </c>
      <c r="H2303" s="2">
        <v>2</v>
      </c>
      <c r="I2303" s="3">
        <v>240</v>
      </c>
      <c r="J2303" s="5">
        <f t="shared" si="142"/>
        <v>806.3442</v>
      </c>
      <c r="K2303" s="11" t="str">
        <f t="shared" si="143"/>
        <v>P0192|Oct</v>
      </c>
    </row>
    <row r="2304" spans="1:11" ht="15" customHeight="1" x14ac:dyDescent="0.25">
      <c r="A2304" s="2" t="s">
        <v>419</v>
      </c>
      <c r="B2304" s="2" t="s">
        <v>9</v>
      </c>
      <c r="C2304" s="2">
        <v>6</v>
      </c>
      <c r="D2304" s="4">
        <v>115.25</v>
      </c>
      <c r="E2304" s="5">
        <f t="shared" si="140"/>
        <v>691.5</v>
      </c>
      <c r="F2304" s="6">
        <v>0.03</v>
      </c>
      <c r="G2304" s="5">
        <f t="shared" si="141"/>
        <v>20.745000000000001</v>
      </c>
      <c r="H2304" s="2">
        <v>2</v>
      </c>
      <c r="I2304" s="3">
        <v>240</v>
      </c>
      <c r="J2304" s="5">
        <f t="shared" si="142"/>
        <v>910.755</v>
      </c>
      <c r="K2304" s="11" t="str">
        <f t="shared" si="143"/>
        <v>P0192|Nov</v>
      </c>
    </row>
    <row r="2305" spans="1:11" ht="15" customHeight="1" x14ac:dyDescent="0.25">
      <c r="A2305" s="2" t="s">
        <v>419</v>
      </c>
      <c r="B2305" s="2" t="s">
        <v>10</v>
      </c>
      <c r="C2305" s="2">
        <v>13</v>
      </c>
      <c r="D2305" s="4">
        <v>213.33</v>
      </c>
      <c r="E2305" s="5">
        <f t="shared" si="140"/>
        <v>2773.29</v>
      </c>
      <c r="F2305" s="6">
        <v>0.03</v>
      </c>
      <c r="G2305" s="5">
        <f t="shared" si="141"/>
        <v>83.198700000000002</v>
      </c>
      <c r="H2305" s="2">
        <v>5</v>
      </c>
      <c r="I2305" s="3">
        <v>600</v>
      </c>
      <c r="J2305" s="5">
        <f t="shared" si="142"/>
        <v>3290.0913</v>
      </c>
      <c r="K2305" s="11" t="str">
        <f t="shared" si="143"/>
        <v>P0192|Dec</v>
      </c>
    </row>
    <row r="2306" spans="1:11" ht="15" customHeight="1" x14ac:dyDescent="0.25">
      <c r="A2306" s="2" t="s">
        <v>419</v>
      </c>
      <c r="B2306" s="2" t="s">
        <v>11</v>
      </c>
      <c r="C2306" s="2">
        <v>11</v>
      </c>
      <c r="D2306" s="4">
        <v>191.97</v>
      </c>
      <c r="E2306" s="5">
        <f t="shared" si="140"/>
        <v>2111.67</v>
      </c>
      <c r="F2306" s="6">
        <v>0.03</v>
      </c>
      <c r="G2306" s="5">
        <f t="shared" si="141"/>
        <v>63.350099999999998</v>
      </c>
      <c r="H2306" s="2">
        <v>4</v>
      </c>
      <c r="I2306" s="3">
        <v>480</v>
      </c>
      <c r="J2306" s="5">
        <f t="shared" si="142"/>
        <v>2528.3199</v>
      </c>
      <c r="K2306" s="11" t="str">
        <f t="shared" si="143"/>
        <v>P0192|Jan</v>
      </c>
    </row>
    <row r="2307" spans="1:11" ht="15" customHeight="1" x14ac:dyDescent="0.25">
      <c r="A2307" s="2" t="s">
        <v>419</v>
      </c>
      <c r="B2307" s="2" t="s">
        <v>12</v>
      </c>
      <c r="C2307" s="2">
        <v>10</v>
      </c>
      <c r="D2307" s="4">
        <v>169.75</v>
      </c>
      <c r="E2307" s="5">
        <f t="shared" si="140"/>
        <v>1697.5</v>
      </c>
      <c r="F2307" s="6">
        <v>0.03</v>
      </c>
      <c r="G2307" s="5">
        <f t="shared" si="141"/>
        <v>50.924999999999997</v>
      </c>
      <c r="H2307" s="2">
        <v>4</v>
      </c>
      <c r="I2307" s="3">
        <v>480</v>
      </c>
      <c r="J2307" s="5">
        <f t="shared" si="142"/>
        <v>2126.5749999999998</v>
      </c>
      <c r="K2307" s="11" t="str">
        <f t="shared" si="143"/>
        <v>P0192|Feb</v>
      </c>
    </row>
    <row r="2308" spans="1:11" ht="15" customHeight="1" x14ac:dyDescent="0.25">
      <c r="A2308" s="2" t="s">
        <v>419</v>
      </c>
      <c r="B2308" s="2" t="s">
        <v>13</v>
      </c>
      <c r="C2308" s="2">
        <v>10</v>
      </c>
      <c r="D2308" s="4">
        <v>157.41999999999999</v>
      </c>
      <c r="E2308" s="5">
        <f t="shared" si="140"/>
        <v>1574.1999999999998</v>
      </c>
      <c r="F2308" s="6">
        <v>0.03</v>
      </c>
      <c r="G2308" s="5">
        <f t="shared" si="141"/>
        <v>47.225999999999992</v>
      </c>
      <c r="H2308" s="2">
        <v>4</v>
      </c>
      <c r="I2308" s="3">
        <v>480</v>
      </c>
      <c r="J2308" s="5">
        <f t="shared" si="142"/>
        <v>2006.9739999999999</v>
      </c>
      <c r="K2308" s="11" t="str">
        <f t="shared" si="143"/>
        <v>P0192|Mar</v>
      </c>
    </row>
    <row r="2309" spans="1:11" ht="15" customHeight="1" x14ac:dyDescent="0.25">
      <c r="A2309" s="2" t="s">
        <v>421</v>
      </c>
      <c r="B2309" s="2" t="s">
        <v>2</v>
      </c>
      <c r="C2309" s="2">
        <v>5</v>
      </c>
      <c r="D2309" s="4">
        <v>123.77</v>
      </c>
      <c r="E2309" s="5">
        <f t="shared" ref="E2309:E2372" si="144">C2309*D2309</f>
        <v>618.85</v>
      </c>
      <c r="F2309" s="6">
        <v>0.03</v>
      </c>
      <c r="G2309" s="5">
        <f t="shared" ref="G2309:G2372" si="145">E2309*F2309</f>
        <v>18.5655</v>
      </c>
      <c r="H2309" s="2">
        <v>2</v>
      </c>
      <c r="I2309" s="3">
        <v>240</v>
      </c>
      <c r="J2309" s="5">
        <f t="shared" ref="J2309:J2372" si="146">E2309+I2309-G2309</f>
        <v>840.28449999999998</v>
      </c>
      <c r="K2309" s="11" t="str">
        <f t="shared" ref="K2309:K2372" si="147">A2309&amp;"|"&amp;B2309</f>
        <v>P0193|Apr</v>
      </c>
    </row>
    <row r="2310" spans="1:11" ht="15" customHeight="1" x14ac:dyDescent="0.25">
      <c r="A2310" s="2" t="s">
        <v>421</v>
      </c>
      <c r="B2310" s="2" t="s">
        <v>3</v>
      </c>
      <c r="C2310" s="2">
        <v>6</v>
      </c>
      <c r="D2310" s="4">
        <v>127.31</v>
      </c>
      <c r="E2310" s="5">
        <f t="shared" si="144"/>
        <v>763.86</v>
      </c>
      <c r="F2310" s="6">
        <v>0.03</v>
      </c>
      <c r="G2310" s="5">
        <f t="shared" si="145"/>
        <v>22.915800000000001</v>
      </c>
      <c r="H2310" s="2">
        <v>2</v>
      </c>
      <c r="I2310" s="3">
        <v>240</v>
      </c>
      <c r="J2310" s="5">
        <f t="shared" si="146"/>
        <v>980.94420000000002</v>
      </c>
      <c r="K2310" s="11" t="str">
        <f t="shared" si="147"/>
        <v>P0193|May</v>
      </c>
    </row>
    <row r="2311" spans="1:11" ht="15" customHeight="1" x14ac:dyDescent="0.25">
      <c r="A2311" s="2" t="s">
        <v>421</v>
      </c>
      <c r="B2311" s="2" t="s">
        <v>4</v>
      </c>
      <c r="C2311" s="2">
        <v>7</v>
      </c>
      <c r="D2311" s="4">
        <v>145.93</v>
      </c>
      <c r="E2311" s="5">
        <f t="shared" si="144"/>
        <v>1021.51</v>
      </c>
      <c r="F2311" s="6">
        <v>0.03</v>
      </c>
      <c r="G2311" s="5">
        <f t="shared" si="145"/>
        <v>30.645299999999999</v>
      </c>
      <c r="H2311" s="2">
        <v>2</v>
      </c>
      <c r="I2311" s="3">
        <v>240</v>
      </c>
      <c r="J2311" s="5">
        <f t="shared" si="146"/>
        <v>1230.8647000000001</v>
      </c>
      <c r="K2311" s="11" t="str">
        <f t="shared" si="147"/>
        <v>P0193|Jun</v>
      </c>
    </row>
    <row r="2312" spans="1:11" ht="15" customHeight="1" x14ac:dyDescent="0.25">
      <c r="A2312" s="2" t="s">
        <v>421</v>
      </c>
      <c r="B2312" s="2" t="s">
        <v>5</v>
      </c>
      <c r="C2312" s="2">
        <v>8</v>
      </c>
      <c r="D2312" s="4">
        <v>160.97</v>
      </c>
      <c r="E2312" s="5">
        <f t="shared" si="144"/>
        <v>1287.76</v>
      </c>
      <c r="F2312" s="6">
        <v>0.03</v>
      </c>
      <c r="G2312" s="5">
        <f t="shared" si="145"/>
        <v>38.632799999999996</v>
      </c>
      <c r="H2312" s="2">
        <v>2</v>
      </c>
      <c r="I2312" s="3">
        <v>240</v>
      </c>
      <c r="J2312" s="5">
        <f t="shared" si="146"/>
        <v>1489.1271999999999</v>
      </c>
      <c r="K2312" s="11" t="str">
        <f t="shared" si="147"/>
        <v>P0193|Jul</v>
      </c>
    </row>
    <row r="2313" spans="1:11" ht="15" customHeight="1" x14ac:dyDescent="0.25">
      <c r="A2313" s="2" t="s">
        <v>421</v>
      </c>
      <c r="B2313" s="2" t="s">
        <v>6</v>
      </c>
      <c r="C2313" s="2">
        <v>9</v>
      </c>
      <c r="D2313" s="4">
        <v>137.47</v>
      </c>
      <c r="E2313" s="5">
        <f t="shared" si="144"/>
        <v>1237.23</v>
      </c>
      <c r="F2313" s="6">
        <v>0.03</v>
      </c>
      <c r="G2313" s="5">
        <f t="shared" si="145"/>
        <v>37.116900000000001</v>
      </c>
      <c r="H2313" s="2">
        <v>2</v>
      </c>
      <c r="I2313" s="3">
        <v>240</v>
      </c>
      <c r="J2313" s="5">
        <f t="shared" si="146"/>
        <v>1440.1131</v>
      </c>
      <c r="K2313" s="11" t="str">
        <f t="shared" si="147"/>
        <v>P0193|Aug</v>
      </c>
    </row>
    <row r="2314" spans="1:11" ht="15" customHeight="1" x14ac:dyDescent="0.25">
      <c r="A2314" s="2" t="s">
        <v>421</v>
      </c>
      <c r="B2314" s="2" t="s">
        <v>7</v>
      </c>
      <c r="C2314" s="2">
        <v>6</v>
      </c>
      <c r="D2314" s="4">
        <v>137.13999999999999</v>
      </c>
      <c r="E2314" s="5">
        <f t="shared" si="144"/>
        <v>822.83999999999992</v>
      </c>
      <c r="F2314" s="6">
        <v>0.03</v>
      </c>
      <c r="G2314" s="5">
        <f t="shared" si="145"/>
        <v>24.685199999999998</v>
      </c>
      <c r="H2314" s="2">
        <v>2</v>
      </c>
      <c r="I2314" s="3">
        <v>240</v>
      </c>
      <c r="J2314" s="5">
        <f t="shared" si="146"/>
        <v>1038.1548</v>
      </c>
      <c r="K2314" s="11" t="str">
        <f t="shared" si="147"/>
        <v>P0193|Sep</v>
      </c>
    </row>
    <row r="2315" spans="1:11" ht="15" customHeight="1" x14ac:dyDescent="0.25">
      <c r="A2315" s="2" t="s">
        <v>421</v>
      </c>
      <c r="B2315" s="2" t="s">
        <v>8</v>
      </c>
      <c r="C2315" s="2">
        <v>6</v>
      </c>
      <c r="D2315" s="4">
        <v>127.95</v>
      </c>
      <c r="E2315" s="5">
        <f t="shared" si="144"/>
        <v>767.7</v>
      </c>
      <c r="F2315" s="6">
        <v>0.03</v>
      </c>
      <c r="G2315" s="5">
        <f t="shared" si="145"/>
        <v>23.030999999999999</v>
      </c>
      <c r="H2315" s="2">
        <v>2</v>
      </c>
      <c r="I2315" s="3">
        <v>240</v>
      </c>
      <c r="J2315" s="5">
        <f t="shared" si="146"/>
        <v>984.6690000000001</v>
      </c>
      <c r="K2315" s="11" t="str">
        <f t="shared" si="147"/>
        <v>P0193|Oct</v>
      </c>
    </row>
    <row r="2316" spans="1:11" ht="15" customHeight="1" x14ac:dyDescent="0.25">
      <c r="A2316" s="2" t="s">
        <v>421</v>
      </c>
      <c r="B2316" s="2" t="s">
        <v>9</v>
      </c>
      <c r="C2316" s="2">
        <v>6</v>
      </c>
      <c r="D2316" s="4">
        <v>142.47999999999999</v>
      </c>
      <c r="E2316" s="5">
        <f t="shared" si="144"/>
        <v>854.87999999999988</v>
      </c>
      <c r="F2316" s="6">
        <v>0.03</v>
      </c>
      <c r="G2316" s="5">
        <f t="shared" si="145"/>
        <v>25.646399999999996</v>
      </c>
      <c r="H2316" s="2">
        <v>2</v>
      </c>
      <c r="I2316" s="3">
        <v>240</v>
      </c>
      <c r="J2316" s="5">
        <f t="shared" si="146"/>
        <v>1069.2335999999998</v>
      </c>
      <c r="K2316" s="11" t="str">
        <f t="shared" si="147"/>
        <v>P0193|Nov</v>
      </c>
    </row>
    <row r="2317" spans="1:11" ht="15" customHeight="1" x14ac:dyDescent="0.25">
      <c r="A2317" s="2" t="s">
        <v>421</v>
      </c>
      <c r="B2317" s="2" t="s">
        <v>10</v>
      </c>
      <c r="C2317" s="2">
        <v>11</v>
      </c>
      <c r="D2317" s="4">
        <v>266.3</v>
      </c>
      <c r="E2317" s="5">
        <f t="shared" si="144"/>
        <v>2929.3</v>
      </c>
      <c r="F2317" s="6">
        <v>0.03</v>
      </c>
      <c r="G2317" s="5">
        <f t="shared" si="145"/>
        <v>87.879000000000005</v>
      </c>
      <c r="H2317" s="2">
        <v>4</v>
      </c>
      <c r="I2317" s="3">
        <v>480</v>
      </c>
      <c r="J2317" s="5">
        <f t="shared" si="146"/>
        <v>3321.4210000000003</v>
      </c>
      <c r="K2317" s="11" t="str">
        <f t="shared" si="147"/>
        <v>P0193|Dec</v>
      </c>
    </row>
    <row r="2318" spans="1:11" ht="15" customHeight="1" x14ac:dyDescent="0.25">
      <c r="A2318" s="2" t="s">
        <v>421</v>
      </c>
      <c r="B2318" s="2" t="s">
        <v>11</v>
      </c>
      <c r="C2318" s="2">
        <v>11</v>
      </c>
      <c r="D2318" s="4">
        <v>237.37</v>
      </c>
      <c r="E2318" s="5">
        <f t="shared" si="144"/>
        <v>2611.0700000000002</v>
      </c>
      <c r="F2318" s="6">
        <v>0.03</v>
      </c>
      <c r="G2318" s="5">
        <f t="shared" si="145"/>
        <v>78.332099999999997</v>
      </c>
      <c r="H2318" s="2">
        <v>4</v>
      </c>
      <c r="I2318" s="3">
        <v>480</v>
      </c>
      <c r="J2318" s="5">
        <f t="shared" si="146"/>
        <v>3012.7379000000001</v>
      </c>
      <c r="K2318" s="11" t="str">
        <f t="shared" si="147"/>
        <v>P0193|Jan</v>
      </c>
    </row>
    <row r="2319" spans="1:11" ht="15" customHeight="1" x14ac:dyDescent="0.25">
      <c r="A2319" s="2" t="s">
        <v>421</v>
      </c>
      <c r="B2319" s="2" t="s">
        <v>12</v>
      </c>
      <c r="C2319" s="2">
        <v>11</v>
      </c>
      <c r="D2319" s="4">
        <v>208.74</v>
      </c>
      <c r="E2319" s="5">
        <f t="shared" si="144"/>
        <v>2296.1400000000003</v>
      </c>
      <c r="F2319" s="6">
        <v>0.03</v>
      </c>
      <c r="G2319" s="5">
        <f t="shared" si="145"/>
        <v>68.884200000000007</v>
      </c>
      <c r="H2319" s="2">
        <v>4</v>
      </c>
      <c r="I2319" s="3">
        <v>480</v>
      </c>
      <c r="J2319" s="5">
        <f t="shared" si="146"/>
        <v>2707.2558000000004</v>
      </c>
      <c r="K2319" s="11" t="str">
        <f t="shared" si="147"/>
        <v>P0193|Feb</v>
      </c>
    </row>
    <row r="2320" spans="1:11" ht="15" customHeight="1" x14ac:dyDescent="0.25">
      <c r="A2320" s="2" t="s">
        <v>421</v>
      </c>
      <c r="B2320" s="2" t="s">
        <v>13</v>
      </c>
      <c r="C2320" s="2">
        <v>9</v>
      </c>
      <c r="D2320" s="4">
        <v>182.77</v>
      </c>
      <c r="E2320" s="5">
        <f t="shared" si="144"/>
        <v>1644.93</v>
      </c>
      <c r="F2320" s="6">
        <v>0.03</v>
      </c>
      <c r="G2320" s="5">
        <f t="shared" si="145"/>
        <v>49.347900000000003</v>
      </c>
      <c r="H2320" s="2">
        <v>3</v>
      </c>
      <c r="I2320" s="3">
        <v>360</v>
      </c>
      <c r="J2320" s="5">
        <f t="shared" si="146"/>
        <v>1955.5821000000001</v>
      </c>
      <c r="K2320" s="11" t="str">
        <f t="shared" si="147"/>
        <v>P0193|Mar</v>
      </c>
    </row>
    <row r="2321" spans="1:11" ht="15" customHeight="1" x14ac:dyDescent="0.25">
      <c r="A2321" s="2" t="s">
        <v>423</v>
      </c>
      <c r="B2321" s="2" t="s">
        <v>2</v>
      </c>
      <c r="C2321" s="2">
        <v>5</v>
      </c>
      <c r="D2321" s="4">
        <v>140.66999999999999</v>
      </c>
      <c r="E2321" s="5">
        <f t="shared" si="144"/>
        <v>703.34999999999991</v>
      </c>
      <c r="F2321" s="6">
        <v>0.03</v>
      </c>
      <c r="G2321" s="5">
        <f t="shared" si="145"/>
        <v>21.100499999999997</v>
      </c>
      <c r="H2321" s="2">
        <v>2</v>
      </c>
      <c r="I2321" s="3">
        <v>300</v>
      </c>
      <c r="J2321" s="5">
        <f t="shared" si="146"/>
        <v>982.2494999999999</v>
      </c>
      <c r="K2321" s="11" t="str">
        <f t="shared" si="147"/>
        <v>P0194|Apr</v>
      </c>
    </row>
    <row r="2322" spans="1:11" ht="15" customHeight="1" x14ac:dyDescent="0.25">
      <c r="A2322" s="2" t="s">
        <v>423</v>
      </c>
      <c r="B2322" s="2" t="s">
        <v>3</v>
      </c>
      <c r="C2322" s="2">
        <v>6</v>
      </c>
      <c r="D2322" s="4">
        <v>153.91</v>
      </c>
      <c r="E2322" s="5">
        <f t="shared" si="144"/>
        <v>923.46</v>
      </c>
      <c r="F2322" s="6">
        <v>0.03</v>
      </c>
      <c r="G2322" s="5">
        <f t="shared" si="145"/>
        <v>27.703800000000001</v>
      </c>
      <c r="H2322" s="2">
        <v>2</v>
      </c>
      <c r="I2322" s="3">
        <v>300</v>
      </c>
      <c r="J2322" s="5">
        <f t="shared" si="146"/>
        <v>1195.7562</v>
      </c>
      <c r="K2322" s="11" t="str">
        <f t="shared" si="147"/>
        <v>P0194|May</v>
      </c>
    </row>
    <row r="2323" spans="1:11" ht="15" customHeight="1" x14ac:dyDescent="0.25">
      <c r="A2323" s="2" t="s">
        <v>423</v>
      </c>
      <c r="B2323" s="2" t="s">
        <v>4</v>
      </c>
      <c r="C2323" s="2">
        <v>7</v>
      </c>
      <c r="D2323" s="4">
        <v>148.57</v>
      </c>
      <c r="E2323" s="5">
        <f t="shared" si="144"/>
        <v>1039.99</v>
      </c>
      <c r="F2323" s="6">
        <v>0.03</v>
      </c>
      <c r="G2323" s="5">
        <f t="shared" si="145"/>
        <v>31.1997</v>
      </c>
      <c r="H2323" s="2">
        <v>2</v>
      </c>
      <c r="I2323" s="3">
        <v>300</v>
      </c>
      <c r="J2323" s="5">
        <f t="shared" si="146"/>
        <v>1308.7903000000001</v>
      </c>
      <c r="K2323" s="11" t="str">
        <f t="shared" si="147"/>
        <v>P0194|Jun</v>
      </c>
    </row>
    <row r="2324" spans="1:11" ht="15" customHeight="1" x14ac:dyDescent="0.25">
      <c r="A2324" s="2" t="s">
        <v>423</v>
      </c>
      <c r="B2324" s="2" t="s">
        <v>5</v>
      </c>
      <c r="C2324" s="2">
        <v>10</v>
      </c>
      <c r="D2324" s="4">
        <v>175.62</v>
      </c>
      <c r="E2324" s="5">
        <f t="shared" si="144"/>
        <v>1756.2</v>
      </c>
      <c r="F2324" s="6">
        <v>0.03</v>
      </c>
      <c r="G2324" s="5">
        <f t="shared" si="145"/>
        <v>52.686</v>
      </c>
      <c r="H2324" s="2">
        <v>3</v>
      </c>
      <c r="I2324" s="3">
        <v>450</v>
      </c>
      <c r="J2324" s="5">
        <f t="shared" si="146"/>
        <v>2153.5139999999997</v>
      </c>
      <c r="K2324" s="11" t="str">
        <f t="shared" si="147"/>
        <v>P0194|Jul</v>
      </c>
    </row>
    <row r="2325" spans="1:11" ht="15" customHeight="1" x14ac:dyDescent="0.25">
      <c r="A2325" s="2" t="s">
        <v>423</v>
      </c>
      <c r="B2325" s="2" t="s">
        <v>6</v>
      </c>
      <c r="C2325" s="2">
        <v>9</v>
      </c>
      <c r="D2325" s="4">
        <v>177.19</v>
      </c>
      <c r="E2325" s="5">
        <f t="shared" si="144"/>
        <v>1594.71</v>
      </c>
      <c r="F2325" s="6">
        <v>0.03</v>
      </c>
      <c r="G2325" s="5">
        <f t="shared" si="145"/>
        <v>47.841299999999997</v>
      </c>
      <c r="H2325" s="2">
        <v>2</v>
      </c>
      <c r="I2325" s="3">
        <v>300</v>
      </c>
      <c r="J2325" s="5">
        <f t="shared" si="146"/>
        <v>1846.8687</v>
      </c>
      <c r="K2325" s="11" t="str">
        <f t="shared" si="147"/>
        <v>P0194|Aug</v>
      </c>
    </row>
    <row r="2326" spans="1:11" ht="15" customHeight="1" x14ac:dyDescent="0.25">
      <c r="A2326" s="2" t="s">
        <v>423</v>
      </c>
      <c r="B2326" s="2" t="s">
        <v>7</v>
      </c>
      <c r="C2326" s="2">
        <v>8</v>
      </c>
      <c r="D2326" s="4">
        <v>161.07</v>
      </c>
      <c r="E2326" s="5">
        <f t="shared" si="144"/>
        <v>1288.56</v>
      </c>
      <c r="F2326" s="6">
        <v>0.03</v>
      </c>
      <c r="G2326" s="5">
        <f t="shared" si="145"/>
        <v>38.656799999999997</v>
      </c>
      <c r="H2326" s="2">
        <v>2</v>
      </c>
      <c r="I2326" s="3">
        <v>300</v>
      </c>
      <c r="J2326" s="5">
        <f t="shared" si="146"/>
        <v>1549.9032</v>
      </c>
      <c r="K2326" s="11" t="str">
        <f t="shared" si="147"/>
        <v>P0194|Sep</v>
      </c>
    </row>
    <row r="2327" spans="1:11" ht="15" customHeight="1" x14ac:dyDescent="0.25">
      <c r="A2327" s="2" t="s">
        <v>423</v>
      </c>
      <c r="B2327" s="2" t="s">
        <v>8</v>
      </c>
      <c r="C2327" s="2">
        <v>6</v>
      </c>
      <c r="D2327" s="4">
        <v>149.96</v>
      </c>
      <c r="E2327" s="5">
        <f t="shared" si="144"/>
        <v>899.76</v>
      </c>
      <c r="F2327" s="6">
        <v>0.03</v>
      </c>
      <c r="G2327" s="5">
        <f t="shared" si="145"/>
        <v>26.992799999999999</v>
      </c>
      <c r="H2327" s="2">
        <v>2</v>
      </c>
      <c r="I2327" s="3">
        <v>300</v>
      </c>
      <c r="J2327" s="5">
        <f t="shared" si="146"/>
        <v>1172.7672</v>
      </c>
      <c r="K2327" s="11" t="str">
        <f t="shared" si="147"/>
        <v>P0194|Oct</v>
      </c>
    </row>
    <row r="2328" spans="1:11" ht="15" customHeight="1" x14ac:dyDescent="0.25">
      <c r="A2328" s="2" t="s">
        <v>423</v>
      </c>
      <c r="B2328" s="2" t="s">
        <v>9</v>
      </c>
      <c r="C2328" s="2">
        <v>6</v>
      </c>
      <c r="D2328" s="4">
        <v>155.19999999999999</v>
      </c>
      <c r="E2328" s="5">
        <f t="shared" si="144"/>
        <v>931.19999999999993</v>
      </c>
      <c r="F2328" s="6">
        <v>0.03</v>
      </c>
      <c r="G2328" s="5">
        <f t="shared" si="145"/>
        <v>27.935999999999996</v>
      </c>
      <c r="H2328" s="2">
        <v>2</v>
      </c>
      <c r="I2328" s="3">
        <v>300</v>
      </c>
      <c r="J2328" s="5">
        <f t="shared" si="146"/>
        <v>1203.2639999999999</v>
      </c>
      <c r="K2328" s="11" t="str">
        <f t="shared" si="147"/>
        <v>P0194|Nov</v>
      </c>
    </row>
    <row r="2329" spans="1:11" ht="15" customHeight="1" x14ac:dyDescent="0.25">
      <c r="A2329" s="2" t="s">
        <v>423</v>
      </c>
      <c r="B2329" s="2" t="s">
        <v>10</v>
      </c>
      <c r="C2329" s="2">
        <v>14</v>
      </c>
      <c r="D2329" s="4">
        <v>275.86</v>
      </c>
      <c r="E2329" s="5">
        <f t="shared" si="144"/>
        <v>3862.04</v>
      </c>
      <c r="F2329" s="6">
        <v>0.03</v>
      </c>
      <c r="G2329" s="5">
        <f t="shared" si="145"/>
        <v>115.8612</v>
      </c>
      <c r="H2329" s="2">
        <v>6</v>
      </c>
      <c r="I2329" s="3">
        <v>900</v>
      </c>
      <c r="J2329" s="5">
        <f t="shared" si="146"/>
        <v>4646.1787999999997</v>
      </c>
      <c r="K2329" s="11" t="str">
        <f t="shared" si="147"/>
        <v>P0194|Dec</v>
      </c>
    </row>
    <row r="2330" spans="1:11" ht="15" customHeight="1" x14ac:dyDescent="0.25">
      <c r="A2330" s="2" t="s">
        <v>423</v>
      </c>
      <c r="B2330" s="2" t="s">
        <v>11</v>
      </c>
      <c r="C2330" s="2">
        <v>12</v>
      </c>
      <c r="D2330" s="4">
        <v>256.43</v>
      </c>
      <c r="E2330" s="5">
        <f t="shared" si="144"/>
        <v>3077.16</v>
      </c>
      <c r="F2330" s="6">
        <v>0.03</v>
      </c>
      <c r="G2330" s="5">
        <f t="shared" si="145"/>
        <v>92.314799999999991</v>
      </c>
      <c r="H2330" s="2">
        <v>5</v>
      </c>
      <c r="I2330" s="3">
        <v>750</v>
      </c>
      <c r="J2330" s="5">
        <f t="shared" si="146"/>
        <v>3734.8451999999997</v>
      </c>
      <c r="K2330" s="11" t="str">
        <f t="shared" si="147"/>
        <v>P0194|Jan</v>
      </c>
    </row>
    <row r="2331" spans="1:11" ht="15" customHeight="1" x14ac:dyDescent="0.25">
      <c r="A2331" s="2" t="s">
        <v>423</v>
      </c>
      <c r="B2331" s="2" t="s">
        <v>12</v>
      </c>
      <c r="C2331" s="2">
        <v>11</v>
      </c>
      <c r="D2331" s="4">
        <v>234.48</v>
      </c>
      <c r="E2331" s="5">
        <f t="shared" si="144"/>
        <v>2579.2799999999997</v>
      </c>
      <c r="F2331" s="6">
        <v>0.03</v>
      </c>
      <c r="G2331" s="5">
        <f t="shared" si="145"/>
        <v>77.378399999999985</v>
      </c>
      <c r="H2331" s="2">
        <v>4</v>
      </c>
      <c r="I2331" s="3">
        <v>600</v>
      </c>
      <c r="J2331" s="5">
        <f t="shared" si="146"/>
        <v>3101.9015999999997</v>
      </c>
      <c r="K2331" s="11" t="str">
        <f t="shared" si="147"/>
        <v>P0194|Feb</v>
      </c>
    </row>
    <row r="2332" spans="1:11" ht="15" customHeight="1" x14ac:dyDescent="0.25">
      <c r="A2332" s="2" t="s">
        <v>423</v>
      </c>
      <c r="B2332" s="2" t="s">
        <v>13</v>
      </c>
      <c r="C2332" s="2">
        <v>11</v>
      </c>
      <c r="D2332" s="4">
        <v>197.34</v>
      </c>
      <c r="E2332" s="5">
        <f t="shared" si="144"/>
        <v>2170.7400000000002</v>
      </c>
      <c r="F2332" s="6">
        <v>0.03</v>
      </c>
      <c r="G2332" s="5">
        <f t="shared" si="145"/>
        <v>65.122200000000007</v>
      </c>
      <c r="H2332" s="2">
        <v>4</v>
      </c>
      <c r="I2332" s="3">
        <v>600</v>
      </c>
      <c r="J2332" s="5">
        <f t="shared" si="146"/>
        <v>2705.6178000000004</v>
      </c>
      <c r="K2332" s="11" t="str">
        <f t="shared" si="147"/>
        <v>P0194|Mar</v>
      </c>
    </row>
    <row r="2333" spans="1:11" ht="15" customHeight="1" x14ac:dyDescent="0.25">
      <c r="A2333" s="2" t="s">
        <v>425</v>
      </c>
      <c r="B2333" s="2" t="s">
        <v>2</v>
      </c>
      <c r="C2333" s="2">
        <v>6</v>
      </c>
      <c r="D2333" s="4">
        <v>100.38</v>
      </c>
      <c r="E2333" s="5">
        <f t="shared" si="144"/>
        <v>602.28</v>
      </c>
      <c r="F2333" s="6">
        <v>0.03</v>
      </c>
      <c r="G2333" s="5">
        <f t="shared" si="145"/>
        <v>18.068399999999997</v>
      </c>
      <c r="H2333" s="2">
        <v>2</v>
      </c>
      <c r="I2333" s="3">
        <v>240</v>
      </c>
      <c r="J2333" s="5">
        <f t="shared" si="146"/>
        <v>824.21159999999998</v>
      </c>
      <c r="K2333" s="11" t="str">
        <f t="shared" si="147"/>
        <v>P0195|Apr</v>
      </c>
    </row>
    <row r="2334" spans="1:11" ht="15" customHeight="1" x14ac:dyDescent="0.25">
      <c r="A2334" s="2" t="s">
        <v>425</v>
      </c>
      <c r="B2334" s="2" t="s">
        <v>3</v>
      </c>
      <c r="C2334" s="2">
        <v>6</v>
      </c>
      <c r="D2334" s="4">
        <v>111.31</v>
      </c>
      <c r="E2334" s="5">
        <f t="shared" si="144"/>
        <v>667.86</v>
      </c>
      <c r="F2334" s="6">
        <v>0.03</v>
      </c>
      <c r="G2334" s="5">
        <f t="shared" si="145"/>
        <v>20.035799999999998</v>
      </c>
      <c r="H2334" s="2">
        <v>2</v>
      </c>
      <c r="I2334" s="3">
        <v>240</v>
      </c>
      <c r="J2334" s="5">
        <f t="shared" si="146"/>
        <v>887.82420000000002</v>
      </c>
      <c r="K2334" s="11" t="str">
        <f t="shared" si="147"/>
        <v>P0195|May</v>
      </c>
    </row>
    <row r="2335" spans="1:11" ht="15" customHeight="1" x14ac:dyDescent="0.25">
      <c r="A2335" s="2" t="s">
        <v>425</v>
      </c>
      <c r="B2335" s="2" t="s">
        <v>4</v>
      </c>
      <c r="C2335" s="2">
        <v>8</v>
      </c>
      <c r="D2335" s="4">
        <v>118.16</v>
      </c>
      <c r="E2335" s="5">
        <f t="shared" si="144"/>
        <v>945.28</v>
      </c>
      <c r="F2335" s="6">
        <v>0.03</v>
      </c>
      <c r="G2335" s="5">
        <f t="shared" si="145"/>
        <v>28.3584</v>
      </c>
      <c r="H2335" s="2">
        <v>2</v>
      </c>
      <c r="I2335" s="3">
        <v>240</v>
      </c>
      <c r="J2335" s="5">
        <f t="shared" si="146"/>
        <v>1156.9215999999999</v>
      </c>
      <c r="K2335" s="11" t="str">
        <f t="shared" si="147"/>
        <v>P0195|Jun</v>
      </c>
    </row>
    <row r="2336" spans="1:11" ht="15" customHeight="1" x14ac:dyDescent="0.25">
      <c r="A2336" s="2" t="s">
        <v>425</v>
      </c>
      <c r="B2336" s="2" t="s">
        <v>5</v>
      </c>
      <c r="C2336" s="2">
        <v>11</v>
      </c>
      <c r="D2336" s="4">
        <v>135.19</v>
      </c>
      <c r="E2336" s="5">
        <f t="shared" si="144"/>
        <v>1487.09</v>
      </c>
      <c r="F2336" s="6">
        <v>0.03</v>
      </c>
      <c r="G2336" s="5">
        <f t="shared" si="145"/>
        <v>44.612699999999997</v>
      </c>
      <c r="H2336" s="2">
        <v>3</v>
      </c>
      <c r="I2336" s="3">
        <v>360</v>
      </c>
      <c r="J2336" s="5">
        <f t="shared" si="146"/>
        <v>1802.4773</v>
      </c>
      <c r="K2336" s="11" t="str">
        <f t="shared" si="147"/>
        <v>P0195|Jul</v>
      </c>
    </row>
    <row r="2337" spans="1:11" ht="15" customHeight="1" x14ac:dyDescent="0.25">
      <c r="A2337" s="2" t="s">
        <v>425</v>
      </c>
      <c r="B2337" s="2" t="s">
        <v>6</v>
      </c>
      <c r="C2337" s="2">
        <v>9</v>
      </c>
      <c r="D2337" s="4">
        <v>138.66999999999999</v>
      </c>
      <c r="E2337" s="5">
        <f t="shared" si="144"/>
        <v>1248.03</v>
      </c>
      <c r="F2337" s="6">
        <v>0.03</v>
      </c>
      <c r="G2337" s="5">
        <f t="shared" si="145"/>
        <v>37.440899999999999</v>
      </c>
      <c r="H2337" s="2">
        <v>2</v>
      </c>
      <c r="I2337" s="3">
        <v>240</v>
      </c>
      <c r="J2337" s="5">
        <f t="shared" si="146"/>
        <v>1450.5890999999999</v>
      </c>
      <c r="K2337" s="11" t="str">
        <f t="shared" si="147"/>
        <v>P0195|Aug</v>
      </c>
    </row>
    <row r="2338" spans="1:11" ht="15" customHeight="1" x14ac:dyDescent="0.25">
      <c r="A2338" s="2" t="s">
        <v>425</v>
      </c>
      <c r="B2338" s="2" t="s">
        <v>7</v>
      </c>
      <c r="C2338" s="2">
        <v>7</v>
      </c>
      <c r="D2338" s="4">
        <v>116.05</v>
      </c>
      <c r="E2338" s="5">
        <f t="shared" si="144"/>
        <v>812.35</v>
      </c>
      <c r="F2338" s="6">
        <v>0.03</v>
      </c>
      <c r="G2338" s="5">
        <f t="shared" si="145"/>
        <v>24.3705</v>
      </c>
      <c r="H2338" s="2">
        <v>2</v>
      </c>
      <c r="I2338" s="3">
        <v>240</v>
      </c>
      <c r="J2338" s="5">
        <f t="shared" si="146"/>
        <v>1027.9794999999999</v>
      </c>
      <c r="K2338" s="11" t="str">
        <f t="shared" si="147"/>
        <v>P0195|Sep</v>
      </c>
    </row>
    <row r="2339" spans="1:11" ht="15" customHeight="1" x14ac:dyDescent="0.25">
      <c r="A2339" s="2" t="s">
        <v>425</v>
      </c>
      <c r="B2339" s="2" t="s">
        <v>8</v>
      </c>
      <c r="C2339" s="2">
        <v>7</v>
      </c>
      <c r="D2339" s="4">
        <v>105.89</v>
      </c>
      <c r="E2339" s="5">
        <f t="shared" si="144"/>
        <v>741.23</v>
      </c>
      <c r="F2339" s="6">
        <v>0.03</v>
      </c>
      <c r="G2339" s="5">
        <f t="shared" si="145"/>
        <v>22.236899999999999</v>
      </c>
      <c r="H2339" s="2">
        <v>2</v>
      </c>
      <c r="I2339" s="3">
        <v>240</v>
      </c>
      <c r="J2339" s="5">
        <f t="shared" si="146"/>
        <v>958.99310000000003</v>
      </c>
      <c r="K2339" s="11" t="str">
        <f t="shared" si="147"/>
        <v>P0195|Oct</v>
      </c>
    </row>
    <row r="2340" spans="1:11" ht="15" customHeight="1" x14ac:dyDescent="0.25">
      <c r="A2340" s="2" t="s">
        <v>425</v>
      </c>
      <c r="B2340" s="2" t="s">
        <v>9</v>
      </c>
      <c r="C2340" s="2">
        <v>7</v>
      </c>
      <c r="D2340" s="4">
        <v>125.2</v>
      </c>
      <c r="E2340" s="5">
        <f t="shared" si="144"/>
        <v>876.4</v>
      </c>
      <c r="F2340" s="6">
        <v>0.03</v>
      </c>
      <c r="G2340" s="5">
        <f t="shared" si="145"/>
        <v>26.291999999999998</v>
      </c>
      <c r="H2340" s="2">
        <v>2</v>
      </c>
      <c r="I2340" s="3">
        <v>240</v>
      </c>
      <c r="J2340" s="5">
        <f t="shared" si="146"/>
        <v>1090.1080000000002</v>
      </c>
      <c r="K2340" s="11" t="str">
        <f t="shared" si="147"/>
        <v>P0195|Nov</v>
      </c>
    </row>
    <row r="2341" spans="1:11" ht="15" customHeight="1" x14ac:dyDescent="0.25">
      <c r="A2341" s="2" t="s">
        <v>425</v>
      </c>
      <c r="B2341" s="2" t="s">
        <v>10</v>
      </c>
      <c r="C2341" s="2">
        <v>15</v>
      </c>
      <c r="D2341" s="4">
        <v>208.85</v>
      </c>
      <c r="E2341" s="5">
        <f t="shared" si="144"/>
        <v>3132.75</v>
      </c>
      <c r="F2341" s="6">
        <v>0.03</v>
      </c>
      <c r="G2341" s="5">
        <f t="shared" si="145"/>
        <v>93.982500000000002</v>
      </c>
      <c r="H2341" s="2">
        <v>6</v>
      </c>
      <c r="I2341" s="3">
        <v>720</v>
      </c>
      <c r="J2341" s="5">
        <f t="shared" si="146"/>
        <v>3758.7674999999999</v>
      </c>
      <c r="K2341" s="11" t="str">
        <f t="shared" si="147"/>
        <v>P0195|Dec</v>
      </c>
    </row>
    <row r="2342" spans="1:11" ht="15" customHeight="1" x14ac:dyDescent="0.25">
      <c r="A2342" s="2" t="s">
        <v>425</v>
      </c>
      <c r="B2342" s="2" t="s">
        <v>11</v>
      </c>
      <c r="C2342" s="2">
        <v>14</v>
      </c>
      <c r="D2342" s="4">
        <v>184.26</v>
      </c>
      <c r="E2342" s="5">
        <f t="shared" si="144"/>
        <v>2579.64</v>
      </c>
      <c r="F2342" s="6">
        <v>0.03</v>
      </c>
      <c r="G2342" s="5">
        <f t="shared" si="145"/>
        <v>77.389199999999988</v>
      </c>
      <c r="H2342" s="2">
        <v>5</v>
      </c>
      <c r="I2342" s="3">
        <v>600</v>
      </c>
      <c r="J2342" s="5">
        <f t="shared" si="146"/>
        <v>3102.2507999999998</v>
      </c>
      <c r="K2342" s="11" t="str">
        <f t="shared" si="147"/>
        <v>P0195|Jan</v>
      </c>
    </row>
    <row r="2343" spans="1:11" ht="15" customHeight="1" x14ac:dyDescent="0.25">
      <c r="A2343" s="2" t="s">
        <v>425</v>
      </c>
      <c r="B2343" s="2" t="s">
        <v>12</v>
      </c>
      <c r="C2343" s="2">
        <v>12</v>
      </c>
      <c r="D2343" s="4">
        <v>161.38999999999999</v>
      </c>
      <c r="E2343" s="5">
        <f t="shared" si="144"/>
        <v>1936.6799999999998</v>
      </c>
      <c r="F2343" s="6">
        <v>0.03</v>
      </c>
      <c r="G2343" s="5">
        <f t="shared" si="145"/>
        <v>58.100399999999993</v>
      </c>
      <c r="H2343" s="2">
        <v>5</v>
      </c>
      <c r="I2343" s="3">
        <v>600</v>
      </c>
      <c r="J2343" s="5">
        <f t="shared" si="146"/>
        <v>2478.5796</v>
      </c>
      <c r="K2343" s="11" t="str">
        <f t="shared" si="147"/>
        <v>P0195|Feb</v>
      </c>
    </row>
    <row r="2344" spans="1:11" ht="15" customHeight="1" x14ac:dyDescent="0.25">
      <c r="A2344" s="2" t="s">
        <v>425</v>
      </c>
      <c r="B2344" s="2" t="s">
        <v>13</v>
      </c>
      <c r="C2344" s="2">
        <v>10</v>
      </c>
      <c r="D2344" s="4">
        <v>158.30000000000001</v>
      </c>
      <c r="E2344" s="5">
        <f t="shared" si="144"/>
        <v>1583</v>
      </c>
      <c r="F2344" s="6">
        <v>0.03</v>
      </c>
      <c r="G2344" s="5">
        <f t="shared" si="145"/>
        <v>47.489999999999995</v>
      </c>
      <c r="H2344" s="2">
        <v>4</v>
      </c>
      <c r="I2344" s="3">
        <v>480</v>
      </c>
      <c r="J2344" s="5">
        <f t="shared" si="146"/>
        <v>2015.51</v>
      </c>
      <c r="K2344" s="11" t="str">
        <f t="shared" si="147"/>
        <v>P0195|Mar</v>
      </c>
    </row>
    <row r="2345" spans="1:11" ht="15" customHeight="1" x14ac:dyDescent="0.25">
      <c r="A2345" s="2" t="s">
        <v>427</v>
      </c>
      <c r="B2345" s="2" t="s">
        <v>2</v>
      </c>
      <c r="C2345" s="2">
        <v>6</v>
      </c>
      <c r="D2345" s="4">
        <v>153.08000000000001</v>
      </c>
      <c r="E2345" s="5">
        <f t="shared" si="144"/>
        <v>918.48</v>
      </c>
      <c r="F2345" s="6">
        <v>0.03</v>
      </c>
      <c r="G2345" s="5">
        <f t="shared" si="145"/>
        <v>27.554400000000001</v>
      </c>
      <c r="H2345" s="2">
        <v>2</v>
      </c>
      <c r="I2345" s="3">
        <v>300</v>
      </c>
      <c r="J2345" s="5">
        <f t="shared" si="146"/>
        <v>1190.9256</v>
      </c>
      <c r="K2345" s="11" t="str">
        <f t="shared" si="147"/>
        <v>P0196|Apr</v>
      </c>
    </row>
    <row r="2346" spans="1:11" ht="15" customHeight="1" x14ac:dyDescent="0.25">
      <c r="A2346" s="2" t="s">
        <v>427</v>
      </c>
      <c r="B2346" s="2" t="s">
        <v>3</v>
      </c>
      <c r="C2346" s="2">
        <v>6</v>
      </c>
      <c r="D2346" s="4">
        <v>187.63</v>
      </c>
      <c r="E2346" s="5">
        <f t="shared" si="144"/>
        <v>1125.78</v>
      </c>
      <c r="F2346" s="6">
        <v>0.03</v>
      </c>
      <c r="G2346" s="5">
        <f t="shared" si="145"/>
        <v>33.773399999999995</v>
      </c>
      <c r="H2346" s="2">
        <v>2</v>
      </c>
      <c r="I2346" s="3">
        <v>300</v>
      </c>
      <c r="J2346" s="5">
        <f t="shared" si="146"/>
        <v>1392.0065999999999</v>
      </c>
      <c r="K2346" s="11" t="str">
        <f t="shared" si="147"/>
        <v>P0196|May</v>
      </c>
    </row>
    <row r="2347" spans="1:11" ht="15" customHeight="1" x14ac:dyDescent="0.25">
      <c r="A2347" s="2" t="s">
        <v>427</v>
      </c>
      <c r="B2347" s="2" t="s">
        <v>4</v>
      </c>
      <c r="C2347" s="2">
        <v>8</v>
      </c>
      <c r="D2347" s="4">
        <v>164.88</v>
      </c>
      <c r="E2347" s="5">
        <f t="shared" si="144"/>
        <v>1319.04</v>
      </c>
      <c r="F2347" s="6">
        <v>0.03</v>
      </c>
      <c r="G2347" s="5">
        <f t="shared" si="145"/>
        <v>39.571199999999997</v>
      </c>
      <c r="H2347" s="2">
        <v>2</v>
      </c>
      <c r="I2347" s="3">
        <v>300</v>
      </c>
      <c r="J2347" s="5">
        <f t="shared" si="146"/>
        <v>1579.4687999999999</v>
      </c>
      <c r="K2347" s="11" t="str">
        <f t="shared" si="147"/>
        <v>P0196|Jun</v>
      </c>
    </row>
    <row r="2348" spans="1:11" ht="15" customHeight="1" x14ac:dyDescent="0.25">
      <c r="A2348" s="2" t="s">
        <v>427</v>
      </c>
      <c r="B2348" s="2" t="s">
        <v>5</v>
      </c>
      <c r="C2348" s="2">
        <v>10</v>
      </c>
      <c r="D2348" s="4">
        <v>204.45</v>
      </c>
      <c r="E2348" s="5">
        <f t="shared" si="144"/>
        <v>2044.5</v>
      </c>
      <c r="F2348" s="6">
        <v>0.03</v>
      </c>
      <c r="G2348" s="5">
        <f t="shared" si="145"/>
        <v>61.335000000000001</v>
      </c>
      <c r="H2348" s="2">
        <v>3</v>
      </c>
      <c r="I2348" s="3">
        <v>450</v>
      </c>
      <c r="J2348" s="5">
        <f t="shared" si="146"/>
        <v>2433.165</v>
      </c>
      <c r="K2348" s="11" t="str">
        <f t="shared" si="147"/>
        <v>P0196|Jul</v>
      </c>
    </row>
    <row r="2349" spans="1:11" ht="15" customHeight="1" x14ac:dyDescent="0.25">
      <c r="A2349" s="2" t="s">
        <v>427</v>
      </c>
      <c r="B2349" s="2" t="s">
        <v>6</v>
      </c>
      <c r="C2349" s="2">
        <v>10</v>
      </c>
      <c r="D2349" s="4">
        <v>209.43</v>
      </c>
      <c r="E2349" s="5">
        <f t="shared" si="144"/>
        <v>2094.3000000000002</v>
      </c>
      <c r="F2349" s="6">
        <v>0.03</v>
      </c>
      <c r="G2349" s="5">
        <f t="shared" si="145"/>
        <v>62.829000000000001</v>
      </c>
      <c r="H2349" s="2">
        <v>3</v>
      </c>
      <c r="I2349" s="3">
        <v>450</v>
      </c>
      <c r="J2349" s="5">
        <f t="shared" si="146"/>
        <v>2481.471</v>
      </c>
      <c r="K2349" s="11" t="str">
        <f t="shared" si="147"/>
        <v>P0196|Aug</v>
      </c>
    </row>
    <row r="2350" spans="1:11" ht="15" customHeight="1" x14ac:dyDescent="0.25">
      <c r="A2350" s="2" t="s">
        <v>427</v>
      </c>
      <c r="B2350" s="2" t="s">
        <v>7</v>
      </c>
      <c r="C2350" s="2">
        <v>7</v>
      </c>
      <c r="D2350" s="4">
        <v>181.5</v>
      </c>
      <c r="E2350" s="5">
        <f t="shared" si="144"/>
        <v>1270.5</v>
      </c>
      <c r="F2350" s="6">
        <v>0.03</v>
      </c>
      <c r="G2350" s="5">
        <f t="shared" si="145"/>
        <v>38.115000000000002</v>
      </c>
      <c r="H2350" s="2">
        <v>2</v>
      </c>
      <c r="I2350" s="3">
        <v>300</v>
      </c>
      <c r="J2350" s="5">
        <f t="shared" si="146"/>
        <v>1532.385</v>
      </c>
      <c r="K2350" s="11" t="str">
        <f t="shared" si="147"/>
        <v>P0196|Sep</v>
      </c>
    </row>
    <row r="2351" spans="1:11" ht="15" customHeight="1" x14ac:dyDescent="0.25">
      <c r="A2351" s="2" t="s">
        <v>427</v>
      </c>
      <c r="B2351" s="2" t="s">
        <v>8</v>
      </c>
      <c r="C2351" s="2">
        <v>7</v>
      </c>
      <c r="D2351" s="4">
        <v>170.56</v>
      </c>
      <c r="E2351" s="5">
        <f t="shared" si="144"/>
        <v>1193.92</v>
      </c>
      <c r="F2351" s="6">
        <v>0.03</v>
      </c>
      <c r="G2351" s="5">
        <f t="shared" si="145"/>
        <v>35.817599999999999</v>
      </c>
      <c r="H2351" s="2">
        <v>2</v>
      </c>
      <c r="I2351" s="3">
        <v>300</v>
      </c>
      <c r="J2351" s="5">
        <f t="shared" si="146"/>
        <v>1458.1024</v>
      </c>
      <c r="K2351" s="11" t="str">
        <f t="shared" si="147"/>
        <v>P0196|Oct</v>
      </c>
    </row>
    <row r="2352" spans="1:11" ht="15" customHeight="1" x14ac:dyDescent="0.25">
      <c r="A2352" s="2" t="s">
        <v>427</v>
      </c>
      <c r="B2352" s="2" t="s">
        <v>9</v>
      </c>
      <c r="C2352" s="2">
        <v>7</v>
      </c>
      <c r="D2352" s="4">
        <v>178.3</v>
      </c>
      <c r="E2352" s="5">
        <f t="shared" si="144"/>
        <v>1248.1000000000001</v>
      </c>
      <c r="F2352" s="6">
        <v>0.03</v>
      </c>
      <c r="G2352" s="5">
        <f t="shared" si="145"/>
        <v>37.443000000000005</v>
      </c>
      <c r="H2352" s="2">
        <v>2</v>
      </c>
      <c r="I2352" s="3">
        <v>300</v>
      </c>
      <c r="J2352" s="5">
        <f t="shared" si="146"/>
        <v>1510.6570000000002</v>
      </c>
      <c r="K2352" s="11" t="str">
        <f t="shared" si="147"/>
        <v>P0196|Nov</v>
      </c>
    </row>
    <row r="2353" spans="1:11" ht="15" customHeight="1" x14ac:dyDescent="0.25">
      <c r="A2353" s="2" t="s">
        <v>427</v>
      </c>
      <c r="B2353" s="2" t="s">
        <v>10</v>
      </c>
      <c r="C2353" s="2">
        <v>13</v>
      </c>
      <c r="D2353" s="4">
        <v>312.7</v>
      </c>
      <c r="E2353" s="5">
        <f t="shared" si="144"/>
        <v>4065.1</v>
      </c>
      <c r="F2353" s="6">
        <v>0.03</v>
      </c>
      <c r="G2353" s="5">
        <f t="shared" si="145"/>
        <v>121.95299999999999</v>
      </c>
      <c r="H2353" s="2">
        <v>5</v>
      </c>
      <c r="I2353" s="3">
        <v>750</v>
      </c>
      <c r="J2353" s="5">
        <f t="shared" si="146"/>
        <v>4693.1469999999999</v>
      </c>
      <c r="K2353" s="11" t="str">
        <f t="shared" si="147"/>
        <v>P0196|Dec</v>
      </c>
    </row>
    <row r="2354" spans="1:11" ht="15" customHeight="1" x14ac:dyDescent="0.25">
      <c r="A2354" s="2" t="s">
        <v>427</v>
      </c>
      <c r="B2354" s="2" t="s">
        <v>11</v>
      </c>
      <c r="C2354" s="2">
        <v>15</v>
      </c>
      <c r="D2354" s="4">
        <v>279.98</v>
      </c>
      <c r="E2354" s="5">
        <f t="shared" si="144"/>
        <v>4199.7000000000007</v>
      </c>
      <c r="F2354" s="6">
        <v>0.03</v>
      </c>
      <c r="G2354" s="5">
        <f t="shared" si="145"/>
        <v>125.99100000000001</v>
      </c>
      <c r="H2354" s="2">
        <v>6</v>
      </c>
      <c r="I2354" s="3">
        <v>900</v>
      </c>
      <c r="J2354" s="5">
        <f t="shared" si="146"/>
        <v>4973.7090000000007</v>
      </c>
      <c r="K2354" s="11" t="str">
        <f t="shared" si="147"/>
        <v>P0196|Jan</v>
      </c>
    </row>
    <row r="2355" spans="1:11" ht="15" customHeight="1" x14ac:dyDescent="0.25">
      <c r="A2355" s="2" t="s">
        <v>427</v>
      </c>
      <c r="B2355" s="2" t="s">
        <v>12</v>
      </c>
      <c r="C2355" s="2">
        <v>11</v>
      </c>
      <c r="D2355" s="4">
        <v>268.7</v>
      </c>
      <c r="E2355" s="5">
        <f t="shared" si="144"/>
        <v>2955.7</v>
      </c>
      <c r="F2355" s="6">
        <v>0.03</v>
      </c>
      <c r="G2355" s="5">
        <f t="shared" si="145"/>
        <v>88.670999999999992</v>
      </c>
      <c r="H2355" s="2">
        <v>4</v>
      </c>
      <c r="I2355" s="3">
        <v>600</v>
      </c>
      <c r="J2355" s="5">
        <f t="shared" si="146"/>
        <v>3467.029</v>
      </c>
      <c r="K2355" s="11" t="str">
        <f t="shared" si="147"/>
        <v>P0196|Feb</v>
      </c>
    </row>
    <row r="2356" spans="1:11" ht="15" customHeight="1" x14ac:dyDescent="0.25">
      <c r="A2356" s="2" t="s">
        <v>427</v>
      </c>
      <c r="B2356" s="2" t="s">
        <v>13</v>
      </c>
      <c r="C2356" s="2">
        <v>11</v>
      </c>
      <c r="D2356" s="4">
        <v>219.19</v>
      </c>
      <c r="E2356" s="5">
        <f t="shared" si="144"/>
        <v>2411.09</v>
      </c>
      <c r="F2356" s="6">
        <v>0.03</v>
      </c>
      <c r="G2356" s="5">
        <f t="shared" si="145"/>
        <v>72.332700000000003</v>
      </c>
      <c r="H2356" s="2">
        <v>4</v>
      </c>
      <c r="I2356" s="3">
        <v>600</v>
      </c>
      <c r="J2356" s="5">
        <f t="shared" si="146"/>
        <v>2938.7573000000002</v>
      </c>
      <c r="K2356" s="11" t="str">
        <f t="shared" si="147"/>
        <v>P0196|Mar</v>
      </c>
    </row>
    <row r="2357" spans="1:11" ht="15" customHeight="1" x14ac:dyDescent="0.25">
      <c r="A2357" s="2" t="s">
        <v>429</v>
      </c>
      <c r="B2357" s="2" t="s">
        <v>2</v>
      </c>
      <c r="C2357" s="2">
        <v>6</v>
      </c>
      <c r="D2357" s="4">
        <v>261.95999999999998</v>
      </c>
      <c r="E2357" s="5">
        <f t="shared" si="144"/>
        <v>1571.7599999999998</v>
      </c>
      <c r="F2357" s="6">
        <v>0.03</v>
      </c>
      <c r="G2357" s="5">
        <f t="shared" si="145"/>
        <v>47.152799999999992</v>
      </c>
      <c r="H2357" s="2">
        <v>2</v>
      </c>
      <c r="I2357" s="3">
        <v>450</v>
      </c>
      <c r="J2357" s="5">
        <f t="shared" si="146"/>
        <v>1974.6071999999997</v>
      </c>
      <c r="K2357" s="11" t="str">
        <f t="shared" si="147"/>
        <v>P0197|Apr</v>
      </c>
    </row>
    <row r="2358" spans="1:11" ht="15" customHeight="1" x14ac:dyDescent="0.25">
      <c r="A2358" s="2" t="s">
        <v>429</v>
      </c>
      <c r="B2358" s="2" t="s">
        <v>3</v>
      </c>
      <c r="C2358" s="2">
        <v>6</v>
      </c>
      <c r="D2358" s="4">
        <v>272.94</v>
      </c>
      <c r="E2358" s="5">
        <f t="shared" si="144"/>
        <v>1637.6399999999999</v>
      </c>
      <c r="F2358" s="6">
        <v>0.03</v>
      </c>
      <c r="G2358" s="5">
        <f t="shared" si="145"/>
        <v>49.129199999999997</v>
      </c>
      <c r="H2358" s="2">
        <v>2</v>
      </c>
      <c r="I2358" s="3">
        <v>450</v>
      </c>
      <c r="J2358" s="5">
        <f t="shared" si="146"/>
        <v>2038.5107999999998</v>
      </c>
      <c r="K2358" s="11" t="str">
        <f t="shared" si="147"/>
        <v>P0197|May</v>
      </c>
    </row>
    <row r="2359" spans="1:11" ht="15" customHeight="1" x14ac:dyDescent="0.25">
      <c r="A2359" s="2" t="s">
        <v>429</v>
      </c>
      <c r="B2359" s="2" t="s">
        <v>4</v>
      </c>
      <c r="C2359" s="2">
        <v>8</v>
      </c>
      <c r="D2359" s="4">
        <v>258.42</v>
      </c>
      <c r="E2359" s="5">
        <f t="shared" si="144"/>
        <v>2067.36</v>
      </c>
      <c r="F2359" s="6">
        <v>0.03</v>
      </c>
      <c r="G2359" s="5">
        <f t="shared" si="145"/>
        <v>62.020800000000001</v>
      </c>
      <c r="H2359" s="2">
        <v>2</v>
      </c>
      <c r="I2359" s="3">
        <v>450</v>
      </c>
      <c r="J2359" s="5">
        <f t="shared" si="146"/>
        <v>2455.3392000000003</v>
      </c>
      <c r="K2359" s="11" t="str">
        <f t="shared" si="147"/>
        <v>P0197|Jun</v>
      </c>
    </row>
    <row r="2360" spans="1:11" ht="15" customHeight="1" x14ac:dyDescent="0.25">
      <c r="A2360" s="2" t="s">
        <v>429</v>
      </c>
      <c r="B2360" s="2" t="s">
        <v>5</v>
      </c>
      <c r="C2360" s="2">
        <v>10</v>
      </c>
      <c r="D2360" s="4">
        <v>291.32</v>
      </c>
      <c r="E2360" s="5">
        <f t="shared" si="144"/>
        <v>2913.2</v>
      </c>
      <c r="F2360" s="6">
        <v>0.03</v>
      </c>
      <c r="G2360" s="5">
        <f t="shared" si="145"/>
        <v>87.395999999999987</v>
      </c>
      <c r="H2360" s="2">
        <v>3</v>
      </c>
      <c r="I2360" s="3">
        <v>675</v>
      </c>
      <c r="J2360" s="5">
        <f t="shared" si="146"/>
        <v>3500.8039999999996</v>
      </c>
      <c r="K2360" s="11" t="str">
        <f t="shared" si="147"/>
        <v>P0197|Jul</v>
      </c>
    </row>
    <row r="2361" spans="1:11" ht="15" customHeight="1" x14ac:dyDescent="0.25">
      <c r="A2361" s="2" t="s">
        <v>429</v>
      </c>
      <c r="B2361" s="2" t="s">
        <v>6</v>
      </c>
      <c r="C2361" s="2">
        <v>8</v>
      </c>
      <c r="D2361" s="4">
        <v>289.73</v>
      </c>
      <c r="E2361" s="5">
        <f t="shared" si="144"/>
        <v>2317.84</v>
      </c>
      <c r="F2361" s="6">
        <v>0.03</v>
      </c>
      <c r="G2361" s="5">
        <f t="shared" si="145"/>
        <v>69.535200000000003</v>
      </c>
      <c r="H2361" s="2">
        <v>2</v>
      </c>
      <c r="I2361" s="3">
        <v>450</v>
      </c>
      <c r="J2361" s="5">
        <f t="shared" si="146"/>
        <v>2698.3048000000003</v>
      </c>
      <c r="K2361" s="11" t="str">
        <f t="shared" si="147"/>
        <v>P0197|Aug</v>
      </c>
    </row>
    <row r="2362" spans="1:11" ht="15" customHeight="1" x14ac:dyDescent="0.25">
      <c r="A2362" s="2" t="s">
        <v>429</v>
      </c>
      <c r="B2362" s="2" t="s">
        <v>7</v>
      </c>
      <c r="C2362" s="2">
        <v>6</v>
      </c>
      <c r="D2362" s="4">
        <v>252.86</v>
      </c>
      <c r="E2362" s="5">
        <f t="shared" si="144"/>
        <v>1517.16</v>
      </c>
      <c r="F2362" s="6">
        <v>0.03</v>
      </c>
      <c r="G2362" s="5">
        <f t="shared" si="145"/>
        <v>45.514800000000001</v>
      </c>
      <c r="H2362" s="2">
        <v>2</v>
      </c>
      <c r="I2362" s="3">
        <v>450</v>
      </c>
      <c r="J2362" s="5">
        <f t="shared" si="146"/>
        <v>1921.6452000000002</v>
      </c>
      <c r="K2362" s="11" t="str">
        <f t="shared" si="147"/>
        <v>P0197|Sep</v>
      </c>
    </row>
    <row r="2363" spans="1:11" ht="15" customHeight="1" x14ac:dyDescent="0.25">
      <c r="A2363" s="2" t="s">
        <v>429</v>
      </c>
      <c r="B2363" s="2" t="s">
        <v>8</v>
      </c>
      <c r="C2363" s="2">
        <v>6</v>
      </c>
      <c r="D2363" s="4">
        <v>265.67</v>
      </c>
      <c r="E2363" s="5">
        <f t="shared" si="144"/>
        <v>1594.02</v>
      </c>
      <c r="F2363" s="6">
        <v>0.03</v>
      </c>
      <c r="G2363" s="5">
        <f t="shared" si="145"/>
        <v>47.820599999999999</v>
      </c>
      <c r="H2363" s="2">
        <v>2</v>
      </c>
      <c r="I2363" s="3">
        <v>450</v>
      </c>
      <c r="J2363" s="5">
        <f t="shared" si="146"/>
        <v>1996.1994</v>
      </c>
      <c r="K2363" s="11" t="str">
        <f t="shared" si="147"/>
        <v>P0197|Oct</v>
      </c>
    </row>
    <row r="2364" spans="1:11" ht="15" customHeight="1" x14ac:dyDescent="0.25">
      <c r="A2364" s="2" t="s">
        <v>429</v>
      </c>
      <c r="B2364" s="2" t="s">
        <v>9</v>
      </c>
      <c r="C2364" s="2">
        <v>7</v>
      </c>
      <c r="D2364" s="4">
        <v>250.17</v>
      </c>
      <c r="E2364" s="5">
        <f t="shared" si="144"/>
        <v>1751.1899999999998</v>
      </c>
      <c r="F2364" s="6">
        <v>0.03</v>
      </c>
      <c r="G2364" s="5">
        <f t="shared" si="145"/>
        <v>52.535699999999991</v>
      </c>
      <c r="H2364" s="2">
        <v>3</v>
      </c>
      <c r="I2364" s="3">
        <v>675</v>
      </c>
      <c r="J2364" s="5">
        <f t="shared" si="146"/>
        <v>2373.6542999999997</v>
      </c>
      <c r="K2364" s="11" t="str">
        <f t="shared" si="147"/>
        <v>P0197|Nov</v>
      </c>
    </row>
    <row r="2365" spans="1:11" ht="15" customHeight="1" x14ac:dyDescent="0.25">
      <c r="A2365" s="2" t="s">
        <v>429</v>
      </c>
      <c r="B2365" s="2" t="s">
        <v>10</v>
      </c>
      <c r="C2365" s="2">
        <v>13</v>
      </c>
      <c r="D2365" s="4">
        <v>429.49</v>
      </c>
      <c r="E2365" s="5">
        <f t="shared" si="144"/>
        <v>5583.37</v>
      </c>
      <c r="F2365" s="6">
        <v>0.03</v>
      </c>
      <c r="G2365" s="5">
        <f t="shared" si="145"/>
        <v>167.50109999999998</v>
      </c>
      <c r="H2365" s="2">
        <v>5</v>
      </c>
      <c r="I2365" s="3">
        <v>1125</v>
      </c>
      <c r="J2365" s="5">
        <f t="shared" si="146"/>
        <v>6540.8688999999995</v>
      </c>
      <c r="K2365" s="11" t="str">
        <f t="shared" si="147"/>
        <v>P0197|Dec</v>
      </c>
    </row>
    <row r="2366" spans="1:11" ht="15" customHeight="1" x14ac:dyDescent="0.25">
      <c r="A2366" s="2" t="s">
        <v>429</v>
      </c>
      <c r="B2366" s="2" t="s">
        <v>11</v>
      </c>
      <c r="C2366" s="2">
        <v>13</v>
      </c>
      <c r="D2366" s="4">
        <v>434.05</v>
      </c>
      <c r="E2366" s="5">
        <f t="shared" si="144"/>
        <v>5642.6500000000005</v>
      </c>
      <c r="F2366" s="6">
        <v>0.03</v>
      </c>
      <c r="G2366" s="5">
        <f t="shared" si="145"/>
        <v>169.27950000000001</v>
      </c>
      <c r="H2366" s="2">
        <v>5</v>
      </c>
      <c r="I2366" s="3">
        <v>1125</v>
      </c>
      <c r="J2366" s="5">
        <f t="shared" si="146"/>
        <v>6598.3705000000009</v>
      </c>
      <c r="K2366" s="11" t="str">
        <f t="shared" si="147"/>
        <v>P0197|Jan</v>
      </c>
    </row>
    <row r="2367" spans="1:11" ht="15" customHeight="1" x14ac:dyDescent="0.25">
      <c r="A2367" s="2" t="s">
        <v>429</v>
      </c>
      <c r="B2367" s="2" t="s">
        <v>12</v>
      </c>
      <c r="C2367" s="2">
        <v>11</v>
      </c>
      <c r="D2367" s="4">
        <v>400.09</v>
      </c>
      <c r="E2367" s="5">
        <f t="shared" si="144"/>
        <v>4400.99</v>
      </c>
      <c r="F2367" s="6">
        <v>0.03</v>
      </c>
      <c r="G2367" s="5">
        <f t="shared" si="145"/>
        <v>132.02969999999999</v>
      </c>
      <c r="H2367" s="2">
        <v>4</v>
      </c>
      <c r="I2367" s="3">
        <v>900</v>
      </c>
      <c r="J2367" s="5">
        <f t="shared" si="146"/>
        <v>5168.9602999999997</v>
      </c>
      <c r="K2367" s="11" t="str">
        <f t="shared" si="147"/>
        <v>P0197|Feb</v>
      </c>
    </row>
    <row r="2368" spans="1:11" ht="15" customHeight="1" x14ac:dyDescent="0.25">
      <c r="A2368" s="2" t="s">
        <v>429</v>
      </c>
      <c r="B2368" s="2" t="s">
        <v>13</v>
      </c>
      <c r="C2368" s="2">
        <v>10</v>
      </c>
      <c r="D2368" s="4">
        <v>368.55</v>
      </c>
      <c r="E2368" s="5">
        <f t="shared" si="144"/>
        <v>3685.5</v>
      </c>
      <c r="F2368" s="6">
        <v>0.03</v>
      </c>
      <c r="G2368" s="5">
        <f t="shared" si="145"/>
        <v>110.565</v>
      </c>
      <c r="H2368" s="2">
        <v>4</v>
      </c>
      <c r="I2368" s="3">
        <v>900</v>
      </c>
      <c r="J2368" s="5">
        <f t="shared" si="146"/>
        <v>4474.9350000000004</v>
      </c>
      <c r="K2368" s="11" t="str">
        <f t="shared" si="147"/>
        <v>P0197|Mar</v>
      </c>
    </row>
    <row r="2369" spans="1:11" ht="15" customHeight="1" x14ac:dyDescent="0.25">
      <c r="A2369" s="2" t="s">
        <v>431</v>
      </c>
      <c r="B2369" s="2" t="s">
        <v>2</v>
      </c>
      <c r="C2369" s="2">
        <v>5</v>
      </c>
      <c r="D2369" s="4">
        <v>167.72</v>
      </c>
      <c r="E2369" s="5">
        <f t="shared" si="144"/>
        <v>838.6</v>
      </c>
      <c r="F2369" s="6">
        <v>0.03</v>
      </c>
      <c r="G2369" s="5">
        <f t="shared" si="145"/>
        <v>25.158000000000001</v>
      </c>
      <c r="H2369" s="2">
        <v>2</v>
      </c>
      <c r="I2369" s="3">
        <v>300</v>
      </c>
      <c r="J2369" s="5">
        <f t="shared" si="146"/>
        <v>1113.442</v>
      </c>
      <c r="K2369" s="11" t="str">
        <f t="shared" si="147"/>
        <v>P0198|Apr</v>
      </c>
    </row>
    <row r="2370" spans="1:11" ht="15" customHeight="1" x14ac:dyDescent="0.25">
      <c r="A2370" s="2" t="s">
        <v>431</v>
      </c>
      <c r="B2370" s="2" t="s">
        <v>3</v>
      </c>
      <c r="C2370" s="2">
        <v>5</v>
      </c>
      <c r="D2370" s="4">
        <v>176.99</v>
      </c>
      <c r="E2370" s="5">
        <f t="shared" si="144"/>
        <v>884.95</v>
      </c>
      <c r="F2370" s="6">
        <v>0.03</v>
      </c>
      <c r="G2370" s="5">
        <f t="shared" si="145"/>
        <v>26.548500000000001</v>
      </c>
      <c r="H2370" s="2">
        <v>2</v>
      </c>
      <c r="I2370" s="3">
        <v>300</v>
      </c>
      <c r="J2370" s="5">
        <f t="shared" si="146"/>
        <v>1158.4014999999999</v>
      </c>
      <c r="K2370" s="11" t="str">
        <f t="shared" si="147"/>
        <v>P0198|May</v>
      </c>
    </row>
    <row r="2371" spans="1:11" ht="15" customHeight="1" x14ac:dyDescent="0.25">
      <c r="A2371" s="2" t="s">
        <v>431</v>
      </c>
      <c r="B2371" s="2" t="s">
        <v>4</v>
      </c>
      <c r="C2371" s="2">
        <v>6</v>
      </c>
      <c r="D2371" s="4">
        <v>162.57</v>
      </c>
      <c r="E2371" s="5">
        <f t="shared" si="144"/>
        <v>975.42</v>
      </c>
      <c r="F2371" s="6">
        <v>0.03</v>
      </c>
      <c r="G2371" s="5">
        <f t="shared" si="145"/>
        <v>29.262599999999999</v>
      </c>
      <c r="H2371" s="2">
        <v>2</v>
      </c>
      <c r="I2371" s="3">
        <v>300</v>
      </c>
      <c r="J2371" s="5">
        <f t="shared" si="146"/>
        <v>1246.1574000000001</v>
      </c>
      <c r="K2371" s="11" t="str">
        <f t="shared" si="147"/>
        <v>P0198|Jun</v>
      </c>
    </row>
    <row r="2372" spans="1:11" ht="15" customHeight="1" x14ac:dyDescent="0.25">
      <c r="A2372" s="2" t="s">
        <v>431</v>
      </c>
      <c r="B2372" s="2" t="s">
        <v>5</v>
      </c>
      <c r="C2372" s="2">
        <v>8</v>
      </c>
      <c r="D2372" s="4">
        <v>213.3</v>
      </c>
      <c r="E2372" s="5">
        <f t="shared" si="144"/>
        <v>1706.4</v>
      </c>
      <c r="F2372" s="6">
        <v>0.03</v>
      </c>
      <c r="G2372" s="5">
        <f t="shared" si="145"/>
        <v>51.192</v>
      </c>
      <c r="H2372" s="2">
        <v>2</v>
      </c>
      <c r="I2372" s="3">
        <v>300</v>
      </c>
      <c r="J2372" s="5">
        <f t="shared" si="146"/>
        <v>1955.2080000000001</v>
      </c>
      <c r="K2372" s="11" t="str">
        <f t="shared" si="147"/>
        <v>P0198|Jul</v>
      </c>
    </row>
    <row r="2373" spans="1:11" ht="15" customHeight="1" x14ac:dyDescent="0.25">
      <c r="A2373" s="2" t="s">
        <v>431</v>
      </c>
      <c r="B2373" s="2" t="s">
        <v>6</v>
      </c>
      <c r="C2373" s="2">
        <v>8</v>
      </c>
      <c r="D2373" s="4">
        <v>212.32</v>
      </c>
      <c r="E2373" s="5">
        <f t="shared" ref="E2373:E2436" si="148">C2373*D2373</f>
        <v>1698.56</v>
      </c>
      <c r="F2373" s="6">
        <v>0.03</v>
      </c>
      <c r="G2373" s="5">
        <f t="shared" ref="G2373:G2436" si="149">E2373*F2373</f>
        <v>50.956799999999994</v>
      </c>
      <c r="H2373" s="2">
        <v>2</v>
      </c>
      <c r="I2373" s="3">
        <v>300</v>
      </c>
      <c r="J2373" s="5">
        <f t="shared" ref="J2373:J2436" si="150">E2373+I2373-G2373</f>
        <v>1947.6032</v>
      </c>
      <c r="K2373" s="11" t="str">
        <f t="shared" ref="K2373:K2436" si="151">A2373&amp;"|"&amp;B2373</f>
        <v>P0198|Aug</v>
      </c>
    </row>
    <row r="2374" spans="1:11" ht="15" customHeight="1" x14ac:dyDescent="0.25">
      <c r="A2374" s="2" t="s">
        <v>431</v>
      </c>
      <c r="B2374" s="2" t="s">
        <v>7</v>
      </c>
      <c r="C2374" s="2">
        <v>5</v>
      </c>
      <c r="D2374" s="4">
        <v>167.02</v>
      </c>
      <c r="E2374" s="5">
        <f t="shared" si="148"/>
        <v>835.1</v>
      </c>
      <c r="F2374" s="6">
        <v>0.03</v>
      </c>
      <c r="G2374" s="5">
        <f t="shared" si="149"/>
        <v>25.053000000000001</v>
      </c>
      <c r="H2374" s="2">
        <v>2</v>
      </c>
      <c r="I2374" s="3">
        <v>300</v>
      </c>
      <c r="J2374" s="5">
        <f t="shared" si="150"/>
        <v>1110.0469999999998</v>
      </c>
      <c r="K2374" s="11" t="str">
        <f t="shared" si="151"/>
        <v>P0198|Sep</v>
      </c>
    </row>
    <row r="2375" spans="1:11" ht="15" customHeight="1" x14ac:dyDescent="0.25">
      <c r="A2375" s="2" t="s">
        <v>431</v>
      </c>
      <c r="B2375" s="2" t="s">
        <v>8</v>
      </c>
      <c r="C2375" s="2">
        <v>5</v>
      </c>
      <c r="D2375" s="4">
        <v>165.35</v>
      </c>
      <c r="E2375" s="5">
        <f t="shared" si="148"/>
        <v>826.75</v>
      </c>
      <c r="F2375" s="6">
        <v>0.03</v>
      </c>
      <c r="G2375" s="5">
        <f t="shared" si="149"/>
        <v>24.802499999999998</v>
      </c>
      <c r="H2375" s="2">
        <v>2</v>
      </c>
      <c r="I2375" s="3">
        <v>300</v>
      </c>
      <c r="J2375" s="5">
        <f t="shared" si="150"/>
        <v>1101.9475</v>
      </c>
      <c r="K2375" s="11" t="str">
        <f t="shared" si="151"/>
        <v>P0198|Oct</v>
      </c>
    </row>
    <row r="2376" spans="1:11" ht="15" customHeight="1" x14ac:dyDescent="0.25">
      <c r="A2376" s="2" t="s">
        <v>431</v>
      </c>
      <c r="B2376" s="2" t="s">
        <v>9</v>
      </c>
      <c r="C2376" s="2">
        <v>5</v>
      </c>
      <c r="D2376" s="4">
        <v>185.05</v>
      </c>
      <c r="E2376" s="5">
        <f t="shared" si="148"/>
        <v>925.25</v>
      </c>
      <c r="F2376" s="6">
        <v>0.03</v>
      </c>
      <c r="G2376" s="5">
        <f t="shared" si="149"/>
        <v>27.7575</v>
      </c>
      <c r="H2376" s="2">
        <v>2</v>
      </c>
      <c r="I2376" s="3">
        <v>300</v>
      </c>
      <c r="J2376" s="5">
        <f t="shared" si="150"/>
        <v>1197.4925000000001</v>
      </c>
      <c r="K2376" s="11" t="str">
        <f t="shared" si="151"/>
        <v>P0198|Nov</v>
      </c>
    </row>
    <row r="2377" spans="1:11" ht="15" customHeight="1" x14ac:dyDescent="0.25">
      <c r="A2377" s="2" t="s">
        <v>431</v>
      </c>
      <c r="B2377" s="2" t="s">
        <v>10</v>
      </c>
      <c r="C2377" s="2">
        <v>13</v>
      </c>
      <c r="D2377" s="4">
        <v>325.36</v>
      </c>
      <c r="E2377" s="5">
        <f t="shared" si="148"/>
        <v>4229.68</v>
      </c>
      <c r="F2377" s="6">
        <v>0.03</v>
      </c>
      <c r="G2377" s="5">
        <f t="shared" si="149"/>
        <v>126.8904</v>
      </c>
      <c r="H2377" s="2">
        <v>5</v>
      </c>
      <c r="I2377" s="3">
        <v>750</v>
      </c>
      <c r="J2377" s="5">
        <f t="shared" si="150"/>
        <v>4852.7896000000001</v>
      </c>
      <c r="K2377" s="11" t="str">
        <f t="shared" si="151"/>
        <v>P0198|Dec</v>
      </c>
    </row>
    <row r="2378" spans="1:11" ht="15" customHeight="1" x14ac:dyDescent="0.25">
      <c r="A2378" s="2" t="s">
        <v>431</v>
      </c>
      <c r="B2378" s="2" t="s">
        <v>11</v>
      </c>
      <c r="C2378" s="2">
        <v>10</v>
      </c>
      <c r="D2378" s="4">
        <v>297.08</v>
      </c>
      <c r="E2378" s="5">
        <f t="shared" si="148"/>
        <v>2970.7999999999997</v>
      </c>
      <c r="F2378" s="6">
        <v>0.03</v>
      </c>
      <c r="G2378" s="5">
        <f t="shared" si="149"/>
        <v>89.123999999999995</v>
      </c>
      <c r="H2378" s="2">
        <v>4</v>
      </c>
      <c r="I2378" s="3">
        <v>600</v>
      </c>
      <c r="J2378" s="5">
        <f t="shared" si="150"/>
        <v>3481.6759999999999</v>
      </c>
      <c r="K2378" s="11" t="str">
        <f t="shared" si="151"/>
        <v>P0198|Jan</v>
      </c>
    </row>
    <row r="2379" spans="1:11" ht="15" customHeight="1" x14ac:dyDescent="0.25">
      <c r="A2379" s="2" t="s">
        <v>431</v>
      </c>
      <c r="B2379" s="2" t="s">
        <v>12</v>
      </c>
      <c r="C2379" s="2">
        <v>11</v>
      </c>
      <c r="D2379" s="4">
        <v>253.06</v>
      </c>
      <c r="E2379" s="5">
        <f t="shared" si="148"/>
        <v>2783.66</v>
      </c>
      <c r="F2379" s="6">
        <v>0.03</v>
      </c>
      <c r="G2379" s="5">
        <f t="shared" si="149"/>
        <v>83.509799999999998</v>
      </c>
      <c r="H2379" s="2">
        <v>4</v>
      </c>
      <c r="I2379" s="3">
        <v>600</v>
      </c>
      <c r="J2379" s="5">
        <f t="shared" si="150"/>
        <v>3300.1502</v>
      </c>
      <c r="K2379" s="11" t="str">
        <f t="shared" si="151"/>
        <v>P0198|Feb</v>
      </c>
    </row>
    <row r="2380" spans="1:11" ht="15" customHeight="1" x14ac:dyDescent="0.25">
      <c r="A2380" s="2" t="s">
        <v>431</v>
      </c>
      <c r="B2380" s="2" t="s">
        <v>13</v>
      </c>
      <c r="C2380" s="2">
        <v>8</v>
      </c>
      <c r="D2380" s="4">
        <v>248.27</v>
      </c>
      <c r="E2380" s="5">
        <f t="shared" si="148"/>
        <v>1986.16</v>
      </c>
      <c r="F2380" s="6">
        <v>0.03</v>
      </c>
      <c r="G2380" s="5">
        <f t="shared" si="149"/>
        <v>59.584800000000001</v>
      </c>
      <c r="H2380" s="2">
        <v>3</v>
      </c>
      <c r="I2380" s="3">
        <v>450</v>
      </c>
      <c r="J2380" s="5">
        <f t="shared" si="150"/>
        <v>2376.5751999999998</v>
      </c>
      <c r="K2380" s="11" t="str">
        <f t="shared" si="151"/>
        <v>P0198|Mar</v>
      </c>
    </row>
    <row r="2381" spans="1:11" ht="15" customHeight="1" x14ac:dyDescent="0.25">
      <c r="A2381" s="2" t="s">
        <v>433</v>
      </c>
      <c r="B2381" s="2" t="s">
        <v>2</v>
      </c>
      <c r="C2381" s="2">
        <v>6</v>
      </c>
      <c r="D2381" s="4">
        <v>155.66</v>
      </c>
      <c r="E2381" s="5">
        <f t="shared" si="148"/>
        <v>933.96</v>
      </c>
      <c r="F2381" s="6">
        <v>0.03</v>
      </c>
      <c r="G2381" s="5">
        <f t="shared" si="149"/>
        <v>28.018799999999999</v>
      </c>
      <c r="H2381" s="2">
        <v>2</v>
      </c>
      <c r="I2381" s="3">
        <v>300</v>
      </c>
      <c r="J2381" s="5">
        <f t="shared" si="150"/>
        <v>1205.9412</v>
      </c>
      <c r="K2381" s="11" t="str">
        <f t="shared" si="151"/>
        <v>P0199|Apr</v>
      </c>
    </row>
    <row r="2382" spans="1:11" ht="15" customHeight="1" x14ac:dyDescent="0.25">
      <c r="A2382" s="2" t="s">
        <v>433</v>
      </c>
      <c r="B2382" s="2" t="s">
        <v>3</v>
      </c>
      <c r="C2382" s="2">
        <v>6</v>
      </c>
      <c r="D2382" s="4">
        <v>157.79</v>
      </c>
      <c r="E2382" s="5">
        <f t="shared" si="148"/>
        <v>946.74</v>
      </c>
      <c r="F2382" s="6">
        <v>0.03</v>
      </c>
      <c r="G2382" s="5">
        <f t="shared" si="149"/>
        <v>28.402200000000001</v>
      </c>
      <c r="H2382" s="2">
        <v>2</v>
      </c>
      <c r="I2382" s="3">
        <v>300</v>
      </c>
      <c r="J2382" s="5">
        <f t="shared" si="150"/>
        <v>1218.3378</v>
      </c>
      <c r="K2382" s="11" t="str">
        <f t="shared" si="151"/>
        <v>P0199|May</v>
      </c>
    </row>
    <row r="2383" spans="1:11" ht="15" customHeight="1" x14ac:dyDescent="0.25">
      <c r="A2383" s="2" t="s">
        <v>433</v>
      </c>
      <c r="B2383" s="2" t="s">
        <v>4</v>
      </c>
      <c r="C2383" s="2">
        <v>8</v>
      </c>
      <c r="D2383" s="4">
        <v>170.7</v>
      </c>
      <c r="E2383" s="5">
        <f t="shared" si="148"/>
        <v>1365.6</v>
      </c>
      <c r="F2383" s="6">
        <v>0.03</v>
      </c>
      <c r="G2383" s="5">
        <f t="shared" si="149"/>
        <v>40.967999999999996</v>
      </c>
      <c r="H2383" s="2">
        <v>2</v>
      </c>
      <c r="I2383" s="3">
        <v>300</v>
      </c>
      <c r="J2383" s="5">
        <f t="shared" si="150"/>
        <v>1624.6319999999998</v>
      </c>
      <c r="K2383" s="11" t="str">
        <f t="shared" si="151"/>
        <v>P0199|Jun</v>
      </c>
    </row>
    <row r="2384" spans="1:11" ht="15" customHeight="1" x14ac:dyDescent="0.25">
      <c r="A2384" s="2" t="s">
        <v>433</v>
      </c>
      <c r="B2384" s="2" t="s">
        <v>5</v>
      </c>
      <c r="C2384" s="2">
        <v>9</v>
      </c>
      <c r="D2384" s="4">
        <v>206.87</v>
      </c>
      <c r="E2384" s="5">
        <f t="shared" si="148"/>
        <v>1861.83</v>
      </c>
      <c r="F2384" s="6">
        <v>0.03</v>
      </c>
      <c r="G2384" s="5">
        <f t="shared" si="149"/>
        <v>55.854899999999994</v>
      </c>
      <c r="H2384" s="2">
        <v>2</v>
      </c>
      <c r="I2384" s="3">
        <v>300</v>
      </c>
      <c r="J2384" s="5">
        <f t="shared" si="150"/>
        <v>2105.9751000000001</v>
      </c>
      <c r="K2384" s="11" t="str">
        <f t="shared" si="151"/>
        <v>P0199|Jul</v>
      </c>
    </row>
    <row r="2385" spans="1:11" ht="15" customHeight="1" x14ac:dyDescent="0.25">
      <c r="A2385" s="2" t="s">
        <v>433</v>
      </c>
      <c r="B2385" s="2" t="s">
        <v>6</v>
      </c>
      <c r="C2385" s="2">
        <v>9</v>
      </c>
      <c r="D2385" s="4">
        <v>181.35</v>
      </c>
      <c r="E2385" s="5">
        <f t="shared" si="148"/>
        <v>1632.1499999999999</v>
      </c>
      <c r="F2385" s="6">
        <v>0.03</v>
      </c>
      <c r="G2385" s="5">
        <f t="shared" si="149"/>
        <v>48.964499999999994</v>
      </c>
      <c r="H2385" s="2">
        <v>2</v>
      </c>
      <c r="I2385" s="3">
        <v>300</v>
      </c>
      <c r="J2385" s="5">
        <f t="shared" si="150"/>
        <v>1883.1854999999998</v>
      </c>
      <c r="K2385" s="11" t="str">
        <f t="shared" si="151"/>
        <v>P0199|Aug</v>
      </c>
    </row>
    <row r="2386" spans="1:11" ht="15" customHeight="1" x14ac:dyDescent="0.25">
      <c r="A2386" s="2" t="s">
        <v>433</v>
      </c>
      <c r="B2386" s="2" t="s">
        <v>7</v>
      </c>
      <c r="C2386" s="2">
        <v>6</v>
      </c>
      <c r="D2386" s="4">
        <v>173.81</v>
      </c>
      <c r="E2386" s="5">
        <f t="shared" si="148"/>
        <v>1042.8600000000001</v>
      </c>
      <c r="F2386" s="6">
        <v>0.03</v>
      </c>
      <c r="G2386" s="5">
        <f t="shared" si="149"/>
        <v>31.285800000000002</v>
      </c>
      <c r="H2386" s="2">
        <v>2</v>
      </c>
      <c r="I2386" s="3">
        <v>300</v>
      </c>
      <c r="J2386" s="5">
        <f t="shared" si="150"/>
        <v>1311.5742</v>
      </c>
      <c r="K2386" s="11" t="str">
        <f t="shared" si="151"/>
        <v>P0199|Sep</v>
      </c>
    </row>
    <row r="2387" spans="1:11" ht="15" customHeight="1" x14ac:dyDescent="0.25">
      <c r="A2387" s="2" t="s">
        <v>433</v>
      </c>
      <c r="B2387" s="2" t="s">
        <v>8</v>
      </c>
      <c r="C2387" s="2">
        <v>6</v>
      </c>
      <c r="D2387" s="4">
        <v>175.96</v>
      </c>
      <c r="E2387" s="5">
        <f t="shared" si="148"/>
        <v>1055.76</v>
      </c>
      <c r="F2387" s="6">
        <v>0.03</v>
      </c>
      <c r="G2387" s="5">
        <f t="shared" si="149"/>
        <v>31.672799999999999</v>
      </c>
      <c r="H2387" s="2">
        <v>2</v>
      </c>
      <c r="I2387" s="3">
        <v>300</v>
      </c>
      <c r="J2387" s="5">
        <f t="shared" si="150"/>
        <v>1324.0871999999999</v>
      </c>
      <c r="K2387" s="11" t="str">
        <f t="shared" si="151"/>
        <v>P0199|Oct</v>
      </c>
    </row>
    <row r="2388" spans="1:11" ht="15" customHeight="1" x14ac:dyDescent="0.25">
      <c r="A2388" s="2" t="s">
        <v>433</v>
      </c>
      <c r="B2388" s="2" t="s">
        <v>9</v>
      </c>
      <c r="C2388" s="2">
        <v>6</v>
      </c>
      <c r="D2388" s="4">
        <v>171.76</v>
      </c>
      <c r="E2388" s="5">
        <f t="shared" si="148"/>
        <v>1030.56</v>
      </c>
      <c r="F2388" s="6">
        <v>0.03</v>
      </c>
      <c r="G2388" s="5">
        <f t="shared" si="149"/>
        <v>30.916799999999999</v>
      </c>
      <c r="H2388" s="2">
        <v>2</v>
      </c>
      <c r="I2388" s="3">
        <v>300</v>
      </c>
      <c r="J2388" s="5">
        <f t="shared" si="150"/>
        <v>1299.6432</v>
      </c>
      <c r="K2388" s="11" t="str">
        <f t="shared" si="151"/>
        <v>P0199|Nov</v>
      </c>
    </row>
    <row r="2389" spans="1:11" ht="15" customHeight="1" x14ac:dyDescent="0.25">
      <c r="A2389" s="2" t="s">
        <v>433</v>
      </c>
      <c r="B2389" s="2" t="s">
        <v>10</v>
      </c>
      <c r="C2389" s="2">
        <v>15</v>
      </c>
      <c r="D2389" s="4">
        <v>315.01</v>
      </c>
      <c r="E2389" s="5">
        <f t="shared" si="148"/>
        <v>4725.1499999999996</v>
      </c>
      <c r="F2389" s="6">
        <v>0.03</v>
      </c>
      <c r="G2389" s="5">
        <f t="shared" si="149"/>
        <v>141.75449999999998</v>
      </c>
      <c r="H2389" s="2">
        <v>6</v>
      </c>
      <c r="I2389" s="3">
        <v>900</v>
      </c>
      <c r="J2389" s="5">
        <f t="shared" si="150"/>
        <v>5483.3954999999996</v>
      </c>
      <c r="K2389" s="11" t="str">
        <f t="shared" si="151"/>
        <v>P0199|Dec</v>
      </c>
    </row>
    <row r="2390" spans="1:11" ht="15" customHeight="1" x14ac:dyDescent="0.25">
      <c r="A2390" s="2" t="s">
        <v>433</v>
      </c>
      <c r="B2390" s="2" t="s">
        <v>11</v>
      </c>
      <c r="C2390" s="2">
        <v>12</v>
      </c>
      <c r="D2390" s="4">
        <v>245.75</v>
      </c>
      <c r="E2390" s="5">
        <f t="shared" si="148"/>
        <v>2949</v>
      </c>
      <c r="F2390" s="6">
        <v>0.03</v>
      </c>
      <c r="G2390" s="5">
        <f t="shared" si="149"/>
        <v>88.47</v>
      </c>
      <c r="H2390" s="2">
        <v>5</v>
      </c>
      <c r="I2390" s="3">
        <v>750</v>
      </c>
      <c r="J2390" s="5">
        <f t="shared" si="150"/>
        <v>3610.53</v>
      </c>
      <c r="K2390" s="11" t="str">
        <f t="shared" si="151"/>
        <v>P0199|Jan</v>
      </c>
    </row>
    <row r="2391" spans="1:11" ht="15" customHeight="1" x14ac:dyDescent="0.25">
      <c r="A2391" s="2" t="s">
        <v>433</v>
      </c>
      <c r="B2391" s="2" t="s">
        <v>12</v>
      </c>
      <c r="C2391" s="2">
        <v>10</v>
      </c>
      <c r="D2391" s="4">
        <v>262.14999999999998</v>
      </c>
      <c r="E2391" s="5">
        <f t="shared" si="148"/>
        <v>2621.5</v>
      </c>
      <c r="F2391" s="6">
        <v>0.03</v>
      </c>
      <c r="G2391" s="5">
        <f t="shared" si="149"/>
        <v>78.644999999999996</v>
      </c>
      <c r="H2391" s="2">
        <v>4</v>
      </c>
      <c r="I2391" s="3">
        <v>600</v>
      </c>
      <c r="J2391" s="5">
        <f t="shared" si="150"/>
        <v>3142.855</v>
      </c>
      <c r="K2391" s="11" t="str">
        <f t="shared" si="151"/>
        <v>P0199|Feb</v>
      </c>
    </row>
    <row r="2392" spans="1:11" ht="15" customHeight="1" x14ac:dyDescent="0.25">
      <c r="A2392" s="2" t="s">
        <v>433</v>
      </c>
      <c r="B2392" s="2" t="s">
        <v>13</v>
      </c>
      <c r="C2392" s="2">
        <v>10</v>
      </c>
      <c r="D2392" s="4">
        <v>222.44</v>
      </c>
      <c r="E2392" s="5">
        <f t="shared" si="148"/>
        <v>2224.4</v>
      </c>
      <c r="F2392" s="6">
        <v>0.03</v>
      </c>
      <c r="G2392" s="5">
        <f t="shared" si="149"/>
        <v>66.731999999999999</v>
      </c>
      <c r="H2392" s="2">
        <v>4</v>
      </c>
      <c r="I2392" s="3">
        <v>600</v>
      </c>
      <c r="J2392" s="5">
        <f t="shared" si="150"/>
        <v>2757.6680000000001</v>
      </c>
      <c r="K2392" s="11" t="str">
        <f t="shared" si="151"/>
        <v>P0199|Mar</v>
      </c>
    </row>
    <row r="2393" spans="1:11" ht="15" customHeight="1" x14ac:dyDescent="0.25">
      <c r="A2393" s="2" t="s">
        <v>435</v>
      </c>
      <c r="B2393" s="2" t="s">
        <v>2</v>
      </c>
      <c r="C2393" s="2">
        <v>5</v>
      </c>
      <c r="D2393" s="4">
        <v>141.09</v>
      </c>
      <c r="E2393" s="5">
        <f t="shared" si="148"/>
        <v>705.45</v>
      </c>
      <c r="F2393" s="6">
        <v>0.03</v>
      </c>
      <c r="G2393" s="5">
        <f t="shared" si="149"/>
        <v>21.163499999999999</v>
      </c>
      <c r="H2393" s="2">
        <v>2</v>
      </c>
      <c r="I2393" s="3">
        <v>300</v>
      </c>
      <c r="J2393" s="5">
        <f t="shared" si="150"/>
        <v>984.28650000000005</v>
      </c>
      <c r="K2393" s="11" t="str">
        <f t="shared" si="151"/>
        <v>P0200|Apr</v>
      </c>
    </row>
    <row r="2394" spans="1:11" ht="15" customHeight="1" x14ac:dyDescent="0.25">
      <c r="A2394" s="2" t="s">
        <v>435</v>
      </c>
      <c r="B2394" s="2" t="s">
        <v>3</v>
      </c>
      <c r="C2394" s="2">
        <v>6</v>
      </c>
      <c r="D2394" s="4">
        <v>149.59</v>
      </c>
      <c r="E2394" s="5">
        <f t="shared" si="148"/>
        <v>897.54</v>
      </c>
      <c r="F2394" s="6">
        <v>0.03</v>
      </c>
      <c r="G2394" s="5">
        <f t="shared" si="149"/>
        <v>26.926199999999998</v>
      </c>
      <c r="H2394" s="2">
        <v>2</v>
      </c>
      <c r="I2394" s="3">
        <v>300</v>
      </c>
      <c r="J2394" s="5">
        <f t="shared" si="150"/>
        <v>1170.6137999999999</v>
      </c>
      <c r="K2394" s="11" t="str">
        <f t="shared" si="151"/>
        <v>P0200|May</v>
      </c>
    </row>
    <row r="2395" spans="1:11" ht="15" customHeight="1" x14ac:dyDescent="0.25">
      <c r="A2395" s="2" t="s">
        <v>435</v>
      </c>
      <c r="B2395" s="2" t="s">
        <v>4</v>
      </c>
      <c r="C2395" s="2">
        <v>7</v>
      </c>
      <c r="D2395" s="4">
        <v>146.32</v>
      </c>
      <c r="E2395" s="5">
        <f t="shared" si="148"/>
        <v>1024.24</v>
      </c>
      <c r="F2395" s="6">
        <v>0.03</v>
      </c>
      <c r="G2395" s="5">
        <f t="shared" si="149"/>
        <v>30.7272</v>
      </c>
      <c r="H2395" s="2">
        <v>2</v>
      </c>
      <c r="I2395" s="3">
        <v>300</v>
      </c>
      <c r="J2395" s="5">
        <f t="shared" si="150"/>
        <v>1293.5128</v>
      </c>
      <c r="K2395" s="11" t="str">
        <f t="shared" si="151"/>
        <v>P0200|Jun</v>
      </c>
    </row>
    <row r="2396" spans="1:11" ht="15" customHeight="1" x14ac:dyDescent="0.25">
      <c r="A2396" s="2" t="s">
        <v>435</v>
      </c>
      <c r="B2396" s="2" t="s">
        <v>5</v>
      </c>
      <c r="C2396" s="2">
        <v>10</v>
      </c>
      <c r="D2396" s="4">
        <v>174.06</v>
      </c>
      <c r="E2396" s="5">
        <f t="shared" si="148"/>
        <v>1740.6</v>
      </c>
      <c r="F2396" s="6">
        <v>0.03</v>
      </c>
      <c r="G2396" s="5">
        <f t="shared" si="149"/>
        <v>52.217999999999996</v>
      </c>
      <c r="H2396" s="2">
        <v>3</v>
      </c>
      <c r="I2396" s="3">
        <v>450</v>
      </c>
      <c r="J2396" s="5">
        <f t="shared" si="150"/>
        <v>2138.3820000000001</v>
      </c>
      <c r="K2396" s="11" t="str">
        <f t="shared" si="151"/>
        <v>P0200|Jul</v>
      </c>
    </row>
    <row r="2397" spans="1:11" ht="15" customHeight="1" x14ac:dyDescent="0.25">
      <c r="A2397" s="2" t="s">
        <v>435</v>
      </c>
      <c r="B2397" s="2" t="s">
        <v>6</v>
      </c>
      <c r="C2397" s="2">
        <v>9</v>
      </c>
      <c r="D2397" s="4">
        <v>167.55</v>
      </c>
      <c r="E2397" s="5">
        <f t="shared" si="148"/>
        <v>1507.95</v>
      </c>
      <c r="F2397" s="6">
        <v>0.03</v>
      </c>
      <c r="G2397" s="5">
        <f t="shared" si="149"/>
        <v>45.238500000000002</v>
      </c>
      <c r="H2397" s="2">
        <v>2</v>
      </c>
      <c r="I2397" s="3">
        <v>300</v>
      </c>
      <c r="J2397" s="5">
        <f t="shared" si="150"/>
        <v>1762.7115000000001</v>
      </c>
      <c r="K2397" s="11" t="str">
        <f t="shared" si="151"/>
        <v>P0200|Aug</v>
      </c>
    </row>
    <row r="2398" spans="1:11" ht="15" customHeight="1" x14ac:dyDescent="0.25">
      <c r="A2398" s="2" t="s">
        <v>435</v>
      </c>
      <c r="B2398" s="2" t="s">
        <v>7</v>
      </c>
      <c r="C2398" s="2">
        <v>7</v>
      </c>
      <c r="D2398" s="4">
        <v>158.24</v>
      </c>
      <c r="E2398" s="5">
        <f t="shared" si="148"/>
        <v>1107.68</v>
      </c>
      <c r="F2398" s="6">
        <v>0.03</v>
      </c>
      <c r="G2398" s="5">
        <f t="shared" si="149"/>
        <v>33.230400000000003</v>
      </c>
      <c r="H2398" s="2">
        <v>2</v>
      </c>
      <c r="I2398" s="3">
        <v>300</v>
      </c>
      <c r="J2398" s="5">
        <f t="shared" si="150"/>
        <v>1374.4496000000001</v>
      </c>
      <c r="K2398" s="11" t="str">
        <f t="shared" si="151"/>
        <v>P0200|Sep</v>
      </c>
    </row>
    <row r="2399" spans="1:11" ht="15" customHeight="1" x14ac:dyDescent="0.25">
      <c r="A2399" s="2" t="s">
        <v>435</v>
      </c>
      <c r="B2399" s="2" t="s">
        <v>8</v>
      </c>
      <c r="C2399" s="2">
        <v>6</v>
      </c>
      <c r="D2399" s="4">
        <v>151.69</v>
      </c>
      <c r="E2399" s="5">
        <f t="shared" si="148"/>
        <v>910.14</v>
      </c>
      <c r="F2399" s="6">
        <v>0.03</v>
      </c>
      <c r="G2399" s="5">
        <f t="shared" si="149"/>
        <v>27.304199999999998</v>
      </c>
      <c r="H2399" s="2">
        <v>2</v>
      </c>
      <c r="I2399" s="3">
        <v>300</v>
      </c>
      <c r="J2399" s="5">
        <f t="shared" si="150"/>
        <v>1182.8357999999998</v>
      </c>
      <c r="K2399" s="11" t="str">
        <f t="shared" si="151"/>
        <v>P0200|Oct</v>
      </c>
    </row>
    <row r="2400" spans="1:11" ht="15" customHeight="1" x14ac:dyDescent="0.25">
      <c r="A2400" s="2" t="s">
        <v>435</v>
      </c>
      <c r="B2400" s="2" t="s">
        <v>9</v>
      </c>
      <c r="C2400" s="2">
        <v>7</v>
      </c>
      <c r="D2400" s="4">
        <v>151.56</v>
      </c>
      <c r="E2400" s="5">
        <f t="shared" si="148"/>
        <v>1060.92</v>
      </c>
      <c r="F2400" s="6">
        <v>0.03</v>
      </c>
      <c r="G2400" s="5">
        <f t="shared" si="149"/>
        <v>31.8276</v>
      </c>
      <c r="H2400" s="2">
        <v>2</v>
      </c>
      <c r="I2400" s="3">
        <v>300</v>
      </c>
      <c r="J2400" s="5">
        <f t="shared" si="150"/>
        <v>1329.0924</v>
      </c>
      <c r="K2400" s="11" t="str">
        <f t="shared" si="151"/>
        <v>P0200|Nov</v>
      </c>
    </row>
    <row r="2401" spans="1:11" ht="15" customHeight="1" x14ac:dyDescent="0.25">
      <c r="A2401" s="2" t="s">
        <v>435</v>
      </c>
      <c r="B2401" s="2" t="s">
        <v>10</v>
      </c>
      <c r="C2401" s="2">
        <v>15</v>
      </c>
      <c r="D2401" s="4">
        <v>286.62</v>
      </c>
      <c r="E2401" s="5">
        <f t="shared" si="148"/>
        <v>4299.3</v>
      </c>
      <c r="F2401" s="6">
        <v>0.03</v>
      </c>
      <c r="G2401" s="5">
        <f t="shared" si="149"/>
        <v>128.97900000000001</v>
      </c>
      <c r="H2401" s="2">
        <v>6</v>
      </c>
      <c r="I2401" s="3">
        <v>900</v>
      </c>
      <c r="J2401" s="5">
        <f t="shared" si="150"/>
        <v>5070.3209999999999</v>
      </c>
      <c r="K2401" s="11" t="str">
        <f t="shared" si="151"/>
        <v>P0200|Dec</v>
      </c>
    </row>
    <row r="2402" spans="1:11" ht="15" customHeight="1" x14ac:dyDescent="0.25">
      <c r="A2402" s="2" t="s">
        <v>435</v>
      </c>
      <c r="B2402" s="2" t="s">
        <v>11</v>
      </c>
      <c r="C2402" s="2">
        <v>13</v>
      </c>
      <c r="D2402" s="4">
        <v>259.98</v>
      </c>
      <c r="E2402" s="5">
        <f t="shared" si="148"/>
        <v>3379.7400000000002</v>
      </c>
      <c r="F2402" s="6">
        <v>0.03</v>
      </c>
      <c r="G2402" s="5">
        <f t="shared" si="149"/>
        <v>101.3922</v>
      </c>
      <c r="H2402" s="2">
        <v>5</v>
      </c>
      <c r="I2402" s="3">
        <v>750</v>
      </c>
      <c r="J2402" s="5">
        <f t="shared" si="150"/>
        <v>4028.3477999999996</v>
      </c>
      <c r="K2402" s="11" t="str">
        <f t="shared" si="151"/>
        <v>P0200|Jan</v>
      </c>
    </row>
    <row r="2403" spans="1:11" ht="15" customHeight="1" x14ac:dyDescent="0.25">
      <c r="A2403" s="2" t="s">
        <v>435</v>
      </c>
      <c r="B2403" s="2" t="s">
        <v>12</v>
      </c>
      <c r="C2403" s="2">
        <v>12</v>
      </c>
      <c r="D2403" s="4">
        <v>234.48</v>
      </c>
      <c r="E2403" s="5">
        <f t="shared" si="148"/>
        <v>2813.7599999999998</v>
      </c>
      <c r="F2403" s="6">
        <v>0.03</v>
      </c>
      <c r="G2403" s="5">
        <f t="shared" si="149"/>
        <v>84.41279999999999</v>
      </c>
      <c r="H2403" s="2">
        <v>5</v>
      </c>
      <c r="I2403" s="3">
        <v>750</v>
      </c>
      <c r="J2403" s="5">
        <f t="shared" si="150"/>
        <v>3479.3471999999997</v>
      </c>
      <c r="K2403" s="11" t="str">
        <f t="shared" si="151"/>
        <v>P0200|Feb</v>
      </c>
    </row>
    <row r="2404" spans="1:11" ht="15" customHeight="1" x14ac:dyDescent="0.25">
      <c r="A2404" s="2" t="s">
        <v>435</v>
      </c>
      <c r="B2404" s="2" t="s">
        <v>13</v>
      </c>
      <c r="C2404" s="2">
        <v>10</v>
      </c>
      <c r="D2404" s="4">
        <v>208.31</v>
      </c>
      <c r="E2404" s="5">
        <f t="shared" si="148"/>
        <v>2083.1</v>
      </c>
      <c r="F2404" s="6">
        <v>0.03</v>
      </c>
      <c r="G2404" s="5">
        <f t="shared" si="149"/>
        <v>62.492999999999995</v>
      </c>
      <c r="H2404" s="2">
        <v>4</v>
      </c>
      <c r="I2404" s="3">
        <v>600</v>
      </c>
      <c r="J2404" s="5">
        <f t="shared" si="150"/>
        <v>2620.607</v>
      </c>
      <c r="K2404" s="11" t="str">
        <f t="shared" si="151"/>
        <v>P0200|Mar</v>
      </c>
    </row>
    <row r="2405" spans="1:11" ht="15" customHeight="1" x14ac:dyDescent="0.25">
      <c r="A2405" s="2" t="s">
        <v>437</v>
      </c>
      <c r="B2405" s="2" t="s">
        <v>2</v>
      </c>
      <c r="C2405" s="2">
        <v>6</v>
      </c>
      <c r="D2405" s="4">
        <v>202.02</v>
      </c>
      <c r="E2405" s="5">
        <f t="shared" si="148"/>
        <v>1212.1200000000001</v>
      </c>
      <c r="F2405" s="6">
        <v>0.03</v>
      </c>
      <c r="G2405" s="5">
        <f t="shared" si="149"/>
        <v>36.363600000000005</v>
      </c>
      <c r="H2405" s="2">
        <v>2</v>
      </c>
      <c r="I2405" s="3">
        <v>370</v>
      </c>
      <c r="J2405" s="5">
        <f t="shared" si="150"/>
        <v>1545.7564000000002</v>
      </c>
      <c r="K2405" s="11" t="str">
        <f t="shared" si="151"/>
        <v>P0201|Apr</v>
      </c>
    </row>
    <row r="2406" spans="1:11" ht="15" customHeight="1" x14ac:dyDescent="0.25">
      <c r="A2406" s="2" t="s">
        <v>437</v>
      </c>
      <c r="B2406" s="2" t="s">
        <v>3</v>
      </c>
      <c r="C2406" s="2">
        <v>7</v>
      </c>
      <c r="D2406" s="4">
        <v>217.31</v>
      </c>
      <c r="E2406" s="5">
        <f t="shared" si="148"/>
        <v>1521.17</v>
      </c>
      <c r="F2406" s="6">
        <v>0.03</v>
      </c>
      <c r="G2406" s="5">
        <f t="shared" si="149"/>
        <v>45.635100000000001</v>
      </c>
      <c r="H2406" s="2">
        <v>2</v>
      </c>
      <c r="I2406" s="3">
        <v>370</v>
      </c>
      <c r="J2406" s="5">
        <f t="shared" si="150"/>
        <v>1845.5349000000001</v>
      </c>
      <c r="K2406" s="11" t="str">
        <f t="shared" si="151"/>
        <v>P0201|May</v>
      </c>
    </row>
    <row r="2407" spans="1:11" ht="15" customHeight="1" x14ac:dyDescent="0.25">
      <c r="A2407" s="2" t="s">
        <v>437</v>
      </c>
      <c r="B2407" s="2" t="s">
        <v>4</v>
      </c>
      <c r="C2407" s="2">
        <v>8</v>
      </c>
      <c r="D2407" s="4">
        <v>221.54</v>
      </c>
      <c r="E2407" s="5">
        <f t="shared" si="148"/>
        <v>1772.32</v>
      </c>
      <c r="F2407" s="6">
        <v>0.03</v>
      </c>
      <c r="G2407" s="5">
        <f t="shared" si="149"/>
        <v>53.169599999999996</v>
      </c>
      <c r="H2407" s="2">
        <v>2</v>
      </c>
      <c r="I2407" s="3">
        <v>370</v>
      </c>
      <c r="J2407" s="5">
        <f t="shared" si="150"/>
        <v>2089.1503999999995</v>
      </c>
      <c r="K2407" s="11" t="str">
        <f t="shared" si="151"/>
        <v>P0201|Jun</v>
      </c>
    </row>
    <row r="2408" spans="1:11" ht="15" customHeight="1" x14ac:dyDescent="0.25">
      <c r="A2408" s="2" t="s">
        <v>437</v>
      </c>
      <c r="B2408" s="2" t="s">
        <v>5</v>
      </c>
      <c r="C2408" s="2">
        <v>10</v>
      </c>
      <c r="D2408" s="4">
        <v>241.06</v>
      </c>
      <c r="E2408" s="5">
        <f t="shared" si="148"/>
        <v>2410.6</v>
      </c>
      <c r="F2408" s="6">
        <v>0.03</v>
      </c>
      <c r="G2408" s="5">
        <f t="shared" si="149"/>
        <v>72.317999999999998</v>
      </c>
      <c r="H2408" s="2">
        <v>3</v>
      </c>
      <c r="I2408" s="3">
        <v>555</v>
      </c>
      <c r="J2408" s="5">
        <f t="shared" si="150"/>
        <v>2893.2819999999997</v>
      </c>
      <c r="K2408" s="11" t="str">
        <f t="shared" si="151"/>
        <v>P0201|Jul</v>
      </c>
    </row>
    <row r="2409" spans="1:11" ht="15" customHeight="1" x14ac:dyDescent="0.25">
      <c r="A2409" s="2" t="s">
        <v>437</v>
      </c>
      <c r="B2409" s="2" t="s">
        <v>6</v>
      </c>
      <c r="C2409" s="2">
        <v>10</v>
      </c>
      <c r="D2409" s="4">
        <v>274.7</v>
      </c>
      <c r="E2409" s="5">
        <f t="shared" si="148"/>
        <v>2747</v>
      </c>
      <c r="F2409" s="6">
        <v>0.03</v>
      </c>
      <c r="G2409" s="5">
        <f t="shared" si="149"/>
        <v>82.41</v>
      </c>
      <c r="H2409" s="2">
        <v>3</v>
      </c>
      <c r="I2409" s="3">
        <v>555</v>
      </c>
      <c r="J2409" s="5">
        <f t="shared" si="150"/>
        <v>3219.59</v>
      </c>
      <c r="K2409" s="11" t="str">
        <f t="shared" si="151"/>
        <v>P0201|Aug</v>
      </c>
    </row>
    <row r="2410" spans="1:11" ht="15" customHeight="1" x14ac:dyDescent="0.25">
      <c r="A2410" s="2" t="s">
        <v>437</v>
      </c>
      <c r="B2410" s="2" t="s">
        <v>7</v>
      </c>
      <c r="C2410" s="2">
        <v>7</v>
      </c>
      <c r="D2410" s="4">
        <v>238.32</v>
      </c>
      <c r="E2410" s="5">
        <f t="shared" si="148"/>
        <v>1668.24</v>
      </c>
      <c r="F2410" s="6">
        <v>0.03</v>
      </c>
      <c r="G2410" s="5">
        <f t="shared" si="149"/>
        <v>50.047199999999997</v>
      </c>
      <c r="H2410" s="2">
        <v>2</v>
      </c>
      <c r="I2410" s="3">
        <v>370</v>
      </c>
      <c r="J2410" s="5">
        <f t="shared" si="150"/>
        <v>1988.1928</v>
      </c>
      <c r="K2410" s="11" t="str">
        <f t="shared" si="151"/>
        <v>P0201|Sep</v>
      </c>
    </row>
    <row r="2411" spans="1:11" ht="15" customHeight="1" x14ac:dyDescent="0.25">
      <c r="A2411" s="2" t="s">
        <v>437</v>
      </c>
      <c r="B2411" s="2" t="s">
        <v>8</v>
      </c>
      <c r="C2411" s="2">
        <v>6</v>
      </c>
      <c r="D2411" s="4">
        <v>228.29</v>
      </c>
      <c r="E2411" s="5">
        <f t="shared" si="148"/>
        <v>1369.74</v>
      </c>
      <c r="F2411" s="6">
        <v>0.03</v>
      </c>
      <c r="G2411" s="5">
        <f t="shared" si="149"/>
        <v>41.092199999999998</v>
      </c>
      <c r="H2411" s="2">
        <v>2</v>
      </c>
      <c r="I2411" s="3">
        <v>370</v>
      </c>
      <c r="J2411" s="5">
        <f t="shared" si="150"/>
        <v>1698.6478</v>
      </c>
      <c r="K2411" s="11" t="str">
        <f t="shared" si="151"/>
        <v>P0201|Oct</v>
      </c>
    </row>
    <row r="2412" spans="1:11" ht="15" customHeight="1" x14ac:dyDescent="0.25">
      <c r="A2412" s="2" t="s">
        <v>437</v>
      </c>
      <c r="B2412" s="2" t="s">
        <v>9</v>
      </c>
      <c r="C2412" s="2">
        <v>6</v>
      </c>
      <c r="D2412" s="4">
        <v>206.46</v>
      </c>
      <c r="E2412" s="5">
        <f t="shared" si="148"/>
        <v>1238.76</v>
      </c>
      <c r="F2412" s="6">
        <v>0.03</v>
      </c>
      <c r="G2412" s="5">
        <f t="shared" si="149"/>
        <v>37.162799999999997</v>
      </c>
      <c r="H2412" s="2">
        <v>2</v>
      </c>
      <c r="I2412" s="3">
        <v>370</v>
      </c>
      <c r="J2412" s="5">
        <f t="shared" si="150"/>
        <v>1571.5971999999999</v>
      </c>
      <c r="K2412" s="11" t="str">
        <f t="shared" si="151"/>
        <v>P0201|Nov</v>
      </c>
    </row>
    <row r="2413" spans="1:11" ht="15" customHeight="1" x14ac:dyDescent="0.25">
      <c r="A2413" s="2" t="s">
        <v>437</v>
      </c>
      <c r="B2413" s="2" t="s">
        <v>10</v>
      </c>
      <c r="C2413" s="2">
        <v>15</v>
      </c>
      <c r="D2413" s="4">
        <v>406.27</v>
      </c>
      <c r="E2413" s="5">
        <f t="shared" si="148"/>
        <v>6094.0499999999993</v>
      </c>
      <c r="F2413" s="6">
        <v>0.03</v>
      </c>
      <c r="G2413" s="5">
        <f t="shared" si="149"/>
        <v>182.82149999999996</v>
      </c>
      <c r="H2413" s="2">
        <v>6</v>
      </c>
      <c r="I2413" s="3">
        <v>1110</v>
      </c>
      <c r="J2413" s="5">
        <f t="shared" si="150"/>
        <v>7021.2284999999993</v>
      </c>
      <c r="K2413" s="11" t="str">
        <f t="shared" si="151"/>
        <v>P0201|Dec</v>
      </c>
    </row>
    <row r="2414" spans="1:11" ht="15" customHeight="1" x14ac:dyDescent="0.25">
      <c r="A2414" s="2" t="s">
        <v>437</v>
      </c>
      <c r="B2414" s="2" t="s">
        <v>11</v>
      </c>
      <c r="C2414" s="2">
        <v>14</v>
      </c>
      <c r="D2414" s="4">
        <v>350.84</v>
      </c>
      <c r="E2414" s="5">
        <f t="shared" si="148"/>
        <v>4911.7599999999993</v>
      </c>
      <c r="F2414" s="6">
        <v>0.03</v>
      </c>
      <c r="G2414" s="5">
        <f t="shared" si="149"/>
        <v>147.35279999999997</v>
      </c>
      <c r="H2414" s="2">
        <v>6</v>
      </c>
      <c r="I2414" s="3">
        <v>1110</v>
      </c>
      <c r="J2414" s="5">
        <f t="shared" si="150"/>
        <v>5874.4071999999996</v>
      </c>
      <c r="K2414" s="11" t="str">
        <f t="shared" si="151"/>
        <v>P0201|Jan</v>
      </c>
    </row>
    <row r="2415" spans="1:11" ht="15" customHeight="1" x14ac:dyDescent="0.25">
      <c r="A2415" s="2" t="s">
        <v>437</v>
      </c>
      <c r="B2415" s="2" t="s">
        <v>12</v>
      </c>
      <c r="C2415" s="2">
        <v>11</v>
      </c>
      <c r="D2415" s="4">
        <v>329.8</v>
      </c>
      <c r="E2415" s="5">
        <f t="shared" si="148"/>
        <v>3627.8</v>
      </c>
      <c r="F2415" s="6">
        <v>0.03</v>
      </c>
      <c r="G2415" s="5">
        <f t="shared" si="149"/>
        <v>108.834</v>
      </c>
      <c r="H2415" s="2">
        <v>4</v>
      </c>
      <c r="I2415" s="3">
        <v>740</v>
      </c>
      <c r="J2415" s="5">
        <f t="shared" si="150"/>
        <v>4258.9660000000003</v>
      </c>
      <c r="K2415" s="11" t="str">
        <f t="shared" si="151"/>
        <v>P0201|Feb</v>
      </c>
    </row>
    <row r="2416" spans="1:11" ht="15" customHeight="1" x14ac:dyDescent="0.25">
      <c r="A2416" s="2" t="s">
        <v>437</v>
      </c>
      <c r="B2416" s="2" t="s">
        <v>13</v>
      </c>
      <c r="C2416" s="2">
        <v>11</v>
      </c>
      <c r="D2416" s="4">
        <v>317.45999999999998</v>
      </c>
      <c r="E2416" s="5">
        <f t="shared" si="148"/>
        <v>3492.06</v>
      </c>
      <c r="F2416" s="6">
        <v>0.03</v>
      </c>
      <c r="G2416" s="5">
        <f t="shared" si="149"/>
        <v>104.76179999999999</v>
      </c>
      <c r="H2416" s="2">
        <v>4</v>
      </c>
      <c r="I2416" s="3">
        <v>740</v>
      </c>
      <c r="J2416" s="5">
        <f t="shared" si="150"/>
        <v>4127.2981999999993</v>
      </c>
      <c r="K2416" s="11" t="str">
        <f t="shared" si="151"/>
        <v>P0201|Mar</v>
      </c>
    </row>
    <row r="2417" spans="1:11" ht="15" customHeight="1" x14ac:dyDescent="0.25">
      <c r="A2417" s="2" t="s">
        <v>439</v>
      </c>
      <c r="B2417" s="2" t="s">
        <v>2</v>
      </c>
      <c r="C2417" s="2">
        <v>6</v>
      </c>
      <c r="D2417" s="4">
        <v>87.01</v>
      </c>
      <c r="E2417" s="5">
        <f t="shared" si="148"/>
        <v>522.06000000000006</v>
      </c>
      <c r="F2417" s="6">
        <v>0.03</v>
      </c>
      <c r="G2417" s="5">
        <f t="shared" si="149"/>
        <v>15.661800000000001</v>
      </c>
      <c r="H2417" s="2">
        <v>2</v>
      </c>
      <c r="I2417" s="3">
        <v>190</v>
      </c>
      <c r="J2417" s="5">
        <f t="shared" si="150"/>
        <v>696.39820000000009</v>
      </c>
      <c r="K2417" s="11" t="str">
        <f t="shared" si="151"/>
        <v>P0202|Apr</v>
      </c>
    </row>
    <row r="2418" spans="1:11" ht="15" customHeight="1" x14ac:dyDescent="0.25">
      <c r="A2418" s="2" t="s">
        <v>439</v>
      </c>
      <c r="B2418" s="2" t="s">
        <v>3</v>
      </c>
      <c r="C2418" s="2">
        <v>7</v>
      </c>
      <c r="D2418" s="4">
        <v>94.24</v>
      </c>
      <c r="E2418" s="5">
        <f t="shared" si="148"/>
        <v>659.68</v>
      </c>
      <c r="F2418" s="6">
        <v>0.03</v>
      </c>
      <c r="G2418" s="5">
        <f t="shared" si="149"/>
        <v>19.790399999999998</v>
      </c>
      <c r="H2418" s="2">
        <v>2</v>
      </c>
      <c r="I2418" s="3">
        <v>190</v>
      </c>
      <c r="J2418" s="5">
        <f t="shared" si="150"/>
        <v>829.88959999999997</v>
      </c>
      <c r="K2418" s="11" t="str">
        <f t="shared" si="151"/>
        <v>P0202|May</v>
      </c>
    </row>
    <row r="2419" spans="1:11" ht="15" customHeight="1" x14ac:dyDescent="0.25">
      <c r="A2419" s="2" t="s">
        <v>439</v>
      </c>
      <c r="B2419" s="2" t="s">
        <v>4</v>
      </c>
      <c r="C2419" s="2">
        <v>8</v>
      </c>
      <c r="D2419" s="4">
        <v>103.76</v>
      </c>
      <c r="E2419" s="5">
        <f t="shared" si="148"/>
        <v>830.08</v>
      </c>
      <c r="F2419" s="6">
        <v>0.03</v>
      </c>
      <c r="G2419" s="5">
        <f t="shared" si="149"/>
        <v>24.9024</v>
      </c>
      <c r="H2419" s="2">
        <v>2</v>
      </c>
      <c r="I2419" s="3">
        <v>190</v>
      </c>
      <c r="J2419" s="5">
        <f t="shared" si="150"/>
        <v>995.17759999999998</v>
      </c>
      <c r="K2419" s="11" t="str">
        <f t="shared" si="151"/>
        <v>P0202|Jun</v>
      </c>
    </row>
    <row r="2420" spans="1:11" ht="15" customHeight="1" x14ac:dyDescent="0.25">
      <c r="A2420" s="2" t="s">
        <v>439</v>
      </c>
      <c r="B2420" s="2" t="s">
        <v>5</v>
      </c>
      <c r="C2420" s="2">
        <v>11</v>
      </c>
      <c r="D2420" s="4">
        <v>109.97</v>
      </c>
      <c r="E2420" s="5">
        <f t="shared" si="148"/>
        <v>1209.67</v>
      </c>
      <c r="F2420" s="6">
        <v>0.03</v>
      </c>
      <c r="G2420" s="5">
        <f t="shared" si="149"/>
        <v>36.290100000000002</v>
      </c>
      <c r="H2420" s="2">
        <v>3</v>
      </c>
      <c r="I2420" s="3">
        <v>285</v>
      </c>
      <c r="J2420" s="5">
        <f t="shared" si="150"/>
        <v>1458.3799000000001</v>
      </c>
      <c r="K2420" s="11" t="str">
        <f t="shared" si="151"/>
        <v>P0202|Jul</v>
      </c>
    </row>
    <row r="2421" spans="1:11" ht="15" customHeight="1" x14ac:dyDescent="0.25">
      <c r="A2421" s="2" t="s">
        <v>439</v>
      </c>
      <c r="B2421" s="2" t="s">
        <v>6</v>
      </c>
      <c r="C2421" s="2">
        <v>10</v>
      </c>
      <c r="D2421" s="4">
        <v>112.54</v>
      </c>
      <c r="E2421" s="5">
        <f t="shared" si="148"/>
        <v>1125.4000000000001</v>
      </c>
      <c r="F2421" s="6">
        <v>0.03</v>
      </c>
      <c r="G2421" s="5">
        <f t="shared" si="149"/>
        <v>33.762</v>
      </c>
      <c r="H2421" s="2">
        <v>3</v>
      </c>
      <c r="I2421" s="3">
        <v>285</v>
      </c>
      <c r="J2421" s="5">
        <f t="shared" si="150"/>
        <v>1376.6380000000001</v>
      </c>
      <c r="K2421" s="11" t="str">
        <f t="shared" si="151"/>
        <v>P0202|Aug</v>
      </c>
    </row>
    <row r="2422" spans="1:11" ht="15" customHeight="1" x14ac:dyDescent="0.25">
      <c r="A2422" s="2" t="s">
        <v>439</v>
      </c>
      <c r="B2422" s="2" t="s">
        <v>7</v>
      </c>
      <c r="C2422" s="2">
        <v>7</v>
      </c>
      <c r="D2422" s="4">
        <v>105.15</v>
      </c>
      <c r="E2422" s="5">
        <f t="shared" si="148"/>
        <v>736.05000000000007</v>
      </c>
      <c r="F2422" s="6">
        <v>0.03</v>
      </c>
      <c r="G2422" s="5">
        <f t="shared" si="149"/>
        <v>22.081500000000002</v>
      </c>
      <c r="H2422" s="2">
        <v>2</v>
      </c>
      <c r="I2422" s="3">
        <v>190</v>
      </c>
      <c r="J2422" s="5">
        <f t="shared" si="150"/>
        <v>903.96850000000006</v>
      </c>
      <c r="K2422" s="11" t="str">
        <f t="shared" si="151"/>
        <v>P0202|Sep</v>
      </c>
    </row>
    <row r="2423" spans="1:11" ht="15" customHeight="1" x14ac:dyDescent="0.25">
      <c r="A2423" s="2" t="s">
        <v>439</v>
      </c>
      <c r="B2423" s="2" t="s">
        <v>8</v>
      </c>
      <c r="C2423" s="2">
        <v>7</v>
      </c>
      <c r="D2423" s="4">
        <v>95.91</v>
      </c>
      <c r="E2423" s="5">
        <f t="shared" si="148"/>
        <v>671.37</v>
      </c>
      <c r="F2423" s="6">
        <v>0.03</v>
      </c>
      <c r="G2423" s="5">
        <f t="shared" si="149"/>
        <v>20.141099999999998</v>
      </c>
      <c r="H2423" s="2">
        <v>2</v>
      </c>
      <c r="I2423" s="3">
        <v>190</v>
      </c>
      <c r="J2423" s="5">
        <f t="shared" si="150"/>
        <v>841.22889999999995</v>
      </c>
      <c r="K2423" s="11" t="str">
        <f t="shared" si="151"/>
        <v>P0202|Oct</v>
      </c>
    </row>
    <row r="2424" spans="1:11" ht="15" customHeight="1" x14ac:dyDescent="0.25">
      <c r="A2424" s="2" t="s">
        <v>439</v>
      </c>
      <c r="B2424" s="2" t="s">
        <v>9</v>
      </c>
      <c r="C2424" s="2">
        <v>6</v>
      </c>
      <c r="D2424" s="4">
        <v>105.84</v>
      </c>
      <c r="E2424" s="5">
        <f t="shared" si="148"/>
        <v>635.04</v>
      </c>
      <c r="F2424" s="6">
        <v>0.03</v>
      </c>
      <c r="G2424" s="5">
        <f t="shared" si="149"/>
        <v>19.051199999999998</v>
      </c>
      <c r="H2424" s="2">
        <v>2</v>
      </c>
      <c r="I2424" s="3">
        <v>190</v>
      </c>
      <c r="J2424" s="5">
        <f t="shared" si="150"/>
        <v>805.98879999999997</v>
      </c>
      <c r="K2424" s="11" t="str">
        <f t="shared" si="151"/>
        <v>P0202|Nov</v>
      </c>
    </row>
    <row r="2425" spans="1:11" ht="15" customHeight="1" x14ac:dyDescent="0.25">
      <c r="A2425" s="2" t="s">
        <v>439</v>
      </c>
      <c r="B2425" s="2" t="s">
        <v>10</v>
      </c>
      <c r="C2425" s="2">
        <v>15</v>
      </c>
      <c r="D2425" s="4">
        <v>191.72</v>
      </c>
      <c r="E2425" s="5">
        <f t="shared" si="148"/>
        <v>2875.8</v>
      </c>
      <c r="F2425" s="6">
        <v>0.03</v>
      </c>
      <c r="G2425" s="5">
        <f t="shared" si="149"/>
        <v>86.274000000000001</v>
      </c>
      <c r="H2425" s="2">
        <v>6</v>
      </c>
      <c r="I2425" s="3">
        <v>570</v>
      </c>
      <c r="J2425" s="5">
        <f t="shared" si="150"/>
        <v>3359.5260000000003</v>
      </c>
      <c r="K2425" s="11" t="str">
        <f t="shared" si="151"/>
        <v>P0202|Dec</v>
      </c>
    </row>
    <row r="2426" spans="1:11" ht="15" customHeight="1" x14ac:dyDescent="0.25">
      <c r="A2426" s="2" t="s">
        <v>439</v>
      </c>
      <c r="B2426" s="2" t="s">
        <v>11</v>
      </c>
      <c r="C2426" s="2">
        <v>13</v>
      </c>
      <c r="D2426" s="4">
        <v>159.29</v>
      </c>
      <c r="E2426" s="5">
        <f t="shared" si="148"/>
        <v>2070.77</v>
      </c>
      <c r="F2426" s="6">
        <v>0.03</v>
      </c>
      <c r="G2426" s="5">
        <f t="shared" si="149"/>
        <v>62.123099999999994</v>
      </c>
      <c r="H2426" s="2">
        <v>5</v>
      </c>
      <c r="I2426" s="3">
        <v>475</v>
      </c>
      <c r="J2426" s="5">
        <f t="shared" si="150"/>
        <v>2483.6469000000002</v>
      </c>
      <c r="K2426" s="11" t="str">
        <f t="shared" si="151"/>
        <v>P0202|Jan</v>
      </c>
    </row>
    <row r="2427" spans="1:11" ht="15" customHeight="1" x14ac:dyDescent="0.25">
      <c r="A2427" s="2" t="s">
        <v>439</v>
      </c>
      <c r="B2427" s="2" t="s">
        <v>12</v>
      </c>
      <c r="C2427" s="2">
        <v>12</v>
      </c>
      <c r="D2427" s="4">
        <v>153.63</v>
      </c>
      <c r="E2427" s="5">
        <f t="shared" si="148"/>
        <v>1843.56</v>
      </c>
      <c r="F2427" s="6">
        <v>0.03</v>
      </c>
      <c r="G2427" s="5">
        <f t="shared" si="149"/>
        <v>55.306799999999996</v>
      </c>
      <c r="H2427" s="2">
        <v>5</v>
      </c>
      <c r="I2427" s="3">
        <v>475</v>
      </c>
      <c r="J2427" s="5">
        <f t="shared" si="150"/>
        <v>2263.2532000000001</v>
      </c>
      <c r="K2427" s="11" t="str">
        <f t="shared" si="151"/>
        <v>P0202|Feb</v>
      </c>
    </row>
    <row r="2428" spans="1:11" ht="15" customHeight="1" x14ac:dyDescent="0.25">
      <c r="A2428" s="2" t="s">
        <v>439</v>
      </c>
      <c r="B2428" s="2" t="s">
        <v>13</v>
      </c>
      <c r="C2428" s="2">
        <v>11</v>
      </c>
      <c r="D2428" s="4">
        <v>139.16999999999999</v>
      </c>
      <c r="E2428" s="5">
        <f t="shared" si="148"/>
        <v>1530.87</v>
      </c>
      <c r="F2428" s="6">
        <v>0.03</v>
      </c>
      <c r="G2428" s="5">
        <f t="shared" si="149"/>
        <v>45.926099999999998</v>
      </c>
      <c r="H2428" s="2">
        <v>4</v>
      </c>
      <c r="I2428" s="3">
        <v>380</v>
      </c>
      <c r="J2428" s="5">
        <f t="shared" si="150"/>
        <v>1864.9439</v>
      </c>
      <c r="K2428" s="11" t="str">
        <f t="shared" si="151"/>
        <v>P0202|Mar</v>
      </c>
    </row>
    <row r="2429" spans="1:11" ht="15" customHeight="1" x14ac:dyDescent="0.25">
      <c r="A2429" s="2" t="s">
        <v>441</v>
      </c>
      <c r="B2429" s="2" t="s">
        <v>2</v>
      </c>
      <c r="C2429" s="2">
        <v>7</v>
      </c>
      <c r="D2429" s="4">
        <v>178.71</v>
      </c>
      <c r="E2429" s="5">
        <f t="shared" si="148"/>
        <v>1250.97</v>
      </c>
      <c r="F2429" s="6">
        <v>0.03</v>
      </c>
      <c r="G2429" s="5">
        <f t="shared" si="149"/>
        <v>37.5291</v>
      </c>
      <c r="H2429" s="2">
        <v>2</v>
      </c>
      <c r="I2429" s="3">
        <v>370</v>
      </c>
      <c r="J2429" s="5">
        <f t="shared" si="150"/>
        <v>1583.4409000000001</v>
      </c>
      <c r="K2429" s="11" t="str">
        <f t="shared" si="151"/>
        <v>P0203|Apr</v>
      </c>
    </row>
    <row r="2430" spans="1:11" ht="15" customHeight="1" x14ac:dyDescent="0.25">
      <c r="A2430" s="2" t="s">
        <v>441</v>
      </c>
      <c r="B2430" s="2" t="s">
        <v>3</v>
      </c>
      <c r="C2430" s="2">
        <v>8</v>
      </c>
      <c r="D2430" s="4">
        <v>183.46</v>
      </c>
      <c r="E2430" s="5">
        <f t="shared" si="148"/>
        <v>1467.68</v>
      </c>
      <c r="F2430" s="6">
        <v>0.03</v>
      </c>
      <c r="G2430" s="5">
        <f t="shared" si="149"/>
        <v>44.0304</v>
      </c>
      <c r="H2430" s="2">
        <v>2</v>
      </c>
      <c r="I2430" s="3">
        <v>370</v>
      </c>
      <c r="J2430" s="5">
        <f t="shared" si="150"/>
        <v>1793.6496</v>
      </c>
      <c r="K2430" s="11" t="str">
        <f t="shared" si="151"/>
        <v>P0203|May</v>
      </c>
    </row>
    <row r="2431" spans="1:11" ht="15" customHeight="1" x14ac:dyDescent="0.25">
      <c r="A2431" s="2" t="s">
        <v>441</v>
      </c>
      <c r="B2431" s="2" t="s">
        <v>4</v>
      </c>
      <c r="C2431" s="2">
        <v>9</v>
      </c>
      <c r="D2431" s="4">
        <v>195.67</v>
      </c>
      <c r="E2431" s="5">
        <f t="shared" si="148"/>
        <v>1761.03</v>
      </c>
      <c r="F2431" s="6">
        <v>0.03</v>
      </c>
      <c r="G2431" s="5">
        <f t="shared" si="149"/>
        <v>52.8309</v>
      </c>
      <c r="H2431" s="2">
        <v>2</v>
      </c>
      <c r="I2431" s="3">
        <v>370</v>
      </c>
      <c r="J2431" s="5">
        <f t="shared" si="150"/>
        <v>2078.1990999999998</v>
      </c>
      <c r="K2431" s="11" t="str">
        <f t="shared" si="151"/>
        <v>P0203|Jun</v>
      </c>
    </row>
    <row r="2432" spans="1:11" ht="15" customHeight="1" x14ac:dyDescent="0.25">
      <c r="A2432" s="2" t="s">
        <v>441</v>
      </c>
      <c r="B2432" s="2" t="s">
        <v>5</v>
      </c>
      <c r="C2432" s="2">
        <v>11</v>
      </c>
      <c r="D2432" s="4">
        <v>199.58</v>
      </c>
      <c r="E2432" s="5">
        <f t="shared" si="148"/>
        <v>2195.38</v>
      </c>
      <c r="F2432" s="6">
        <v>0.03</v>
      </c>
      <c r="G2432" s="5">
        <f t="shared" si="149"/>
        <v>65.861400000000003</v>
      </c>
      <c r="H2432" s="2">
        <v>3</v>
      </c>
      <c r="I2432" s="3">
        <v>555</v>
      </c>
      <c r="J2432" s="5">
        <f t="shared" si="150"/>
        <v>2684.5186000000003</v>
      </c>
      <c r="K2432" s="11" t="str">
        <f t="shared" si="151"/>
        <v>P0203|Jul</v>
      </c>
    </row>
    <row r="2433" spans="1:11" ht="15" customHeight="1" x14ac:dyDescent="0.25">
      <c r="A2433" s="2" t="s">
        <v>441</v>
      </c>
      <c r="B2433" s="2" t="s">
        <v>6</v>
      </c>
      <c r="C2433" s="2">
        <v>12</v>
      </c>
      <c r="D2433" s="4">
        <v>201.11</v>
      </c>
      <c r="E2433" s="5">
        <f t="shared" si="148"/>
        <v>2413.3200000000002</v>
      </c>
      <c r="F2433" s="6">
        <v>0.03</v>
      </c>
      <c r="G2433" s="5">
        <f t="shared" si="149"/>
        <v>72.399600000000007</v>
      </c>
      <c r="H2433" s="2">
        <v>3</v>
      </c>
      <c r="I2433" s="3">
        <v>555</v>
      </c>
      <c r="J2433" s="5">
        <f t="shared" si="150"/>
        <v>2895.9204</v>
      </c>
      <c r="K2433" s="11" t="str">
        <f t="shared" si="151"/>
        <v>P0203|Aug</v>
      </c>
    </row>
    <row r="2434" spans="1:11" ht="15" customHeight="1" x14ac:dyDescent="0.25">
      <c r="A2434" s="2" t="s">
        <v>441</v>
      </c>
      <c r="B2434" s="2" t="s">
        <v>7</v>
      </c>
      <c r="C2434" s="2">
        <v>8</v>
      </c>
      <c r="D2434" s="4">
        <v>216.03</v>
      </c>
      <c r="E2434" s="5">
        <f t="shared" si="148"/>
        <v>1728.24</v>
      </c>
      <c r="F2434" s="6">
        <v>0.03</v>
      </c>
      <c r="G2434" s="5">
        <f t="shared" si="149"/>
        <v>51.847200000000001</v>
      </c>
      <c r="H2434" s="2">
        <v>3</v>
      </c>
      <c r="I2434" s="3">
        <v>555</v>
      </c>
      <c r="J2434" s="5">
        <f t="shared" si="150"/>
        <v>2231.3927999999996</v>
      </c>
      <c r="K2434" s="11" t="str">
        <f t="shared" si="151"/>
        <v>P0203|Sep</v>
      </c>
    </row>
    <row r="2435" spans="1:11" ht="15" customHeight="1" x14ac:dyDescent="0.25">
      <c r="A2435" s="2" t="s">
        <v>441</v>
      </c>
      <c r="B2435" s="2" t="s">
        <v>8</v>
      </c>
      <c r="C2435" s="2">
        <v>7</v>
      </c>
      <c r="D2435" s="4">
        <v>196.59</v>
      </c>
      <c r="E2435" s="5">
        <f t="shared" si="148"/>
        <v>1376.13</v>
      </c>
      <c r="F2435" s="6">
        <v>0.03</v>
      </c>
      <c r="G2435" s="5">
        <f t="shared" si="149"/>
        <v>41.283900000000003</v>
      </c>
      <c r="H2435" s="2">
        <v>2</v>
      </c>
      <c r="I2435" s="3">
        <v>370</v>
      </c>
      <c r="J2435" s="5">
        <f t="shared" si="150"/>
        <v>1704.8461000000002</v>
      </c>
      <c r="K2435" s="11" t="str">
        <f t="shared" si="151"/>
        <v>P0203|Oct</v>
      </c>
    </row>
    <row r="2436" spans="1:11" ht="15" customHeight="1" x14ac:dyDescent="0.25">
      <c r="A2436" s="2" t="s">
        <v>441</v>
      </c>
      <c r="B2436" s="2" t="s">
        <v>9</v>
      </c>
      <c r="C2436" s="2">
        <v>7</v>
      </c>
      <c r="D2436" s="4">
        <v>202.75</v>
      </c>
      <c r="E2436" s="5">
        <f t="shared" si="148"/>
        <v>1419.25</v>
      </c>
      <c r="F2436" s="6">
        <v>0.03</v>
      </c>
      <c r="G2436" s="5">
        <f t="shared" si="149"/>
        <v>42.577500000000001</v>
      </c>
      <c r="H2436" s="2">
        <v>2</v>
      </c>
      <c r="I2436" s="3">
        <v>370</v>
      </c>
      <c r="J2436" s="5">
        <f t="shared" si="150"/>
        <v>1746.6724999999999</v>
      </c>
      <c r="K2436" s="11" t="str">
        <f t="shared" si="151"/>
        <v>P0203|Nov</v>
      </c>
    </row>
    <row r="2437" spans="1:11" ht="15" customHeight="1" x14ac:dyDescent="0.25">
      <c r="A2437" s="2" t="s">
        <v>441</v>
      </c>
      <c r="B2437" s="2" t="s">
        <v>10</v>
      </c>
      <c r="C2437" s="2">
        <v>15</v>
      </c>
      <c r="D2437" s="4">
        <v>366.61</v>
      </c>
      <c r="E2437" s="5">
        <f t="shared" ref="E2437:E2500" si="152">C2437*D2437</f>
        <v>5499.1500000000005</v>
      </c>
      <c r="F2437" s="6">
        <v>0.03</v>
      </c>
      <c r="G2437" s="5">
        <f t="shared" ref="G2437:G2500" si="153">E2437*F2437</f>
        <v>164.97450000000001</v>
      </c>
      <c r="H2437" s="2">
        <v>6</v>
      </c>
      <c r="I2437" s="3">
        <v>1110</v>
      </c>
      <c r="J2437" s="5">
        <f t="shared" ref="J2437:J2500" si="154">E2437+I2437-G2437</f>
        <v>6444.1755000000003</v>
      </c>
      <c r="K2437" s="11" t="str">
        <f t="shared" ref="K2437:K2500" si="155">A2437&amp;"|"&amp;B2437</f>
        <v>P0203|Dec</v>
      </c>
    </row>
    <row r="2438" spans="1:11" ht="15" customHeight="1" x14ac:dyDescent="0.25">
      <c r="A2438" s="2" t="s">
        <v>441</v>
      </c>
      <c r="B2438" s="2" t="s">
        <v>11</v>
      </c>
      <c r="C2438" s="2">
        <v>15</v>
      </c>
      <c r="D2438" s="4">
        <v>337.7</v>
      </c>
      <c r="E2438" s="5">
        <f t="shared" si="152"/>
        <v>5065.5</v>
      </c>
      <c r="F2438" s="6">
        <v>0.03</v>
      </c>
      <c r="G2438" s="5">
        <f t="shared" si="153"/>
        <v>151.965</v>
      </c>
      <c r="H2438" s="2">
        <v>6</v>
      </c>
      <c r="I2438" s="3">
        <v>1110</v>
      </c>
      <c r="J2438" s="5">
        <f t="shared" si="154"/>
        <v>6023.5349999999999</v>
      </c>
      <c r="K2438" s="11" t="str">
        <f t="shared" si="155"/>
        <v>P0203|Jan</v>
      </c>
    </row>
    <row r="2439" spans="1:11" ht="15" customHeight="1" x14ac:dyDescent="0.25">
      <c r="A2439" s="2" t="s">
        <v>441</v>
      </c>
      <c r="B2439" s="2" t="s">
        <v>12</v>
      </c>
      <c r="C2439" s="2">
        <v>12</v>
      </c>
      <c r="D2439" s="4">
        <v>277.41000000000003</v>
      </c>
      <c r="E2439" s="5">
        <f t="shared" si="152"/>
        <v>3328.92</v>
      </c>
      <c r="F2439" s="6">
        <v>0.03</v>
      </c>
      <c r="G2439" s="5">
        <f t="shared" si="153"/>
        <v>99.867599999999996</v>
      </c>
      <c r="H2439" s="2">
        <v>5</v>
      </c>
      <c r="I2439" s="3">
        <v>925</v>
      </c>
      <c r="J2439" s="5">
        <f t="shared" si="154"/>
        <v>4154.0524000000005</v>
      </c>
      <c r="K2439" s="11" t="str">
        <f t="shared" si="155"/>
        <v>P0203|Feb</v>
      </c>
    </row>
    <row r="2440" spans="1:11" ht="15" customHeight="1" x14ac:dyDescent="0.25">
      <c r="A2440" s="2" t="s">
        <v>441</v>
      </c>
      <c r="B2440" s="2" t="s">
        <v>13</v>
      </c>
      <c r="C2440" s="2">
        <v>12</v>
      </c>
      <c r="D2440" s="4">
        <v>283.85000000000002</v>
      </c>
      <c r="E2440" s="5">
        <f t="shared" si="152"/>
        <v>3406.2000000000003</v>
      </c>
      <c r="F2440" s="6">
        <v>0.03</v>
      </c>
      <c r="G2440" s="5">
        <f t="shared" si="153"/>
        <v>102.18600000000001</v>
      </c>
      <c r="H2440" s="2">
        <v>4</v>
      </c>
      <c r="I2440" s="3">
        <v>740</v>
      </c>
      <c r="J2440" s="5">
        <f t="shared" si="154"/>
        <v>4044.0140000000006</v>
      </c>
      <c r="K2440" s="11" t="str">
        <f t="shared" si="155"/>
        <v>P0203|Mar</v>
      </c>
    </row>
    <row r="2441" spans="1:11" ht="15" customHeight="1" x14ac:dyDescent="0.25">
      <c r="A2441" s="2" t="s">
        <v>443</v>
      </c>
      <c r="B2441" s="2" t="s">
        <v>2</v>
      </c>
      <c r="C2441" s="2">
        <v>5</v>
      </c>
      <c r="D2441" s="4">
        <v>230.99</v>
      </c>
      <c r="E2441" s="5">
        <f t="shared" si="152"/>
        <v>1154.95</v>
      </c>
      <c r="F2441" s="6">
        <v>0.03</v>
      </c>
      <c r="G2441" s="5">
        <f t="shared" si="153"/>
        <v>34.648499999999999</v>
      </c>
      <c r="H2441" s="2">
        <v>2</v>
      </c>
      <c r="I2441" s="3">
        <v>450</v>
      </c>
      <c r="J2441" s="5">
        <f t="shared" si="154"/>
        <v>1570.3015</v>
      </c>
      <c r="K2441" s="11" t="str">
        <f t="shared" si="155"/>
        <v>P0204|Apr</v>
      </c>
    </row>
    <row r="2442" spans="1:11" ht="15" customHeight="1" x14ac:dyDescent="0.25">
      <c r="A2442" s="2" t="s">
        <v>443</v>
      </c>
      <c r="B2442" s="2" t="s">
        <v>3</v>
      </c>
      <c r="C2442" s="2">
        <v>7</v>
      </c>
      <c r="D2442" s="4">
        <v>237.21</v>
      </c>
      <c r="E2442" s="5">
        <f t="shared" si="152"/>
        <v>1660.47</v>
      </c>
      <c r="F2442" s="6">
        <v>0.03</v>
      </c>
      <c r="G2442" s="5">
        <f t="shared" si="153"/>
        <v>49.814099999999996</v>
      </c>
      <c r="H2442" s="2">
        <v>2</v>
      </c>
      <c r="I2442" s="3">
        <v>450</v>
      </c>
      <c r="J2442" s="5">
        <f t="shared" si="154"/>
        <v>2060.6559000000002</v>
      </c>
      <c r="K2442" s="11" t="str">
        <f t="shared" si="155"/>
        <v>P0204|May</v>
      </c>
    </row>
    <row r="2443" spans="1:11" ht="15" customHeight="1" x14ac:dyDescent="0.25">
      <c r="A2443" s="2" t="s">
        <v>443</v>
      </c>
      <c r="B2443" s="2" t="s">
        <v>4</v>
      </c>
      <c r="C2443" s="2">
        <v>7</v>
      </c>
      <c r="D2443" s="4">
        <v>265.3</v>
      </c>
      <c r="E2443" s="5">
        <f t="shared" si="152"/>
        <v>1857.1000000000001</v>
      </c>
      <c r="F2443" s="6">
        <v>0.03</v>
      </c>
      <c r="G2443" s="5">
        <f t="shared" si="153"/>
        <v>55.713000000000001</v>
      </c>
      <c r="H2443" s="2">
        <v>2</v>
      </c>
      <c r="I2443" s="3">
        <v>450</v>
      </c>
      <c r="J2443" s="5">
        <f t="shared" si="154"/>
        <v>2251.3870000000002</v>
      </c>
      <c r="K2443" s="11" t="str">
        <f t="shared" si="155"/>
        <v>P0204|Jun</v>
      </c>
    </row>
    <row r="2444" spans="1:11" ht="15" customHeight="1" x14ac:dyDescent="0.25">
      <c r="A2444" s="2" t="s">
        <v>443</v>
      </c>
      <c r="B2444" s="2" t="s">
        <v>5</v>
      </c>
      <c r="C2444" s="2">
        <v>11</v>
      </c>
      <c r="D2444" s="4">
        <v>305.92</v>
      </c>
      <c r="E2444" s="5">
        <f t="shared" si="152"/>
        <v>3365.1200000000003</v>
      </c>
      <c r="F2444" s="6">
        <v>0.03</v>
      </c>
      <c r="G2444" s="5">
        <f t="shared" si="153"/>
        <v>100.95360000000001</v>
      </c>
      <c r="H2444" s="2">
        <v>3</v>
      </c>
      <c r="I2444" s="3">
        <v>675</v>
      </c>
      <c r="J2444" s="5">
        <f t="shared" si="154"/>
        <v>3939.1664000000005</v>
      </c>
      <c r="K2444" s="11" t="str">
        <f t="shared" si="155"/>
        <v>P0204|Jul</v>
      </c>
    </row>
    <row r="2445" spans="1:11" ht="15" customHeight="1" x14ac:dyDescent="0.25">
      <c r="A2445" s="2" t="s">
        <v>443</v>
      </c>
      <c r="B2445" s="2" t="s">
        <v>6</v>
      </c>
      <c r="C2445" s="2">
        <v>9</v>
      </c>
      <c r="D2445" s="4">
        <v>339.08</v>
      </c>
      <c r="E2445" s="5">
        <f t="shared" si="152"/>
        <v>3051.72</v>
      </c>
      <c r="F2445" s="6">
        <v>0.03</v>
      </c>
      <c r="G2445" s="5">
        <f t="shared" si="153"/>
        <v>91.551599999999993</v>
      </c>
      <c r="H2445" s="2">
        <v>2</v>
      </c>
      <c r="I2445" s="3">
        <v>450</v>
      </c>
      <c r="J2445" s="5">
        <f t="shared" si="154"/>
        <v>3410.1684</v>
      </c>
      <c r="K2445" s="11" t="str">
        <f t="shared" si="155"/>
        <v>P0204|Aug</v>
      </c>
    </row>
    <row r="2446" spans="1:11" ht="15" customHeight="1" x14ac:dyDescent="0.25">
      <c r="A2446" s="2" t="s">
        <v>443</v>
      </c>
      <c r="B2446" s="2" t="s">
        <v>7</v>
      </c>
      <c r="C2446" s="2">
        <v>6</v>
      </c>
      <c r="D2446" s="4">
        <v>268.39</v>
      </c>
      <c r="E2446" s="5">
        <f t="shared" si="152"/>
        <v>1610.34</v>
      </c>
      <c r="F2446" s="6">
        <v>0.03</v>
      </c>
      <c r="G2446" s="5">
        <f t="shared" si="153"/>
        <v>48.310199999999995</v>
      </c>
      <c r="H2446" s="2">
        <v>2</v>
      </c>
      <c r="I2446" s="3">
        <v>450</v>
      </c>
      <c r="J2446" s="5">
        <f t="shared" si="154"/>
        <v>2012.0298000000003</v>
      </c>
      <c r="K2446" s="11" t="str">
        <f t="shared" si="155"/>
        <v>P0204|Sep</v>
      </c>
    </row>
    <row r="2447" spans="1:11" ht="15" customHeight="1" x14ac:dyDescent="0.25">
      <c r="A2447" s="2" t="s">
        <v>443</v>
      </c>
      <c r="B2447" s="2" t="s">
        <v>8</v>
      </c>
      <c r="C2447" s="2">
        <v>6</v>
      </c>
      <c r="D2447" s="4">
        <v>240.86</v>
      </c>
      <c r="E2447" s="5">
        <f t="shared" si="152"/>
        <v>1445.16</v>
      </c>
      <c r="F2447" s="6">
        <v>0.03</v>
      </c>
      <c r="G2447" s="5">
        <f t="shared" si="153"/>
        <v>43.354799999999997</v>
      </c>
      <c r="H2447" s="2">
        <v>2</v>
      </c>
      <c r="I2447" s="3">
        <v>450</v>
      </c>
      <c r="J2447" s="5">
        <f t="shared" si="154"/>
        <v>1851.8052</v>
      </c>
      <c r="K2447" s="11" t="str">
        <f t="shared" si="155"/>
        <v>P0204|Oct</v>
      </c>
    </row>
    <row r="2448" spans="1:11" ht="15" customHeight="1" x14ac:dyDescent="0.25">
      <c r="A2448" s="2" t="s">
        <v>443</v>
      </c>
      <c r="B2448" s="2" t="s">
        <v>9</v>
      </c>
      <c r="C2448" s="2">
        <v>6</v>
      </c>
      <c r="D2448" s="4">
        <v>258.08</v>
      </c>
      <c r="E2448" s="5">
        <f t="shared" si="152"/>
        <v>1548.48</v>
      </c>
      <c r="F2448" s="6">
        <v>0.03</v>
      </c>
      <c r="G2448" s="5">
        <f t="shared" si="153"/>
        <v>46.4544</v>
      </c>
      <c r="H2448" s="2">
        <v>2</v>
      </c>
      <c r="I2448" s="3">
        <v>450</v>
      </c>
      <c r="J2448" s="5">
        <f t="shared" si="154"/>
        <v>1952.0255999999999</v>
      </c>
      <c r="K2448" s="11" t="str">
        <f t="shared" si="155"/>
        <v>P0204|Nov</v>
      </c>
    </row>
    <row r="2449" spans="1:11" ht="15" customHeight="1" x14ac:dyDescent="0.25">
      <c r="A2449" s="2" t="s">
        <v>443</v>
      </c>
      <c r="B2449" s="2" t="s">
        <v>10</v>
      </c>
      <c r="C2449" s="2">
        <v>15</v>
      </c>
      <c r="D2449" s="4">
        <v>468.61</v>
      </c>
      <c r="E2449" s="5">
        <f t="shared" si="152"/>
        <v>7029.1500000000005</v>
      </c>
      <c r="F2449" s="6">
        <v>0.03</v>
      </c>
      <c r="G2449" s="5">
        <f t="shared" si="153"/>
        <v>210.87450000000001</v>
      </c>
      <c r="H2449" s="2">
        <v>6</v>
      </c>
      <c r="I2449" s="3">
        <v>1350</v>
      </c>
      <c r="J2449" s="5">
        <f t="shared" si="154"/>
        <v>8168.2755000000016</v>
      </c>
      <c r="K2449" s="11" t="str">
        <f t="shared" si="155"/>
        <v>P0204|Dec</v>
      </c>
    </row>
    <row r="2450" spans="1:11" ht="15" customHeight="1" x14ac:dyDescent="0.25">
      <c r="A2450" s="2" t="s">
        <v>443</v>
      </c>
      <c r="B2450" s="2" t="s">
        <v>11</v>
      </c>
      <c r="C2450" s="2">
        <v>14</v>
      </c>
      <c r="D2450" s="4">
        <v>439.39</v>
      </c>
      <c r="E2450" s="5">
        <f t="shared" si="152"/>
        <v>6151.46</v>
      </c>
      <c r="F2450" s="6">
        <v>0.03</v>
      </c>
      <c r="G2450" s="5">
        <f t="shared" si="153"/>
        <v>184.5438</v>
      </c>
      <c r="H2450" s="2">
        <v>6</v>
      </c>
      <c r="I2450" s="3">
        <v>1350</v>
      </c>
      <c r="J2450" s="5">
        <f t="shared" si="154"/>
        <v>7316.9161999999997</v>
      </c>
      <c r="K2450" s="11" t="str">
        <f t="shared" si="155"/>
        <v>P0204|Jan</v>
      </c>
    </row>
    <row r="2451" spans="1:11" ht="15" customHeight="1" x14ac:dyDescent="0.25">
      <c r="A2451" s="2" t="s">
        <v>443</v>
      </c>
      <c r="B2451" s="2" t="s">
        <v>12</v>
      </c>
      <c r="C2451" s="2">
        <v>11</v>
      </c>
      <c r="D2451" s="4">
        <v>405.45</v>
      </c>
      <c r="E2451" s="5">
        <f t="shared" si="152"/>
        <v>4459.95</v>
      </c>
      <c r="F2451" s="6">
        <v>0.03</v>
      </c>
      <c r="G2451" s="5">
        <f t="shared" si="153"/>
        <v>133.79849999999999</v>
      </c>
      <c r="H2451" s="2">
        <v>4</v>
      </c>
      <c r="I2451" s="3">
        <v>900</v>
      </c>
      <c r="J2451" s="5">
        <f t="shared" si="154"/>
        <v>5226.1514999999999</v>
      </c>
      <c r="K2451" s="11" t="str">
        <f t="shared" si="155"/>
        <v>P0204|Feb</v>
      </c>
    </row>
    <row r="2452" spans="1:11" ht="15" customHeight="1" x14ac:dyDescent="0.25">
      <c r="A2452" s="2" t="s">
        <v>443</v>
      </c>
      <c r="B2452" s="2" t="s">
        <v>13</v>
      </c>
      <c r="C2452" s="2">
        <v>9</v>
      </c>
      <c r="D2452" s="4">
        <v>355.7</v>
      </c>
      <c r="E2452" s="5">
        <f t="shared" si="152"/>
        <v>3201.2999999999997</v>
      </c>
      <c r="F2452" s="6">
        <v>0.03</v>
      </c>
      <c r="G2452" s="5">
        <f t="shared" si="153"/>
        <v>96.038999999999987</v>
      </c>
      <c r="H2452" s="2">
        <v>3</v>
      </c>
      <c r="I2452" s="3">
        <v>675</v>
      </c>
      <c r="J2452" s="5">
        <f t="shared" si="154"/>
        <v>3780.2609999999995</v>
      </c>
      <c r="K2452" s="11" t="str">
        <f t="shared" si="155"/>
        <v>P0204|Mar</v>
      </c>
    </row>
    <row r="2453" spans="1:11" ht="15" customHeight="1" x14ac:dyDescent="0.25">
      <c r="A2453" s="2" t="s">
        <v>445</v>
      </c>
      <c r="B2453" s="2" t="s">
        <v>2</v>
      </c>
      <c r="C2453" s="2">
        <v>4</v>
      </c>
      <c r="D2453" s="4">
        <v>128.13</v>
      </c>
      <c r="E2453" s="5">
        <f t="shared" si="152"/>
        <v>512.52</v>
      </c>
      <c r="F2453" s="6">
        <v>0.03</v>
      </c>
      <c r="G2453" s="5">
        <f t="shared" si="153"/>
        <v>15.375599999999999</v>
      </c>
      <c r="H2453" s="2">
        <v>1</v>
      </c>
      <c r="I2453" s="3">
        <v>150</v>
      </c>
      <c r="J2453" s="5">
        <f t="shared" si="154"/>
        <v>647.14440000000002</v>
      </c>
      <c r="K2453" s="11" t="str">
        <f t="shared" si="155"/>
        <v>P0205|Apr</v>
      </c>
    </row>
    <row r="2454" spans="1:11" ht="15" customHeight="1" x14ac:dyDescent="0.25">
      <c r="A2454" s="2" t="s">
        <v>445</v>
      </c>
      <c r="B2454" s="2" t="s">
        <v>3</v>
      </c>
      <c r="C2454" s="2">
        <v>5</v>
      </c>
      <c r="D2454" s="4">
        <v>150.22999999999999</v>
      </c>
      <c r="E2454" s="5">
        <f t="shared" si="152"/>
        <v>751.15</v>
      </c>
      <c r="F2454" s="6">
        <v>0.03</v>
      </c>
      <c r="G2454" s="5">
        <f t="shared" si="153"/>
        <v>22.534499999999998</v>
      </c>
      <c r="H2454" s="2">
        <v>2</v>
      </c>
      <c r="I2454" s="3">
        <v>300</v>
      </c>
      <c r="J2454" s="5">
        <f t="shared" si="154"/>
        <v>1028.6155000000001</v>
      </c>
      <c r="K2454" s="11" t="str">
        <f t="shared" si="155"/>
        <v>P0205|May</v>
      </c>
    </row>
    <row r="2455" spans="1:11" ht="15" customHeight="1" x14ac:dyDescent="0.25">
      <c r="A2455" s="2" t="s">
        <v>445</v>
      </c>
      <c r="B2455" s="2" t="s">
        <v>4</v>
      </c>
      <c r="C2455" s="2">
        <v>6</v>
      </c>
      <c r="D2455" s="4">
        <v>150.47</v>
      </c>
      <c r="E2455" s="5">
        <f t="shared" si="152"/>
        <v>902.81999999999994</v>
      </c>
      <c r="F2455" s="6">
        <v>0.03</v>
      </c>
      <c r="G2455" s="5">
        <f t="shared" si="153"/>
        <v>27.084599999999998</v>
      </c>
      <c r="H2455" s="2">
        <v>2</v>
      </c>
      <c r="I2455" s="3">
        <v>300</v>
      </c>
      <c r="J2455" s="5">
        <f t="shared" si="154"/>
        <v>1175.7354</v>
      </c>
      <c r="K2455" s="11" t="str">
        <f t="shared" si="155"/>
        <v>P0205|Jun</v>
      </c>
    </row>
    <row r="2456" spans="1:11" ht="15" customHeight="1" x14ac:dyDescent="0.25">
      <c r="A2456" s="2" t="s">
        <v>445</v>
      </c>
      <c r="B2456" s="2" t="s">
        <v>5</v>
      </c>
      <c r="C2456" s="2">
        <v>8</v>
      </c>
      <c r="D2456" s="4">
        <v>174.31</v>
      </c>
      <c r="E2456" s="5">
        <f t="shared" si="152"/>
        <v>1394.48</v>
      </c>
      <c r="F2456" s="6">
        <v>0.03</v>
      </c>
      <c r="G2456" s="5">
        <f t="shared" si="153"/>
        <v>41.834400000000002</v>
      </c>
      <c r="H2456" s="2">
        <v>2</v>
      </c>
      <c r="I2456" s="3">
        <v>300</v>
      </c>
      <c r="J2456" s="5">
        <f t="shared" si="154"/>
        <v>1652.6456000000001</v>
      </c>
      <c r="K2456" s="11" t="str">
        <f t="shared" si="155"/>
        <v>P0205|Jul</v>
      </c>
    </row>
    <row r="2457" spans="1:11" ht="15" customHeight="1" x14ac:dyDescent="0.25">
      <c r="A2457" s="2" t="s">
        <v>445</v>
      </c>
      <c r="B2457" s="2" t="s">
        <v>6</v>
      </c>
      <c r="C2457" s="2">
        <v>7</v>
      </c>
      <c r="D2457" s="4">
        <v>161.68</v>
      </c>
      <c r="E2457" s="5">
        <f t="shared" si="152"/>
        <v>1131.76</v>
      </c>
      <c r="F2457" s="6">
        <v>0.03</v>
      </c>
      <c r="G2457" s="5">
        <f t="shared" si="153"/>
        <v>33.952799999999996</v>
      </c>
      <c r="H2457" s="2">
        <v>2</v>
      </c>
      <c r="I2457" s="3">
        <v>300</v>
      </c>
      <c r="J2457" s="5">
        <f t="shared" si="154"/>
        <v>1397.8072</v>
      </c>
      <c r="K2457" s="11" t="str">
        <f t="shared" si="155"/>
        <v>P0205|Aug</v>
      </c>
    </row>
    <row r="2458" spans="1:11" ht="15" customHeight="1" x14ac:dyDescent="0.25">
      <c r="A2458" s="2" t="s">
        <v>445</v>
      </c>
      <c r="B2458" s="2" t="s">
        <v>7</v>
      </c>
      <c r="C2458" s="2">
        <v>6</v>
      </c>
      <c r="D2458" s="4">
        <v>158.09</v>
      </c>
      <c r="E2458" s="5">
        <f t="shared" si="152"/>
        <v>948.54</v>
      </c>
      <c r="F2458" s="6">
        <v>0.03</v>
      </c>
      <c r="G2458" s="5">
        <f t="shared" si="153"/>
        <v>28.456199999999999</v>
      </c>
      <c r="H2458" s="2">
        <v>2</v>
      </c>
      <c r="I2458" s="3">
        <v>300</v>
      </c>
      <c r="J2458" s="5">
        <f t="shared" si="154"/>
        <v>1220.0837999999999</v>
      </c>
      <c r="K2458" s="11" t="str">
        <f t="shared" si="155"/>
        <v>P0205|Sep</v>
      </c>
    </row>
    <row r="2459" spans="1:11" ht="15" customHeight="1" x14ac:dyDescent="0.25">
      <c r="A2459" s="2" t="s">
        <v>445</v>
      </c>
      <c r="B2459" s="2" t="s">
        <v>8</v>
      </c>
      <c r="C2459" s="2">
        <v>5</v>
      </c>
      <c r="D2459" s="4">
        <v>154.75</v>
      </c>
      <c r="E2459" s="5">
        <f t="shared" si="152"/>
        <v>773.75</v>
      </c>
      <c r="F2459" s="6">
        <v>0.03</v>
      </c>
      <c r="G2459" s="5">
        <f t="shared" si="153"/>
        <v>23.212499999999999</v>
      </c>
      <c r="H2459" s="2">
        <v>2</v>
      </c>
      <c r="I2459" s="3">
        <v>300</v>
      </c>
      <c r="J2459" s="5">
        <f t="shared" si="154"/>
        <v>1050.5374999999999</v>
      </c>
      <c r="K2459" s="11" t="str">
        <f t="shared" si="155"/>
        <v>P0205|Oct</v>
      </c>
    </row>
    <row r="2460" spans="1:11" ht="15" customHeight="1" x14ac:dyDescent="0.25">
      <c r="A2460" s="2" t="s">
        <v>445</v>
      </c>
      <c r="B2460" s="2" t="s">
        <v>9</v>
      </c>
      <c r="C2460" s="2">
        <v>5</v>
      </c>
      <c r="D2460" s="4">
        <v>153.34</v>
      </c>
      <c r="E2460" s="5">
        <f t="shared" si="152"/>
        <v>766.7</v>
      </c>
      <c r="F2460" s="6">
        <v>0.03</v>
      </c>
      <c r="G2460" s="5">
        <f t="shared" si="153"/>
        <v>23.001000000000001</v>
      </c>
      <c r="H2460" s="2">
        <v>2</v>
      </c>
      <c r="I2460" s="3">
        <v>300</v>
      </c>
      <c r="J2460" s="5">
        <f t="shared" si="154"/>
        <v>1043.6990000000001</v>
      </c>
      <c r="K2460" s="11" t="str">
        <f t="shared" si="155"/>
        <v>P0205|Nov</v>
      </c>
    </row>
    <row r="2461" spans="1:11" ht="15" customHeight="1" x14ac:dyDescent="0.25">
      <c r="A2461" s="2" t="s">
        <v>445</v>
      </c>
      <c r="B2461" s="2" t="s">
        <v>10</v>
      </c>
      <c r="C2461" s="2">
        <v>12</v>
      </c>
      <c r="D2461" s="4">
        <v>261.04000000000002</v>
      </c>
      <c r="E2461" s="5">
        <f t="shared" si="152"/>
        <v>3132.4800000000005</v>
      </c>
      <c r="F2461" s="6">
        <v>0.03</v>
      </c>
      <c r="G2461" s="5">
        <f t="shared" si="153"/>
        <v>93.974400000000017</v>
      </c>
      <c r="H2461" s="2">
        <v>5</v>
      </c>
      <c r="I2461" s="3">
        <v>750</v>
      </c>
      <c r="J2461" s="5">
        <f t="shared" si="154"/>
        <v>3788.5056000000004</v>
      </c>
      <c r="K2461" s="11" t="str">
        <f t="shared" si="155"/>
        <v>P0205|Dec</v>
      </c>
    </row>
    <row r="2462" spans="1:11" ht="15" customHeight="1" x14ac:dyDescent="0.25">
      <c r="A2462" s="2" t="s">
        <v>445</v>
      </c>
      <c r="B2462" s="2" t="s">
        <v>11</v>
      </c>
      <c r="C2462" s="2">
        <v>10</v>
      </c>
      <c r="D2462" s="4">
        <v>265.86</v>
      </c>
      <c r="E2462" s="5">
        <f t="shared" si="152"/>
        <v>2658.6000000000004</v>
      </c>
      <c r="F2462" s="6">
        <v>0.03</v>
      </c>
      <c r="G2462" s="5">
        <f t="shared" si="153"/>
        <v>79.75800000000001</v>
      </c>
      <c r="H2462" s="2">
        <v>4</v>
      </c>
      <c r="I2462" s="3">
        <v>600</v>
      </c>
      <c r="J2462" s="5">
        <f t="shared" si="154"/>
        <v>3178.8420000000006</v>
      </c>
      <c r="K2462" s="11" t="str">
        <f t="shared" si="155"/>
        <v>P0205|Jan</v>
      </c>
    </row>
    <row r="2463" spans="1:11" ht="15" customHeight="1" x14ac:dyDescent="0.25">
      <c r="A2463" s="2" t="s">
        <v>445</v>
      </c>
      <c r="B2463" s="2" t="s">
        <v>12</v>
      </c>
      <c r="C2463" s="2">
        <v>9</v>
      </c>
      <c r="D2463" s="4">
        <v>244.29</v>
      </c>
      <c r="E2463" s="5">
        <f t="shared" si="152"/>
        <v>2198.61</v>
      </c>
      <c r="F2463" s="6">
        <v>0.03</v>
      </c>
      <c r="G2463" s="5">
        <f t="shared" si="153"/>
        <v>65.958300000000008</v>
      </c>
      <c r="H2463" s="2">
        <v>3</v>
      </c>
      <c r="I2463" s="3">
        <v>450</v>
      </c>
      <c r="J2463" s="5">
        <f t="shared" si="154"/>
        <v>2582.6517000000003</v>
      </c>
      <c r="K2463" s="11" t="str">
        <f t="shared" si="155"/>
        <v>P0205|Feb</v>
      </c>
    </row>
    <row r="2464" spans="1:11" ht="15" customHeight="1" x14ac:dyDescent="0.25">
      <c r="A2464" s="2" t="s">
        <v>445</v>
      </c>
      <c r="B2464" s="2" t="s">
        <v>13</v>
      </c>
      <c r="C2464" s="2">
        <v>9</v>
      </c>
      <c r="D2464" s="4">
        <v>191.4</v>
      </c>
      <c r="E2464" s="5">
        <f t="shared" si="152"/>
        <v>1722.6000000000001</v>
      </c>
      <c r="F2464" s="6">
        <v>0.03</v>
      </c>
      <c r="G2464" s="5">
        <f t="shared" si="153"/>
        <v>51.678000000000004</v>
      </c>
      <c r="H2464" s="2">
        <v>3</v>
      </c>
      <c r="I2464" s="3">
        <v>450</v>
      </c>
      <c r="J2464" s="5">
        <f t="shared" si="154"/>
        <v>2120.9220000000005</v>
      </c>
      <c r="K2464" s="11" t="str">
        <f t="shared" si="155"/>
        <v>P0205|Mar</v>
      </c>
    </row>
    <row r="2465" spans="1:11" ht="15" customHeight="1" x14ac:dyDescent="0.25">
      <c r="A2465" s="2" t="s">
        <v>447</v>
      </c>
      <c r="B2465" s="2" t="s">
        <v>2</v>
      </c>
      <c r="C2465" s="2">
        <v>5</v>
      </c>
      <c r="D2465" s="4">
        <v>100.94</v>
      </c>
      <c r="E2465" s="5">
        <f t="shared" si="152"/>
        <v>504.7</v>
      </c>
      <c r="F2465" s="6">
        <v>0.03</v>
      </c>
      <c r="G2465" s="5">
        <f t="shared" si="153"/>
        <v>15.140999999999998</v>
      </c>
      <c r="H2465" s="2">
        <v>2</v>
      </c>
      <c r="I2465" s="3">
        <v>240</v>
      </c>
      <c r="J2465" s="5">
        <f t="shared" si="154"/>
        <v>729.55900000000008</v>
      </c>
      <c r="K2465" s="11" t="str">
        <f t="shared" si="155"/>
        <v>P0206|Apr</v>
      </c>
    </row>
    <row r="2466" spans="1:11" ht="15" customHeight="1" x14ac:dyDescent="0.25">
      <c r="A2466" s="2" t="s">
        <v>447</v>
      </c>
      <c r="B2466" s="2" t="s">
        <v>3</v>
      </c>
      <c r="C2466" s="2">
        <v>6</v>
      </c>
      <c r="D2466" s="4">
        <v>112.13</v>
      </c>
      <c r="E2466" s="5">
        <f t="shared" si="152"/>
        <v>672.78</v>
      </c>
      <c r="F2466" s="6">
        <v>0.03</v>
      </c>
      <c r="G2466" s="5">
        <f t="shared" si="153"/>
        <v>20.183399999999999</v>
      </c>
      <c r="H2466" s="2">
        <v>2</v>
      </c>
      <c r="I2466" s="3">
        <v>240</v>
      </c>
      <c r="J2466" s="5">
        <f t="shared" si="154"/>
        <v>892.59659999999997</v>
      </c>
      <c r="K2466" s="11" t="str">
        <f t="shared" si="155"/>
        <v>P0206|May</v>
      </c>
    </row>
    <row r="2467" spans="1:11" ht="15" customHeight="1" x14ac:dyDescent="0.25">
      <c r="A2467" s="2" t="s">
        <v>447</v>
      </c>
      <c r="B2467" s="2" t="s">
        <v>4</v>
      </c>
      <c r="C2467" s="2">
        <v>7</v>
      </c>
      <c r="D2467" s="4">
        <v>119.63</v>
      </c>
      <c r="E2467" s="5">
        <f t="shared" si="152"/>
        <v>837.41</v>
      </c>
      <c r="F2467" s="6">
        <v>0.03</v>
      </c>
      <c r="G2467" s="5">
        <f t="shared" si="153"/>
        <v>25.122299999999999</v>
      </c>
      <c r="H2467" s="2">
        <v>2</v>
      </c>
      <c r="I2467" s="3">
        <v>240</v>
      </c>
      <c r="J2467" s="5">
        <f t="shared" si="154"/>
        <v>1052.2876999999999</v>
      </c>
      <c r="K2467" s="11" t="str">
        <f t="shared" si="155"/>
        <v>P0206|Jun</v>
      </c>
    </row>
    <row r="2468" spans="1:11" ht="15" customHeight="1" x14ac:dyDescent="0.25">
      <c r="A2468" s="2" t="s">
        <v>447</v>
      </c>
      <c r="B2468" s="2" t="s">
        <v>5</v>
      </c>
      <c r="C2468" s="2">
        <v>9</v>
      </c>
      <c r="D2468" s="4">
        <v>128.16</v>
      </c>
      <c r="E2468" s="5">
        <f t="shared" si="152"/>
        <v>1153.44</v>
      </c>
      <c r="F2468" s="6">
        <v>0.03</v>
      </c>
      <c r="G2468" s="5">
        <f t="shared" si="153"/>
        <v>34.603200000000001</v>
      </c>
      <c r="H2468" s="2">
        <v>2</v>
      </c>
      <c r="I2468" s="3">
        <v>240</v>
      </c>
      <c r="J2468" s="5">
        <f t="shared" si="154"/>
        <v>1358.8368</v>
      </c>
      <c r="K2468" s="11" t="str">
        <f t="shared" si="155"/>
        <v>P0206|Jul</v>
      </c>
    </row>
    <row r="2469" spans="1:11" ht="15" customHeight="1" x14ac:dyDescent="0.25">
      <c r="A2469" s="2" t="s">
        <v>447</v>
      </c>
      <c r="B2469" s="2" t="s">
        <v>6</v>
      </c>
      <c r="C2469" s="2">
        <v>9</v>
      </c>
      <c r="D2469" s="4">
        <v>126.12</v>
      </c>
      <c r="E2469" s="5">
        <f t="shared" si="152"/>
        <v>1135.08</v>
      </c>
      <c r="F2469" s="6">
        <v>0.03</v>
      </c>
      <c r="G2469" s="5">
        <f t="shared" si="153"/>
        <v>34.052399999999999</v>
      </c>
      <c r="H2469" s="2">
        <v>2</v>
      </c>
      <c r="I2469" s="3">
        <v>240</v>
      </c>
      <c r="J2469" s="5">
        <f t="shared" si="154"/>
        <v>1341.0275999999999</v>
      </c>
      <c r="K2469" s="11" t="str">
        <f t="shared" si="155"/>
        <v>P0206|Aug</v>
      </c>
    </row>
    <row r="2470" spans="1:11" ht="15" customHeight="1" x14ac:dyDescent="0.25">
      <c r="A2470" s="2" t="s">
        <v>447</v>
      </c>
      <c r="B2470" s="2" t="s">
        <v>7</v>
      </c>
      <c r="C2470" s="2">
        <v>6</v>
      </c>
      <c r="D2470" s="4">
        <v>113.94</v>
      </c>
      <c r="E2470" s="5">
        <f t="shared" si="152"/>
        <v>683.64</v>
      </c>
      <c r="F2470" s="6">
        <v>0.03</v>
      </c>
      <c r="G2470" s="5">
        <f t="shared" si="153"/>
        <v>20.5092</v>
      </c>
      <c r="H2470" s="2">
        <v>2</v>
      </c>
      <c r="I2470" s="3">
        <v>240</v>
      </c>
      <c r="J2470" s="5">
        <f t="shared" si="154"/>
        <v>903.13080000000002</v>
      </c>
      <c r="K2470" s="11" t="str">
        <f t="shared" si="155"/>
        <v>P0206|Sep</v>
      </c>
    </row>
    <row r="2471" spans="1:11" ht="15" customHeight="1" x14ac:dyDescent="0.25">
      <c r="A2471" s="2" t="s">
        <v>447</v>
      </c>
      <c r="B2471" s="2" t="s">
        <v>8</v>
      </c>
      <c r="C2471" s="2">
        <v>6</v>
      </c>
      <c r="D2471" s="4">
        <v>111.04</v>
      </c>
      <c r="E2471" s="5">
        <f t="shared" si="152"/>
        <v>666.24</v>
      </c>
      <c r="F2471" s="6">
        <v>0.03</v>
      </c>
      <c r="G2471" s="5">
        <f t="shared" si="153"/>
        <v>19.987199999999998</v>
      </c>
      <c r="H2471" s="2">
        <v>2</v>
      </c>
      <c r="I2471" s="3">
        <v>240</v>
      </c>
      <c r="J2471" s="5">
        <f t="shared" si="154"/>
        <v>886.25279999999998</v>
      </c>
      <c r="K2471" s="11" t="str">
        <f t="shared" si="155"/>
        <v>P0206|Oct</v>
      </c>
    </row>
    <row r="2472" spans="1:11" ht="15" customHeight="1" x14ac:dyDescent="0.25">
      <c r="A2472" s="2" t="s">
        <v>447</v>
      </c>
      <c r="B2472" s="2" t="s">
        <v>9</v>
      </c>
      <c r="C2472" s="2">
        <v>6</v>
      </c>
      <c r="D2472" s="4">
        <v>117.48</v>
      </c>
      <c r="E2472" s="5">
        <f t="shared" si="152"/>
        <v>704.88</v>
      </c>
      <c r="F2472" s="6">
        <v>0.03</v>
      </c>
      <c r="G2472" s="5">
        <f t="shared" si="153"/>
        <v>21.1464</v>
      </c>
      <c r="H2472" s="2">
        <v>2</v>
      </c>
      <c r="I2472" s="3">
        <v>240</v>
      </c>
      <c r="J2472" s="5">
        <f t="shared" si="154"/>
        <v>923.73360000000002</v>
      </c>
      <c r="K2472" s="11" t="str">
        <f t="shared" si="155"/>
        <v>P0206|Nov</v>
      </c>
    </row>
    <row r="2473" spans="1:11" ht="15" customHeight="1" x14ac:dyDescent="0.25">
      <c r="A2473" s="2" t="s">
        <v>447</v>
      </c>
      <c r="B2473" s="2" t="s">
        <v>10</v>
      </c>
      <c r="C2473" s="2">
        <v>14</v>
      </c>
      <c r="D2473" s="4">
        <v>218.69</v>
      </c>
      <c r="E2473" s="5">
        <f t="shared" si="152"/>
        <v>3061.66</v>
      </c>
      <c r="F2473" s="6">
        <v>0.03</v>
      </c>
      <c r="G2473" s="5">
        <f t="shared" si="153"/>
        <v>91.849799999999988</v>
      </c>
      <c r="H2473" s="2">
        <v>6</v>
      </c>
      <c r="I2473" s="3">
        <v>720</v>
      </c>
      <c r="J2473" s="5">
        <f t="shared" si="154"/>
        <v>3689.8101999999999</v>
      </c>
      <c r="K2473" s="11" t="str">
        <f t="shared" si="155"/>
        <v>P0206|Dec</v>
      </c>
    </row>
    <row r="2474" spans="1:11" ht="15" customHeight="1" x14ac:dyDescent="0.25">
      <c r="A2474" s="2" t="s">
        <v>447</v>
      </c>
      <c r="B2474" s="2" t="s">
        <v>11</v>
      </c>
      <c r="C2474" s="2">
        <v>12</v>
      </c>
      <c r="D2474" s="4">
        <v>176.21</v>
      </c>
      <c r="E2474" s="5">
        <f t="shared" si="152"/>
        <v>2114.52</v>
      </c>
      <c r="F2474" s="6">
        <v>0.03</v>
      </c>
      <c r="G2474" s="5">
        <f t="shared" si="153"/>
        <v>63.435599999999994</v>
      </c>
      <c r="H2474" s="2">
        <v>5</v>
      </c>
      <c r="I2474" s="3">
        <v>600</v>
      </c>
      <c r="J2474" s="5">
        <f t="shared" si="154"/>
        <v>2651.0844000000002</v>
      </c>
      <c r="K2474" s="11" t="str">
        <f t="shared" si="155"/>
        <v>P0206|Jan</v>
      </c>
    </row>
    <row r="2475" spans="1:11" ht="15" customHeight="1" x14ac:dyDescent="0.25">
      <c r="A2475" s="2" t="s">
        <v>447</v>
      </c>
      <c r="B2475" s="2" t="s">
        <v>12</v>
      </c>
      <c r="C2475" s="2">
        <v>11</v>
      </c>
      <c r="D2475" s="4">
        <v>154.58000000000001</v>
      </c>
      <c r="E2475" s="5">
        <f t="shared" si="152"/>
        <v>1700.38</v>
      </c>
      <c r="F2475" s="6">
        <v>0.03</v>
      </c>
      <c r="G2475" s="5">
        <f t="shared" si="153"/>
        <v>51.011400000000002</v>
      </c>
      <c r="H2475" s="2">
        <v>4</v>
      </c>
      <c r="I2475" s="3">
        <v>480</v>
      </c>
      <c r="J2475" s="5">
        <f t="shared" si="154"/>
        <v>2129.3686000000002</v>
      </c>
      <c r="K2475" s="11" t="str">
        <f t="shared" si="155"/>
        <v>P0206|Feb</v>
      </c>
    </row>
    <row r="2476" spans="1:11" ht="15" customHeight="1" x14ac:dyDescent="0.25">
      <c r="A2476" s="2" t="s">
        <v>447</v>
      </c>
      <c r="B2476" s="2" t="s">
        <v>13</v>
      </c>
      <c r="C2476" s="2">
        <v>9</v>
      </c>
      <c r="D2476" s="4">
        <v>160.63</v>
      </c>
      <c r="E2476" s="5">
        <f t="shared" si="152"/>
        <v>1445.67</v>
      </c>
      <c r="F2476" s="6">
        <v>0.03</v>
      </c>
      <c r="G2476" s="5">
        <f t="shared" si="153"/>
        <v>43.370100000000001</v>
      </c>
      <c r="H2476" s="2">
        <v>3</v>
      </c>
      <c r="I2476" s="3">
        <v>360</v>
      </c>
      <c r="J2476" s="5">
        <f t="shared" si="154"/>
        <v>1762.2999</v>
      </c>
      <c r="K2476" s="11" t="str">
        <f t="shared" si="155"/>
        <v>P0206|Mar</v>
      </c>
    </row>
    <row r="2477" spans="1:11" ht="15" customHeight="1" x14ac:dyDescent="0.25">
      <c r="A2477" s="2" t="s">
        <v>449</v>
      </c>
      <c r="B2477" s="2" t="s">
        <v>2</v>
      </c>
      <c r="C2477" s="2">
        <v>5</v>
      </c>
      <c r="D2477" s="4">
        <v>554.03</v>
      </c>
      <c r="E2477" s="5">
        <f t="shared" si="152"/>
        <v>2770.1499999999996</v>
      </c>
      <c r="F2477" s="6">
        <v>0.03</v>
      </c>
      <c r="G2477" s="5">
        <f t="shared" si="153"/>
        <v>83.104499999999987</v>
      </c>
      <c r="H2477" s="2">
        <v>2</v>
      </c>
      <c r="I2477" s="3">
        <v>370</v>
      </c>
      <c r="J2477" s="5">
        <f t="shared" si="154"/>
        <v>3057.0454999999997</v>
      </c>
      <c r="K2477" s="11" t="str">
        <f t="shared" si="155"/>
        <v>P0207|Apr</v>
      </c>
    </row>
    <row r="2478" spans="1:11" ht="15" customHeight="1" x14ac:dyDescent="0.25">
      <c r="A2478" s="2" t="s">
        <v>449</v>
      </c>
      <c r="B2478" s="2" t="s">
        <v>3</v>
      </c>
      <c r="C2478" s="2">
        <v>6</v>
      </c>
      <c r="D2478" s="4">
        <v>563.94000000000005</v>
      </c>
      <c r="E2478" s="5">
        <f t="shared" si="152"/>
        <v>3383.6400000000003</v>
      </c>
      <c r="F2478" s="6">
        <v>0.03</v>
      </c>
      <c r="G2478" s="5">
        <f t="shared" si="153"/>
        <v>101.50920000000001</v>
      </c>
      <c r="H2478" s="2">
        <v>2</v>
      </c>
      <c r="I2478" s="3">
        <v>370</v>
      </c>
      <c r="J2478" s="5">
        <f t="shared" si="154"/>
        <v>3652.1308000000004</v>
      </c>
      <c r="K2478" s="11" t="str">
        <f t="shared" si="155"/>
        <v>P0207|May</v>
      </c>
    </row>
    <row r="2479" spans="1:11" ht="15" customHeight="1" x14ac:dyDescent="0.25">
      <c r="A2479" s="2" t="s">
        <v>449</v>
      </c>
      <c r="B2479" s="2" t="s">
        <v>4</v>
      </c>
      <c r="C2479" s="2">
        <v>6</v>
      </c>
      <c r="D2479" s="4">
        <v>592.66999999999996</v>
      </c>
      <c r="E2479" s="5">
        <f t="shared" si="152"/>
        <v>3556.0199999999995</v>
      </c>
      <c r="F2479" s="6">
        <v>0.03</v>
      </c>
      <c r="G2479" s="5">
        <f t="shared" si="153"/>
        <v>106.68059999999998</v>
      </c>
      <c r="H2479" s="2">
        <v>2</v>
      </c>
      <c r="I2479" s="3">
        <v>370</v>
      </c>
      <c r="J2479" s="5">
        <f t="shared" si="154"/>
        <v>3819.3393999999994</v>
      </c>
      <c r="K2479" s="11" t="str">
        <f t="shared" si="155"/>
        <v>P0207|Jun</v>
      </c>
    </row>
    <row r="2480" spans="1:11" ht="15" customHeight="1" x14ac:dyDescent="0.25">
      <c r="A2480" s="2" t="s">
        <v>449</v>
      </c>
      <c r="B2480" s="2" t="s">
        <v>5</v>
      </c>
      <c r="C2480" s="2">
        <v>10</v>
      </c>
      <c r="D2480" s="4">
        <v>707.43</v>
      </c>
      <c r="E2480" s="5">
        <f t="shared" si="152"/>
        <v>7074.2999999999993</v>
      </c>
      <c r="F2480" s="6">
        <v>0.03</v>
      </c>
      <c r="G2480" s="5">
        <f t="shared" si="153"/>
        <v>212.22899999999996</v>
      </c>
      <c r="H2480" s="2">
        <v>3</v>
      </c>
      <c r="I2480" s="3">
        <v>555</v>
      </c>
      <c r="J2480" s="5">
        <f t="shared" si="154"/>
        <v>7417.070999999999</v>
      </c>
      <c r="K2480" s="11" t="str">
        <f t="shared" si="155"/>
        <v>P0207|Jul</v>
      </c>
    </row>
    <row r="2481" spans="1:11" ht="15" customHeight="1" x14ac:dyDescent="0.25">
      <c r="A2481" s="2" t="s">
        <v>449</v>
      </c>
      <c r="B2481" s="2" t="s">
        <v>6</v>
      </c>
      <c r="C2481" s="2">
        <v>9</v>
      </c>
      <c r="D2481" s="4">
        <v>635.36</v>
      </c>
      <c r="E2481" s="5">
        <f t="shared" si="152"/>
        <v>5718.24</v>
      </c>
      <c r="F2481" s="6">
        <v>0.03</v>
      </c>
      <c r="G2481" s="5">
        <f t="shared" si="153"/>
        <v>171.54719999999998</v>
      </c>
      <c r="H2481" s="2">
        <v>2</v>
      </c>
      <c r="I2481" s="3">
        <v>370</v>
      </c>
      <c r="J2481" s="5">
        <f t="shared" si="154"/>
        <v>5916.6927999999998</v>
      </c>
      <c r="K2481" s="11" t="str">
        <f t="shared" si="155"/>
        <v>P0207|Aug</v>
      </c>
    </row>
    <row r="2482" spans="1:11" ht="15" customHeight="1" x14ac:dyDescent="0.25">
      <c r="A2482" s="2" t="s">
        <v>449</v>
      </c>
      <c r="B2482" s="2" t="s">
        <v>7</v>
      </c>
      <c r="C2482" s="2">
        <v>7</v>
      </c>
      <c r="D2482" s="4">
        <v>623.19000000000005</v>
      </c>
      <c r="E2482" s="5">
        <f t="shared" si="152"/>
        <v>4362.33</v>
      </c>
      <c r="F2482" s="6">
        <v>0.03</v>
      </c>
      <c r="G2482" s="5">
        <f t="shared" si="153"/>
        <v>130.8699</v>
      </c>
      <c r="H2482" s="2">
        <v>2</v>
      </c>
      <c r="I2482" s="3">
        <v>370</v>
      </c>
      <c r="J2482" s="5">
        <f t="shared" si="154"/>
        <v>4601.4601000000002</v>
      </c>
      <c r="K2482" s="11" t="str">
        <f t="shared" si="155"/>
        <v>P0207|Sep</v>
      </c>
    </row>
    <row r="2483" spans="1:11" ht="15" customHeight="1" x14ac:dyDescent="0.25">
      <c r="A2483" s="2" t="s">
        <v>449</v>
      </c>
      <c r="B2483" s="2" t="s">
        <v>8</v>
      </c>
      <c r="C2483" s="2">
        <v>6</v>
      </c>
      <c r="D2483" s="4">
        <v>613.83000000000004</v>
      </c>
      <c r="E2483" s="5">
        <f t="shared" si="152"/>
        <v>3682.9800000000005</v>
      </c>
      <c r="F2483" s="6">
        <v>0.03</v>
      </c>
      <c r="G2483" s="5">
        <f t="shared" si="153"/>
        <v>110.4894</v>
      </c>
      <c r="H2483" s="2">
        <v>2</v>
      </c>
      <c r="I2483" s="3">
        <v>370</v>
      </c>
      <c r="J2483" s="5">
        <f t="shared" si="154"/>
        <v>3942.4906000000005</v>
      </c>
      <c r="K2483" s="11" t="str">
        <f t="shared" si="155"/>
        <v>P0207|Oct</v>
      </c>
    </row>
    <row r="2484" spans="1:11" ht="15" customHeight="1" x14ac:dyDescent="0.25">
      <c r="A2484" s="2" t="s">
        <v>449</v>
      </c>
      <c r="B2484" s="2" t="s">
        <v>9</v>
      </c>
      <c r="C2484" s="2">
        <v>6</v>
      </c>
      <c r="D2484" s="4">
        <v>583.67999999999995</v>
      </c>
      <c r="E2484" s="5">
        <f t="shared" si="152"/>
        <v>3502.08</v>
      </c>
      <c r="F2484" s="6">
        <v>0.03</v>
      </c>
      <c r="G2484" s="5">
        <f t="shared" si="153"/>
        <v>105.0624</v>
      </c>
      <c r="H2484" s="2">
        <v>2</v>
      </c>
      <c r="I2484" s="3">
        <v>370</v>
      </c>
      <c r="J2484" s="5">
        <f t="shared" si="154"/>
        <v>3767.0176000000001</v>
      </c>
      <c r="K2484" s="11" t="str">
        <f t="shared" si="155"/>
        <v>P0207|Nov</v>
      </c>
    </row>
    <row r="2485" spans="1:11" ht="15" customHeight="1" x14ac:dyDescent="0.25">
      <c r="A2485" s="2" t="s">
        <v>449</v>
      </c>
      <c r="B2485" s="2" t="s">
        <v>10</v>
      </c>
      <c r="C2485" s="2">
        <v>14</v>
      </c>
      <c r="D2485" s="4">
        <v>1050.76</v>
      </c>
      <c r="E2485" s="5">
        <f t="shared" si="152"/>
        <v>14710.64</v>
      </c>
      <c r="F2485" s="6">
        <v>0.03</v>
      </c>
      <c r="G2485" s="5">
        <f t="shared" si="153"/>
        <v>441.31919999999997</v>
      </c>
      <c r="H2485" s="2">
        <v>6</v>
      </c>
      <c r="I2485" s="3">
        <v>1110</v>
      </c>
      <c r="J2485" s="5">
        <f t="shared" si="154"/>
        <v>15379.3208</v>
      </c>
      <c r="K2485" s="11" t="str">
        <f t="shared" si="155"/>
        <v>P0207|Dec</v>
      </c>
    </row>
    <row r="2486" spans="1:11" ht="15" customHeight="1" x14ac:dyDescent="0.25">
      <c r="A2486" s="2" t="s">
        <v>449</v>
      </c>
      <c r="B2486" s="2" t="s">
        <v>11</v>
      </c>
      <c r="C2486" s="2">
        <v>12</v>
      </c>
      <c r="D2486" s="4">
        <v>935.09</v>
      </c>
      <c r="E2486" s="5">
        <f t="shared" si="152"/>
        <v>11221.08</v>
      </c>
      <c r="F2486" s="6">
        <v>0.03</v>
      </c>
      <c r="G2486" s="5">
        <f t="shared" si="153"/>
        <v>336.63239999999996</v>
      </c>
      <c r="H2486" s="2">
        <v>5</v>
      </c>
      <c r="I2486" s="3">
        <v>925</v>
      </c>
      <c r="J2486" s="5">
        <f t="shared" si="154"/>
        <v>11809.4476</v>
      </c>
      <c r="K2486" s="11" t="str">
        <f t="shared" si="155"/>
        <v>P0207|Jan</v>
      </c>
    </row>
    <row r="2487" spans="1:11" ht="15" customHeight="1" x14ac:dyDescent="0.25">
      <c r="A2487" s="2" t="s">
        <v>449</v>
      </c>
      <c r="B2487" s="2" t="s">
        <v>12</v>
      </c>
      <c r="C2487" s="2">
        <v>10</v>
      </c>
      <c r="D2487" s="4">
        <v>800.79</v>
      </c>
      <c r="E2487" s="5">
        <f t="shared" si="152"/>
        <v>8007.9</v>
      </c>
      <c r="F2487" s="6">
        <v>0.03</v>
      </c>
      <c r="G2487" s="5">
        <f t="shared" si="153"/>
        <v>240.23699999999997</v>
      </c>
      <c r="H2487" s="2">
        <v>4</v>
      </c>
      <c r="I2487" s="3">
        <v>740</v>
      </c>
      <c r="J2487" s="5">
        <f t="shared" si="154"/>
        <v>8507.6630000000005</v>
      </c>
      <c r="K2487" s="11" t="str">
        <f t="shared" si="155"/>
        <v>P0207|Feb</v>
      </c>
    </row>
    <row r="2488" spans="1:11" ht="15" customHeight="1" x14ac:dyDescent="0.25">
      <c r="A2488" s="2" t="s">
        <v>449</v>
      </c>
      <c r="B2488" s="2" t="s">
        <v>13</v>
      </c>
      <c r="C2488" s="2">
        <v>11</v>
      </c>
      <c r="D2488" s="4">
        <v>755.7</v>
      </c>
      <c r="E2488" s="5">
        <f t="shared" si="152"/>
        <v>8312.7000000000007</v>
      </c>
      <c r="F2488" s="6">
        <v>0.03</v>
      </c>
      <c r="G2488" s="5">
        <f t="shared" si="153"/>
        <v>249.381</v>
      </c>
      <c r="H2488" s="2">
        <v>4</v>
      </c>
      <c r="I2488" s="3">
        <v>740</v>
      </c>
      <c r="J2488" s="5">
        <f t="shared" si="154"/>
        <v>8803.3190000000013</v>
      </c>
      <c r="K2488" s="11" t="str">
        <f t="shared" si="155"/>
        <v>P0207|Mar</v>
      </c>
    </row>
    <row r="2489" spans="1:11" ht="15" customHeight="1" x14ac:dyDescent="0.25">
      <c r="A2489" s="2" t="s">
        <v>451</v>
      </c>
      <c r="B2489" s="2" t="s">
        <v>2</v>
      </c>
      <c r="C2489" s="2">
        <v>6</v>
      </c>
      <c r="D2489" s="4">
        <v>188.89</v>
      </c>
      <c r="E2489" s="5">
        <f t="shared" si="152"/>
        <v>1133.3399999999999</v>
      </c>
      <c r="F2489" s="6">
        <v>0.03</v>
      </c>
      <c r="G2489" s="5">
        <f t="shared" si="153"/>
        <v>34.0002</v>
      </c>
      <c r="H2489" s="2">
        <v>2</v>
      </c>
      <c r="I2489" s="3">
        <v>370</v>
      </c>
      <c r="J2489" s="5">
        <f t="shared" si="154"/>
        <v>1469.3398</v>
      </c>
      <c r="K2489" s="11" t="str">
        <f t="shared" si="155"/>
        <v>P0208|Apr</v>
      </c>
    </row>
    <row r="2490" spans="1:11" ht="15" customHeight="1" x14ac:dyDescent="0.25">
      <c r="A2490" s="2" t="s">
        <v>451</v>
      </c>
      <c r="B2490" s="2" t="s">
        <v>3</v>
      </c>
      <c r="C2490" s="2">
        <v>7</v>
      </c>
      <c r="D2490" s="4">
        <v>210.57</v>
      </c>
      <c r="E2490" s="5">
        <f t="shared" si="152"/>
        <v>1473.99</v>
      </c>
      <c r="F2490" s="6">
        <v>0.03</v>
      </c>
      <c r="G2490" s="5">
        <f t="shared" si="153"/>
        <v>44.219699999999996</v>
      </c>
      <c r="H2490" s="2">
        <v>2</v>
      </c>
      <c r="I2490" s="3">
        <v>370</v>
      </c>
      <c r="J2490" s="5">
        <f t="shared" si="154"/>
        <v>1799.7702999999999</v>
      </c>
      <c r="K2490" s="11" t="str">
        <f t="shared" si="155"/>
        <v>P0208|May</v>
      </c>
    </row>
    <row r="2491" spans="1:11" ht="15" customHeight="1" x14ac:dyDescent="0.25">
      <c r="A2491" s="2" t="s">
        <v>451</v>
      </c>
      <c r="B2491" s="2" t="s">
        <v>4</v>
      </c>
      <c r="C2491" s="2">
        <v>8</v>
      </c>
      <c r="D2491" s="4">
        <v>196.43</v>
      </c>
      <c r="E2491" s="5">
        <f t="shared" si="152"/>
        <v>1571.44</v>
      </c>
      <c r="F2491" s="6">
        <v>0.03</v>
      </c>
      <c r="G2491" s="5">
        <f t="shared" si="153"/>
        <v>47.1432</v>
      </c>
      <c r="H2491" s="2">
        <v>2</v>
      </c>
      <c r="I2491" s="3">
        <v>370</v>
      </c>
      <c r="J2491" s="5">
        <f t="shared" si="154"/>
        <v>1894.2968000000001</v>
      </c>
      <c r="K2491" s="11" t="str">
        <f t="shared" si="155"/>
        <v>P0208|Jun</v>
      </c>
    </row>
    <row r="2492" spans="1:11" ht="15" customHeight="1" x14ac:dyDescent="0.25">
      <c r="A2492" s="2" t="s">
        <v>451</v>
      </c>
      <c r="B2492" s="2" t="s">
        <v>5</v>
      </c>
      <c r="C2492" s="2">
        <v>11</v>
      </c>
      <c r="D2492" s="4">
        <v>240.95</v>
      </c>
      <c r="E2492" s="5">
        <f t="shared" si="152"/>
        <v>2650.45</v>
      </c>
      <c r="F2492" s="6">
        <v>0.03</v>
      </c>
      <c r="G2492" s="5">
        <f t="shared" si="153"/>
        <v>79.513499999999993</v>
      </c>
      <c r="H2492" s="2">
        <v>3</v>
      </c>
      <c r="I2492" s="3">
        <v>555</v>
      </c>
      <c r="J2492" s="5">
        <f t="shared" si="154"/>
        <v>3125.9364999999998</v>
      </c>
      <c r="K2492" s="11" t="str">
        <f t="shared" si="155"/>
        <v>P0208|Jul</v>
      </c>
    </row>
    <row r="2493" spans="1:11" ht="15" customHeight="1" x14ac:dyDescent="0.25">
      <c r="A2493" s="2" t="s">
        <v>451</v>
      </c>
      <c r="B2493" s="2" t="s">
        <v>6</v>
      </c>
      <c r="C2493" s="2">
        <v>11</v>
      </c>
      <c r="D2493" s="4">
        <v>252.76</v>
      </c>
      <c r="E2493" s="5">
        <f t="shared" si="152"/>
        <v>2780.3599999999997</v>
      </c>
      <c r="F2493" s="6">
        <v>0.03</v>
      </c>
      <c r="G2493" s="5">
        <f t="shared" si="153"/>
        <v>83.410799999999981</v>
      </c>
      <c r="H2493" s="2">
        <v>3</v>
      </c>
      <c r="I2493" s="3">
        <v>555</v>
      </c>
      <c r="J2493" s="5">
        <f t="shared" si="154"/>
        <v>3251.9491999999996</v>
      </c>
      <c r="K2493" s="11" t="str">
        <f t="shared" si="155"/>
        <v>P0208|Aug</v>
      </c>
    </row>
    <row r="2494" spans="1:11" ht="15" customHeight="1" x14ac:dyDescent="0.25">
      <c r="A2494" s="2" t="s">
        <v>451</v>
      </c>
      <c r="B2494" s="2" t="s">
        <v>7</v>
      </c>
      <c r="C2494" s="2">
        <v>7</v>
      </c>
      <c r="D2494" s="4">
        <v>225.42</v>
      </c>
      <c r="E2494" s="5">
        <f t="shared" si="152"/>
        <v>1577.9399999999998</v>
      </c>
      <c r="F2494" s="6">
        <v>0.03</v>
      </c>
      <c r="G2494" s="5">
        <f t="shared" si="153"/>
        <v>47.338199999999993</v>
      </c>
      <c r="H2494" s="2">
        <v>2</v>
      </c>
      <c r="I2494" s="3">
        <v>370</v>
      </c>
      <c r="J2494" s="5">
        <f t="shared" si="154"/>
        <v>1900.6017999999999</v>
      </c>
      <c r="K2494" s="11" t="str">
        <f t="shared" si="155"/>
        <v>P0208|Sep</v>
      </c>
    </row>
    <row r="2495" spans="1:11" ht="15" customHeight="1" x14ac:dyDescent="0.25">
      <c r="A2495" s="2" t="s">
        <v>451</v>
      </c>
      <c r="B2495" s="2" t="s">
        <v>8</v>
      </c>
      <c r="C2495" s="2">
        <v>7</v>
      </c>
      <c r="D2495" s="4">
        <v>211.53</v>
      </c>
      <c r="E2495" s="5">
        <f t="shared" si="152"/>
        <v>1480.71</v>
      </c>
      <c r="F2495" s="6">
        <v>0.03</v>
      </c>
      <c r="G2495" s="5">
        <f t="shared" si="153"/>
        <v>44.421300000000002</v>
      </c>
      <c r="H2495" s="2">
        <v>2</v>
      </c>
      <c r="I2495" s="3">
        <v>370</v>
      </c>
      <c r="J2495" s="5">
        <f t="shared" si="154"/>
        <v>1806.2887000000001</v>
      </c>
      <c r="K2495" s="11" t="str">
        <f t="shared" si="155"/>
        <v>P0208|Oct</v>
      </c>
    </row>
    <row r="2496" spans="1:11" ht="15" customHeight="1" x14ac:dyDescent="0.25">
      <c r="A2496" s="2" t="s">
        <v>451</v>
      </c>
      <c r="B2496" s="2" t="s">
        <v>9</v>
      </c>
      <c r="C2496" s="2">
        <v>7</v>
      </c>
      <c r="D2496" s="4">
        <v>219.49</v>
      </c>
      <c r="E2496" s="5">
        <f t="shared" si="152"/>
        <v>1536.43</v>
      </c>
      <c r="F2496" s="6">
        <v>0.03</v>
      </c>
      <c r="G2496" s="5">
        <f t="shared" si="153"/>
        <v>46.0929</v>
      </c>
      <c r="H2496" s="2">
        <v>2</v>
      </c>
      <c r="I2496" s="3">
        <v>370</v>
      </c>
      <c r="J2496" s="5">
        <f t="shared" si="154"/>
        <v>1860.3371</v>
      </c>
      <c r="K2496" s="11" t="str">
        <f t="shared" si="155"/>
        <v>P0208|Nov</v>
      </c>
    </row>
    <row r="2497" spans="1:11" ht="15" customHeight="1" x14ac:dyDescent="0.25">
      <c r="A2497" s="2" t="s">
        <v>451</v>
      </c>
      <c r="B2497" s="2" t="s">
        <v>10</v>
      </c>
      <c r="C2497" s="2">
        <v>15</v>
      </c>
      <c r="D2497" s="4">
        <v>378.61</v>
      </c>
      <c r="E2497" s="5">
        <f t="shared" si="152"/>
        <v>5679.1500000000005</v>
      </c>
      <c r="F2497" s="6">
        <v>0.03</v>
      </c>
      <c r="G2497" s="5">
        <f t="shared" si="153"/>
        <v>170.37450000000001</v>
      </c>
      <c r="H2497" s="2">
        <v>6</v>
      </c>
      <c r="I2497" s="3">
        <v>1110</v>
      </c>
      <c r="J2497" s="5">
        <f t="shared" si="154"/>
        <v>6618.7755000000006</v>
      </c>
      <c r="K2497" s="11" t="str">
        <f t="shared" si="155"/>
        <v>P0208|Dec</v>
      </c>
    </row>
    <row r="2498" spans="1:11" ht="15" customHeight="1" x14ac:dyDescent="0.25">
      <c r="A2498" s="2" t="s">
        <v>451</v>
      </c>
      <c r="B2498" s="2" t="s">
        <v>11</v>
      </c>
      <c r="C2498" s="2">
        <v>15</v>
      </c>
      <c r="D2498" s="4">
        <v>369.75</v>
      </c>
      <c r="E2498" s="5">
        <f t="shared" si="152"/>
        <v>5546.25</v>
      </c>
      <c r="F2498" s="6">
        <v>0.03</v>
      </c>
      <c r="G2498" s="5">
        <f t="shared" si="153"/>
        <v>166.38749999999999</v>
      </c>
      <c r="H2498" s="2">
        <v>6</v>
      </c>
      <c r="I2498" s="3">
        <v>1110</v>
      </c>
      <c r="J2498" s="5">
        <f t="shared" si="154"/>
        <v>6489.8625000000002</v>
      </c>
      <c r="K2498" s="11" t="str">
        <f t="shared" si="155"/>
        <v>P0208|Jan</v>
      </c>
    </row>
    <row r="2499" spans="1:11" ht="15" customHeight="1" x14ac:dyDescent="0.25">
      <c r="A2499" s="2" t="s">
        <v>451</v>
      </c>
      <c r="B2499" s="2" t="s">
        <v>12</v>
      </c>
      <c r="C2499" s="2">
        <v>11</v>
      </c>
      <c r="D2499" s="4">
        <v>367.47</v>
      </c>
      <c r="E2499" s="5">
        <f t="shared" si="152"/>
        <v>4042.17</v>
      </c>
      <c r="F2499" s="6">
        <v>0.03</v>
      </c>
      <c r="G2499" s="5">
        <f t="shared" si="153"/>
        <v>121.2651</v>
      </c>
      <c r="H2499" s="2">
        <v>4</v>
      </c>
      <c r="I2499" s="3">
        <v>740</v>
      </c>
      <c r="J2499" s="5">
        <f t="shared" si="154"/>
        <v>4660.9049000000005</v>
      </c>
      <c r="K2499" s="11" t="str">
        <f t="shared" si="155"/>
        <v>P0208|Feb</v>
      </c>
    </row>
    <row r="2500" spans="1:11" ht="15" customHeight="1" x14ac:dyDescent="0.25">
      <c r="A2500" s="2" t="s">
        <v>451</v>
      </c>
      <c r="B2500" s="2" t="s">
        <v>13</v>
      </c>
      <c r="C2500" s="2">
        <v>12</v>
      </c>
      <c r="D2500" s="4">
        <v>296.77999999999997</v>
      </c>
      <c r="E2500" s="5">
        <f t="shared" si="152"/>
        <v>3561.3599999999997</v>
      </c>
      <c r="F2500" s="6">
        <v>0.03</v>
      </c>
      <c r="G2500" s="5">
        <f t="shared" si="153"/>
        <v>106.84079999999999</v>
      </c>
      <c r="H2500" s="2">
        <v>4</v>
      </c>
      <c r="I2500" s="3">
        <v>740</v>
      </c>
      <c r="J2500" s="5">
        <f t="shared" si="154"/>
        <v>4194.5191999999997</v>
      </c>
      <c r="K2500" s="11" t="str">
        <f t="shared" si="155"/>
        <v>P0208|Mar</v>
      </c>
    </row>
    <row r="2501" spans="1:11" ht="15" customHeight="1" x14ac:dyDescent="0.25">
      <c r="A2501" s="2" t="s">
        <v>453</v>
      </c>
      <c r="B2501" s="2" t="s">
        <v>2</v>
      </c>
      <c r="C2501" s="2">
        <v>6</v>
      </c>
      <c r="D2501" s="4">
        <v>142.03</v>
      </c>
      <c r="E2501" s="5">
        <f t="shared" ref="E2501:E2564" si="156">C2501*D2501</f>
        <v>852.18000000000006</v>
      </c>
      <c r="F2501" s="6">
        <v>0.03</v>
      </c>
      <c r="G2501" s="5">
        <f t="shared" ref="G2501:G2564" si="157">E2501*F2501</f>
        <v>25.5654</v>
      </c>
      <c r="H2501" s="2">
        <v>2</v>
      </c>
      <c r="I2501" s="3">
        <v>300</v>
      </c>
      <c r="J2501" s="5">
        <f t="shared" ref="J2501:J2564" si="158">E2501+I2501-G2501</f>
        <v>1126.6146000000001</v>
      </c>
      <c r="K2501" s="11" t="str">
        <f t="shared" ref="K2501:K2564" si="159">A2501&amp;"|"&amp;B2501</f>
        <v>P0209|Apr</v>
      </c>
    </row>
    <row r="2502" spans="1:11" ht="15" customHeight="1" x14ac:dyDescent="0.25">
      <c r="A2502" s="2" t="s">
        <v>453</v>
      </c>
      <c r="B2502" s="2" t="s">
        <v>3</v>
      </c>
      <c r="C2502" s="2">
        <v>7</v>
      </c>
      <c r="D2502" s="4">
        <v>140</v>
      </c>
      <c r="E2502" s="5">
        <f t="shared" si="156"/>
        <v>980</v>
      </c>
      <c r="F2502" s="6">
        <v>0.03</v>
      </c>
      <c r="G2502" s="5">
        <f t="shared" si="157"/>
        <v>29.4</v>
      </c>
      <c r="H2502" s="2">
        <v>2</v>
      </c>
      <c r="I2502" s="3">
        <v>300</v>
      </c>
      <c r="J2502" s="5">
        <f t="shared" si="158"/>
        <v>1250.5999999999999</v>
      </c>
      <c r="K2502" s="11" t="str">
        <f t="shared" si="159"/>
        <v>P0209|May</v>
      </c>
    </row>
    <row r="2503" spans="1:11" ht="15" customHeight="1" x14ac:dyDescent="0.25">
      <c r="A2503" s="2" t="s">
        <v>453</v>
      </c>
      <c r="B2503" s="2" t="s">
        <v>4</v>
      </c>
      <c r="C2503" s="2">
        <v>7</v>
      </c>
      <c r="D2503" s="4">
        <v>157.44</v>
      </c>
      <c r="E2503" s="5">
        <f t="shared" si="156"/>
        <v>1102.08</v>
      </c>
      <c r="F2503" s="6">
        <v>0.03</v>
      </c>
      <c r="G2503" s="5">
        <f t="shared" si="157"/>
        <v>33.062399999999997</v>
      </c>
      <c r="H2503" s="2">
        <v>2</v>
      </c>
      <c r="I2503" s="3">
        <v>300</v>
      </c>
      <c r="J2503" s="5">
        <f t="shared" si="158"/>
        <v>1369.0175999999999</v>
      </c>
      <c r="K2503" s="11" t="str">
        <f t="shared" si="159"/>
        <v>P0209|Jun</v>
      </c>
    </row>
    <row r="2504" spans="1:11" ht="15" customHeight="1" x14ac:dyDescent="0.25">
      <c r="A2504" s="2" t="s">
        <v>453</v>
      </c>
      <c r="B2504" s="2" t="s">
        <v>5</v>
      </c>
      <c r="C2504" s="2">
        <v>10</v>
      </c>
      <c r="D2504" s="4">
        <v>176.49</v>
      </c>
      <c r="E2504" s="5">
        <f t="shared" si="156"/>
        <v>1764.9</v>
      </c>
      <c r="F2504" s="6">
        <v>0.03</v>
      </c>
      <c r="G2504" s="5">
        <f t="shared" si="157"/>
        <v>52.947000000000003</v>
      </c>
      <c r="H2504" s="2">
        <v>3</v>
      </c>
      <c r="I2504" s="3">
        <v>450</v>
      </c>
      <c r="J2504" s="5">
        <f t="shared" si="158"/>
        <v>2161.953</v>
      </c>
      <c r="K2504" s="11" t="str">
        <f t="shared" si="159"/>
        <v>P0209|Jul</v>
      </c>
    </row>
    <row r="2505" spans="1:11" ht="15" customHeight="1" x14ac:dyDescent="0.25">
      <c r="A2505" s="2" t="s">
        <v>453</v>
      </c>
      <c r="B2505" s="2" t="s">
        <v>6</v>
      </c>
      <c r="C2505" s="2">
        <v>10</v>
      </c>
      <c r="D2505" s="4">
        <v>181.51</v>
      </c>
      <c r="E2505" s="5">
        <f t="shared" si="156"/>
        <v>1815.1</v>
      </c>
      <c r="F2505" s="6">
        <v>0.03</v>
      </c>
      <c r="G2505" s="5">
        <f t="shared" si="157"/>
        <v>54.452999999999996</v>
      </c>
      <c r="H2505" s="2">
        <v>3</v>
      </c>
      <c r="I2505" s="3">
        <v>450</v>
      </c>
      <c r="J2505" s="5">
        <f t="shared" si="158"/>
        <v>2210.6469999999999</v>
      </c>
      <c r="K2505" s="11" t="str">
        <f t="shared" si="159"/>
        <v>P0209|Aug</v>
      </c>
    </row>
    <row r="2506" spans="1:11" ht="15" customHeight="1" x14ac:dyDescent="0.25">
      <c r="A2506" s="2" t="s">
        <v>453</v>
      </c>
      <c r="B2506" s="2" t="s">
        <v>7</v>
      </c>
      <c r="C2506" s="2">
        <v>7</v>
      </c>
      <c r="D2506" s="4">
        <v>154.91999999999999</v>
      </c>
      <c r="E2506" s="5">
        <f t="shared" si="156"/>
        <v>1084.4399999999998</v>
      </c>
      <c r="F2506" s="6">
        <v>0.03</v>
      </c>
      <c r="G2506" s="5">
        <f t="shared" si="157"/>
        <v>32.533199999999994</v>
      </c>
      <c r="H2506" s="2">
        <v>2</v>
      </c>
      <c r="I2506" s="3">
        <v>300</v>
      </c>
      <c r="J2506" s="5">
        <f t="shared" si="158"/>
        <v>1351.9067999999997</v>
      </c>
      <c r="K2506" s="11" t="str">
        <f t="shared" si="159"/>
        <v>P0209|Sep</v>
      </c>
    </row>
    <row r="2507" spans="1:11" ht="15" customHeight="1" x14ac:dyDescent="0.25">
      <c r="A2507" s="2" t="s">
        <v>453</v>
      </c>
      <c r="B2507" s="2" t="s">
        <v>8</v>
      </c>
      <c r="C2507" s="2">
        <v>7</v>
      </c>
      <c r="D2507" s="4">
        <v>157.75</v>
      </c>
      <c r="E2507" s="5">
        <f t="shared" si="156"/>
        <v>1104.25</v>
      </c>
      <c r="F2507" s="6">
        <v>0.03</v>
      </c>
      <c r="G2507" s="5">
        <f t="shared" si="157"/>
        <v>33.127499999999998</v>
      </c>
      <c r="H2507" s="2">
        <v>2</v>
      </c>
      <c r="I2507" s="3">
        <v>300</v>
      </c>
      <c r="J2507" s="5">
        <f t="shared" si="158"/>
        <v>1371.1224999999999</v>
      </c>
      <c r="K2507" s="11" t="str">
        <f t="shared" si="159"/>
        <v>P0209|Oct</v>
      </c>
    </row>
    <row r="2508" spans="1:11" ht="15" customHeight="1" x14ac:dyDescent="0.25">
      <c r="A2508" s="2" t="s">
        <v>453</v>
      </c>
      <c r="B2508" s="2" t="s">
        <v>9</v>
      </c>
      <c r="C2508" s="2">
        <v>7</v>
      </c>
      <c r="D2508" s="4">
        <v>156.88</v>
      </c>
      <c r="E2508" s="5">
        <f t="shared" si="156"/>
        <v>1098.1599999999999</v>
      </c>
      <c r="F2508" s="6">
        <v>0.03</v>
      </c>
      <c r="G2508" s="5">
        <f t="shared" si="157"/>
        <v>32.944799999999994</v>
      </c>
      <c r="H2508" s="2">
        <v>2</v>
      </c>
      <c r="I2508" s="3">
        <v>300</v>
      </c>
      <c r="J2508" s="5">
        <f t="shared" si="158"/>
        <v>1365.2151999999999</v>
      </c>
      <c r="K2508" s="11" t="str">
        <f t="shared" si="159"/>
        <v>P0209|Nov</v>
      </c>
    </row>
    <row r="2509" spans="1:11" ht="15" customHeight="1" x14ac:dyDescent="0.25">
      <c r="A2509" s="2" t="s">
        <v>453</v>
      </c>
      <c r="B2509" s="2" t="s">
        <v>10</v>
      </c>
      <c r="C2509" s="2">
        <v>15</v>
      </c>
      <c r="D2509" s="4">
        <v>277.3</v>
      </c>
      <c r="E2509" s="5">
        <f t="shared" si="156"/>
        <v>4159.5</v>
      </c>
      <c r="F2509" s="6">
        <v>0.03</v>
      </c>
      <c r="G2509" s="5">
        <f t="shared" si="157"/>
        <v>124.785</v>
      </c>
      <c r="H2509" s="2">
        <v>6</v>
      </c>
      <c r="I2509" s="3">
        <v>900</v>
      </c>
      <c r="J2509" s="5">
        <f t="shared" si="158"/>
        <v>4934.7150000000001</v>
      </c>
      <c r="K2509" s="11" t="str">
        <f t="shared" si="159"/>
        <v>P0209|Dec</v>
      </c>
    </row>
    <row r="2510" spans="1:11" ht="15" customHeight="1" x14ac:dyDescent="0.25">
      <c r="A2510" s="2" t="s">
        <v>453</v>
      </c>
      <c r="B2510" s="2" t="s">
        <v>11</v>
      </c>
      <c r="C2510" s="2">
        <v>14</v>
      </c>
      <c r="D2510" s="4">
        <v>259.75</v>
      </c>
      <c r="E2510" s="5">
        <f t="shared" si="156"/>
        <v>3636.5</v>
      </c>
      <c r="F2510" s="6">
        <v>0.03</v>
      </c>
      <c r="G2510" s="5">
        <f t="shared" si="157"/>
        <v>109.095</v>
      </c>
      <c r="H2510" s="2">
        <v>5</v>
      </c>
      <c r="I2510" s="3">
        <v>750</v>
      </c>
      <c r="J2510" s="5">
        <f t="shared" si="158"/>
        <v>4277.4049999999997</v>
      </c>
      <c r="K2510" s="11" t="str">
        <f t="shared" si="159"/>
        <v>P0209|Jan</v>
      </c>
    </row>
    <row r="2511" spans="1:11" ht="15" customHeight="1" x14ac:dyDescent="0.25">
      <c r="A2511" s="2" t="s">
        <v>453</v>
      </c>
      <c r="B2511" s="2" t="s">
        <v>12</v>
      </c>
      <c r="C2511" s="2">
        <v>12</v>
      </c>
      <c r="D2511" s="4">
        <v>245.1</v>
      </c>
      <c r="E2511" s="5">
        <f t="shared" si="156"/>
        <v>2941.2</v>
      </c>
      <c r="F2511" s="6">
        <v>0.03</v>
      </c>
      <c r="G2511" s="5">
        <f t="shared" si="157"/>
        <v>88.23599999999999</v>
      </c>
      <c r="H2511" s="2">
        <v>5</v>
      </c>
      <c r="I2511" s="3">
        <v>750</v>
      </c>
      <c r="J2511" s="5">
        <f t="shared" si="158"/>
        <v>3602.9639999999999</v>
      </c>
      <c r="K2511" s="11" t="str">
        <f t="shared" si="159"/>
        <v>P0209|Feb</v>
      </c>
    </row>
    <row r="2512" spans="1:11" ht="15" customHeight="1" x14ac:dyDescent="0.25">
      <c r="A2512" s="2" t="s">
        <v>453</v>
      </c>
      <c r="B2512" s="2" t="s">
        <v>13</v>
      </c>
      <c r="C2512" s="2">
        <v>11</v>
      </c>
      <c r="D2512" s="4">
        <v>218.42</v>
      </c>
      <c r="E2512" s="5">
        <f t="shared" si="156"/>
        <v>2402.62</v>
      </c>
      <c r="F2512" s="6">
        <v>0.03</v>
      </c>
      <c r="G2512" s="5">
        <f t="shared" si="157"/>
        <v>72.078599999999994</v>
      </c>
      <c r="H2512" s="2">
        <v>4</v>
      </c>
      <c r="I2512" s="3">
        <v>600</v>
      </c>
      <c r="J2512" s="5">
        <f t="shared" si="158"/>
        <v>2930.5414000000001</v>
      </c>
      <c r="K2512" s="11" t="str">
        <f t="shared" si="159"/>
        <v>P0209|Mar</v>
      </c>
    </row>
    <row r="2513" spans="1:11" ht="15" customHeight="1" x14ac:dyDescent="0.25">
      <c r="A2513" s="2" t="s">
        <v>455</v>
      </c>
      <c r="B2513" s="2" t="s">
        <v>2</v>
      </c>
      <c r="C2513" s="2">
        <v>6</v>
      </c>
      <c r="D2513" s="4">
        <v>127.5</v>
      </c>
      <c r="E2513" s="5">
        <f t="shared" si="156"/>
        <v>765</v>
      </c>
      <c r="F2513" s="6">
        <v>0.03</v>
      </c>
      <c r="G2513" s="5">
        <f t="shared" si="157"/>
        <v>22.95</v>
      </c>
      <c r="H2513" s="2">
        <v>2</v>
      </c>
      <c r="I2513" s="3">
        <v>240</v>
      </c>
      <c r="J2513" s="5">
        <f t="shared" si="158"/>
        <v>982.05</v>
      </c>
      <c r="K2513" s="11" t="str">
        <f t="shared" si="159"/>
        <v>P0210|Apr</v>
      </c>
    </row>
    <row r="2514" spans="1:11" ht="15" customHeight="1" x14ac:dyDescent="0.25">
      <c r="A2514" s="2" t="s">
        <v>455</v>
      </c>
      <c r="B2514" s="2" t="s">
        <v>3</v>
      </c>
      <c r="C2514" s="2">
        <v>6</v>
      </c>
      <c r="D2514" s="4">
        <v>130.06</v>
      </c>
      <c r="E2514" s="5">
        <f t="shared" si="156"/>
        <v>780.36</v>
      </c>
      <c r="F2514" s="6">
        <v>0.03</v>
      </c>
      <c r="G2514" s="5">
        <f t="shared" si="157"/>
        <v>23.410799999999998</v>
      </c>
      <c r="H2514" s="2">
        <v>2</v>
      </c>
      <c r="I2514" s="3">
        <v>240</v>
      </c>
      <c r="J2514" s="5">
        <f t="shared" si="158"/>
        <v>996.94920000000002</v>
      </c>
      <c r="K2514" s="11" t="str">
        <f t="shared" si="159"/>
        <v>P0210|May</v>
      </c>
    </row>
    <row r="2515" spans="1:11" ht="15" customHeight="1" x14ac:dyDescent="0.25">
      <c r="A2515" s="2" t="s">
        <v>455</v>
      </c>
      <c r="B2515" s="2" t="s">
        <v>4</v>
      </c>
      <c r="C2515" s="2">
        <v>7</v>
      </c>
      <c r="D2515" s="4">
        <v>137.16999999999999</v>
      </c>
      <c r="E2515" s="5">
        <f t="shared" si="156"/>
        <v>960.18999999999994</v>
      </c>
      <c r="F2515" s="6">
        <v>0.03</v>
      </c>
      <c r="G2515" s="5">
        <f t="shared" si="157"/>
        <v>28.805699999999998</v>
      </c>
      <c r="H2515" s="2">
        <v>2</v>
      </c>
      <c r="I2515" s="3">
        <v>240</v>
      </c>
      <c r="J2515" s="5">
        <f t="shared" si="158"/>
        <v>1171.3843000000002</v>
      </c>
      <c r="K2515" s="11" t="str">
        <f t="shared" si="159"/>
        <v>P0210|Jun</v>
      </c>
    </row>
    <row r="2516" spans="1:11" ht="15" customHeight="1" x14ac:dyDescent="0.25">
      <c r="A2516" s="2" t="s">
        <v>455</v>
      </c>
      <c r="B2516" s="2" t="s">
        <v>5</v>
      </c>
      <c r="C2516" s="2">
        <v>9</v>
      </c>
      <c r="D2516" s="4">
        <v>146.07</v>
      </c>
      <c r="E2516" s="5">
        <f t="shared" si="156"/>
        <v>1314.6299999999999</v>
      </c>
      <c r="F2516" s="6">
        <v>0.03</v>
      </c>
      <c r="G2516" s="5">
        <f t="shared" si="157"/>
        <v>39.438899999999997</v>
      </c>
      <c r="H2516" s="2">
        <v>2</v>
      </c>
      <c r="I2516" s="3">
        <v>240</v>
      </c>
      <c r="J2516" s="5">
        <f t="shared" si="158"/>
        <v>1515.1910999999998</v>
      </c>
      <c r="K2516" s="11" t="str">
        <f t="shared" si="159"/>
        <v>P0210|Jul</v>
      </c>
    </row>
    <row r="2517" spans="1:11" ht="15" customHeight="1" x14ac:dyDescent="0.25">
      <c r="A2517" s="2" t="s">
        <v>455</v>
      </c>
      <c r="B2517" s="2" t="s">
        <v>6</v>
      </c>
      <c r="C2517" s="2">
        <v>10</v>
      </c>
      <c r="D2517" s="4">
        <v>139.26</v>
      </c>
      <c r="E2517" s="5">
        <f t="shared" si="156"/>
        <v>1392.6</v>
      </c>
      <c r="F2517" s="6">
        <v>0.03</v>
      </c>
      <c r="G2517" s="5">
        <f t="shared" si="157"/>
        <v>41.777999999999999</v>
      </c>
      <c r="H2517" s="2">
        <v>3</v>
      </c>
      <c r="I2517" s="3">
        <v>360</v>
      </c>
      <c r="J2517" s="5">
        <f t="shared" si="158"/>
        <v>1710.8219999999999</v>
      </c>
      <c r="K2517" s="11" t="str">
        <f t="shared" si="159"/>
        <v>P0210|Aug</v>
      </c>
    </row>
    <row r="2518" spans="1:11" ht="15" customHeight="1" x14ac:dyDescent="0.25">
      <c r="A2518" s="2" t="s">
        <v>455</v>
      </c>
      <c r="B2518" s="2" t="s">
        <v>7</v>
      </c>
      <c r="C2518" s="2">
        <v>6</v>
      </c>
      <c r="D2518" s="4">
        <v>136.08000000000001</v>
      </c>
      <c r="E2518" s="5">
        <f t="shared" si="156"/>
        <v>816.48</v>
      </c>
      <c r="F2518" s="6">
        <v>0.03</v>
      </c>
      <c r="G2518" s="5">
        <f t="shared" si="157"/>
        <v>24.494399999999999</v>
      </c>
      <c r="H2518" s="2">
        <v>2</v>
      </c>
      <c r="I2518" s="3">
        <v>240</v>
      </c>
      <c r="J2518" s="5">
        <f t="shared" si="158"/>
        <v>1031.9856</v>
      </c>
      <c r="K2518" s="11" t="str">
        <f t="shared" si="159"/>
        <v>P0210|Sep</v>
      </c>
    </row>
    <row r="2519" spans="1:11" ht="15" customHeight="1" x14ac:dyDescent="0.25">
      <c r="A2519" s="2" t="s">
        <v>455</v>
      </c>
      <c r="B2519" s="2" t="s">
        <v>8</v>
      </c>
      <c r="C2519" s="2">
        <v>6</v>
      </c>
      <c r="D2519" s="4">
        <v>125.06</v>
      </c>
      <c r="E2519" s="5">
        <f t="shared" si="156"/>
        <v>750.36</v>
      </c>
      <c r="F2519" s="6">
        <v>0.03</v>
      </c>
      <c r="G2519" s="5">
        <f t="shared" si="157"/>
        <v>22.5108</v>
      </c>
      <c r="H2519" s="2">
        <v>2</v>
      </c>
      <c r="I2519" s="3">
        <v>240</v>
      </c>
      <c r="J2519" s="5">
        <f t="shared" si="158"/>
        <v>967.8492</v>
      </c>
      <c r="K2519" s="11" t="str">
        <f t="shared" si="159"/>
        <v>P0210|Oct</v>
      </c>
    </row>
    <row r="2520" spans="1:11" ht="15" customHeight="1" x14ac:dyDescent="0.25">
      <c r="A2520" s="2" t="s">
        <v>455</v>
      </c>
      <c r="B2520" s="2" t="s">
        <v>9</v>
      </c>
      <c r="C2520" s="2">
        <v>6</v>
      </c>
      <c r="D2520" s="4">
        <v>133.03</v>
      </c>
      <c r="E2520" s="5">
        <f t="shared" si="156"/>
        <v>798.18000000000006</v>
      </c>
      <c r="F2520" s="6">
        <v>0.03</v>
      </c>
      <c r="G2520" s="5">
        <f t="shared" si="157"/>
        <v>23.945399999999999</v>
      </c>
      <c r="H2520" s="2">
        <v>2</v>
      </c>
      <c r="I2520" s="3">
        <v>240</v>
      </c>
      <c r="J2520" s="5">
        <f t="shared" si="158"/>
        <v>1014.2346000000001</v>
      </c>
      <c r="K2520" s="11" t="str">
        <f t="shared" si="159"/>
        <v>P0210|Nov</v>
      </c>
    </row>
    <row r="2521" spans="1:11" ht="15" customHeight="1" x14ac:dyDescent="0.25">
      <c r="A2521" s="2" t="s">
        <v>455</v>
      </c>
      <c r="B2521" s="2" t="s">
        <v>10</v>
      </c>
      <c r="C2521" s="2">
        <v>13</v>
      </c>
      <c r="D2521" s="4">
        <v>229.28</v>
      </c>
      <c r="E2521" s="5">
        <f t="shared" si="156"/>
        <v>2980.64</v>
      </c>
      <c r="F2521" s="6">
        <v>0.03</v>
      </c>
      <c r="G2521" s="5">
        <f t="shared" si="157"/>
        <v>89.419199999999989</v>
      </c>
      <c r="H2521" s="2">
        <v>5</v>
      </c>
      <c r="I2521" s="3">
        <v>600</v>
      </c>
      <c r="J2521" s="5">
        <f t="shared" si="158"/>
        <v>3491.2208000000001</v>
      </c>
      <c r="K2521" s="11" t="str">
        <f t="shared" si="159"/>
        <v>P0210|Dec</v>
      </c>
    </row>
    <row r="2522" spans="1:11" ht="15" customHeight="1" x14ac:dyDescent="0.25">
      <c r="A2522" s="2" t="s">
        <v>455</v>
      </c>
      <c r="B2522" s="2" t="s">
        <v>11</v>
      </c>
      <c r="C2522" s="2">
        <v>13</v>
      </c>
      <c r="D2522" s="4">
        <v>229.4</v>
      </c>
      <c r="E2522" s="5">
        <f t="shared" si="156"/>
        <v>2982.2000000000003</v>
      </c>
      <c r="F2522" s="6">
        <v>0.03</v>
      </c>
      <c r="G2522" s="5">
        <f t="shared" si="157"/>
        <v>89.466000000000008</v>
      </c>
      <c r="H2522" s="2">
        <v>5</v>
      </c>
      <c r="I2522" s="3">
        <v>600</v>
      </c>
      <c r="J2522" s="5">
        <f t="shared" si="158"/>
        <v>3492.7340000000004</v>
      </c>
      <c r="K2522" s="11" t="str">
        <f t="shared" si="159"/>
        <v>P0210|Jan</v>
      </c>
    </row>
    <row r="2523" spans="1:11" ht="15" customHeight="1" x14ac:dyDescent="0.25">
      <c r="A2523" s="2" t="s">
        <v>455</v>
      </c>
      <c r="B2523" s="2" t="s">
        <v>12</v>
      </c>
      <c r="C2523" s="2">
        <v>11</v>
      </c>
      <c r="D2523" s="4">
        <v>201.27</v>
      </c>
      <c r="E2523" s="5">
        <f t="shared" si="156"/>
        <v>2213.9700000000003</v>
      </c>
      <c r="F2523" s="6">
        <v>0.03</v>
      </c>
      <c r="G2523" s="5">
        <f t="shared" si="157"/>
        <v>66.4191</v>
      </c>
      <c r="H2523" s="2">
        <v>4</v>
      </c>
      <c r="I2523" s="3">
        <v>480</v>
      </c>
      <c r="J2523" s="5">
        <f t="shared" si="158"/>
        <v>2627.5509000000002</v>
      </c>
      <c r="K2523" s="11" t="str">
        <f t="shared" si="159"/>
        <v>P0210|Feb</v>
      </c>
    </row>
    <row r="2524" spans="1:11" ht="15" customHeight="1" x14ac:dyDescent="0.25">
      <c r="A2524" s="2" t="s">
        <v>455</v>
      </c>
      <c r="B2524" s="2" t="s">
        <v>13</v>
      </c>
      <c r="C2524" s="2">
        <v>9</v>
      </c>
      <c r="D2524" s="4">
        <v>188.25</v>
      </c>
      <c r="E2524" s="5">
        <f t="shared" si="156"/>
        <v>1694.25</v>
      </c>
      <c r="F2524" s="6">
        <v>0.03</v>
      </c>
      <c r="G2524" s="5">
        <f t="shared" si="157"/>
        <v>50.827500000000001</v>
      </c>
      <c r="H2524" s="2">
        <v>3</v>
      </c>
      <c r="I2524" s="3">
        <v>360</v>
      </c>
      <c r="J2524" s="5">
        <f t="shared" si="158"/>
        <v>2003.4224999999999</v>
      </c>
      <c r="K2524" s="11" t="str">
        <f t="shared" si="159"/>
        <v>P0210|Mar</v>
      </c>
    </row>
    <row r="2525" spans="1:11" ht="15" customHeight="1" x14ac:dyDescent="0.25">
      <c r="A2525" s="2" t="s">
        <v>457</v>
      </c>
      <c r="B2525" s="2" t="s">
        <v>2</v>
      </c>
      <c r="C2525" s="2">
        <v>7</v>
      </c>
      <c r="D2525" s="4">
        <v>300.64</v>
      </c>
      <c r="E2525" s="5">
        <f t="shared" si="156"/>
        <v>2104.48</v>
      </c>
      <c r="F2525" s="6">
        <v>0.03</v>
      </c>
      <c r="G2525" s="5">
        <f t="shared" si="157"/>
        <v>63.134399999999999</v>
      </c>
      <c r="H2525" s="2">
        <v>2</v>
      </c>
      <c r="I2525" s="3">
        <v>540</v>
      </c>
      <c r="J2525" s="5">
        <f t="shared" si="158"/>
        <v>2581.3456000000001</v>
      </c>
      <c r="K2525" s="11" t="str">
        <f t="shared" si="159"/>
        <v>P0211|Apr</v>
      </c>
    </row>
    <row r="2526" spans="1:11" ht="15" customHeight="1" x14ac:dyDescent="0.25">
      <c r="A2526" s="2" t="s">
        <v>457</v>
      </c>
      <c r="B2526" s="2" t="s">
        <v>3</v>
      </c>
      <c r="C2526" s="2">
        <v>7</v>
      </c>
      <c r="D2526" s="4">
        <v>317</v>
      </c>
      <c r="E2526" s="5">
        <f t="shared" si="156"/>
        <v>2219</v>
      </c>
      <c r="F2526" s="6">
        <v>0.03</v>
      </c>
      <c r="G2526" s="5">
        <f t="shared" si="157"/>
        <v>66.569999999999993</v>
      </c>
      <c r="H2526" s="2">
        <v>2</v>
      </c>
      <c r="I2526" s="3">
        <v>540</v>
      </c>
      <c r="J2526" s="5">
        <f t="shared" si="158"/>
        <v>2692.43</v>
      </c>
      <c r="K2526" s="11" t="str">
        <f t="shared" si="159"/>
        <v>P0211|May</v>
      </c>
    </row>
    <row r="2527" spans="1:11" ht="15" customHeight="1" x14ac:dyDescent="0.25">
      <c r="A2527" s="2" t="s">
        <v>457</v>
      </c>
      <c r="B2527" s="2" t="s">
        <v>4</v>
      </c>
      <c r="C2527" s="2">
        <v>9</v>
      </c>
      <c r="D2527" s="4">
        <v>304.19</v>
      </c>
      <c r="E2527" s="5">
        <f t="shared" si="156"/>
        <v>2737.71</v>
      </c>
      <c r="F2527" s="6">
        <v>0.03</v>
      </c>
      <c r="G2527" s="5">
        <f t="shared" si="157"/>
        <v>82.131299999999996</v>
      </c>
      <c r="H2527" s="2">
        <v>2</v>
      </c>
      <c r="I2527" s="3">
        <v>540</v>
      </c>
      <c r="J2527" s="5">
        <f t="shared" si="158"/>
        <v>3195.5787</v>
      </c>
      <c r="K2527" s="11" t="str">
        <f t="shared" si="159"/>
        <v>P0211|Jun</v>
      </c>
    </row>
    <row r="2528" spans="1:11" ht="15" customHeight="1" x14ac:dyDescent="0.25">
      <c r="A2528" s="2" t="s">
        <v>457</v>
      </c>
      <c r="B2528" s="2" t="s">
        <v>5</v>
      </c>
      <c r="C2528" s="2">
        <v>11</v>
      </c>
      <c r="D2528" s="4">
        <v>355.52</v>
      </c>
      <c r="E2528" s="5">
        <f t="shared" si="156"/>
        <v>3910.72</v>
      </c>
      <c r="F2528" s="6">
        <v>0.03</v>
      </c>
      <c r="G2528" s="5">
        <f t="shared" si="157"/>
        <v>117.32159999999999</v>
      </c>
      <c r="H2528" s="2">
        <v>3</v>
      </c>
      <c r="I2528" s="3">
        <v>810</v>
      </c>
      <c r="J2528" s="5">
        <f t="shared" si="158"/>
        <v>4603.3983999999991</v>
      </c>
      <c r="K2528" s="11" t="str">
        <f t="shared" si="159"/>
        <v>P0211|Jul</v>
      </c>
    </row>
    <row r="2529" spans="1:11" ht="15" customHeight="1" x14ac:dyDescent="0.25">
      <c r="A2529" s="2" t="s">
        <v>457</v>
      </c>
      <c r="B2529" s="2" t="s">
        <v>6</v>
      </c>
      <c r="C2529" s="2">
        <v>11</v>
      </c>
      <c r="D2529" s="4">
        <v>355.38</v>
      </c>
      <c r="E2529" s="5">
        <f t="shared" si="156"/>
        <v>3909.18</v>
      </c>
      <c r="F2529" s="6">
        <v>0.03</v>
      </c>
      <c r="G2529" s="5">
        <f t="shared" si="157"/>
        <v>117.27539999999999</v>
      </c>
      <c r="H2529" s="2">
        <v>3</v>
      </c>
      <c r="I2529" s="3">
        <v>810</v>
      </c>
      <c r="J2529" s="5">
        <f t="shared" si="158"/>
        <v>4601.9045999999998</v>
      </c>
      <c r="K2529" s="11" t="str">
        <f t="shared" si="159"/>
        <v>P0211|Aug</v>
      </c>
    </row>
    <row r="2530" spans="1:11" ht="15" customHeight="1" x14ac:dyDescent="0.25">
      <c r="A2530" s="2" t="s">
        <v>457</v>
      </c>
      <c r="B2530" s="2" t="s">
        <v>7</v>
      </c>
      <c r="C2530" s="2">
        <v>7</v>
      </c>
      <c r="D2530" s="4">
        <v>316.83</v>
      </c>
      <c r="E2530" s="5">
        <f t="shared" si="156"/>
        <v>2217.81</v>
      </c>
      <c r="F2530" s="6">
        <v>0.03</v>
      </c>
      <c r="G2530" s="5">
        <f t="shared" si="157"/>
        <v>66.534300000000002</v>
      </c>
      <c r="H2530" s="2">
        <v>2</v>
      </c>
      <c r="I2530" s="3">
        <v>540</v>
      </c>
      <c r="J2530" s="5">
        <f t="shared" si="158"/>
        <v>2691.2757000000001</v>
      </c>
      <c r="K2530" s="11" t="str">
        <f t="shared" si="159"/>
        <v>P0211|Sep</v>
      </c>
    </row>
    <row r="2531" spans="1:11" ht="15" customHeight="1" x14ac:dyDescent="0.25">
      <c r="A2531" s="2" t="s">
        <v>457</v>
      </c>
      <c r="B2531" s="2" t="s">
        <v>8</v>
      </c>
      <c r="C2531" s="2">
        <v>6</v>
      </c>
      <c r="D2531" s="4">
        <v>317.5</v>
      </c>
      <c r="E2531" s="5">
        <f t="shared" si="156"/>
        <v>1905</v>
      </c>
      <c r="F2531" s="6">
        <v>0.03</v>
      </c>
      <c r="G2531" s="5">
        <f t="shared" si="157"/>
        <v>57.15</v>
      </c>
      <c r="H2531" s="2">
        <v>2</v>
      </c>
      <c r="I2531" s="3">
        <v>540</v>
      </c>
      <c r="J2531" s="5">
        <f t="shared" si="158"/>
        <v>2387.85</v>
      </c>
      <c r="K2531" s="11" t="str">
        <f t="shared" si="159"/>
        <v>P0211|Oct</v>
      </c>
    </row>
    <row r="2532" spans="1:11" ht="15" customHeight="1" x14ac:dyDescent="0.25">
      <c r="A2532" s="2" t="s">
        <v>457</v>
      </c>
      <c r="B2532" s="2" t="s">
        <v>9</v>
      </c>
      <c r="C2532" s="2">
        <v>7</v>
      </c>
      <c r="D2532" s="4">
        <v>316.38</v>
      </c>
      <c r="E2532" s="5">
        <f t="shared" si="156"/>
        <v>2214.66</v>
      </c>
      <c r="F2532" s="6">
        <v>0.03</v>
      </c>
      <c r="G2532" s="5">
        <f t="shared" si="157"/>
        <v>66.439799999999991</v>
      </c>
      <c r="H2532" s="2">
        <v>3</v>
      </c>
      <c r="I2532" s="3">
        <v>810</v>
      </c>
      <c r="J2532" s="5">
        <f t="shared" si="158"/>
        <v>2958.2201999999997</v>
      </c>
      <c r="K2532" s="11" t="str">
        <f t="shared" si="159"/>
        <v>P0211|Nov</v>
      </c>
    </row>
    <row r="2533" spans="1:11" ht="15" customHeight="1" x14ac:dyDescent="0.25">
      <c r="A2533" s="2" t="s">
        <v>457</v>
      </c>
      <c r="B2533" s="2" t="s">
        <v>10</v>
      </c>
      <c r="C2533" s="2">
        <v>15</v>
      </c>
      <c r="D2533" s="4">
        <v>542.36</v>
      </c>
      <c r="E2533" s="5">
        <f t="shared" si="156"/>
        <v>8135.4000000000005</v>
      </c>
      <c r="F2533" s="6">
        <v>0.03</v>
      </c>
      <c r="G2533" s="5">
        <f t="shared" si="157"/>
        <v>244.06200000000001</v>
      </c>
      <c r="H2533" s="2">
        <v>6</v>
      </c>
      <c r="I2533" s="3">
        <v>1620</v>
      </c>
      <c r="J2533" s="5">
        <f t="shared" si="158"/>
        <v>9511.3380000000016</v>
      </c>
      <c r="K2533" s="11" t="str">
        <f t="shared" si="159"/>
        <v>P0211|Dec</v>
      </c>
    </row>
    <row r="2534" spans="1:11" ht="15" customHeight="1" x14ac:dyDescent="0.25">
      <c r="A2534" s="2" t="s">
        <v>457</v>
      </c>
      <c r="B2534" s="2" t="s">
        <v>11</v>
      </c>
      <c r="C2534" s="2">
        <v>15</v>
      </c>
      <c r="D2534" s="4">
        <v>527.77</v>
      </c>
      <c r="E2534" s="5">
        <f t="shared" si="156"/>
        <v>7916.5499999999993</v>
      </c>
      <c r="F2534" s="6">
        <v>0.03</v>
      </c>
      <c r="G2534" s="5">
        <f t="shared" si="157"/>
        <v>237.49649999999997</v>
      </c>
      <c r="H2534" s="2">
        <v>6</v>
      </c>
      <c r="I2534" s="3">
        <v>1620</v>
      </c>
      <c r="J2534" s="5">
        <f t="shared" si="158"/>
        <v>9299.0535</v>
      </c>
      <c r="K2534" s="11" t="str">
        <f t="shared" si="159"/>
        <v>P0211|Jan</v>
      </c>
    </row>
    <row r="2535" spans="1:11" ht="15" customHeight="1" x14ac:dyDescent="0.25">
      <c r="A2535" s="2" t="s">
        <v>457</v>
      </c>
      <c r="B2535" s="2" t="s">
        <v>12</v>
      </c>
      <c r="C2535" s="2">
        <v>13</v>
      </c>
      <c r="D2535" s="4">
        <v>516.55999999999995</v>
      </c>
      <c r="E2535" s="5">
        <f t="shared" si="156"/>
        <v>6715.2799999999988</v>
      </c>
      <c r="F2535" s="6">
        <v>0.03</v>
      </c>
      <c r="G2535" s="5">
        <f t="shared" si="157"/>
        <v>201.45839999999995</v>
      </c>
      <c r="H2535" s="2">
        <v>5</v>
      </c>
      <c r="I2535" s="3">
        <v>1350</v>
      </c>
      <c r="J2535" s="5">
        <f t="shared" si="158"/>
        <v>7863.8215999999993</v>
      </c>
      <c r="K2535" s="11" t="str">
        <f t="shared" si="159"/>
        <v>P0211|Feb</v>
      </c>
    </row>
    <row r="2536" spans="1:11" ht="15" customHeight="1" x14ac:dyDescent="0.25">
      <c r="A2536" s="2" t="s">
        <v>457</v>
      </c>
      <c r="B2536" s="2" t="s">
        <v>13</v>
      </c>
      <c r="C2536" s="2">
        <v>13</v>
      </c>
      <c r="D2536" s="4">
        <v>402.05</v>
      </c>
      <c r="E2536" s="5">
        <f t="shared" si="156"/>
        <v>5226.6500000000005</v>
      </c>
      <c r="F2536" s="6">
        <v>0.03</v>
      </c>
      <c r="G2536" s="5">
        <f t="shared" si="157"/>
        <v>156.79950000000002</v>
      </c>
      <c r="H2536" s="2">
        <v>5</v>
      </c>
      <c r="I2536" s="3">
        <v>1350</v>
      </c>
      <c r="J2536" s="5">
        <f t="shared" si="158"/>
        <v>6419.8505000000005</v>
      </c>
      <c r="K2536" s="11" t="str">
        <f t="shared" si="159"/>
        <v>P0211|Mar</v>
      </c>
    </row>
    <row r="2537" spans="1:11" ht="15" customHeight="1" x14ac:dyDescent="0.25">
      <c r="A2537" s="2" t="s">
        <v>459</v>
      </c>
      <c r="B2537" s="2" t="s">
        <v>2</v>
      </c>
      <c r="C2537" s="2">
        <v>5</v>
      </c>
      <c r="D2537" s="4">
        <v>284.33999999999997</v>
      </c>
      <c r="E2537" s="5">
        <f t="shared" si="156"/>
        <v>1421.6999999999998</v>
      </c>
      <c r="F2537" s="6">
        <v>0.03</v>
      </c>
      <c r="G2537" s="5">
        <f t="shared" si="157"/>
        <v>42.650999999999996</v>
      </c>
      <c r="H2537" s="2">
        <v>2</v>
      </c>
      <c r="I2537" s="3">
        <v>540</v>
      </c>
      <c r="J2537" s="5">
        <f t="shared" si="158"/>
        <v>1919.0489999999998</v>
      </c>
      <c r="K2537" s="11" t="str">
        <f t="shared" si="159"/>
        <v>P0212|Apr</v>
      </c>
    </row>
    <row r="2538" spans="1:11" ht="15" customHeight="1" x14ac:dyDescent="0.25">
      <c r="A2538" s="2" t="s">
        <v>459</v>
      </c>
      <c r="B2538" s="2" t="s">
        <v>3</v>
      </c>
      <c r="C2538" s="2">
        <v>6</v>
      </c>
      <c r="D2538" s="4">
        <v>314.33999999999997</v>
      </c>
      <c r="E2538" s="5">
        <f t="shared" si="156"/>
        <v>1886.04</v>
      </c>
      <c r="F2538" s="6">
        <v>0.03</v>
      </c>
      <c r="G2538" s="5">
        <f t="shared" si="157"/>
        <v>56.581199999999995</v>
      </c>
      <c r="H2538" s="2">
        <v>2</v>
      </c>
      <c r="I2538" s="3">
        <v>540</v>
      </c>
      <c r="J2538" s="5">
        <f t="shared" si="158"/>
        <v>2369.4587999999999</v>
      </c>
      <c r="K2538" s="11" t="str">
        <f t="shared" si="159"/>
        <v>P0212|May</v>
      </c>
    </row>
    <row r="2539" spans="1:11" ht="15" customHeight="1" x14ac:dyDescent="0.25">
      <c r="A2539" s="2" t="s">
        <v>459</v>
      </c>
      <c r="B2539" s="2" t="s">
        <v>4</v>
      </c>
      <c r="C2539" s="2">
        <v>8</v>
      </c>
      <c r="D2539" s="4">
        <v>312.95999999999998</v>
      </c>
      <c r="E2539" s="5">
        <f t="shared" si="156"/>
        <v>2503.6799999999998</v>
      </c>
      <c r="F2539" s="6">
        <v>0.03</v>
      </c>
      <c r="G2539" s="5">
        <f t="shared" si="157"/>
        <v>75.110399999999998</v>
      </c>
      <c r="H2539" s="2">
        <v>2</v>
      </c>
      <c r="I2539" s="3">
        <v>540</v>
      </c>
      <c r="J2539" s="5">
        <f t="shared" si="158"/>
        <v>2968.5695999999998</v>
      </c>
      <c r="K2539" s="11" t="str">
        <f t="shared" si="159"/>
        <v>P0212|Jun</v>
      </c>
    </row>
    <row r="2540" spans="1:11" ht="15" customHeight="1" x14ac:dyDescent="0.25">
      <c r="A2540" s="2" t="s">
        <v>459</v>
      </c>
      <c r="B2540" s="2" t="s">
        <v>5</v>
      </c>
      <c r="C2540" s="2">
        <v>11</v>
      </c>
      <c r="D2540" s="4">
        <v>342.83</v>
      </c>
      <c r="E2540" s="5">
        <f t="shared" si="156"/>
        <v>3771.1299999999997</v>
      </c>
      <c r="F2540" s="6">
        <v>0.03</v>
      </c>
      <c r="G2540" s="5">
        <f t="shared" si="157"/>
        <v>113.13389999999998</v>
      </c>
      <c r="H2540" s="2">
        <v>3</v>
      </c>
      <c r="I2540" s="3">
        <v>810</v>
      </c>
      <c r="J2540" s="5">
        <f t="shared" si="158"/>
        <v>4467.9960999999994</v>
      </c>
      <c r="K2540" s="11" t="str">
        <f t="shared" si="159"/>
        <v>P0212|Jul</v>
      </c>
    </row>
    <row r="2541" spans="1:11" ht="15" customHeight="1" x14ac:dyDescent="0.25">
      <c r="A2541" s="2" t="s">
        <v>459</v>
      </c>
      <c r="B2541" s="2" t="s">
        <v>6</v>
      </c>
      <c r="C2541" s="2">
        <v>11</v>
      </c>
      <c r="D2541" s="4">
        <v>370.86</v>
      </c>
      <c r="E2541" s="5">
        <f t="shared" si="156"/>
        <v>4079.46</v>
      </c>
      <c r="F2541" s="6">
        <v>0.03</v>
      </c>
      <c r="G2541" s="5">
        <f t="shared" si="157"/>
        <v>122.38379999999999</v>
      </c>
      <c r="H2541" s="2">
        <v>3</v>
      </c>
      <c r="I2541" s="3">
        <v>810</v>
      </c>
      <c r="J2541" s="5">
        <f t="shared" si="158"/>
        <v>4767.0762000000004</v>
      </c>
      <c r="K2541" s="11" t="str">
        <f t="shared" si="159"/>
        <v>P0212|Aug</v>
      </c>
    </row>
    <row r="2542" spans="1:11" ht="15" customHeight="1" x14ac:dyDescent="0.25">
      <c r="A2542" s="2" t="s">
        <v>459</v>
      </c>
      <c r="B2542" s="2" t="s">
        <v>7</v>
      </c>
      <c r="C2542" s="2">
        <v>7</v>
      </c>
      <c r="D2542" s="4">
        <v>330.89</v>
      </c>
      <c r="E2542" s="5">
        <f t="shared" si="156"/>
        <v>2316.23</v>
      </c>
      <c r="F2542" s="6">
        <v>0.03</v>
      </c>
      <c r="G2542" s="5">
        <f t="shared" si="157"/>
        <v>69.486899999999991</v>
      </c>
      <c r="H2542" s="2">
        <v>2</v>
      </c>
      <c r="I2542" s="3">
        <v>540</v>
      </c>
      <c r="J2542" s="5">
        <f t="shared" si="158"/>
        <v>2786.7431000000001</v>
      </c>
      <c r="K2542" s="11" t="str">
        <f t="shared" si="159"/>
        <v>P0212|Sep</v>
      </c>
    </row>
    <row r="2543" spans="1:11" ht="15" customHeight="1" x14ac:dyDescent="0.25">
      <c r="A2543" s="2" t="s">
        <v>459</v>
      </c>
      <c r="B2543" s="2" t="s">
        <v>8</v>
      </c>
      <c r="C2543" s="2">
        <v>7</v>
      </c>
      <c r="D2543" s="4">
        <v>302.31</v>
      </c>
      <c r="E2543" s="5">
        <f t="shared" si="156"/>
        <v>2116.17</v>
      </c>
      <c r="F2543" s="6">
        <v>0.03</v>
      </c>
      <c r="G2543" s="5">
        <f t="shared" si="157"/>
        <v>63.485100000000003</v>
      </c>
      <c r="H2543" s="2">
        <v>2</v>
      </c>
      <c r="I2543" s="3">
        <v>540</v>
      </c>
      <c r="J2543" s="5">
        <f t="shared" si="158"/>
        <v>2592.6849000000002</v>
      </c>
      <c r="K2543" s="11" t="str">
        <f t="shared" si="159"/>
        <v>P0212|Oct</v>
      </c>
    </row>
    <row r="2544" spans="1:11" ht="15" customHeight="1" x14ac:dyDescent="0.25">
      <c r="A2544" s="2" t="s">
        <v>459</v>
      </c>
      <c r="B2544" s="2" t="s">
        <v>9</v>
      </c>
      <c r="C2544" s="2">
        <v>6</v>
      </c>
      <c r="D2544" s="4">
        <v>333.76</v>
      </c>
      <c r="E2544" s="5">
        <f t="shared" si="156"/>
        <v>2002.56</v>
      </c>
      <c r="F2544" s="6">
        <v>0.03</v>
      </c>
      <c r="G2544" s="5">
        <f t="shared" si="157"/>
        <v>60.076799999999999</v>
      </c>
      <c r="H2544" s="2">
        <v>2</v>
      </c>
      <c r="I2544" s="3">
        <v>540</v>
      </c>
      <c r="J2544" s="5">
        <f t="shared" si="158"/>
        <v>2482.4832000000001</v>
      </c>
      <c r="K2544" s="11" t="str">
        <f t="shared" si="159"/>
        <v>P0212|Nov</v>
      </c>
    </row>
    <row r="2545" spans="1:11" ht="15" customHeight="1" x14ac:dyDescent="0.25">
      <c r="A2545" s="2" t="s">
        <v>459</v>
      </c>
      <c r="B2545" s="2" t="s">
        <v>10</v>
      </c>
      <c r="C2545" s="2">
        <v>14</v>
      </c>
      <c r="D2545" s="4">
        <v>609.1</v>
      </c>
      <c r="E2545" s="5">
        <f t="shared" si="156"/>
        <v>8527.4</v>
      </c>
      <c r="F2545" s="6">
        <v>0.03</v>
      </c>
      <c r="G2545" s="5">
        <f t="shared" si="157"/>
        <v>255.82199999999997</v>
      </c>
      <c r="H2545" s="2">
        <v>6</v>
      </c>
      <c r="I2545" s="3">
        <v>1620</v>
      </c>
      <c r="J2545" s="5">
        <f t="shared" si="158"/>
        <v>9891.5779999999995</v>
      </c>
      <c r="K2545" s="11" t="str">
        <f t="shared" si="159"/>
        <v>P0212|Dec</v>
      </c>
    </row>
    <row r="2546" spans="1:11" ht="15" customHeight="1" x14ac:dyDescent="0.25">
      <c r="A2546" s="2" t="s">
        <v>459</v>
      </c>
      <c r="B2546" s="2" t="s">
        <v>11</v>
      </c>
      <c r="C2546" s="2">
        <v>13</v>
      </c>
      <c r="D2546" s="4">
        <v>561.28</v>
      </c>
      <c r="E2546" s="5">
        <f t="shared" si="156"/>
        <v>7296.6399999999994</v>
      </c>
      <c r="F2546" s="6">
        <v>0.03</v>
      </c>
      <c r="G2546" s="5">
        <f t="shared" si="157"/>
        <v>218.89919999999998</v>
      </c>
      <c r="H2546" s="2">
        <v>5</v>
      </c>
      <c r="I2546" s="3">
        <v>1350</v>
      </c>
      <c r="J2546" s="5">
        <f t="shared" si="158"/>
        <v>8427.7407999999996</v>
      </c>
      <c r="K2546" s="11" t="str">
        <f t="shared" si="159"/>
        <v>P0212|Jan</v>
      </c>
    </row>
    <row r="2547" spans="1:11" ht="15" customHeight="1" x14ac:dyDescent="0.25">
      <c r="A2547" s="2" t="s">
        <v>459</v>
      </c>
      <c r="B2547" s="2" t="s">
        <v>12</v>
      </c>
      <c r="C2547" s="2">
        <v>13</v>
      </c>
      <c r="D2547" s="4">
        <v>488.92</v>
      </c>
      <c r="E2547" s="5">
        <f t="shared" si="156"/>
        <v>6355.96</v>
      </c>
      <c r="F2547" s="6">
        <v>0.03</v>
      </c>
      <c r="G2547" s="5">
        <f t="shared" si="157"/>
        <v>190.6788</v>
      </c>
      <c r="H2547" s="2">
        <v>5</v>
      </c>
      <c r="I2547" s="3">
        <v>1350</v>
      </c>
      <c r="J2547" s="5">
        <f t="shared" si="158"/>
        <v>7515.2812000000004</v>
      </c>
      <c r="K2547" s="11" t="str">
        <f t="shared" si="159"/>
        <v>P0212|Feb</v>
      </c>
    </row>
    <row r="2548" spans="1:11" ht="15" customHeight="1" x14ac:dyDescent="0.25">
      <c r="A2548" s="2" t="s">
        <v>459</v>
      </c>
      <c r="B2548" s="2" t="s">
        <v>13</v>
      </c>
      <c r="C2548" s="2">
        <v>10</v>
      </c>
      <c r="D2548" s="4">
        <v>451.69</v>
      </c>
      <c r="E2548" s="5">
        <f t="shared" si="156"/>
        <v>4516.8999999999996</v>
      </c>
      <c r="F2548" s="6">
        <v>0.03</v>
      </c>
      <c r="G2548" s="5">
        <f t="shared" si="157"/>
        <v>135.50699999999998</v>
      </c>
      <c r="H2548" s="2">
        <v>4</v>
      </c>
      <c r="I2548" s="3">
        <v>1080</v>
      </c>
      <c r="J2548" s="5">
        <f t="shared" si="158"/>
        <v>5461.393</v>
      </c>
      <c r="K2548" s="11" t="str">
        <f t="shared" si="159"/>
        <v>P0212|Mar</v>
      </c>
    </row>
    <row r="2549" spans="1:11" ht="15" customHeight="1" x14ac:dyDescent="0.25">
      <c r="A2549" s="2" t="s">
        <v>461</v>
      </c>
      <c r="B2549" s="2" t="s">
        <v>2</v>
      </c>
      <c r="C2549" s="2">
        <v>5</v>
      </c>
      <c r="D2549" s="4">
        <v>160.44999999999999</v>
      </c>
      <c r="E2549" s="5">
        <f t="shared" si="156"/>
        <v>802.25</v>
      </c>
      <c r="F2549" s="6">
        <v>0.03</v>
      </c>
      <c r="G2549" s="5">
        <f t="shared" si="157"/>
        <v>24.067499999999999</v>
      </c>
      <c r="H2549" s="2">
        <v>2</v>
      </c>
      <c r="I2549" s="3">
        <v>300</v>
      </c>
      <c r="J2549" s="5">
        <f t="shared" si="158"/>
        <v>1078.1824999999999</v>
      </c>
      <c r="K2549" s="11" t="str">
        <f t="shared" si="159"/>
        <v>P0213|Apr</v>
      </c>
    </row>
    <row r="2550" spans="1:11" ht="15" customHeight="1" x14ac:dyDescent="0.25">
      <c r="A2550" s="2" t="s">
        <v>461</v>
      </c>
      <c r="B2550" s="2" t="s">
        <v>3</v>
      </c>
      <c r="C2550" s="2">
        <v>5</v>
      </c>
      <c r="D2550" s="4">
        <v>169.24</v>
      </c>
      <c r="E2550" s="5">
        <f t="shared" si="156"/>
        <v>846.2</v>
      </c>
      <c r="F2550" s="6">
        <v>0.03</v>
      </c>
      <c r="G2550" s="5">
        <f t="shared" si="157"/>
        <v>25.385999999999999</v>
      </c>
      <c r="H2550" s="2">
        <v>2</v>
      </c>
      <c r="I2550" s="3">
        <v>300</v>
      </c>
      <c r="J2550" s="5">
        <f t="shared" si="158"/>
        <v>1120.8140000000001</v>
      </c>
      <c r="K2550" s="11" t="str">
        <f t="shared" si="159"/>
        <v>P0213|May</v>
      </c>
    </row>
    <row r="2551" spans="1:11" ht="15" customHeight="1" x14ac:dyDescent="0.25">
      <c r="A2551" s="2" t="s">
        <v>461</v>
      </c>
      <c r="B2551" s="2" t="s">
        <v>4</v>
      </c>
      <c r="C2551" s="2">
        <v>7</v>
      </c>
      <c r="D2551" s="4">
        <v>180.24</v>
      </c>
      <c r="E2551" s="5">
        <f t="shared" si="156"/>
        <v>1261.68</v>
      </c>
      <c r="F2551" s="6">
        <v>0.03</v>
      </c>
      <c r="G2551" s="5">
        <f t="shared" si="157"/>
        <v>37.8504</v>
      </c>
      <c r="H2551" s="2">
        <v>2</v>
      </c>
      <c r="I2551" s="3">
        <v>300</v>
      </c>
      <c r="J2551" s="5">
        <f t="shared" si="158"/>
        <v>1523.8296</v>
      </c>
      <c r="K2551" s="11" t="str">
        <f t="shared" si="159"/>
        <v>P0213|Jun</v>
      </c>
    </row>
    <row r="2552" spans="1:11" ht="15" customHeight="1" x14ac:dyDescent="0.25">
      <c r="A2552" s="2" t="s">
        <v>461</v>
      </c>
      <c r="B2552" s="2" t="s">
        <v>5</v>
      </c>
      <c r="C2552" s="2">
        <v>8</v>
      </c>
      <c r="D2552" s="4">
        <v>178.59</v>
      </c>
      <c r="E2552" s="5">
        <f t="shared" si="156"/>
        <v>1428.72</v>
      </c>
      <c r="F2552" s="6">
        <v>0.03</v>
      </c>
      <c r="G2552" s="5">
        <f t="shared" si="157"/>
        <v>42.861599999999996</v>
      </c>
      <c r="H2552" s="2">
        <v>2</v>
      </c>
      <c r="I2552" s="3">
        <v>300</v>
      </c>
      <c r="J2552" s="5">
        <f t="shared" si="158"/>
        <v>1685.8584000000001</v>
      </c>
      <c r="K2552" s="11" t="str">
        <f t="shared" si="159"/>
        <v>P0213|Jul</v>
      </c>
    </row>
    <row r="2553" spans="1:11" ht="15" customHeight="1" x14ac:dyDescent="0.25">
      <c r="A2553" s="2" t="s">
        <v>461</v>
      </c>
      <c r="B2553" s="2" t="s">
        <v>6</v>
      </c>
      <c r="C2553" s="2">
        <v>8</v>
      </c>
      <c r="D2553" s="4">
        <v>193.98</v>
      </c>
      <c r="E2553" s="5">
        <f t="shared" si="156"/>
        <v>1551.84</v>
      </c>
      <c r="F2553" s="6">
        <v>0.03</v>
      </c>
      <c r="G2553" s="5">
        <f t="shared" si="157"/>
        <v>46.555199999999999</v>
      </c>
      <c r="H2553" s="2">
        <v>2</v>
      </c>
      <c r="I2553" s="3">
        <v>300</v>
      </c>
      <c r="J2553" s="5">
        <f t="shared" si="158"/>
        <v>1805.2847999999999</v>
      </c>
      <c r="K2553" s="11" t="str">
        <f t="shared" si="159"/>
        <v>P0213|Aug</v>
      </c>
    </row>
    <row r="2554" spans="1:11" ht="15" customHeight="1" x14ac:dyDescent="0.25">
      <c r="A2554" s="2" t="s">
        <v>461</v>
      </c>
      <c r="B2554" s="2" t="s">
        <v>7</v>
      </c>
      <c r="C2554" s="2">
        <v>5</v>
      </c>
      <c r="D2554" s="4">
        <v>162.85</v>
      </c>
      <c r="E2554" s="5">
        <f t="shared" si="156"/>
        <v>814.25</v>
      </c>
      <c r="F2554" s="6">
        <v>0.03</v>
      </c>
      <c r="G2554" s="5">
        <f t="shared" si="157"/>
        <v>24.427499999999998</v>
      </c>
      <c r="H2554" s="2">
        <v>2</v>
      </c>
      <c r="I2554" s="3">
        <v>300</v>
      </c>
      <c r="J2554" s="5">
        <f t="shared" si="158"/>
        <v>1089.8225</v>
      </c>
      <c r="K2554" s="11" t="str">
        <f t="shared" si="159"/>
        <v>P0213|Sep</v>
      </c>
    </row>
    <row r="2555" spans="1:11" ht="15" customHeight="1" x14ac:dyDescent="0.25">
      <c r="A2555" s="2" t="s">
        <v>461</v>
      </c>
      <c r="B2555" s="2" t="s">
        <v>8</v>
      </c>
      <c r="C2555" s="2">
        <v>5</v>
      </c>
      <c r="D2555" s="4">
        <v>171.82</v>
      </c>
      <c r="E2555" s="5">
        <f t="shared" si="156"/>
        <v>859.09999999999991</v>
      </c>
      <c r="F2555" s="6">
        <v>0.03</v>
      </c>
      <c r="G2555" s="5">
        <f t="shared" si="157"/>
        <v>25.772999999999996</v>
      </c>
      <c r="H2555" s="2">
        <v>2</v>
      </c>
      <c r="I2555" s="3">
        <v>300</v>
      </c>
      <c r="J2555" s="5">
        <f t="shared" si="158"/>
        <v>1133.327</v>
      </c>
      <c r="K2555" s="11" t="str">
        <f t="shared" si="159"/>
        <v>P0213|Oct</v>
      </c>
    </row>
    <row r="2556" spans="1:11" ht="15" customHeight="1" x14ac:dyDescent="0.25">
      <c r="A2556" s="2" t="s">
        <v>461</v>
      </c>
      <c r="B2556" s="2" t="s">
        <v>9</v>
      </c>
      <c r="C2556" s="2">
        <v>6</v>
      </c>
      <c r="D2556" s="4">
        <v>159.91999999999999</v>
      </c>
      <c r="E2556" s="5">
        <f t="shared" si="156"/>
        <v>959.52</v>
      </c>
      <c r="F2556" s="6">
        <v>0.03</v>
      </c>
      <c r="G2556" s="5">
        <f t="shared" si="157"/>
        <v>28.785599999999999</v>
      </c>
      <c r="H2556" s="2">
        <v>2</v>
      </c>
      <c r="I2556" s="3">
        <v>300</v>
      </c>
      <c r="J2556" s="5">
        <f t="shared" si="158"/>
        <v>1230.7344000000001</v>
      </c>
      <c r="K2556" s="11" t="str">
        <f t="shared" si="159"/>
        <v>P0213|Nov</v>
      </c>
    </row>
    <row r="2557" spans="1:11" ht="15" customHeight="1" x14ac:dyDescent="0.25">
      <c r="A2557" s="2" t="s">
        <v>461</v>
      </c>
      <c r="B2557" s="2" t="s">
        <v>10</v>
      </c>
      <c r="C2557" s="2">
        <v>13</v>
      </c>
      <c r="D2557" s="4">
        <v>304.70999999999998</v>
      </c>
      <c r="E2557" s="5">
        <f t="shared" si="156"/>
        <v>3961.2299999999996</v>
      </c>
      <c r="F2557" s="6">
        <v>0.03</v>
      </c>
      <c r="G2557" s="5">
        <f t="shared" si="157"/>
        <v>118.83689999999999</v>
      </c>
      <c r="H2557" s="2">
        <v>5</v>
      </c>
      <c r="I2557" s="3">
        <v>750</v>
      </c>
      <c r="J2557" s="5">
        <f t="shared" si="158"/>
        <v>4592.3930999999993</v>
      </c>
      <c r="K2557" s="11" t="str">
        <f t="shared" si="159"/>
        <v>P0213|Dec</v>
      </c>
    </row>
    <row r="2558" spans="1:11" ht="15" customHeight="1" x14ac:dyDescent="0.25">
      <c r="A2558" s="2" t="s">
        <v>461</v>
      </c>
      <c r="B2558" s="2" t="s">
        <v>11</v>
      </c>
      <c r="C2558" s="2">
        <v>11</v>
      </c>
      <c r="D2558" s="4">
        <v>295.08999999999997</v>
      </c>
      <c r="E2558" s="5">
        <f t="shared" si="156"/>
        <v>3245.99</v>
      </c>
      <c r="F2558" s="6">
        <v>0.03</v>
      </c>
      <c r="G2558" s="5">
        <f t="shared" si="157"/>
        <v>97.379699999999985</v>
      </c>
      <c r="H2558" s="2">
        <v>4</v>
      </c>
      <c r="I2558" s="3">
        <v>600</v>
      </c>
      <c r="J2558" s="5">
        <f t="shared" si="158"/>
        <v>3748.6102999999998</v>
      </c>
      <c r="K2558" s="11" t="str">
        <f t="shared" si="159"/>
        <v>P0213|Jan</v>
      </c>
    </row>
    <row r="2559" spans="1:11" ht="15" customHeight="1" x14ac:dyDescent="0.25">
      <c r="A2559" s="2" t="s">
        <v>461</v>
      </c>
      <c r="B2559" s="2" t="s">
        <v>12</v>
      </c>
      <c r="C2559" s="2">
        <v>11</v>
      </c>
      <c r="D2559" s="4">
        <v>274.08999999999997</v>
      </c>
      <c r="E2559" s="5">
        <f t="shared" si="156"/>
        <v>3014.99</v>
      </c>
      <c r="F2559" s="6">
        <v>0.03</v>
      </c>
      <c r="G2559" s="5">
        <f t="shared" si="157"/>
        <v>90.449699999999993</v>
      </c>
      <c r="H2559" s="2">
        <v>4</v>
      </c>
      <c r="I2559" s="3">
        <v>600</v>
      </c>
      <c r="J2559" s="5">
        <f t="shared" si="158"/>
        <v>3524.5402999999997</v>
      </c>
      <c r="K2559" s="11" t="str">
        <f t="shared" si="159"/>
        <v>P0213|Feb</v>
      </c>
    </row>
    <row r="2560" spans="1:11" ht="15" customHeight="1" x14ac:dyDescent="0.25">
      <c r="A2560" s="2" t="s">
        <v>461</v>
      </c>
      <c r="B2560" s="2" t="s">
        <v>13</v>
      </c>
      <c r="C2560" s="2">
        <v>11</v>
      </c>
      <c r="D2560" s="4">
        <v>245.76</v>
      </c>
      <c r="E2560" s="5">
        <f t="shared" si="156"/>
        <v>2703.3599999999997</v>
      </c>
      <c r="F2560" s="6">
        <v>0.03</v>
      </c>
      <c r="G2560" s="5">
        <f t="shared" si="157"/>
        <v>81.100799999999992</v>
      </c>
      <c r="H2560" s="2">
        <v>4</v>
      </c>
      <c r="I2560" s="3">
        <v>600</v>
      </c>
      <c r="J2560" s="5">
        <f t="shared" si="158"/>
        <v>3222.2591999999995</v>
      </c>
      <c r="K2560" s="11" t="str">
        <f t="shared" si="159"/>
        <v>P0213|Mar</v>
      </c>
    </row>
    <row r="2561" spans="1:11" ht="15" customHeight="1" x14ac:dyDescent="0.25">
      <c r="A2561" s="2" t="s">
        <v>463</v>
      </c>
      <c r="B2561" s="2" t="s">
        <v>2</v>
      </c>
      <c r="C2561" s="2">
        <v>5</v>
      </c>
      <c r="D2561" s="4">
        <v>154.85</v>
      </c>
      <c r="E2561" s="5">
        <f t="shared" si="156"/>
        <v>774.25</v>
      </c>
      <c r="F2561" s="6">
        <v>0.03</v>
      </c>
      <c r="G2561" s="5">
        <f t="shared" si="157"/>
        <v>23.227499999999999</v>
      </c>
      <c r="H2561" s="2">
        <v>2</v>
      </c>
      <c r="I2561" s="3">
        <v>300</v>
      </c>
      <c r="J2561" s="5">
        <f t="shared" si="158"/>
        <v>1051.0225</v>
      </c>
      <c r="K2561" s="11" t="str">
        <f t="shared" si="159"/>
        <v>P0214|Apr</v>
      </c>
    </row>
    <row r="2562" spans="1:11" ht="15" customHeight="1" x14ac:dyDescent="0.25">
      <c r="A2562" s="2" t="s">
        <v>463</v>
      </c>
      <c r="B2562" s="2" t="s">
        <v>3</v>
      </c>
      <c r="C2562" s="2">
        <v>6</v>
      </c>
      <c r="D2562" s="4">
        <v>180.68</v>
      </c>
      <c r="E2562" s="5">
        <f t="shared" si="156"/>
        <v>1084.08</v>
      </c>
      <c r="F2562" s="6">
        <v>0.03</v>
      </c>
      <c r="G2562" s="5">
        <f t="shared" si="157"/>
        <v>32.522399999999998</v>
      </c>
      <c r="H2562" s="2">
        <v>2</v>
      </c>
      <c r="I2562" s="3">
        <v>300</v>
      </c>
      <c r="J2562" s="5">
        <f t="shared" si="158"/>
        <v>1351.5575999999999</v>
      </c>
      <c r="K2562" s="11" t="str">
        <f t="shared" si="159"/>
        <v>P0214|May</v>
      </c>
    </row>
    <row r="2563" spans="1:11" ht="15" customHeight="1" x14ac:dyDescent="0.25">
      <c r="A2563" s="2" t="s">
        <v>463</v>
      </c>
      <c r="B2563" s="2" t="s">
        <v>4</v>
      </c>
      <c r="C2563" s="2">
        <v>7</v>
      </c>
      <c r="D2563" s="4">
        <v>173.64</v>
      </c>
      <c r="E2563" s="5">
        <f t="shared" si="156"/>
        <v>1215.48</v>
      </c>
      <c r="F2563" s="6">
        <v>0.03</v>
      </c>
      <c r="G2563" s="5">
        <f t="shared" si="157"/>
        <v>36.464399999999998</v>
      </c>
      <c r="H2563" s="2">
        <v>2</v>
      </c>
      <c r="I2563" s="3">
        <v>300</v>
      </c>
      <c r="J2563" s="5">
        <f t="shared" si="158"/>
        <v>1479.0155999999999</v>
      </c>
      <c r="K2563" s="11" t="str">
        <f t="shared" si="159"/>
        <v>P0214|Jun</v>
      </c>
    </row>
    <row r="2564" spans="1:11" ht="15" customHeight="1" x14ac:dyDescent="0.25">
      <c r="A2564" s="2" t="s">
        <v>463</v>
      </c>
      <c r="B2564" s="2" t="s">
        <v>5</v>
      </c>
      <c r="C2564" s="2">
        <v>9</v>
      </c>
      <c r="D2564" s="4">
        <v>193.29</v>
      </c>
      <c r="E2564" s="5">
        <f t="shared" si="156"/>
        <v>1739.61</v>
      </c>
      <c r="F2564" s="6">
        <v>0.03</v>
      </c>
      <c r="G2564" s="5">
        <f t="shared" si="157"/>
        <v>52.188299999999998</v>
      </c>
      <c r="H2564" s="2">
        <v>2</v>
      </c>
      <c r="I2564" s="3">
        <v>300</v>
      </c>
      <c r="J2564" s="5">
        <f t="shared" si="158"/>
        <v>1987.4216999999999</v>
      </c>
      <c r="K2564" s="11" t="str">
        <f t="shared" si="159"/>
        <v>P0214|Jul</v>
      </c>
    </row>
    <row r="2565" spans="1:11" ht="15" customHeight="1" x14ac:dyDescent="0.25">
      <c r="A2565" s="2" t="s">
        <v>463</v>
      </c>
      <c r="B2565" s="2" t="s">
        <v>6</v>
      </c>
      <c r="C2565" s="2">
        <v>9</v>
      </c>
      <c r="D2565" s="4">
        <v>192.66</v>
      </c>
      <c r="E2565" s="5">
        <f t="shared" ref="E2565:E2628" si="160">C2565*D2565</f>
        <v>1733.94</v>
      </c>
      <c r="F2565" s="6">
        <v>0.03</v>
      </c>
      <c r="G2565" s="5">
        <f t="shared" ref="G2565:G2628" si="161">E2565*F2565</f>
        <v>52.0182</v>
      </c>
      <c r="H2565" s="2">
        <v>2</v>
      </c>
      <c r="I2565" s="3">
        <v>300</v>
      </c>
      <c r="J2565" s="5">
        <f t="shared" ref="J2565:J2628" si="162">E2565+I2565-G2565</f>
        <v>1981.9218000000001</v>
      </c>
      <c r="K2565" s="11" t="str">
        <f t="shared" ref="K2565:K2628" si="163">A2565&amp;"|"&amp;B2565</f>
        <v>P0214|Aug</v>
      </c>
    </row>
    <row r="2566" spans="1:11" ht="15" customHeight="1" x14ac:dyDescent="0.25">
      <c r="A2566" s="2" t="s">
        <v>463</v>
      </c>
      <c r="B2566" s="2" t="s">
        <v>7</v>
      </c>
      <c r="C2566" s="2">
        <v>7</v>
      </c>
      <c r="D2566" s="4">
        <v>184.49</v>
      </c>
      <c r="E2566" s="5">
        <f t="shared" si="160"/>
        <v>1291.43</v>
      </c>
      <c r="F2566" s="6">
        <v>0.03</v>
      </c>
      <c r="G2566" s="5">
        <f t="shared" si="161"/>
        <v>38.742899999999999</v>
      </c>
      <c r="H2566" s="2">
        <v>2</v>
      </c>
      <c r="I2566" s="3">
        <v>300</v>
      </c>
      <c r="J2566" s="5">
        <f t="shared" si="162"/>
        <v>1552.6871000000001</v>
      </c>
      <c r="K2566" s="11" t="str">
        <f t="shared" si="163"/>
        <v>P0214|Sep</v>
      </c>
    </row>
    <row r="2567" spans="1:11" ht="15" customHeight="1" x14ac:dyDescent="0.25">
      <c r="A2567" s="2" t="s">
        <v>463</v>
      </c>
      <c r="B2567" s="2" t="s">
        <v>8</v>
      </c>
      <c r="C2567" s="2">
        <v>6</v>
      </c>
      <c r="D2567" s="4">
        <v>170.35</v>
      </c>
      <c r="E2567" s="5">
        <f t="shared" si="160"/>
        <v>1022.0999999999999</v>
      </c>
      <c r="F2567" s="6">
        <v>0.03</v>
      </c>
      <c r="G2567" s="5">
        <f t="shared" si="161"/>
        <v>30.662999999999997</v>
      </c>
      <c r="H2567" s="2">
        <v>2</v>
      </c>
      <c r="I2567" s="3">
        <v>300</v>
      </c>
      <c r="J2567" s="5">
        <f t="shared" si="162"/>
        <v>1291.4369999999999</v>
      </c>
      <c r="K2567" s="11" t="str">
        <f t="shared" si="163"/>
        <v>P0214|Oct</v>
      </c>
    </row>
    <row r="2568" spans="1:11" ht="15" customHeight="1" x14ac:dyDescent="0.25">
      <c r="A2568" s="2" t="s">
        <v>463</v>
      </c>
      <c r="B2568" s="2" t="s">
        <v>9</v>
      </c>
      <c r="C2568" s="2">
        <v>6</v>
      </c>
      <c r="D2568" s="4">
        <v>170.9</v>
      </c>
      <c r="E2568" s="5">
        <f t="shared" si="160"/>
        <v>1025.4000000000001</v>
      </c>
      <c r="F2568" s="6">
        <v>0.03</v>
      </c>
      <c r="G2568" s="5">
        <f t="shared" si="161"/>
        <v>30.762</v>
      </c>
      <c r="H2568" s="2">
        <v>2</v>
      </c>
      <c r="I2568" s="3">
        <v>300</v>
      </c>
      <c r="J2568" s="5">
        <f t="shared" si="162"/>
        <v>1294.6380000000001</v>
      </c>
      <c r="K2568" s="11" t="str">
        <f t="shared" si="163"/>
        <v>P0214|Nov</v>
      </c>
    </row>
    <row r="2569" spans="1:11" ht="15" customHeight="1" x14ac:dyDescent="0.25">
      <c r="A2569" s="2" t="s">
        <v>463</v>
      </c>
      <c r="B2569" s="2" t="s">
        <v>10</v>
      </c>
      <c r="C2569" s="2">
        <v>13</v>
      </c>
      <c r="D2569" s="4">
        <v>312.22000000000003</v>
      </c>
      <c r="E2569" s="5">
        <f t="shared" si="160"/>
        <v>4058.8600000000006</v>
      </c>
      <c r="F2569" s="6">
        <v>0.03</v>
      </c>
      <c r="G2569" s="5">
        <f t="shared" si="161"/>
        <v>121.76580000000001</v>
      </c>
      <c r="H2569" s="2">
        <v>5</v>
      </c>
      <c r="I2569" s="3">
        <v>750</v>
      </c>
      <c r="J2569" s="5">
        <f t="shared" si="162"/>
        <v>4687.0942000000005</v>
      </c>
      <c r="K2569" s="11" t="str">
        <f t="shared" si="163"/>
        <v>P0214|Dec</v>
      </c>
    </row>
    <row r="2570" spans="1:11" ht="15" customHeight="1" x14ac:dyDescent="0.25">
      <c r="A2570" s="2" t="s">
        <v>463</v>
      </c>
      <c r="B2570" s="2" t="s">
        <v>11</v>
      </c>
      <c r="C2570" s="2">
        <v>13</v>
      </c>
      <c r="D2570" s="4">
        <v>292.56</v>
      </c>
      <c r="E2570" s="5">
        <f t="shared" si="160"/>
        <v>3803.28</v>
      </c>
      <c r="F2570" s="6">
        <v>0.03</v>
      </c>
      <c r="G2570" s="5">
        <f t="shared" si="161"/>
        <v>114.0984</v>
      </c>
      <c r="H2570" s="2">
        <v>5</v>
      </c>
      <c r="I2570" s="3">
        <v>750</v>
      </c>
      <c r="J2570" s="5">
        <f t="shared" si="162"/>
        <v>4439.1816000000008</v>
      </c>
      <c r="K2570" s="11" t="str">
        <f t="shared" si="163"/>
        <v>P0214|Jan</v>
      </c>
    </row>
    <row r="2571" spans="1:11" ht="15" customHeight="1" x14ac:dyDescent="0.25">
      <c r="A2571" s="2" t="s">
        <v>463</v>
      </c>
      <c r="B2571" s="2" t="s">
        <v>12</v>
      </c>
      <c r="C2571" s="2">
        <v>10</v>
      </c>
      <c r="D2571" s="4">
        <v>277.93</v>
      </c>
      <c r="E2571" s="5">
        <f t="shared" si="160"/>
        <v>2779.3</v>
      </c>
      <c r="F2571" s="6">
        <v>0.03</v>
      </c>
      <c r="G2571" s="5">
        <f t="shared" si="161"/>
        <v>83.379000000000005</v>
      </c>
      <c r="H2571" s="2">
        <v>4</v>
      </c>
      <c r="I2571" s="3">
        <v>600</v>
      </c>
      <c r="J2571" s="5">
        <f t="shared" si="162"/>
        <v>3295.9210000000003</v>
      </c>
      <c r="K2571" s="11" t="str">
        <f t="shared" si="163"/>
        <v>P0214|Feb</v>
      </c>
    </row>
    <row r="2572" spans="1:11" ht="15" customHeight="1" x14ac:dyDescent="0.25">
      <c r="A2572" s="2" t="s">
        <v>463</v>
      </c>
      <c r="B2572" s="2" t="s">
        <v>13</v>
      </c>
      <c r="C2572" s="2">
        <v>10</v>
      </c>
      <c r="D2572" s="4">
        <v>216.82</v>
      </c>
      <c r="E2572" s="5">
        <f t="shared" si="160"/>
        <v>2168.1999999999998</v>
      </c>
      <c r="F2572" s="6">
        <v>0.03</v>
      </c>
      <c r="G2572" s="5">
        <f t="shared" si="161"/>
        <v>65.045999999999992</v>
      </c>
      <c r="H2572" s="2">
        <v>4</v>
      </c>
      <c r="I2572" s="3">
        <v>600</v>
      </c>
      <c r="J2572" s="5">
        <f t="shared" si="162"/>
        <v>2703.154</v>
      </c>
      <c r="K2572" s="11" t="str">
        <f t="shared" si="163"/>
        <v>P0214|Mar</v>
      </c>
    </row>
    <row r="2573" spans="1:11" ht="15" customHeight="1" x14ac:dyDescent="0.25">
      <c r="A2573" s="2" t="s">
        <v>465</v>
      </c>
      <c r="B2573" s="2" t="s">
        <v>2</v>
      </c>
      <c r="C2573" s="2">
        <v>6</v>
      </c>
      <c r="D2573" s="4">
        <v>103.29</v>
      </c>
      <c r="E2573" s="5">
        <f t="shared" si="160"/>
        <v>619.74</v>
      </c>
      <c r="F2573" s="6">
        <v>0.03</v>
      </c>
      <c r="G2573" s="5">
        <f t="shared" si="161"/>
        <v>18.592199999999998</v>
      </c>
      <c r="H2573" s="2">
        <v>2</v>
      </c>
      <c r="I2573" s="3">
        <v>190</v>
      </c>
      <c r="J2573" s="5">
        <f t="shared" si="162"/>
        <v>791.14779999999996</v>
      </c>
      <c r="K2573" s="11" t="str">
        <f t="shared" si="163"/>
        <v>P0215|Apr</v>
      </c>
    </row>
    <row r="2574" spans="1:11" ht="15" customHeight="1" x14ac:dyDescent="0.25">
      <c r="A2574" s="2" t="s">
        <v>465</v>
      </c>
      <c r="B2574" s="2" t="s">
        <v>3</v>
      </c>
      <c r="C2574" s="2">
        <v>6</v>
      </c>
      <c r="D2574" s="4">
        <v>105.13</v>
      </c>
      <c r="E2574" s="5">
        <f t="shared" si="160"/>
        <v>630.78</v>
      </c>
      <c r="F2574" s="6">
        <v>0.03</v>
      </c>
      <c r="G2574" s="5">
        <f t="shared" si="161"/>
        <v>18.923399999999997</v>
      </c>
      <c r="H2574" s="2">
        <v>2</v>
      </c>
      <c r="I2574" s="3">
        <v>190</v>
      </c>
      <c r="J2574" s="5">
        <f t="shared" si="162"/>
        <v>801.85659999999996</v>
      </c>
      <c r="K2574" s="11" t="str">
        <f t="shared" si="163"/>
        <v>P0215|May</v>
      </c>
    </row>
    <row r="2575" spans="1:11" ht="15" customHeight="1" x14ac:dyDescent="0.25">
      <c r="A2575" s="2" t="s">
        <v>465</v>
      </c>
      <c r="B2575" s="2" t="s">
        <v>4</v>
      </c>
      <c r="C2575" s="2">
        <v>9</v>
      </c>
      <c r="D2575" s="4">
        <v>109.42</v>
      </c>
      <c r="E2575" s="5">
        <f t="shared" si="160"/>
        <v>984.78</v>
      </c>
      <c r="F2575" s="6">
        <v>0.03</v>
      </c>
      <c r="G2575" s="5">
        <f t="shared" si="161"/>
        <v>29.543399999999998</v>
      </c>
      <c r="H2575" s="2">
        <v>2</v>
      </c>
      <c r="I2575" s="3">
        <v>190</v>
      </c>
      <c r="J2575" s="5">
        <f t="shared" si="162"/>
        <v>1145.2366</v>
      </c>
      <c r="K2575" s="11" t="str">
        <f t="shared" si="163"/>
        <v>P0215|Jun</v>
      </c>
    </row>
    <row r="2576" spans="1:11" ht="15" customHeight="1" x14ac:dyDescent="0.25">
      <c r="A2576" s="2" t="s">
        <v>465</v>
      </c>
      <c r="B2576" s="2" t="s">
        <v>5</v>
      </c>
      <c r="C2576" s="2">
        <v>11</v>
      </c>
      <c r="D2576" s="4">
        <v>132.01</v>
      </c>
      <c r="E2576" s="5">
        <f t="shared" si="160"/>
        <v>1452.11</v>
      </c>
      <c r="F2576" s="6">
        <v>0.03</v>
      </c>
      <c r="G2576" s="5">
        <f t="shared" si="161"/>
        <v>43.563299999999998</v>
      </c>
      <c r="H2576" s="2">
        <v>3</v>
      </c>
      <c r="I2576" s="3">
        <v>285</v>
      </c>
      <c r="J2576" s="5">
        <f t="shared" si="162"/>
        <v>1693.5466999999999</v>
      </c>
      <c r="K2576" s="11" t="str">
        <f t="shared" si="163"/>
        <v>P0215|Jul</v>
      </c>
    </row>
    <row r="2577" spans="1:11" ht="15" customHeight="1" x14ac:dyDescent="0.25">
      <c r="A2577" s="2" t="s">
        <v>465</v>
      </c>
      <c r="B2577" s="2" t="s">
        <v>6</v>
      </c>
      <c r="C2577" s="2">
        <v>9</v>
      </c>
      <c r="D2577" s="4">
        <v>112.67</v>
      </c>
      <c r="E2577" s="5">
        <f t="shared" si="160"/>
        <v>1014.03</v>
      </c>
      <c r="F2577" s="6">
        <v>0.03</v>
      </c>
      <c r="G2577" s="5">
        <f t="shared" si="161"/>
        <v>30.4209</v>
      </c>
      <c r="H2577" s="2">
        <v>2</v>
      </c>
      <c r="I2577" s="3">
        <v>190</v>
      </c>
      <c r="J2577" s="5">
        <f t="shared" si="162"/>
        <v>1173.6090999999999</v>
      </c>
      <c r="K2577" s="11" t="str">
        <f t="shared" si="163"/>
        <v>P0215|Aug</v>
      </c>
    </row>
    <row r="2578" spans="1:11" ht="15" customHeight="1" x14ac:dyDescent="0.25">
      <c r="A2578" s="2" t="s">
        <v>465</v>
      </c>
      <c r="B2578" s="2" t="s">
        <v>7</v>
      </c>
      <c r="C2578" s="2">
        <v>6</v>
      </c>
      <c r="D2578" s="4">
        <v>109.98</v>
      </c>
      <c r="E2578" s="5">
        <f t="shared" si="160"/>
        <v>659.88</v>
      </c>
      <c r="F2578" s="6">
        <v>0.03</v>
      </c>
      <c r="G2578" s="5">
        <f t="shared" si="161"/>
        <v>19.796399999999998</v>
      </c>
      <c r="H2578" s="2">
        <v>2</v>
      </c>
      <c r="I2578" s="3">
        <v>190</v>
      </c>
      <c r="J2578" s="5">
        <f t="shared" si="162"/>
        <v>830.08360000000005</v>
      </c>
      <c r="K2578" s="11" t="str">
        <f t="shared" si="163"/>
        <v>P0215|Sep</v>
      </c>
    </row>
    <row r="2579" spans="1:11" ht="15" customHeight="1" x14ac:dyDescent="0.25">
      <c r="A2579" s="2" t="s">
        <v>465</v>
      </c>
      <c r="B2579" s="2" t="s">
        <v>8</v>
      </c>
      <c r="C2579" s="2">
        <v>6</v>
      </c>
      <c r="D2579" s="4">
        <v>112.12</v>
      </c>
      <c r="E2579" s="5">
        <f t="shared" si="160"/>
        <v>672.72</v>
      </c>
      <c r="F2579" s="6">
        <v>0.03</v>
      </c>
      <c r="G2579" s="5">
        <f t="shared" si="161"/>
        <v>20.1816</v>
      </c>
      <c r="H2579" s="2">
        <v>2</v>
      </c>
      <c r="I2579" s="3">
        <v>190</v>
      </c>
      <c r="J2579" s="5">
        <f t="shared" si="162"/>
        <v>842.53840000000002</v>
      </c>
      <c r="K2579" s="11" t="str">
        <f t="shared" si="163"/>
        <v>P0215|Oct</v>
      </c>
    </row>
    <row r="2580" spans="1:11" ht="15" customHeight="1" x14ac:dyDescent="0.25">
      <c r="A2580" s="2" t="s">
        <v>465</v>
      </c>
      <c r="B2580" s="2" t="s">
        <v>9</v>
      </c>
      <c r="C2580" s="2">
        <v>6</v>
      </c>
      <c r="D2580" s="4">
        <v>118.47</v>
      </c>
      <c r="E2580" s="5">
        <f t="shared" si="160"/>
        <v>710.81999999999994</v>
      </c>
      <c r="F2580" s="6">
        <v>0.03</v>
      </c>
      <c r="G2580" s="5">
        <f t="shared" si="161"/>
        <v>21.324599999999997</v>
      </c>
      <c r="H2580" s="2">
        <v>2</v>
      </c>
      <c r="I2580" s="3">
        <v>190</v>
      </c>
      <c r="J2580" s="5">
        <f t="shared" si="162"/>
        <v>879.4953999999999</v>
      </c>
      <c r="K2580" s="11" t="str">
        <f t="shared" si="163"/>
        <v>P0215|Nov</v>
      </c>
    </row>
    <row r="2581" spans="1:11" ht="15" customHeight="1" x14ac:dyDescent="0.25">
      <c r="A2581" s="2" t="s">
        <v>465</v>
      </c>
      <c r="B2581" s="2" t="s">
        <v>10</v>
      </c>
      <c r="C2581" s="2">
        <v>15</v>
      </c>
      <c r="D2581" s="4">
        <v>162.53</v>
      </c>
      <c r="E2581" s="5">
        <f t="shared" si="160"/>
        <v>2437.9499999999998</v>
      </c>
      <c r="F2581" s="6">
        <v>0.03</v>
      </c>
      <c r="G2581" s="5">
        <f t="shared" si="161"/>
        <v>73.138499999999993</v>
      </c>
      <c r="H2581" s="2">
        <v>6</v>
      </c>
      <c r="I2581" s="3">
        <v>570</v>
      </c>
      <c r="J2581" s="5">
        <f t="shared" si="162"/>
        <v>2934.8114999999998</v>
      </c>
      <c r="K2581" s="11" t="str">
        <f t="shared" si="163"/>
        <v>P0215|Dec</v>
      </c>
    </row>
    <row r="2582" spans="1:11" ht="15" customHeight="1" x14ac:dyDescent="0.25">
      <c r="A2582" s="2" t="s">
        <v>465</v>
      </c>
      <c r="B2582" s="2" t="s">
        <v>11</v>
      </c>
      <c r="C2582" s="2">
        <v>15</v>
      </c>
      <c r="D2582" s="4">
        <v>186.77</v>
      </c>
      <c r="E2582" s="5">
        <f t="shared" si="160"/>
        <v>2801.55</v>
      </c>
      <c r="F2582" s="6">
        <v>0.03</v>
      </c>
      <c r="G2582" s="5">
        <f t="shared" si="161"/>
        <v>84.046500000000009</v>
      </c>
      <c r="H2582" s="2">
        <v>6</v>
      </c>
      <c r="I2582" s="3">
        <v>570</v>
      </c>
      <c r="J2582" s="5">
        <f t="shared" si="162"/>
        <v>3287.5035000000003</v>
      </c>
      <c r="K2582" s="11" t="str">
        <f t="shared" si="163"/>
        <v>P0215|Jan</v>
      </c>
    </row>
    <row r="2583" spans="1:11" ht="15" customHeight="1" x14ac:dyDescent="0.25">
      <c r="A2583" s="2" t="s">
        <v>465</v>
      </c>
      <c r="B2583" s="2" t="s">
        <v>12</v>
      </c>
      <c r="C2583" s="2">
        <v>12</v>
      </c>
      <c r="D2583" s="4">
        <v>164.04</v>
      </c>
      <c r="E2583" s="5">
        <f t="shared" si="160"/>
        <v>1968.48</v>
      </c>
      <c r="F2583" s="6">
        <v>0.03</v>
      </c>
      <c r="G2583" s="5">
        <f t="shared" si="161"/>
        <v>59.054400000000001</v>
      </c>
      <c r="H2583" s="2">
        <v>5</v>
      </c>
      <c r="I2583" s="3">
        <v>475</v>
      </c>
      <c r="J2583" s="5">
        <f t="shared" si="162"/>
        <v>2384.4256</v>
      </c>
      <c r="K2583" s="11" t="str">
        <f t="shared" si="163"/>
        <v>P0215|Feb</v>
      </c>
    </row>
    <row r="2584" spans="1:11" ht="15" customHeight="1" x14ac:dyDescent="0.25">
      <c r="A2584" s="2" t="s">
        <v>465</v>
      </c>
      <c r="B2584" s="2" t="s">
        <v>13</v>
      </c>
      <c r="C2584" s="2">
        <v>11</v>
      </c>
      <c r="D2584" s="4">
        <v>154.33000000000001</v>
      </c>
      <c r="E2584" s="5">
        <f t="shared" si="160"/>
        <v>1697.63</v>
      </c>
      <c r="F2584" s="6">
        <v>0.03</v>
      </c>
      <c r="G2584" s="5">
        <f t="shared" si="161"/>
        <v>50.928899999999999</v>
      </c>
      <c r="H2584" s="2">
        <v>4</v>
      </c>
      <c r="I2584" s="3">
        <v>380</v>
      </c>
      <c r="J2584" s="5">
        <f t="shared" si="162"/>
        <v>2026.7011000000002</v>
      </c>
      <c r="K2584" s="11" t="str">
        <f t="shared" si="163"/>
        <v>P0215|Mar</v>
      </c>
    </row>
    <row r="2585" spans="1:11" ht="15" customHeight="1" x14ac:dyDescent="0.25">
      <c r="A2585" s="2" t="s">
        <v>467</v>
      </c>
      <c r="B2585" s="2" t="s">
        <v>2</v>
      </c>
      <c r="C2585" s="2">
        <v>5</v>
      </c>
      <c r="D2585" s="4">
        <v>273.3</v>
      </c>
      <c r="E2585" s="5">
        <f t="shared" si="160"/>
        <v>1366.5</v>
      </c>
      <c r="F2585" s="6">
        <v>0.03</v>
      </c>
      <c r="G2585" s="5">
        <f t="shared" si="161"/>
        <v>40.994999999999997</v>
      </c>
      <c r="H2585" s="2">
        <v>2</v>
      </c>
      <c r="I2585" s="3">
        <v>540</v>
      </c>
      <c r="J2585" s="5">
        <f t="shared" si="162"/>
        <v>1865.5050000000001</v>
      </c>
      <c r="K2585" s="11" t="str">
        <f t="shared" si="163"/>
        <v>P0216|Apr</v>
      </c>
    </row>
    <row r="2586" spans="1:11" ht="15" customHeight="1" x14ac:dyDescent="0.25">
      <c r="A2586" s="2" t="s">
        <v>467</v>
      </c>
      <c r="B2586" s="2" t="s">
        <v>3</v>
      </c>
      <c r="C2586" s="2">
        <v>7</v>
      </c>
      <c r="D2586" s="4">
        <v>272.48</v>
      </c>
      <c r="E2586" s="5">
        <f t="shared" si="160"/>
        <v>1907.3600000000001</v>
      </c>
      <c r="F2586" s="6">
        <v>0.03</v>
      </c>
      <c r="G2586" s="5">
        <f t="shared" si="161"/>
        <v>57.220800000000004</v>
      </c>
      <c r="H2586" s="2">
        <v>2</v>
      </c>
      <c r="I2586" s="3">
        <v>540</v>
      </c>
      <c r="J2586" s="5">
        <f t="shared" si="162"/>
        <v>2390.1392000000001</v>
      </c>
      <c r="K2586" s="11" t="str">
        <f t="shared" si="163"/>
        <v>P0216|May</v>
      </c>
    </row>
    <row r="2587" spans="1:11" ht="15" customHeight="1" x14ac:dyDescent="0.25">
      <c r="A2587" s="2" t="s">
        <v>467</v>
      </c>
      <c r="B2587" s="2" t="s">
        <v>4</v>
      </c>
      <c r="C2587" s="2">
        <v>7</v>
      </c>
      <c r="D2587" s="4">
        <v>305.58999999999997</v>
      </c>
      <c r="E2587" s="5">
        <f t="shared" si="160"/>
        <v>2139.1299999999997</v>
      </c>
      <c r="F2587" s="6">
        <v>0.03</v>
      </c>
      <c r="G2587" s="5">
        <f t="shared" si="161"/>
        <v>64.173899999999989</v>
      </c>
      <c r="H2587" s="2">
        <v>2</v>
      </c>
      <c r="I2587" s="3">
        <v>540</v>
      </c>
      <c r="J2587" s="5">
        <f t="shared" si="162"/>
        <v>2614.9560999999999</v>
      </c>
      <c r="K2587" s="11" t="str">
        <f t="shared" si="163"/>
        <v>P0216|Jun</v>
      </c>
    </row>
    <row r="2588" spans="1:11" ht="15" customHeight="1" x14ac:dyDescent="0.25">
      <c r="A2588" s="2" t="s">
        <v>467</v>
      </c>
      <c r="B2588" s="2" t="s">
        <v>5</v>
      </c>
      <c r="C2588" s="2">
        <v>8</v>
      </c>
      <c r="D2588" s="4">
        <v>319.08</v>
      </c>
      <c r="E2588" s="5">
        <f t="shared" si="160"/>
        <v>2552.64</v>
      </c>
      <c r="F2588" s="6">
        <v>0.03</v>
      </c>
      <c r="G2588" s="5">
        <f t="shared" si="161"/>
        <v>76.5792</v>
      </c>
      <c r="H2588" s="2">
        <v>2</v>
      </c>
      <c r="I2588" s="3">
        <v>540</v>
      </c>
      <c r="J2588" s="5">
        <f t="shared" si="162"/>
        <v>3016.0607999999997</v>
      </c>
      <c r="K2588" s="11" t="str">
        <f t="shared" si="163"/>
        <v>P0216|Jul</v>
      </c>
    </row>
    <row r="2589" spans="1:11" ht="15" customHeight="1" x14ac:dyDescent="0.25">
      <c r="A2589" s="2" t="s">
        <v>467</v>
      </c>
      <c r="B2589" s="2" t="s">
        <v>6</v>
      </c>
      <c r="C2589" s="2">
        <v>9</v>
      </c>
      <c r="D2589" s="4">
        <v>322.69</v>
      </c>
      <c r="E2589" s="5">
        <f t="shared" si="160"/>
        <v>2904.21</v>
      </c>
      <c r="F2589" s="6">
        <v>0.03</v>
      </c>
      <c r="G2589" s="5">
        <f t="shared" si="161"/>
        <v>87.126300000000001</v>
      </c>
      <c r="H2589" s="2">
        <v>2</v>
      </c>
      <c r="I2589" s="3">
        <v>540</v>
      </c>
      <c r="J2589" s="5">
        <f t="shared" si="162"/>
        <v>3357.0837000000001</v>
      </c>
      <c r="K2589" s="11" t="str">
        <f t="shared" si="163"/>
        <v>P0216|Aug</v>
      </c>
    </row>
    <row r="2590" spans="1:11" ht="15" customHeight="1" x14ac:dyDescent="0.25">
      <c r="A2590" s="2" t="s">
        <v>467</v>
      </c>
      <c r="B2590" s="2" t="s">
        <v>7</v>
      </c>
      <c r="C2590" s="2">
        <v>7</v>
      </c>
      <c r="D2590" s="4">
        <v>301.18</v>
      </c>
      <c r="E2590" s="5">
        <f t="shared" si="160"/>
        <v>2108.2600000000002</v>
      </c>
      <c r="F2590" s="6">
        <v>0.03</v>
      </c>
      <c r="G2590" s="5">
        <f t="shared" si="161"/>
        <v>63.247800000000005</v>
      </c>
      <c r="H2590" s="2">
        <v>2</v>
      </c>
      <c r="I2590" s="3">
        <v>540</v>
      </c>
      <c r="J2590" s="5">
        <f t="shared" si="162"/>
        <v>2585.0122000000001</v>
      </c>
      <c r="K2590" s="11" t="str">
        <f t="shared" si="163"/>
        <v>P0216|Sep</v>
      </c>
    </row>
    <row r="2591" spans="1:11" ht="15" customHeight="1" x14ac:dyDescent="0.25">
      <c r="A2591" s="2" t="s">
        <v>467</v>
      </c>
      <c r="B2591" s="2" t="s">
        <v>8</v>
      </c>
      <c r="C2591" s="2">
        <v>6</v>
      </c>
      <c r="D2591" s="4">
        <v>300.17</v>
      </c>
      <c r="E2591" s="5">
        <f t="shared" si="160"/>
        <v>1801.02</v>
      </c>
      <c r="F2591" s="6">
        <v>0.03</v>
      </c>
      <c r="G2591" s="5">
        <f t="shared" si="161"/>
        <v>54.0306</v>
      </c>
      <c r="H2591" s="2">
        <v>2</v>
      </c>
      <c r="I2591" s="3">
        <v>540</v>
      </c>
      <c r="J2591" s="5">
        <f t="shared" si="162"/>
        <v>2286.9893999999999</v>
      </c>
      <c r="K2591" s="11" t="str">
        <f t="shared" si="163"/>
        <v>P0216|Oct</v>
      </c>
    </row>
    <row r="2592" spans="1:11" ht="15" customHeight="1" x14ac:dyDescent="0.25">
      <c r="A2592" s="2" t="s">
        <v>467</v>
      </c>
      <c r="B2592" s="2" t="s">
        <v>9</v>
      </c>
      <c r="C2592" s="2">
        <v>6</v>
      </c>
      <c r="D2592" s="4">
        <v>328.17</v>
      </c>
      <c r="E2592" s="5">
        <f t="shared" si="160"/>
        <v>1969.02</v>
      </c>
      <c r="F2592" s="6">
        <v>0.03</v>
      </c>
      <c r="G2592" s="5">
        <f t="shared" si="161"/>
        <v>59.070599999999999</v>
      </c>
      <c r="H2592" s="2">
        <v>2</v>
      </c>
      <c r="I2592" s="3">
        <v>540</v>
      </c>
      <c r="J2592" s="5">
        <f t="shared" si="162"/>
        <v>2449.9494</v>
      </c>
      <c r="K2592" s="11" t="str">
        <f t="shared" si="163"/>
        <v>P0216|Nov</v>
      </c>
    </row>
    <row r="2593" spans="1:11" ht="15" customHeight="1" x14ac:dyDescent="0.25">
      <c r="A2593" s="2" t="s">
        <v>467</v>
      </c>
      <c r="B2593" s="2" t="s">
        <v>10</v>
      </c>
      <c r="C2593" s="2">
        <v>11</v>
      </c>
      <c r="D2593" s="4">
        <v>544.99</v>
      </c>
      <c r="E2593" s="5">
        <f t="shared" si="160"/>
        <v>5994.89</v>
      </c>
      <c r="F2593" s="6">
        <v>0.03</v>
      </c>
      <c r="G2593" s="5">
        <f t="shared" si="161"/>
        <v>179.8467</v>
      </c>
      <c r="H2593" s="2">
        <v>5</v>
      </c>
      <c r="I2593" s="3">
        <v>1350</v>
      </c>
      <c r="J2593" s="5">
        <f t="shared" si="162"/>
        <v>7165.0433000000003</v>
      </c>
      <c r="K2593" s="11" t="str">
        <f t="shared" si="163"/>
        <v>P0216|Dec</v>
      </c>
    </row>
    <row r="2594" spans="1:11" ht="15" customHeight="1" x14ac:dyDescent="0.25">
      <c r="A2594" s="2" t="s">
        <v>467</v>
      </c>
      <c r="B2594" s="2" t="s">
        <v>11</v>
      </c>
      <c r="C2594" s="2">
        <v>13</v>
      </c>
      <c r="D2594" s="4">
        <v>510.4</v>
      </c>
      <c r="E2594" s="5">
        <f t="shared" si="160"/>
        <v>6635.2</v>
      </c>
      <c r="F2594" s="6">
        <v>0.03</v>
      </c>
      <c r="G2594" s="5">
        <f t="shared" si="161"/>
        <v>199.05599999999998</v>
      </c>
      <c r="H2594" s="2">
        <v>5</v>
      </c>
      <c r="I2594" s="3">
        <v>1350</v>
      </c>
      <c r="J2594" s="5">
        <f t="shared" si="162"/>
        <v>7786.1440000000002</v>
      </c>
      <c r="K2594" s="11" t="str">
        <f t="shared" si="163"/>
        <v>P0216|Jan</v>
      </c>
    </row>
    <row r="2595" spans="1:11" ht="15" customHeight="1" x14ac:dyDescent="0.25">
      <c r="A2595" s="2" t="s">
        <v>467</v>
      </c>
      <c r="B2595" s="2" t="s">
        <v>12</v>
      </c>
      <c r="C2595" s="2">
        <v>11</v>
      </c>
      <c r="D2595" s="4">
        <v>494.24</v>
      </c>
      <c r="E2595" s="5">
        <f t="shared" si="160"/>
        <v>5436.64</v>
      </c>
      <c r="F2595" s="6">
        <v>0.03</v>
      </c>
      <c r="G2595" s="5">
        <f t="shared" si="161"/>
        <v>163.0992</v>
      </c>
      <c r="H2595" s="2">
        <v>4</v>
      </c>
      <c r="I2595" s="3">
        <v>1080</v>
      </c>
      <c r="J2595" s="5">
        <f t="shared" si="162"/>
        <v>6353.5408000000007</v>
      </c>
      <c r="K2595" s="11" t="str">
        <f t="shared" si="163"/>
        <v>P0216|Feb</v>
      </c>
    </row>
    <row r="2596" spans="1:11" ht="15" customHeight="1" x14ac:dyDescent="0.25">
      <c r="A2596" s="2" t="s">
        <v>467</v>
      </c>
      <c r="B2596" s="2" t="s">
        <v>13</v>
      </c>
      <c r="C2596" s="2">
        <v>10</v>
      </c>
      <c r="D2596" s="4">
        <v>423.7</v>
      </c>
      <c r="E2596" s="5">
        <f t="shared" si="160"/>
        <v>4237</v>
      </c>
      <c r="F2596" s="6">
        <v>0.03</v>
      </c>
      <c r="G2596" s="5">
        <f t="shared" si="161"/>
        <v>127.11</v>
      </c>
      <c r="H2596" s="2">
        <v>4</v>
      </c>
      <c r="I2596" s="3">
        <v>1080</v>
      </c>
      <c r="J2596" s="5">
        <f t="shared" si="162"/>
        <v>5189.8900000000003</v>
      </c>
      <c r="K2596" s="11" t="str">
        <f t="shared" si="163"/>
        <v>P0216|Mar</v>
      </c>
    </row>
    <row r="2597" spans="1:11" ht="15" customHeight="1" x14ac:dyDescent="0.25">
      <c r="A2597" s="2" t="s">
        <v>469</v>
      </c>
      <c r="B2597" s="2" t="s">
        <v>2</v>
      </c>
      <c r="C2597" s="2">
        <v>6</v>
      </c>
      <c r="D2597" s="4">
        <v>176.76</v>
      </c>
      <c r="E2597" s="5">
        <f t="shared" si="160"/>
        <v>1060.56</v>
      </c>
      <c r="F2597" s="6">
        <v>0.03</v>
      </c>
      <c r="G2597" s="5">
        <f t="shared" si="161"/>
        <v>31.816799999999997</v>
      </c>
      <c r="H2597" s="2">
        <v>2</v>
      </c>
      <c r="I2597" s="3">
        <v>370</v>
      </c>
      <c r="J2597" s="5">
        <f t="shared" si="162"/>
        <v>1398.7431999999999</v>
      </c>
      <c r="K2597" s="11" t="str">
        <f t="shared" si="163"/>
        <v>P0217|Apr</v>
      </c>
    </row>
    <row r="2598" spans="1:11" ht="15" customHeight="1" x14ac:dyDescent="0.25">
      <c r="A2598" s="2" t="s">
        <v>469</v>
      </c>
      <c r="B2598" s="2" t="s">
        <v>3</v>
      </c>
      <c r="C2598" s="2">
        <v>7</v>
      </c>
      <c r="D2598" s="4">
        <v>181.15</v>
      </c>
      <c r="E2598" s="5">
        <f t="shared" si="160"/>
        <v>1268.05</v>
      </c>
      <c r="F2598" s="6">
        <v>0.03</v>
      </c>
      <c r="G2598" s="5">
        <f t="shared" si="161"/>
        <v>38.041499999999999</v>
      </c>
      <c r="H2598" s="2">
        <v>2</v>
      </c>
      <c r="I2598" s="3">
        <v>370</v>
      </c>
      <c r="J2598" s="5">
        <f t="shared" si="162"/>
        <v>1600.0084999999999</v>
      </c>
      <c r="K2598" s="11" t="str">
        <f t="shared" si="163"/>
        <v>P0217|May</v>
      </c>
    </row>
    <row r="2599" spans="1:11" ht="15" customHeight="1" x14ac:dyDescent="0.25">
      <c r="A2599" s="2" t="s">
        <v>469</v>
      </c>
      <c r="B2599" s="2" t="s">
        <v>4</v>
      </c>
      <c r="C2599" s="2">
        <v>8</v>
      </c>
      <c r="D2599" s="4">
        <v>214.89</v>
      </c>
      <c r="E2599" s="5">
        <f t="shared" si="160"/>
        <v>1719.12</v>
      </c>
      <c r="F2599" s="6">
        <v>0.03</v>
      </c>
      <c r="G2599" s="5">
        <f t="shared" si="161"/>
        <v>51.573599999999992</v>
      </c>
      <c r="H2599" s="2">
        <v>2</v>
      </c>
      <c r="I2599" s="3">
        <v>370</v>
      </c>
      <c r="J2599" s="5">
        <f t="shared" si="162"/>
        <v>2037.5463999999999</v>
      </c>
      <c r="K2599" s="11" t="str">
        <f t="shared" si="163"/>
        <v>P0217|Jun</v>
      </c>
    </row>
    <row r="2600" spans="1:11" ht="15" customHeight="1" x14ac:dyDescent="0.25">
      <c r="A2600" s="2" t="s">
        <v>469</v>
      </c>
      <c r="B2600" s="2" t="s">
        <v>5</v>
      </c>
      <c r="C2600" s="2">
        <v>10</v>
      </c>
      <c r="D2600" s="4">
        <v>225.15</v>
      </c>
      <c r="E2600" s="5">
        <f t="shared" si="160"/>
        <v>2251.5</v>
      </c>
      <c r="F2600" s="6">
        <v>0.03</v>
      </c>
      <c r="G2600" s="5">
        <f t="shared" si="161"/>
        <v>67.545000000000002</v>
      </c>
      <c r="H2600" s="2">
        <v>3</v>
      </c>
      <c r="I2600" s="3">
        <v>555</v>
      </c>
      <c r="J2600" s="5">
        <f t="shared" si="162"/>
        <v>2738.9549999999999</v>
      </c>
      <c r="K2600" s="11" t="str">
        <f t="shared" si="163"/>
        <v>P0217|Jul</v>
      </c>
    </row>
    <row r="2601" spans="1:11" ht="15" customHeight="1" x14ac:dyDescent="0.25">
      <c r="A2601" s="2" t="s">
        <v>469</v>
      </c>
      <c r="B2601" s="2" t="s">
        <v>6</v>
      </c>
      <c r="C2601" s="2">
        <v>10</v>
      </c>
      <c r="D2601" s="4">
        <v>225.77</v>
      </c>
      <c r="E2601" s="5">
        <f t="shared" si="160"/>
        <v>2257.7000000000003</v>
      </c>
      <c r="F2601" s="6">
        <v>0.03</v>
      </c>
      <c r="G2601" s="5">
        <f t="shared" si="161"/>
        <v>67.731000000000009</v>
      </c>
      <c r="H2601" s="2">
        <v>3</v>
      </c>
      <c r="I2601" s="3">
        <v>555</v>
      </c>
      <c r="J2601" s="5">
        <f t="shared" si="162"/>
        <v>2744.9690000000001</v>
      </c>
      <c r="K2601" s="11" t="str">
        <f t="shared" si="163"/>
        <v>P0217|Aug</v>
      </c>
    </row>
    <row r="2602" spans="1:11" ht="15" customHeight="1" x14ac:dyDescent="0.25">
      <c r="A2602" s="2" t="s">
        <v>469</v>
      </c>
      <c r="B2602" s="2" t="s">
        <v>7</v>
      </c>
      <c r="C2602" s="2">
        <v>7</v>
      </c>
      <c r="D2602" s="4">
        <v>194.29</v>
      </c>
      <c r="E2602" s="5">
        <f t="shared" si="160"/>
        <v>1360.03</v>
      </c>
      <c r="F2602" s="6">
        <v>0.03</v>
      </c>
      <c r="G2602" s="5">
        <f t="shared" si="161"/>
        <v>40.800899999999999</v>
      </c>
      <c r="H2602" s="2">
        <v>2</v>
      </c>
      <c r="I2602" s="3">
        <v>370</v>
      </c>
      <c r="J2602" s="5">
        <f t="shared" si="162"/>
        <v>1689.2291</v>
      </c>
      <c r="K2602" s="11" t="str">
        <f t="shared" si="163"/>
        <v>P0217|Sep</v>
      </c>
    </row>
    <row r="2603" spans="1:11" ht="15" customHeight="1" x14ac:dyDescent="0.25">
      <c r="A2603" s="2" t="s">
        <v>469</v>
      </c>
      <c r="B2603" s="2" t="s">
        <v>8</v>
      </c>
      <c r="C2603" s="2">
        <v>6</v>
      </c>
      <c r="D2603" s="4">
        <v>190.9</v>
      </c>
      <c r="E2603" s="5">
        <f t="shared" si="160"/>
        <v>1145.4000000000001</v>
      </c>
      <c r="F2603" s="6">
        <v>0.03</v>
      </c>
      <c r="G2603" s="5">
        <f t="shared" si="161"/>
        <v>34.362000000000002</v>
      </c>
      <c r="H2603" s="2">
        <v>2</v>
      </c>
      <c r="I2603" s="3">
        <v>370</v>
      </c>
      <c r="J2603" s="5">
        <f t="shared" si="162"/>
        <v>1481.038</v>
      </c>
      <c r="K2603" s="11" t="str">
        <f t="shared" si="163"/>
        <v>P0217|Oct</v>
      </c>
    </row>
    <row r="2604" spans="1:11" ht="15" customHeight="1" x14ac:dyDescent="0.25">
      <c r="A2604" s="2" t="s">
        <v>469</v>
      </c>
      <c r="B2604" s="2" t="s">
        <v>9</v>
      </c>
      <c r="C2604" s="2">
        <v>6</v>
      </c>
      <c r="D2604" s="4">
        <v>191.13</v>
      </c>
      <c r="E2604" s="5">
        <f t="shared" si="160"/>
        <v>1146.78</v>
      </c>
      <c r="F2604" s="6">
        <v>0.03</v>
      </c>
      <c r="G2604" s="5">
        <f t="shared" si="161"/>
        <v>34.403399999999998</v>
      </c>
      <c r="H2604" s="2">
        <v>2</v>
      </c>
      <c r="I2604" s="3">
        <v>370</v>
      </c>
      <c r="J2604" s="5">
        <f t="shared" si="162"/>
        <v>1482.3766000000001</v>
      </c>
      <c r="K2604" s="11" t="str">
        <f t="shared" si="163"/>
        <v>P0217|Nov</v>
      </c>
    </row>
    <row r="2605" spans="1:11" ht="15" customHeight="1" x14ac:dyDescent="0.25">
      <c r="A2605" s="2" t="s">
        <v>469</v>
      </c>
      <c r="B2605" s="2" t="s">
        <v>10</v>
      </c>
      <c r="C2605" s="2">
        <v>14</v>
      </c>
      <c r="D2605" s="4">
        <v>327.64999999999998</v>
      </c>
      <c r="E2605" s="5">
        <f t="shared" si="160"/>
        <v>4587.0999999999995</v>
      </c>
      <c r="F2605" s="6">
        <v>0.03</v>
      </c>
      <c r="G2605" s="5">
        <f t="shared" si="161"/>
        <v>137.61299999999997</v>
      </c>
      <c r="H2605" s="2">
        <v>6</v>
      </c>
      <c r="I2605" s="3">
        <v>1110</v>
      </c>
      <c r="J2605" s="5">
        <f t="shared" si="162"/>
        <v>5559.4869999999992</v>
      </c>
      <c r="K2605" s="11" t="str">
        <f t="shared" si="163"/>
        <v>P0217|Dec</v>
      </c>
    </row>
    <row r="2606" spans="1:11" ht="15" customHeight="1" x14ac:dyDescent="0.25">
      <c r="A2606" s="2" t="s">
        <v>469</v>
      </c>
      <c r="B2606" s="2" t="s">
        <v>11</v>
      </c>
      <c r="C2606" s="2">
        <v>13</v>
      </c>
      <c r="D2606" s="4">
        <v>326.45</v>
      </c>
      <c r="E2606" s="5">
        <f t="shared" si="160"/>
        <v>4243.8499999999995</v>
      </c>
      <c r="F2606" s="6">
        <v>0.03</v>
      </c>
      <c r="G2606" s="5">
        <f t="shared" si="161"/>
        <v>127.31549999999999</v>
      </c>
      <c r="H2606" s="2">
        <v>5</v>
      </c>
      <c r="I2606" s="3">
        <v>925</v>
      </c>
      <c r="J2606" s="5">
        <f t="shared" si="162"/>
        <v>5041.5344999999998</v>
      </c>
      <c r="K2606" s="11" t="str">
        <f t="shared" si="163"/>
        <v>P0217|Jan</v>
      </c>
    </row>
    <row r="2607" spans="1:11" ht="15" customHeight="1" x14ac:dyDescent="0.25">
      <c r="A2607" s="2" t="s">
        <v>469</v>
      </c>
      <c r="B2607" s="2" t="s">
        <v>12</v>
      </c>
      <c r="C2607" s="2">
        <v>11</v>
      </c>
      <c r="D2607" s="4">
        <v>317.83999999999997</v>
      </c>
      <c r="E2607" s="5">
        <f t="shared" si="160"/>
        <v>3496.24</v>
      </c>
      <c r="F2607" s="6">
        <v>0.03</v>
      </c>
      <c r="G2607" s="5">
        <f t="shared" si="161"/>
        <v>104.88719999999999</v>
      </c>
      <c r="H2607" s="2">
        <v>4</v>
      </c>
      <c r="I2607" s="3">
        <v>740</v>
      </c>
      <c r="J2607" s="5">
        <f t="shared" si="162"/>
        <v>4131.3527999999997</v>
      </c>
      <c r="K2607" s="11" t="str">
        <f t="shared" si="163"/>
        <v>P0217|Feb</v>
      </c>
    </row>
    <row r="2608" spans="1:11" ht="15" customHeight="1" x14ac:dyDescent="0.25">
      <c r="A2608" s="2" t="s">
        <v>469</v>
      </c>
      <c r="B2608" s="2" t="s">
        <v>13</v>
      </c>
      <c r="C2608" s="2">
        <v>11</v>
      </c>
      <c r="D2608" s="4">
        <v>237.61</v>
      </c>
      <c r="E2608" s="5">
        <f t="shared" si="160"/>
        <v>2613.71</v>
      </c>
      <c r="F2608" s="6">
        <v>0.03</v>
      </c>
      <c r="G2608" s="5">
        <f t="shared" si="161"/>
        <v>78.411299999999997</v>
      </c>
      <c r="H2608" s="2">
        <v>4</v>
      </c>
      <c r="I2608" s="3">
        <v>740</v>
      </c>
      <c r="J2608" s="5">
        <f t="shared" si="162"/>
        <v>3275.2986999999998</v>
      </c>
      <c r="K2608" s="11" t="str">
        <f t="shared" si="163"/>
        <v>P0217|Mar</v>
      </c>
    </row>
    <row r="2609" spans="1:11" ht="15" customHeight="1" x14ac:dyDescent="0.25">
      <c r="A2609" s="2" t="s">
        <v>471</v>
      </c>
      <c r="B2609" s="2" t="s">
        <v>2</v>
      </c>
      <c r="C2609" s="2">
        <v>5</v>
      </c>
      <c r="D2609" s="4">
        <v>143.07</v>
      </c>
      <c r="E2609" s="5">
        <f t="shared" si="160"/>
        <v>715.34999999999991</v>
      </c>
      <c r="F2609" s="6">
        <v>0.03</v>
      </c>
      <c r="G2609" s="5">
        <f t="shared" si="161"/>
        <v>21.460499999999996</v>
      </c>
      <c r="H2609" s="2">
        <v>2</v>
      </c>
      <c r="I2609" s="3">
        <v>300</v>
      </c>
      <c r="J2609" s="5">
        <f t="shared" si="162"/>
        <v>993.88949999999988</v>
      </c>
      <c r="K2609" s="11" t="str">
        <f t="shared" si="163"/>
        <v>P0218|Apr</v>
      </c>
    </row>
    <row r="2610" spans="1:11" ht="15" customHeight="1" x14ac:dyDescent="0.25">
      <c r="A2610" s="2" t="s">
        <v>471</v>
      </c>
      <c r="B2610" s="2" t="s">
        <v>3</v>
      </c>
      <c r="C2610" s="2">
        <v>7</v>
      </c>
      <c r="D2610" s="4">
        <v>153.56</v>
      </c>
      <c r="E2610" s="5">
        <f t="shared" si="160"/>
        <v>1074.92</v>
      </c>
      <c r="F2610" s="6">
        <v>0.03</v>
      </c>
      <c r="G2610" s="5">
        <f t="shared" si="161"/>
        <v>32.247599999999998</v>
      </c>
      <c r="H2610" s="2">
        <v>2</v>
      </c>
      <c r="I2610" s="3">
        <v>300</v>
      </c>
      <c r="J2610" s="5">
        <f t="shared" si="162"/>
        <v>1342.6724000000002</v>
      </c>
      <c r="K2610" s="11" t="str">
        <f t="shared" si="163"/>
        <v>P0218|May</v>
      </c>
    </row>
    <row r="2611" spans="1:11" ht="15" customHeight="1" x14ac:dyDescent="0.25">
      <c r="A2611" s="2" t="s">
        <v>471</v>
      </c>
      <c r="B2611" s="2" t="s">
        <v>4</v>
      </c>
      <c r="C2611" s="2">
        <v>8</v>
      </c>
      <c r="D2611" s="4">
        <v>174.41</v>
      </c>
      <c r="E2611" s="5">
        <f t="shared" si="160"/>
        <v>1395.28</v>
      </c>
      <c r="F2611" s="6">
        <v>0.03</v>
      </c>
      <c r="G2611" s="5">
        <f t="shared" si="161"/>
        <v>41.858399999999996</v>
      </c>
      <c r="H2611" s="2">
        <v>2</v>
      </c>
      <c r="I2611" s="3">
        <v>300</v>
      </c>
      <c r="J2611" s="5">
        <f t="shared" si="162"/>
        <v>1653.4215999999999</v>
      </c>
      <c r="K2611" s="11" t="str">
        <f t="shared" si="163"/>
        <v>P0218|Jun</v>
      </c>
    </row>
    <row r="2612" spans="1:11" ht="15" customHeight="1" x14ac:dyDescent="0.25">
      <c r="A2612" s="2" t="s">
        <v>471</v>
      </c>
      <c r="B2612" s="2" t="s">
        <v>5</v>
      </c>
      <c r="C2612" s="2">
        <v>12</v>
      </c>
      <c r="D2612" s="4">
        <v>179.63</v>
      </c>
      <c r="E2612" s="5">
        <f t="shared" si="160"/>
        <v>2155.56</v>
      </c>
      <c r="F2612" s="6">
        <v>0.03</v>
      </c>
      <c r="G2612" s="5">
        <f t="shared" si="161"/>
        <v>64.666799999999995</v>
      </c>
      <c r="H2612" s="2">
        <v>3</v>
      </c>
      <c r="I2612" s="3">
        <v>450</v>
      </c>
      <c r="J2612" s="5">
        <f t="shared" si="162"/>
        <v>2540.8932</v>
      </c>
      <c r="K2612" s="11" t="str">
        <f t="shared" si="163"/>
        <v>P0218|Jul</v>
      </c>
    </row>
    <row r="2613" spans="1:11" ht="15" customHeight="1" x14ac:dyDescent="0.25">
      <c r="A2613" s="2" t="s">
        <v>471</v>
      </c>
      <c r="B2613" s="2" t="s">
        <v>6</v>
      </c>
      <c r="C2613" s="2">
        <v>10</v>
      </c>
      <c r="D2613" s="4">
        <v>177.94</v>
      </c>
      <c r="E2613" s="5">
        <f t="shared" si="160"/>
        <v>1779.4</v>
      </c>
      <c r="F2613" s="6">
        <v>0.03</v>
      </c>
      <c r="G2613" s="5">
        <f t="shared" si="161"/>
        <v>53.381999999999998</v>
      </c>
      <c r="H2613" s="2">
        <v>3</v>
      </c>
      <c r="I2613" s="3">
        <v>450</v>
      </c>
      <c r="J2613" s="5">
        <f t="shared" si="162"/>
        <v>2176.018</v>
      </c>
      <c r="K2613" s="11" t="str">
        <f t="shared" si="163"/>
        <v>P0218|Aug</v>
      </c>
    </row>
    <row r="2614" spans="1:11" ht="15" customHeight="1" x14ac:dyDescent="0.25">
      <c r="A2614" s="2" t="s">
        <v>471</v>
      </c>
      <c r="B2614" s="2" t="s">
        <v>7</v>
      </c>
      <c r="C2614" s="2">
        <v>7</v>
      </c>
      <c r="D2614" s="4">
        <v>175.57</v>
      </c>
      <c r="E2614" s="5">
        <f t="shared" si="160"/>
        <v>1228.99</v>
      </c>
      <c r="F2614" s="6">
        <v>0.03</v>
      </c>
      <c r="G2614" s="5">
        <f t="shared" si="161"/>
        <v>36.869700000000002</v>
      </c>
      <c r="H2614" s="2">
        <v>2</v>
      </c>
      <c r="I2614" s="3">
        <v>300</v>
      </c>
      <c r="J2614" s="5">
        <f t="shared" si="162"/>
        <v>1492.1203</v>
      </c>
      <c r="K2614" s="11" t="str">
        <f t="shared" si="163"/>
        <v>P0218|Sep</v>
      </c>
    </row>
    <row r="2615" spans="1:11" ht="15" customHeight="1" x14ac:dyDescent="0.25">
      <c r="A2615" s="2" t="s">
        <v>471</v>
      </c>
      <c r="B2615" s="2" t="s">
        <v>8</v>
      </c>
      <c r="C2615" s="2">
        <v>6</v>
      </c>
      <c r="D2615" s="4">
        <v>154.97999999999999</v>
      </c>
      <c r="E2615" s="5">
        <f t="shared" si="160"/>
        <v>929.87999999999988</v>
      </c>
      <c r="F2615" s="6">
        <v>0.03</v>
      </c>
      <c r="G2615" s="5">
        <f t="shared" si="161"/>
        <v>27.896399999999996</v>
      </c>
      <c r="H2615" s="2">
        <v>2</v>
      </c>
      <c r="I2615" s="3">
        <v>300</v>
      </c>
      <c r="J2615" s="5">
        <f t="shared" si="162"/>
        <v>1201.9835999999998</v>
      </c>
      <c r="K2615" s="11" t="str">
        <f t="shared" si="163"/>
        <v>P0218|Oct</v>
      </c>
    </row>
    <row r="2616" spans="1:11" ht="15" customHeight="1" x14ac:dyDescent="0.25">
      <c r="A2616" s="2" t="s">
        <v>471</v>
      </c>
      <c r="B2616" s="2" t="s">
        <v>9</v>
      </c>
      <c r="C2616" s="2">
        <v>7</v>
      </c>
      <c r="D2616" s="4">
        <v>167.92</v>
      </c>
      <c r="E2616" s="5">
        <f t="shared" si="160"/>
        <v>1175.4399999999998</v>
      </c>
      <c r="F2616" s="6">
        <v>0.03</v>
      </c>
      <c r="G2616" s="5">
        <f t="shared" si="161"/>
        <v>35.263199999999991</v>
      </c>
      <c r="H2616" s="2">
        <v>2</v>
      </c>
      <c r="I2616" s="3">
        <v>300</v>
      </c>
      <c r="J2616" s="5">
        <f t="shared" si="162"/>
        <v>1440.1767999999997</v>
      </c>
      <c r="K2616" s="11" t="str">
        <f t="shared" si="163"/>
        <v>P0218|Nov</v>
      </c>
    </row>
    <row r="2617" spans="1:11" ht="15" customHeight="1" x14ac:dyDescent="0.25">
      <c r="A2617" s="2" t="s">
        <v>471</v>
      </c>
      <c r="B2617" s="2" t="s">
        <v>10</v>
      </c>
      <c r="C2617" s="2">
        <v>15</v>
      </c>
      <c r="D2617" s="4">
        <v>311.88</v>
      </c>
      <c r="E2617" s="5">
        <f t="shared" si="160"/>
        <v>4678.2</v>
      </c>
      <c r="F2617" s="6">
        <v>0.03</v>
      </c>
      <c r="G2617" s="5">
        <f t="shared" si="161"/>
        <v>140.34599999999998</v>
      </c>
      <c r="H2617" s="2">
        <v>6</v>
      </c>
      <c r="I2617" s="3">
        <v>900</v>
      </c>
      <c r="J2617" s="5">
        <f t="shared" si="162"/>
        <v>5437.8540000000003</v>
      </c>
      <c r="K2617" s="11" t="str">
        <f t="shared" si="163"/>
        <v>P0218|Dec</v>
      </c>
    </row>
    <row r="2618" spans="1:11" ht="15" customHeight="1" x14ac:dyDescent="0.25">
      <c r="A2618" s="2" t="s">
        <v>471</v>
      </c>
      <c r="B2618" s="2" t="s">
        <v>11</v>
      </c>
      <c r="C2618" s="2">
        <v>15</v>
      </c>
      <c r="D2618" s="4">
        <v>302.64999999999998</v>
      </c>
      <c r="E2618" s="5">
        <f t="shared" si="160"/>
        <v>4539.75</v>
      </c>
      <c r="F2618" s="6">
        <v>0.03</v>
      </c>
      <c r="G2618" s="5">
        <f t="shared" si="161"/>
        <v>136.1925</v>
      </c>
      <c r="H2618" s="2">
        <v>6</v>
      </c>
      <c r="I2618" s="3">
        <v>900</v>
      </c>
      <c r="J2618" s="5">
        <f t="shared" si="162"/>
        <v>5303.5574999999999</v>
      </c>
      <c r="K2618" s="11" t="str">
        <f t="shared" si="163"/>
        <v>P0218|Jan</v>
      </c>
    </row>
    <row r="2619" spans="1:11" ht="15" customHeight="1" x14ac:dyDescent="0.25">
      <c r="A2619" s="2" t="s">
        <v>471</v>
      </c>
      <c r="B2619" s="2" t="s">
        <v>12</v>
      </c>
      <c r="C2619" s="2">
        <v>13</v>
      </c>
      <c r="D2619" s="4">
        <v>252.69</v>
      </c>
      <c r="E2619" s="5">
        <f t="shared" si="160"/>
        <v>3284.97</v>
      </c>
      <c r="F2619" s="6">
        <v>0.03</v>
      </c>
      <c r="G2619" s="5">
        <f t="shared" si="161"/>
        <v>98.549099999999996</v>
      </c>
      <c r="H2619" s="2">
        <v>5</v>
      </c>
      <c r="I2619" s="3">
        <v>750</v>
      </c>
      <c r="J2619" s="5">
        <f t="shared" si="162"/>
        <v>3936.4208999999996</v>
      </c>
      <c r="K2619" s="11" t="str">
        <f t="shared" si="163"/>
        <v>P0218|Feb</v>
      </c>
    </row>
    <row r="2620" spans="1:11" ht="15" customHeight="1" x14ac:dyDescent="0.25">
      <c r="A2620" s="2" t="s">
        <v>471</v>
      </c>
      <c r="B2620" s="2" t="s">
        <v>13</v>
      </c>
      <c r="C2620" s="2">
        <v>12</v>
      </c>
      <c r="D2620" s="4">
        <v>227.45</v>
      </c>
      <c r="E2620" s="5">
        <f t="shared" si="160"/>
        <v>2729.3999999999996</v>
      </c>
      <c r="F2620" s="6">
        <v>0.03</v>
      </c>
      <c r="G2620" s="5">
        <f t="shared" si="161"/>
        <v>81.881999999999991</v>
      </c>
      <c r="H2620" s="2">
        <v>4</v>
      </c>
      <c r="I2620" s="3">
        <v>600</v>
      </c>
      <c r="J2620" s="5">
        <f t="shared" si="162"/>
        <v>3247.5179999999996</v>
      </c>
      <c r="K2620" s="11" t="str">
        <f t="shared" si="163"/>
        <v>P0218|Mar</v>
      </c>
    </row>
    <row r="2621" spans="1:11" ht="15" customHeight="1" x14ac:dyDescent="0.25">
      <c r="A2621" s="2" t="s">
        <v>473</v>
      </c>
      <c r="B2621" s="2" t="s">
        <v>2</v>
      </c>
      <c r="C2621" s="2">
        <v>5</v>
      </c>
      <c r="D2621" s="4">
        <v>205.14</v>
      </c>
      <c r="E2621" s="5">
        <f t="shared" si="160"/>
        <v>1025.6999999999998</v>
      </c>
      <c r="F2621" s="6">
        <v>0.03</v>
      </c>
      <c r="G2621" s="5">
        <f t="shared" si="161"/>
        <v>30.770999999999994</v>
      </c>
      <c r="H2621" s="2">
        <v>2</v>
      </c>
      <c r="I2621" s="3">
        <v>370</v>
      </c>
      <c r="J2621" s="5">
        <f t="shared" si="162"/>
        <v>1364.9289999999999</v>
      </c>
      <c r="K2621" s="11" t="str">
        <f t="shared" si="163"/>
        <v>P0219|Apr</v>
      </c>
    </row>
    <row r="2622" spans="1:11" ht="15" customHeight="1" x14ac:dyDescent="0.25">
      <c r="A2622" s="2" t="s">
        <v>473</v>
      </c>
      <c r="B2622" s="2" t="s">
        <v>3</v>
      </c>
      <c r="C2622" s="2">
        <v>7</v>
      </c>
      <c r="D2622" s="4">
        <v>217</v>
      </c>
      <c r="E2622" s="5">
        <f t="shared" si="160"/>
        <v>1519</v>
      </c>
      <c r="F2622" s="6">
        <v>0.03</v>
      </c>
      <c r="G2622" s="5">
        <f t="shared" si="161"/>
        <v>45.57</v>
      </c>
      <c r="H2622" s="2">
        <v>2</v>
      </c>
      <c r="I2622" s="3">
        <v>370</v>
      </c>
      <c r="J2622" s="5">
        <f t="shared" si="162"/>
        <v>1843.43</v>
      </c>
      <c r="K2622" s="11" t="str">
        <f t="shared" si="163"/>
        <v>P0219|May</v>
      </c>
    </row>
    <row r="2623" spans="1:11" ht="15" customHeight="1" x14ac:dyDescent="0.25">
      <c r="A2623" s="2" t="s">
        <v>473</v>
      </c>
      <c r="B2623" s="2" t="s">
        <v>4</v>
      </c>
      <c r="C2623" s="2">
        <v>8</v>
      </c>
      <c r="D2623" s="4">
        <v>218.43</v>
      </c>
      <c r="E2623" s="5">
        <f t="shared" si="160"/>
        <v>1747.44</v>
      </c>
      <c r="F2623" s="6">
        <v>0.03</v>
      </c>
      <c r="G2623" s="5">
        <f t="shared" si="161"/>
        <v>52.423200000000001</v>
      </c>
      <c r="H2623" s="2">
        <v>2</v>
      </c>
      <c r="I2623" s="3">
        <v>370</v>
      </c>
      <c r="J2623" s="5">
        <f t="shared" si="162"/>
        <v>2065.0167999999999</v>
      </c>
      <c r="K2623" s="11" t="str">
        <f t="shared" si="163"/>
        <v>P0219|Jun</v>
      </c>
    </row>
    <row r="2624" spans="1:11" ht="15" customHeight="1" x14ac:dyDescent="0.25">
      <c r="A2624" s="2" t="s">
        <v>473</v>
      </c>
      <c r="B2624" s="2" t="s">
        <v>5</v>
      </c>
      <c r="C2624" s="2">
        <v>11</v>
      </c>
      <c r="D2624" s="4">
        <v>251.96</v>
      </c>
      <c r="E2624" s="5">
        <f t="shared" si="160"/>
        <v>2771.56</v>
      </c>
      <c r="F2624" s="6">
        <v>0.03</v>
      </c>
      <c r="G2624" s="5">
        <f t="shared" si="161"/>
        <v>83.146799999999999</v>
      </c>
      <c r="H2624" s="2">
        <v>3</v>
      </c>
      <c r="I2624" s="3">
        <v>555</v>
      </c>
      <c r="J2624" s="5">
        <f t="shared" si="162"/>
        <v>3243.4132</v>
      </c>
      <c r="K2624" s="11" t="str">
        <f t="shared" si="163"/>
        <v>P0219|Jul</v>
      </c>
    </row>
    <row r="2625" spans="1:11" ht="15" customHeight="1" x14ac:dyDescent="0.25">
      <c r="A2625" s="2" t="s">
        <v>473</v>
      </c>
      <c r="B2625" s="2" t="s">
        <v>6</v>
      </c>
      <c r="C2625" s="2">
        <v>10</v>
      </c>
      <c r="D2625" s="4">
        <v>257.02999999999997</v>
      </c>
      <c r="E2625" s="5">
        <f t="shared" si="160"/>
        <v>2570.2999999999997</v>
      </c>
      <c r="F2625" s="6">
        <v>0.03</v>
      </c>
      <c r="G2625" s="5">
        <f t="shared" si="161"/>
        <v>77.108999999999995</v>
      </c>
      <c r="H2625" s="2">
        <v>3</v>
      </c>
      <c r="I2625" s="3">
        <v>555</v>
      </c>
      <c r="J2625" s="5">
        <f t="shared" si="162"/>
        <v>3048.1909999999998</v>
      </c>
      <c r="K2625" s="11" t="str">
        <f t="shared" si="163"/>
        <v>P0219|Aug</v>
      </c>
    </row>
    <row r="2626" spans="1:11" ht="15" customHeight="1" x14ac:dyDescent="0.25">
      <c r="A2626" s="2" t="s">
        <v>473</v>
      </c>
      <c r="B2626" s="2" t="s">
        <v>7</v>
      </c>
      <c r="C2626" s="2">
        <v>6</v>
      </c>
      <c r="D2626" s="4">
        <v>230.52</v>
      </c>
      <c r="E2626" s="5">
        <f t="shared" si="160"/>
        <v>1383.1200000000001</v>
      </c>
      <c r="F2626" s="6">
        <v>0.03</v>
      </c>
      <c r="G2626" s="5">
        <f t="shared" si="161"/>
        <v>41.493600000000001</v>
      </c>
      <c r="H2626" s="2">
        <v>2</v>
      </c>
      <c r="I2626" s="3">
        <v>370</v>
      </c>
      <c r="J2626" s="5">
        <f t="shared" si="162"/>
        <v>1711.6264000000001</v>
      </c>
      <c r="K2626" s="11" t="str">
        <f t="shared" si="163"/>
        <v>P0219|Sep</v>
      </c>
    </row>
    <row r="2627" spans="1:11" ht="15" customHeight="1" x14ac:dyDescent="0.25">
      <c r="A2627" s="2" t="s">
        <v>473</v>
      </c>
      <c r="B2627" s="2" t="s">
        <v>8</v>
      </c>
      <c r="C2627" s="2">
        <v>6</v>
      </c>
      <c r="D2627" s="4">
        <v>242.23</v>
      </c>
      <c r="E2627" s="5">
        <f t="shared" si="160"/>
        <v>1453.3799999999999</v>
      </c>
      <c r="F2627" s="6">
        <v>0.03</v>
      </c>
      <c r="G2627" s="5">
        <f t="shared" si="161"/>
        <v>43.601399999999998</v>
      </c>
      <c r="H2627" s="2">
        <v>2</v>
      </c>
      <c r="I2627" s="3">
        <v>370</v>
      </c>
      <c r="J2627" s="5">
        <f t="shared" si="162"/>
        <v>1779.7785999999999</v>
      </c>
      <c r="K2627" s="11" t="str">
        <f t="shared" si="163"/>
        <v>P0219|Oct</v>
      </c>
    </row>
    <row r="2628" spans="1:11" ht="15" customHeight="1" x14ac:dyDescent="0.25">
      <c r="A2628" s="2" t="s">
        <v>473</v>
      </c>
      <c r="B2628" s="2" t="s">
        <v>9</v>
      </c>
      <c r="C2628" s="2">
        <v>7</v>
      </c>
      <c r="D2628" s="4">
        <v>231.08</v>
      </c>
      <c r="E2628" s="5">
        <f t="shared" si="160"/>
        <v>1617.5600000000002</v>
      </c>
      <c r="F2628" s="6">
        <v>0.03</v>
      </c>
      <c r="G2628" s="5">
        <f t="shared" si="161"/>
        <v>48.526800000000001</v>
      </c>
      <c r="H2628" s="2">
        <v>2</v>
      </c>
      <c r="I2628" s="3">
        <v>370</v>
      </c>
      <c r="J2628" s="5">
        <f t="shared" si="162"/>
        <v>1939.0332000000001</v>
      </c>
      <c r="K2628" s="11" t="str">
        <f t="shared" si="163"/>
        <v>P0219|Nov</v>
      </c>
    </row>
    <row r="2629" spans="1:11" ht="15" customHeight="1" x14ac:dyDescent="0.25">
      <c r="A2629" s="2" t="s">
        <v>473</v>
      </c>
      <c r="B2629" s="2" t="s">
        <v>10</v>
      </c>
      <c r="C2629" s="2">
        <v>14</v>
      </c>
      <c r="D2629" s="4">
        <v>433.24</v>
      </c>
      <c r="E2629" s="5">
        <f t="shared" ref="E2629:E2692" si="164">C2629*D2629</f>
        <v>6065.3600000000006</v>
      </c>
      <c r="F2629" s="6">
        <v>0.03</v>
      </c>
      <c r="G2629" s="5">
        <f t="shared" ref="G2629:G2692" si="165">E2629*F2629</f>
        <v>181.96080000000001</v>
      </c>
      <c r="H2629" s="2">
        <v>6</v>
      </c>
      <c r="I2629" s="3">
        <v>1110</v>
      </c>
      <c r="J2629" s="5">
        <f t="shared" ref="J2629:J2692" si="166">E2629+I2629-G2629</f>
        <v>6993.3992000000007</v>
      </c>
      <c r="K2629" s="11" t="str">
        <f t="shared" ref="K2629:K2692" si="167">A2629&amp;"|"&amp;B2629</f>
        <v>P0219|Dec</v>
      </c>
    </row>
    <row r="2630" spans="1:11" ht="15" customHeight="1" x14ac:dyDescent="0.25">
      <c r="A2630" s="2" t="s">
        <v>473</v>
      </c>
      <c r="B2630" s="2" t="s">
        <v>11</v>
      </c>
      <c r="C2630" s="2">
        <v>12</v>
      </c>
      <c r="D2630" s="4">
        <v>391.53</v>
      </c>
      <c r="E2630" s="5">
        <f t="shared" si="164"/>
        <v>4698.3599999999997</v>
      </c>
      <c r="F2630" s="6">
        <v>0.03</v>
      </c>
      <c r="G2630" s="5">
        <f t="shared" si="165"/>
        <v>140.95079999999999</v>
      </c>
      <c r="H2630" s="2">
        <v>5</v>
      </c>
      <c r="I2630" s="3">
        <v>925</v>
      </c>
      <c r="J2630" s="5">
        <f t="shared" si="166"/>
        <v>5482.4092000000001</v>
      </c>
      <c r="K2630" s="11" t="str">
        <f t="shared" si="167"/>
        <v>P0219|Jan</v>
      </c>
    </row>
    <row r="2631" spans="1:11" ht="15" customHeight="1" x14ac:dyDescent="0.25">
      <c r="A2631" s="2" t="s">
        <v>473</v>
      </c>
      <c r="B2631" s="2" t="s">
        <v>12</v>
      </c>
      <c r="C2631" s="2">
        <v>12</v>
      </c>
      <c r="D2631" s="4">
        <v>296.33999999999997</v>
      </c>
      <c r="E2631" s="5">
        <f t="shared" si="164"/>
        <v>3556.08</v>
      </c>
      <c r="F2631" s="6">
        <v>0.03</v>
      </c>
      <c r="G2631" s="5">
        <f t="shared" si="165"/>
        <v>106.68239999999999</v>
      </c>
      <c r="H2631" s="2">
        <v>5</v>
      </c>
      <c r="I2631" s="3">
        <v>925</v>
      </c>
      <c r="J2631" s="5">
        <f t="shared" si="166"/>
        <v>4374.3976000000002</v>
      </c>
      <c r="K2631" s="11" t="str">
        <f t="shared" si="167"/>
        <v>P0219|Feb</v>
      </c>
    </row>
    <row r="2632" spans="1:11" ht="15" customHeight="1" x14ac:dyDescent="0.25">
      <c r="A2632" s="2" t="s">
        <v>473</v>
      </c>
      <c r="B2632" s="2" t="s">
        <v>13</v>
      </c>
      <c r="C2632" s="2">
        <v>10</v>
      </c>
      <c r="D2632" s="4">
        <v>305.55</v>
      </c>
      <c r="E2632" s="5">
        <f t="shared" si="164"/>
        <v>3055.5</v>
      </c>
      <c r="F2632" s="6">
        <v>0.03</v>
      </c>
      <c r="G2632" s="5">
        <f t="shared" si="165"/>
        <v>91.664999999999992</v>
      </c>
      <c r="H2632" s="2">
        <v>4</v>
      </c>
      <c r="I2632" s="3">
        <v>740</v>
      </c>
      <c r="J2632" s="5">
        <f t="shared" si="166"/>
        <v>3703.835</v>
      </c>
      <c r="K2632" s="11" t="str">
        <f t="shared" si="167"/>
        <v>P0219|Mar</v>
      </c>
    </row>
    <row r="2633" spans="1:11" ht="15" customHeight="1" x14ac:dyDescent="0.25">
      <c r="A2633" s="2" t="s">
        <v>475</v>
      </c>
      <c r="B2633" s="2" t="s">
        <v>2</v>
      </c>
      <c r="C2633" s="2">
        <v>6</v>
      </c>
      <c r="D2633" s="4">
        <v>117.54</v>
      </c>
      <c r="E2633" s="5">
        <f t="shared" si="164"/>
        <v>705.24</v>
      </c>
      <c r="F2633" s="6">
        <v>0.03</v>
      </c>
      <c r="G2633" s="5">
        <f t="shared" si="165"/>
        <v>21.1572</v>
      </c>
      <c r="H2633" s="2">
        <v>2</v>
      </c>
      <c r="I2633" s="3">
        <v>240</v>
      </c>
      <c r="J2633" s="5">
        <f t="shared" si="166"/>
        <v>924.08280000000002</v>
      </c>
      <c r="K2633" s="11" t="str">
        <f t="shared" si="167"/>
        <v>P0220|Apr</v>
      </c>
    </row>
    <row r="2634" spans="1:11" ht="15" customHeight="1" x14ac:dyDescent="0.25">
      <c r="A2634" s="2" t="s">
        <v>475</v>
      </c>
      <c r="B2634" s="2" t="s">
        <v>3</v>
      </c>
      <c r="C2634" s="2">
        <v>8</v>
      </c>
      <c r="D2634" s="4">
        <v>135.21</v>
      </c>
      <c r="E2634" s="5">
        <f t="shared" si="164"/>
        <v>1081.68</v>
      </c>
      <c r="F2634" s="6">
        <v>0.03</v>
      </c>
      <c r="G2634" s="5">
        <f t="shared" si="165"/>
        <v>32.450400000000002</v>
      </c>
      <c r="H2634" s="2">
        <v>2</v>
      </c>
      <c r="I2634" s="3">
        <v>240</v>
      </c>
      <c r="J2634" s="5">
        <f t="shared" si="166"/>
        <v>1289.2296000000001</v>
      </c>
      <c r="K2634" s="11" t="str">
        <f t="shared" si="167"/>
        <v>P0220|May</v>
      </c>
    </row>
    <row r="2635" spans="1:11" ht="15" customHeight="1" x14ac:dyDescent="0.25">
      <c r="A2635" s="2" t="s">
        <v>475</v>
      </c>
      <c r="B2635" s="2" t="s">
        <v>4</v>
      </c>
      <c r="C2635" s="2">
        <v>9</v>
      </c>
      <c r="D2635" s="4">
        <v>141.32</v>
      </c>
      <c r="E2635" s="5">
        <f t="shared" si="164"/>
        <v>1271.8799999999999</v>
      </c>
      <c r="F2635" s="6">
        <v>0.03</v>
      </c>
      <c r="G2635" s="5">
        <f t="shared" si="165"/>
        <v>38.156399999999998</v>
      </c>
      <c r="H2635" s="2">
        <v>2</v>
      </c>
      <c r="I2635" s="3">
        <v>240</v>
      </c>
      <c r="J2635" s="5">
        <f t="shared" si="166"/>
        <v>1473.7235999999998</v>
      </c>
      <c r="K2635" s="11" t="str">
        <f t="shared" si="167"/>
        <v>P0220|Jun</v>
      </c>
    </row>
    <row r="2636" spans="1:11" ht="15" customHeight="1" x14ac:dyDescent="0.25">
      <c r="A2636" s="2" t="s">
        <v>475</v>
      </c>
      <c r="B2636" s="2" t="s">
        <v>5</v>
      </c>
      <c r="C2636" s="2">
        <v>10</v>
      </c>
      <c r="D2636" s="4">
        <v>162.97999999999999</v>
      </c>
      <c r="E2636" s="5">
        <f t="shared" si="164"/>
        <v>1629.8</v>
      </c>
      <c r="F2636" s="6">
        <v>0.03</v>
      </c>
      <c r="G2636" s="5">
        <f t="shared" si="165"/>
        <v>48.893999999999998</v>
      </c>
      <c r="H2636" s="2">
        <v>3</v>
      </c>
      <c r="I2636" s="3">
        <v>360</v>
      </c>
      <c r="J2636" s="5">
        <f t="shared" si="166"/>
        <v>1940.9059999999999</v>
      </c>
      <c r="K2636" s="11" t="str">
        <f t="shared" si="167"/>
        <v>P0220|Jul</v>
      </c>
    </row>
    <row r="2637" spans="1:11" ht="15" customHeight="1" x14ac:dyDescent="0.25">
      <c r="A2637" s="2" t="s">
        <v>475</v>
      </c>
      <c r="B2637" s="2" t="s">
        <v>6</v>
      </c>
      <c r="C2637" s="2">
        <v>11</v>
      </c>
      <c r="D2637" s="4">
        <v>164.9</v>
      </c>
      <c r="E2637" s="5">
        <f t="shared" si="164"/>
        <v>1813.9</v>
      </c>
      <c r="F2637" s="6">
        <v>0.03</v>
      </c>
      <c r="G2637" s="5">
        <f t="shared" si="165"/>
        <v>54.417000000000002</v>
      </c>
      <c r="H2637" s="2">
        <v>3</v>
      </c>
      <c r="I2637" s="3">
        <v>360</v>
      </c>
      <c r="J2637" s="5">
        <f t="shared" si="166"/>
        <v>2119.4830000000002</v>
      </c>
      <c r="K2637" s="11" t="str">
        <f t="shared" si="167"/>
        <v>P0220|Aug</v>
      </c>
    </row>
    <row r="2638" spans="1:11" ht="15" customHeight="1" x14ac:dyDescent="0.25">
      <c r="A2638" s="2" t="s">
        <v>475</v>
      </c>
      <c r="B2638" s="2" t="s">
        <v>7</v>
      </c>
      <c r="C2638" s="2">
        <v>6</v>
      </c>
      <c r="D2638" s="4">
        <v>152.66999999999999</v>
      </c>
      <c r="E2638" s="5">
        <f t="shared" si="164"/>
        <v>916.02</v>
      </c>
      <c r="F2638" s="6">
        <v>0.03</v>
      </c>
      <c r="G2638" s="5">
        <f t="shared" si="165"/>
        <v>27.480599999999999</v>
      </c>
      <c r="H2638" s="2">
        <v>2</v>
      </c>
      <c r="I2638" s="3">
        <v>240</v>
      </c>
      <c r="J2638" s="5">
        <f t="shared" si="166"/>
        <v>1128.5393999999999</v>
      </c>
      <c r="K2638" s="11" t="str">
        <f t="shared" si="167"/>
        <v>P0220|Sep</v>
      </c>
    </row>
    <row r="2639" spans="1:11" ht="15" customHeight="1" x14ac:dyDescent="0.25">
      <c r="A2639" s="2" t="s">
        <v>475</v>
      </c>
      <c r="B2639" s="2" t="s">
        <v>8</v>
      </c>
      <c r="C2639" s="2">
        <v>6</v>
      </c>
      <c r="D2639" s="4">
        <v>132.41999999999999</v>
      </c>
      <c r="E2639" s="5">
        <f t="shared" si="164"/>
        <v>794.52</v>
      </c>
      <c r="F2639" s="6">
        <v>0.03</v>
      </c>
      <c r="G2639" s="5">
        <f t="shared" si="165"/>
        <v>23.835599999999999</v>
      </c>
      <c r="H2639" s="2">
        <v>2</v>
      </c>
      <c r="I2639" s="3">
        <v>240</v>
      </c>
      <c r="J2639" s="5">
        <f t="shared" si="166"/>
        <v>1010.6844</v>
      </c>
      <c r="K2639" s="11" t="str">
        <f t="shared" si="167"/>
        <v>P0220|Oct</v>
      </c>
    </row>
    <row r="2640" spans="1:11" ht="15" customHeight="1" x14ac:dyDescent="0.25">
      <c r="A2640" s="2" t="s">
        <v>475</v>
      </c>
      <c r="B2640" s="2" t="s">
        <v>9</v>
      </c>
      <c r="C2640" s="2">
        <v>6</v>
      </c>
      <c r="D2640" s="4">
        <v>133.77000000000001</v>
      </c>
      <c r="E2640" s="5">
        <f t="shared" si="164"/>
        <v>802.62000000000012</v>
      </c>
      <c r="F2640" s="6">
        <v>0.03</v>
      </c>
      <c r="G2640" s="5">
        <f t="shared" si="165"/>
        <v>24.078600000000002</v>
      </c>
      <c r="H2640" s="2">
        <v>2</v>
      </c>
      <c r="I2640" s="3">
        <v>240</v>
      </c>
      <c r="J2640" s="5">
        <f t="shared" si="166"/>
        <v>1018.5414000000001</v>
      </c>
      <c r="K2640" s="11" t="str">
        <f t="shared" si="167"/>
        <v>P0220|Nov</v>
      </c>
    </row>
    <row r="2641" spans="1:11" ht="15" customHeight="1" x14ac:dyDescent="0.25">
      <c r="A2641" s="2" t="s">
        <v>475</v>
      </c>
      <c r="B2641" s="2" t="s">
        <v>10</v>
      </c>
      <c r="C2641" s="2">
        <v>15</v>
      </c>
      <c r="D2641" s="4">
        <v>272.77</v>
      </c>
      <c r="E2641" s="5">
        <f t="shared" si="164"/>
        <v>4091.5499999999997</v>
      </c>
      <c r="F2641" s="6">
        <v>0.03</v>
      </c>
      <c r="G2641" s="5">
        <f t="shared" si="165"/>
        <v>122.74649999999998</v>
      </c>
      <c r="H2641" s="2">
        <v>6</v>
      </c>
      <c r="I2641" s="3">
        <v>720</v>
      </c>
      <c r="J2641" s="5">
        <f t="shared" si="166"/>
        <v>4688.8034999999991</v>
      </c>
      <c r="K2641" s="11" t="str">
        <f t="shared" si="167"/>
        <v>P0220|Dec</v>
      </c>
    </row>
    <row r="2642" spans="1:11" ht="15" customHeight="1" x14ac:dyDescent="0.25">
      <c r="A2642" s="2" t="s">
        <v>475</v>
      </c>
      <c r="B2642" s="2" t="s">
        <v>11</v>
      </c>
      <c r="C2642" s="2">
        <v>14</v>
      </c>
      <c r="D2642" s="4">
        <v>240.1</v>
      </c>
      <c r="E2642" s="5">
        <f t="shared" si="164"/>
        <v>3361.4</v>
      </c>
      <c r="F2642" s="6">
        <v>0.03</v>
      </c>
      <c r="G2642" s="5">
        <f t="shared" si="165"/>
        <v>100.842</v>
      </c>
      <c r="H2642" s="2">
        <v>5</v>
      </c>
      <c r="I2642" s="3">
        <v>600</v>
      </c>
      <c r="J2642" s="5">
        <f t="shared" si="166"/>
        <v>3860.558</v>
      </c>
      <c r="K2642" s="11" t="str">
        <f t="shared" si="167"/>
        <v>P0220|Jan</v>
      </c>
    </row>
    <row r="2643" spans="1:11" ht="15" customHeight="1" x14ac:dyDescent="0.25">
      <c r="A2643" s="2" t="s">
        <v>475</v>
      </c>
      <c r="B2643" s="2" t="s">
        <v>12</v>
      </c>
      <c r="C2643" s="2">
        <v>13</v>
      </c>
      <c r="D2643" s="4">
        <v>214.54</v>
      </c>
      <c r="E2643" s="5">
        <f t="shared" si="164"/>
        <v>2789.02</v>
      </c>
      <c r="F2643" s="6">
        <v>0.03</v>
      </c>
      <c r="G2643" s="5">
        <f t="shared" si="165"/>
        <v>83.670599999999993</v>
      </c>
      <c r="H2643" s="2">
        <v>5</v>
      </c>
      <c r="I2643" s="3">
        <v>600</v>
      </c>
      <c r="J2643" s="5">
        <f t="shared" si="166"/>
        <v>3305.3494000000001</v>
      </c>
      <c r="K2643" s="11" t="str">
        <f t="shared" si="167"/>
        <v>P0220|Feb</v>
      </c>
    </row>
    <row r="2644" spans="1:11" ht="15" customHeight="1" x14ac:dyDescent="0.25">
      <c r="A2644" s="2" t="s">
        <v>475</v>
      </c>
      <c r="B2644" s="2" t="s">
        <v>13</v>
      </c>
      <c r="C2644" s="2">
        <v>11</v>
      </c>
      <c r="D2644" s="4">
        <v>190.14</v>
      </c>
      <c r="E2644" s="5">
        <f t="shared" si="164"/>
        <v>2091.54</v>
      </c>
      <c r="F2644" s="6">
        <v>0.03</v>
      </c>
      <c r="G2644" s="5">
        <f t="shared" si="165"/>
        <v>62.746199999999995</v>
      </c>
      <c r="H2644" s="2">
        <v>4</v>
      </c>
      <c r="I2644" s="3">
        <v>480</v>
      </c>
      <c r="J2644" s="5">
        <f t="shared" si="166"/>
        <v>2508.7937999999999</v>
      </c>
      <c r="K2644" s="11" t="str">
        <f t="shared" si="167"/>
        <v>P0220|Mar</v>
      </c>
    </row>
    <row r="2645" spans="1:11" ht="15" customHeight="1" x14ac:dyDescent="0.25">
      <c r="A2645" s="2" t="s">
        <v>477</v>
      </c>
      <c r="B2645" s="2" t="s">
        <v>2</v>
      </c>
      <c r="C2645" s="2">
        <v>5</v>
      </c>
      <c r="D2645" s="4">
        <v>106.84</v>
      </c>
      <c r="E2645" s="5">
        <f t="shared" si="164"/>
        <v>534.20000000000005</v>
      </c>
      <c r="F2645" s="6">
        <v>0.03</v>
      </c>
      <c r="G2645" s="5">
        <f t="shared" si="165"/>
        <v>16.026</v>
      </c>
      <c r="H2645" s="2">
        <v>2</v>
      </c>
      <c r="I2645" s="3">
        <v>240</v>
      </c>
      <c r="J2645" s="5">
        <f t="shared" si="166"/>
        <v>758.17400000000009</v>
      </c>
      <c r="K2645" s="11" t="str">
        <f t="shared" si="167"/>
        <v>P0221|Apr</v>
      </c>
    </row>
    <row r="2646" spans="1:11" ht="15" customHeight="1" x14ac:dyDescent="0.25">
      <c r="A2646" s="2" t="s">
        <v>477</v>
      </c>
      <c r="B2646" s="2" t="s">
        <v>3</v>
      </c>
      <c r="C2646" s="2">
        <v>6</v>
      </c>
      <c r="D2646" s="4">
        <v>126.3</v>
      </c>
      <c r="E2646" s="5">
        <f t="shared" si="164"/>
        <v>757.8</v>
      </c>
      <c r="F2646" s="6">
        <v>0.03</v>
      </c>
      <c r="G2646" s="5">
        <f t="shared" si="165"/>
        <v>22.733999999999998</v>
      </c>
      <c r="H2646" s="2">
        <v>2</v>
      </c>
      <c r="I2646" s="3">
        <v>240</v>
      </c>
      <c r="J2646" s="5">
        <f t="shared" si="166"/>
        <v>975.06599999999992</v>
      </c>
      <c r="K2646" s="11" t="str">
        <f t="shared" si="167"/>
        <v>P0221|May</v>
      </c>
    </row>
    <row r="2647" spans="1:11" ht="15" customHeight="1" x14ac:dyDescent="0.25">
      <c r="A2647" s="2" t="s">
        <v>477</v>
      </c>
      <c r="B2647" s="2" t="s">
        <v>4</v>
      </c>
      <c r="C2647" s="2">
        <v>8</v>
      </c>
      <c r="D2647" s="4">
        <v>135.72</v>
      </c>
      <c r="E2647" s="5">
        <f t="shared" si="164"/>
        <v>1085.76</v>
      </c>
      <c r="F2647" s="6">
        <v>0.03</v>
      </c>
      <c r="G2647" s="5">
        <f t="shared" si="165"/>
        <v>32.572800000000001</v>
      </c>
      <c r="H2647" s="2">
        <v>2</v>
      </c>
      <c r="I2647" s="3">
        <v>240</v>
      </c>
      <c r="J2647" s="5">
        <f t="shared" si="166"/>
        <v>1293.1872000000001</v>
      </c>
      <c r="K2647" s="11" t="str">
        <f t="shared" si="167"/>
        <v>P0221|Jun</v>
      </c>
    </row>
    <row r="2648" spans="1:11" ht="15" customHeight="1" x14ac:dyDescent="0.25">
      <c r="A2648" s="2" t="s">
        <v>477</v>
      </c>
      <c r="B2648" s="2" t="s">
        <v>5</v>
      </c>
      <c r="C2648" s="2">
        <v>10</v>
      </c>
      <c r="D2648" s="4">
        <v>137.97</v>
      </c>
      <c r="E2648" s="5">
        <f t="shared" si="164"/>
        <v>1379.7</v>
      </c>
      <c r="F2648" s="6">
        <v>0.03</v>
      </c>
      <c r="G2648" s="5">
        <f t="shared" si="165"/>
        <v>41.390999999999998</v>
      </c>
      <c r="H2648" s="2">
        <v>3</v>
      </c>
      <c r="I2648" s="3">
        <v>360</v>
      </c>
      <c r="J2648" s="5">
        <f t="shared" si="166"/>
        <v>1698.309</v>
      </c>
      <c r="K2648" s="11" t="str">
        <f t="shared" si="167"/>
        <v>P0221|Jul</v>
      </c>
    </row>
    <row r="2649" spans="1:11" ht="15" customHeight="1" x14ac:dyDescent="0.25">
      <c r="A2649" s="2" t="s">
        <v>477</v>
      </c>
      <c r="B2649" s="2" t="s">
        <v>6</v>
      </c>
      <c r="C2649" s="2">
        <v>10</v>
      </c>
      <c r="D2649" s="4">
        <v>136.09</v>
      </c>
      <c r="E2649" s="5">
        <f t="shared" si="164"/>
        <v>1360.9</v>
      </c>
      <c r="F2649" s="6">
        <v>0.03</v>
      </c>
      <c r="G2649" s="5">
        <f t="shared" si="165"/>
        <v>40.826999999999998</v>
      </c>
      <c r="H2649" s="2">
        <v>3</v>
      </c>
      <c r="I2649" s="3">
        <v>360</v>
      </c>
      <c r="J2649" s="5">
        <f t="shared" si="166"/>
        <v>1680.0730000000001</v>
      </c>
      <c r="K2649" s="11" t="str">
        <f t="shared" si="167"/>
        <v>P0221|Aug</v>
      </c>
    </row>
    <row r="2650" spans="1:11" ht="15" customHeight="1" x14ac:dyDescent="0.25">
      <c r="A2650" s="2" t="s">
        <v>477</v>
      </c>
      <c r="B2650" s="2" t="s">
        <v>7</v>
      </c>
      <c r="C2650" s="2">
        <v>6</v>
      </c>
      <c r="D2650" s="4">
        <v>135.53</v>
      </c>
      <c r="E2650" s="5">
        <f t="shared" si="164"/>
        <v>813.18000000000006</v>
      </c>
      <c r="F2650" s="6">
        <v>0.03</v>
      </c>
      <c r="G2650" s="5">
        <f t="shared" si="165"/>
        <v>24.395400000000002</v>
      </c>
      <c r="H2650" s="2">
        <v>2</v>
      </c>
      <c r="I2650" s="3">
        <v>240</v>
      </c>
      <c r="J2650" s="5">
        <f t="shared" si="166"/>
        <v>1028.7846</v>
      </c>
      <c r="K2650" s="11" t="str">
        <f t="shared" si="167"/>
        <v>P0221|Sep</v>
      </c>
    </row>
    <row r="2651" spans="1:11" ht="15" customHeight="1" x14ac:dyDescent="0.25">
      <c r="A2651" s="2" t="s">
        <v>477</v>
      </c>
      <c r="B2651" s="2" t="s">
        <v>8</v>
      </c>
      <c r="C2651" s="2">
        <v>6</v>
      </c>
      <c r="D2651" s="4">
        <v>121.66</v>
      </c>
      <c r="E2651" s="5">
        <f t="shared" si="164"/>
        <v>729.96</v>
      </c>
      <c r="F2651" s="6">
        <v>0.03</v>
      </c>
      <c r="G2651" s="5">
        <f t="shared" si="165"/>
        <v>21.898800000000001</v>
      </c>
      <c r="H2651" s="2">
        <v>2</v>
      </c>
      <c r="I2651" s="3">
        <v>240</v>
      </c>
      <c r="J2651" s="5">
        <f t="shared" si="166"/>
        <v>948.06119999999999</v>
      </c>
      <c r="K2651" s="11" t="str">
        <f t="shared" si="167"/>
        <v>P0221|Oct</v>
      </c>
    </row>
    <row r="2652" spans="1:11" ht="15" customHeight="1" x14ac:dyDescent="0.25">
      <c r="A2652" s="2" t="s">
        <v>477</v>
      </c>
      <c r="B2652" s="2" t="s">
        <v>9</v>
      </c>
      <c r="C2652" s="2">
        <v>6</v>
      </c>
      <c r="D2652" s="4">
        <v>128.74</v>
      </c>
      <c r="E2652" s="5">
        <f t="shared" si="164"/>
        <v>772.44</v>
      </c>
      <c r="F2652" s="6">
        <v>0.03</v>
      </c>
      <c r="G2652" s="5">
        <f t="shared" si="165"/>
        <v>23.173200000000001</v>
      </c>
      <c r="H2652" s="2">
        <v>2</v>
      </c>
      <c r="I2652" s="3">
        <v>240</v>
      </c>
      <c r="J2652" s="5">
        <f t="shared" si="166"/>
        <v>989.2668000000001</v>
      </c>
      <c r="K2652" s="11" t="str">
        <f t="shared" si="167"/>
        <v>P0221|Nov</v>
      </c>
    </row>
    <row r="2653" spans="1:11" ht="15" customHeight="1" x14ac:dyDescent="0.25">
      <c r="A2653" s="2" t="s">
        <v>477</v>
      </c>
      <c r="B2653" s="2" t="s">
        <v>10</v>
      </c>
      <c r="C2653" s="2">
        <v>14</v>
      </c>
      <c r="D2653" s="4">
        <v>210.85</v>
      </c>
      <c r="E2653" s="5">
        <f t="shared" si="164"/>
        <v>2951.9</v>
      </c>
      <c r="F2653" s="6">
        <v>0.03</v>
      </c>
      <c r="G2653" s="5">
        <f t="shared" si="165"/>
        <v>88.557000000000002</v>
      </c>
      <c r="H2653" s="2">
        <v>6</v>
      </c>
      <c r="I2653" s="3">
        <v>720</v>
      </c>
      <c r="J2653" s="5">
        <f t="shared" si="166"/>
        <v>3583.3430000000003</v>
      </c>
      <c r="K2653" s="11" t="str">
        <f t="shared" si="167"/>
        <v>P0221|Dec</v>
      </c>
    </row>
    <row r="2654" spans="1:11" ht="15" customHeight="1" x14ac:dyDescent="0.25">
      <c r="A2654" s="2" t="s">
        <v>477</v>
      </c>
      <c r="B2654" s="2" t="s">
        <v>11</v>
      </c>
      <c r="C2654" s="2">
        <v>12</v>
      </c>
      <c r="D2654" s="4">
        <v>205.67</v>
      </c>
      <c r="E2654" s="5">
        <f t="shared" si="164"/>
        <v>2468.04</v>
      </c>
      <c r="F2654" s="6">
        <v>0.03</v>
      </c>
      <c r="G2654" s="5">
        <f t="shared" si="165"/>
        <v>74.041199999999989</v>
      </c>
      <c r="H2654" s="2">
        <v>5</v>
      </c>
      <c r="I2654" s="3">
        <v>600</v>
      </c>
      <c r="J2654" s="5">
        <f t="shared" si="166"/>
        <v>2993.9987999999998</v>
      </c>
      <c r="K2654" s="11" t="str">
        <f t="shared" si="167"/>
        <v>P0221|Jan</v>
      </c>
    </row>
    <row r="2655" spans="1:11" ht="15" customHeight="1" x14ac:dyDescent="0.25">
      <c r="A2655" s="2" t="s">
        <v>477</v>
      </c>
      <c r="B2655" s="2" t="s">
        <v>12</v>
      </c>
      <c r="C2655" s="2">
        <v>11</v>
      </c>
      <c r="D2655" s="4">
        <v>187.18</v>
      </c>
      <c r="E2655" s="5">
        <f t="shared" si="164"/>
        <v>2058.98</v>
      </c>
      <c r="F2655" s="6">
        <v>0.03</v>
      </c>
      <c r="G2655" s="5">
        <f t="shared" si="165"/>
        <v>61.769399999999997</v>
      </c>
      <c r="H2655" s="2">
        <v>4</v>
      </c>
      <c r="I2655" s="3">
        <v>480</v>
      </c>
      <c r="J2655" s="5">
        <f t="shared" si="166"/>
        <v>2477.2105999999999</v>
      </c>
      <c r="K2655" s="11" t="str">
        <f t="shared" si="167"/>
        <v>P0221|Feb</v>
      </c>
    </row>
    <row r="2656" spans="1:11" ht="15" customHeight="1" x14ac:dyDescent="0.25">
      <c r="A2656" s="2" t="s">
        <v>477</v>
      </c>
      <c r="B2656" s="2" t="s">
        <v>13</v>
      </c>
      <c r="C2656" s="2">
        <v>10</v>
      </c>
      <c r="D2656" s="4">
        <v>166.56</v>
      </c>
      <c r="E2656" s="5">
        <f t="shared" si="164"/>
        <v>1665.6</v>
      </c>
      <c r="F2656" s="6">
        <v>0.03</v>
      </c>
      <c r="G2656" s="5">
        <f t="shared" si="165"/>
        <v>49.967999999999996</v>
      </c>
      <c r="H2656" s="2">
        <v>4</v>
      </c>
      <c r="I2656" s="3">
        <v>480</v>
      </c>
      <c r="J2656" s="5">
        <f t="shared" si="166"/>
        <v>2095.6320000000001</v>
      </c>
      <c r="K2656" s="11" t="str">
        <f t="shared" si="167"/>
        <v>P0221|Mar</v>
      </c>
    </row>
    <row r="2657" spans="1:11" ht="15" customHeight="1" x14ac:dyDescent="0.25">
      <c r="A2657" s="2" t="s">
        <v>479</v>
      </c>
      <c r="B2657" s="2" t="s">
        <v>2</v>
      </c>
      <c r="C2657" s="2">
        <v>5</v>
      </c>
      <c r="D2657" s="4">
        <v>97.46</v>
      </c>
      <c r="E2657" s="5">
        <f t="shared" si="164"/>
        <v>487.29999999999995</v>
      </c>
      <c r="F2657" s="6">
        <v>0.03</v>
      </c>
      <c r="G2657" s="5">
        <f t="shared" si="165"/>
        <v>14.618999999999998</v>
      </c>
      <c r="H2657" s="2">
        <v>2</v>
      </c>
      <c r="I2657" s="3">
        <v>240</v>
      </c>
      <c r="J2657" s="5">
        <f t="shared" si="166"/>
        <v>712.68099999999993</v>
      </c>
      <c r="K2657" s="11" t="str">
        <f t="shared" si="167"/>
        <v>P0222|Apr</v>
      </c>
    </row>
    <row r="2658" spans="1:11" ht="15" customHeight="1" x14ac:dyDescent="0.25">
      <c r="A2658" s="2" t="s">
        <v>479</v>
      </c>
      <c r="B2658" s="2" t="s">
        <v>3</v>
      </c>
      <c r="C2658" s="2">
        <v>6</v>
      </c>
      <c r="D2658" s="4">
        <v>108.98</v>
      </c>
      <c r="E2658" s="5">
        <f t="shared" si="164"/>
        <v>653.88</v>
      </c>
      <c r="F2658" s="6">
        <v>0.03</v>
      </c>
      <c r="G2658" s="5">
        <f t="shared" si="165"/>
        <v>19.616399999999999</v>
      </c>
      <c r="H2658" s="2">
        <v>2</v>
      </c>
      <c r="I2658" s="3">
        <v>240</v>
      </c>
      <c r="J2658" s="5">
        <f t="shared" si="166"/>
        <v>874.2636</v>
      </c>
      <c r="K2658" s="11" t="str">
        <f t="shared" si="167"/>
        <v>P0222|May</v>
      </c>
    </row>
    <row r="2659" spans="1:11" ht="15" customHeight="1" x14ac:dyDescent="0.25">
      <c r="A2659" s="2" t="s">
        <v>479</v>
      </c>
      <c r="B2659" s="2" t="s">
        <v>4</v>
      </c>
      <c r="C2659" s="2">
        <v>6</v>
      </c>
      <c r="D2659" s="4">
        <v>110.67</v>
      </c>
      <c r="E2659" s="5">
        <f t="shared" si="164"/>
        <v>664.02</v>
      </c>
      <c r="F2659" s="6">
        <v>0.03</v>
      </c>
      <c r="G2659" s="5">
        <f t="shared" si="165"/>
        <v>19.9206</v>
      </c>
      <c r="H2659" s="2">
        <v>2</v>
      </c>
      <c r="I2659" s="3">
        <v>240</v>
      </c>
      <c r="J2659" s="5">
        <f t="shared" si="166"/>
        <v>884.09939999999995</v>
      </c>
      <c r="K2659" s="11" t="str">
        <f t="shared" si="167"/>
        <v>P0222|Jun</v>
      </c>
    </row>
    <row r="2660" spans="1:11" ht="15" customHeight="1" x14ac:dyDescent="0.25">
      <c r="A2660" s="2" t="s">
        <v>479</v>
      </c>
      <c r="B2660" s="2" t="s">
        <v>5</v>
      </c>
      <c r="C2660" s="2">
        <v>9</v>
      </c>
      <c r="D2660" s="4">
        <v>131.69999999999999</v>
      </c>
      <c r="E2660" s="5">
        <f t="shared" si="164"/>
        <v>1185.3</v>
      </c>
      <c r="F2660" s="6">
        <v>0.03</v>
      </c>
      <c r="G2660" s="5">
        <f t="shared" si="165"/>
        <v>35.558999999999997</v>
      </c>
      <c r="H2660" s="2">
        <v>2</v>
      </c>
      <c r="I2660" s="3">
        <v>240</v>
      </c>
      <c r="J2660" s="5">
        <f t="shared" si="166"/>
        <v>1389.741</v>
      </c>
      <c r="K2660" s="11" t="str">
        <f t="shared" si="167"/>
        <v>P0222|Jul</v>
      </c>
    </row>
    <row r="2661" spans="1:11" ht="15" customHeight="1" x14ac:dyDescent="0.25">
      <c r="A2661" s="2" t="s">
        <v>479</v>
      </c>
      <c r="B2661" s="2" t="s">
        <v>6</v>
      </c>
      <c r="C2661" s="2">
        <v>9</v>
      </c>
      <c r="D2661" s="4">
        <v>123.72</v>
      </c>
      <c r="E2661" s="5">
        <f t="shared" si="164"/>
        <v>1113.48</v>
      </c>
      <c r="F2661" s="6">
        <v>0.03</v>
      </c>
      <c r="G2661" s="5">
        <f t="shared" si="165"/>
        <v>33.404400000000003</v>
      </c>
      <c r="H2661" s="2">
        <v>2</v>
      </c>
      <c r="I2661" s="3">
        <v>240</v>
      </c>
      <c r="J2661" s="5">
        <f t="shared" si="166"/>
        <v>1320.0756000000001</v>
      </c>
      <c r="K2661" s="11" t="str">
        <f t="shared" si="167"/>
        <v>P0222|Aug</v>
      </c>
    </row>
    <row r="2662" spans="1:11" ht="15" customHeight="1" x14ac:dyDescent="0.25">
      <c r="A2662" s="2" t="s">
        <v>479</v>
      </c>
      <c r="B2662" s="2" t="s">
        <v>7</v>
      </c>
      <c r="C2662" s="2">
        <v>6</v>
      </c>
      <c r="D2662" s="4">
        <v>109.96</v>
      </c>
      <c r="E2662" s="5">
        <f t="shared" si="164"/>
        <v>659.76</v>
      </c>
      <c r="F2662" s="6">
        <v>0.03</v>
      </c>
      <c r="G2662" s="5">
        <f t="shared" si="165"/>
        <v>19.7928</v>
      </c>
      <c r="H2662" s="2">
        <v>2</v>
      </c>
      <c r="I2662" s="3">
        <v>240</v>
      </c>
      <c r="J2662" s="5">
        <f t="shared" si="166"/>
        <v>879.96720000000005</v>
      </c>
      <c r="K2662" s="11" t="str">
        <f t="shared" si="167"/>
        <v>P0222|Sep</v>
      </c>
    </row>
    <row r="2663" spans="1:11" ht="15" customHeight="1" x14ac:dyDescent="0.25">
      <c r="A2663" s="2" t="s">
        <v>479</v>
      </c>
      <c r="B2663" s="2" t="s">
        <v>8</v>
      </c>
      <c r="C2663" s="2">
        <v>5</v>
      </c>
      <c r="D2663" s="4">
        <v>104.17</v>
      </c>
      <c r="E2663" s="5">
        <f t="shared" si="164"/>
        <v>520.85</v>
      </c>
      <c r="F2663" s="6">
        <v>0.03</v>
      </c>
      <c r="G2663" s="5">
        <f t="shared" si="165"/>
        <v>15.625500000000001</v>
      </c>
      <c r="H2663" s="2">
        <v>2</v>
      </c>
      <c r="I2663" s="3">
        <v>240</v>
      </c>
      <c r="J2663" s="5">
        <f t="shared" si="166"/>
        <v>745.22450000000003</v>
      </c>
      <c r="K2663" s="11" t="str">
        <f t="shared" si="167"/>
        <v>P0222|Oct</v>
      </c>
    </row>
    <row r="2664" spans="1:11" ht="15" customHeight="1" x14ac:dyDescent="0.25">
      <c r="A2664" s="2" t="s">
        <v>479</v>
      </c>
      <c r="B2664" s="2" t="s">
        <v>9</v>
      </c>
      <c r="C2664" s="2">
        <v>6</v>
      </c>
      <c r="D2664" s="4">
        <v>118.46</v>
      </c>
      <c r="E2664" s="5">
        <f t="shared" si="164"/>
        <v>710.76</v>
      </c>
      <c r="F2664" s="6">
        <v>0.03</v>
      </c>
      <c r="G2664" s="5">
        <f t="shared" si="165"/>
        <v>21.322799999999997</v>
      </c>
      <c r="H2664" s="2">
        <v>2</v>
      </c>
      <c r="I2664" s="3">
        <v>240</v>
      </c>
      <c r="J2664" s="5">
        <f t="shared" si="166"/>
        <v>929.43719999999996</v>
      </c>
      <c r="K2664" s="11" t="str">
        <f t="shared" si="167"/>
        <v>P0222|Nov</v>
      </c>
    </row>
    <row r="2665" spans="1:11" ht="15" customHeight="1" x14ac:dyDescent="0.25">
      <c r="A2665" s="2" t="s">
        <v>479</v>
      </c>
      <c r="B2665" s="2" t="s">
        <v>10</v>
      </c>
      <c r="C2665" s="2">
        <v>13</v>
      </c>
      <c r="D2665" s="4">
        <v>216.08</v>
      </c>
      <c r="E2665" s="5">
        <f t="shared" si="164"/>
        <v>2809.04</v>
      </c>
      <c r="F2665" s="6">
        <v>0.03</v>
      </c>
      <c r="G2665" s="5">
        <f t="shared" si="165"/>
        <v>84.271199999999993</v>
      </c>
      <c r="H2665" s="2">
        <v>5</v>
      </c>
      <c r="I2665" s="3">
        <v>600</v>
      </c>
      <c r="J2665" s="5">
        <f t="shared" si="166"/>
        <v>3324.7687999999998</v>
      </c>
      <c r="K2665" s="11" t="str">
        <f t="shared" si="167"/>
        <v>P0222|Dec</v>
      </c>
    </row>
    <row r="2666" spans="1:11" ht="15" customHeight="1" x14ac:dyDescent="0.25">
      <c r="A2666" s="2" t="s">
        <v>479</v>
      </c>
      <c r="B2666" s="2" t="s">
        <v>11</v>
      </c>
      <c r="C2666" s="2">
        <v>12</v>
      </c>
      <c r="D2666" s="4">
        <v>176.23</v>
      </c>
      <c r="E2666" s="5">
        <f t="shared" si="164"/>
        <v>2114.7599999999998</v>
      </c>
      <c r="F2666" s="6">
        <v>0.03</v>
      </c>
      <c r="G2666" s="5">
        <f t="shared" si="165"/>
        <v>63.442799999999991</v>
      </c>
      <c r="H2666" s="2">
        <v>5</v>
      </c>
      <c r="I2666" s="3">
        <v>600</v>
      </c>
      <c r="J2666" s="5">
        <f t="shared" si="166"/>
        <v>2651.3172</v>
      </c>
      <c r="K2666" s="11" t="str">
        <f t="shared" si="167"/>
        <v>P0222|Jan</v>
      </c>
    </row>
    <row r="2667" spans="1:11" ht="15" customHeight="1" x14ac:dyDescent="0.25">
      <c r="A2667" s="2" t="s">
        <v>479</v>
      </c>
      <c r="B2667" s="2" t="s">
        <v>12</v>
      </c>
      <c r="C2667" s="2">
        <v>10</v>
      </c>
      <c r="D2667" s="4">
        <v>173.44</v>
      </c>
      <c r="E2667" s="5">
        <f t="shared" si="164"/>
        <v>1734.4</v>
      </c>
      <c r="F2667" s="6">
        <v>0.03</v>
      </c>
      <c r="G2667" s="5">
        <f t="shared" si="165"/>
        <v>52.032000000000004</v>
      </c>
      <c r="H2667" s="2">
        <v>4</v>
      </c>
      <c r="I2667" s="3">
        <v>480</v>
      </c>
      <c r="J2667" s="5">
        <f t="shared" si="166"/>
        <v>2162.3679999999999</v>
      </c>
      <c r="K2667" s="11" t="str">
        <f t="shared" si="167"/>
        <v>P0222|Feb</v>
      </c>
    </row>
    <row r="2668" spans="1:11" ht="15" customHeight="1" x14ac:dyDescent="0.25">
      <c r="A2668" s="2" t="s">
        <v>479</v>
      </c>
      <c r="B2668" s="2" t="s">
        <v>13</v>
      </c>
      <c r="C2668" s="2">
        <v>10</v>
      </c>
      <c r="D2668" s="4">
        <v>151.18</v>
      </c>
      <c r="E2668" s="5">
        <f t="shared" si="164"/>
        <v>1511.8000000000002</v>
      </c>
      <c r="F2668" s="6">
        <v>0.03</v>
      </c>
      <c r="G2668" s="5">
        <f t="shared" si="165"/>
        <v>45.354000000000006</v>
      </c>
      <c r="H2668" s="2">
        <v>4</v>
      </c>
      <c r="I2668" s="3">
        <v>480</v>
      </c>
      <c r="J2668" s="5">
        <f t="shared" si="166"/>
        <v>1946.4460000000001</v>
      </c>
      <c r="K2668" s="11" t="str">
        <f t="shared" si="167"/>
        <v>P0222|Mar</v>
      </c>
    </row>
    <row r="2669" spans="1:11" ht="15" customHeight="1" x14ac:dyDescent="0.25">
      <c r="A2669" s="2" t="s">
        <v>481</v>
      </c>
      <c r="B2669" s="2" t="s">
        <v>2</v>
      </c>
      <c r="C2669" s="2">
        <v>6</v>
      </c>
      <c r="D2669" s="4">
        <v>160.30000000000001</v>
      </c>
      <c r="E2669" s="5">
        <f t="shared" si="164"/>
        <v>961.80000000000007</v>
      </c>
      <c r="F2669" s="6">
        <v>0.03</v>
      </c>
      <c r="G2669" s="5">
        <f t="shared" si="165"/>
        <v>28.853999999999999</v>
      </c>
      <c r="H2669" s="2">
        <v>2</v>
      </c>
      <c r="I2669" s="3">
        <v>300</v>
      </c>
      <c r="J2669" s="5">
        <f t="shared" si="166"/>
        <v>1232.9460000000001</v>
      </c>
      <c r="K2669" s="11" t="str">
        <f t="shared" si="167"/>
        <v>P0223|Apr</v>
      </c>
    </row>
    <row r="2670" spans="1:11" ht="15" customHeight="1" x14ac:dyDescent="0.25">
      <c r="A2670" s="2" t="s">
        <v>481</v>
      </c>
      <c r="B2670" s="2" t="s">
        <v>3</v>
      </c>
      <c r="C2670" s="2">
        <v>7</v>
      </c>
      <c r="D2670" s="4">
        <v>157.91</v>
      </c>
      <c r="E2670" s="5">
        <f t="shared" si="164"/>
        <v>1105.3699999999999</v>
      </c>
      <c r="F2670" s="6">
        <v>0.03</v>
      </c>
      <c r="G2670" s="5">
        <f t="shared" si="165"/>
        <v>33.161099999999998</v>
      </c>
      <c r="H2670" s="2">
        <v>2</v>
      </c>
      <c r="I2670" s="3">
        <v>300</v>
      </c>
      <c r="J2670" s="5">
        <f t="shared" si="166"/>
        <v>1372.2088999999999</v>
      </c>
      <c r="K2670" s="11" t="str">
        <f t="shared" si="167"/>
        <v>P0223|May</v>
      </c>
    </row>
    <row r="2671" spans="1:11" ht="15" customHeight="1" x14ac:dyDescent="0.25">
      <c r="A2671" s="2" t="s">
        <v>481</v>
      </c>
      <c r="B2671" s="2" t="s">
        <v>4</v>
      </c>
      <c r="C2671" s="2">
        <v>8</v>
      </c>
      <c r="D2671" s="4">
        <v>157.16</v>
      </c>
      <c r="E2671" s="5">
        <f t="shared" si="164"/>
        <v>1257.28</v>
      </c>
      <c r="F2671" s="6">
        <v>0.03</v>
      </c>
      <c r="G2671" s="5">
        <f t="shared" si="165"/>
        <v>37.718399999999995</v>
      </c>
      <c r="H2671" s="2">
        <v>2</v>
      </c>
      <c r="I2671" s="3">
        <v>300</v>
      </c>
      <c r="J2671" s="5">
        <f t="shared" si="166"/>
        <v>1519.5616</v>
      </c>
      <c r="K2671" s="11" t="str">
        <f t="shared" si="167"/>
        <v>P0223|Jun</v>
      </c>
    </row>
    <row r="2672" spans="1:11" ht="15" customHeight="1" x14ac:dyDescent="0.25">
      <c r="A2672" s="2" t="s">
        <v>481</v>
      </c>
      <c r="B2672" s="2" t="s">
        <v>5</v>
      </c>
      <c r="C2672" s="2">
        <v>10</v>
      </c>
      <c r="D2672" s="4">
        <v>181.4</v>
      </c>
      <c r="E2672" s="5">
        <f t="shared" si="164"/>
        <v>1814</v>
      </c>
      <c r="F2672" s="6">
        <v>0.03</v>
      </c>
      <c r="G2672" s="5">
        <f t="shared" si="165"/>
        <v>54.419999999999995</v>
      </c>
      <c r="H2672" s="2">
        <v>3</v>
      </c>
      <c r="I2672" s="3">
        <v>450</v>
      </c>
      <c r="J2672" s="5">
        <f t="shared" si="166"/>
        <v>2209.58</v>
      </c>
      <c r="K2672" s="11" t="str">
        <f t="shared" si="167"/>
        <v>P0223|Jul</v>
      </c>
    </row>
    <row r="2673" spans="1:11" ht="15" customHeight="1" x14ac:dyDescent="0.25">
      <c r="A2673" s="2" t="s">
        <v>481</v>
      </c>
      <c r="B2673" s="2" t="s">
        <v>6</v>
      </c>
      <c r="C2673" s="2">
        <v>10</v>
      </c>
      <c r="D2673" s="4">
        <v>191.23</v>
      </c>
      <c r="E2673" s="5">
        <f t="shared" si="164"/>
        <v>1912.3</v>
      </c>
      <c r="F2673" s="6">
        <v>0.03</v>
      </c>
      <c r="G2673" s="5">
        <f t="shared" si="165"/>
        <v>57.369</v>
      </c>
      <c r="H2673" s="2">
        <v>3</v>
      </c>
      <c r="I2673" s="3">
        <v>450</v>
      </c>
      <c r="J2673" s="5">
        <f t="shared" si="166"/>
        <v>2304.931</v>
      </c>
      <c r="K2673" s="11" t="str">
        <f t="shared" si="167"/>
        <v>P0223|Aug</v>
      </c>
    </row>
    <row r="2674" spans="1:11" ht="15" customHeight="1" x14ac:dyDescent="0.25">
      <c r="A2674" s="2" t="s">
        <v>481</v>
      </c>
      <c r="B2674" s="2" t="s">
        <v>7</v>
      </c>
      <c r="C2674" s="2">
        <v>6</v>
      </c>
      <c r="D2674" s="4">
        <v>169.62</v>
      </c>
      <c r="E2674" s="5">
        <f t="shared" si="164"/>
        <v>1017.72</v>
      </c>
      <c r="F2674" s="6">
        <v>0.03</v>
      </c>
      <c r="G2674" s="5">
        <f t="shared" si="165"/>
        <v>30.531600000000001</v>
      </c>
      <c r="H2674" s="2">
        <v>2</v>
      </c>
      <c r="I2674" s="3">
        <v>300</v>
      </c>
      <c r="J2674" s="5">
        <f t="shared" si="166"/>
        <v>1287.1884</v>
      </c>
      <c r="K2674" s="11" t="str">
        <f t="shared" si="167"/>
        <v>P0223|Sep</v>
      </c>
    </row>
    <row r="2675" spans="1:11" ht="15" customHeight="1" x14ac:dyDescent="0.25">
      <c r="A2675" s="2" t="s">
        <v>481</v>
      </c>
      <c r="B2675" s="2" t="s">
        <v>8</v>
      </c>
      <c r="C2675" s="2">
        <v>6</v>
      </c>
      <c r="D2675" s="4">
        <v>149.38</v>
      </c>
      <c r="E2675" s="5">
        <f t="shared" si="164"/>
        <v>896.28</v>
      </c>
      <c r="F2675" s="6">
        <v>0.03</v>
      </c>
      <c r="G2675" s="5">
        <f t="shared" si="165"/>
        <v>26.888399999999997</v>
      </c>
      <c r="H2675" s="2">
        <v>2</v>
      </c>
      <c r="I2675" s="3">
        <v>300</v>
      </c>
      <c r="J2675" s="5">
        <f t="shared" si="166"/>
        <v>1169.3915999999999</v>
      </c>
      <c r="K2675" s="11" t="str">
        <f t="shared" si="167"/>
        <v>P0223|Oct</v>
      </c>
    </row>
    <row r="2676" spans="1:11" ht="15" customHeight="1" x14ac:dyDescent="0.25">
      <c r="A2676" s="2" t="s">
        <v>481</v>
      </c>
      <c r="B2676" s="2" t="s">
        <v>9</v>
      </c>
      <c r="C2676" s="2">
        <v>7</v>
      </c>
      <c r="D2676" s="4">
        <v>162.03</v>
      </c>
      <c r="E2676" s="5">
        <f t="shared" si="164"/>
        <v>1134.21</v>
      </c>
      <c r="F2676" s="6">
        <v>0.03</v>
      </c>
      <c r="G2676" s="5">
        <f t="shared" si="165"/>
        <v>34.026299999999999</v>
      </c>
      <c r="H2676" s="2">
        <v>2</v>
      </c>
      <c r="I2676" s="3">
        <v>300</v>
      </c>
      <c r="J2676" s="5">
        <f t="shared" si="166"/>
        <v>1400.1837</v>
      </c>
      <c r="K2676" s="11" t="str">
        <f t="shared" si="167"/>
        <v>P0223|Nov</v>
      </c>
    </row>
    <row r="2677" spans="1:11" ht="15" customHeight="1" x14ac:dyDescent="0.25">
      <c r="A2677" s="2" t="s">
        <v>481</v>
      </c>
      <c r="B2677" s="2" t="s">
        <v>10</v>
      </c>
      <c r="C2677" s="2">
        <v>15</v>
      </c>
      <c r="D2677" s="4">
        <v>296.75</v>
      </c>
      <c r="E2677" s="5">
        <f t="shared" si="164"/>
        <v>4451.25</v>
      </c>
      <c r="F2677" s="6">
        <v>0.03</v>
      </c>
      <c r="G2677" s="5">
        <f t="shared" si="165"/>
        <v>133.53749999999999</v>
      </c>
      <c r="H2677" s="2">
        <v>6</v>
      </c>
      <c r="I2677" s="3">
        <v>900</v>
      </c>
      <c r="J2677" s="5">
        <f t="shared" si="166"/>
        <v>5217.7124999999996</v>
      </c>
      <c r="K2677" s="11" t="str">
        <f t="shared" si="167"/>
        <v>P0223|Dec</v>
      </c>
    </row>
    <row r="2678" spans="1:11" ht="15" customHeight="1" x14ac:dyDescent="0.25">
      <c r="A2678" s="2" t="s">
        <v>481</v>
      </c>
      <c r="B2678" s="2" t="s">
        <v>11</v>
      </c>
      <c r="C2678" s="2">
        <v>13</v>
      </c>
      <c r="D2678" s="4">
        <v>261.33999999999997</v>
      </c>
      <c r="E2678" s="5">
        <f t="shared" si="164"/>
        <v>3397.4199999999996</v>
      </c>
      <c r="F2678" s="6">
        <v>0.03</v>
      </c>
      <c r="G2678" s="5">
        <f t="shared" si="165"/>
        <v>101.92259999999999</v>
      </c>
      <c r="H2678" s="2">
        <v>5</v>
      </c>
      <c r="I2678" s="3">
        <v>750</v>
      </c>
      <c r="J2678" s="5">
        <f t="shared" si="166"/>
        <v>4045.4974000000002</v>
      </c>
      <c r="K2678" s="11" t="str">
        <f t="shared" si="167"/>
        <v>P0223|Jan</v>
      </c>
    </row>
    <row r="2679" spans="1:11" ht="15" customHeight="1" x14ac:dyDescent="0.25">
      <c r="A2679" s="2" t="s">
        <v>481</v>
      </c>
      <c r="B2679" s="2" t="s">
        <v>12</v>
      </c>
      <c r="C2679" s="2">
        <v>12</v>
      </c>
      <c r="D2679" s="4">
        <v>265.47000000000003</v>
      </c>
      <c r="E2679" s="5">
        <f t="shared" si="164"/>
        <v>3185.6400000000003</v>
      </c>
      <c r="F2679" s="6">
        <v>0.03</v>
      </c>
      <c r="G2679" s="5">
        <f t="shared" si="165"/>
        <v>95.569200000000009</v>
      </c>
      <c r="H2679" s="2">
        <v>5</v>
      </c>
      <c r="I2679" s="3">
        <v>750</v>
      </c>
      <c r="J2679" s="5">
        <f t="shared" si="166"/>
        <v>3840.0708000000004</v>
      </c>
      <c r="K2679" s="11" t="str">
        <f t="shared" si="167"/>
        <v>P0223|Feb</v>
      </c>
    </row>
    <row r="2680" spans="1:11" ht="15" customHeight="1" x14ac:dyDescent="0.25">
      <c r="A2680" s="2" t="s">
        <v>481</v>
      </c>
      <c r="B2680" s="2" t="s">
        <v>13</v>
      </c>
      <c r="C2680" s="2">
        <v>12</v>
      </c>
      <c r="D2680" s="4">
        <v>210.02</v>
      </c>
      <c r="E2680" s="5">
        <f t="shared" si="164"/>
        <v>2520.2400000000002</v>
      </c>
      <c r="F2680" s="6">
        <v>0.03</v>
      </c>
      <c r="G2680" s="5">
        <f t="shared" si="165"/>
        <v>75.607200000000006</v>
      </c>
      <c r="H2680" s="2">
        <v>4</v>
      </c>
      <c r="I2680" s="3">
        <v>600</v>
      </c>
      <c r="J2680" s="5">
        <f t="shared" si="166"/>
        <v>3044.6328000000003</v>
      </c>
      <c r="K2680" s="11" t="str">
        <f t="shared" si="167"/>
        <v>P0223|Mar</v>
      </c>
    </row>
    <row r="2681" spans="1:11" ht="15" customHeight="1" x14ac:dyDescent="0.25">
      <c r="A2681" s="2" t="s">
        <v>483</v>
      </c>
      <c r="B2681" s="2" t="s">
        <v>2</v>
      </c>
      <c r="C2681" s="2">
        <v>5</v>
      </c>
      <c r="D2681" s="4">
        <v>80.489999999999995</v>
      </c>
      <c r="E2681" s="5">
        <f t="shared" si="164"/>
        <v>402.45</v>
      </c>
      <c r="F2681" s="6">
        <v>0.03</v>
      </c>
      <c r="G2681" s="5">
        <f t="shared" si="165"/>
        <v>12.073499999999999</v>
      </c>
      <c r="H2681" s="2">
        <v>2</v>
      </c>
      <c r="I2681" s="3">
        <v>190</v>
      </c>
      <c r="J2681" s="5">
        <f t="shared" si="166"/>
        <v>580.37650000000008</v>
      </c>
      <c r="K2681" s="11" t="str">
        <f t="shared" si="167"/>
        <v>P0224|Apr</v>
      </c>
    </row>
    <row r="2682" spans="1:11" ht="15" customHeight="1" x14ac:dyDescent="0.25">
      <c r="A2682" s="2" t="s">
        <v>483</v>
      </c>
      <c r="B2682" s="2" t="s">
        <v>3</v>
      </c>
      <c r="C2682" s="2">
        <v>6</v>
      </c>
      <c r="D2682" s="4">
        <v>94.75</v>
      </c>
      <c r="E2682" s="5">
        <f t="shared" si="164"/>
        <v>568.5</v>
      </c>
      <c r="F2682" s="6">
        <v>0.03</v>
      </c>
      <c r="G2682" s="5">
        <f t="shared" si="165"/>
        <v>17.055</v>
      </c>
      <c r="H2682" s="2">
        <v>2</v>
      </c>
      <c r="I2682" s="3">
        <v>190</v>
      </c>
      <c r="J2682" s="5">
        <f t="shared" si="166"/>
        <v>741.44500000000005</v>
      </c>
      <c r="K2682" s="11" t="str">
        <f t="shared" si="167"/>
        <v>P0224|May</v>
      </c>
    </row>
    <row r="2683" spans="1:11" ht="15" customHeight="1" x14ac:dyDescent="0.25">
      <c r="A2683" s="2" t="s">
        <v>483</v>
      </c>
      <c r="B2683" s="2" t="s">
        <v>4</v>
      </c>
      <c r="C2683" s="2">
        <v>7</v>
      </c>
      <c r="D2683" s="4">
        <v>105.88</v>
      </c>
      <c r="E2683" s="5">
        <f t="shared" si="164"/>
        <v>741.16</v>
      </c>
      <c r="F2683" s="6">
        <v>0.03</v>
      </c>
      <c r="G2683" s="5">
        <f t="shared" si="165"/>
        <v>22.2348</v>
      </c>
      <c r="H2683" s="2">
        <v>2</v>
      </c>
      <c r="I2683" s="3">
        <v>190</v>
      </c>
      <c r="J2683" s="5">
        <f t="shared" si="166"/>
        <v>908.92520000000002</v>
      </c>
      <c r="K2683" s="11" t="str">
        <f t="shared" si="167"/>
        <v>P0224|Jun</v>
      </c>
    </row>
    <row r="2684" spans="1:11" ht="15" customHeight="1" x14ac:dyDescent="0.25">
      <c r="A2684" s="2" t="s">
        <v>483</v>
      </c>
      <c r="B2684" s="2" t="s">
        <v>5</v>
      </c>
      <c r="C2684" s="2">
        <v>8</v>
      </c>
      <c r="D2684" s="4">
        <v>114.8</v>
      </c>
      <c r="E2684" s="5">
        <f t="shared" si="164"/>
        <v>918.4</v>
      </c>
      <c r="F2684" s="6">
        <v>0.03</v>
      </c>
      <c r="G2684" s="5">
        <f t="shared" si="165"/>
        <v>27.552</v>
      </c>
      <c r="H2684" s="2">
        <v>2</v>
      </c>
      <c r="I2684" s="3">
        <v>190</v>
      </c>
      <c r="J2684" s="5">
        <f t="shared" si="166"/>
        <v>1080.8480000000002</v>
      </c>
      <c r="K2684" s="11" t="str">
        <f t="shared" si="167"/>
        <v>P0224|Jul</v>
      </c>
    </row>
    <row r="2685" spans="1:11" ht="15" customHeight="1" x14ac:dyDescent="0.25">
      <c r="A2685" s="2" t="s">
        <v>483</v>
      </c>
      <c r="B2685" s="2" t="s">
        <v>6</v>
      </c>
      <c r="C2685" s="2">
        <v>8</v>
      </c>
      <c r="D2685" s="4">
        <v>109.3</v>
      </c>
      <c r="E2685" s="5">
        <f t="shared" si="164"/>
        <v>874.4</v>
      </c>
      <c r="F2685" s="6">
        <v>0.03</v>
      </c>
      <c r="G2685" s="5">
        <f t="shared" si="165"/>
        <v>26.231999999999999</v>
      </c>
      <c r="H2685" s="2">
        <v>2</v>
      </c>
      <c r="I2685" s="3">
        <v>190</v>
      </c>
      <c r="J2685" s="5">
        <f t="shared" si="166"/>
        <v>1038.1680000000001</v>
      </c>
      <c r="K2685" s="11" t="str">
        <f t="shared" si="167"/>
        <v>P0224|Aug</v>
      </c>
    </row>
    <row r="2686" spans="1:11" ht="15" customHeight="1" x14ac:dyDescent="0.25">
      <c r="A2686" s="2" t="s">
        <v>483</v>
      </c>
      <c r="B2686" s="2" t="s">
        <v>7</v>
      </c>
      <c r="C2686" s="2">
        <v>6</v>
      </c>
      <c r="D2686" s="4">
        <v>100.11</v>
      </c>
      <c r="E2686" s="5">
        <f t="shared" si="164"/>
        <v>600.66</v>
      </c>
      <c r="F2686" s="6">
        <v>0.03</v>
      </c>
      <c r="G2686" s="5">
        <f t="shared" si="165"/>
        <v>18.0198</v>
      </c>
      <c r="H2686" s="2">
        <v>2</v>
      </c>
      <c r="I2686" s="3">
        <v>190</v>
      </c>
      <c r="J2686" s="5">
        <f t="shared" si="166"/>
        <v>772.64019999999994</v>
      </c>
      <c r="K2686" s="11" t="str">
        <f t="shared" si="167"/>
        <v>P0224|Sep</v>
      </c>
    </row>
    <row r="2687" spans="1:11" ht="15" customHeight="1" x14ac:dyDescent="0.25">
      <c r="A2687" s="2" t="s">
        <v>483</v>
      </c>
      <c r="B2687" s="2" t="s">
        <v>8</v>
      </c>
      <c r="C2687" s="2">
        <v>6</v>
      </c>
      <c r="D2687" s="4">
        <v>99.29</v>
      </c>
      <c r="E2687" s="5">
        <f t="shared" si="164"/>
        <v>595.74</v>
      </c>
      <c r="F2687" s="6">
        <v>0.03</v>
      </c>
      <c r="G2687" s="5">
        <f t="shared" si="165"/>
        <v>17.872199999999999</v>
      </c>
      <c r="H2687" s="2">
        <v>2</v>
      </c>
      <c r="I2687" s="3">
        <v>190</v>
      </c>
      <c r="J2687" s="5">
        <f t="shared" si="166"/>
        <v>767.86779999999999</v>
      </c>
      <c r="K2687" s="11" t="str">
        <f t="shared" si="167"/>
        <v>P0224|Oct</v>
      </c>
    </row>
    <row r="2688" spans="1:11" ht="15" customHeight="1" x14ac:dyDescent="0.25">
      <c r="A2688" s="2" t="s">
        <v>483</v>
      </c>
      <c r="B2688" s="2" t="s">
        <v>9</v>
      </c>
      <c r="C2688" s="2">
        <v>5</v>
      </c>
      <c r="D2688" s="4">
        <v>97.24</v>
      </c>
      <c r="E2688" s="5">
        <f t="shared" si="164"/>
        <v>486.2</v>
      </c>
      <c r="F2688" s="6">
        <v>0.03</v>
      </c>
      <c r="G2688" s="5">
        <f t="shared" si="165"/>
        <v>14.585999999999999</v>
      </c>
      <c r="H2688" s="2">
        <v>2</v>
      </c>
      <c r="I2688" s="3">
        <v>190</v>
      </c>
      <c r="J2688" s="5">
        <f t="shared" si="166"/>
        <v>661.61400000000003</v>
      </c>
      <c r="K2688" s="11" t="str">
        <f t="shared" si="167"/>
        <v>P0224|Nov</v>
      </c>
    </row>
    <row r="2689" spans="1:11" ht="15" customHeight="1" x14ac:dyDescent="0.25">
      <c r="A2689" s="2" t="s">
        <v>483</v>
      </c>
      <c r="B2689" s="2" t="s">
        <v>10</v>
      </c>
      <c r="C2689" s="2">
        <v>13</v>
      </c>
      <c r="D2689" s="4">
        <v>177.62</v>
      </c>
      <c r="E2689" s="5">
        <f t="shared" si="164"/>
        <v>2309.06</v>
      </c>
      <c r="F2689" s="6">
        <v>0.03</v>
      </c>
      <c r="G2689" s="5">
        <f t="shared" si="165"/>
        <v>69.271799999999999</v>
      </c>
      <c r="H2689" s="2">
        <v>5</v>
      </c>
      <c r="I2689" s="3">
        <v>475</v>
      </c>
      <c r="J2689" s="5">
        <f t="shared" si="166"/>
        <v>2714.7882</v>
      </c>
      <c r="K2689" s="11" t="str">
        <f t="shared" si="167"/>
        <v>P0224|Dec</v>
      </c>
    </row>
    <row r="2690" spans="1:11" ht="15" customHeight="1" x14ac:dyDescent="0.25">
      <c r="A2690" s="2" t="s">
        <v>483</v>
      </c>
      <c r="B2690" s="2" t="s">
        <v>11</v>
      </c>
      <c r="C2690" s="2">
        <v>11</v>
      </c>
      <c r="D2690" s="4">
        <v>165.31</v>
      </c>
      <c r="E2690" s="5">
        <f t="shared" si="164"/>
        <v>1818.41</v>
      </c>
      <c r="F2690" s="6">
        <v>0.03</v>
      </c>
      <c r="G2690" s="5">
        <f t="shared" si="165"/>
        <v>54.552300000000002</v>
      </c>
      <c r="H2690" s="2">
        <v>4</v>
      </c>
      <c r="I2690" s="3">
        <v>380</v>
      </c>
      <c r="J2690" s="5">
        <f t="shared" si="166"/>
        <v>2143.8577</v>
      </c>
      <c r="K2690" s="11" t="str">
        <f t="shared" si="167"/>
        <v>P0224|Jan</v>
      </c>
    </row>
    <row r="2691" spans="1:11" ht="15" customHeight="1" x14ac:dyDescent="0.25">
      <c r="A2691" s="2" t="s">
        <v>483</v>
      </c>
      <c r="B2691" s="2" t="s">
        <v>12</v>
      </c>
      <c r="C2691" s="2">
        <v>10</v>
      </c>
      <c r="D2691" s="4">
        <v>148.24</v>
      </c>
      <c r="E2691" s="5">
        <f t="shared" si="164"/>
        <v>1482.4</v>
      </c>
      <c r="F2691" s="6">
        <v>0.03</v>
      </c>
      <c r="G2691" s="5">
        <f t="shared" si="165"/>
        <v>44.472000000000001</v>
      </c>
      <c r="H2691" s="2">
        <v>4</v>
      </c>
      <c r="I2691" s="3">
        <v>380</v>
      </c>
      <c r="J2691" s="5">
        <f t="shared" si="166"/>
        <v>1817.9280000000001</v>
      </c>
      <c r="K2691" s="11" t="str">
        <f t="shared" si="167"/>
        <v>P0224|Feb</v>
      </c>
    </row>
    <row r="2692" spans="1:11" ht="15" customHeight="1" x14ac:dyDescent="0.25">
      <c r="A2692" s="2" t="s">
        <v>483</v>
      </c>
      <c r="B2692" s="2" t="s">
        <v>13</v>
      </c>
      <c r="C2692" s="2">
        <v>9</v>
      </c>
      <c r="D2692" s="4">
        <v>139.69999999999999</v>
      </c>
      <c r="E2692" s="5">
        <f t="shared" si="164"/>
        <v>1257.3</v>
      </c>
      <c r="F2692" s="6">
        <v>0.03</v>
      </c>
      <c r="G2692" s="5">
        <f t="shared" si="165"/>
        <v>37.718999999999994</v>
      </c>
      <c r="H2692" s="2">
        <v>3</v>
      </c>
      <c r="I2692" s="3">
        <v>285</v>
      </c>
      <c r="J2692" s="5">
        <f t="shared" si="166"/>
        <v>1504.5809999999999</v>
      </c>
      <c r="K2692" s="11" t="str">
        <f t="shared" si="167"/>
        <v>P0224|Mar</v>
      </c>
    </row>
    <row r="2693" spans="1:11" ht="15" customHeight="1" x14ac:dyDescent="0.25">
      <c r="A2693" s="2" t="s">
        <v>485</v>
      </c>
      <c r="B2693" s="2" t="s">
        <v>2</v>
      </c>
      <c r="C2693" s="2">
        <v>5</v>
      </c>
      <c r="D2693" s="4">
        <v>252.73</v>
      </c>
      <c r="E2693" s="5">
        <f t="shared" ref="E2693:E2756" si="168">C2693*D2693</f>
        <v>1263.6499999999999</v>
      </c>
      <c r="F2693" s="6">
        <v>0.03</v>
      </c>
      <c r="G2693" s="5">
        <f t="shared" ref="G2693:G2756" si="169">E2693*F2693</f>
        <v>37.909499999999994</v>
      </c>
      <c r="H2693" s="2">
        <v>2</v>
      </c>
      <c r="I2693" s="3">
        <v>450</v>
      </c>
      <c r="J2693" s="5">
        <f t="shared" ref="J2693:J2756" si="170">E2693+I2693-G2693</f>
        <v>1675.7404999999999</v>
      </c>
      <c r="K2693" s="11" t="str">
        <f t="shared" ref="K2693:K2756" si="171">A2693&amp;"|"&amp;B2693</f>
        <v>P0225|Apr</v>
      </c>
    </row>
    <row r="2694" spans="1:11" ht="15" customHeight="1" x14ac:dyDescent="0.25">
      <c r="A2694" s="2" t="s">
        <v>485</v>
      </c>
      <c r="B2694" s="2" t="s">
        <v>3</v>
      </c>
      <c r="C2694" s="2">
        <v>7</v>
      </c>
      <c r="D2694" s="4">
        <v>264.49</v>
      </c>
      <c r="E2694" s="5">
        <f t="shared" si="168"/>
        <v>1851.43</v>
      </c>
      <c r="F2694" s="6">
        <v>0.03</v>
      </c>
      <c r="G2694" s="5">
        <f t="shared" si="169"/>
        <v>55.542900000000003</v>
      </c>
      <c r="H2694" s="2">
        <v>2</v>
      </c>
      <c r="I2694" s="3">
        <v>450</v>
      </c>
      <c r="J2694" s="5">
        <f t="shared" si="170"/>
        <v>2245.8871000000004</v>
      </c>
      <c r="K2694" s="11" t="str">
        <f t="shared" si="171"/>
        <v>P0225|May</v>
      </c>
    </row>
    <row r="2695" spans="1:11" ht="15" customHeight="1" x14ac:dyDescent="0.25">
      <c r="A2695" s="2" t="s">
        <v>485</v>
      </c>
      <c r="B2695" s="2" t="s">
        <v>4</v>
      </c>
      <c r="C2695" s="2">
        <v>8</v>
      </c>
      <c r="D2695" s="4">
        <v>253.48</v>
      </c>
      <c r="E2695" s="5">
        <f t="shared" si="168"/>
        <v>2027.84</v>
      </c>
      <c r="F2695" s="6">
        <v>0.03</v>
      </c>
      <c r="G2695" s="5">
        <f t="shared" si="169"/>
        <v>60.835199999999993</v>
      </c>
      <c r="H2695" s="2">
        <v>2</v>
      </c>
      <c r="I2695" s="3">
        <v>450</v>
      </c>
      <c r="J2695" s="5">
        <f t="shared" si="170"/>
        <v>2417.0048000000002</v>
      </c>
      <c r="K2695" s="11" t="str">
        <f t="shared" si="171"/>
        <v>P0225|Jun</v>
      </c>
    </row>
    <row r="2696" spans="1:11" ht="15" customHeight="1" x14ac:dyDescent="0.25">
      <c r="A2696" s="2" t="s">
        <v>485</v>
      </c>
      <c r="B2696" s="2" t="s">
        <v>5</v>
      </c>
      <c r="C2696" s="2">
        <v>12</v>
      </c>
      <c r="D2696" s="4">
        <v>318.18</v>
      </c>
      <c r="E2696" s="5">
        <f t="shared" si="168"/>
        <v>3818.16</v>
      </c>
      <c r="F2696" s="6">
        <v>0.03</v>
      </c>
      <c r="G2696" s="5">
        <f t="shared" si="169"/>
        <v>114.5448</v>
      </c>
      <c r="H2696" s="2">
        <v>3</v>
      </c>
      <c r="I2696" s="3">
        <v>675</v>
      </c>
      <c r="J2696" s="5">
        <f t="shared" si="170"/>
        <v>4378.6152000000002</v>
      </c>
      <c r="K2696" s="11" t="str">
        <f t="shared" si="171"/>
        <v>P0225|Jul</v>
      </c>
    </row>
    <row r="2697" spans="1:11" ht="15" customHeight="1" x14ac:dyDescent="0.25">
      <c r="A2697" s="2" t="s">
        <v>485</v>
      </c>
      <c r="B2697" s="2" t="s">
        <v>6</v>
      </c>
      <c r="C2697" s="2">
        <v>10</v>
      </c>
      <c r="D2697" s="4">
        <v>267.22000000000003</v>
      </c>
      <c r="E2697" s="5">
        <f t="shared" si="168"/>
        <v>2672.2000000000003</v>
      </c>
      <c r="F2697" s="6">
        <v>0.03</v>
      </c>
      <c r="G2697" s="5">
        <f t="shared" si="169"/>
        <v>80.166000000000011</v>
      </c>
      <c r="H2697" s="2">
        <v>3</v>
      </c>
      <c r="I2697" s="3">
        <v>675</v>
      </c>
      <c r="J2697" s="5">
        <f t="shared" si="170"/>
        <v>3267.0340000000001</v>
      </c>
      <c r="K2697" s="11" t="str">
        <f t="shared" si="171"/>
        <v>P0225|Aug</v>
      </c>
    </row>
    <row r="2698" spans="1:11" ht="15" customHeight="1" x14ac:dyDescent="0.25">
      <c r="A2698" s="2" t="s">
        <v>485</v>
      </c>
      <c r="B2698" s="2" t="s">
        <v>7</v>
      </c>
      <c r="C2698" s="2">
        <v>6</v>
      </c>
      <c r="D2698" s="4">
        <v>301.48</v>
      </c>
      <c r="E2698" s="5">
        <f t="shared" si="168"/>
        <v>1808.88</v>
      </c>
      <c r="F2698" s="6">
        <v>0.03</v>
      </c>
      <c r="G2698" s="5">
        <f t="shared" si="169"/>
        <v>54.266400000000004</v>
      </c>
      <c r="H2698" s="2">
        <v>2</v>
      </c>
      <c r="I2698" s="3">
        <v>450</v>
      </c>
      <c r="J2698" s="5">
        <f t="shared" si="170"/>
        <v>2204.6136000000001</v>
      </c>
      <c r="K2698" s="11" t="str">
        <f t="shared" si="171"/>
        <v>P0225|Sep</v>
      </c>
    </row>
    <row r="2699" spans="1:11" ht="15" customHeight="1" x14ac:dyDescent="0.25">
      <c r="A2699" s="2" t="s">
        <v>485</v>
      </c>
      <c r="B2699" s="2" t="s">
        <v>8</v>
      </c>
      <c r="C2699" s="2">
        <v>6</v>
      </c>
      <c r="D2699" s="4">
        <v>252.45</v>
      </c>
      <c r="E2699" s="5">
        <f t="shared" si="168"/>
        <v>1514.6999999999998</v>
      </c>
      <c r="F2699" s="6">
        <v>0.03</v>
      </c>
      <c r="G2699" s="5">
        <f t="shared" si="169"/>
        <v>45.440999999999995</v>
      </c>
      <c r="H2699" s="2">
        <v>2</v>
      </c>
      <c r="I2699" s="3">
        <v>450</v>
      </c>
      <c r="J2699" s="5">
        <f t="shared" si="170"/>
        <v>1919.2589999999998</v>
      </c>
      <c r="K2699" s="11" t="str">
        <f t="shared" si="171"/>
        <v>P0225|Oct</v>
      </c>
    </row>
    <row r="2700" spans="1:11" ht="15" customHeight="1" x14ac:dyDescent="0.25">
      <c r="A2700" s="2" t="s">
        <v>485</v>
      </c>
      <c r="B2700" s="2" t="s">
        <v>9</v>
      </c>
      <c r="C2700" s="2">
        <v>6</v>
      </c>
      <c r="D2700" s="4">
        <v>302.92</v>
      </c>
      <c r="E2700" s="5">
        <f t="shared" si="168"/>
        <v>1817.52</v>
      </c>
      <c r="F2700" s="6">
        <v>0.03</v>
      </c>
      <c r="G2700" s="5">
        <f t="shared" si="169"/>
        <v>54.525599999999997</v>
      </c>
      <c r="H2700" s="2">
        <v>2</v>
      </c>
      <c r="I2700" s="3">
        <v>450</v>
      </c>
      <c r="J2700" s="5">
        <f t="shared" si="170"/>
        <v>2212.9944</v>
      </c>
      <c r="K2700" s="11" t="str">
        <f t="shared" si="171"/>
        <v>P0225|Nov</v>
      </c>
    </row>
    <row r="2701" spans="1:11" ht="15" customHeight="1" x14ac:dyDescent="0.25">
      <c r="A2701" s="2" t="s">
        <v>485</v>
      </c>
      <c r="B2701" s="2" t="s">
        <v>10</v>
      </c>
      <c r="C2701" s="2">
        <v>14</v>
      </c>
      <c r="D2701" s="4">
        <v>486.22</v>
      </c>
      <c r="E2701" s="5">
        <f t="shared" si="168"/>
        <v>6807.08</v>
      </c>
      <c r="F2701" s="6">
        <v>0.03</v>
      </c>
      <c r="G2701" s="5">
        <f t="shared" si="169"/>
        <v>204.2124</v>
      </c>
      <c r="H2701" s="2">
        <v>6</v>
      </c>
      <c r="I2701" s="3">
        <v>1350</v>
      </c>
      <c r="J2701" s="5">
        <f t="shared" si="170"/>
        <v>7952.8675999999996</v>
      </c>
      <c r="K2701" s="11" t="str">
        <f t="shared" si="171"/>
        <v>P0225|Dec</v>
      </c>
    </row>
    <row r="2702" spans="1:11" ht="15" customHeight="1" x14ac:dyDescent="0.25">
      <c r="A2702" s="2" t="s">
        <v>485</v>
      </c>
      <c r="B2702" s="2" t="s">
        <v>11</v>
      </c>
      <c r="C2702" s="2">
        <v>12</v>
      </c>
      <c r="D2702" s="4">
        <v>483.95</v>
      </c>
      <c r="E2702" s="5">
        <f t="shared" si="168"/>
        <v>5807.4</v>
      </c>
      <c r="F2702" s="6">
        <v>0.03</v>
      </c>
      <c r="G2702" s="5">
        <f t="shared" si="169"/>
        <v>174.22199999999998</v>
      </c>
      <c r="H2702" s="2">
        <v>5</v>
      </c>
      <c r="I2702" s="3">
        <v>1125</v>
      </c>
      <c r="J2702" s="5">
        <f t="shared" si="170"/>
        <v>6758.1779999999999</v>
      </c>
      <c r="K2702" s="11" t="str">
        <f t="shared" si="171"/>
        <v>P0225|Jan</v>
      </c>
    </row>
    <row r="2703" spans="1:11" ht="15" customHeight="1" x14ac:dyDescent="0.25">
      <c r="A2703" s="2" t="s">
        <v>485</v>
      </c>
      <c r="B2703" s="2" t="s">
        <v>12</v>
      </c>
      <c r="C2703" s="2">
        <v>11</v>
      </c>
      <c r="D2703" s="4">
        <v>416.29</v>
      </c>
      <c r="E2703" s="5">
        <f t="shared" si="168"/>
        <v>4579.1900000000005</v>
      </c>
      <c r="F2703" s="6">
        <v>0.03</v>
      </c>
      <c r="G2703" s="5">
        <f t="shared" si="169"/>
        <v>137.37570000000002</v>
      </c>
      <c r="H2703" s="2">
        <v>4</v>
      </c>
      <c r="I2703" s="3">
        <v>900</v>
      </c>
      <c r="J2703" s="5">
        <f t="shared" si="170"/>
        <v>5341.8143000000009</v>
      </c>
      <c r="K2703" s="11" t="str">
        <f t="shared" si="171"/>
        <v>P0225|Feb</v>
      </c>
    </row>
    <row r="2704" spans="1:11" ht="15" customHeight="1" x14ac:dyDescent="0.25">
      <c r="A2704" s="2" t="s">
        <v>485</v>
      </c>
      <c r="B2704" s="2" t="s">
        <v>13</v>
      </c>
      <c r="C2704" s="2">
        <v>11</v>
      </c>
      <c r="D2704" s="4">
        <v>374.02</v>
      </c>
      <c r="E2704" s="5">
        <f t="shared" si="168"/>
        <v>4114.2199999999993</v>
      </c>
      <c r="F2704" s="6">
        <v>0.03</v>
      </c>
      <c r="G2704" s="5">
        <f t="shared" si="169"/>
        <v>123.42659999999998</v>
      </c>
      <c r="H2704" s="2">
        <v>4</v>
      </c>
      <c r="I2704" s="3">
        <v>900</v>
      </c>
      <c r="J2704" s="5">
        <f t="shared" si="170"/>
        <v>4890.7933999999996</v>
      </c>
      <c r="K2704" s="11" t="str">
        <f t="shared" si="171"/>
        <v>P0225|Mar</v>
      </c>
    </row>
    <row r="2705" spans="1:11" ht="15" customHeight="1" x14ac:dyDescent="0.25">
      <c r="A2705" s="2" t="s">
        <v>487</v>
      </c>
      <c r="B2705" s="2" t="s">
        <v>2</v>
      </c>
      <c r="C2705" s="2">
        <v>7</v>
      </c>
      <c r="D2705" s="4">
        <v>162.06</v>
      </c>
      <c r="E2705" s="5">
        <f t="shared" si="168"/>
        <v>1134.42</v>
      </c>
      <c r="F2705" s="6">
        <v>0.03</v>
      </c>
      <c r="G2705" s="5">
        <f t="shared" si="169"/>
        <v>34.032600000000002</v>
      </c>
      <c r="H2705" s="2">
        <v>2</v>
      </c>
      <c r="I2705" s="3">
        <v>300</v>
      </c>
      <c r="J2705" s="5">
        <f t="shared" si="170"/>
        <v>1400.3874000000001</v>
      </c>
      <c r="K2705" s="11" t="str">
        <f t="shared" si="171"/>
        <v>P0226|Apr</v>
      </c>
    </row>
    <row r="2706" spans="1:11" ht="15" customHeight="1" x14ac:dyDescent="0.25">
      <c r="A2706" s="2" t="s">
        <v>487</v>
      </c>
      <c r="B2706" s="2" t="s">
        <v>3</v>
      </c>
      <c r="C2706" s="2">
        <v>8</v>
      </c>
      <c r="D2706" s="4">
        <v>178.77</v>
      </c>
      <c r="E2706" s="5">
        <f t="shared" si="168"/>
        <v>1430.16</v>
      </c>
      <c r="F2706" s="6">
        <v>0.03</v>
      </c>
      <c r="G2706" s="5">
        <f t="shared" si="169"/>
        <v>42.904800000000002</v>
      </c>
      <c r="H2706" s="2">
        <v>2</v>
      </c>
      <c r="I2706" s="3">
        <v>300</v>
      </c>
      <c r="J2706" s="5">
        <f t="shared" si="170"/>
        <v>1687.2552000000001</v>
      </c>
      <c r="K2706" s="11" t="str">
        <f t="shared" si="171"/>
        <v>P0226|May</v>
      </c>
    </row>
    <row r="2707" spans="1:11" ht="15" customHeight="1" x14ac:dyDescent="0.25">
      <c r="A2707" s="2" t="s">
        <v>487</v>
      </c>
      <c r="B2707" s="2" t="s">
        <v>4</v>
      </c>
      <c r="C2707" s="2">
        <v>7</v>
      </c>
      <c r="D2707" s="4">
        <v>181.22</v>
      </c>
      <c r="E2707" s="5">
        <f t="shared" si="168"/>
        <v>1268.54</v>
      </c>
      <c r="F2707" s="6">
        <v>0.03</v>
      </c>
      <c r="G2707" s="5">
        <f t="shared" si="169"/>
        <v>38.056199999999997</v>
      </c>
      <c r="H2707" s="2">
        <v>2</v>
      </c>
      <c r="I2707" s="3">
        <v>300</v>
      </c>
      <c r="J2707" s="5">
        <f t="shared" si="170"/>
        <v>1530.4838</v>
      </c>
      <c r="K2707" s="11" t="str">
        <f t="shared" si="171"/>
        <v>P0226|Jun</v>
      </c>
    </row>
    <row r="2708" spans="1:11" ht="15" customHeight="1" x14ac:dyDescent="0.25">
      <c r="A2708" s="2" t="s">
        <v>487</v>
      </c>
      <c r="B2708" s="2" t="s">
        <v>5</v>
      </c>
      <c r="C2708" s="2">
        <v>10</v>
      </c>
      <c r="D2708" s="4">
        <v>204.22</v>
      </c>
      <c r="E2708" s="5">
        <f t="shared" si="168"/>
        <v>2042.2</v>
      </c>
      <c r="F2708" s="6">
        <v>0.03</v>
      </c>
      <c r="G2708" s="5">
        <f t="shared" si="169"/>
        <v>61.265999999999998</v>
      </c>
      <c r="H2708" s="2">
        <v>3</v>
      </c>
      <c r="I2708" s="3">
        <v>450</v>
      </c>
      <c r="J2708" s="5">
        <f t="shared" si="170"/>
        <v>2430.9339999999997</v>
      </c>
      <c r="K2708" s="11" t="str">
        <f t="shared" si="171"/>
        <v>P0226|Jul</v>
      </c>
    </row>
    <row r="2709" spans="1:11" ht="15" customHeight="1" x14ac:dyDescent="0.25">
      <c r="A2709" s="2" t="s">
        <v>487</v>
      </c>
      <c r="B2709" s="2" t="s">
        <v>6</v>
      </c>
      <c r="C2709" s="2">
        <v>10</v>
      </c>
      <c r="D2709" s="4">
        <v>190.32</v>
      </c>
      <c r="E2709" s="5">
        <f t="shared" si="168"/>
        <v>1903.1999999999998</v>
      </c>
      <c r="F2709" s="6">
        <v>0.03</v>
      </c>
      <c r="G2709" s="5">
        <f t="shared" si="169"/>
        <v>57.095999999999989</v>
      </c>
      <c r="H2709" s="2">
        <v>3</v>
      </c>
      <c r="I2709" s="3">
        <v>450</v>
      </c>
      <c r="J2709" s="5">
        <f t="shared" si="170"/>
        <v>2296.1039999999998</v>
      </c>
      <c r="K2709" s="11" t="str">
        <f t="shared" si="171"/>
        <v>P0226|Aug</v>
      </c>
    </row>
    <row r="2710" spans="1:11" ht="15" customHeight="1" x14ac:dyDescent="0.25">
      <c r="A2710" s="2" t="s">
        <v>487</v>
      </c>
      <c r="B2710" s="2" t="s">
        <v>7</v>
      </c>
      <c r="C2710" s="2">
        <v>8</v>
      </c>
      <c r="D2710" s="4">
        <v>175.1</v>
      </c>
      <c r="E2710" s="5">
        <f t="shared" si="168"/>
        <v>1400.8</v>
      </c>
      <c r="F2710" s="6">
        <v>0.03</v>
      </c>
      <c r="G2710" s="5">
        <f t="shared" si="169"/>
        <v>42.023999999999994</v>
      </c>
      <c r="H2710" s="2">
        <v>2</v>
      </c>
      <c r="I2710" s="3">
        <v>300</v>
      </c>
      <c r="J2710" s="5">
        <f t="shared" si="170"/>
        <v>1658.7760000000001</v>
      </c>
      <c r="K2710" s="11" t="str">
        <f t="shared" si="171"/>
        <v>P0226|Sep</v>
      </c>
    </row>
    <row r="2711" spans="1:11" ht="15" customHeight="1" x14ac:dyDescent="0.25">
      <c r="A2711" s="2" t="s">
        <v>487</v>
      </c>
      <c r="B2711" s="2" t="s">
        <v>8</v>
      </c>
      <c r="C2711" s="2">
        <v>6</v>
      </c>
      <c r="D2711" s="4">
        <v>157.29</v>
      </c>
      <c r="E2711" s="5">
        <f t="shared" si="168"/>
        <v>943.74</v>
      </c>
      <c r="F2711" s="6">
        <v>0.03</v>
      </c>
      <c r="G2711" s="5">
        <f t="shared" si="169"/>
        <v>28.312200000000001</v>
      </c>
      <c r="H2711" s="2">
        <v>2</v>
      </c>
      <c r="I2711" s="3">
        <v>300</v>
      </c>
      <c r="J2711" s="5">
        <f t="shared" si="170"/>
        <v>1215.4277999999999</v>
      </c>
      <c r="K2711" s="11" t="str">
        <f t="shared" si="171"/>
        <v>P0226|Oct</v>
      </c>
    </row>
    <row r="2712" spans="1:11" ht="15" customHeight="1" x14ac:dyDescent="0.25">
      <c r="A2712" s="2" t="s">
        <v>487</v>
      </c>
      <c r="B2712" s="2" t="s">
        <v>9</v>
      </c>
      <c r="C2712" s="2">
        <v>7</v>
      </c>
      <c r="D2712" s="4">
        <v>178.96</v>
      </c>
      <c r="E2712" s="5">
        <f t="shared" si="168"/>
        <v>1252.72</v>
      </c>
      <c r="F2712" s="6">
        <v>0.03</v>
      </c>
      <c r="G2712" s="5">
        <f t="shared" si="169"/>
        <v>37.581600000000002</v>
      </c>
      <c r="H2712" s="2">
        <v>2</v>
      </c>
      <c r="I2712" s="3">
        <v>300</v>
      </c>
      <c r="J2712" s="5">
        <f t="shared" si="170"/>
        <v>1515.1384</v>
      </c>
      <c r="K2712" s="11" t="str">
        <f t="shared" si="171"/>
        <v>P0226|Nov</v>
      </c>
    </row>
    <row r="2713" spans="1:11" ht="15" customHeight="1" x14ac:dyDescent="0.25">
      <c r="A2713" s="2" t="s">
        <v>487</v>
      </c>
      <c r="B2713" s="2" t="s">
        <v>10</v>
      </c>
      <c r="C2713" s="2">
        <v>15</v>
      </c>
      <c r="D2713" s="4">
        <v>327.10000000000002</v>
      </c>
      <c r="E2713" s="5">
        <f t="shared" si="168"/>
        <v>4906.5</v>
      </c>
      <c r="F2713" s="6">
        <v>0.03</v>
      </c>
      <c r="G2713" s="5">
        <f t="shared" si="169"/>
        <v>147.19499999999999</v>
      </c>
      <c r="H2713" s="2">
        <v>6</v>
      </c>
      <c r="I2713" s="3">
        <v>900</v>
      </c>
      <c r="J2713" s="5">
        <f t="shared" si="170"/>
        <v>5659.3050000000003</v>
      </c>
      <c r="K2713" s="11" t="str">
        <f t="shared" si="171"/>
        <v>P0226|Dec</v>
      </c>
    </row>
    <row r="2714" spans="1:11" ht="15" customHeight="1" x14ac:dyDescent="0.25">
      <c r="A2714" s="2" t="s">
        <v>487</v>
      </c>
      <c r="B2714" s="2" t="s">
        <v>11</v>
      </c>
      <c r="C2714" s="2">
        <v>14</v>
      </c>
      <c r="D2714" s="4">
        <v>282.3</v>
      </c>
      <c r="E2714" s="5">
        <f t="shared" si="168"/>
        <v>3952.2000000000003</v>
      </c>
      <c r="F2714" s="6">
        <v>0.03</v>
      </c>
      <c r="G2714" s="5">
        <f t="shared" si="169"/>
        <v>118.566</v>
      </c>
      <c r="H2714" s="2">
        <v>6</v>
      </c>
      <c r="I2714" s="3">
        <v>900</v>
      </c>
      <c r="J2714" s="5">
        <f t="shared" si="170"/>
        <v>4733.6340000000009</v>
      </c>
      <c r="K2714" s="11" t="str">
        <f t="shared" si="171"/>
        <v>P0226|Jan</v>
      </c>
    </row>
    <row r="2715" spans="1:11" ht="15" customHeight="1" x14ac:dyDescent="0.25">
      <c r="A2715" s="2" t="s">
        <v>487</v>
      </c>
      <c r="B2715" s="2" t="s">
        <v>12</v>
      </c>
      <c r="C2715" s="2">
        <v>12</v>
      </c>
      <c r="D2715" s="4">
        <v>241.34</v>
      </c>
      <c r="E2715" s="5">
        <f t="shared" si="168"/>
        <v>2896.08</v>
      </c>
      <c r="F2715" s="6">
        <v>0.03</v>
      </c>
      <c r="G2715" s="5">
        <f t="shared" si="169"/>
        <v>86.88239999999999</v>
      </c>
      <c r="H2715" s="2">
        <v>5</v>
      </c>
      <c r="I2715" s="3">
        <v>750</v>
      </c>
      <c r="J2715" s="5">
        <f t="shared" si="170"/>
        <v>3559.1976</v>
      </c>
      <c r="K2715" s="11" t="str">
        <f t="shared" si="171"/>
        <v>P0226|Feb</v>
      </c>
    </row>
    <row r="2716" spans="1:11" ht="15" customHeight="1" x14ac:dyDescent="0.25">
      <c r="A2716" s="2" t="s">
        <v>487</v>
      </c>
      <c r="B2716" s="2" t="s">
        <v>13</v>
      </c>
      <c r="C2716" s="2">
        <v>12</v>
      </c>
      <c r="D2716" s="4">
        <v>226.7</v>
      </c>
      <c r="E2716" s="5">
        <f t="shared" si="168"/>
        <v>2720.3999999999996</v>
      </c>
      <c r="F2716" s="6">
        <v>0.03</v>
      </c>
      <c r="G2716" s="5">
        <f t="shared" si="169"/>
        <v>81.611999999999981</v>
      </c>
      <c r="H2716" s="2">
        <v>4</v>
      </c>
      <c r="I2716" s="3">
        <v>600</v>
      </c>
      <c r="J2716" s="5">
        <f t="shared" si="170"/>
        <v>3238.7879999999996</v>
      </c>
      <c r="K2716" s="11" t="str">
        <f t="shared" si="171"/>
        <v>P0226|Mar</v>
      </c>
    </row>
    <row r="2717" spans="1:11" ht="15" customHeight="1" x14ac:dyDescent="0.25">
      <c r="A2717" s="2" t="s">
        <v>489</v>
      </c>
      <c r="B2717" s="2" t="s">
        <v>2</v>
      </c>
      <c r="C2717" s="2">
        <v>6</v>
      </c>
      <c r="D2717" s="4">
        <v>123.69</v>
      </c>
      <c r="E2717" s="5">
        <f t="shared" si="168"/>
        <v>742.14</v>
      </c>
      <c r="F2717" s="6">
        <v>0.03</v>
      </c>
      <c r="G2717" s="5">
        <f t="shared" si="169"/>
        <v>22.264199999999999</v>
      </c>
      <c r="H2717" s="2">
        <v>2</v>
      </c>
      <c r="I2717" s="3">
        <v>300</v>
      </c>
      <c r="J2717" s="5">
        <f t="shared" si="170"/>
        <v>1019.8757999999999</v>
      </c>
      <c r="K2717" s="11" t="str">
        <f t="shared" si="171"/>
        <v>P0227|Apr</v>
      </c>
    </row>
    <row r="2718" spans="1:11" ht="15" customHeight="1" x14ac:dyDescent="0.25">
      <c r="A2718" s="2" t="s">
        <v>489</v>
      </c>
      <c r="B2718" s="2" t="s">
        <v>3</v>
      </c>
      <c r="C2718" s="2">
        <v>7</v>
      </c>
      <c r="D2718" s="4">
        <v>148.44</v>
      </c>
      <c r="E2718" s="5">
        <f t="shared" si="168"/>
        <v>1039.08</v>
      </c>
      <c r="F2718" s="6">
        <v>0.03</v>
      </c>
      <c r="G2718" s="5">
        <f t="shared" si="169"/>
        <v>31.172399999999996</v>
      </c>
      <c r="H2718" s="2">
        <v>2</v>
      </c>
      <c r="I2718" s="3">
        <v>300</v>
      </c>
      <c r="J2718" s="5">
        <f t="shared" si="170"/>
        <v>1307.9076</v>
      </c>
      <c r="K2718" s="11" t="str">
        <f t="shared" si="171"/>
        <v>P0227|May</v>
      </c>
    </row>
    <row r="2719" spans="1:11" ht="15" customHeight="1" x14ac:dyDescent="0.25">
      <c r="A2719" s="2" t="s">
        <v>489</v>
      </c>
      <c r="B2719" s="2" t="s">
        <v>4</v>
      </c>
      <c r="C2719" s="2">
        <v>7</v>
      </c>
      <c r="D2719" s="4">
        <v>152.55000000000001</v>
      </c>
      <c r="E2719" s="5">
        <f t="shared" si="168"/>
        <v>1067.8500000000001</v>
      </c>
      <c r="F2719" s="6">
        <v>0.03</v>
      </c>
      <c r="G2719" s="5">
        <f t="shared" si="169"/>
        <v>32.035500000000006</v>
      </c>
      <c r="H2719" s="2">
        <v>2</v>
      </c>
      <c r="I2719" s="3">
        <v>300</v>
      </c>
      <c r="J2719" s="5">
        <f t="shared" si="170"/>
        <v>1335.8145000000002</v>
      </c>
      <c r="K2719" s="11" t="str">
        <f t="shared" si="171"/>
        <v>P0227|Jun</v>
      </c>
    </row>
    <row r="2720" spans="1:11" ht="15" customHeight="1" x14ac:dyDescent="0.25">
      <c r="A2720" s="2" t="s">
        <v>489</v>
      </c>
      <c r="B2720" s="2" t="s">
        <v>5</v>
      </c>
      <c r="C2720" s="2">
        <v>10</v>
      </c>
      <c r="D2720" s="4">
        <v>179.31</v>
      </c>
      <c r="E2720" s="5">
        <f t="shared" si="168"/>
        <v>1793.1</v>
      </c>
      <c r="F2720" s="6">
        <v>0.03</v>
      </c>
      <c r="G2720" s="5">
        <f t="shared" si="169"/>
        <v>53.792999999999992</v>
      </c>
      <c r="H2720" s="2">
        <v>3</v>
      </c>
      <c r="I2720" s="3">
        <v>450</v>
      </c>
      <c r="J2720" s="5">
        <f t="shared" si="170"/>
        <v>2189.3069999999998</v>
      </c>
      <c r="K2720" s="11" t="str">
        <f t="shared" si="171"/>
        <v>P0227|Jul</v>
      </c>
    </row>
    <row r="2721" spans="1:11" ht="15" customHeight="1" x14ac:dyDescent="0.25">
      <c r="A2721" s="2" t="s">
        <v>489</v>
      </c>
      <c r="B2721" s="2" t="s">
        <v>6</v>
      </c>
      <c r="C2721" s="2">
        <v>9</v>
      </c>
      <c r="D2721" s="4">
        <v>173.23</v>
      </c>
      <c r="E2721" s="5">
        <f t="shared" si="168"/>
        <v>1559.07</v>
      </c>
      <c r="F2721" s="6">
        <v>0.03</v>
      </c>
      <c r="G2721" s="5">
        <f t="shared" si="169"/>
        <v>46.772099999999995</v>
      </c>
      <c r="H2721" s="2">
        <v>2</v>
      </c>
      <c r="I2721" s="3">
        <v>300</v>
      </c>
      <c r="J2721" s="5">
        <f t="shared" si="170"/>
        <v>1812.2979</v>
      </c>
      <c r="K2721" s="11" t="str">
        <f t="shared" si="171"/>
        <v>P0227|Aug</v>
      </c>
    </row>
    <row r="2722" spans="1:11" ht="15" customHeight="1" x14ac:dyDescent="0.25">
      <c r="A2722" s="2" t="s">
        <v>489</v>
      </c>
      <c r="B2722" s="2" t="s">
        <v>7</v>
      </c>
      <c r="C2722" s="2">
        <v>6</v>
      </c>
      <c r="D2722" s="4">
        <v>145.07</v>
      </c>
      <c r="E2722" s="5">
        <f t="shared" si="168"/>
        <v>870.42</v>
      </c>
      <c r="F2722" s="6">
        <v>0.03</v>
      </c>
      <c r="G2722" s="5">
        <f t="shared" si="169"/>
        <v>26.112599999999997</v>
      </c>
      <c r="H2722" s="2">
        <v>2</v>
      </c>
      <c r="I2722" s="3">
        <v>300</v>
      </c>
      <c r="J2722" s="5">
        <f t="shared" si="170"/>
        <v>1144.3074000000001</v>
      </c>
      <c r="K2722" s="11" t="str">
        <f t="shared" si="171"/>
        <v>P0227|Sep</v>
      </c>
    </row>
    <row r="2723" spans="1:11" ht="15" customHeight="1" x14ac:dyDescent="0.25">
      <c r="A2723" s="2" t="s">
        <v>489</v>
      </c>
      <c r="B2723" s="2" t="s">
        <v>8</v>
      </c>
      <c r="C2723" s="2">
        <v>6</v>
      </c>
      <c r="D2723" s="4">
        <v>155.1</v>
      </c>
      <c r="E2723" s="5">
        <f t="shared" si="168"/>
        <v>930.59999999999991</v>
      </c>
      <c r="F2723" s="6">
        <v>0.03</v>
      </c>
      <c r="G2723" s="5">
        <f t="shared" si="169"/>
        <v>27.917999999999996</v>
      </c>
      <c r="H2723" s="2">
        <v>2</v>
      </c>
      <c r="I2723" s="3">
        <v>300</v>
      </c>
      <c r="J2723" s="5">
        <f t="shared" si="170"/>
        <v>1202.682</v>
      </c>
      <c r="K2723" s="11" t="str">
        <f t="shared" si="171"/>
        <v>P0227|Oct</v>
      </c>
    </row>
    <row r="2724" spans="1:11" ht="15" customHeight="1" x14ac:dyDescent="0.25">
      <c r="A2724" s="2" t="s">
        <v>489</v>
      </c>
      <c r="B2724" s="2" t="s">
        <v>9</v>
      </c>
      <c r="C2724" s="2">
        <v>6</v>
      </c>
      <c r="D2724" s="4">
        <v>151.56</v>
      </c>
      <c r="E2724" s="5">
        <f t="shared" si="168"/>
        <v>909.36</v>
      </c>
      <c r="F2724" s="6">
        <v>0.03</v>
      </c>
      <c r="G2724" s="5">
        <f t="shared" si="169"/>
        <v>27.280799999999999</v>
      </c>
      <c r="H2724" s="2">
        <v>2</v>
      </c>
      <c r="I2724" s="3">
        <v>300</v>
      </c>
      <c r="J2724" s="5">
        <f t="shared" si="170"/>
        <v>1182.0792000000001</v>
      </c>
      <c r="K2724" s="11" t="str">
        <f t="shared" si="171"/>
        <v>P0227|Nov</v>
      </c>
    </row>
    <row r="2725" spans="1:11" ht="15" customHeight="1" x14ac:dyDescent="0.25">
      <c r="A2725" s="2" t="s">
        <v>489</v>
      </c>
      <c r="B2725" s="2" t="s">
        <v>10</v>
      </c>
      <c r="C2725" s="2">
        <v>14</v>
      </c>
      <c r="D2725" s="4">
        <v>303.52</v>
      </c>
      <c r="E2725" s="5">
        <f t="shared" si="168"/>
        <v>4249.28</v>
      </c>
      <c r="F2725" s="6">
        <v>0.03</v>
      </c>
      <c r="G2725" s="5">
        <f t="shared" si="169"/>
        <v>127.47839999999999</v>
      </c>
      <c r="H2725" s="2">
        <v>6</v>
      </c>
      <c r="I2725" s="3">
        <v>900</v>
      </c>
      <c r="J2725" s="5">
        <f t="shared" si="170"/>
        <v>5021.8015999999998</v>
      </c>
      <c r="K2725" s="11" t="str">
        <f t="shared" si="171"/>
        <v>P0227|Dec</v>
      </c>
    </row>
    <row r="2726" spans="1:11" ht="15" customHeight="1" x14ac:dyDescent="0.25">
      <c r="A2726" s="2" t="s">
        <v>489</v>
      </c>
      <c r="B2726" s="2" t="s">
        <v>11</v>
      </c>
      <c r="C2726" s="2">
        <v>12</v>
      </c>
      <c r="D2726" s="4">
        <v>248.57</v>
      </c>
      <c r="E2726" s="5">
        <f t="shared" si="168"/>
        <v>2982.84</v>
      </c>
      <c r="F2726" s="6">
        <v>0.03</v>
      </c>
      <c r="G2726" s="5">
        <f t="shared" si="169"/>
        <v>89.485200000000006</v>
      </c>
      <c r="H2726" s="2">
        <v>5</v>
      </c>
      <c r="I2726" s="3">
        <v>750</v>
      </c>
      <c r="J2726" s="5">
        <f t="shared" si="170"/>
        <v>3643.3548000000001</v>
      </c>
      <c r="K2726" s="11" t="str">
        <f t="shared" si="171"/>
        <v>P0227|Jan</v>
      </c>
    </row>
    <row r="2727" spans="1:11" ht="15" customHeight="1" x14ac:dyDescent="0.25">
      <c r="A2727" s="2" t="s">
        <v>489</v>
      </c>
      <c r="B2727" s="2" t="s">
        <v>12</v>
      </c>
      <c r="C2727" s="2">
        <v>10</v>
      </c>
      <c r="D2727" s="4">
        <v>247.35</v>
      </c>
      <c r="E2727" s="5">
        <f t="shared" si="168"/>
        <v>2473.5</v>
      </c>
      <c r="F2727" s="6">
        <v>0.03</v>
      </c>
      <c r="G2727" s="5">
        <f t="shared" si="169"/>
        <v>74.204999999999998</v>
      </c>
      <c r="H2727" s="2">
        <v>4</v>
      </c>
      <c r="I2727" s="3">
        <v>600</v>
      </c>
      <c r="J2727" s="5">
        <f t="shared" si="170"/>
        <v>2999.2950000000001</v>
      </c>
      <c r="K2727" s="11" t="str">
        <f t="shared" si="171"/>
        <v>P0227|Feb</v>
      </c>
    </row>
    <row r="2728" spans="1:11" ht="15" customHeight="1" x14ac:dyDescent="0.25">
      <c r="A2728" s="2" t="s">
        <v>489</v>
      </c>
      <c r="B2728" s="2" t="s">
        <v>13</v>
      </c>
      <c r="C2728" s="2">
        <v>11</v>
      </c>
      <c r="D2728" s="4">
        <v>228.5</v>
      </c>
      <c r="E2728" s="5">
        <f t="shared" si="168"/>
        <v>2513.5</v>
      </c>
      <c r="F2728" s="6">
        <v>0.03</v>
      </c>
      <c r="G2728" s="5">
        <f t="shared" si="169"/>
        <v>75.405000000000001</v>
      </c>
      <c r="H2728" s="2">
        <v>4</v>
      </c>
      <c r="I2728" s="3">
        <v>600</v>
      </c>
      <c r="J2728" s="5">
        <f t="shared" si="170"/>
        <v>3038.0949999999998</v>
      </c>
      <c r="K2728" s="11" t="str">
        <f t="shared" si="171"/>
        <v>P0227|Mar</v>
      </c>
    </row>
    <row r="2729" spans="1:11" ht="15" customHeight="1" x14ac:dyDescent="0.25">
      <c r="A2729" s="2" t="s">
        <v>491</v>
      </c>
      <c r="B2729" s="2" t="s">
        <v>2</v>
      </c>
      <c r="C2729" s="2">
        <v>6</v>
      </c>
      <c r="D2729" s="4">
        <v>128.19</v>
      </c>
      <c r="E2729" s="5">
        <f t="shared" si="168"/>
        <v>769.14</v>
      </c>
      <c r="F2729" s="6">
        <v>0.03</v>
      </c>
      <c r="G2729" s="5">
        <f t="shared" si="169"/>
        <v>23.074199999999998</v>
      </c>
      <c r="H2729" s="2">
        <v>2</v>
      </c>
      <c r="I2729" s="3">
        <v>240</v>
      </c>
      <c r="J2729" s="5">
        <f t="shared" si="170"/>
        <v>986.06579999999997</v>
      </c>
      <c r="K2729" s="11" t="str">
        <f t="shared" si="171"/>
        <v>P0228|Apr</v>
      </c>
    </row>
    <row r="2730" spans="1:11" ht="15" customHeight="1" x14ac:dyDescent="0.25">
      <c r="A2730" s="2" t="s">
        <v>491</v>
      </c>
      <c r="B2730" s="2" t="s">
        <v>3</v>
      </c>
      <c r="C2730" s="2">
        <v>6</v>
      </c>
      <c r="D2730" s="4">
        <v>133.36000000000001</v>
      </c>
      <c r="E2730" s="5">
        <f t="shared" si="168"/>
        <v>800.16000000000008</v>
      </c>
      <c r="F2730" s="6">
        <v>0.03</v>
      </c>
      <c r="G2730" s="5">
        <f t="shared" si="169"/>
        <v>24.004800000000003</v>
      </c>
      <c r="H2730" s="2">
        <v>2</v>
      </c>
      <c r="I2730" s="3">
        <v>240</v>
      </c>
      <c r="J2730" s="5">
        <f t="shared" si="170"/>
        <v>1016.1552</v>
      </c>
      <c r="K2730" s="11" t="str">
        <f t="shared" si="171"/>
        <v>P0228|May</v>
      </c>
    </row>
    <row r="2731" spans="1:11" ht="15" customHeight="1" x14ac:dyDescent="0.25">
      <c r="A2731" s="2" t="s">
        <v>491</v>
      </c>
      <c r="B2731" s="2" t="s">
        <v>4</v>
      </c>
      <c r="C2731" s="2">
        <v>8</v>
      </c>
      <c r="D2731" s="4">
        <v>134.99</v>
      </c>
      <c r="E2731" s="5">
        <f t="shared" si="168"/>
        <v>1079.92</v>
      </c>
      <c r="F2731" s="6">
        <v>0.03</v>
      </c>
      <c r="G2731" s="5">
        <f t="shared" si="169"/>
        <v>32.397600000000004</v>
      </c>
      <c r="H2731" s="2">
        <v>2</v>
      </c>
      <c r="I2731" s="3">
        <v>240</v>
      </c>
      <c r="J2731" s="5">
        <f t="shared" si="170"/>
        <v>1287.5224000000001</v>
      </c>
      <c r="K2731" s="11" t="str">
        <f t="shared" si="171"/>
        <v>P0228|Jun</v>
      </c>
    </row>
    <row r="2732" spans="1:11" ht="15" customHeight="1" x14ac:dyDescent="0.25">
      <c r="A2732" s="2" t="s">
        <v>491</v>
      </c>
      <c r="B2732" s="2" t="s">
        <v>5</v>
      </c>
      <c r="C2732" s="2">
        <v>10</v>
      </c>
      <c r="D2732" s="4">
        <v>160.77000000000001</v>
      </c>
      <c r="E2732" s="5">
        <f t="shared" si="168"/>
        <v>1607.7</v>
      </c>
      <c r="F2732" s="6">
        <v>0.03</v>
      </c>
      <c r="G2732" s="5">
        <f t="shared" si="169"/>
        <v>48.231000000000002</v>
      </c>
      <c r="H2732" s="2">
        <v>3</v>
      </c>
      <c r="I2732" s="3">
        <v>360</v>
      </c>
      <c r="J2732" s="5">
        <f t="shared" si="170"/>
        <v>1919.4690000000001</v>
      </c>
      <c r="K2732" s="11" t="str">
        <f t="shared" si="171"/>
        <v>P0228|Jul</v>
      </c>
    </row>
    <row r="2733" spans="1:11" ht="15" customHeight="1" x14ac:dyDescent="0.25">
      <c r="A2733" s="2" t="s">
        <v>491</v>
      </c>
      <c r="B2733" s="2" t="s">
        <v>6</v>
      </c>
      <c r="C2733" s="2">
        <v>10</v>
      </c>
      <c r="D2733" s="4">
        <v>154.07</v>
      </c>
      <c r="E2733" s="5">
        <f t="shared" si="168"/>
        <v>1540.6999999999998</v>
      </c>
      <c r="F2733" s="6">
        <v>0.03</v>
      </c>
      <c r="G2733" s="5">
        <f t="shared" si="169"/>
        <v>46.220999999999989</v>
      </c>
      <c r="H2733" s="2">
        <v>3</v>
      </c>
      <c r="I2733" s="3">
        <v>360</v>
      </c>
      <c r="J2733" s="5">
        <f t="shared" si="170"/>
        <v>1854.4789999999998</v>
      </c>
      <c r="K2733" s="11" t="str">
        <f t="shared" si="171"/>
        <v>P0228|Aug</v>
      </c>
    </row>
    <row r="2734" spans="1:11" ht="15" customHeight="1" x14ac:dyDescent="0.25">
      <c r="A2734" s="2" t="s">
        <v>491</v>
      </c>
      <c r="B2734" s="2" t="s">
        <v>7</v>
      </c>
      <c r="C2734" s="2">
        <v>6</v>
      </c>
      <c r="D2734" s="4">
        <v>142.9</v>
      </c>
      <c r="E2734" s="5">
        <f t="shared" si="168"/>
        <v>857.40000000000009</v>
      </c>
      <c r="F2734" s="6">
        <v>0.03</v>
      </c>
      <c r="G2734" s="5">
        <f t="shared" si="169"/>
        <v>25.722000000000001</v>
      </c>
      <c r="H2734" s="2">
        <v>2</v>
      </c>
      <c r="I2734" s="3">
        <v>240</v>
      </c>
      <c r="J2734" s="5">
        <f t="shared" si="170"/>
        <v>1071.6780000000001</v>
      </c>
      <c r="K2734" s="11" t="str">
        <f t="shared" si="171"/>
        <v>P0228|Sep</v>
      </c>
    </row>
    <row r="2735" spans="1:11" ht="15" customHeight="1" x14ac:dyDescent="0.25">
      <c r="A2735" s="2" t="s">
        <v>491</v>
      </c>
      <c r="B2735" s="2" t="s">
        <v>8</v>
      </c>
      <c r="C2735" s="2">
        <v>6</v>
      </c>
      <c r="D2735" s="4">
        <v>126.25</v>
      </c>
      <c r="E2735" s="5">
        <f t="shared" si="168"/>
        <v>757.5</v>
      </c>
      <c r="F2735" s="6">
        <v>0.03</v>
      </c>
      <c r="G2735" s="5">
        <f t="shared" si="169"/>
        <v>22.724999999999998</v>
      </c>
      <c r="H2735" s="2">
        <v>2</v>
      </c>
      <c r="I2735" s="3">
        <v>240</v>
      </c>
      <c r="J2735" s="5">
        <f t="shared" si="170"/>
        <v>974.77499999999998</v>
      </c>
      <c r="K2735" s="11" t="str">
        <f t="shared" si="171"/>
        <v>P0228|Oct</v>
      </c>
    </row>
    <row r="2736" spans="1:11" ht="15" customHeight="1" x14ac:dyDescent="0.25">
      <c r="A2736" s="2" t="s">
        <v>491</v>
      </c>
      <c r="B2736" s="2" t="s">
        <v>9</v>
      </c>
      <c r="C2736" s="2">
        <v>6</v>
      </c>
      <c r="D2736" s="4">
        <v>136.76</v>
      </c>
      <c r="E2736" s="5">
        <f t="shared" si="168"/>
        <v>820.56</v>
      </c>
      <c r="F2736" s="6">
        <v>0.03</v>
      </c>
      <c r="G2736" s="5">
        <f t="shared" si="169"/>
        <v>24.616799999999998</v>
      </c>
      <c r="H2736" s="2">
        <v>2</v>
      </c>
      <c r="I2736" s="3">
        <v>240</v>
      </c>
      <c r="J2736" s="5">
        <f t="shared" si="170"/>
        <v>1035.9431999999999</v>
      </c>
      <c r="K2736" s="11" t="str">
        <f t="shared" si="171"/>
        <v>P0228|Nov</v>
      </c>
    </row>
    <row r="2737" spans="1:11" ht="15" customHeight="1" x14ac:dyDescent="0.25">
      <c r="A2737" s="2" t="s">
        <v>491</v>
      </c>
      <c r="B2737" s="2" t="s">
        <v>10</v>
      </c>
      <c r="C2737" s="2">
        <v>15</v>
      </c>
      <c r="D2737" s="4">
        <v>259.62</v>
      </c>
      <c r="E2737" s="5">
        <f t="shared" si="168"/>
        <v>3894.3</v>
      </c>
      <c r="F2737" s="6">
        <v>0.03</v>
      </c>
      <c r="G2737" s="5">
        <f t="shared" si="169"/>
        <v>116.82900000000001</v>
      </c>
      <c r="H2737" s="2">
        <v>6</v>
      </c>
      <c r="I2737" s="3">
        <v>720</v>
      </c>
      <c r="J2737" s="5">
        <f t="shared" si="170"/>
        <v>4497.4710000000005</v>
      </c>
      <c r="K2737" s="11" t="str">
        <f t="shared" si="171"/>
        <v>P0228|Dec</v>
      </c>
    </row>
    <row r="2738" spans="1:11" ht="15" customHeight="1" x14ac:dyDescent="0.25">
      <c r="A2738" s="2" t="s">
        <v>491</v>
      </c>
      <c r="B2738" s="2" t="s">
        <v>11</v>
      </c>
      <c r="C2738" s="2">
        <v>12</v>
      </c>
      <c r="D2738" s="4">
        <v>221.63</v>
      </c>
      <c r="E2738" s="5">
        <f t="shared" si="168"/>
        <v>2659.56</v>
      </c>
      <c r="F2738" s="6">
        <v>0.03</v>
      </c>
      <c r="G2738" s="5">
        <f t="shared" si="169"/>
        <v>79.786799999999999</v>
      </c>
      <c r="H2738" s="2">
        <v>5</v>
      </c>
      <c r="I2738" s="3">
        <v>600</v>
      </c>
      <c r="J2738" s="5">
        <f t="shared" si="170"/>
        <v>3179.7732000000001</v>
      </c>
      <c r="K2738" s="11" t="str">
        <f t="shared" si="171"/>
        <v>P0228|Jan</v>
      </c>
    </row>
    <row r="2739" spans="1:11" ht="15" customHeight="1" x14ac:dyDescent="0.25">
      <c r="A2739" s="2" t="s">
        <v>491</v>
      </c>
      <c r="B2739" s="2" t="s">
        <v>12</v>
      </c>
      <c r="C2739" s="2">
        <v>12</v>
      </c>
      <c r="D2739" s="4">
        <v>216.38</v>
      </c>
      <c r="E2739" s="5">
        <f t="shared" si="168"/>
        <v>2596.56</v>
      </c>
      <c r="F2739" s="6">
        <v>0.03</v>
      </c>
      <c r="G2739" s="5">
        <f t="shared" si="169"/>
        <v>77.896799999999999</v>
      </c>
      <c r="H2739" s="2">
        <v>5</v>
      </c>
      <c r="I2739" s="3">
        <v>600</v>
      </c>
      <c r="J2739" s="5">
        <f t="shared" si="170"/>
        <v>3118.6632</v>
      </c>
      <c r="K2739" s="11" t="str">
        <f t="shared" si="171"/>
        <v>P0228|Feb</v>
      </c>
    </row>
    <row r="2740" spans="1:11" ht="15" customHeight="1" x14ac:dyDescent="0.25">
      <c r="A2740" s="2" t="s">
        <v>491</v>
      </c>
      <c r="B2740" s="2" t="s">
        <v>13</v>
      </c>
      <c r="C2740" s="2">
        <v>11</v>
      </c>
      <c r="D2740" s="4">
        <v>196.34</v>
      </c>
      <c r="E2740" s="5">
        <f t="shared" si="168"/>
        <v>2159.7400000000002</v>
      </c>
      <c r="F2740" s="6">
        <v>0.03</v>
      </c>
      <c r="G2740" s="5">
        <f t="shared" si="169"/>
        <v>64.792200000000008</v>
      </c>
      <c r="H2740" s="2">
        <v>4</v>
      </c>
      <c r="I2740" s="3">
        <v>480</v>
      </c>
      <c r="J2740" s="5">
        <f t="shared" si="170"/>
        <v>2574.9478000000004</v>
      </c>
      <c r="K2740" s="11" t="str">
        <f t="shared" si="171"/>
        <v>P0228|Mar</v>
      </c>
    </row>
    <row r="2741" spans="1:11" ht="15" customHeight="1" x14ac:dyDescent="0.25">
      <c r="A2741" s="2" t="s">
        <v>493</v>
      </c>
      <c r="B2741" s="2" t="s">
        <v>2</v>
      </c>
      <c r="C2741" s="2">
        <v>6</v>
      </c>
      <c r="D2741" s="4">
        <v>171.44</v>
      </c>
      <c r="E2741" s="5">
        <f t="shared" si="168"/>
        <v>1028.6399999999999</v>
      </c>
      <c r="F2741" s="6">
        <v>0.03</v>
      </c>
      <c r="G2741" s="5">
        <f t="shared" si="169"/>
        <v>30.859199999999994</v>
      </c>
      <c r="H2741" s="2">
        <v>2</v>
      </c>
      <c r="I2741" s="3">
        <v>370</v>
      </c>
      <c r="J2741" s="5">
        <f t="shared" si="170"/>
        <v>1367.7807999999998</v>
      </c>
      <c r="K2741" s="11" t="str">
        <f t="shared" si="171"/>
        <v>P0229|Apr</v>
      </c>
    </row>
    <row r="2742" spans="1:11" ht="15" customHeight="1" x14ac:dyDescent="0.25">
      <c r="A2742" s="2" t="s">
        <v>493</v>
      </c>
      <c r="B2742" s="2" t="s">
        <v>3</v>
      </c>
      <c r="C2742" s="2">
        <v>7</v>
      </c>
      <c r="D2742" s="4">
        <v>193.48</v>
      </c>
      <c r="E2742" s="5">
        <f t="shared" si="168"/>
        <v>1354.36</v>
      </c>
      <c r="F2742" s="6">
        <v>0.03</v>
      </c>
      <c r="G2742" s="5">
        <f t="shared" si="169"/>
        <v>40.630799999999994</v>
      </c>
      <c r="H2742" s="2">
        <v>2</v>
      </c>
      <c r="I2742" s="3">
        <v>370</v>
      </c>
      <c r="J2742" s="5">
        <f t="shared" si="170"/>
        <v>1683.7292</v>
      </c>
      <c r="K2742" s="11" t="str">
        <f t="shared" si="171"/>
        <v>P0229|May</v>
      </c>
    </row>
    <row r="2743" spans="1:11" ht="15" customHeight="1" x14ac:dyDescent="0.25">
      <c r="A2743" s="2" t="s">
        <v>493</v>
      </c>
      <c r="B2743" s="2" t="s">
        <v>4</v>
      </c>
      <c r="C2743" s="2">
        <v>8</v>
      </c>
      <c r="D2743" s="4">
        <v>207.55</v>
      </c>
      <c r="E2743" s="5">
        <f t="shared" si="168"/>
        <v>1660.4</v>
      </c>
      <c r="F2743" s="6">
        <v>0.03</v>
      </c>
      <c r="G2743" s="5">
        <f t="shared" si="169"/>
        <v>49.811999999999998</v>
      </c>
      <c r="H2743" s="2">
        <v>2</v>
      </c>
      <c r="I2743" s="3">
        <v>370</v>
      </c>
      <c r="J2743" s="5">
        <f t="shared" si="170"/>
        <v>1980.5880000000002</v>
      </c>
      <c r="K2743" s="11" t="str">
        <f t="shared" si="171"/>
        <v>P0229|Jun</v>
      </c>
    </row>
    <row r="2744" spans="1:11" ht="15" customHeight="1" x14ac:dyDescent="0.25">
      <c r="A2744" s="2" t="s">
        <v>493</v>
      </c>
      <c r="B2744" s="2" t="s">
        <v>5</v>
      </c>
      <c r="C2744" s="2">
        <v>10</v>
      </c>
      <c r="D2744" s="4">
        <v>240.52</v>
      </c>
      <c r="E2744" s="5">
        <f t="shared" si="168"/>
        <v>2405.2000000000003</v>
      </c>
      <c r="F2744" s="6">
        <v>0.03</v>
      </c>
      <c r="G2744" s="5">
        <f t="shared" si="169"/>
        <v>72.156000000000006</v>
      </c>
      <c r="H2744" s="2">
        <v>3</v>
      </c>
      <c r="I2744" s="3">
        <v>555</v>
      </c>
      <c r="J2744" s="5">
        <f t="shared" si="170"/>
        <v>2888.0440000000003</v>
      </c>
      <c r="K2744" s="11" t="str">
        <f t="shared" si="171"/>
        <v>P0229|Jul</v>
      </c>
    </row>
    <row r="2745" spans="1:11" ht="15" customHeight="1" x14ac:dyDescent="0.25">
      <c r="A2745" s="2" t="s">
        <v>493</v>
      </c>
      <c r="B2745" s="2" t="s">
        <v>6</v>
      </c>
      <c r="C2745" s="2">
        <v>11</v>
      </c>
      <c r="D2745" s="4">
        <v>229.77</v>
      </c>
      <c r="E2745" s="5">
        <f t="shared" si="168"/>
        <v>2527.4700000000003</v>
      </c>
      <c r="F2745" s="6">
        <v>0.03</v>
      </c>
      <c r="G2745" s="5">
        <f t="shared" si="169"/>
        <v>75.824100000000001</v>
      </c>
      <c r="H2745" s="2">
        <v>3</v>
      </c>
      <c r="I2745" s="3">
        <v>555</v>
      </c>
      <c r="J2745" s="5">
        <f t="shared" si="170"/>
        <v>3006.6459000000004</v>
      </c>
      <c r="K2745" s="11" t="str">
        <f t="shared" si="171"/>
        <v>P0229|Aug</v>
      </c>
    </row>
    <row r="2746" spans="1:11" ht="15" customHeight="1" x14ac:dyDescent="0.25">
      <c r="A2746" s="2" t="s">
        <v>493</v>
      </c>
      <c r="B2746" s="2" t="s">
        <v>7</v>
      </c>
      <c r="C2746" s="2">
        <v>7</v>
      </c>
      <c r="D2746" s="4">
        <v>201.98</v>
      </c>
      <c r="E2746" s="5">
        <f t="shared" si="168"/>
        <v>1413.86</v>
      </c>
      <c r="F2746" s="6">
        <v>0.03</v>
      </c>
      <c r="G2746" s="5">
        <f t="shared" si="169"/>
        <v>42.415799999999997</v>
      </c>
      <c r="H2746" s="2">
        <v>2</v>
      </c>
      <c r="I2746" s="3">
        <v>370</v>
      </c>
      <c r="J2746" s="5">
        <f t="shared" si="170"/>
        <v>1741.4441999999999</v>
      </c>
      <c r="K2746" s="11" t="str">
        <f t="shared" si="171"/>
        <v>P0229|Sep</v>
      </c>
    </row>
    <row r="2747" spans="1:11" ht="15" customHeight="1" x14ac:dyDescent="0.25">
      <c r="A2747" s="2" t="s">
        <v>493</v>
      </c>
      <c r="B2747" s="2" t="s">
        <v>8</v>
      </c>
      <c r="C2747" s="2">
        <v>6</v>
      </c>
      <c r="D2747" s="4">
        <v>189.21</v>
      </c>
      <c r="E2747" s="5">
        <f t="shared" si="168"/>
        <v>1135.26</v>
      </c>
      <c r="F2747" s="6">
        <v>0.03</v>
      </c>
      <c r="G2747" s="5">
        <f t="shared" si="169"/>
        <v>34.0578</v>
      </c>
      <c r="H2747" s="2">
        <v>2</v>
      </c>
      <c r="I2747" s="3">
        <v>370</v>
      </c>
      <c r="J2747" s="5">
        <f t="shared" si="170"/>
        <v>1471.2021999999999</v>
      </c>
      <c r="K2747" s="11" t="str">
        <f t="shared" si="171"/>
        <v>P0229|Oct</v>
      </c>
    </row>
    <row r="2748" spans="1:11" ht="15" customHeight="1" x14ac:dyDescent="0.25">
      <c r="A2748" s="2" t="s">
        <v>493</v>
      </c>
      <c r="B2748" s="2" t="s">
        <v>9</v>
      </c>
      <c r="C2748" s="2">
        <v>6</v>
      </c>
      <c r="D2748" s="4">
        <v>178.99</v>
      </c>
      <c r="E2748" s="5">
        <f t="shared" si="168"/>
        <v>1073.94</v>
      </c>
      <c r="F2748" s="6">
        <v>0.03</v>
      </c>
      <c r="G2748" s="5">
        <f t="shared" si="169"/>
        <v>32.218200000000003</v>
      </c>
      <c r="H2748" s="2">
        <v>2</v>
      </c>
      <c r="I2748" s="3">
        <v>370</v>
      </c>
      <c r="J2748" s="5">
        <f t="shared" si="170"/>
        <v>1411.7218</v>
      </c>
      <c r="K2748" s="11" t="str">
        <f t="shared" si="171"/>
        <v>P0229|Nov</v>
      </c>
    </row>
    <row r="2749" spans="1:11" ht="15" customHeight="1" x14ac:dyDescent="0.25">
      <c r="A2749" s="2" t="s">
        <v>493</v>
      </c>
      <c r="B2749" s="2" t="s">
        <v>10</v>
      </c>
      <c r="C2749" s="2">
        <v>13</v>
      </c>
      <c r="D2749" s="4">
        <v>346.89</v>
      </c>
      <c r="E2749" s="5">
        <f t="shared" si="168"/>
        <v>4509.57</v>
      </c>
      <c r="F2749" s="6">
        <v>0.03</v>
      </c>
      <c r="G2749" s="5">
        <f t="shared" si="169"/>
        <v>135.28709999999998</v>
      </c>
      <c r="H2749" s="2">
        <v>5</v>
      </c>
      <c r="I2749" s="3">
        <v>925</v>
      </c>
      <c r="J2749" s="5">
        <f t="shared" si="170"/>
        <v>5299.2829000000002</v>
      </c>
      <c r="K2749" s="11" t="str">
        <f t="shared" si="171"/>
        <v>P0229|Dec</v>
      </c>
    </row>
    <row r="2750" spans="1:11" ht="15" customHeight="1" x14ac:dyDescent="0.25">
      <c r="A2750" s="2" t="s">
        <v>493</v>
      </c>
      <c r="B2750" s="2" t="s">
        <v>11</v>
      </c>
      <c r="C2750" s="2">
        <v>12</v>
      </c>
      <c r="D2750" s="4">
        <v>324.89999999999998</v>
      </c>
      <c r="E2750" s="5">
        <f t="shared" si="168"/>
        <v>3898.7999999999997</v>
      </c>
      <c r="F2750" s="6">
        <v>0.03</v>
      </c>
      <c r="G2750" s="5">
        <f t="shared" si="169"/>
        <v>116.96399999999998</v>
      </c>
      <c r="H2750" s="2">
        <v>5</v>
      </c>
      <c r="I2750" s="3">
        <v>925</v>
      </c>
      <c r="J2750" s="5">
        <f t="shared" si="170"/>
        <v>4706.8359999999993</v>
      </c>
      <c r="K2750" s="11" t="str">
        <f t="shared" si="171"/>
        <v>P0229|Jan</v>
      </c>
    </row>
    <row r="2751" spans="1:11" ht="15" customHeight="1" x14ac:dyDescent="0.25">
      <c r="A2751" s="2" t="s">
        <v>493</v>
      </c>
      <c r="B2751" s="2" t="s">
        <v>12</v>
      </c>
      <c r="C2751" s="2">
        <v>12</v>
      </c>
      <c r="D2751" s="4">
        <v>309.47000000000003</v>
      </c>
      <c r="E2751" s="5">
        <f t="shared" si="168"/>
        <v>3713.6400000000003</v>
      </c>
      <c r="F2751" s="6">
        <v>0.03</v>
      </c>
      <c r="G2751" s="5">
        <f t="shared" si="169"/>
        <v>111.40920000000001</v>
      </c>
      <c r="H2751" s="2">
        <v>5</v>
      </c>
      <c r="I2751" s="3">
        <v>925</v>
      </c>
      <c r="J2751" s="5">
        <f t="shared" si="170"/>
        <v>4527.2308000000003</v>
      </c>
      <c r="K2751" s="11" t="str">
        <f t="shared" si="171"/>
        <v>P0229|Feb</v>
      </c>
    </row>
    <row r="2752" spans="1:11" ht="15" customHeight="1" x14ac:dyDescent="0.25">
      <c r="A2752" s="2" t="s">
        <v>493</v>
      </c>
      <c r="B2752" s="2" t="s">
        <v>13</v>
      </c>
      <c r="C2752" s="2">
        <v>11</v>
      </c>
      <c r="D2752" s="4">
        <v>284.06</v>
      </c>
      <c r="E2752" s="5">
        <f t="shared" si="168"/>
        <v>3124.66</v>
      </c>
      <c r="F2752" s="6">
        <v>0.03</v>
      </c>
      <c r="G2752" s="5">
        <f t="shared" si="169"/>
        <v>93.739799999999988</v>
      </c>
      <c r="H2752" s="2">
        <v>4</v>
      </c>
      <c r="I2752" s="3">
        <v>740</v>
      </c>
      <c r="J2752" s="5">
        <f t="shared" si="170"/>
        <v>3770.9202</v>
      </c>
      <c r="K2752" s="11" t="str">
        <f t="shared" si="171"/>
        <v>P0229|Mar</v>
      </c>
    </row>
    <row r="2753" spans="1:11" ht="15" customHeight="1" x14ac:dyDescent="0.25">
      <c r="A2753" s="2" t="s">
        <v>495</v>
      </c>
      <c r="B2753" s="2" t="s">
        <v>2</v>
      </c>
      <c r="C2753" s="2">
        <v>6</v>
      </c>
      <c r="D2753" s="4">
        <v>175.78</v>
      </c>
      <c r="E2753" s="5">
        <f t="shared" si="168"/>
        <v>1054.68</v>
      </c>
      <c r="F2753" s="6">
        <v>0.03</v>
      </c>
      <c r="G2753" s="5">
        <f t="shared" si="169"/>
        <v>31.6404</v>
      </c>
      <c r="H2753" s="2">
        <v>2</v>
      </c>
      <c r="I2753" s="3">
        <v>370</v>
      </c>
      <c r="J2753" s="5">
        <f t="shared" si="170"/>
        <v>1393.0396000000001</v>
      </c>
      <c r="K2753" s="11" t="str">
        <f t="shared" si="171"/>
        <v>P0230|Apr</v>
      </c>
    </row>
    <row r="2754" spans="1:11" ht="15" customHeight="1" x14ac:dyDescent="0.25">
      <c r="A2754" s="2" t="s">
        <v>495</v>
      </c>
      <c r="B2754" s="2" t="s">
        <v>3</v>
      </c>
      <c r="C2754" s="2">
        <v>7</v>
      </c>
      <c r="D2754" s="4">
        <v>217.17</v>
      </c>
      <c r="E2754" s="5">
        <f t="shared" si="168"/>
        <v>1520.1899999999998</v>
      </c>
      <c r="F2754" s="6">
        <v>0.03</v>
      </c>
      <c r="G2754" s="5">
        <f t="shared" si="169"/>
        <v>45.605699999999992</v>
      </c>
      <c r="H2754" s="2">
        <v>2</v>
      </c>
      <c r="I2754" s="3">
        <v>370</v>
      </c>
      <c r="J2754" s="5">
        <f t="shared" si="170"/>
        <v>1844.5842999999998</v>
      </c>
      <c r="K2754" s="11" t="str">
        <f t="shared" si="171"/>
        <v>P0230|May</v>
      </c>
    </row>
    <row r="2755" spans="1:11" ht="15" customHeight="1" x14ac:dyDescent="0.25">
      <c r="A2755" s="2" t="s">
        <v>495</v>
      </c>
      <c r="B2755" s="2" t="s">
        <v>4</v>
      </c>
      <c r="C2755" s="2">
        <v>8</v>
      </c>
      <c r="D2755" s="4">
        <v>221.93</v>
      </c>
      <c r="E2755" s="5">
        <f t="shared" si="168"/>
        <v>1775.44</v>
      </c>
      <c r="F2755" s="6">
        <v>0.03</v>
      </c>
      <c r="G2755" s="5">
        <f t="shared" si="169"/>
        <v>53.263199999999998</v>
      </c>
      <c r="H2755" s="2">
        <v>2</v>
      </c>
      <c r="I2755" s="3">
        <v>370</v>
      </c>
      <c r="J2755" s="5">
        <f t="shared" si="170"/>
        <v>2092.1768000000002</v>
      </c>
      <c r="K2755" s="11" t="str">
        <f t="shared" si="171"/>
        <v>P0230|Jun</v>
      </c>
    </row>
    <row r="2756" spans="1:11" ht="15" customHeight="1" x14ac:dyDescent="0.25">
      <c r="A2756" s="2" t="s">
        <v>495</v>
      </c>
      <c r="B2756" s="2" t="s">
        <v>5</v>
      </c>
      <c r="C2756" s="2">
        <v>10</v>
      </c>
      <c r="D2756" s="4">
        <v>228.76</v>
      </c>
      <c r="E2756" s="5">
        <f t="shared" si="168"/>
        <v>2287.6</v>
      </c>
      <c r="F2756" s="6">
        <v>0.03</v>
      </c>
      <c r="G2756" s="5">
        <f t="shared" si="169"/>
        <v>68.628</v>
      </c>
      <c r="H2756" s="2">
        <v>3</v>
      </c>
      <c r="I2756" s="3">
        <v>555</v>
      </c>
      <c r="J2756" s="5">
        <f t="shared" si="170"/>
        <v>2773.9719999999998</v>
      </c>
      <c r="K2756" s="11" t="str">
        <f t="shared" si="171"/>
        <v>P0230|Jul</v>
      </c>
    </row>
    <row r="2757" spans="1:11" ht="15" customHeight="1" x14ac:dyDescent="0.25">
      <c r="A2757" s="2" t="s">
        <v>495</v>
      </c>
      <c r="B2757" s="2" t="s">
        <v>6</v>
      </c>
      <c r="C2757" s="2">
        <v>11</v>
      </c>
      <c r="D2757" s="4">
        <v>233.31</v>
      </c>
      <c r="E2757" s="5">
        <f t="shared" ref="E2757:E2820" si="172">C2757*D2757</f>
        <v>2566.41</v>
      </c>
      <c r="F2757" s="6">
        <v>0.03</v>
      </c>
      <c r="G2757" s="5">
        <f t="shared" ref="G2757:G2820" si="173">E2757*F2757</f>
        <v>76.992299999999986</v>
      </c>
      <c r="H2757" s="2">
        <v>3</v>
      </c>
      <c r="I2757" s="3">
        <v>555</v>
      </c>
      <c r="J2757" s="5">
        <f t="shared" ref="J2757:J2820" si="174">E2757+I2757-G2757</f>
        <v>3044.4177</v>
      </c>
      <c r="K2757" s="11" t="str">
        <f t="shared" ref="K2757:K2820" si="175">A2757&amp;"|"&amp;B2757</f>
        <v>P0230|Aug</v>
      </c>
    </row>
    <row r="2758" spans="1:11" ht="15" customHeight="1" x14ac:dyDescent="0.25">
      <c r="A2758" s="2" t="s">
        <v>495</v>
      </c>
      <c r="B2758" s="2" t="s">
        <v>7</v>
      </c>
      <c r="C2758" s="2">
        <v>7</v>
      </c>
      <c r="D2758" s="4">
        <v>210.19</v>
      </c>
      <c r="E2758" s="5">
        <f t="shared" si="172"/>
        <v>1471.33</v>
      </c>
      <c r="F2758" s="6">
        <v>0.03</v>
      </c>
      <c r="G2758" s="5">
        <f t="shared" si="173"/>
        <v>44.139899999999997</v>
      </c>
      <c r="H2758" s="2">
        <v>2</v>
      </c>
      <c r="I2758" s="3">
        <v>370</v>
      </c>
      <c r="J2758" s="5">
        <f t="shared" si="174"/>
        <v>1797.1901</v>
      </c>
      <c r="K2758" s="11" t="str">
        <f t="shared" si="175"/>
        <v>P0230|Sep</v>
      </c>
    </row>
    <row r="2759" spans="1:11" ht="15" customHeight="1" x14ac:dyDescent="0.25">
      <c r="A2759" s="2" t="s">
        <v>495</v>
      </c>
      <c r="B2759" s="2" t="s">
        <v>8</v>
      </c>
      <c r="C2759" s="2">
        <v>7</v>
      </c>
      <c r="D2759" s="4">
        <v>183.63</v>
      </c>
      <c r="E2759" s="5">
        <f t="shared" si="172"/>
        <v>1285.4099999999999</v>
      </c>
      <c r="F2759" s="6">
        <v>0.03</v>
      </c>
      <c r="G2759" s="5">
        <f t="shared" si="173"/>
        <v>38.562299999999993</v>
      </c>
      <c r="H2759" s="2">
        <v>2</v>
      </c>
      <c r="I2759" s="3">
        <v>370</v>
      </c>
      <c r="J2759" s="5">
        <f t="shared" si="174"/>
        <v>1616.8476999999998</v>
      </c>
      <c r="K2759" s="11" t="str">
        <f t="shared" si="175"/>
        <v>P0230|Oct</v>
      </c>
    </row>
    <row r="2760" spans="1:11" ht="15" customHeight="1" x14ac:dyDescent="0.25">
      <c r="A2760" s="2" t="s">
        <v>495</v>
      </c>
      <c r="B2760" s="2" t="s">
        <v>9</v>
      </c>
      <c r="C2760" s="2">
        <v>7</v>
      </c>
      <c r="D2760" s="4">
        <v>211.43</v>
      </c>
      <c r="E2760" s="5">
        <f t="shared" si="172"/>
        <v>1480.01</v>
      </c>
      <c r="F2760" s="6">
        <v>0.03</v>
      </c>
      <c r="G2760" s="5">
        <f t="shared" si="173"/>
        <v>44.400300000000001</v>
      </c>
      <c r="H2760" s="2">
        <v>3</v>
      </c>
      <c r="I2760" s="3">
        <v>555</v>
      </c>
      <c r="J2760" s="5">
        <f t="shared" si="174"/>
        <v>1990.6097</v>
      </c>
      <c r="K2760" s="11" t="str">
        <f t="shared" si="175"/>
        <v>P0230|Nov</v>
      </c>
    </row>
    <row r="2761" spans="1:11" ht="15" customHeight="1" x14ac:dyDescent="0.25">
      <c r="A2761" s="2" t="s">
        <v>495</v>
      </c>
      <c r="B2761" s="2" t="s">
        <v>10</v>
      </c>
      <c r="C2761" s="2">
        <v>15</v>
      </c>
      <c r="D2761" s="4">
        <v>389.68</v>
      </c>
      <c r="E2761" s="5">
        <f t="shared" si="172"/>
        <v>5845.2</v>
      </c>
      <c r="F2761" s="6">
        <v>0.03</v>
      </c>
      <c r="G2761" s="5">
        <f t="shared" si="173"/>
        <v>175.35599999999999</v>
      </c>
      <c r="H2761" s="2">
        <v>6</v>
      </c>
      <c r="I2761" s="3">
        <v>1110</v>
      </c>
      <c r="J2761" s="5">
        <f t="shared" si="174"/>
        <v>6779.8440000000001</v>
      </c>
      <c r="K2761" s="11" t="str">
        <f t="shared" si="175"/>
        <v>P0230|Dec</v>
      </c>
    </row>
    <row r="2762" spans="1:11" ht="15" customHeight="1" x14ac:dyDescent="0.25">
      <c r="A2762" s="2" t="s">
        <v>495</v>
      </c>
      <c r="B2762" s="2" t="s">
        <v>11</v>
      </c>
      <c r="C2762" s="2">
        <v>14</v>
      </c>
      <c r="D2762" s="4">
        <v>353.1</v>
      </c>
      <c r="E2762" s="5">
        <f t="shared" si="172"/>
        <v>4943.4000000000005</v>
      </c>
      <c r="F2762" s="6">
        <v>0.03</v>
      </c>
      <c r="G2762" s="5">
        <f t="shared" si="173"/>
        <v>148.30200000000002</v>
      </c>
      <c r="H2762" s="2">
        <v>6</v>
      </c>
      <c r="I2762" s="3">
        <v>1110</v>
      </c>
      <c r="J2762" s="5">
        <f t="shared" si="174"/>
        <v>5905.0980000000009</v>
      </c>
      <c r="K2762" s="11" t="str">
        <f t="shared" si="175"/>
        <v>P0230|Jan</v>
      </c>
    </row>
    <row r="2763" spans="1:11" ht="15" customHeight="1" x14ac:dyDescent="0.25">
      <c r="A2763" s="2" t="s">
        <v>495</v>
      </c>
      <c r="B2763" s="2" t="s">
        <v>12</v>
      </c>
      <c r="C2763" s="2">
        <v>12</v>
      </c>
      <c r="D2763" s="4">
        <v>307.48</v>
      </c>
      <c r="E2763" s="5">
        <f t="shared" si="172"/>
        <v>3689.76</v>
      </c>
      <c r="F2763" s="6">
        <v>0.03</v>
      </c>
      <c r="G2763" s="5">
        <f t="shared" si="173"/>
        <v>110.69280000000001</v>
      </c>
      <c r="H2763" s="2">
        <v>5</v>
      </c>
      <c r="I2763" s="3">
        <v>925</v>
      </c>
      <c r="J2763" s="5">
        <f t="shared" si="174"/>
        <v>4504.0672000000004</v>
      </c>
      <c r="K2763" s="11" t="str">
        <f t="shared" si="175"/>
        <v>P0230|Feb</v>
      </c>
    </row>
    <row r="2764" spans="1:11" ht="15" customHeight="1" x14ac:dyDescent="0.25">
      <c r="A2764" s="2" t="s">
        <v>495</v>
      </c>
      <c r="B2764" s="2" t="s">
        <v>13</v>
      </c>
      <c r="C2764" s="2">
        <v>12</v>
      </c>
      <c r="D2764" s="4">
        <v>287.83</v>
      </c>
      <c r="E2764" s="5">
        <f t="shared" si="172"/>
        <v>3453.96</v>
      </c>
      <c r="F2764" s="6">
        <v>0.03</v>
      </c>
      <c r="G2764" s="5">
        <f t="shared" si="173"/>
        <v>103.61879999999999</v>
      </c>
      <c r="H2764" s="2">
        <v>4</v>
      </c>
      <c r="I2764" s="3">
        <v>740</v>
      </c>
      <c r="J2764" s="5">
        <f t="shared" si="174"/>
        <v>4090.3411999999998</v>
      </c>
      <c r="K2764" s="11" t="str">
        <f t="shared" si="175"/>
        <v>P0230|Mar</v>
      </c>
    </row>
    <row r="2765" spans="1:11" ht="15" customHeight="1" x14ac:dyDescent="0.25">
      <c r="A2765" s="2" t="s">
        <v>497</v>
      </c>
      <c r="B2765" s="2" t="s">
        <v>2</v>
      </c>
      <c r="C2765" s="2">
        <v>7</v>
      </c>
      <c r="D2765" s="4">
        <v>148.09</v>
      </c>
      <c r="E2765" s="5">
        <f t="shared" si="172"/>
        <v>1036.6300000000001</v>
      </c>
      <c r="F2765" s="6">
        <v>0.03</v>
      </c>
      <c r="G2765" s="5">
        <f t="shared" si="173"/>
        <v>31.0989</v>
      </c>
      <c r="H2765" s="2">
        <v>2</v>
      </c>
      <c r="I2765" s="3">
        <v>300</v>
      </c>
      <c r="J2765" s="5">
        <f t="shared" si="174"/>
        <v>1305.5311000000002</v>
      </c>
      <c r="K2765" s="11" t="str">
        <f t="shared" si="175"/>
        <v>P0231|Apr</v>
      </c>
    </row>
    <row r="2766" spans="1:11" ht="15" customHeight="1" x14ac:dyDescent="0.25">
      <c r="A2766" s="2" t="s">
        <v>497</v>
      </c>
      <c r="B2766" s="2" t="s">
        <v>3</v>
      </c>
      <c r="C2766" s="2">
        <v>9</v>
      </c>
      <c r="D2766" s="4">
        <v>175.96</v>
      </c>
      <c r="E2766" s="5">
        <f t="shared" si="172"/>
        <v>1583.64</v>
      </c>
      <c r="F2766" s="6">
        <v>0.03</v>
      </c>
      <c r="G2766" s="5">
        <f t="shared" si="173"/>
        <v>47.5092</v>
      </c>
      <c r="H2766" s="2">
        <v>3</v>
      </c>
      <c r="I2766" s="3">
        <v>450</v>
      </c>
      <c r="J2766" s="5">
        <f t="shared" si="174"/>
        <v>1986.1308000000001</v>
      </c>
      <c r="K2766" s="11" t="str">
        <f t="shared" si="175"/>
        <v>P0231|May</v>
      </c>
    </row>
    <row r="2767" spans="1:11" ht="15" customHeight="1" x14ac:dyDescent="0.25">
      <c r="A2767" s="2" t="s">
        <v>497</v>
      </c>
      <c r="B2767" s="2" t="s">
        <v>4</v>
      </c>
      <c r="C2767" s="2">
        <v>10</v>
      </c>
      <c r="D2767" s="4">
        <v>169.79</v>
      </c>
      <c r="E2767" s="5">
        <f t="shared" si="172"/>
        <v>1697.8999999999999</v>
      </c>
      <c r="F2767" s="6">
        <v>0.03</v>
      </c>
      <c r="G2767" s="5">
        <f t="shared" si="173"/>
        <v>50.936999999999991</v>
      </c>
      <c r="H2767" s="2">
        <v>3</v>
      </c>
      <c r="I2767" s="3">
        <v>450</v>
      </c>
      <c r="J2767" s="5">
        <f t="shared" si="174"/>
        <v>2096.9629999999997</v>
      </c>
      <c r="K2767" s="11" t="str">
        <f t="shared" si="175"/>
        <v>P0231|Jun</v>
      </c>
    </row>
    <row r="2768" spans="1:11" ht="15" customHeight="1" x14ac:dyDescent="0.25">
      <c r="A2768" s="2" t="s">
        <v>497</v>
      </c>
      <c r="B2768" s="2" t="s">
        <v>5</v>
      </c>
      <c r="C2768" s="2">
        <v>13</v>
      </c>
      <c r="D2768" s="4">
        <v>194.85</v>
      </c>
      <c r="E2768" s="5">
        <f t="shared" si="172"/>
        <v>2533.0499999999997</v>
      </c>
      <c r="F2768" s="6">
        <v>0.03</v>
      </c>
      <c r="G2768" s="5">
        <f t="shared" si="173"/>
        <v>75.991499999999988</v>
      </c>
      <c r="H2768" s="2">
        <v>3</v>
      </c>
      <c r="I2768" s="3">
        <v>450</v>
      </c>
      <c r="J2768" s="5">
        <f t="shared" si="174"/>
        <v>2907.0584999999996</v>
      </c>
      <c r="K2768" s="11" t="str">
        <f t="shared" si="175"/>
        <v>P0231|Jul</v>
      </c>
    </row>
    <row r="2769" spans="1:11" ht="15" customHeight="1" x14ac:dyDescent="0.25">
      <c r="A2769" s="2" t="s">
        <v>497</v>
      </c>
      <c r="B2769" s="2" t="s">
        <v>6</v>
      </c>
      <c r="C2769" s="2">
        <v>11</v>
      </c>
      <c r="D2769" s="4">
        <v>198.02</v>
      </c>
      <c r="E2769" s="5">
        <f t="shared" si="172"/>
        <v>2178.2200000000003</v>
      </c>
      <c r="F2769" s="6">
        <v>0.03</v>
      </c>
      <c r="G2769" s="5">
        <f t="shared" si="173"/>
        <v>65.346600000000009</v>
      </c>
      <c r="H2769" s="2">
        <v>3</v>
      </c>
      <c r="I2769" s="3">
        <v>450</v>
      </c>
      <c r="J2769" s="5">
        <f t="shared" si="174"/>
        <v>2562.8734000000004</v>
      </c>
      <c r="K2769" s="11" t="str">
        <f t="shared" si="175"/>
        <v>P0231|Aug</v>
      </c>
    </row>
    <row r="2770" spans="1:11" ht="15" customHeight="1" x14ac:dyDescent="0.25">
      <c r="A2770" s="2" t="s">
        <v>497</v>
      </c>
      <c r="B2770" s="2" t="s">
        <v>7</v>
      </c>
      <c r="C2770" s="2">
        <v>9</v>
      </c>
      <c r="D2770" s="4">
        <v>153.71</v>
      </c>
      <c r="E2770" s="5">
        <f t="shared" si="172"/>
        <v>1383.39</v>
      </c>
      <c r="F2770" s="6">
        <v>0.03</v>
      </c>
      <c r="G2770" s="5">
        <f t="shared" si="173"/>
        <v>41.5017</v>
      </c>
      <c r="H2770" s="2">
        <v>3</v>
      </c>
      <c r="I2770" s="3">
        <v>450</v>
      </c>
      <c r="J2770" s="5">
        <f t="shared" si="174"/>
        <v>1791.8883000000001</v>
      </c>
      <c r="K2770" s="11" t="str">
        <f t="shared" si="175"/>
        <v>P0231|Sep</v>
      </c>
    </row>
    <row r="2771" spans="1:11" ht="15" customHeight="1" x14ac:dyDescent="0.25">
      <c r="A2771" s="2" t="s">
        <v>497</v>
      </c>
      <c r="B2771" s="2" t="s">
        <v>8</v>
      </c>
      <c r="C2771" s="2">
        <v>8</v>
      </c>
      <c r="D2771" s="4">
        <v>168.34</v>
      </c>
      <c r="E2771" s="5">
        <f t="shared" si="172"/>
        <v>1346.72</v>
      </c>
      <c r="F2771" s="6">
        <v>0.03</v>
      </c>
      <c r="G2771" s="5">
        <f t="shared" si="173"/>
        <v>40.401600000000002</v>
      </c>
      <c r="H2771" s="2">
        <v>3</v>
      </c>
      <c r="I2771" s="3">
        <v>450</v>
      </c>
      <c r="J2771" s="5">
        <f t="shared" si="174"/>
        <v>1756.3184000000001</v>
      </c>
      <c r="K2771" s="11" t="str">
        <f t="shared" si="175"/>
        <v>P0231|Oct</v>
      </c>
    </row>
    <row r="2772" spans="1:11" ht="15" customHeight="1" x14ac:dyDescent="0.25">
      <c r="A2772" s="2" t="s">
        <v>497</v>
      </c>
      <c r="B2772" s="2" t="s">
        <v>9</v>
      </c>
      <c r="C2772" s="2">
        <v>8</v>
      </c>
      <c r="D2772" s="4">
        <v>170.2</v>
      </c>
      <c r="E2772" s="5">
        <f t="shared" si="172"/>
        <v>1361.6</v>
      </c>
      <c r="F2772" s="6">
        <v>0.03</v>
      </c>
      <c r="G2772" s="5">
        <f t="shared" si="173"/>
        <v>40.847999999999999</v>
      </c>
      <c r="H2772" s="2">
        <v>3</v>
      </c>
      <c r="I2772" s="3">
        <v>450</v>
      </c>
      <c r="J2772" s="5">
        <f t="shared" si="174"/>
        <v>1770.752</v>
      </c>
      <c r="K2772" s="11" t="str">
        <f t="shared" si="175"/>
        <v>P0231|Nov</v>
      </c>
    </row>
    <row r="2773" spans="1:11" ht="15" customHeight="1" x14ac:dyDescent="0.25">
      <c r="A2773" s="2" t="s">
        <v>497</v>
      </c>
      <c r="B2773" s="2" t="s">
        <v>10</v>
      </c>
      <c r="C2773" s="2">
        <v>15</v>
      </c>
      <c r="D2773" s="4">
        <v>294.11</v>
      </c>
      <c r="E2773" s="5">
        <f t="shared" si="172"/>
        <v>4411.6500000000005</v>
      </c>
      <c r="F2773" s="6">
        <v>0.03</v>
      </c>
      <c r="G2773" s="5">
        <f t="shared" si="173"/>
        <v>132.34950000000001</v>
      </c>
      <c r="H2773" s="2">
        <v>6</v>
      </c>
      <c r="I2773" s="3">
        <v>900</v>
      </c>
      <c r="J2773" s="5">
        <f t="shared" si="174"/>
        <v>5179.3005000000003</v>
      </c>
      <c r="K2773" s="11" t="str">
        <f t="shared" si="175"/>
        <v>P0231|Dec</v>
      </c>
    </row>
    <row r="2774" spans="1:11" ht="15" customHeight="1" x14ac:dyDescent="0.25">
      <c r="A2774" s="2" t="s">
        <v>497</v>
      </c>
      <c r="B2774" s="2" t="s">
        <v>11</v>
      </c>
      <c r="C2774" s="2">
        <v>15</v>
      </c>
      <c r="D2774" s="4">
        <v>278.52999999999997</v>
      </c>
      <c r="E2774" s="5">
        <f t="shared" si="172"/>
        <v>4177.95</v>
      </c>
      <c r="F2774" s="6">
        <v>0.03</v>
      </c>
      <c r="G2774" s="5">
        <f t="shared" si="173"/>
        <v>125.3385</v>
      </c>
      <c r="H2774" s="2">
        <v>6</v>
      </c>
      <c r="I2774" s="3">
        <v>900</v>
      </c>
      <c r="J2774" s="5">
        <f t="shared" si="174"/>
        <v>4952.6115</v>
      </c>
      <c r="K2774" s="11" t="str">
        <f t="shared" si="175"/>
        <v>P0231|Jan</v>
      </c>
    </row>
    <row r="2775" spans="1:11" ht="15" customHeight="1" x14ac:dyDescent="0.25">
      <c r="A2775" s="2" t="s">
        <v>497</v>
      </c>
      <c r="B2775" s="2" t="s">
        <v>12</v>
      </c>
      <c r="C2775" s="2">
        <v>14</v>
      </c>
      <c r="D2775" s="4">
        <v>259.13</v>
      </c>
      <c r="E2775" s="5">
        <f t="shared" si="172"/>
        <v>3627.8199999999997</v>
      </c>
      <c r="F2775" s="6">
        <v>0.03</v>
      </c>
      <c r="G2775" s="5">
        <f t="shared" si="173"/>
        <v>108.83459999999998</v>
      </c>
      <c r="H2775" s="2">
        <v>5</v>
      </c>
      <c r="I2775" s="3">
        <v>750</v>
      </c>
      <c r="J2775" s="5">
        <f t="shared" si="174"/>
        <v>4268.9853999999996</v>
      </c>
      <c r="K2775" s="11" t="str">
        <f t="shared" si="175"/>
        <v>P0231|Feb</v>
      </c>
    </row>
    <row r="2776" spans="1:11" ht="15" customHeight="1" x14ac:dyDescent="0.25">
      <c r="A2776" s="2" t="s">
        <v>497</v>
      </c>
      <c r="B2776" s="2" t="s">
        <v>13</v>
      </c>
      <c r="C2776" s="2">
        <v>13</v>
      </c>
      <c r="D2776" s="4">
        <v>227.7</v>
      </c>
      <c r="E2776" s="5">
        <f t="shared" si="172"/>
        <v>2960.1</v>
      </c>
      <c r="F2776" s="6">
        <v>0.03</v>
      </c>
      <c r="G2776" s="5">
        <f t="shared" si="173"/>
        <v>88.802999999999997</v>
      </c>
      <c r="H2776" s="2">
        <v>5</v>
      </c>
      <c r="I2776" s="3">
        <v>750</v>
      </c>
      <c r="J2776" s="5">
        <f t="shared" si="174"/>
        <v>3621.297</v>
      </c>
      <c r="K2776" s="11" t="str">
        <f t="shared" si="175"/>
        <v>P0231|Mar</v>
      </c>
    </row>
    <row r="2777" spans="1:11" ht="15" customHeight="1" x14ac:dyDescent="0.25">
      <c r="A2777" s="2" t="s">
        <v>499</v>
      </c>
      <c r="B2777" s="2" t="s">
        <v>2</v>
      </c>
      <c r="C2777" s="2">
        <v>6</v>
      </c>
      <c r="D2777" s="4">
        <v>96.3</v>
      </c>
      <c r="E2777" s="5">
        <f t="shared" si="172"/>
        <v>577.79999999999995</v>
      </c>
      <c r="F2777" s="6">
        <v>0.03</v>
      </c>
      <c r="G2777" s="5">
        <f t="shared" si="173"/>
        <v>17.334</v>
      </c>
      <c r="H2777" s="2">
        <v>2</v>
      </c>
      <c r="I2777" s="3">
        <v>240</v>
      </c>
      <c r="J2777" s="5">
        <f t="shared" si="174"/>
        <v>800.46600000000001</v>
      </c>
      <c r="K2777" s="11" t="str">
        <f t="shared" si="175"/>
        <v>P0232|Apr</v>
      </c>
    </row>
    <row r="2778" spans="1:11" ht="15" customHeight="1" x14ac:dyDescent="0.25">
      <c r="A2778" s="2" t="s">
        <v>499</v>
      </c>
      <c r="B2778" s="2" t="s">
        <v>3</v>
      </c>
      <c r="C2778" s="2">
        <v>6</v>
      </c>
      <c r="D2778" s="4">
        <v>102.84</v>
      </c>
      <c r="E2778" s="5">
        <f t="shared" si="172"/>
        <v>617.04</v>
      </c>
      <c r="F2778" s="6">
        <v>0.03</v>
      </c>
      <c r="G2778" s="5">
        <f t="shared" si="173"/>
        <v>18.511199999999999</v>
      </c>
      <c r="H2778" s="2">
        <v>2</v>
      </c>
      <c r="I2778" s="3">
        <v>240</v>
      </c>
      <c r="J2778" s="5">
        <f t="shared" si="174"/>
        <v>838.52879999999993</v>
      </c>
      <c r="K2778" s="11" t="str">
        <f t="shared" si="175"/>
        <v>P0232|May</v>
      </c>
    </row>
    <row r="2779" spans="1:11" ht="15" customHeight="1" x14ac:dyDescent="0.25">
      <c r="A2779" s="2" t="s">
        <v>499</v>
      </c>
      <c r="B2779" s="2" t="s">
        <v>4</v>
      </c>
      <c r="C2779" s="2">
        <v>8</v>
      </c>
      <c r="D2779" s="4">
        <v>116.73</v>
      </c>
      <c r="E2779" s="5">
        <f t="shared" si="172"/>
        <v>933.84</v>
      </c>
      <c r="F2779" s="6">
        <v>0.03</v>
      </c>
      <c r="G2779" s="5">
        <f t="shared" si="173"/>
        <v>28.0152</v>
      </c>
      <c r="H2779" s="2">
        <v>2</v>
      </c>
      <c r="I2779" s="3">
        <v>240</v>
      </c>
      <c r="J2779" s="5">
        <f t="shared" si="174"/>
        <v>1145.8248000000001</v>
      </c>
      <c r="K2779" s="11" t="str">
        <f t="shared" si="175"/>
        <v>P0232|Jun</v>
      </c>
    </row>
    <row r="2780" spans="1:11" ht="15" customHeight="1" x14ac:dyDescent="0.25">
      <c r="A2780" s="2" t="s">
        <v>499</v>
      </c>
      <c r="B2780" s="2" t="s">
        <v>5</v>
      </c>
      <c r="C2780" s="2">
        <v>11</v>
      </c>
      <c r="D2780" s="4">
        <v>128.44999999999999</v>
      </c>
      <c r="E2780" s="5">
        <f t="shared" si="172"/>
        <v>1412.9499999999998</v>
      </c>
      <c r="F2780" s="6">
        <v>0.03</v>
      </c>
      <c r="G2780" s="5">
        <f t="shared" si="173"/>
        <v>42.388499999999993</v>
      </c>
      <c r="H2780" s="2">
        <v>3</v>
      </c>
      <c r="I2780" s="3">
        <v>360</v>
      </c>
      <c r="J2780" s="5">
        <f t="shared" si="174"/>
        <v>1730.5614999999998</v>
      </c>
      <c r="K2780" s="11" t="str">
        <f t="shared" si="175"/>
        <v>P0232|Jul</v>
      </c>
    </row>
    <row r="2781" spans="1:11" ht="15" customHeight="1" x14ac:dyDescent="0.25">
      <c r="A2781" s="2" t="s">
        <v>499</v>
      </c>
      <c r="B2781" s="2" t="s">
        <v>6</v>
      </c>
      <c r="C2781" s="2">
        <v>11</v>
      </c>
      <c r="D2781" s="4">
        <v>116.52</v>
      </c>
      <c r="E2781" s="5">
        <f t="shared" si="172"/>
        <v>1281.72</v>
      </c>
      <c r="F2781" s="6">
        <v>0.03</v>
      </c>
      <c r="G2781" s="5">
        <f t="shared" si="173"/>
        <v>38.451599999999999</v>
      </c>
      <c r="H2781" s="2">
        <v>3</v>
      </c>
      <c r="I2781" s="3">
        <v>360</v>
      </c>
      <c r="J2781" s="5">
        <f t="shared" si="174"/>
        <v>1603.2683999999999</v>
      </c>
      <c r="K2781" s="11" t="str">
        <f t="shared" si="175"/>
        <v>P0232|Aug</v>
      </c>
    </row>
    <row r="2782" spans="1:11" ht="15" customHeight="1" x14ac:dyDescent="0.25">
      <c r="A2782" s="2" t="s">
        <v>499</v>
      </c>
      <c r="B2782" s="2" t="s">
        <v>7</v>
      </c>
      <c r="C2782" s="2">
        <v>8</v>
      </c>
      <c r="D2782" s="4">
        <v>106.67</v>
      </c>
      <c r="E2782" s="5">
        <f t="shared" si="172"/>
        <v>853.36</v>
      </c>
      <c r="F2782" s="6">
        <v>0.03</v>
      </c>
      <c r="G2782" s="5">
        <f t="shared" si="173"/>
        <v>25.6008</v>
      </c>
      <c r="H2782" s="2">
        <v>2</v>
      </c>
      <c r="I2782" s="3">
        <v>240</v>
      </c>
      <c r="J2782" s="5">
        <f t="shared" si="174"/>
        <v>1067.7592000000002</v>
      </c>
      <c r="K2782" s="11" t="str">
        <f t="shared" si="175"/>
        <v>P0232|Sep</v>
      </c>
    </row>
    <row r="2783" spans="1:11" ht="15" customHeight="1" x14ac:dyDescent="0.25">
      <c r="A2783" s="2" t="s">
        <v>499</v>
      </c>
      <c r="B2783" s="2" t="s">
        <v>8</v>
      </c>
      <c r="C2783" s="2">
        <v>7</v>
      </c>
      <c r="D2783" s="4">
        <v>106.18</v>
      </c>
      <c r="E2783" s="5">
        <f t="shared" si="172"/>
        <v>743.26</v>
      </c>
      <c r="F2783" s="6">
        <v>0.03</v>
      </c>
      <c r="G2783" s="5">
        <f t="shared" si="173"/>
        <v>22.297799999999999</v>
      </c>
      <c r="H2783" s="2">
        <v>2</v>
      </c>
      <c r="I2783" s="3">
        <v>240</v>
      </c>
      <c r="J2783" s="5">
        <f t="shared" si="174"/>
        <v>960.96219999999994</v>
      </c>
      <c r="K2783" s="11" t="str">
        <f t="shared" si="175"/>
        <v>P0232|Oct</v>
      </c>
    </row>
    <row r="2784" spans="1:11" ht="15" customHeight="1" x14ac:dyDescent="0.25">
      <c r="A2784" s="2" t="s">
        <v>499</v>
      </c>
      <c r="B2784" s="2" t="s">
        <v>9</v>
      </c>
      <c r="C2784" s="2">
        <v>7</v>
      </c>
      <c r="D2784" s="4">
        <v>98.49</v>
      </c>
      <c r="E2784" s="5">
        <f t="shared" si="172"/>
        <v>689.43</v>
      </c>
      <c r="F2784" s="6">
        <v>0.03</v>
      </c>
      <c r="G2784" s="5">
        <f t="shared" si="173"/>
        <v>20.682899999999997</v>
      </c>
      <c r="H2784" s="2">
        <v>2</v>
      </c>
      <c r="I2784" s="3">
        <v>240</v>
      </c>
      <c r="J2784" s="5">
        <f t="shared" si="174"/>
        <v>908.74709999999993</v>
      </c>
      <c r="K2784" s="11" t="str">
        <f t="shared" si="175"/>
        <v>P0232|Nov</v>
      </c>
    </row>
    <row r="2785" spans="1:11" ht="15" customHeight="1" x14ac:dyDescent="0.25">
      <c r="A2785" s="2" t="s">
        <v>499</v>
      </c>
      <c r="B2785" s="2" t="s">
        <v>10</v>
      </c>
      <c r="C2785" s="2">
        <v>15</v>
      </c>
      <c r="D2785" s="4">
        <v>191.47</v>
      </c>
      <c r="E2785" s="5">
        <f t="shared" si="172"/>
        <v>2872.05</v>
      </c>
      <c r="F2785" s="6">
        <v>0.03</v>
      </c>
      <c r="G2785" s="5">
        <f t="shared" si="173"/>
        <v>86.161500000000004</v>
      </c>
      <c r="H2785" s="2">
        <v>6</v>
      </c>
      <c r="I2785" s="3">
        <v>720</v>
      </c>
      <c r="J2785" s="5">
        <f t="shared" si="174"/>
        <v>3505.8885</v>
      </c>
      <c r="K2785" s="11" t="str">
        <f t="shared" si="175"/>
        <v>P0232|Dec</v>
      </c>
    </row>
    <row r="2786" spans="1:11" ht="15" customHeight="1" x14ac:dyDescent="0.25">
      <c r="A2786" s="2" t="s">
        <v>499</v>
      </c>
      <c r="B2786" s="2" t="s">
        <v>11</v>
      </c>
      <c r="C2786" s="2">
        <v>14</v>
      </c>
      <c r="D2786" s="4">
        <v>166.23</v>
      </c>
      <c r="E2786" s="5">
        <f t="shared" si="172"/>
        <v>2327.2199999999998</v>
      </c>
      <c r="F2786" s="6">
        <v>0.03</v>
      </c>
      <c r="G2786" s="5">
        <f t="shared" si="173"/>
        <v>69.816599999999994</v>
      </c>
      <c r="H2786" s="2">
        <v>6</v>
      </c>
      <c r="I2786" s="3">
        <v>720</v>
      </c>
      <c r="J2786" s="5">
        <f t="shared" si="174"/>
        <v>2977.4033999999997</v>
      </c>
      <c r="K2786" s="11" t="str">
        <f t="shared" si="175"/>
        <v>P0232|Jan</v>
      </c>
    </row>
    <row r="2787" spans="1:11" ht="15" customHeight="1" x14ac:dyDescent="0.25">
      <c r="A2787" s="2" t="s">
        <v>499</v>
      </c>
      <c r="B2787" s="2" t="s">
        <v>12</v>
      </c>
      <c r="C2787" s="2">
        <v>14</v>
      </c>
      <c r="D2787" s="4">
        <v>167.52</v>
      </c>
      <c r="E2787" s="5">
        <f t="shared" si="172"/>
        <v>2345.2800000000002</v>
      </c>
      <c r="F2787" s="6">
        <v>0.03</v>
      </c>
      <c r="G2787" s="5">
        <f t="shared" si="173"/>
        <v>70.358400000000003</v>
      </c>
      <c r="H2787" s="2">
        <v>5</v>
      </c>
      <c r="I2787" s="3">
        <v>600</v>
      </c>
      <c r="J2787" s="5">
        <f t="shared" si="174"/>
        <v>2874.9216000000001</v>
      </c>
      <c r="K2787" s="11" t="str">
        <f t="shared" si="175"/>
        <v>P0232|Feb</v>
      </c>
    </row>
    <row r="2788" spans="1:11" ht="15" customHeight="1" x14ac:dyDescent="0.25">
      <c r="A2788" s="2" t="s">
        <v>499</v>
      </c>
      <c r="B2788" s="2" t="s">
        <v>13</v>
      </c>
      <c r="C2788" s="2">
        <v>12</v>
      </c>
      <c r="D2788" s="4">
        <v>132.72999999999999</v>
      </c>
      <c r="E2788" s="5">
        <f t="shared" si="172"/>
        <v>1592.7599999999998</v>
      </c>
      <c r="F2788" s="6">
        <v>0.03</v>
      </c>
      <c r="G2788" s="5">
        <f t="shared" si="173"/>
        <v>47.782799999999995</v>
      </c>
      <c r="H2788" s="2">
        <v>4</v>
      </c>
      <c r="I2788" s="3">
        <v>480</v>
      </c>
      <c r="J2788" s="5">
        <f t="shared" si="174"/>
        <v>2024.9771999999998</v>
      </c>
      <c r="K2788" s="11" t="str">
        <f t="shared" si="175"/>
        <v>P0232|Mar</v>
      </c>
    </row>
    <row r="2789" spans="1:11" ht="15" customHeight="1" x14ac:dyDescent="0.25">
      <c r="A2789" s="2" t="s">
        <v>501</v>
      </c>
      <c r="B2789" s="2" t="s">
        <v>2</v>
      </c>
      <c r="C2789" s="2">
        <v>6</v>
      </c>
      <c r="D2789" s="4">
        <v>182.78</v>
      </c>
      <c r="E2789" s="5">
        <f t="shared" si="172"/>
        <v>1096.68</v>
      </c>
      <c r="F2789" s="6">
        <v>0.03</v>
      </c>
      <c r="G2789" s="5">
        <f t="shared" si="173"/>
        <v>32.900399999999998</v>
      </c>
      <c r="H2789" s="2">
        <v>2</v>
      </c>
      <c r="I2789" s="3">
        <v>370</v>
      </c>
      <c r="J2789" s="5">
        <f t="shared" si="174"/>
        <v>1433.7796000000001</v>
      </c>
      <c r="K2789" s="11" t="str">
        <f t="shared" si="175"/>
        <v>P0233|Apr</v>
      </c>
    </row>
    <row r="2790" spans="1:11" ht="15" customHeight="1" x14ac:dyDescent="0.25">
      <c r="A2790" s="2" t="s">
        <v>501</v>
      </c>
      <c r="B2790" s="2" t="s">
        <v>3</v>
      </c>
      <c r="C2790" s="2">
        <v>6</v>
      </c>
      <c r="D2790" s="4">
        <v>199.28</v>
      </c>
      <c r="E2790" s="5">
        <f t="shared" si="172"/>
        <v>1195.68</v>
      </c>
      <c r="F2790" s="6">
        <v>0.03</v>
      </c>
      <c r="G2790" s="5">
        <f t="shared" si="173"/>
        <v>35.870400000000004</v>
      </c>
      <c r="H2790" s="2">
        <v>2</v>
      </c>
      <c r="I2790" s="3">
        <v>370</v>
      </c>
      <c r="J2790" s="5">
        <f t="shared" si="174"/>
        <v>1529.8096</v>
      </c>
      <c r="K2790" s="11" t="str">
        <f t="shared" si="175"/>
        <v>P0233|May</v>
      </c>
    </row>
    <row r="2791" spans="1:11" ht="15" customHeight="1" x14ac:dyDescent="0.25">
      <c r="A2791" s="2" t="s">
        <v>501</v>
      </c>
      <c r="B2791" s="2" t="s">
        <v>4</v>
      </c>
      <c r="C2791" s="2">
        <v>7</v>
      </c>
      <c r="D2791" s="4">
        <v>227.35</v>
      </c>
      <c r="E2791" s="5">
        <f t="shared" si="172"/>
        <v>1591.45</v>
      </c>
      <c r="F2791" s="6">
        <v>0.03</v>
      </c>
      <c r="G2791" s="5">
        <f t="shared" si="173"/>
        <v>47.743499999999997</v>
      </c>
      <c r="H2791" s="2">
        <v>2</v>
      </c>
      <c r="I2791" s="3">
        <v>370</v>
      </c>
      <c r="J2791" s="5">
        <f t="shared" si="174"/>
        <v>1913.7065</v>
      </c>
      <c r="K2791" s="11" t="str">
        <f t="shared" si="175"/>
        <v>P0233|Jun</v>
      </c>
    </row>
    <row r="2792" spans="1:11" ht="15" customHeight="1" x14ac:dyDescent="0.25">
      <c r="A2792" s="2" t="s">
        <v>501</v>
      </c>
      <c r="B2792" s="2" t="s">
        <v>5</v>
      </c>
      <c r="C2792" s="2">
        <v>9</v>
      </c>
      <c r="D2792" s="4">
        <v>243.91</v>
      </c>
      <c r="E2792" s="5">
        <f t="shared" si="172"/>
        <v>2195.19</v>
      </c>
      <c r="F2792" s="6">
        <v>0.03</v>
      </c>
      <c r="G2792" s="5">
        <f t="shared" si="173"/>
        <v>65.855699999999999</v>
      </c>
      <c r="H2792" s="2">
        <v>2</v>
      </c>
      <c r="I2792" s="3">
        <v>370</v>
      </c>
      <c r="J2792" s="5">
        <f t="shared" si="174"/>
        <v>2499.3343</v>
      </c>
      <c r="K2792" s="11" t="str">
        <f t="shared" si="175"/>
        <v>P0233|Jul</v>
      </c>
    </row>
    <row r="2793" spans="1:11" ht="15" customHeight="1" x14ac:dyDescent="0.25">
      <c r="A2793" s="2" t="s">
        <v>501</v>
      </c>
      <c r="B2793" s="2" t="s">
        <v>6</v>
      </c>
      <c r="C2793" s="2">
        <v>10</v>
      </c>
      <c r="D2793" s="4">
        <v>219.97</v>
      </c>
      <c r="E2793" s="5">
        <f t="shared" si="172"/>
        <v>2199.6999999999998</v>
      </c>
      <c r="F2793" s="6">
        <v>0.03</v>
      </c>
      <c r="G2793" s="5">
        <f t="shared" si="173"/>
        <v>65.990999999999985</v>
      </c>
      <c r="H2793" s="2">
        <v>3</v>
      </c>
      <c r="I2793" s="3">
        <v>555</v>
      </c>
      <c r="J2793" s="5">
        <f t="shared" si="174"/>
        <v>2688.7089999999998</v>
      </c>
      <c r="K2793" s="11" t="str">
        <f t="shared" si="175"/>
        <v>P0233|Aug</v>
      </c>
    </row>
    <row r="2794" spans="1:11" ht="15" customHeight="1" x14ac:dyDescent="0.25">
      <c r="A2794" s="2" t="s">
        <v>501</v>
      </c>
      <c r="B2794" s="2" t="s">
        <v>7</v>
      </c>
      <c r="C2794" s="2">
        <v>6</v>
      </c>
      <c r="D2794" s="4">
        <v>222.4</v>
      </c>
      <c r="E2794" s="5">
        <f t="shared" si="172"/>
        <v>1334.4</v>
      </c>
      <c r="F2794" s="6">
        <v>0.03</v>
      </c>
      <c r="G2794" s="5">
        <f t="shared" si="173"/>
        <v>40.032000000000004</v>
      </c>
      <c r="H2794" s="2">
        <v>2</v>
      </c>
      <c r="I2794" s="3">
        <v>370</v>
      </c>
      <c r="J2794" s="5">
        <f t="shared" si="174"/>
        <v>1664.3680000000002</v>
      </c>
      <c r="K2794" s="11" t="str">
        <f t="shared" si="175"/>
        <v>P0233|Sep</v>
      </c>
    </row>
    <row r="2795" spans="1:11" ht="15" customHeight="1" x14ac:dyDescent="0.25">
      <c r="A2795" s="2" t="s">
        <v>501</v>
      </c>
      <c r="B2795" s="2" t="s">
        <v>8</v>
      </c>
      <c r="C2795" s="2">
        <v>6</v>
      </c>
      <c r="D2795" s="4">
        <v>211.28</v>
      </c>
      <c r="E2795" s="5">
        <f t="shared" si="172"/>
        <v>1267.68</v>
      </c>
      <c r="F2795" s="6">
        <v>0.03</v>
      </c>
      <c r="G2795" s="5">
        <f t="shared" si="173"/>
        <v>38.0304</v>
      </c>
      <c r="H2795" s="2">
        <v>2</v>
      </c>
      <c r="I2795" s="3">
        <v>370</v>
      </c>
      <c r="J2795" s="5">
        <f t="shared" si="174"/>
        <v>1599.6496</v>
      </c>
      <c r="K2795" s="11" t="str">
        <f t="shared" si="175"/>
        <v>P0233|Oct</v>
      </c>
    </row>
    <row r="2796" spans="1:11" ht="15" customHeight="1" x14ac:dyDescent="0.25">
      <c r="A2796" s="2" t="s">
        <v>501</v>
      </c>
      <c r="B2796" s="2" t="s">
        <v>9</v>
      </c>
      <c r="C2796" s="2">
        <v>7</v>
      </c>
      <c r="D2796" s="4">
        <v>206.55</v>
      </c>
      <c r="E2796" s="5">
        <f t="shared" si="172"/>
        <v>1445.8500000000001</v>
      </c>
      <c r="F2796" s="6">
        <v>0.03</v>
      </c>
      <c r="G2796" s="5">
        <f t="shared" si="173"/>
        <v>43.375500000000002</v>
      </c>
      <c r="H2796" s="2">
        <v>2</v>
      </c>
      <c r="I2796" s="3">
        <v>370</v>
      </c>
      <c r="J2796" s="5">
        <f t="shared" si="174"/>
        <v>1772.4745</v>
      </c>
      <c r="K2796" s="11" t="str">
        <f t="shared" si="175"/>
        <v>P0233|Nov</v>
      </c>
    </row>
    <row r="2797" spans="1:11" ht="15" customHeight="1" x14ac:dyDescent="0.25">
      <c r="A2797" s="2" t="s">
        <v>501</v>
      </c>
      <c r="B2797" s="2" t="s">
        <v>10</v>
      </c>
      <c r="C2797" s="2">
        <v>14</v>
      </c>
      <c r="D2797" s="4">
        <v>370.94</v>
      </c>
      <c r="E2797" s="5">
        <f t="shared" si="172"/>
        <v>5193.16</v>
      </c>
      <c r="F2797" s="6">
        <v>0.03</v>
      </c>
      <c r="G2797" s="5">
        <f t="shared" si="173"/>
        <v>155.79479999999998</v>
      </c>
      <c r="H2797" s="2">
        <v>6</v>
      </c>
      <c r="I2797" s="3">
        <v>1110</v>
      </c>
      <c r="J2797" s="5">
        <f t="shared" si="174"/>
        <v>6147.3652000000002</v>
      </c>
      <c r="K2797" s="11" t="str">
        <f t="shared" si="175"/>
        <v>P0233|Dec</v>
      </c>
    </row>
    <row r="2798" spans="1:11" ht="15" customHeight="1" x14ac:dyDescent="0.25">
      <c r="A2798" s="2" t="s">
        <v>501</v>
      </c>
      <c r="B2798" s="2" t="s">
        <v>11</v>
      </c>
      <c r="C2798" s="2">
        <v>13</v>
      </c>
      <c r="D2798" s="4">
        <v>361.16</v>
      </c>
      <c r="E2798" s="5">
        <f t="shared" si="172"/>
        <v>4695.08</v>
      </c>
      <c r="F2798" s="6">
        <v>0.03</v>
      </c>
      <c r="G2798" s="5">
        <f t="shared" si="173"/>
        <v>140.85239999999999</v>
      </c>
      <c r="H2798" s="2">
        <v>5</v>
      </c>
      <c r="I2798" s="3">
        <v>925</v>
      </c>
      <c r="J2798" s="5">
        <f t="shared" si="174"/>
        <v>5479.2276000000002</v>
      </c>
      <c r="K2798" s="11" t="str">
        <f t="shared" si="175"/>
        <v>P0233|Jan</v>
      </c>
    </row>
    <row r="2799" spans="1:11" ht="15" customHeight="1" x14ac:dyDescent="0.25">
      <c r="A2799" s="2" t="s">
        <v>501</v>
      </c>
      <c r="B2799" s="2" t="s">
        <v>12</v>
      </c>
      <c r="C2799" s="2">
        <v>11</v>
      </c>
      <c r="D2799" s="4">
        <v>294.91000000000003</v>
      </c>
      <c r="E2799" s="5">
        <f t="shared" si="172"/>
        <v>3244.01</v>
      </c>
      <c r="F2799" s="6">
        <v>0.03</v>
      </c>
      <c r="G2799" s="5">
        <f t="shared" si="173"/>
        <v>97.320300000000003</v>
      </c>
      <c r="H2799" s="2">
        <v>4</v>
      </c>
      <c r="I2799" s="3">
        <v>740</v>
      </c>
      <c r="J2799" s="5">
        <f t="shared" si="174"/>
        <v>3886.6897000000004</v>
      </c>
      <c r="K2799" s="11" t="str">
        <f t="shared" si="175"/>
        <v>P0233|Feb</v>
      </c>
    </row>
    <row r="2800" spans="1:11" ht="15" customHeight="1" x14ac:dyDescent="0.25">
      <c r="A2800" s="2" t="s">
        <v>501</v>
      </c>
      <c r="B2800" s="2" t="s">
        <v>13</v>
      </c>
      <c r="C2800" s="2">
        <v>9</v>
      </c>
      <c r="D2800" s="4">
        <v>275.52</v>
      </c>
      <c r="E2800" s="5">
        <f t="shared" si="172"/>
        <v>2479.6799999999998</v>
      </c>
      <c r="F2800" s="6">
        <v>0.03</v>
      </c>
      <c r="G2800" s="5">
        <f t="shared" si="173"/>
        <v>74.390399999999985</v>
      </c>
      <c r="H2800" s="2">
        <v>3</v>
      </c>
      <c r="I2800" s="3">
        <v>555</v>
      </c>
      <c r="J2800" s="5">
        <f t="shared" si="174"/>
        <v>2960.2896000000001</v>
      </c>
      <c r="K2800" s="11" t="str">
        <f t="shared" si="175"/>
        <v>P0233|Mar</v>
      </c>
    </row>
    <row r="2801" spans="1:11" ht="15" customHeight="1" x14ac:dyDescent="0.25">
      <c r="A2801" s="2" t="s">
        <v>503</v>
      </c>
      <c r="B2801" s="2" t="s">
        <v>2</v>
      </c>
      <c r="C2801" s="2">
        <v>6</v>
      </c>
      <c r="D2801" s="4">
        <v>98.49</v>
      </c>
      <c r="E2801" s="5">
        <f t="shared" si="172"/>
        <v>590.93999999999994</v>
      </c>
      <c r="F2801" s="6">
        <v>0.03</v>
      </c>
      <c r="G2801" s="5">
        <f t="shared" si="173"/>
        <v>17.728199999999998</v>
      </c>
      <c r="H2801" s="2">
        <v>2</v>
      </c>
      <c r="I2801" s="3">
        <v>240</v>
      </c>
      <c r="J2801" s="5">
        <f t="shared" si="174"/>
        <v>813.21179999999993</v>
      </c>
      <c r="K2801" s="11" t="str">
        <f t="shared" si="175"/>
        <v>P0234|Apr</v>
      </c>
    </row>
    <row r="2802" spans="1:11" ht="15" customHeight="1" x14ac:dyDescent="0.25">
      <c r="A2802" s="2" t="s">
        <v>503</v>
      </c>
      <c r="B2802" s="2" t="s">
        <v>3</v>
      </c>
      <c r="C2802" s="2">
        <v>7</v>
      </c>
      <c r="D2802" s="4">
        <v>109.75</v>
      </c>
      <c r="E2802" s="5">
        <f t="shared" si="172"/>
        <v>768.25</v>
      </c>
      <c r="F2802" s="6">
        <v>0.03</v>
      </c>
      <c r="G2802" s="5">
        <f t="shared" si="173"/>
        <v>23.047499999999999</v>
      </c>
      <c r="H2802" s="2">
        <v>2</v>
      </c>
      <c r="I2802" s="3">
        <v>240</v>
      </c>
      <c r="J2802" s="5">
        <f t="shared" si="174"/>
        <v>985.20249999999999</v>
      </c>
      <c r="K2802" s="11" t="str">
        <f t="shared" si="175"/>
        <v>P0234|May</v>
      </c>
    </row>
    <row r="2803" spans="1:11" ht="15" customHeight="1" x14ac:dyDescent="0.25">
      <c r="A2803" s="2" t="s">
        <v>503</v>
      </c>
      <c r="B2803" s="2" t="s">
        <v>4</v>
      </c>
      <c r="C2803" s="2">
        <v>8</v>
      </c>
      <c r="D2803" s="4">
        <v>110.64</v>
      </c>
      <c r="E2803" s="5">
        <f t="shared" si="172"/>
        <v>885.12</v>
      </c>
      <c r="F2803" s="6">
        <v>0.03</v>
      </c>
      <c r="G2803" s="5">
        <f t="shared" si="173"/>
        <v>26.553599999999999</v>
      </c>
      <c r="H2803" s="2">
        <v>2</v>
      </c>
      <c r="I2803" s="3">
        <v>240</v>
      </c>
      <c r="J2803" s="5">
        <f t="shared" si="174"/>
        <v>1098.5663999999999</v>
      </c>
      <c r="K2803" s="11" t="str">
        <f t="shared" si="175"/>
        <v>P0234|Jun</v>
      </c>
    </row>
    <row r="2804" spans="1:11" ht="15" customHeight="1" x14ac:dyDescent="0.25">
      <c r="A2804" s="2" t="s">
        <v>503</v>
      </c>
      <c r="B2804" s="2" t="s">
        <v>5</v>
      </c>
      <c r="C2804" s="2">
        <v>10</v>
      </c>
      <c r="D2804" s="4">
        <v>129.38</v>
      </c>
      <c r="E2804" s="5">
        <f t="shared" si="172"/>
        <v>1293.8</v>
      </c>
      <c r="F2804" s="6">
        <v>0.03</v>
      </c>
      <c r="G2804" s="5">
        <f t="shared" si="173"/>
        <v>38.814</v>
      </c>
      <c r="H2804" s="2">
        <v>3</v>
      </c>
      <c r="I2804" s="3">
        <v>360</v>
      </c>
      <c r="J2804" s="5">
        <f t="shared" si="174"/>
        <v>1614.9859999999999</v>
      </c>
      <c r="K2804" s="11" t="str">
        <f t="shared" si="175"/>
        <v>P0234|Jul</v>
      </c>
    </row>
    <row r="2805" spans="1:11" ht="15" customHeight="1" x14ac:dyDescent="0.25">
      <c r="A2805" s="2" t="s">
        <v>503</v>
      </c>
      <c r="B2805" s="2" t="s">
        <v>6</v>
      </c>
      <c r="C2805" s="2">
        <v>11</v>
      </c>
      <c r="D2805" s="4">
        <v>118.48</v>
      </c>
      <c r="E2805" s="5">
        <f t="shared" si="172"/>
        <v>1303.28</v>
      </c>
      <c r="F2805" s="6">
        <v>0.03</v>
      </c>
      <c r="G2805" s="5">
        <f t="shared" si="173"/>
        <v>39.098399999999998</v>
      </c>
      <c r="H2805" s="2">
        <v>3</v>
      </c>
      <c r="I2805" s="3">
        <v>360</v>
      </c>
      <c r="J2805" s="5">
        <f t="shared" si="174"/>
        <v>1624.1815999999999</v>
      </c>
      <c r="K2805" s="11" t="str">
        <f t="shared" si="175"/>
        <v>P0234|Aug</v>
      </c>
    </row>
    <row r="2806" spans="1:11" ht="15" customHeight="1" x14ac:dyDescent="0.25">
      <c r="A2806" s="2" t="s">
        <v>503</v>
      </c>
      <c r="B2806" s="2" t="s">
        <v>7</v>
      </c>
      <c r="C2806" s="2">
        <v>7</v>
      </c>
      <c r="D2806" s="4">
        <v>106.74</v>
      </c>
      <c r="E2806" s="5">
        <f t="shared" si="172"/>
        <v>747.18</v>
      </c>
      <c r="F2806" s="6">
        <v>0.03</v>
      </c>
      <c r="G2806" s="5">
        <f t="shared" si="173"/>
        <v>22.415399999999998</v>
      </c>
      <c r="H2806" s="2">
        <v>2</v>
      </c>
      <c r="I2806" s="3">
        <v>240</v>
      </c>
      <c r="J2806" s="5">
        <f t="shared" si="174"/>
        <v>964.76459999999997</v>
      </c>
      <c r="K2806" s="11" t="str">
        <f t="shared" si="175"/>
        <v>P0234|Sep</v>
      </c>
    </row>
    <row r="2807" spans="1:11" ht="15" customHeight="1" x14ac:dyDescent="0.25">
      <c r="A2807" s="2" t="s">
        <v>503</v>
      </c>
      <c r="B2807" s="2" t="s">
        <v>8</v>
      </c>
      <c r="C2807" s="2">
        <v>6</v>
      </c>
      <c r="D2807" s="4">
        <v>101.5</v>
      </c>
      <c r="E2807" s="5">
        <f t="shared" si="172"/>
        <v>609</v>
      </c>
      <c r="F2807" s="6">
        <v>0.03</v>
      </c>
      <c r="G2807" s="5">
        <f t="shared" si="173"/>
        <v>18.27</v>
      </c>
      <c r="H2807" s="2">
        <v>2</v>
      </c>
      <c r="I2807" s="3">
        <v>240</v>
      </c>
      <c r="J2807" s="5">
        <f t="shared" si="174"/>
        <v>830.73</v>
      </c>
      <c r="K2807" s="11" t="str">
        <f t="shared" si="175"/>
        <v>P0234|Oct</v>
      </c>
    </row>
    <row r="2808" spans="1:11" ht="15" customHeight="1" x14ac:dyDescent="0.25">
      <c r="A2808" s="2" t="s">
        <v>503</v>
      </c>
      <c r="B2808" s="2" t="s">
        <v>9</v>
      </c>
      <c r="C2808" s="2">
        <v>7</v>
      </c>
      <c r="D2808" s="4">
        <v>113.21</v>
      </c>
      <c r="E2808" s="5">
        <f t="shared" si="172"/>
        <v>792.46999999999991</v>
      </c>
      <c r="F2808" s="6">
        <v>0.03</v>
      </c>
      <c r="G2808" s="5">
        <f t="shared" si="173"/>
        <v>23.774099999999997</v>
      </c>
      <c r="H2808" s="2">
        <v>2</v>
      </c>
      <c r="I2808" s="3">
        <v>240</v>
      </c>
      <c r="J2808" s="5">
        <f t="shared" si="174"/>
        <v>1008.6958999999998</v>
      </c>
      <c r="K2808" s="11" t="str">
        <f t="shared" si="175"/>
        <v>P0234|Nov</v>
      </c>
    </row>
    <row r="2809" spans="1:11" ht="15" customHeight="1" x14ac:dyDescent="0.25">
      <c r="A2809" s="2" t="s">
        <v>503</v>
      </c>
      <c r="B2809" s="2" t="s">
        <v>10</v>
      </c>
      <c r="C2809" s="2">
        <v>14</v>
      </c>
      <c r="D2809" s="4">
        <v>188.59</v>
      </c>
      <c r="E2809" s="5">
        <f t="shared" si="172"/>
        <v>2640.26</v>
      </c>
      <c r="F2809" s="6">
        <v>0.03</v>
      </c>
      <c r="G2809" s="5">
        <f t="shared" si="173"/>
        <v>79.207800000000006</v>
      </c>
      <c r="H2809" s="2">
        <v>6</v>
      </c>
      <c r="I2809" s="3">
        <v>720</v>
      </c>
      <c r="J2809" s="5">
        <f t="shared" si="174"/>
        <v>3281.0522000000001</v>
      </c>
      <c r="K2809" s="11" t="str">
        <f t="shared" si="175"/>
        <v>P0234|Dec</v>
      </c>
    </row>
    <row r="2810" spans="1:11" ht="15" customHeight="1" x14ac:dyDescent="0.25">
      <c r="A2810" s="2" t="s">
        <v>503</v>
      </c>
      <c r="B2810" s="2" t="s">
        <v>11</v>
      </c>
      <c r="C2810" s="2">
        <v>12</v>
      </c>
      <c r="D2810" s="4">
        <v>174.06</v>
      </c>
      <c r="E2810" s="5">
        <f t="shared" si="172"/>
        <v>2088.7200000000003</v>
      </c>
      <c r="F2810" s="6">
        <v>0.03</v>
      </c>
      <c r="G2810" s="5">
        <f t="shared" si="173"/>
        <v>62.661600000000007</v>
      </c>
      <c r="H2810" s="2">
        <v>5</v>
      </c>
      <c r="I2810" s="3">
        <v>600</v>
      </c>
      <c r="J2810" s="5">
        <f t="shared" si="174"/>
        <v>2626.0584000000003</v>
      </c>
      <c r="K2810" s="11" t="str">
        <f t="shared" si="175"/>
        <v>P0234|Jan</v>
      </c>
    </row>
    <row r="2811" spans="1:11" ht="15" customHeight="1" x14ac:dyDescent="0.25">
      <c r="A2811" s="2" t="s">
        <v>503</v>
      </c>
      <c r="B2811" s="2" t="s">
        <v>12</v>
      </c>
      <c r="C2811" s="2">
        <v>11</v>
      </c>
      <c r="D2811" s="4">
        <v>162.30000000000001</v>
      </c>
      <c r="E2811" s="5">
        <f t="shared" si="172"/>
        <v>1785.3000000000002</v>
      </c>
      <c r="F2811" s="6">
        <v>0.03</v>
      </c>
      <c r="G2811" s="5">
        <f t="shared" si="173"/>
        <v>53.559000000000005</v>
      </c>
      <c r="H2811" s="2">
        <v>4</v>
      </c>
      <c r="I2811" s="3">
        <v>480</v>
      </c>
      <c r="J2811" s="5">
        <f t="shared" si="174"/>
        <v>2211.741</v>
      </c>
      <c r="K2811" s="11" t="str">
        <f t="shared" si="175"/>
        <v>P0234|Feb</v>
      </c>
    </row>
    <row r="2812" spans="1:11" ht="15" customHeight="1" x14ac:dyDescent="0.25">
      <c r="A2812" s="2" t="s">
        <v>503</v>
      </c>
      <c r="B2812" s="2" t="s">
        <v>13</v>
      </c>
      <c r="C2812" s="2">
        <v>11</v>
      </c>
      <c r="D2812" s="4">
        <v>143.47999999999999</v>
      </c>
      <c r="E2812" s="5">
        <f t="shared" si="172"/>
        <v>1578.28</v>
      </c>
      <c r="F2812" s="6">
        <v>0.03</v>
      </c>
      <c r="G2812" s="5">
        <f t="shared" si="173"/>
        <v>47.348399999999998</v>
      </c>
      <c r="H2812" s="2">
        <v>4</v>
      </c>
      <c r="I2812" s="3">
        <v>480</v>
      </c>
      <c r="J2812" s="5">
        <f t="shared" si="174"/>
        <v>2010.9315999999997</v>
      </c>
      <c r="K2812" s="11" t="str">
        <f t="shared" si="175"/>
        <v>P0234|Mar</v>
      </c>
    </row>
    <row r="2813" spans="1:11" ht="15" customHeight="1" x14ac:dyDescent="0.25">
      <c r="A2813" s="2" t="s">
        <v>505</v>
      </c>
      <c r="B2813" s="2" t="s">
        <v>2</v>
      </c>
      <c r="C2813" s="2">
        <v>5</v>
      </c>
      <c r="D2813" s="4">
        <v>220.97</v>
      </c>
      <c r="E2813" s="5">
        <f t="shared" si="172"/>
        <v>1104.8499999999999</v>
      </c>
      <c r="F2813" s="6">
        <v>0.03</v>
      </c>
      <c r="G2813" s="5">
        <f t="shared" si="173"/>
        <v>33.145499999999998</v>
      </c>
      <c r="H2813" s="2">
        <v>2</v>
      </c>
      <c r="I2813" s="3">
        <v>370</v>
      </c>
      <c r="J2813" s="5">
        <f t="shared" si="174"/>
        <v>1441.7044999999998</v>
      </c>
      <c r="K2813" s="11" t="str">
        <f t="shared" si="175"/>
        <v>P0235|Apr</v>
      </c>
    </row>
    <row r="2814" spans="1:11" ht="15" customHeight="1" x14ac:dyDescent="0.25">
      <c r="A2814" s="2" t="s">
        <v>505</v>
      </c>
      <c r="B2814" s="2" t="s">
        <v>3</v>
      </c>
      <c r="C2814" s="2">
        <v>5</v>
      </c>
      <c r="D2814" s="4">
        <v>236.58</v>
      </c>
      <c r="E2814" s="5">
        <f t="shared" si="172"/>
        <v>1182.9000000000001</v>
      </c>
      <c r="F2814" s="6">
        <v>0.03</v>
      </c>
      <c r="G2814" s="5">
        <f t="shared" si="173"/>
        <v>35.487000000000002</v>
      </c>
      <c r="H2814" s="2">
        <v>2</v>
      </c>
      <c r="I2814" s="3">
        <v>370</v>
      </c>
      <c r="J2814" s="5">
        <f t="shared" si="174"/>
        <v>1517.413</v>
      </c>
      <c r="K2814" s="11" t="str">
        <f t="shared" si="175"/>
        <v>P0235|May</v>
      </c>
    </row>
    <row r="2815" spans="1:11" ht="15" customHeight="1" x14ac:dyDescent="0.25">
      <c r="A2815" s="2" t="s">
        <v>505</v>
      </c>
      <c r="B2815" s="2" t="s">
        <v>4</v>
      </c>
      <c r="C2815" s="2">
        <v>8</v>
      </c>
      <c r="D2815" s="4">
        <v>226.84</v>
      </c>
      <c r="E2815" s="5">
        <f t="shared" si="172"/>
        <v>1814.72</v>
      </c>
      <c r="F2815" s="6">
        <v>0.03</v>
      </c>
      <c r="G2815" s="5">
        <f t="shared" si="173"/>
        <v>54.441600000000001</v>
      </c>
      <c r="H2815" s="2">
        <v>2</v>
      </c>
      <c r="I2815" s="3">
        <v>370</v>
      </c>
      <c r="J2815" s="5">
        <f t="shared" si="174"/>
        <v>2130.2784000000001</v>
      </c>
      <c r="K2815" s="11" t="str">
        <f t="shared" si="175"/>
        <v>P0235|Jun</v>
      </c>
    </row>
    <row r="2816" spans="1:11" ht="15" customHeight="1" x14ac:dyDescent="0.25">
      <c r="A2816" s="2" t="s">
        <v>505</v>
      </c>
      <c r="B2816" s="2" t="s">
        <v>5</v>
      </c>
      <c r="C2816" s="2">
        <v>10</v>
      </c>
      <c r="D2816" s="4">
        <v>240.44</v>
      </c>
      <c r="E2816" s="5">
        <f t="shared" si="172"/>
        <v>2404.4</v>
      </c>
      <c r="F2816" s="6">
        <v>0.03</v>
      </c>
      <c r="G2816" s="5">
        <f t="shared" si="173"/>
        <v>72.132000000000005</v>
      </c>
      <c r="H2816" s="2">
        <v>3</v>
      </c>
      <c r="I2816" s="3">
        <v>555</v>
      </c>
      <c r="J2816" s="5">
        <f t="shared" si="174"/>
        <v>2887.268</v>
      </c>
      <c r="K2816" s="11" t="str">
        <f t="shared" si="175"/>
        <v>P0235|Jul</v>
      </c>
    </row>
    <row r="2817" spans="1:11" ht="15" customHeight="1" x14ac:dyDescent="0.25">
      <c r="A2817" s="2" t="s">
        <v>505</v>
      </c>
      <c r="B2817" s="2" t="s">
        <v>6</v>
      </c>
      <c r="C2817" s="2">
        <v>9</v>
      </c>
      <c r="D2817" s="4">
        <v>280.62</v>
      </c>
      <c r="E2817" s="5">
        <f t="shared" si="172"/>
        <v>2525.58</v>
      </c>
      <c r="F2817" s="6">
        <v>0.03</v>
      </c>
      <c r="G2817" s="5">
        <f t="shared" si="173"/>
        <v>75.767399999999995</v>
      </c>
      <c r="H2817" s="2">
        <v>2</v>
      </c>
      <c r="I2817" s="3">
        <v>370</v>
      </c>
      <c r="J2817" s="5">
        <f t="shared" si="174"/>
        <v>2819.8125999999997</v>
      </c>
      <c r="K2817" s="11" t="str">
        <f t="shared" si="175"/>
        <v>P0235|Aug</v>
      </c>
    </row>
    <row r="2818" spans="1:11" ht="15" customHeight="1" x14ac:dyDescent="0.25">
      <c r="A2818" s="2" t="s">
        <v>505</v>
      </c>
      <c r="B2818" s="2" t="s">
        <v>7</v>
      </c>
      <c r="C2818" s="2">
        <v>6</v>
      </c>
      <c r="D2818" s="4">
        <v>235.08</v>
      </c>
      <c r="E2818" s="5">
        <f t="shared" si="172"/>
        <v>1410.48</v>
      </c>
      <c r="F2818" s="6">
        <v>0.03</v>
      </c>
      <c r="G2818" s="5">
        <f t="shared" si="173"/>
        <v>42.314399999999999</v>
      </c>
      <c r="H2818" s="2">
        <v>2</v>
      </c>
      <c r="I2818" s="3">
        <v>370</v>
      </c>
      <c r="J2818" s="5">
        <f t="shared" si="174"/>
        <v>1738.1656</v>
      </c>
      <c r="K2818" s="11" t="str">
        <f t="shared" si="175"/>
        <v>P0235|Sep</v>
      </c>
    </row>
    <row r="2819" spans="1:11" ht="15" customHeight="1" x14ac:dyDescent="0.25">
      <c r="A2819" s="2" t="s">
        <v>505</v>
      </c>
      <c r="B2819" s="2" t="s">
        <v>8</v>
      </c>
      <c r="C2819" s="2">
        <v>6</v>
      </c>
      <c r="D2819" s="4">
        <v>210.12</v>
      </c>
      <c r="E2819" s="5">
        <f t="shared" si="172"/>
        <v>1260.72</v>
      </c>
      <c r="F2819" s="6">
        <v>0.03</v>
      </c>
      <c r="G2819" s="5">
        <f t="shared" si="173"/>
        <v>37.821599999999997</v>
      </c>
      <c r="H2819" s="2">
        <v>2</v>
      </c>
      <c r="I2819" s="3">
        <v>370</v>
      </c>
      <c r="J2819" s="5">
        <f t="shared" si="174"/>
        <v>1592.8984</v>
      </c>
      <c r="K2819" s="11" t="str">
        <f t="shared" si="175"/>
        <v>P0235|Oct</v>
      </c>
    </row>
    <row r="2820" spans="1:11" ht="15" customHeight="1" x14ac:dyDescent="0.25">
      <c r="A2820" s="2" t="s">
        <v>505</v>
      </c>
      <c r="B2820" s="2" t="s">
        <v>9</v>
      </c>
      <c r="C2820" s="2">
        <v>6</v>
      </c>
      <c r="D2820" s="4">
        <v>234.47</v>
      </c>
      <c r="E2820" s="5">
        <f t="shared" si="172"/>
        <v>1406.82</v>
      </c>
      <c r="F2820" s="6">
        <v>0.03</v>
      </c>
      <c r="G2820" s="5">
        <f t="shared" si="173"/>
        <v>42.204599999999999</v>
      </c>
      <c r="H2820" s="2">
        <v>2</v>
      </c>
      <c r="I2820" s="3">
        <v>370</v>
      </c>
      <c r="J2820" s="5">
        <f t="shared" si="174"/>
        <v>1734.6153999999999</v>
      </c>
      <c r="K2820" s="11" t="str">
        <f t="shared" si="175"/>
        <v>P0235|Nov</v>
      </c>
    </row>
    <row r="2821" spans="1:11" ht="15" customHeight="1" x14ac:dyDescent="0.25">
      <c r="A2821" s="2" t="s">
        <v>505</v>
      </c>
      <c r="B2821" s="2" t="s">
        <v>10</v>
      </c>
      <c r="C2821" s="2">
        <v>13</v>
      </c>
      <c r="D2821" s="4">
        <v>419.56</v>
      </c>
      <c r="E2821" s="5">
        <f t="shared" ref="E2821:E2884" si="176">C2821*D2821</f>
        <v>5454.28</v>
      </c>
      <c r="F2821" s="6">
        <v>0.03</v>
      </c>
      <c r="G2821" s="5">
        <f t="shared" ref="G2821:G2884" si="177">E2821*F2821</f>
        <v>163.6284</v>
      </c>
      <c r="H2821" s="2">
        <v>5</v>
      </c>
      <c r="I2821" s="3">
        <v>925</v>
      </c>
      <c r="J2821" s="5">
        <f t="shared" ref="J2821:J2884" si="178">E2821+I2821-G2821</f>
        <v>6215.6516000000001</v>
      </c>
      <c r="K2821" s="11" t="str">
        <f t="shared" ref="K2821:K2884" si="179">A2821&amp;"|"&amp;B2821</f>
        <v>P0235|Dec</v>
      </c>
    </row>
    <row r="2822" spans="1:11" ht="15" customHeight="1" x14ac:dyDescent="0.25">
      <c r="A2822" s="2" t="s">
        <v>505</v>
      </c>
      <c r="B2822" s="2" t="s">
        <v>11</v>
      </c>
      <c r="C2822" s="2">
        <v>13</v>
      </c>
      <c r="D2822" s="4">
        <v>357.78</v>
      </c>
      <c r="E2822" s="5">
        <f t="shared" si="176"/>
        <v>4651.1399999999994</v>
      </c>
      <c r="F2822" s="6">
        <v>0.03</v>
      </c>
      <c r="G2822" s="5">
        <f t="shared" si="177"/>
        <v>139.53419999999997</v>
      </c>
      <c r="H2822" s="2">
        <v>5</v>
      </c>
      <c r="I2822" s="3">
        <v>925</v>
      </c>
      <c r="J2822" s="5">
        <f t="shared" si="178"/>
        <v>5436.6057999999994</v>
      </c>
      <c r="K2822" s="11" t="str">
        <f t="shared" si="179"/>
        <v>P0235|Jan</v>
      </c>
    </row>
    <row r="2823" spans="1:11" ht="15" customHeight="1" x14ac:dyDescent="0.25">
      <c r="A2823" s="2" t="s">
        <v>505</v>
      </c>
      <c r="B2823" s="2" t="s">
        <v>12</v>
      </c>
      <c r="C2823" s="2">
        <v>11</v>
      </c>
      <c r="D2823" s="4">
        <v>357.6</v>
      </c>
      <c r="E2823" s="5">
        <f t="shared" si="176"/>
        <v>3933.6000000000004</v>
      </c>
      <c r="F2823" s="6">
        <v>0.03</v>
      </c>
      <c r="G2823" s="5">
        <f t="shared" si="177"/>
        <v>118.00800000000001</v>
      </c>
      <c r="H2823" s="2">
        <v>4</v>
      </c>
      <c r="I2823" s="3">
        <v>740</v>
      </c>
      <c r="J2823" s="5">
        <f t="shared" si="178"/>
        <v>4555.5920000000006</v>
      </c>
      <c r="K2823" s="11" t="str">
        <f t="shared" si="179"/>
        <v>P0235|Feb</v>
      </c>
    </row>
    <row r="2824" spans="1:11" ht="15" customHeight="1" x14ac:dyDescent="0.25">
      <c r="A2824" s="2" t="s">
        <v>505</v>
      </c>
      <c r="B2824" s="2" t="s">
        <v>13</v>
      </c>
      <c r="C2824" s="2">
        <v>10</v>
      </c>
      <c r="D2824" s="4">
        <v>307.95999999999998</v>
      </c>
      <c r="E2824" s="5">
        <f t="shared" si="176"/>
        <v>3079.6</v>
      </c>
      <c r="F2824" s="6">
        <v>0.03</v>
      </c>
      <c r="G2824" s="5">
        <f t="shared" si="177"/>
        <v>92.387999999999991</v>
      </c>
      <c r="H2824" s="2">
        <v>4</v>
      </c>
      <c r="I2824" s="3">
        <v>740</v>
      </c>
      <c r="J2824" s="5">
        <f t="shared" si="178"/>
        <v>3727.212</v>
      </c>
      <c r="K2824" s="11" t="str">
        <f t="shared" si="179"/>
        <v>P0235|Mar</v>
      </c>
    </row>
    <row r="2825" spans="1:11" ht="15" customHeight="1" x14ac:dyDescent="0.25">
      <c r="A2825" s="2" t="s">
        <v>507</v>
      </c>
      <c r="B2825" s="2" t="s">
        <v>2</v>
      </c>
      <c r="C2825" s="2">
        <v>6</v>
      </c>
      <c r="D2825" s="4">
        <v>125.3</v>
      </c>
      <c r="E2825" s="5">
        <f t="shared" si="176"/>
        <v>751.8</v>
      </c>
      <c r="F2825" s="6">
        <v>0.03</v>
      </c>
      <c r="G2825" s="5">
        <f t="shared" si="177"/>
        <v>22.553999999999998</v>
      </c>
      <c r="H2825" s="2">
        <v>2</v>
      </c>
      <c r="I2825" s="3">
        <v>300</v>
      </c>
      <c r="J2825" s="5">
        <f t="shared" si="178"/>
        <v>1029.2459999999999</v>
      </c>
      <c r="K2825" s="11" t="str">
        <f t="shared" si="179"/>
        <v>P0236|Apr</v>
      </c>
    </row>
    <row r="2826" spans="1:11" ht="15" customHeight="1" x14ac:dyDescent="0.25">
      <c r="A2826" s="2" t="s">
        <v>507</v>
      </c>
      <c r="B2826" s="2" t="s">
        <v>3</v>
      </c>
      <c r="C2826" s="2">
        <v>7</v>
      </c>
      <c r="D2826" s="4">
        <v>160</v>
      </c>
      <c r="E2826" s="5">
        <f t="shared" si="176"/>
        <v>1120</v>
      </c>
      <c r="F2826" s="6">
        <v>0.03</v>
      </c>
      <c r="G2826" s="5">
        <f t="shared" si="177"/>
        <v>33.6</v>
      </c>
      <c r="H2826" s="2">
        <v>2</v>
      </c>
      <c r="I2826" s="3">
        <v>300</v>
      </c>
      <c r="J2826" s="5">
        <f t="shared" si="178"/>
        <v>1386.4</v>
      </c>
      <c r="K2826" s="11" t="str">
        <f t="shared" si="179"/>
        <v>P0236|May</v>
      </c>
    </row>
    <row r="2827" spans="1:11" ht="15" customHeight="1" x14ac:dyDescent="0.25">
      <c r="A2827" s="2" t="s">
        <v>507</v>
      </c>
      <c r="B2827" s="2" t="s">
        <v>4</v>
      </c>
      <c r="C2827" s="2">
        <v>7</v>
      </c>
      <c r="D2827" s="4">
        <v>162.46</v>
      </c>
      <c r="E2827" s="5">
        <f t="shared" si="176"/>
        <v>1137.22</v>
      </c>
      <c r="F2827" s="6">
        <v>0.03</v>
      </c>
      <c r="G2827" s="5">
        <f t="shared" si="177"/>
        <v>34.116599999999998</v>
      </c>
      <c r="H2827" s="2">
        <v>2</v>
      </c>
      <c r="I2827" s="3">
        <v>300</v>
      </c>
      <c r="J2827" s="5">
        <f t="shared" si="178"/>
        <v>1403.1034</v>
      </c>
      <c r="K2827" s="11" t="str">
        <f t="shared" si="179"/>
        <v>P0236|Jun</v>
      </c>
    </row>
    <row r="2828" spans="1:11" ht="15" customHeight="1" x14ac:dyDescent="0.25">
      <c r="A2828" s="2" t="s">
        <v>507</v>
      </c>
      <c r="B2828" s="2" t="s">
        <v>5</v>
      </c>
      <c r="C2828" s="2">
        <v>10</v>
      </c>
      <c r="D2828" s="4">
        <v>168.45</v>
      </c>
      <c r="E2828" s="5">
        <f t="shared" si="176"/>
        <v>1684.5</v>
      </c>
      <c r="F2828" s="6">
        <v>0.03</v>
      </c>
      <c r="G2828" s="5">
        <f t="shared" si="177"/>
        <v>50.534999999999997</v>
      </c>
      <c r="H2828" s="2">
        <v>3</v>
      </c>
      <c r="I2828" s="3">
        <v>450</v>
      </c>
      <c r="J2828" s="5">
        <f t="shared" si="178"/>
        <v>2083.9650000000001</v>
      </c>
      <c r="K2828" s="11" t="str">
        <f t="shared" si="179"/>
        <v>P0236|Jul</v>
      </c>
    </row>
    <row r="2829" spans="1:11" ht="15" customHeight="1" x14ac:dyDescent="0.25">
      <c r="A2829" s="2" t="s">
        <v>507</v>
      </c>
      <c r="B2829" s="2" t="s">
        <v>6</v>
      </c>
      <c r="C2829" s="2">
        <v>10</v>
      </c>
      <c r="D2829" s="4">
        <v>163.34</v>
      </c>
      <c r="E2829" s="5">
        <f t="shared" si="176"/>
        <v>1633.4</v>
      </c>
      <c r="F2829" s="6">
        <v>0.03</v>
      </c>
      <c r="G2829" s="5">
        <f t="shared" si="177"/>
        <v>49.002000000000002</v>
      </c>
      <c r="H2829" s="2">
        <v>3</v>
      </c>
      <c r="I2829" s="3">
        <v>450</v>
      </c>
      <c r="J2829" s="5">
        <f t="shared" si="178"/>
        <v>2034.3980000000001</v>
      </c>
      <c r="K2829" s="11" t="str">
        <f t="shared" si="179"/>
        <v>P0236|Aug</v>
      </c>
    </row>
    <row r="2830" spans="1:11" ht="15" customHeight="1" x14ac:dyDescent="0.25">
      <c r="A2830" s="2" t="s">
        <v>507</v>
      </c>
      <c r="B2830" s="2" t="s">
        <v>7</v>
      </c>
      <c r="C2830" s="2">
        <v>7</v>
      </c>
      <c r="D2830" s="4">
        <v>151.83000000000001</v>
      </c>
      <c r="E2830" s="5">
        <f t="shared" si="176"/>
        <v>1062.8100000000002</v>
      </c>
      <c r="F2830" s="6">
        <v>0.03</v>
      </c>
      <c r="G2830" s="5">
        <f t="shared" si="177"/>
        <v>31.884300000000003</v>
      </c>
      <c r="H2830" s="2">
        <v>2</v>
      </c>
      <c r="I2830" s="3">
        <v>300</v>
      </c>
      <c r="J2830" s="5">
        <f t="shared" si="178"/>
        <v>1330.9257000000002</v>
      </c>
      <c r="K2830" s="11" t="str">
        <f t="shared" si="179"/>
        <v>P0236|Sep</v>
      </c>
    </row>
    <row r="2831" spans="1:11" ht="15" customHeight="1" x14ac:dyDescent="0.25">
      <c r="A2831" s="2" t="s">
        <v>507</v>
      </c>
      <c r="B2831" s="2" t="s">
        <v>8</v>
      </c>
      <c r="C2831" s="2">
        <v>6</v>
      </c>
      <c r="D2831" s="4">
        <v>144.24</v>
      </c>
      <c r="E2831" s="5">
        <f t="shared" si="176"/>
        <v>865.44</v>
      </c>
      <c r="F2831" s="6">
        <v>0.03</v>
      </c>
      <c r="G2831" s="5">
        <f t="shared" si="177"/>
        <v>25.963200000000001</v>
      </c>
      <c r="H2831" s="2">
        <v>2</v>
      </c>
      <c r="I2831" s="3">
        <v>300</v>
      </c>
      <c r="J2831" s="5">
        <f t="shared" si="178"/>
        <v>1139.4768000000001</v>
      </c>
      <c r="K2831" s="11" t="str">
        <f t="shared" si="179"/>
        <v>P0236|Oct</v>
      </c>
    </row>
    <row r="2832" spans="1:11" ht="15" customHeight="1" x14ac:dyDescent="0.25">
      <c r="A2832" s="2" t="s">
        <v>507</v>
      </c>
      <c r="B2832" s="2" t="s">
        <v>9</v>
      </c>
      <c r="C2832" s="2">
        <v>7</v>
      </c>
      <c r="D2832" s="4">
        <v>144.47999999999999</v>
      </c>
      <c r="E2832" s="5">
        <f t="shared" si="176"/>
        <v>1011.3599999999999</v>
      </c>
      <c r="F2832" s="6">
        <v>0.03</v>
      </c>
      <c r="G2832" s="5">
        <f t="shared" si="177"/>
        <v>30.340799999999994</v>
      </c>
      <c r="H2832" s="2">
        <v>2</v>
      </c>
      <c r="I2832" s="3">
        <v>300</v>
      </c>
      <c r="J2832" s="5">
        <f t="shared" si="178"/>
        <v>1281.0192</v>
      </c>
      <c r="K2832" s="11" t="str">
        <f t="shared" si="179"/>
        <v>P0236|Nov</v>
      </c>
    </row>
    <row r="2833" spans="1:11" ht="15" customHeight="1" x14ac:dyDescent="0.25">
      <c r="A2833" s="2" t="s">
        <v>507</v>
      </c>
      <c r="B2833" s="2" t="s">
        <v>10</v>
      </c>
      <c r="C2833" s="2">
        <v>15</v>
      </c>
      <c r="D2833" s="4">
        <v>279.64</v>
      </c>
      <c r="E2833" s="5">
        <f t="shared" si="176"/>
        <v>4194.5999999999995</v>
      </c>
      <c r="F2833" s="6">
        <v>0.03</v>
      </c>
      <c r="G2833" s="5">
        <f t="shared" si="177"/>
        <v>125.83799999999998</v>
      </c>
      <c r="H2833" s="2">
        <v>6</v>
      </c>
      <c r="I2833" s="3">
        <v>900</v>
      </c>
      <c r="J2833" s="5">
        <f t="shared" si="178"/>
        <v>4968.7619999999997</v>
      </c>
      <c r="K2833" s="11" t="str">
        <f t="shared" si="179"/>
        <v>P0236|Dec</v>
      </c>
    </row>
    <row r="2834" spans="1:11" ht="15" customHeight="1" x14ac:dyDescent="0.25">
      <c r="A2834" s="2" t="s">
        <v>507</v>
      </c>
      <c r="B2834" s="2" t="s">
        <v>11</v>
      </c>
      <c r="C2834" s="2">
        <v>14</v>
      </c>
      <c r="D2834" s="4">
        <v>246.03</v>
      </c>
      <c r="E2834" s="5">
        <f t="shared" si="176"/>
        <v>3444.42</v>
      </c>
      <c r="F2834" s="6">
        <v>0.03</v>
      </c>
      <c r="G2834" s="5">
        <f t="shared" si="177"/>
        <v>103.3326</v>
      </c>
      <c r="H2834" s="2">
        <v>6</v>
      </c>
      <c r="I2834" s="3">
        <v>900</v>
      </c>
      <c r="J2834" s="5">
        <f t="shared" si="178"/>
        <v>4241.0874000000003</v>
      </c>
      <c r="K2834" s="11" t="str">
        <f t="shared" si="179"/>
        <v>P0236|Jan</v>
      </c>
    </row>
    <row r="2835" spans="1:11" ht="15" customHeight="1" x14ac:dyDescent="0.25">
      <c r="A2835" s="2" t="s">
        <v>507</v>
      </c>
      <c r="B2835" s="2" t="s">
        <v>12</v>
      </c>
      <c r="C2835" s="2">
        <v>12</v>
      </c>
      <c r="D2835" s="4">
        <v>257.66000000000003</v>
      </c>
      <c r="E2835" s="5">
        <f t="shared" si="176"/>
        <v>3091.92</v>
      </c>
      <c r="F2835" s="6">
        <v>0.03</v>
      </c>
      <c r="G2835" s="5">
        <f t="shared" si="177"/>
        <v>92.757599999999996</v>
      </c>
      <c r="H2835" s="2">
        <v>5</v>
      </c>
      <c r="I2835" s="3">
        <v>750</v>
      </c>
      <c r="J2835" s="5">
        <f t="shared" si="178"/>
        <v>3749.1624000000002</v>
      </c>
      <c r="K2835" s="11" t="str">
        <f t="shared" si="179"/>
        <v>P0236|Feb</v>
      </c>
    </row>
    <row r="2836" spans="1:11" ht="15" customHeight="1" x14ac:dyDescent="0.25">
      <c r="A2836" s="2" t="s">
        <v>507</v>
      </c>
      <c r="B2836" s="2" t="s">
        <v>13</v>
      </c>
      <c r="C2836" s="2">
        <v>12</v>
      </c>
      <c r="D2836" s="4">
        <v>222.57</v>
      </c>
      <c r="E2836" s="5">
        <f t="shared" si="176"/>
        <v>2670.84</v>
      </c>
      <c r="F2836" s="6">
        <v>0.03</v>
      </c>
      <c r="G2836" s="5">
        <f t="shared" si="177"/>
        <v>80.125200000000007</v>
      </c>
      <c r="H2836" s="2">
        <v>4</v>
      </c>
      <c r="I2836" s="3">
        <v>600</v>
      </c>
      <c r="J2836" s="5">
        <f t="shared" si="178"/>
        <v>3190.7148000000002</v>
      </c>
      <c r="K2836" s="11" t="str">
        <f t="shared" si="179"/>
        <v>P0236|Mar</v>
      </c>
    </row>
    <row r="2837" spans="1:11" ht="15" customHeight="1" x14ac:dyDescent="0.25">
      <c r="A2837" s="2" t="s">
        <v>509</v>
      </c>
      <c r="B2837" s="2" t="s">
        <v>2</v>
      </c>
      <c r="C2837" s="2">
        <v>5</v>
      </c>
      <c r="D2837" s="4">
        <v>102.43</v>
      </c>
      <c r="E2837" s="5">
        <f t="shared" si="176"/>
        <v>512.15000000000009</v>
      </c>
      <c r="F2837" s="6">
        <v>0.03</v>
      </c>
      <c r="G2837" s="5">
        <f t="shared" si="177"/>
        <v>15.364500000000001</v>
      </c>
      <c r="H2837" s="2">
        <v>2</v>
      </c>
      <c r="I2837" s="3">
        <v>240</v>
      </c>
      <c r="J2837" s="5">
        <f t="shared" si="178"/>
        <v>736.78550000000007</v>
      </c>
      <c r="K2837" s="11" t="str">
        <f t="shared" si="179"/>
        <v>P0237|Apr</v>
      </c>
    </row>
    <row r="2838" spans="1:11" ht="15" customHeight="1" x14ac:dyDescent="0.25">
      <c r="A2838" s="2" t="s">
        <v>509</v>
      </c>
      <c r="B2838" s="2" t="s">
        <v>3</v>
      </c>
      <c r="C2838" s="2">
        <v>7</v>
      </c>
      <c r="D2838" s="4">
        <v>104.71</v>
      </c>
      <c r="E2838" s="5">
        <f t="shared" si="176"/>
        <v>732.96999999999991</v>
      </c>
      <c r="F2838" s="6">
        <v>0.03</v>
      </c>
      <c r="G2838" s="5">
        <f t="shared" si="177"/>
        <v>21.989099999999997</v>
      </c>
      <c r="H2838" s="2">
        <v>2</v>
      </c>
      <c r="I2838" s="3">
        <v>240</v>
      </c>
      <c r="J2838" s="5">
        <f t="shared" si="178"/>
        <v>950.98089999999991</v>
      </c>
      <c r="K2838" s="11" t="str">
        <f t="shared" si="179"/>
        <v>P0237|May</v>
      </c>
    </row>
    <row r="2839" spans="1:11" ht="15" customHeight="1" x14ac:dyDescent="0.25">
      <c r="A2839" s="2" t="s">
        <v>509</v>
      </c>
      <c r="B2839" s="2" t="s">
        <v>4</v>
      </c>
      <c r="C2839" s="2">
        <v>8</v>
      </c>
      <c r="D2839" s="4">
        <v>109.62</v>
      </c>
      <c r="E2839" s="5">
        <f t="shared" si="176"/>
        <v>876.96</v>
      </c>
      <c r="F2839" s="6">
        <v>0.03</v>
      </c>
      <c r="G2839" s="5">
        <f t="shared" si="177"/>
        <v>26.308800000000002</v>
      </c>
      <c r="H2839" s="2">
        <v>2</v>
      </c>
      <c r="I2839" s="3">
        <v>240</v>
      </c>
      <c r="J2839" s="5">
        <f t="shared" si="178"/>
        <v>1090.6512</v>
      </c>
      <c r="K2839" s="11" t="str">
        <f t="shared" si="179"/>
        <v>P0237|Jun</v>
      </c>
    </row>
    <row r="2840" spans="1:11" ht="15" customHeight="1" x14ac:dyDescent="0.25">
      <c r="A2840" s="2" t="s">
        <v>509</v>
      </c>
      <c r="B2840" s="2" t="s">
        <v>5</v>
      </c>
      <c r="C2840" s="2">
        <v>10</v>
      </c>
      <c r="D2840" s="4">
        <v>121.48</v>
      </c>
      <c r="E2840" s="5">
        <f t="shared" si="176"/>
        <v>1214.8</v>
      </c>
      <c r="F2840" s="6">
        <v>0.03</v>
      </c>
      <c r="G2840" s="5">
        <f t="shared" si="177"/>
        <v>36.443999999999996</v>
      </c>
      <c r="H2840" s="2">
        <v>3</v>
      </c>
      <c r="I2840" s="3">
        <v>360</v>
      </c>
      <c r="J2840" s="5">
        <f t="shared" si="178"/>
        <v>1538.356</v>
      </c>
      <c r="K2840" s="11" t="str">
        <f t="shared" si="179"/>
        <v>P0237|Jul</v>
      </c>
    </row>
    <row r="2841" spans="1:11" ht="15" customHeight="1" x14ac:dyDescent="0.25">
      <c r="A2841" s="2" t="s">
        <v>509</v>
      </c>
      <c r="B2841" s="2" t="s">
        <v>6</v>
      </c>
      <c r="C2841" s="2">
        <v>10</v>
      </c>
      <c r="D2841" s="4">
        <v>121.8</v>
      </c>
      <c r="E2841" s="5">
        <f t="shared" si="176"/>
        <v>1218</v>
      </c>
      <c r="F2841" s="6">
        <v>0.03</v>
      </c>
      <c r="G2841" s="5">
        <f t="shared" si="177"/>
        <v>36.54</v>
      </c>
      <c r="H2841" s="2">
        <v>3</v>
      </c>
      <c r="I2841" s="3">
        <v>360</v>
      </c>
      <c r="J2841" s="5">
        <f t="shared" si="178"/>
        <v>1541.46</v>
      </c>
      <c r="K2841" s="11" t="str">
        <f t="shared" si="179"/>
        <v>P0237|Aug</v>
      </c>
    </row>
    <row r="2842" spans="1:11" ht="15" customHeight="1" x14ac:dyDescent="0.25">
      <c r="A2842" s="2" t="s">
        <v>509</v>
      </c>
      <c r="B2842" s="2" t="s">
        <v>7</v>
      </c>
      <c r="C2842" s="2">
        <v>7</v>
      </c>
      <c r="D2842" s="4">
        <v>115.1</v>
      </c>
      <c r="E2842" s="5">
        <f t="shared" si="176"/>
        <v>805.69999999999993</v>
      </c>
      <c r="F2842" s="6">
        <v>0.03</v>
      </c>
      <c r="G2842" s="5">
        <f t="shared" si="177"/>
        <v>24.170999999999996</v>
      </c>
      <c r="H2842" s="2">
        <v>2</v>
      </c>
      <c r="I2842" s="3">
        <v>240</v>
      </c>
      <c r="J2842" s="5">
        <f t="shared" si="178"/>
        <v>1021.5289999999998</v>
      </c>
      <c r="K2842" s="11" t="str">
        <f t="shared" si="179"/>
        <v>P0237|Sep</v>
      </c>
    </row>
    <row r="2843" spans="1:11" ht="15" customHeight="1" x14ac:dyDescent="0.25">
      <c r="A2843" s="2" t="s">
        <v>509</v>
      </c>
      <c r="B2843" s="2" t="s">
        <v>8</v>
      </c>
      <c r="C2843" s="2">
        <v>7</v>
      </c>
      <c r="D2843" s="4">
        <v>106.95</v>
      </c>
      <c r="E2843" s="5">
        <f t="shared" si="176"/>
        <v>748.65</v>
      </c>
      <c r="F2843" s="6">
        <v>0.03</v>
      </c>
      <c r="G2843" s="5">
        <f t="shared" si="177"/>
        <v>22.459499999999998</v>
      </c>
      <c r="H2843" s="2">
        <v>2</v>
      </c>
      <c r="I2843" s="3">
        <v>240</v>
      </c>
      <c r="J2843" s="5">
        <f t="shared" si="178"/>
        <v>966.19049999999993</v>
      </c>
      <c r="K2843" s="11" t="str">
        <f t="shared" si="179"/>
        <v>P0237|Oct</v>
      </c>
    </row>
    <row r="2844" spans="1:11" ht="15" customHeight="1" x14ac:dyDescent="0.25">
      <c r="A2844" s="2" t="s">
        <v>509</v>
      </c>
      <c r="B2844" s="2" t="s">
        <v>9</v>
      </c>
      <c r="C2844" s="2">
        <v>6</v>
      </c>
      <c r="D2844" s="4">
        <v>116.43</v>
      </c>
      <c r="E2844" s="5">
        <f t="shared" si="176"/>
        <v>698.58</v>
      </c>
      <c r="F2844" s="6">
        <v>0.03</v>
      </c>
      <c r="G2844" s="5">
        <f t="shared" si="177"/>
        <v>20.9574</v>
      </c>
      <c r="H2844" s="2">
        <v>2</v>
      </c>
      <c r="I2844" s="3">
        <v>240</v>
      </c>
      <c r="J2844" s="5">
        <f t="shared" si="178"/>
        <v>917.62260000000003</v>
      </c>
      <c r="K2844" s="11" t="str">
        <f t="shared" si="179"/>
        <v>P0237|Nov</v>
      </c>
    </row>
    <row r="2845" spans="1:11" ht="15" customHeight="1" x14ac:dyDescent="0.25">
      <c r="A2845" s="2" t="s">
        <v>509</v>
      </c>
      <c r="B2845" s="2" t="s">
        <v>10</v>
      </c>
      <c r="C2845" s="2">
        <v>15</v>
      </c>
      <c r="D2845" s="4">
        <v>178.53</v>
      </c>
      <c r="E2845" s="5">
        <f t="shared" si="176"/>
        <v>2677.95</v>
      </c>
      <c r="F2845" s="6">
        <v>0.03</v>
      </c>
      <c r="G2845" s="5">
        <f t="shared" si="177"/>
        <v>80.338499999999996</v>
      </c>
      <c r="H2845" s="2">
        <v>6</v>
      </c>
      <c r="I2845" s="3">
        <v>720</v>
      </c>
      <c r="J2845" s="5">
        <f t="shared" si="178"/>
        <v>3317.6115</v>
      </c>
      <c r="K2845" s="11" t="str">
        <f t="shared" si="179"/>
        <v>P0237|Dec</v>
      </c>
    </row>
    <row r="2846" spans="1:11" ht="15" customHeight="1" x14ac:dyDescent="0.25">
      <c r="A2846" s="2" t="s">
        <v>509</v>
      </c>
      <c r="B2846" s="2" t="s">
        <v>11</v>
      </c>
      <c r="C2846" s="2">
        <v>13</v>
      </c>
      <c r="D2846" s="4">
        <v>193.09</v>
      </c>
      <c r="E2846" s="5">
        <f t="shared" si="176"/>
        <v>2510.17</v>
      </c>
      <c r="F2846" s="6">
        <v>0.03</v>
      </c>
      <c r="G2846" s="5">
        <f t="shared" si="177"/>
        <v>75.305099999999996</v>
      </c>
      <c r="H2846" s="2">
        <v>5</v>
      </c>
      <c r="I2846" s="3">
        <v>600</v>
      </c>
      <c r="J2846" s="5">
        <f t="shared" si="178"/>
        <v>3034.8649</v>
      </c>
      <c r="K2846" s="11" t="str">
        <f t="shared" si="179"/>
        <v>P0237|Jan</v>
      </c>
    </row>
    <row r="2847" spans="1:11" ht="15" customHeight="1" x14ac:dyDescent="0.25">
      <c r="A2847" s="2" t="s">
        <v>509</v>
      </c>
      <c r="B2847" s="2" t="s">
        <v>12</v>
      </c>
      <c r="C2847" s="2">
        <v>11</v>
      </c>
      <c r="D2847" s="4">
        <v>169.29</v>
      </c>
      <c r="E2847" s="5">
        <f t="shared" si="176"/>
        <v>1862.1899999999998</v>
      </c>
      <c r="F2847" s="6">
        <v>0.03</v>
      </c>
      <c r="G2847" s="5">
        <f t="shared" si="177"/>
        <v>55.86569999999999</v>
      </c>
      <c r="H2847" s="2">
        <v>4</v>
      </c>
      <c r="I2847" s="3">
        <v>480</v>
      </c>
      <c r="J2847" s="5">
        <f t="shared" si="178"/>
        <v>2286.3242999999998</v>
      </c>
      <c r="K2847" s="11" t="str">
        <f t="shared" si="179"/>
        <v>P0237|Feb</v>
      </c>
    </row>
    <row r="2848" spans="1:11" ht="15" customHeight="1" x14ac:dyDescent="0.25">
      <c r="A2848" s="2" t="s">
        <v>509</v>
      </c>
      <c r="B2848" s="2" t="s">
        <v>13</v>
      </c>
      <c r="C2848" s="2">
        <v>10</v>
      </c>
      <c r="D2848" s="4">
        <v>153.74</v>
      </c>
      <c r="E2848" s="5">
        <f t="shared" si="176"/>
        <v>1537.4</v>
      </c>
      <c r="F2848" s="6">
        <v>0.03</v>
      </c>
      <c r="G2848" s="5">
        <f t="shared" si="177"/>
        <v>46.122</v>
      </c>
      <c r="H2848" s="2">
        <v>4</v>
      </c>
      <c r="I2848" s="3">
        <v>480</v>
      </c>
      <c r="J2848" s="5">
        <f t="shared" si="178"/>
        <v>1971.278</v>
      </c>
      <c r="K2848" s="11" t="str">
        <f t="shared" si="179"/>
        <v>P0237|Mar</v>
      </c>
    </row>
    <row r="2849" spans="1:11" ht="15" customHeight="1" x14ac:dyDescent="0.25">
      <c r="A2849" s="2" t="s">
        <v>511</v>
      </c>
      <c r="B2849" s="2" t="s">
        <v>2</v>
      </c>
      <c r="C2849" s="2">
        <v>6</v>
      </c>
      <c r="D2849" s="4">
        <v>149.58000000000001</v>
      </c>
      <c r="E2849" s="5">
        <f t="shared" si="176"/>
        <v>897.48</v>
      </c>
      <c r="F2849" s="6">
        <v>0.03</v>
      </c>
      <c r="G2849" s="5">
        <f t="shared" si="177"/>
        <v>26.924399999999999</v>
      </c>
      <c r="H2849" s="2">
        <v>2</v>
      </c>
      <c r="I2849" s="3">
        <v>300</v>
      </c>
      <c r="J2849" s="5">
        <f t="shared" si="178"/>
        <v>1170.5555999999999</v>
      </c>
      <c r="K2849" s="11" t="str">
        <f t="shared" si="179"/>
        <v>P0238|Apr</v>
      </c>
    </row>
    <row r="2850" spans="1:11" ht="15" customHeight="1" x14ac:dyDescent="0.25">
      <c r="A2850" s="2" t="s">
        <v>511</v>
      </c>
      <c r="B2850" s="2" t="s">
        <v>3</v>
      </c>
      <c r="C2850" s="2">
        <v>6</v>
      </c>
      <c r="D2850" s="4">
        <v>149.6</v>
      </c>
      <c r="E2850" s="5">
        <f t="shared" si="176"/>
        <v>897.59999999999991</v>
      </c>
      <c r="F2850" s="6">
        <v>0.03</v>
      </c>
      <c r="G2850" s="5">
        <f t="shared" si="177"/>
        <v>26.927999999999997</v>
      </c>
      <c r="H2850" s="2">
        <v>2</v>
      </c>
      <c r="I2850" s="3">
        <v>300</v>
      </c>
      <c r="J2850" s="5">
        <f t="shared" si="178"/>
        <v>1170.672</v>
      </c>
      <c r="K2850" s="11" t="str">
        <f t="shared" si="179"/>
        <v>P0238|May</v>
      </c>
    </row>
    <row r="2851" spans="1:11" ht="15" customHeight="1" x14ac:dyDescent="0.25">
      <c r="A2851" s="2" t="s">
        <v>511</v>
      </c>
      <c r="B2851" s="2" t="s">
        <v>4</v>
      </c>
      <c r="C2851" s="2">
        <v>8</v>
      </c>
      <c r="D2851" s="4">
        <v>146.07</v>
      </c>
      <c r="E2851" s="5">
        <f t="shared" si="176"/>
        <v>1168.56</v>
      </c>
      <c r="F2851" s="6">
        <v>0.03</v>
      </c>
      <c r="G2851" s="5">
        <f t="shared" si="177"/>
        <v>35.056799999999996</v>
      </c>
      <c r="H2851" s="2">
        <v>2</v>
      </c>
      <c r="I2851" s="3">
        <v>300</v>
      </c>
      <c r="J2851" s="5">
        <f t="shared" si="178"/>
        <v>1433.5031999999999</v>
      </c>
      <c r="K2851" s="11" t="str">
        <f t="shared" si="179"/>
        <v>P0238|Jun</v>
      </c>
    </row>
    <row r="2852" spans="1:11" ht="15" customHeight="1" x14ac:dyDescent="0.25">
      <c r="A2852" s="2" t="s">
        <v>511</v>
      </c>
      <c r="B2852" s="2" t="s">
        <v>5</v>
      </c>
      <c r="C2852" s="2">
        <v>11</v>
      </c>
      <c r="D2852" s="4">
        <v>176.62</v>
      </c>
      <c r="E2852" s="5">
        <f t="shared" si="176"/>
        <v>1942.8200000000002</v>
      </c>
      <c r="F2852" s="6">
        <v>0.03</v>
      </c>
      <c r="G2852" s="5">
        <f t="shared" si="177"/>
        <v>58.284600000000005</v>
      </c>
      <c r="H2852" s="2">
        <v>3</v>
      </c>
      <c r="I2852" s="3">
        <v>450</v>
      </c>
      <c r="J2852" s="5">
        <f t="shared" si="178"/>
        <v>2334.5354000000002</v>
      </c>
      <c r="K2852" s="11" t="str">
        <f t="shared" si="179"/>
        <v>P0238|Jul</v>
      </c>
    </row>
    <row r="2853" spans="1:11" ht="15" customHeight="1" x14ac:dyDescent="0.25">
      <c r="A2853" s="2" t="s">
        <v>511</v>
      </c>
      <c r="B2853" s="2" t="s">
        <v>6</v>
      </c>
      <c r="C2853" s="2">
        <v>11</v>
      </c>
      <c r="D2853" s="4">
        <v>166.59</v>
      </c>
      <c r="E2853" s="5">
        <f t="shared" si="176"/>
        <v>1832.49</v>
      </c>
      <c r="F2853" s="6">
        <v>0.03</v>
      </c>
      <c r="G2853" s="5">
        <f t="shared" si="177"/>
        <v>54.974699999999999</v>
      </c>
      <c r="H2853" s="2">
        <v>3</v>
      </c>
      <c r="I2853" s="3">
        <v>450</v>
      </c>
      <c r="J2853" s="5">
        <f t="shared" si="178"/>
        <v>2227.5152999999996</v>
      </c>
      <c r="K2853" s="11" t="str">
        <f t="shared" si="179"/>
        <v>P0238|Aug</v>
      </c>
    </row>
    <row r="2854" spans="1:11" ht="15" customHeight="1" x14ac:dyDescent="0.25">
      <c r="A2854" s="2" t="s">
        <v>511</v>
      </c>
      <c r="B2854" s="2" t="s">
        <v>7</v>
      </c>
      <c r="C2854" s="2">
        <v>7</v>
      </c>
      <c r="D2854" s="4">
        <v>164.22</v>
      </c>
      <c r="E2854" s="5">
        <f t="shared" si="176"/>
        <v>1149.54</v>
      </c>
      <c r="F2854" s="6">
        <v>0.03</v>
      </c>
      <c r="G2854" s="5">
        <f t="shared" si="177"/>
        <v>34.486199999999997</v>
      </c>
      <c r="H2854" s="2">
        <v>2</v>
      </c>
      <c r="I2854" s="3">
        <v>300</v>
      </c>
      <c r="J2854" s="5">
        <f t="shared" si="178"/>
        <v>1415.0537999999999</v>
      </c>
      <c r="K2854" s="11" t="str">
        <f t="shared" si="179"/>
        <v>P0238|Sep</v>
      </c>
    </row>
    <row r="2855" spans="1:11" ht="15" customHeight="1" x14ac:dyDescent="0.25">
      <c r="A2855" s="2" t="s">
        <v>511</v>
      </c>
      <c r="B2855" s="2" t="s">
        <v>8</v>
      </c>
      <c r="C2855" s="2">
        <v>7</v>
      </c>
      <c r="D2855" s="4">
        <v>144.33000000000001</v>
      </c>
      <c r="E2855" s="5">
        <f t="shared" si="176"/>
        <v>1010.3100000000001</v>
      </c>
      <c r="F2855" s="6">
        <v>0.03</v>
      </c>
      <c r="G2855" s="5">
        <f t="shared" si="177"/>
        <v>30.3093</v>
      </c>
      <c r="H2855" s="2">
        <v>2</v>
      </c>
      <c r="I2855" s="3">
        <v>300</v>
      </c>
      <c r="J2855" s="5">
        <f t="shared" si="178"/>
        <v>1280.0007000000001</v>
      </c>
      <c r="K2855" s="11" t="str">
        <f t="shared" si="179"/>
        <v>P0238|Oct</v>
      </c>
    </row>
    <row r="2856" spans="1:11" ht="15" customHeight="1" x14ac:dyDescent="0.25">
      <c r="A2856" s="2" t="s">
        <v>511</v>
      </c>
      <c r="B2856" s="2" t="s">
        <v>9</v>
      </c>
      <c r="C2856" s="2">
        <v>7</v>
      </c>
      <c r="D2856" s="4">
        <v>158.55000000000001</v>
      </c>
      <c r="E2856" s="5">
        <f t="shared" si="176"/>
        <v>1109.8500000000001</v>
      </c>
      <c r="F2856" s="6">
        <v>0.03</v>
      </c>
      <c r="G2856" s="5">
        <f t="shared" si="177"/>
        <v>33.295500000000004</v>
      </c>
      <c r="H2856" s="2">
        <v>3</v>
      </c>
      <c r="I2856" s="3">
        <v>450</v>
      </c>
      <c r="J2856" s="5">
        <f t="shared" si="178"/>
        <v>1526.5545000000002</v>
      </c>
      <c r="K2856" s="11" t="str">
        <f t="shared" si="179"/>
        <v>P0238|Nov</v>
      </c>
    </row>
    <row r="2857" spans="1:11" ht="15" customHeight="1" x14ac:dyDescent="0.25">
      <c r="A2857" s="2" t="s">
        <v>511</v>
      </c>
      <c r="B2857" s="2" t="s">
        <v>10</v>
      </c>
      <c r="C2857" s="2">
        <v>15</v>
      </c>
      <c r="D2857" s="4">
        <v>289.95999999999998</v>
      </c>
      <c r="E2857" s="5">
        <f t="shared" si="176"/>
        <v>4349.3999999999996</v>
      </c>
      <c r="F2857" s="6">
        <v>0.03</v>
      </c>
      <c r="G2857" s="5">
        <f t="shared" si="177"/>
        <v>130.48199999999997</v>
      </c>
      <c r="H2857" s="2">
        <v>6</v>
      </c>
      <c r="I2857" s="3">
        <v>900</v>
      </c>
      <c r="J2857" s="5">
        <f t="shared" si="178"/>
        <v>5118.9179999999997</v>
      </c>
      <c r="K2857" s="11" t="str">
        <f t="shared" si="179"/>
        <v>P0238|Dec</v>
      </c>
    </row>
    <row r="2858" spans="1:11" ht="15" customHeight="1" x14ac:dyDescent="0.25">
      <c r="A2858" s="2" t="s">
        <v>511</v>
      </c>
      <c r="B2858" s="2" t="s">
        <v>11</v>
      </c>
      <c r="C2858" s="2">
        <v>13</v>
      </c>
      <c r="D2858" s="4">
        <v>241.21</v>
      </c>
      <c r="E2858" s="5">
        <f t="shared" si="176"/>
        <v>3135.73</v>
      </c>
      <c r="F2858" s="6">
        <v>0.03</v>
      </c>
      <c r="G2858" s="5">
        <f t="shared" si="177"/>
        <v>94.071899999999999</v>
      </c>
      <c r="H2858" s="2">
        <v>5</v>
      </c>
      <c r="I2858" s="3">
        <v>750</v>
      </c>
      <c r="J2858" s="5">
        <f t="shared" si="178"/>
        <v>3791.6581000000001</v>
      </c>
      <c r="K2858" s="11" t="str">
        <f t="shared" si="179"/>
        <v>P0238|Jan</v>
      </c>
    </row>
    <row r="2859" spans="1:11" ht="15" customHeight="1" x14ac:dyDescent="0.25">
      <c r="A2859" s="2" t="s">
        <v>511</v>
      </c>
      <c r="B2859" s="2" t="s">
        <v>12</v>
      </c>
      <c r="C2859" s="2">
        <v>12</v>
      </c>
      <c r="D2859" s="4">
        <v>237.1</v>
      </c>
      <c r="E2859" s="5">
        <f t="shared" si="176"/>
        <v>2845.2</v>
      </c>
      <c r="F2859" s="6">
        <v>0.03</v>
      </c>
      <c r="G2859" s="5">
        <f t="shared" si="177"/>
        <v>85.355999999999995</v>
      </c>
      <c r="H2859" s="2">
        <v>5</v>
      </c>
      <c r="I2859" s="3">
        <v>750</v>
      </c>
      <c r="J2859" s="5">
        <f t="shared" si="178"/>
        <v>3509.8440000000001</v>
      </c>
      <c r="K2859" s="11" t="str">
        <f t="shared" si="179"/>
        <v>P0238|Feb</v>
      </c>
    </row>
    <row r="2860" spans="1:11" ht="15" customHeight="1" x14ac:dyDescent="0.25">
      <c r="A2860" s="2" t="s">
        <v>511</v>
      </c>
      <c r="B2860" s="2" t="s">
        <v>13</v>
      </c>
      <c r="C2860" s="2">
        <v>10</v>
      </c>
      <c r="D2860" s="4">
        <v>193.79</v>
      </c>
      <c r="E2860" s="5">
        <f t="shared" si="176"/>
        <v>1937.8999999999999</v>
      </c>
      <c r="F2860" s="6">
        <v>0.03</v>
      </c>
      <c r="G2860" s="5">
        <f t="shared" si="177"/>
        <v>58.136999999999993</v>
      </c>
      <c r="H2860" s="2">
        <v>4</v>
      </c>
      <c r="I2860" s="3">
        <v>600</v>
      </c>
      <c r="J2860" s="5">
        <f t="shared" si="178"/>
        <v>2479.7629999999995</v>
      </c>
      <c r="K2860" s="11" t="str">
        <f t="shared" si="179"/>
        <v>P0238|Mar</v>
      </c>
    </row>
    <row r="2861" spans="1:11" ht="15" customHeight="1" x14ac:dyDescent="0.25">
      <c r="A2861" s="2" t="s">
        <v>513</v>
      </c>
      <c r="B2861" s="2" t="s">
        <v>2</v>
      </c>
      <c r="C2861" s="2">
        <v>6</v>
      </c>
      <c r="D2861" s="4">
        <v>152.47</v>
      </c>
      <c r="E2861" s="5">
        <f t="shared" si="176"/>
        <v>914.81999999999994</v>
      </c>
      <c r="F2861" s="6">
        <v>0.03</v>
      </c>
      <c r="G2861" s="5">
        <f t="shared" si="177"/>
        <v>27.444599999999998</v>
      </c>
      <c r="H2861" s="2">
        <v>2</v>
      </c>
      <c r="I2861" s="3">
        <v>300</v>
      </c>
      <c r="J2861" s="5">
        <f t="shared" si="178"/>
        <v>1187.3753999999999</v>
      </c>
      <c r="K2861" s="11" t="str">
        <f t="shared" si="179"/>
        <v>P0239|Apr</v>
      </c>
    </row>
    <row r="2862" spans="1:11" ht="15" customHeight="1" x14ac:dyDescent="0.25">
      <c r="A2862" s="2" t="s">
        <v>513</v>
      </c>
      <c r="B2862" s="2" t="s">
        <v>3</v>
      </c>
      <c r="C2862" s="2">
        <v>7</v>
      </c>
      <c r="D2862" s="4">
        <v>150.15</v>
      </c>
      <c r="E2862" s="5">
        <f t="shared" si="176"/>
        <v>1051.05</v>
      </c>
      <c r="F2862" s="6">
        <v>0.03</v>
      </c>
      <c r="G2862" s="5">
        <f t="shared" si="177"/>
        <v>31.531499999999998</v>
      </c>
      <c r="H2862" s="2">
        <v>2</v>
      </c>
      <c r="I2862" s="3">
        <v>300</v>
      </c>
      <c r="J2862" s="5">
        <f t="shared" si="178"/>
        <v>1319.5184999999999</v>
      </c>
      <c r="K2862" s="11" t="str">
        <f t="shared" si="179"/>
        <v>P0239|May</v>
      </c>
    </row>
    <row r="2863" spans="1:11" ht="15" customHeight="1" x14ac:dyDescent="0.25">
      <c r="A2863" s="2" t="s">
        <v>513</v>
      </c>
      <c r="B2863" s="2" t="s">
        <v>4</v>
      </c>
      <c r="C2863" s="2">
        <v>8</v>
      </c>
      <c r="D2863" s="4">
        <v>150.49</v>
      </c>
      <c r="E2863" s="5">
        <f t="shared" si="176"/>
        <v>1203.92</v>
      </c>
      <c r="F2863" s="6">
        <v>0.03</v>
      </c>
      <c r="G2863" s="5">
        <f t="shared" si="177"/>
        <v>36.117600000000003</v>
      </c>
      <c r="H2863" s="2">
        <v>2</v>
      </c>
      <c r="I2863" s="3">
        <v>300</v>
      </c>
      <c r="J2863" s="5">
        <f t="shared" si="178"/>
        <v>1467.8024</v>
      </c>
      <c r="K2863" s="11" t="str">
        <f t="shared" si="179"/>
        <v>P0239|Jun</v>
      </c>
    </row>
    <row r="2864" spans="1:11" ht="15" customHeight="1" x14ac:dyDescent="0.25">
      <c r="A2864" s="2" t="s">
        <v>513</v>
      </c>
      <c r="B2864" s="2" t="s">
        <v>5</v>
      </c>
      <c r="C2864" s="2">
        <v>10</v>
      </c>
      <c r="D2864" s="4">
        <v>168.42</v>
      </c>
      <c r="E2864" s="5">
        <f t="shared" si="176"/>
        <v>1684.1999999999998</v>
      </c>
      <c r="F2864" s="6">
        <v>0.03</v>
      </c>
      <c r="G2864" s="5">
        <f t="shared" si="177"/>
        <v>50.525999999999989</v>
      </c>
      <c r="H2864" s="2">
        <v>3</v>
      </c>
      <c r="I2864" s="3">
        <v>450</v>
      </c>
      <c r="J2864" s="5">
        <f t="shared" si="178"/>
        <v>2083.674</v>
      </c>
      <c r="K2864" s="11" t="str">
        <f t="shared" si="179"/>
        <v>P0239|Jul</v>
      </c>
    </row>
    <row r="2865" spans="1:11" ht="15" customHeight="1" x14ac:dyDescent="0.25">
      <c r="A2865" s="2" t="s">
        <v>513</v>
      </c>
      <c r="B2865" s="2" t="s">
        <v>6</v>
      </c>
      <c r="C2865" s="2">
        <v>9</v>
      </c>
      <c r="D2865" s="4">
        <v>170.67</v>
      </c>
      <c r="E2865" s="5">
        <f t="shared" si="176"/>
        <v>1536.03</v>
      </c>
      <c r="F2865" s="6">
        <v>0.03</v>
      </c>
      <c r="G2865" s="5">
        <f t="shared" si="177"/>
        <v>46.0809</v>
      </c>
      <c r="H2865" s="2">
        <v>2</v>
      </c>
      <c r="I2865" s="3">
        <v>300</v>
      </c>
      <c r="J2865" s="5">
        <f t="shared" si="178"/>
        <v>1789.9491</v>
      </c>
      <c r="K2865" s="11" t="str">
        <f t="shared" si="179"/>
        <v>P0239|Aug</v>
      </c>
    </row>
    <row r="2866" spans="1:11" ht="15" customHeight="1" x14ac:dyDescent="0.25">
      <c r="A2866" s="2" t="s">
        <v>513</v>
      </c>
      <c r="B2866" s="2" t="s">
        <v>7</v>
      </c>
      <c r="C2866" s="2">
        <v>7</v>
      </c>
      <c r="D2866" s="4">
        <v>148.94999999999999</v>
      </c>
      <c r="E2866" s="5">
        <f t="shared" si="176"/>
        <v>1042.6499999999999</v>
      </c>
      <c r="F2866" s="6">
        <v>0.03</v>
      </c>
      <c r="G2866" s="5">
        <f t="shared" si="177"/>
        <v>31.279499999999995</v>
      </c>
      <c r="H2866" s="2">
        <v>2</v>
      </c>
      <c r="I2866" s="3">
        <v>300</v>
      </c>
      <c r="J2866" s="5">
        <f t="shared" si="178"/>
        <v>1311.3704999999998</v>
      </c>
      <c r="K2866" s="11" t="str">
        <f t="shared" si="179"/>
        <v>P0239|Sep</v>
      </c>
    </row>
    <row r="2867" spans="1:11" ht="15" customHeight="1" x14ac:dyDescent="0.25">
      <c r="A2867" s="2" t="s">
        <v>513</v>
      </c>
      <c r="B2867" s="2" t="s">
        <v>8</v>
      </c>
      <c r="C2867" s="2">
        <v>6</v>
      </c>
      <c r="D2867" s="4">
        <v>152.62</v>
      </c>
      <c r="E2867" s="5">
        <f t="shared" si="176"/>
        <v>915.72</v>
      </c>
      <c r="F2867" s="6">
        <v>0.03</v>
      </c>
      <c r="G2867" s="5">
        <f t="shared" si="177"/>
        <v>27.471599999999999</v>
      </c>
      <c r="H2867" s="2">
        <v>2</v>
      </c>
      <c r="I2867" s="3">
        <v>300</v>
      </c>
      <c r="J2867" s="5">
        <f t="shared" si="178"/>
        <v>1188.2483999999999</v>
      </c>
      <c r="K2867" s="11" t="str">
        <f t="shared" si="179"/>
        <v>P0239|Oct</v>
      </c>
    </row>
    <row r="2868" spans="1:11" ht="15" customHeight="1" x14ac:dyDescent="0.25">
      <c r="A2868" s="2" t="s">
        <v>513</v>
      </c>
      <c r="B2868" s="2" t="s">
        <v>9</v>
      </c>
      <c r="C2868" s="2">
        <v>6</v>
      </c>
      <c r="D2868" s="4">
        <v>151.13</v>
      </c>
      <c r="E2868" s="5">
        <f t="shared" si="176"/>
        <v>906.78</v>
      </c>
      <c r="F2868" s="6">
        <v>0.03</v>
      </c>
      <c r="G2868" s="5">
        <f t="shared" si="177"/>
        <v>27.203399999999998</v>
      </c>
      <c r="H2868" s="2">
        <v>2</v>
      </c>
      <c r="I2868" s="3">
        <v>300</v>
      </c>
      <c r="J2868" s="5">
        <f t="shared" si="178"/>
        <v>1179.5765999999999</v>
      </c>
      <c r="K2868" s="11" t="str">
        <f t="shared" si="179"/>
        <v>P0239|Nov</v>
      </c>
    </row>
    <row r="2869" spans="1:11" ht="15" customHeight="1" x14ac:dyDescent="0.25">
      <c r="A2869" s="2" t="s">
        <v>513</v>
      </c>
      <c r="B2869" s="2" t="s">
        <v>10</v>
      </c>
      <c r="C2869" s="2">
        <v>15</v>
      </c>
      <c r="D2869" s="4">
        <v>295.41000000000003</v>
      </c>
      <c r="E2869" s="5">
        <f t="shared" si="176"/>
        <v>4431.1500000000005</v>
      </c>
      <c r="F2869" s="6">
        <v>0.03</v>
      </c>
      <c r="G2869" s="5">
        <f t="shared" si="177"/>
        <v>132.93450000000001</v>
      </c>
      <c r="H2869" s="2">
        <v>6</v>
      </c>
      <c r="I2869" s="3">
        <v>900</v>
      </c>
      <c r="J2869" s="5">
        <f t="shared" si="178"/>
        <v>5198.2155000000002</v>
      </c>
      <c r="K2869" s="11" t="str">
        <f t="shared" si="179"/>
        <v>P0239|Dec</v>
      </c>
    </row>
    <row r="2870" spans="1:11" ht="15" customHeight="1" x14ac:dyDescent="0.25">
      <c r="A2870" s="2" t="s">
        <v>513</v>
      </c>
      <c r="B2870" s="2" t="s">
        <v>11</v>
      </c>
      <c r="C2870" s="2">
        <v>14</v>
      </c>
      <c r="D2870" s="4">
        <v>228.98</v>
      </c>
      <c r="E2870" s="5">
        <f t="shared" si="176"/>
        <v>3205.72</v>
      </c>
      <c r="F2870" s="6">
        <v>0.03</v>
      </c>
      <c r="G2870" s="5">
        <f t="shared" si="177"/>
        <v>96.171599999999984</v>
      </c>
      <c r="H2870" s="2">
        <v>6</v>
      </c>
      <c r="I2870" s="3">
        <v>900</v>
      </c>
      <c r="J2870" s="5">
        <f t="shared" si="178"/>
        <v>4009.5483999999992</v>
      </c>
      <c r="K2870" s="11" t="str">
        <f t="shared" si="179"/>
        <v>P0239|Jan</v>
      </c>
    </row>
    <row r="2871" spans="1:11" ht="15" customHeight="1" x14ac:dyDescent="0.25">
      <c r="A2871" s="2" t="s">
        <v>513</v>
      </c>
      <c r="B2871" s="2" t="s">
        <v>12</v>
      </c>
      <c r="C2871" s="2">
        <v>11</v>
      </c>
      <c r="D2871" s="4">
        <v>235.26</v>
      </c>
      <c r="E2871" s="5">
        <f t="shared" si="176"/>
        <v>2587.8599999999997</v>
      </c>
      <c r="F2871" s="6">
        <v>0.03</v>
      </c>
      <c r="G2871" s="5">
        <f t="shared" si="177"/>
        <v>77.635799999999989</v>
      </c>
      <c r="H2871" s="2">
        <v>4</v>
      </c>
      <c r="I2871" s="3">
        <v>600</v>
      </c>
      <c r="J2871" s="5">
        <f t="shared" si="178"/>
        <v>3110.2241999999997</v>
      </c>
      <c r="K2871" s="11" t="str">
        <f t="shared" si="179"/>
        <v>P0239|Feb</v>
      </c>
    </row>
    <row r="2872" spans="1:11" ht="15" customHeight="1" x14ac:dyDescent="0.25">
      <c r="A2872" s="2" t="s">
        <v>513</v>
      </c>
      <c r="B2872" s="2" t="s">
        <v>13</v>
      </c>
      <c r="C2872" s="2">
        <v>11</v>
      </c>
      <c r="D2872" s="4">
        <v>203.62</v>
      </c>
      <c r="E2872" s="5">
        <f t="shared" si="176"/>
        <v>2239.8200000000002</v>
      </c>
      <c r="F2872" s="6">
        <v>0.03</v>
      </c>
      <c r="G2872" s="5">
        <f t="shared" si="177"/>
        <v>67.194600000000008</v>
      </c>
      <c r="H2872" s="2">
        <v>4</v>
      </c>
      <c r="I2872" s="3">
        <v>600</v>
      </c>
      <c r="J2872" s="5">
        <f t="shared" si="178"/>
        <v>2772.6254000000004</v>
      </c>
      <c r="K2872" s="11" t="str">
        <f t="shared" si="179"/>
        <v>P0239|Mar</v>
      </c>
    </row>
    <row r="2873" spans="1:11" ht="15" customHeight="1" x14ac:dyDescent="0.25">
      <c r="A2873" s="2" t="s">
        <v>515</v>
      </c>
      <c r="B2873" s="2" t="s">
        <v>2</v>
      </c>
      <c r="C2873" s="2">
        <v>4</v>
      </c>
      <c r="D2873" s="4">
        <v>115.25</v>
      </c>
      <c r="E2873" s="5">
        <f t="shared" si="176"/>
        <v>461</v>
      </c>
      <c r="F2873" s="6">
        <v>0.03</v>
      </c>
      <c r="G2873" s="5">
        <f t="shared" si="177"/>
        <v>13.83</v>
      </c>
      <c r="H2873" s="2">
        <v>1</v>
      </c>
      <c r="I2873" s="3">
        <v>120</v>
      </c>
      <c r="J2873" s="5">
        <f t="shared" si="178"/>
        <v>567.16999999999996</v>
      </c>
      <c r="K2873" s="11" t="str">
        <f t="shared" si="179"/>
        <v>P0240|Apr</v>
      </c>
    </row>
    <row r="2874" spans="1:11" ht="15" customHeight="1" x14ac:dyDescent="0.25">
      <c r="A2874" s="2" t="s">
        <v>515</v>
      </c>
      <c r="B2874" s="2" t="s">
        <v>3</v>
      </c>
      <c r="C2874" s="2">
        <v>5</v>
      </c>
      <c r="D2874" s="4">
        <v>137.16999999999999</v>
      </c>
      <c r="E2874" s="5">
        <f t="shared" si="176"/>
        <v>685.84999999999991</v>
      </c>
      <c r="F2874" s="6">
        <v>0.03</v>
      </c>
      <c r="G2874" s="5">
        <f t="shared" si="177"/>
        <v>20.575499999999998</v>
      </c>
      <c r="H2874" s="2">
        <v>2</v>
      </c>
      <c r="I2874" s="3">
        <v>240</v>
      </c>
      <c r="J2874" s="5">
        <f t="shared" si="178"/>
        <v>905.27449999999988</v>
      </c>
      <c r="K2874" s="11" t="str">
        <f t="shared" si="179"/>
        <v>P0240|May</v>
      </c>
    </row>
    <row r="2875" spans="1:11" ht="15" customHeight="1" x14ac:dyDescent="0.25">
      <c r="A2875" s="2" t="s">
        <v>515</v>
      </c>
      <c r="B2875" s="2" t="s">
        <v>4</v>
      </c>
      <c r="C2875" s="2">
        <v>7</v>
      </c>
      <c r="D2875" s="4">
        <v>150.65</v>
      </c>
      <c r="E2875" s="5">
        <f t="shared" si="176"/>
        <v>1054.55</v>
      </c>
      <c r="F2875" s="6">
        <v>0.03</v>
      </c>
      <c r="G2875" s="5">
        <f t="shared" si="177"/>
        <v>31.636499999999998</v>
      </c>
      <c r="H2875" s="2">
        <v>2</v>
      </c>
      <c r="I2875" s="3">
        <v>240</v>
      </c>
      <c r="J2875" s="5">
        <f t="shared" si="178"/>
        <v>1262.9134999999999</v>
      </c>
      <c r="K2875" s="11" t="str">
        <f t="shared" si="179"/>
        <v>P0240|Jun</v>
      </c>
    </row>
    <row r="2876" spans="1:11" ht="15" customHeight="1" x14ac:dyDescent="0.25">
      <c r="A2876" s="2" t="s">
        <v>515</v>
      </c>
      <c r="B2876" s="2" t="s">
        <v>5</v>
      </c>
      <c r="C2876" s="2">
        <v>9</v>
      </c>
      <c r="D2876" s="4">
        <v>166.15</v>
      </c>
      <c r="E2876" s="5">
        <f t="shared" si="176"/>
        <v>1495.3500000000001</v>
      </c>
      <c r="F2876" s="6">
        <v>0.03</v>
      </c>
      <c r="G2876" s="5">
        <f t="shared" si="177"/>
        <v>44.860500000000002</v>
      </c>
      <c r="H2876" s="2">
        <v>2</v>
      </c>
      <c r="I2876" s="3">
        <v>240</v>
      </c>
      <c r="J2876" s="5">
        <f t="shared" si="178"/>
        <v>1690.4895000000001</v>
      </c>
      <c r="K2876" s="11" t="str">
        <f t="shared" si="179"/>
        <v>P0240|Jul</v>
      </c>
    </row>
    <row r="2877" spans="1:11" ht="15" customHeight="1" x14ac:dyDescent="0.25">
      <c r="A2877" s="2" t="s">
        <v>515</v>
      </c>
      <c r="B2877" s="2" t="s">
        <v>6</v>
      </c>
      <c r="C2877" s="2">
        <v>8</v>
      </c>
      <c r="D2877" s="4">
        <v>160.41999999999999</v>
      </c>
      <c r="E2877" s="5">
        <f t="shared" si="176"/>
        <v>1283.3599999999999</v>
      </c>
      <c r="F2877" s="6">
        <v>0.03</v>
      </c>
      <c r="G2877" s="5">
        <f t="shared" si="177"/>
        <v>38.500799999999998</v>
      </c>
      <c r="H2877" s="2">
        <v>2</v>
      </c>
      <c r="I2877" s="3">
        <v>240</v>
      </c>
      <c r="J2877" s="5">
        <f t="shared" si="178"/>
        <v>1484.8591999999999</v>
      </c>
      <c r="K2877" s="11" t="str">
        <f t="shared" si="179"/>
        <v>P0240|Aug</v>
      </c>
    </row>
    <row r="2878" spans="1:11" ht="15" customHeight="1" x14ac:dyDescent="0.25">
      <c r="A2878" s="2" t="s">
        <v>515</v>
      </c>
      <c r="B2878" s="2" t="s">
        <v>7</v>
      </c>
      <c r="C2878" s="2">
        <v>6</v>
      </c>
      <c r="D2878" s="4">
        <v>134.44</v>
      </c>
      <c r="E2878" s="5">
        <f t="shared" si="176"/>
        <v>806.64</v>
      </c>
      <c r="F2878" s="6">
        <v>0.03</v>
      </c>
      <c r="G2878" s="5">
        <f t="shared" si="177"/>
        <v>24.199199999999998</v>
      </c>
      <c r="H2878" s="2">
        <v>2</v>
      </c>
      <c r="I2878" s="3">
        <v>240</v>
      </c>
      <c r="J2878" s="5">
        <f t="shared" si="178"/>
        <v>1022.4407999999999</v>
      </c>
      <c r="K2878" s="11" t="str">
        <f t="shared" si="179"/>
        <v>P0240|Sep</v>
      </c>
    </row>
    <row r="2879" spans="1:11" ht="15" customHeight="1" x14ac:dyDescent="0.25">
      <c r="A2879" s="2" t="s">
        <v>515</v>
      </c>
      <c r="B2879" s="2" t="s">
        <v>8</v>
      </c>
      <c r="C2879" s="2">
        <v>5</v>
      </c>
      <c r="D2879" s="4">
        <v>137.69</v>
      </c>
      <c r="E2879" s="5">
        <f t="shared" si="176"/>
        <v>688.45</v>
      </c>
      <c r="F2879" s="6">
        <v>0.03</v>
      </c>
      <c r="G2879" s="5">
        <f t="shared" si="177"/>
        <v>20.653500000000001</v>
      </c>
      <c r="H2879" s="2">
        <v>2</v>
      </c>
      <c r="I2879" s="3">
        <v>240</v>
      </c>
      <c r="J2879" s="5">
        <f t="shared" si="178"/>
        <v>907.79650000000004</v>
      </c>
      <c r="K2879" s="11" t="str">
        <f t="shared" si="179"/>
        <v>P0240|Oct</v>
      </c>
    </row>
    <row r="2880" spans="1:11" ht="15" customHeight="1" x14ac:dyDescent="0.25">
      <c r="A2880" s="2" t="s">
        <v>515</v>
      </c>
      <c r="B2880" s="2" t="s">
        <v>9</v>
      </c>
      <c r="C2880" s="2">
        <v>6</v>
      </c>
      <c r="D2880" s="4">
        <v>134.91999999999999</v>
      </c>
      <c r="E2880" s="5">
        <f t="shared" si="176"/>
        <v>809.52</v>
      </c>
      <c r="F2880" s="6">
        <v>0.03</v>
      </c>
      <c r="G2880" s="5">
        <f t="shared" si="177"/>
        <v>24.285599999999999</v>
      </c>
      <c r="H2880" s="2">
        <v>2</v>
      </c>
      <c r="I2880" s="3">
        <v>240</v>
      </c>
      <c r="J2880" s="5">
        <f t="shared" si="178"/>
        <v>1025.2344000000001</v>
      </c>
      <c r="K2880" s="11" t="str">
        <f t="shared" si="179"/>
        <v>P0240|Nov</v>
      </c>
    </row>
    <row r="2881" spans="1:11" ht="15" customHeight="1" x14ac:dyDescent="0.25">
      <c r="A2881" s="2" t="s">
        <v>515</v>
      </c>
      <c r="B2881" s="2" t="s">
        <v>10</v>
      </c>
      <c r="C2881" s="2">
        <v>12</v>
      </c>
      <c r="D2881" s="4">
        <v>251.12</v>
      </c>
      <c r="E2881" s="5">
        <f t="shared" si="176"/>
        <v>3013.44</v>
      </c>
      <c r="F2881" s="6">
        <v>0.03</v>
      </c>
      <c r="G2881" s="5">
        <f t="shared" si="177"/>
        <v>90.403199999999998</v>
      </c>
      <c r="H2881" s="2">
        <v>5</v>
      </c>
      <c r="I2881" s="3">
        <v>600</v>
      </c>
      <c r="J2881" s="5">
        <f t="shared" si="178"/>
        <v>3523.0367999999999</v>
      </c>
      <c r="K2881" s="11" t="str">
        <f t="shared" si="179"/>
        <v>P0240|Dec</v>
      </c>
    </row>
    <row r="2882" spans="1:11" ht="15" customHeight="1" x14ac:dyDescent="0.25">
      <c r="A2882" s="2" t="s">
        <v>515</v>
      </c>
      <c r="B2882" s="2" t="s">
        <v>11</v>
      </c>
      <c r="C2882" s="2">
        <v>11</v>
      </c>
      <c r="D2882" s="4">
        <v>233.42</v>
      </c>
      <c r="E2882" s="5">
        <f t="shared" si="176"/>
        <v>2567.62</v>
      </c>
      <c r="F2882" s="6">
        <v>0.03</v>
      </c>
      <c r="G2882" s="5">
        <f t="shared" si="177"/>
        <v>77.028599999999997</v>
      </c>
      <c r="H2882" s="2">
        <v>4</v>
      </c>
      <c r="I2882" s="3">
        <v>480</v>
      </c>
      <c r="J2882" s="5">
        <f t="shared" si="178"/>
        <v>2970.5913999999998</v>
      </c>
      <c r="K2882" s="11" t="str">
        <f t="shared" si="179"/>
        <v>P0240|Jan</v>
      </c>
    </row>
    <row r="2883" spans="1:11" ht="15" customHeight="1" x14ac:dyDescent="0.25">
      <c r="A2883" s="2" t="s">
        <v>515</v>
      </c>
      <c r="B2883" s="2" t="s">
        <v>12</v>
      </c>
      <c r="C2883" s="2">
        <v>10</v>
      </c>
      <c r="D2883" s="4">
        <v>215.04</v>
      </c>
      <c r="E2883" s="5">
        <f t="shared" si="176"/>
        <v>2150.4</v>
      </c>
      <c r="F2883" s="6">
        <v>0.03</v>
      </c>
      <c r="G2883" s="5">
        <f t="shared" si="177"/>
        <v>64.512</v>
      </c>
      <c r="H2883" s="2">
        <v>4</v>
      </c>
      <c r="I2883" s="3">
        <v>480</v>
      </c>
      <c r="J2883" s="5">
        <f t="shared" si="178"/>
        <v>2565.8879999999999</v>
      </c>
      <c r="K2883" s="11" t="str">
        <f t="shared" si="179"/>
        <v>P0240|Feb</v>
      </c>
    </row>
    <row r="2884" spans="1:11" ht="15" customHeight="1" x14ac:dyDescent="0.25">
      <c r="A2884" s="2" t="s">
        <v>515</v>
      </c>
      <c r="B2884" s="2" t="s">
        <v>13</v>
      </c>
      <c r="C2884" s="2">
        <v>9</v>
      </c>
      <c r="D2884" s="4">
        <v>200.54</v>
      </c>
      <c r="E2884" s="5">
        <f t="shared" si="176"/>
        <v>1804.86</v>
      </c>
      <c r="F2884" s="6">
        <v>0.03</v>
      </c>
      <c r="G2884" s="5">
        <f t="shared" si="177"/>
        <v>54.145799999999994</v>
      </c>
      <c r="H2884" s="2">
        <v>3</v>
      </c>
      <c r="I2884" s="3">
        <v>360</v>
      </c>
      <c r="J2884" s="5">
        <f t="shared" si="178"/>
        <v>2110.7141999999999</v>
      </c>
      <c r="K2884" s="11" t="str">
        <f t="shared" si="179"/>
        <v>P0240|Mar</v>
      </c>
    </row>
    <row r="2885" spans="1:11" ht="15" customHeight="1" x14ac:dyDescent="0.25">
      <c r="A2885" s="2" t="s">
        <v>517</v>
      </c>
      <c r="B2885" s="2" t="s">
        <v>2</v>
      </c>
      <c r="C2885" s="2">
        <v>6</v>
      </c>
      <c r="D2885" s="4">
        <v>241.37</v>
      </c>
      <c r="E2885" s="5">
        <f t="shared" ref="E2885:E2948" si="180">C2885*D2885</f>
        <v>1448.22</v>
      </c>
      <c r="F2885" s="6">
        <v>0.03</v>
      </c>
      <c r="G2885" s="5">
        <f t="shared" ref="G2885:G2948" si="181">E2885*F2885</f>
        <v>43.446599999999997</v>
      </c>
      <c r="H2885" s="2">
        <v>2</v>
      </c>
      <c r="I2885" s="3">
        <v>450</v>
      </c>
      <c r="J2885" s="5">
        <f t="shared" ref="J2885:J2948" si="182">E2885+I2885-G2885</f>
        <v>1854.7734</v>
      </c>
      <c r="K2885" s="11" t="str">
        <f t="shared" ref="K2885:K2948" si="183">A2885&amp;"|"&amp;B2885</f>
        <v>P0241|Apr</v>
      </c>
    </row>
    <row r="2886" spans="1:11" ht="15" customHeight="1" x14ac:dyDescent="0.25">
      <c r="A2886" s="2" t="s">
        <v>517</v>
      </c>
      <c r="B2886" s="2" t="s">
        <v>3</v>
      </c>
      <c r="C2886" s="2">
        <v>8</v>
      </c>
      <c r="D2886" s="4">
        <v>274.95</v>
      </c>
      <c r="E2886" s="5">
        <f t="shared" si="180"/>
        <v>2199.6</v>
      </c>
      <c r="F2886" s="6">
        <v>0.03</v>
      </c>
      <c r="G2886" s="5">
        <f t="shared" si="181"/>
        <v>65.988</v>
      </c>
      <c r="H2886" s="2">
        <v>2</v>
      </c>
      <c r="I2886" s="3">
        <v>450</v>
      </c>
      <c r="J2886" s="5">
        <f t="shared" si="182"/>
        <v>2583.6120000000001</v>
      </c>
      <c r="K2886" s="11" t="str">
        <f t="shared" si="183"/>
        <v>P0241|May</v>
      </c>
    </row>
    <row r="2887" spans="1:11" ht="15" customHeight="1" x14ac:dyDescent="0.25">
      <c r="A2887" s="2" t="s">
        <v>517</v>
      </c>
      <c r="B2887" s="2" t="s">
        <v>4</v>
      </c>
      <c r="C2887" s="2">
        <v>8</v>
      </c>
      <c r="D2887" s="4">
        <v>255.99</v>
      </c>
      <c r="E2887" s="5">
        <f t="shared" si="180"/>
        <v>2047.92</v>
      </c>
      <c r="F2887" s="6">
        <v>0.03</v>
      </c>
      <c r="G2887" s="5">
        <f t="shared" si="181"/>
        <v>61.437600000000003</v>
      </c>
      <c r="H2887" s="2">
        <v>2</v>
      </c>
      <c r="I2887" s="3">
        <v>450</v>
      </c>
      <c r="J2887" s="5">
        <f t="shared" si="182"/>
        <v>2436.4823999999999</v>
      </c>
      <c r="K2887" s="11" t="str">
        <f t="shared" si="183"/>
        <v>P0241|Jun</v>
      </c>
    </row>
    <row r="2888" spans="1:11" ht="15" customHeight="1" x14ac:dyDescent="0.25">
      <c r="A2888" s="2" t="s">
        <v>517</v>
      </c>
      <c r="B2888" s="2" t="s">
        <v>5</v>
      </c>
      <c r="C2888" s="2">
        <v>12</v>
      </c>
      <c r="D2888" s="4">
        <v>318.18</v>
      </c>
      <c r="E2888" s="5">
        <f t="shared" si="180"/>
        <v>3818.16</v>
      </c>
      <c r="F2888" s="6">
        <v>0.03</v>
      </c>
      <c r="G2888" s="5">
        <f t="shared" si="181"/>
        <v>114.5448</v>
      </c>
      <c r="H2888" s="2">
        <v>3</v>
      </c>
      <c r="I2888" s="3">
        <v>675</v>
      </c>
      <c r="J2888" s="5">
        <f t="shared" si="182"/>
        <v>4378.6152000000002</v>
      </c>
      <c r="K2888" s="11" t="str">
        <f t="shared" si="183"/>
        <v>P0241|Jul</v>
      </c>
    </row>
    <row r="2889" spans="1:11" ht="15" customHeight="1" x14ac:dyDescent="0.25">
      <c r="A2889" s="2" t="s">
        <v>517</v>
      </c>
      <c r="B2889" s="2" t="s">
        <v>6</v>
      </c>
      <c r="C2889" s="2">
        <v>9</v>
      </c>
      <c r="D2889" s="4">
        <v>281.58</v>
      </c>
      <c r="E2889" s="5">
        <f t="shared" si="180"/>
        <v>2534.2199999999998</v>
      </c>
      <c r="F2889" s="6">
        <v>0.03</v>
      </c>
      <c r="G2889" s="5">
        <f t="shared" si="181"/>
        <v>76.026599999999988</v>
      </c>
      <c r="H2889" s="2">
        <v>2</v>
      </c>
      <c r="I2889" s="3">
        <v>450</v>
      </c>
      <c r="J2889" s="5">
        <f t="shared" si="182"/>
        <v>2908.1933999999997</v>
      </c>
      <c r="K2889" s="11" t="str">
        <f t="shared" si="183"/>
        <v>P0241|Aug</v>
      </c>
    </row>
    <row r="2890" spans="1:11" ht="15" customHeight="1" x14ac:dyDescent="0.25">
      <c r="A2890" s="2" t="s">
        <v>517</v>
      </c>
      <c r="B2890" s="2" t="s">
        <v>7</v>
      </c>
      <c r="C2890" s="2">
        <v>8</v>
      </c>
      <c r="D2890" s="4">
        <v>282.02</v>
      </c>
      <c r="E2890" s="5">
        <f t="shared" si="180"/>
        <v>2256.16</v>
      </c>
      <c r="F2890" s="6">
        <v>0.03</v>
      </c>
      <c r="G2890" s="5">
        <f t="shared" si="181"/>
        <v>67.684799999999996</v>
      </c>
      <c r="H2890" s="2">
        <v>2</v>
      </c>
      <c r="I2890" s="3">
        <v>450</v>
      </c>
      <c r="J2890" s="5">
        <f t="shared" si="182"/>
        <v>2638.4751999999999</v>
      </c>
      <c r="K2890" s="11" t="str">
        <f t="shared" si="183"/>
        <v>P0241|Sep</v>
      </c>
    </row>
    <row r="2891" spans="1:11" ht="15" customHeight="1" x14ac:dyDescent="0.25">
      <c r="A2891" s="2" t="s">
        <v>517</v>
      </c>
      <c r="B2891" s="2" t="s">
        <v>8</v>
      </c>
      <c r="C2891" s="2">
        <v>7</v>
      </c>
      <c r="D2891" s="4">
        <v>241.96</v>
      </c>
      <c r="E2891" s="5">
        <f t="shared" si="180"/>
        <v>1693.72</v>
      </c>
      <c r="F2891" s="6">
        <v>0.03</v>
      </c>
      <c r="G2891" s="5">
        <f t="shared" si="181"/>
        <v>50.811599999999999</v>
      </c>
      <c r="H2891" s="2">
        <v>2</v>
      </c>
      <c r="I2891" s="3">
        <v>450</v>
      </c>
      <c r="J2891" s="5">
        <f t="shared" si="182"/>
        <v>2092.9084000000003</v>
      </c>
      <c r="K2891" s="11" t="str">
        <f t="shared" si="183"/>
        <v>P0241|Oct</v>
      </c>
    </row>
    <row r="2892" spans="1:11" ht="15" customHeight="1" x14ac:dyDescent="0.25">
      <c r="A2892" s="2" t="s">
        <v>517</v>
      </c>
      <c r="B2892" s="2" t="s">
        <v>9</v>
      </c>
      <c r="C2892" s="2">
        <v>6</v>
      </c>
      <c r="D2892" s="4">
        <v>265.02</v>
      </c>
      <c r="E2892" s="5">
        <f t="shared" si="180"/>
        <v>1590.12</v>
      </c>
      <c r="F2892" s="6">
        <v>0.03</v>
      </c>
      <c r="G2892" s="5">
        <f t="shared" si="181"/>
        <v>47.703599999999994</v>
      </c>
      <c r="H2892" s="2">
        <v>2</v>
      </c>
      <c r="I2892" s="3">
        <v>450</v>
      </c>
      <c r="J2892" s="5">
        <f t="shared" si="182"/>
        <v>1992.4163999999998</v>
      </c>
      <c r="K2892" s="11" t="str">
        <f t="shared" si="183"/>
        <v>P0241|Nov</v>
      </c>
    </row>
    <row r="2893" spans="1:11" ht="15" customHeight="1" x14ac:dyDescent="0.25">
      <c r="A2893" s="2" t="s">
        <v>517</v>
      </c>
      <c r="B2893" s="2" t="s">
        <v>10</v>
      </c>
      <c r="C2893" s="2">
        <v>15</v>
      </c>
      <c r="D2893" s="4">
        <v>545.73</v>
      </c>
      <c r="E2893" s="5">
        <f t="shared" si="180"/>
        <v>8185.9500000000007</v>
      </c>
      <c r="F2893" s="6">
        <v>0.03</v>
      </c>
      <c r="G2893" s="5">
        <f t="shared" si="181"/>
        <v>245.57850000000002</v>
      </c>
      <c r="H2893" s="2">
        <v>6</v>
      </c>
      <c r="I2893" s="3">
        <v>1350</v>
      </c>
      <c r="J2893" s="5">
        <f t="shared" si="182"/>
        <v>9290.3715000000011</v>
      </c>
      <c r="K2893" s="11" t="str">
        <f t="shared" si="183"/>
        <v>P0241|Dec</v>
      </c>
    </row>
    <row r="2894" spans="1:11" ht="15" customHeight="1" x14ac:dyDescent="0.25">
      <c r="A2894" s="2" t="s">
        <v>517</v>
      </c>
      <c r="B2894" s="2" t="s">
        <v>11</v>
      </c>
      <c r="C2894" s="2">
        <v>15</v>
      </c>
      <c r="D2894" s="4">
        <v>432.22</v>
      </c>
      <c r="E2894" s="5">
        <f t="shared" si="180"/>
        <v>6483.3</v>
      </c>
      <c r="F2894" s="6">
        <v>0.03</v>
      </c>
      <c r="G2894" s="5">
        <f t="shared" si="181"/>
        <v>194.499</v>
      </c>
      <c r="H2894" s="2">
        <v>6</v>
      </c>
      <c r="I2894" s="3">
        <v>1350</v>
      </c>
      <c r="J2894" s="5">
        <f t="shared" si="182"/>
        <v>7638.8010000000004</v>
      </c>
      <c r="K2894" s="11" t="str">
        <f t="shared" si="183"/>
        <v>P0241|Jan</v>
      </c>
    </row>
    <row r="2895" spans="1:11" ht="15" customHeight="1" x14ac:dyDescent="0.25">
      <c r="A2895" s="2" t="s">
        <v>517</v>
      </c>
      <c r="B2895" s="2" t="s">
        <v>12</v>
      </c>
      <c r="C2895" s="2">
        <v>13</v>
      </c>
      <c r="D2895" s="4">
        <v>424</v>
      </c>
      <c r="E2895" s="5">
        <f t="shared" si="180"/>
        <v>5512</v>
      </c>
      <c r="F2895" s="6">
        <v>0.03</v>
      </c>
      <c r="G2895" s="5">
        <f t="shared" si="181"/>
        <v>165.35999999999999</v>
      </c>
      <c r="H2895" s="2">
        <v>5</v>
      </c>
      <c r="I2895" s="3">
        <v>1125</v>
      </c>
      <c r="J2895" s="5">
        <f t="shared" si="182"/>
        <v>6471.64</v>
      </c>
      <c r="K2895" s="11" t="str">
        <f t="shared" si="183"/>
        <v>P0241|Feb</v>
      </c>
    </row>
    <row r="2896" spans="1:11" ht="15" customHeight="1" x14ac:dyDescent="0.25">
      <c r="A2896" s="2" t="s">
        <v>517</v>
      </c>
      <c r="B2896" s="2" t="s">
        <v>13</v>
      </c>
      <c r="C2896" s="2">
        <v>12</v>
      </c>
      <c r="D2896" s="4">
        <v>397.6</v>
      </c>
      <c r="E2896" s="5">
        <f t="shared" si="180"/>
        <v>4771.2000000000007</v>
      </c>
      <c r="F2896" s="6">
        <v>0.03</v>
      </c>
      <c r="G2896" s="5">
        <f t="shared" si="181"/>
        <v>143.13600000000002</v>
      </c>
      <c r="H2896" s="2">
        <v>4</v>
      </c>
      <c r="I2896" s="3">
        <v>900</v>
      </c>
      <c r="J2896" s="5">
        <f t="shared" si="182"/>
        <v>5528.0640000000003</v>
      </c>
      <c r="K2896" s="11" t="str">
        <f t="shared" si="183"/>
        <v>P0241|Mar</v>
      </c>
    </row>
    <row r="2897" spans="1:11" ht="15" customHeight="1" x14ac:dyDescent="0.25">
      <c r="A2897" s="2" t="s">
        <v>519</v>
      </c>
      <c r="B2897" s="2" t="s">
        <v>2</v>
      </c>
      <c r="C2897" s="2">
        <v>4</v>
      </c>
      <c r="D2897" s="4">
        <v>168.94</v>
      </c>
      <c r="E2897" s="5">
        <f t="shared" si="180"/>
        <v>675.76</v>
      </c>
      <c r="F2897" s="6">
        <v>0.03</v>
      </c>
      <c r="G2897" s="5">
        <f t="shared" si="181"/>
        <v>20.2728</v>
      </c>
      <c r="H2897" s="2">
        <v>1</v>
      </c>
      <c r="I2897" s="3">
        <v>150</v>
      </c>
      <c r="J2897" s="5">
        <f t="shared" si="182"/>
        <v>805.48720000000003</v>
      </c>
      <c r="K2897" s="11" t="str">
        <f t="shared" si="183"/>
        <v>P0242|Apr</v>
      </c>
    </row>
    <row r="2898" spans="1:11" ht="15" customHeight="1" x14ac:dyDescent="0.25">
      <c r="A2898" s="2" t="s">
        <v>519</v>
      </c>
      <c r="B2898" s="2" t="s">
        <v>3</v>
      </c>
      <c r="C2898" s="2">
        <v>5</v>
      </c>
      <c r="D2898" s="4">
        <v>190.14</v>
      </c>
      <c r="E2898" s="5">
        <f t="shared" si="180"/>
        <v>950.69999999999993</v>
      </c>
      <c r="F2898" s="6">
        <v>0.03</v>
      </c>
      <c r="G2898" s="5">
        <f t="shared" si="181"/>
        <v>28.520999999999997</v>
      </c>
      <c r="H2898" s="2">
        <v>2</v>
      </c>
      <c r="I2898" s="3">
        <v>300</v>
      </c>
      <c r="J2898" s="5">
        <f t="shared" si="182"/>
        <v>1222.1789999999999</v>
      </c>
      <c r="K2898" s="11" t="str">
        <f t="shared" si="183"/>
        <v>P0242|May</v>
      </c>
    </row>
    <row r="2899" spans="1:11" ht="15" customHeight="1" x14ac:dyDescent="0.25">
      <c r="A2899" s="2" t="s">
        <v>519</v>
      </c>
      <c r="B2899" s="2" t="s">
        <v>4</v>
      </c>
      <c r="C2899" s="2">
        <v>6</v>
      </c>
      <c r="D2899" s="4">
        <v>187.12</v>
      </c>
      <c r="E2899" s="5">
        <f t="shared" si="180"/>
        <v>1122.72</v>
      </c>
      <c r="F2899" s="6">
        <v>0.03</v>
      </c>
      <c r="G2899" s="5">
        <f t="shared" si="181"/>
        <v>33.681600000000003</v>
      </c>
      <c r="H2899" s="2">
        <v>2</v>
      </c>
      <c r="I2899" s="3">
        <v>300</v>
      </c>
      <c r="J2899" s="5">
        <f t="shared" si="182"/>
        <v>1389.0383999999999</v>
      </c>
      <c r="K2899" s="11" t="str">
        <f t="shared" si="183"/>
        <v>P0242|Jun</v>
      </c>
    </row>
    <row r="2900" spans="1:11" ht="15" customHeight="1" x14ac:dyDescent="0.25">
      <c r="A2900" s="2" t="s">
        <v>519</v>
      </c>
      <c r="B2900" s="2" t="s">
        <v>5</v>
      </c>
      <c r="C2900" s="2">
        <v>8</v>
      </c>
      <c r="D2900" s="4">
        <v>205.44</v>
      </c>
      <c r="E2900" s="5">
        <f t="shared" si="180"/>
        <v>1643.52</v>
      </c>
      <c r="F2900" s="6">
        <v>0.03</v>
      </c>
      <c r="G2900" s="5">
        <f t="shared" si="181"/>
        <v>49.305599999999998</v>
      </c>
      <c r="H2900" s="2">
        <v>2</v>
      </c>
      <c r="I2900" s="3">
        <v>300</v>
      </c>
      <c r="J2900" s="5">
        <f t="shared" si="182"/>
        <v>1894.2144000000001</v>
      </c>
      <c r="K2900" s="11" t="str">
        <f t="shared" si="183"/>
        <v>P0242|Jul</v>
      </c>
    </row>
    <row r="2901" spans="1:11" ht="15" customHeight="1" x14ac:dyDescent="0.25">
      <c r="A2901" s="2" t="s">
        <v>519</v>
      </c>
      <c r="B2901" s="2" t="s">
        <v>6</v>
      </c>
      <c r="C2901" s="2">
        <v>7</v>
      </c>
      <c r="D2901" s="4">
        <v>184.36</v>
      </c>
      <c r="E2901" s="5">
        <f t="shared" si="180"/>
        <v>1290.52</v>
      </c>
      <c r="F2901" s="6">
        <v>0.03</v>
      </c>
      <c r="G2901" s="5">
        <f t="shared" si="181"/>
        <v>38.715599999999995</v>
      </c>
      <c r="H2901" s="2">
        <v>2</v>
      </c>
      <c r="I2901" s="3">
        <v>300</v>
      </c>
      <c r="J2901" s="5">
        <f t="shared" si="182"/>
        <v>1551.8044</v>
      </c>
      <c r="K2901" s="11" t="str">
        <f t="shared" si="183"/>
        <v>P0242|Aug</v>
      </c>
    </row>
    <row r="2902" spans="1:11" ht="15" customHeight="1" x14ac:dyDescent="0.25">
      <c r="A2902" s="2" t="s">
        <v>519</v>
      </c>
      <c r="B2902" s="2" t="s">
        <v>7</v>
      </c>
      <c r="C2902" s="2">
        <v>5</v>
      </c>
      <c r="D2902" s="4">
        <v>197.17</v>
      </c>
      <c r="E2902" s="5">
        <f t="shared" si="180"/>
        <v>985.84999999999991</v>
      </c>
      <c r="F2902" s="6">
        <v>0.03</v>
      </c>
      <c r="G2902" s="5">
        <f t="shared" si="181"/>
        <v>29.575499999999995</v>
      </c>
      <c r="H2902" s="2">
        <v>2</v>
      </c>
      <c r="I2902" s="3">
        <v>300</v>
      </c>
      <c r="J2902" s="5">
        <f t="shared" si="182"/>
        <v>1256.2745</v>
      </c>
      <c r="K2902" s="11" t="str">
        <f t="shared" si="183"/>
        <v>P0242|Sep</v>
      </c>
    </row>
    <row r="2903" spans="1:11" ht="15" customHeight="1" x14ac:dyDescent="0.25">
      <c r="A2903" s="2" t="s">
        <v>519</v>
      </c>
      <c r="B2903" s="2" t="s">
        <v>8</v>
      </c>
      <c r="C2903" s="2">
        <v>5</v>
      </c>
      <c r="D2903" s="4">
        <v>166.77</v>
      </c>
      <c r="E2903" s="5">
        <f t="shared" si="180"/>
        <v>833.85</v>
      </c>
      <c r="F2903" s="6">
        <v>0.03</v>
      </c>
      <c r="G2903" s="5">
        <f t="shared" si="181"/>
        <v>25.015499999999999</v>
      </c>
      <c r="H2903" s="2">
        <v>2</v>
      </c>
      <c r="I2903" s="3">
        <v>300</v>
      </c>
      <c r="J2903" s="5">
        <f t="shared" si="182"/>
        <v>1108.8344999999999</v>
      </c>
      <c r="K2903" s="11" t="str">
        <f t="shared" si="183"/>
        <v>P0242|Oct</v>
      </c>
    </row>
    <row r="2904" spans="1:11" ht="15" customHeight="1" x14ac:dyDescent="0.25">
      <c r="A2904" s="2" t="s">
        <v>519</v>
      </c>
      <c r="B2904" s="2" t="s">
        <v>9</v>
      </c>
      <c r="C2904" s="2">
        <v>6</v>
      </c>
      <c r="D2904" s="4">
        <v>181.92</v>
      </c>
      <c r="E2904" s="5">
        <f t="shared" si="180"/>
        <v>1091.52</v>
      </c>
      <c r="F2904" s="6">
        <v>0.03</v>
      </c>
      <c r="G2904" s="5">
        <f t="shared" si="181"/>
        <v>32.745599999999996</v>
      </c>
      <c r="H2904" s="2">
        <v>2</v>
      </c>
      <c r="I2904" s="3">
        <v>300</v>
      </c>
      <c r="J2904" s="5">
        <f t="shared" si="182"/>
        <v>1358.7744</v>
      </c>
      <c r="K2904" s="11" t="str">
        <f t="shared" si="183"/>
        <v>P0242|Nov</v>
      </c>
    </row>
    <row r="2905" spans="1:11" ht="15" customHeight="1" x14ac:dyDescent="0.25">
      <c r="A2905" s="2" t="s">
        <v>519</v>
      </c>
      <c r="B2905" s="2" t="s">
        <v>10</v>
      </c>
      <c r="C2905" s="2">
        <v>11</v>
      </c>
      <c r="D2905" s="4">
        <v>346.29</v>
      </c>
      <c r="E2905" s="5">
        <f t="shared" si="180"/>
        <v>3809.19</v>
      </c>
      <c r="F2905" s="6">
        <v>0.03</v>
      </c>
      <c r="G2905" s="5">
        <f t="shared" si="181"/>
        <v>114.2757</v>
      </c>
      <c r="H2905" s="2">
        <v>5</v>
      </c>
      <c r="I2905" s="3">
        <v>750</v>
      </c>
      <c r="J2905" s="5">
        <f t="shared" si="182"/>
        <v>4444.9143000000004</v>
      </c>
      <c r="K2905" s="11" t="str">
        <f t="shared" si="183"/>
        <v>P0242|Dec</v>
      </c>
    </row>
    <row r="2906" spans="1:11" ht="15" customHeight="1" x14ac:dyDescent="0.25">
      <c r="A2906" s="2" t="s">
        <v>519</v>
      </c>
      <c r="B2906" s="2" t="s">
        <v>11</v>
      </c>
      <c r="C2906" s="2">
        <v>11</v>
      </c>
      <c r="D2906" s="4">
        <v>311.5</v>
      </c>
      <c r="E2906" s="5">
        <f t="shared" si="180"/>
        <v>3426.5</v>
      </c>
      <c r="F2906" s="6">
        <v>0.03</v>
      </c>
      <c r="G2906" s="5">
        <f t="shared" si="181"/>
        <v>102.795</v>
      </c>
      <c r="H2906" s="2">
        <v>4</v>
      </c>
      <c r="I2906" s="3">
        <v>600</v>
      </c>
      <c r="J2906" s="5">
        <f t="shared" si="182"/>
        <v>3923.7049999999999</v>
      </c>
      <c r="K2906" s="11" t="str">
        <f t="shared" si="183"/>
        <v>P0242|Jan</v>
      </c>
    </row>
    <row r="2907" spans="1:11" ht="15" customHeight="1" x14ac:dyDescent="0.25">
      <c r="A2907" s="2" t="s">
        <v>519</v>
      </c>
      <c r="B2907" s="2" t="s">
        <v>12</v>
      </c>
      <c r="C2907" s="2">
        <v>9</v>
      </c>
      <c r="D2907" s="4">
        <v>292.27</v>
      </c>
      <c r="E2907" s="5">
        <f t="shared" si="180"/>
        <v>2630.43</v>
      </c>
      <c r="F2907" s="6">
        <v>0.03</v>
      </c>
      <c r="G2907" s="5">
        <f t="shared" si="181"/>
        <v>78.912899999999993</v>
      </c>
      <c r="H2907" s="2">
        <v>3</v>
      </c>
      <c r="I2907" s="3">
        <v>450</v>
      </c>
      <c r="J2907" s="5">
        <f t="shared" si="182"/>
        <v>3001.5171</v>
      </c>
      <c r="K2907" s="11" t="str">
        <f t="shared" si="183"/>
        <v>P0242|Feb</v>
      </c>
    </row>
    <row r="2908" spans="1:11" ht="15" customHeight="1" x14ac:dyDescent="0.25">
      <c r="A2908" s="2" t="s">
        <v>519</v>
      </c>
      <c r="B2908" s="2" t="s">
        <v>13</v>
      </c>
      <c r="C2908" s="2">
        <v>9</v>
      </c>
      <c r="D2908" s="4">
        <v>240.89</v>
      </c>
      <c r="E2908" s="5">
        <f t="shared" si="180"/>
        <v>2168.0099999999998</v>
      </c>
      <c r="F2908" s="6">
        <v>0.03</v>
      </c>
      <c r="G2908" s="5">
        <f t="shared" si="181"/>
        <v>65.040299999999988</v>
      </c>
      <c r="H2908" s="2">
        <v>3</v>
      </c>
      <c r="I2908" s="3">
        <v>450</v>
      </c>
      <c r="J2908" s="5">
        <f t="shared" si="182"/>
        <v>2552.9696999999996</v>
      </c>
      <c r="K2908" s="11" t="str">
        <f t="shared" si="183"/>
        <v>P0242|Mar</v>
      </c>
    </row>
    <row r="2909" spans="1:11" ht="15" customHeight="1" x14ac:dyDescent="0.25">
      <c r="A2909" s="2" t="s">
        <v>521</v>
      </c>
      <c r="B2909" s="2" t="s">
        <v>2</v>
      </c>
      <c r="C2909" s="2">
        <v>6</v>
      </c>
      <c r="D2909" s="4">
        <v>231.65</v>
      </c>
      <c r="E2909" s="5">
        <f t="shared" si="180"/>
        <v>1389.9</v>
      </c>
      <c r="F2909" s="6">
        <v>0.03</v>
      </c>
      <c r="G2909" s="5">
        <f t="shared" si="181"/>
        <v>41.697000000000003</v>
      </c>
      <c r="H2909" s="2">
        <v>2</v>
      </c>
      <c r="I2909" s="3">
        <v>450</v>
      </c>
      <c r="J2909" s="5">
        <f t="shared" si="182"/>
        <v>1798.203</v>
      </c>
      <c r="K2909" s="11" t="str">
        <f t="shared" si="183"/>
        <v>P0243|Apr</v>
      </c>
    </row>
    <row r="2910" spans="1:11" ht="15" customHeight="1" x14ac:dyDescent="0.25">
      <c r="A2910" s="2" t="s">
        <v>521</v>
      </c>
      <c r="B2910" s="2" t="s">
        <v>3</v>
      </c>
      <c r="C2910" s="2">
        <v>7</v>
      </c>
      <c r="D2910" s="4">
        <v>225.02</v>
      </c>
      <c r="E2910" s="5">
        <f t="shared" si="180"/>
        <v>1575.14</v>
      </c>
      <c r="F2910" s="6">
        <v>0.03</v>
      </c>
      <c r="G2910" s="5">
        <f t="shared" si="181"/>
        <v>47.254200000000004</v>
      </c>
      <c r="H2910" s="2">
        <v>2</v>
      </c>
      <c r="I2910" s="3">
        <v>450</v>
      </c>
      <c r="J2910" s="5">
        <f t="shared" si="182"/>
        <v>1977.8858</v>
      </c>
      <c r="K2910" s="11" t="str">
        <f t="shared" si="183"/>
        <v>P0243|May</v>
      </c>
    </row>
    <row r="2911" spans="1:11" ht="15" customHeight="1" x14ac:dyDescent="0.25">
      <c r="A2911" s="2" t="s">
        <v>521</v>
      </c>
      <c r="B2911" s="2" t="s">
        <v>4</v>
      </c>
      <c r="C2911" s="2">
        <v>8</v>
      </c>
      <c r="D2911" s="4">
        <v>245.96</v>
      </c>
      <c r="E2911" s="5">
        <f t="shared" si="180"/>
        <v>1967.68</v>
      </c>
      <c r="F2911" s="6">
        <v>0.03</v>
      </c>
      <c r="G2911" s="5">
        <f t="shared" si="181"/>
        <v>59.0304</v>
      </c>
      <c r="H2911" s="2">
        <v>2</v>
      </c>
      <c r="I2911" s="3">
        <v>450</v>
      </c>
      <c r="J2911" s="5">
        <f t="shared" si="182"/>
        <v>2358.6496000000002</v>
      </c>
      <c r="K2911" s="11" t="str">
        <f t="shared" si="183"/>
        <v>P0243|Jun</v>
      </c>
    </row>
    <row r="2912" spans="1:11" ht="15" customHeight="1" x14ac:dyDescent="0.25">
      <c r="A2912" s="2" t="s">
        <v>521</v>
      </c>
      <c r="B2912" s="2" t="s">
        <v>5</v>
      </c>
      <c r="C2912" s="2">
        <v>10</v>
      </c>
      <c r="D2912" s="4">
        <v>270.49</v>
      </c>
      <c r="E2912" s="5">
        <f t="shared" si="180"/>
        <v>2704.9</v>
      </c>
      <c r="F2912" s="6">
        <v>0.03</v>
      </c>
      <c r="G2912" s="5">
        <f t="shared" si="181"/>
        <v>81.147000000000006</v>
      </c>
      <c r="H2912" s="2">
        <v>3</v>
      </c>
      <c r="I2912" s="3">
        <v>675</v>
      </c>
      <c r="J2912" s="5">
        <f t="shared" si="182"/>
        <v>3298.7530000000002</v>
      </c>
      <c r="K2912" s="11" t="str">
        <f t="shared" si="183"/>
        <v>P0243|Jul</v>
      </c>
    </row>
    <row r="2913" spans="1:11" ht="15" customHeight="1" x14ac:dyDescent="0.25">
      <c r="A2913" s="2" t="s">
        <v>521</v>
      </c>
      <c r="B2913" s="2" t="s">
        <v>6</v>
      </c>
      <c r="C2913" s="2">
        <v>11</v>
      </c>
      <c r="D2913" s="4">
        <v>280.12</v>
      </c>
      <c r="E2913" s="5">
        <f t="shared" si="180"/>
        <v>3081.32</v>
      </c>
      <c r="F2913" s="6">
        <v>0.03</v>
      </c>
      <c r="G2913" s="5">
        <f t="shared" si="181"/>
        <v>92.439599999999999</v>
      </c>
      <c r="H2913" s="2">
        <v>3</v>
      </c>
      <c r="I2913" s="3">
        <v>675</v>
      </c>
      <c r="J2913" s="5">
        <f t="shared" si="182"/>
        <v>3663.8804</v>
      </c>
      <c r="K2913" s="11" t="str">
        <f t="shared" si="183"/>
        <v>P0243|Aug</v>
      </c>
    </row>
    <row r="2914" spans="1:11" ht="15" customHeight="1" x14ac:dyDescent="0.25">
      <c r="A2914" s="2" t="s">
        <v>521</v>
      </c>
      <c r="B2914" s="2" t="s">
        <v>7</v>
      </c>
      <c r="C2914" s="2">
        <v>7</v>
      </c>
      <c r="D2914" s="4">
        <v>275.47000000000003</v>
      </c>
      <c r="E2914" s="5">
        <f t="shared" si="180"/>
        <v>1928.2900000000002</v>
      </c>
      <c r="F2914" s="6">
        <v>0.03</v>
      </c>
      <c r="G2914" s="5">
        <f t="shared" si="181"/>
        <v>57.848700000000001</v>
      </c>
      <c r="H2914" s="2">
        <v>2</v>
      </c>
      <c r="I2914" s="3">
        <v>450</v>
      </c>
      <c r="J2914" s="5">
        <f t="shared" si="182"/>
        <v>2320.4413</v>
      </c>
      <c r="K2914" s="11" t="str">
        <f t="shared" si="183"/>
        <v>P0243|Sep</v>
      </c>
    </row>
    <row r="2915" spans="1:11" ht="15" customHeight="1" x14ac:dyDescent="0.25">
      <c r="A2915" s="2" t="s">
        <v>521</v>
      </c>
      <c r="B2915" s="2" t="s">
        <v>8</v>
      </c>
      <c r="C2915" s="2">
        <v>7</v>
      </c>
      <c r="D2915" s="4">
        <v>238.28</v>
      </c>
      <c r="E2915" s="5">
        <f t="shared" si="180"/>
        <v>1667.96</v>
      </c>
      <c r="F2915" s="6">
        <v>0.03</v>
      </c>
      <c r="G2915" s="5">
        <f t="shared" si="181"/>
        <v>50.038800000000002</v>
      </c>
      <c r="H2915" s="2">
        <v>2</v>
      </c>
      <c r="I2915" s="3">
        <v>450</v>
      </c>
      <c r="J2915" s="5">
        <f t="shared" si="182"/>
        <v>2067.9212000000002</v>
      </c>
      <c r="K2915" s="11" t="str">
        <f t="shared" si="183"/>
        <v>P0243|Oct</v>
      </c>
    </row>
    <row r="2916" spans="1:11" ht="15" customHeight="1" x14ac:dyDescent="0.25">
      <c r="A2916" s="2" t="s">
        <v>521</v>
      </c>
      <c r="B2916" s="2" t="s">
        <v>9</v>
      </c>
      <c r="C2916" s="2">
        <v>7</v>
      </c>
      <c r="D2916" s="4">
        <v>245.46</v>
      </c>
      <c r="E2916" s="5">
        <f t="shared" si="180"/>
        <v>1718.22</v>
      </c>
      <c r="F2916" s="6">
        <v>0.03</v>
      </c>
      <c r="G2916" s="5">
        <f t="shared" si="181"/>
        <v>51.546599999999998</v>
      </c>
      <c r="H2916" s="2">
        <v>2</v>
      </c>
      <c r="I2916" s="3">
        <v>450</v>
      </c>
      <c r="J2916" s="5">
        <f t="shared" si="182"/>
        <v>2116.6734000000001</v>
      </c>
      <c r="K2916" s="11" t="str">
        <f t="shared" si="183"/>
        <v>P0243|Nov</v>
      </c>
    </row>
    <row r="2917" spans="1:11" ht="15" customHeight="1" x14ac:dyDescent="0.25">
      <c r="A2917" s="2" t="s">
        <v>521</v>
      </c>
      <c r="B2917" s="2" t="s">
        <v>10</v>
      </c>
      <c r="C2917" s="2">
        <v>15</v>
      </c>
      <c r="D2917" s="4">
        <v>455.39</v>
      </c>
      <c r="E2917" s="5">
        <f t="shared" si="180"/>
        <v>6830.8499999999995</v>
      </c>
      <c r="F2917" s="6">
        <v>0.03</v>
      </c>
      <c r="G2917" s="5">
        <f t="shared" si="181"/>
        <v>204.92549999999997</v>
      </c>
      <c r="H2917" s="2">
        <v>6</v>
      </c>
      <c r="I2917" s="3">
        <v>1350</v>
      </c>
      <c r="J2917" s="5">
        <f t="shared" si="182"/>
        <v>7975.9244999999992</v>
      </c>
      <c r="K2917" s="11" t="str">
        <f t="shared" si="183"/>
        <v>P0243|Dec</v>
      </c>
    </row>
    <row r="2918" spans="1:11" ht="15" customHeight="1" x14ac:dyDescent="0.25">
      <c r="A2918" s="2" t="s">
        <v>521</v>
      </c>
      <c r="B2918" s="2" t="s">
        <v>11</v>
      </c>
      <c r="C2918" s="2">
        <v>14</v>
      </c>
      <c r="D2918" s="4">
        <v>436.43</v>
      </c>
      <c r="E2918" s="5">
        <f t="shared" si="180"/>
        <v>6110.02</v>
      </c>
      <c r="F2918" s="6">
        <v>0.03</v>
      </c>
      <c r="G2918" s="5">
        <f t="shared" si="181"/>
        <v>183.3006</v>
      </c>
      <c r="H2918" s="2">
        <v>5</v>
      </c>
      <c r="I2918" s="3">
        <v>1125</v>
      </c>
      <c r="J2918" s="5">
        <f t="shared" si="182"/>
        <v>7051.7194000000009</v>
      </c>
      <c r="K2918" s="11" t="str">
        <f t="shared" si="183"/>
        <v>P0243|Jan</v>
      </c>
    </row>
    <row r="2919" spans="1:11" ht="15" customHeight="1" x14ac:dyDescent="0.25">
      <c r="A2919" s="2" t="s">
        <v>521</v>
      </c>
      <c r="B2919" s="2" t="s">
        <v>12</v>
      </c>
      <c r="C2919" s="2">
        <v>11</v>
      </c>
      <c r="D2919" s="4">
        <v>432.77</v>
      </c>
      <c r="E2919" s="5">
        <f t="shared" si="180"/>
        <v>4760.4699999999993</v>
      </c>
      <c r="F2919" s="6">
        <v>0.03</v>
      </c>
      <c r="G2919" s="5">
        <f t="shared" si="181"/>
        <v>142.81409999999997</v>
      </c>
      <c r="H2919" s="2">
        <v>4</v>
      </c>
      <c r="I2919" s="3">
        <v>900</v>
      </c>
      <c r="J2919" s="5">
        <f t="shared" si="182"/>
        <v>5517.6558999999997</v>
      </c>
      <c r="K2919" s="11" t="str">
        <f t="shared" si="183"/>
        <v>P0243|Feb</v>
      </c>
    </row>
    <row r="2920" spans="1:11" ht="15" customHeight="1" x14ac:dyDescent="0.25">
      <c r="A2920" s="2" t="s">
        <v>521</v>
      </c>
      <c r="B2920" s="2" t="s">
        <v>13</v>
      </c>
      <c r="C2920" s="2">
        <v>12</v>
      </c>
      <c r="D2920" s="4">
        <v>346.72</v>
      </c>
      <c r="E2920" s="5">
        <f t="shared" si="180"/>
        <v>4160.6400000000003</v>
      </c>
      <c r="F2920" s="6">
        <v>0.03</v>
      </c>
      <c r="G2920" s="5">
        <f t="shared" si="181"/>
        <v>124.81920000000001</v>
      </c>
      <c r="H2920" s="2">
        <v>4</v>
      </c>
      <c r="I2920" s="3">
        <v>900</v>
      </c>
      <c r="J2920" s="5">
        <f t="shared" si="182"/>
        <v>4935.8208000000004</v>
      </c>
      <c r="K2920" s="11" t="str">
        <f t="shared" si="183"/>
        <v>P0243|Mar</v>
      </c>
    </row>
    <row r="2921" spans="1:11" ht="15" customHeight="1" x14ac:dyDescent="0.25">
      <c r="A2921" s="2" t="s">
        <v>523</v>
      </c>
      <c r="B2921" s="2" t="s">
        <v>2</v>
      </c>
      <c r="C2921" s="2">
        <v>5</v>
      </c>
      <c r="D2921" s="4">
        <v>218.86</v>
      </c>
      <c r="E2921" s="5">
        <f t="shared" si="180"/>
        <v>1094.3000000000002</v>
      </c>
      <c r="F2921" s="6">
        <v>0.03</v>
      </c>
      <c r="G2921" s="5">
        <f t="shared" si="181"/>
        <v>32.829000000000008</v>
      </c>
      <c r="H2921" s="2">
        <v>2</v>
      </c>
      <c r="I2921" s="3">
        <v>370</v>
      </c>
      <c r="J2921" s="5">
        <f t="shared" si="182"/>
        <v>1431.4710000000002</v>
      </c>
      <c r="K2921" s="11" t="str">
        <f t="shared" si="183"/>
        <v>P0244|Apr</v>
      </c>
    </row>
    <row r="2922" spans="1:11" ht="15" customHeight="1" x14ac:dyDescent="0.25">
      <c r="A2922" s="2" t="s">
        <v>523</v>
      </c>
      <c r="B2922" s="2" t="s">
        <v>3</v>
      </c>
      <c r="C2922" s="2">
        <v>6</v>
      </c>
      <c r="D2922" s="4">
        <v>213.08</v>
      </c>
      <c r="E2922" s="5">
        <f t="shared" si="180"/>
        <v>1278.48</v>
      </c>
      <c r="F2922" s="6">
        <v>0.03</v>
      </c>
      <c r="G2922" s="5">
        <f t="shared" si="181"/>
        <v>38.354399999999998</v>
      </c>
      <c r="H2922" s="2">
        <v>2</v>
      </c>
      <c r="I2922" s="3">
        <v>370</v>
      </c>
      <c r="J2922" s="5">
        <f t="shared" si="182"/>
        <v>1610.1256000000001</v>
      </c>
      <c r="K2922" s="11" t="str">
        <f t="shared" si="183"/>
        <v>P0244|May</v>
      </c>
    </row>
    <row r="2923" spans="1:11" ht="15" customHeight="1" x14ac:dyDescent="0.25">
      <c r="A2923" s="2" t="s">
        <v>523</v>
      </c>
      <c r="B2923" s="2" t="s">
        <v>4</v>
      </c>
      <c r="C2923" s="2">
        <v>7</v>
      </c>
      <c r="D2923" s="4">
        <v>219.53</v>
      </c>
      <c r="E2923" s="5">
        <f t="shared" si="180"/>
        <v>1536.71</v>
      </c>
      <c r="F2923" s="6">
        <v>0.03</v>
      </c>
      <c r="G2923" s="5">
        <f t="shared" si="181"/>
        <v>46.101300000000002</v>
      </c>
      <c r="H2923" s="2">
        <v>2</v>
      </c>
      <c r="I2923" s="3">
        <v>370</v>
      </c>
      <c r="J2923" s="5">
        <f t="shared" si="182"/>
        <v>1860.6087</v>
      </c>
      <c r="K2923" s="11" t="str">
        <f t="shared" si="183"/>
        <v>P0244|Jun</v>
      </c>
    </row>
    <row r="2924" spans="1:11" ht="15" customHeight="1" x14ac:dyDescent="0.25">
      <c r="A2924" s="2" t="s">
        <v>523</v>
      </c>
      <c r="B2924" s="2" t="s">
        <v>5</v>
      </c>
      <c r="C2924" s="2">
        <v>9</v>
      </c>
      <c r="D2924" s="4">
        <v>248.14</v>
      </c>
      <c r="E2924" s="5">
        <f t="shared" si="180"/>
        <v>2233.2599999999998</v>
      </c>
      <c r="F2924" s="6">
        <v>0.03</v>
      </c>
      <c r="G2924" s="5">
        <f t="shared" si="181"/>
        <v>66.997799999999984</v>
      </c>
      <c r="H2924" s="2">
        <v>2</v>
      </c>
      <c r="I2924" s="3">
        <v>370</v>
      </c>
      <c r="J2924" s="5">
        <f t="shared" si="182"/>
        <v>2536.2621999999997</v>
      </c>
      <c r="K2924" s="11" t="str">
        <f t="shared" si="183"/>
        <v>P0244|Jul</v>
      </c>
    </row>
    <row r="2925" spans="1:11" ht="15" customHeight="1" x14ac:dyDescent="0.25">
      <c r="A2925" s="2" t="s">
        <v>523</v>
      </c>
      <c r="B2925" s="2" t="s">
        <v>6</v>
      </c>
      <c r="C2925" s="2">
        <v>8</v>
      </c>
      <c r="D2925" s="4">
        <v>246.37</v>
      </c>
      <c r="E2925" s="5">
        <f t="shared" si="180"/>
        <v>1970.96</v>
      </c>
      <c r="F2925" s="6">
        <v>0.03</v>
      </c>
      <c r="G2925" s="5">
        <f t="shared" si="181"/>
        <v>59.128799999999998</v>
      </c>
      <c r="H2925" s="2">
        <v>2</v>
      </c>
      <c r="I2925" s="3">
        <v>370</v>
      </c>
      <c r="J2925" s="5">
        <f t="shared" si="182"/>
        <v>2281.8312000000001</v>
      </c>
      <c r="K2925" s="11" t="str">
        <f t="shared" si="183"/>
        <v>P0244|Aug</v>
      </c>
    </row>
    <row r="2926" spans="1:11" ht="15" customHeight="1" x14ac:dyDescent="0.25">
      <c r="A2926" s="2" t="s">
        <v>523</v>
      </c>
      <c r="B2926" s="2" t="s">
        <v>7</v>
      </c>
      <c r="C2926" s="2">
        <v>6</v>
      </c>
      <c r="D2926" s="4">
        <v>238.87</v>
      </c>
      <c r="E2926" s="5">
        <f t="shared" si="180"/>
        <v>1433.22</v>
      </c>
      <c r="F2926" s="6">
        <v>0.03</v>
      </c>
      <c r="G2926" s="5">
        <f t="shared" si="181"/>
        <v>42.996600000000001</v>
      </c>
      <c r="H2926" s="2">
        <v>2</v>
      </c>
      <c r="I2926" s="3">
        <v>370</v>
      </c>
      <c r="J2926" s="5">
        <f t="shared" si="182"/>
        <v>1760.2234000000001</v>
      </c>
      <c r="K2926" s="11" t="str">
        <f t="shared" si="183"/>
        <v>P0244|Sep</v>
      </c>
    </row>
    <row r="2927" spans="1:11" ht="15" customHeight="1" x14ac:dyDescent="0.25">
      <c r="A2927" s="2" t="s">
        <v>523</v>
      </c>
      <c r="B2927" s="2" t="s">
        <v>8</v>
      </c>
      <c r="C2927" s="2">
        <v>6</v>
      </c>
      <c r="D2927" s="4">
        <v>199.47</v>
      </c>
      <c r="E2927" s="5">
        <f t="shared" si="180"/>
        <v>1196.82</v>
      </c>
      <c r="F2927" s="6">
        <v>0.03</v>
      </c>
      <c r="G2927" s="5">
        <f t="shared" si="181"/>
        <v>35.904599999999995</v>
      </c>
      <c r="H2927" s="2">
        <v>2</v>
      </c>
      <c r="I2927" s="3">
        <v>370</v>
      </c>
      <c r="J2927" s="5">
        <f t="shared" si="182"/>
        <v>1530.9153999999999</v>
      </c>
      <c r="K2927" s="11" t="str">
        <f t="shared" si="183"/>
        <v>P0244|Oct</v>
      </c>
    </row>
    <row r="2928" spans="1:11" ht="15" customHeight="1" x14ac:dyDescent="0.25">
      <c r="A2928" s="2" t="s">
        <v>523</v>
      </c>
      <c r="B2928" s="2" t="s">
        <v>9</v>
      </c>
      <c r="C2928" s="2">
        <v>6</v>
      </c>
      <c r="D2928" s="4">
        <v>223.2</v>
      </c>
      <c r="E2928" s="5">
        <f t="shared" si="180"/>
        <v>1339.1999999999998</v>
      </c>
      <c r="F2928" s="6">
        <v>0.03</v>
      </c>
      <c r="G2928" s="5">
        <f t="shared" si="181"/>
        <v>40.175999999999995</v>
      </c>
      <c r="H2928" s="2">
        <v>2</v>
      </c>
      <c r="I2928" s="3">
        <v>370</v>
      </c>
      <c r="J2928" s="5">
        <f t="shared" si="182"/>
        <v>1669.0239999999999</v>
      </c>
      <c r="K2928" s="11" t="str">
        <f t="shared" si="183"/>
        <v>P0244|Nov</v>
      </c>
    </row>
    <row r="2929" spans="1:11" ht="15" customHeight="1" x14ac:dyDescent="0.25">
      <c r="A2929" s="2" t="s">
        <v>523</v>
      </c>
      <c r="B2929" s="2" t="s">
        <v>10</v>
      </c>
      <c r="C2929" s="2">
        <v>13</v>
      </c>
      <c r="D2929" s="4">
        <v>360.03</v>
      </c>
      <c r="E2929" s="5">
        <f t="shared" si="180"/>
        <v>4680.3899999999994</v>
      </c>
      <c r="F2929" s="6">
        <v>0.03</v>
      </c>
      <c r="G2929" s="5">
        <f t="shared" si="181"/>
        <v>140.41169999999997</v>
      </c>
      <c r="H2929" s="2">
        <v>5</v>
      </c>
      <c r="I2929" s="3">
        <v>925</v>
      </c>
      <c r="J2929" s="5">
        <f t="shared" si="182"/>
        <v>5464.9782999999998</v>
      </c>
      <c r="K2929" s="11" t="str">
        <f t="shared" si="183"/>
        <v>P0244|Dec</v>
      </c>
    </row>
    <row r="2930" spans="1:11" ht="15" customHeight="1" x14ac:dyDescent="0.25">
      <c r="A2930" s="2" t="s">
        <v>523</v>
      </c>
      <c r="B2930" s="2" t="s">
        <v>11</v>
      </c>
      <c r="C2930" s="2">
        <v>13</v>
      </c>
      <c r="D2930" s="4">
        <v>358.02</v>
      </c>
      <c r="E2930" s="5">
        <f t="shared" si="180"/>
        <v>4654.26</v>
      </c>
      <c r="F2930" s="6">
        <v>0.03</v>
      </c>
      <c r="G2930" s="5">
        <f t="shared" si="181"/>
        <v>139.62780000000001</v>
      </c>
      <c r="H2930" s="2">
        <v>5</v>
      </c>
      <c r="I2930" s="3">
        <v>925</v>
      </c>
      <c r="J2930" s="5">
        <f t="shared" si="182"/>
        <v>5439.6322</v>
      </c>
      <c r="K2930" s="11" t="str">
        <f t="shared" si="183"/>
        <v>P0244|Jan</v>
      </c>
    </row>
    <row r="2931" spans="1:11" ht="15" customHeight="1" x14ac:dyDescent="0.25">
      <c r="A2931" s="2" t="s">
        <v>523</v>
      </c>
      <c r="B2931" s="2" t="s">
        <v>12</v>
      </c>
      <c r="C2931" s="2">
        <v>9</v>
      </c>
      <c r="D2931" s="4">
        <v>337.8</v>
      </c>
      <c r="E2931" s="5">
        <f t="shared" si="180"/>
        <v>3040.2000000000003</v>
      </c>
      <c r="F2931" s="6">
        <v>0.03</v>
      </c>
      <c r="G2931" s="5">
        <f t="shared" si="181"/>
        <v>91.206000000000003</v>
      </c>
      <c r="H2931" s="2">
        <v>3</v>
      </c>
      <c r="I2931" s="3">
        <v>555</v>
      </c>
      <c r="J2931" s="5">
        <f t="shared" si="182"/>
        <v>3503.9940000000001</v>
      </c>
      <c r="K2931" s="11" t="str">
        <f t="shared" si="183"/>
        <v>P0244|Feb</v>
      </c>
    </row>
    <row r="2932" spans="1:11" ht="15" customHeight="1" x14ac:dyDescent="0.25">
      <c r="A2932" s="2" t="s">
        <v>523</v>
      </c>
      <c r="B2932" s="2" t="s">
        <v>13</v>
      </c>
      <c r="C2932" s="2">
        <v>10</v>
      </c>
      <c r="D2932" s="4">
        <v>315.62</v>
      </c>
      <c r="E2932" s="5">
        <f t="shared" si="180"/>
        <v>3156.2</v>
      </c>
      <c r="F2932" s="6">
        <v>0.03</v>
      </c>
      <c r="G2932" s="5">
        <f t="shared" si="181"/>
        <v>94.685999999999993</v>
      </c>
      <c r="H2932" s="2">
        <v>4</v>
      </c>
      <c r="I2932" s="3">
        <v>740</v>
      </c>
      <c r="J2932" s="5">
        <f t="shared" si="182"/>
        <v>3801.5139999999997</v>
      </c>
      <c r="K2932" s="11" t="str">
        <f t="shared" si="183"/>
        <v>P0244|Mar</v>
      </c>
    </row>
    <row r="2933" spans="1:11" ht="15" customHeight="1" x14ac:dyDescent="0.25">
      <c r="A2933" s="2" t="s">
        <v>525</v>
      </c>
      <c r="B2933" s="2" t="s">
        <v>2</v>
      </c>
      <c r="C2933" s="2">
        <v>6</v>
      </c>
      <c r="D2933" s="4">
        <v>70.09</v>
      </c>
      <c r="E2933" s="5">
        <f t="shared" si="180"/>
        <v>420.54</v>
      </c>
      <c r="F2933" s="6">
        <v>0.03</v>
      </c>
      <c r="G2933" s="5">
        <f t="shared" si="181"/>
        <v>12.616200000000001</v>
      </c>
      <c r="H2933" s="2">
        <v>2</v>
      </c>
      <c r="I2933" s="3">
        <v>190</v>
      </c>
      <c r="J2933" s="5">
        <f t="shared" si="182"/>
        <v>597.92379999999991</v>
      </c>
      <c r="K2933" s="11" t="str">
        <f t="shared" si="183"/>
        <v>P0245|Apr</v>
      </c>
    </row>
    <row r="2934" spans="1:11" ht="15" customHeight="1" x14ac:dyDescent="0.25">
      <c r="A2934" s="2" t="s">
        <v>525</v>
      </c>
      <c r="B2934" s="2" t="s">
        <v>3</v>
      </c>
      <c r="C2934" s="2">
        <v>8</v>
      </c>
      <c r="D2934" s="4">
        <v>75.37</v>
      </c>
      <c r="E2934" s="5">
        <f t="shared" si="180"/>
        <v>602.96</v>
      </c>
      <c r="F2934" s="6">
        <v>0.03</v>
      </c>
      <c r="G2934" s="5">
        <f t="shared" si="181"/>
        <v>18.088799999999999</v>
      </c>
      <c r="H2934" s="2">
        <v>2</v>
      </c>
      <c r="I2934" s="3">
        <v>190</v>
      </c>
      <c r="J2934" s="5">
        <f t="shared" si="182"/>
        <v>774.87120000000004</v>
      </c>
      <c r="K2934" s="11" t="str">
        <f t="shared" si="183"/>
        <v>P0245|May</v>
      </c>
    </row>
    <row r="2935" spans="1:11" ht="15" customHeight="1" x14ac:dyDescent="0.25">
      <c r="A2935" s="2" t="s">
        <v>525</v>
      </c>
      <c r="B2935" s="2" t="s">
        <v>4</v>
      </c>
      <c r="C2935" s="2">
        <v>9</v>
      </c>
      <c r="D2935" s="4">
        <v>79.319999999999993</v>
      </c>
      <c r="E2935" s="5">
        <f t="shared" si="180"/>
        <v>713.87999999999988</v>
      </c>
      <c r="F2935" s="6">
        <v>0.03</v>
      </c>
      <c r="G2935" s="5">
        <f t="shared" si="181"/>
        <v>21.416399999999996</v>
      </c>
      <c r="H2935" s="2">
        <v>3</v>
      </c>
      <c r="I2935" s="3">
        <v>285</v>
      </c>
      <c r="J2935" s="5">
        <f t="shared" si="182"/>
        <v>977.46359999999993</v>
      </c>
      <c r="K2935" s="11" t="str">
        <f t="shared" si="183"/>
        <v>P0245|Jun</v>
      </c>
    </row>
    <row r="2936" spans="1:11" ht="15" customHeight="1" x14ac:dyDescent="0.25">
      <c r="A2936" s="2" t="s">
        <v>525</v>
      </c>
      <c r="B2936" s="2" t="s">
        <v>5</v>
      </c>
      <c r="C2936" s="2">
        <v>10</v>
      </c>
      <c r="D2936" s="4">
        <v>93.19</v>
      </c>
      <c r="E2936" s="5">
        <f t="shared" si="180"/>
        <v>931.9</v>
      </c>
      <c r="F2936" s="6">
        <v>0.03</v>
      </c>
      <c r="G2936" s="5">
        <f t="shared" si="181"/>
        <v>27.956999999999997</v>
      </c>
      <c r="H2936" s="2">
        <v>3</v>
      </c>
      <c r="I2936" s="3">
        <v>285</v>
      </c>
      <c r="J2936" s="5">
        <f t="shared" si="182"/>
        <v>1188.943</v>
      </c>
      <c r="K2936" s="11" t="str">
        <f t="shared" si="183"/>
        <v>P0245|Jul</v>
      </c>
    </row>
    <row r="2937" spans="1:11" ht="15" customHeight="1" x14ac:dyDescent="0.25">
      <c r="A2937" s="2" t="s">
        <v>525</v>
      </c>
      <c r="B2937" s="2" t="s">
        <v>6</v>
      </c>
      <c r="C2937" s="2">
        <v>11</v>
      </c>
      <c r="D2937" s="4">
        <v>91.6</v>
      </c>
      <c r="E2937" s="5">
        <f t="shared" si="180"/>
        <v>1007.5999999999999</v>
      </c>
      <c r="F2937" s="6">
        <v>0.03</v>
      </c>
      <c r="G2937" s="5">
        <f t="shared" si="181"/>
        <v>30.227999999999994</v>
      </c>
      <c r="H2937" s="2">
        <v>3</v>
      </c>
      <c r="I2937" s="3">
        <v>285</v>
      </c>
      <c r="J2937" s="5">
        <f t="shared" si="182"/>
        <v>1262.3719999999998</v>
      </c>
      <c r="K2937" s="11" t="str">
        <f t="shared" si="183"/>
        <v>P0245|Aug</v>
      </c>
    </row>
    <row r="2938" spans="1:11" ht="15" customHeight="1" x14ac:dyDescent="0.25">
      <c r="A2938" s="2" t="s">
        <v>525</v>
      </c>
      <c r="B2938" s="2" t="s">
        <v>7</v>
      </c>
      <c r="C2938" s="2">
        <v>7</v>
      </c>
      <c r="D2938" s="4">
        <v>79.41</v>
      </c>
      <c r="E2938" s="5">
        <f t="shared" si="180"/>
        <v>555.87</v>
      </c>
      <c r="F2938" s="6">
        <v>0.03</v>
      </c>
      <c r="G2938" s="5">
        <f t="shared" si="181"/>
        <v>16.676099999999998</v>
      </c>
      <c r="H2938" s="2">
        <v>2</v>
      </c>
      <c r="I2938" s="3">
        <v>190</v>
      </c>
      <c r="J2938" s="5">
        <f t="shared" si="182"/>
        <v>729.19389999999999</v>
      </c>
      <c r="K2938" s="11" t="str">
        <f t="shared" si="183"/>
        <v>P0245|Sep</v>
      </c>
    </row>
    <row r="2939" spans="1:11" ht="15" customHeight="1" x14ac:dyDescent="0.25">
      <c r="A2939" s="2" t="s">
        <v>525</v>
      </c>
      <c r="B2939" s="2" t="s">
        <v>8</v>
      </c>
      <c r="C2939" s="2">
        <v>6</v>
      </c>
      <c r="D2939" s="4">
        <v>71.98</v>
      </c>
      <c r="E2939" s="5">
        <f t="shared" si="180"/>
        <v>431.88</v>
      </c>
      <c r="F2939" s="6">
        <v>0.03</v>
      </c>
      <c r="G2939" s="5">
        <f t="shared" si="181"/>
        <v>12.956399999999999</v>
      </c>
      <c r="H2939" s="2">
        <v>2</v>
      </c>
      <c r="I2939" s="3">
        <v>190</v>
      </c>
      <c r="J2939" s="5">
        <f t="shared" si="182"/>
        <v>608.92359999999996</v>
      </c>
      <c r="K2939" s="11" t="str">
        <f t="shared" si="183"/>
        <v>P0245|Oct</v>
      </c>
    </row>
    <row r="2940" spans="1:11" ht="15" customHeight="1" x14ac:dyDescent="0.25">
      <c r="A2940" s="2" t="s">
        <v>525</v>
      </c>
      <c r="B2940" s="2" t="s">
        <v>9</v>
      </c>
      <c r="C2940" s="2">
        <v>7</v>
      </c>
      <c r="D2940" s="4">
        <v>81.86</v>
      </c>
      <c r="E2940" s="5">
        <f t="shared" si="180"/>
        <v>573.02</v>
      </c>
      <c r="F2940" s="6">
        <v>0.03</v>
      </c>
      <c r="G2940" s="5">
        <f t="shared" si="181"/>
        <v>17.1906</v>
      </c>
      <c r="H2940" s="2">
        <v>2</v>
      </c>
      <c r="I2940" s="3">
        <v>190</v>
      </c>
      <c r="J2940" s="5">
        <f t="shared" si="182"/>
        <v>745.82939999999996</v>
      </c>
      <c r="K2940" s="11" t="str">
        <f t="shared" si="183"/>
        <v>P0245|Nov</v>
      </c>
    </row>
    <row r="2941" spans="1:11" ht="15" customHeight="1" x14ac:dyDescent="0.25">
      <c r="A2941" s="2" t="s">
        <v>525</v>
      </c>
      <c r="B2941" s="2" t="s">
        <v>10</v>
      </c>
      <c r="C2941" s="2">
        <v>15</v>
      </c>
      <c r="D2941" s="4">
        <v>151.29</v>
      </c>
      <c r="E2941" s="5">
        <f t="shared" si="180"/>
        <v>2269.35</v>
      </c>
      <c r="F2941" s="6">
        <v>0.03</v>
      </c>
      <c r="G2941" s="5">
        <f t="shared" si="181"/>
        <v>68.080500000000001</v>
      </c>
      <c r="H2941" s="2">
        <v>6</v>
      </c>
      <c r="I2941" s="3">
        <v>570</v>
      </c>
      <c r="J2941" s="5">
        <f t="shared" si="182"/>
        <v>2771.2694999999999</v>
      </c>
      <c r="K2941" s="11" t="str">
        <f t="shared" si="183"/>
        <v>P0245|Dec</v>
      </c>
    </row>
    <row r="2942" spans="1:11" ht="15" customHeight="1" x14ac:dyDescent="0.25">
      <c r="A2942" s="2" t="s">
        <v>525</v>
      </c>
      <c r="B2942" s="2" t="s">
        <v>11</v>
      </c>
      <c r="C2942" s="2">
        <v>14</v>
      </c>
      <c r="D2942" s="4">
        <v>123.41</v>
      </c>
      <c r="E2942" s="5">
        <f t="shared" si="180"/>
        <v>1727.74</v>
      </c>
      <c r="F2942" s="6">
        <v>0.03</v>
      </c>
      <c r="G2942" s="5">
        <f t="shared" si="181"/>
        <v>51.8322</v>
      </c>
      <c r="H2942" s="2">
        <v>6</v>
      </c>
      <c r="I2942" s="3">
        <v>570</v>
      </c>
      <c r="J2942" s="5">
        <f t="shared" si="182"/>
        <v>2245.9078</v>
      </c>
      <c r="K2942" s="11" t="str">
        <f t="shared" si="183"/>
        <v>P0245|Jan</v>
      </c>
    </row>
    <row r="2943" spans="1:11" ht="15" customHeight="1" x14ac:dyDescent="0.25">
      <c r="A2943" s="2" t="s">
        <v>525</v>
      </c>
      <c r="B2943" s="2" t="s">
        <v>12</v>
      </c>
      <c r="C2943" s="2">
        <v>12</v>
      </c>
      <c r="D2943" s="4">
        <v>115.69</v>
      </c>
      <c r="E2943" s="5">
        <f t="shared" si="180"/>
        <v>1388.28</v>
      </c>
      <c r="F2943" s="6">
        <v>0.03</v>
      </c>
      <c r="G2943" s="5">
        <f t="shared" si="181"/>
        <v>41.648399999999995</v>
      </c>
      <c r="H2943" s="2">
        <v>5</v>
      </c>
      <c r="I2943" s="3">
        <v>475</v>
      </c>
      <c r="J2943" s="5">
        <f t="shared" si="182"/>
        <v>1821.6315999999999</v>
      </c>
      <c r="K2943" s="11" t="str">
        <f t="shared" si="183"/>
        <v>P0245|Feb</v>
      </c>
    </row>
    <row r="2944" spans="1:11" ht="15" customHeight="1" x14ac:dyDescent="0.25">
      <c r="A2944" s="2" t="s">
        <v>525</v>
      </c>
      <c r="B2944" s="2" t="s">
        <v>13</v>
      </c>
      <c r="C2944" s="2">
        <v>11</v>
      </c>
      <c r="D2944" s="4">
        <v>101.85</v>
      </c>
      <c r="E2944" s="5">
        <f t="shared" si="180"/>
        <v>1120.3499999999999</v>
      </c>
      <c r="F2944" s="6">
        <v>0.03</v>
      </c>
      <c r="G2944" s="5">
        <f t="shared" si="181"/>
        <v>33.610499999999995</v>
      </c>
      <c r="H2944" s="2">
        <v>4</v>
      </c>
      <c r="I2944" s="3">
        <v>380</v>
      </c>
      <c r="J2944" s="5">
        <f t="shared" si="182"/>
        <v>1466.7394999999999</v>
      </c>
      <c r="K2944" s="11" t="str">
        <f t="shared" si="183"/>
        <v>P0245|Mar</v>
      </c>
    </row>
    <row r="2945" spans="1:11" ht="15" customHeight="1" x14ac:dyDescent="0.25">
      <c r="A2945" s="2" t="s">
        <v>527</v>
      </c>
      <c r="B2945" s="2" t="s">
        <v>2</v>
      </c>
      <c r="C2945" s="2">
        <v>6</v>
      </c>
      <c r="D2945" s="4">
        <v>165.57</v>
      </c>
      <c r="E2945" s="5">
        <f t="shared" si="180"/>
        <v>993.42</v>
      </c>
      <c r="F2945" s="6">
        <v>0.03</v>
      </c>
      <c r="G2945" s="5">
        <f t="shared" si="181"/>
        <v>29.802599999999998</v>
      </c>
      <c r="H2945" s="2">
        <v>2</v>
      </c>
      <c r="I2945" s="3">
        <v>300</v>
      </c>
      <c r="J2945" s="5">
        <f t="shared" si="182"/>
        <v>1263.6174000000001</v>
      </c>
      <c r="K2945" s="11" t="str">
        <f t="shared" si="183"/>
        <v>P0246|Apr</v>
      </c>
    </row>
    <row r="2946" spans="1:11" ht="15" customHeight="1" x14ac:dyDescent="0.25">
      <c r="A2946" s="2" t="s">
        <v>527</v>
      </c>
      <c r="B2946" s="2" t="s">
        <v>3</v>
      </c>
      <c r="C2946" s="2">
        <v>6</v>
      </c>
      <c r="D2946" s="4">
        <v>182.32</v>
      </c>
      <c r="E2946" s="5">
        <f t="shared" si="180"/>
        <v>1093.92</v>
      </c>
      <c r="F2946" s="6">
        <v>0.03</v>
      </c>
      <c r="G2946" s="5">
        <f t="shared" si="181"/>
        <v>32.817599999999999</v>
      </c>
      <c r="H2946" s="2">
        <v>2</v>
      </c>
      <c r="I2946" s="3">
        <v>300</v>
      </c>
      <c r="J2946" s="5">
        <f t="shared" si="182"/>
        <v>1361.1024</v>
      </c>
      <c r="K2946" s="11" t="str">
        <f t="shared" si="183"/>
        <v>P0246|May</v>
      </c>
    </row>
    <row r="2947" spans="1:11" ht="15" customHeight="1" x14ac:dyDescent="0.25">
      <c r="A2947" s="2" t="s">
        <v>527</v>
      </c>
      <c r="B2947" s="2" t="s">
        <v>4</v>
      </c>
      <c r="C2947" s="2">
        <v>9</v>
      </c>
      <c r="D2947" s="4">
        <v>185.17</v>
      </c>
      <c r="E2947" s="5">
        <f t="shared" si="180"/>
        <v>1666.53</v>
      </c>
      <c r="F2947" s="6">
        <v>0.03</v>
      </c>
      <c r="G2947" s="5">
        <f t="shared" si="181"/>
        <v>49.995899999999999</v>
      </c>
      <c r="H2947" s="2">
        <v>2</v>
      </c>
      <c r="I2947" s="3">
        <v>300</v>
      </c>
      <c r="J2947" s="5">
        <f t="shared" si="182"/>
        <v>1916.5341000000001</v>
      </c>
      <c r="K2947" s="11" t="str">
        <f t="shared" si="183"/>
        <v>P0246|Jun</v>
      </c>
    </row>
    <row r="2948" spans="1:11" ht="15" customHeight="1" x14ac:dyDescent="0.25">
      <c r="A2948" s="2" t="s">
        <v>527</v>
      </c>
      <c r="B2948" s="2" t="s">
        <v>5</v>
      </c>
      <c r="C2948" s="2">
        <v>10</v>
      </c>
      <c r="D2948" s="4">
        <v>190.19</v>
      </c>
      <c r="E2948" s="5">
        <f t="shared" si="180"/>
        <v>1901.9</v>
      </c>
      <c r="F2948" s="6">
        <v>0.03</v>
      </c>
      <c r="G2948" s="5">
        <f t="shared" si="181"/>
        <v>57.057000000000002</v>
      </c>
      <c r="H2948" s="2">
        <v>3</v>
      </c>
      <c r="I2948" s="3">
        <v>450</v>
      </c>
      <c r="J2948" s="5">
        <f t="shared" si="182"/>
        <v>2294.8430000000003</v>
      </c>
      <c r="K2948" s="11" t="str">
        <f t="shared" si="183"/>
        <v>P0246|Jul</v>
      </c>
    </row>
    <row r="2949" spans="1:11" ht="15" customHeight="1" x14ac:dyDescent="0.25">
      <c r="A2949" s="2" t="s">
        <v>527</v>
      </c>
      <c r="B2949" s="2" t="s">
        <v>6</v>
      </c>
      <c r="C2949" s="2">
        <v>10</v>
      </c>
      <c r="D2949" s="4">
        <v>201.98</v>
      </c>
      <c r="E2949" s="5">
        <f t="shared" ref="E2949:E3012" si="184">C2949*D2949</f>
        <v>2019.8</v>
      </c>
      <c r="F2949" s="6">
        <v>0.03</v>
      </c>
      <c r="G2949" s="5">
        <f t="shared" ref="G2949:G3012" si="185">E2949*F2949</f>
        <v>60.593999999999994</v>
      </c>
      <c r="H2949" s="2">
        <v>3</v>
      </c>
      <c r="I2949" s="3">
        <v>450</v>
      </c>
      <c r="J2949" s="5">
        <f t="shared" ref="J2949:J3012" si="186">E2949+I2949-G2949</f>
        <v>2409.2060000000001</v>
      </c>
      <c r="K2949" s="11" t="str">
        <f t="shared" ref="K2949:K3012" si="187">A2949&amp;"|"&amp;B2949</f>
        <v>P0246|Aug</v>
      </c>
    </row>
    <row r="2950" spans="1:11" ht="15" customHeight="1" x14ac:dyDescent="0.25">
      <c r="A2950" s="2" t="s">
        <v>527</v>
      </c>
      <c r="B2950" s="2" t="s">
        <v>7</v>
      </c>
      <c r="C2950" s="2">
        <v>7</v>
      </c>
      <c r="D2950" s="4">
        <v>191.29</v>
      </c>
      <c r="E2950" s="5">
        <f t="shared" si="184"/>
        <v>1339.03</v>
      </c>
      <c r="F2950" s="6">
        <v>0.03</v>
      </c>
      <c r="G2950" s="5">
        <f t="shared" si="185"/>
        <v>40.170899999999996</v>
      </c>
      <c r="H2950" s="2">
        <v>2</v>
      </c>
      <c r="I2950" s="3">
        <v>300</v>
      </c>
      <c r="J2950" s="5">
        <f t="shared" si="186"/>
        <v>1598.8590999999999</v>
      </c>
      <c r="K2950" s="11" t="str">
        <f t="shared" si="187"/>
        <v>P0246|Sep</v>
      </c>
    </row>
    <row r="2951" spans="1:11" ht="15" customHeight="1" x14ac:dyDescent="0.25">
      <c r="A2951" s="2" t="s">
        <v>527</v>
      </c>
      <c r="B2951" s="2" t="s">
        <v>8</v>
      </c>
      <c r="C2951" s="2">
        <v>7</v>
      </c>
      <c r="D2951" s="4">
        <v>175.38</v>
      </c>
      <c r="E2951" s="5">
        <f t="shared" si="184"/>
        <v>1227.6599999999999</v>
      </c>
      <c r="F2951" s="6">
        <v>0.03</v>
      </c>
      <c r="G2951" s="5">
        <f t="shared" si="185"/>
        <v>36.829799999999992</v>
      </c>
      <c r="H2951" s="2">
        <v>2</v>
      </c>
      <c r="I2951" s="3">
        <v>300</v>
      </c>
      <c r="J2951" s="5">
        <f t="shared" si="186"/>
        <v>1490.8301999999999</v>
      </c>
      <c r="K2951" s="11" t="str">
        <f t="shared" si="187"/>
        <v>P0246|Oct</v>
      </c>
    </row>
    <row r="2952" spans="1:11" ht="15" customHeight="1" x14ac:dyDescent="0.25">
      <c r="A2952" s="2" t="s">
        <v>527</v>
      </c>
      <c r="B2952" s="2" t="s">
        <v>9</v>
      </c>
      <c r="C2952" s="2">
        <v>7</v>
      </c>
      <c r="D2952" s="4">
        <v>186.42</v>
      </c>
      <c r="E2952" s="5">
        <f t="shared" si="184"/>
        <v>1304.9399999999998</v>
      </c>
      <c r="F2952" s="6">
        <v>0.03</v>
      </c>
      <c r="G2952" s="5">
        <f t="shared" si="185"/>
        <v>39.148199999999996</v>
      </c>
      <c r="H2952" s="2">
        <v>3</v>
      </c>
      <c r="I2952" s="3">
        <v>450</v>
      </c>
      <c r="J2952" s="5">
        <f t="shared" si="186"/>
        <v>1715.7917999999997</v>
      </c>
      <c r="K2952" s="11" t="str">
        <f t="shared" si="187"/>
        <v>P0246|Nov</v>
      </c>
    </row>
    <row r="2953" spans="1:11" ht="15" customHeight="1" x14ac:dyDescent="0.25">
      <c r="A2953" s="2" t="s">
        <v>527</v>
      </c>
      <c r="B2953" s="2" t="s">
        <v>10</v>
      </c>
      <c r="C2953" s="2">
        <v>15</v>
      </c>
      <c r="D2953" s="4">
        <v>340.83</v>
      </c>
      <c r="E2953" s="5">
        <f t="shared" si="184"/>
        <v>5112.45</v>
      </c>
      <c r="F2953" s="6">
        <v>0.03</v>
      </c>
      <c r="G2953" s="5">
        <f t="shared" si="185"/>
        <v>153.37349999999998</v>
      </c>
      <c r="H2953" s="2">
        <v>6</v>
      </c>
      <c r="I2953" s="3">
        <v>900</v>
      </c>
      <c r="J2953" s="5">
        <f t="shared" si="186"/>
        <v>5859.0765000000001</v>
      </c>
      <c r="K2953" s="11" t="str">
        <f t="shared" si="187"/>
        <v>P0246|Dec</v>
      </c>
    </row>
    <row r="2954" spans="1:11" ht="15" customHeight="1" x14ac:dyDescent="0.25">
      <c r="A2954" s="2" t="s">
        <v>527</v>
      </c>
      <c r="B2954" s="2" t="s">
        <v>11</v>
      </c>
      <c r="C2954" s="2">
        <v>13</v>
      </c>
      <c r="D2954" s="4">
        <v>304.48</v>
      </c>
      <c r="E2954" s="5">
        <f t="shared" si="184"/>
        <v>3958.2400000000002</v>
      </c>
      <c r="F2954" s="6">
        <v>0.03</v>
      </c>
      <c r="G2954" s="5">
        <f t="shared" si="185"/>
        <v>118.74720000000001</v>
      </c>
      <c r="H2954" s="2">
        <v>5</v>
      </c>
      <c r="I2954" s="3">
        <v>750</v>
      </c>
      <c r="J2954" s="5">
        <f t="shared" si="186"/>
        <v>4589.4928</v>
      </c>
      <c r="K2954" s="11" t="str">
        <f t="shared" si="187"/>
        <v>P0246|Jan</v>
      </c>
    </row>
    <row r="2955" spans="1:11" ht="15" customHeight="1" x14ac:dyDescent="0.25">
      <c r="A2955" s="2" t="s">
        <v>527</v>
      </c>
      <c r="B2955" s="2" t="s">
        <v>12</v>
      </c>
      <c r="C2955" s="2">
        <v>13</v>
      </c>
      <c r="D2955" s="4">
        <v>293.3</v>
      </c>
      <c r="E2955" s="5">
        <f t="shared" si="184"/>
        <v>3812.9</v>
      </c>
      <c r="F2955" s="6">
        <v>0.03</v>
      </c>
      <c r="G2955" s="5">
        <f t="shared" si="185"/>
        <v>114.387</v>
      </c>
      <c r="H2955" s="2">
        <v>5</v>
      </c>
      <c r="I2955" s="3">
        <v>750</v>
      </c>
      <c r="J2955" s="5">
        <f t="shared" si="186"/>
        <v>4448.5129999999999</v>
      </c>
      <c r="K2955" s="11" t="str">
        <f t="shared" si="187"/>
        <v>P0246|Feb</v>
      </c>
    </row>
    <row r="2956" spans="1:11" ht="15" customHeight="1" x14ac:dyDescent="0.25">
      <c r="A2956" s="2" t="s">
        <v>527</v>
      </c>
      <c r="B2956" s="2" t="s">
        <v>13</v>
      </c>
      <c r="C2956" s="2">
        <v>11</v>
      </c>
      <c r="D2956" s="4">
        <v>248.14</v>
      </c>
      <c r="E2956" s="5">
        <f t="shared" si="184"/>
        <v>2729.54</v>
      </c>
      <c r="F2956" s="6">
        <v>0.03</v>
      </c>
      <c r="G2956" s="5">
        <f t="shared" si="185"/>
        <v>81.886200000000002</v>
      </c>
      <c r="H2956" s="2">
        <v>4</v>
      </c>
      <c r="I2956" s="3">
        <v>600</v>
      </c>
      <c r="J2956" s="5">
        <f t="shared" si="186"/>
        <v>3247.6538</v>
      </c>
      <c r="K2956" s="11" t="str">
        <f t="shared" si="187"/>
        <v>P0246|Mar</v>
      </c>
    </row>
    <row r="2957" spans="1:11" ht="15" customHeight="1" x14ac:dyDescent="0.25">
      <c r="A2957" s="2" t="s">
        <v>529</v>
      </c>
      <c r="B2957" s="2" t="s">
        <v>2</v>
      </c>
      <c r="C2957" s="2">
        <v>6</v>
      </c>
      <c r="D2957" s="4">
        <v>198.63</v>
      </c>
      <c r="E2957" s="5">
        <f t="shared" si="184"/>
        <v>1191.78</v>
      </c>
      <c r="F2957" s="6">
        <v>0.03</v>
      </c>
      <c r="G2957" s="5">
        <f t="shared" si="185"/>
        <v>35.753399999999999</v>
      </c>
      <c r="H2957" s="2">
        <v>2</v>
      </c>
      <c r="I2957" s="3">
        <v>240</v>
      </c>
      <c r="J2957" s="5">
        <f t="shared" si="186"/>
        <v>1396.0265999999999</v>
      </c>
      <c r="K2957" s="11" t="str">
        <f t="shared" si="187"/>
        <v>P0247|Apr</v>
      </c>
    </row>
    <row r="2958" spans="1:11" ht="15" customHeight="1" x14ac:dyDescent="0.25">
      <c r="A2958" s="2" t="s">
        <v>529</v>
      </c>
      <c r="B2958" s="2" t="s">
        <v>3</v>
      </c>
      <c r="C2958" s="2">
        <v>7</v>
      </c>
      <c r="D2958" s="4">
        <v>248.98</v>
      </c>
      <c r="E2958" s="5">
        <f t="shared" si="184"/>
        <v>1742.86</v>
      </c>
      <c r="F2958" s="6">
        <v>0.03</v>
      </c>
      <c r="G2958" s="5">
        <f t="shared" si="185"/>
        <v>52.285799999999995</v>
      </c>
      <c r="H2958" s="2">
        <v>2</v>
      </c>
      <c r="I2958" s="3">
        <v>240</v>
      </c>
      <c r="J2958" s="5">
        <f t="shared" si="186"/>
        <v>1930.5742</v>
      </c>
      <c r="K2958" s="11" t="str">
        <f t="shared" si="187"/>
        <v>P0247|May</v>
      </c>
    </row>
    <row r="2959" spans="1:11" ht="15" customHeight="1" x14ac:dyDescent="0.25">
      <c r="A2959" s="2" t="s">
        <v>529</v>
      </c>
      <c r="B2959" s="2" t="s">
        <v>4</v>
      </c>
      <c r="C2959" s="2">
        <v>7</v>
      </c>
      <c r="D2959" s="4">
        <v>232.43</v>
      </c>
      <c r="E2959" s="5">
        <f t="shared" si="184"/>
        <v>1627.01</v>
      </c>
      <c r="F2959" s="6">
        <v>0.03</v>
      </c>
      <c r="G2959" s="5">
        <f t="shared" si="185"/>
        <v>48.810299999999998</v>
      </c>
      <c r="H2959" s="2">
        <v>2</v>
      </c>
      <c r="I2959" s="3">
        <v>240</v>
      </c>
      <c r="J2959" s="5">
        <f t="shared" si="186"/>
        <v>1818.1996999999999</v>
      </c>
      <c r="K2959" s="11" t="str">
        <f t="shared" si="187"/>
        <v>P0247|Jun</v>
      </c>
    </row>
    <row r="2960" spans="1:11" ht="15" customHeight="1" x14ac:dyDescent="0.25">
      <c r="A2960" s="2" t="s">
        <v>529</v>
      </c>
      <c r="B2960" s="2" t="s">
        <v>5</v>
      </c>
      <c r="C2960" s="2">
        <v>10</v>
      </c>
      <c r="D2960" s="4">
        <v>267.14999999999998</v>
      </c>
      <c r="E2960" s="5">
        <f t="shared" si="184"/>
        <v>2671.5</v>
      </c>
      <c r="F2960" s="6">
        <v>0.03</v>
      </c>
      <c r="G2960" s="5">
        <f t="shared" si="185"/>
        <v>80.144999999999996</v>
      </c>
      <c r="H2960" s="2">
        <v>3</v>
      </c>
      <c r="I2960" s="3">
        <v>360</v>
      </c>
      <c r="J2960" s="5">
        <f t="shared" si="186"/>
        <v>2951.355</v>
      </c>
      <c r="K2960" s="11" t="str">
        <f t="shared" si="187"/>
        <v>P0247|Jul</v>
      </c>
    </row>
    <row r="2961" spans="1:11" ht="15" customHeight="1" x14ac:dyDescent="0.25">
      <c r="A2961" s="2" t="s">
        <v>529</v>
      </c>
      <c r="B2961" s="2" t="s">
        <v>6</v>
      </c>
      <c r="C2961" s="2">
        <v>11</v>
      </c>
      <c r="D2961" s="4">
        <v>242.18</v>
      </c>
      <c r="E2961" s="5">
        <f t="shared" si="184"/>
        <v>2663.98</v>
      </c>
      <c r="F2961" s="6">
        <v>0.03</v>
      </c>
      <c r="G2961" s="5">
        <f t="shared" si="185"/>
        <v>79.919399999999996</v>
      </c>
      <c r="H2961" s="2">
        <v>3</v>
      </c>
      <c r="I2961" s="3">
        <v>360</v>
      </c>
      <c r="J2961" s="5">
        <f t="shared" si="186"/>
        <v>2944.0605999999998</v>
      </c>
      <c r="K2961" s="11" t="str">
        <f t="shared" si="187"/>
        <v>P0247|Aug</v>
      </c>
    </row>
    <row r="2962" spans="1:11" ht="15" customHeight="1" x14ac:dyDescent="0.25">
      <c r="A2962" s="2" t="s">
        <v>529</v>
      </c>
      <c r="B2962" s="2" t="s">
        <v>7</v>
      </c>
      <c r="C2962" s="2">
        <v>7</v>
      </c>
      <c r="D2962" s="4">
        <v>228.22</v>
      </c>
      <c r="E2962" s="5">
        <f t="shared" si="184"/>
        <v>1597.54</v>
      </c>
      <c r="F2962" s="6">
        <v>0.03</v>
      </c>
      <c r="G2962" s="5">
        <f t="shared" si="185"/>
        <v>47.926199999999994</v>
      </c>
      <c r="H2962" s="2">
        <v>2</v>
      </c>
      <c r="I2962" s="3">
        <v>240</v>
      </c>
      <c r="J2962" s="5">
        <f t="shared" si="186"/>
        <v>1789.6138000000001</v>
      </c>
      <c r="K2962" s="11" t="str">
        <f t="shared" si="187"/>
        <v>P0247|Sep</v>
      </c>
    </row>
    <row r="2963" spans="1:11" ht="15" customHeight="1" x14ac:dyDescent="0.25">
      <c r="A2963" s="2" t="s">
        <v>529</v>
      </c>
      <c r="B2963" s="2" t="s">
        <v>8</v>
      </c>
      <c r="C2963" s="2">
        <v>6</v>
      </c>
      <c r="D2963" s="4">
        <v>230.82</v>
      </c>
      <c r="E2963" s="5">
        <f t="shared" si="184"/>
        <v>1384.92</v>
      </c>
      <c r="F2963" s="6">
        <v>0.03</v>
      </c>
      <c r="G2963" s="5">
        <f t="shared" si="185"/>
        <v>41.547600000000003</v>
      </c>
      <c r="H2963" s="2">
        <v>2</v>
      </c>
      <c r="I2963" s="3">
        <v>240</v>
      </c>
      <c r="J2963" s="5">
        <f t="shared" si="186"/>
        <v>1583.3724</v>
      </c>
      <c r="K2963" s="11" t="str">
        <f t="shared" si="187"/>
        <v>P0247|Oct</v>
      </c>
    </row>
    <row r="2964" spans="1:11" ht="15" customHeight="1" x14ac:dyDescent="0.25">
      <c r="A2964" s="2" t="s">
        <v>529</v>
      </c>
      <c r="B2964" s="2" t="s">
        <v>9</v>
      </c>
      <c r="C2964" s="2">
        <v>6</v>
      </c>
      <c r="D2964" s="4">
        <v>252.98</v>
      </c>
      <c r="E2964" s="5">
        <f t="shared" si="184"/>
        <v>1517.8799999999999</v>
      </c>
      <c r="F2964" s="6">
        <v>0.03</v>
      </c>
      <c r="G2964" s="5">
        <f t="shared" si="185"/>
        <v>45.536399999999993</v>
      </c>
      <c r="H2964" s="2">
        <v>2</v>
      </c>
      <c r="I2964" s="3">
        <v>240</v>
      </c>
      <c r="J2964" s="5">
        <f t="shared" si="186"/>
        <v>1712.3435999999999</v>
      </c>
      <c r="K2964" s="11" t="str">
        <f t="shared" si="187"/>
        <v>P0247|Nov</v>
      </c>
    </row>
    <row r="2965" spans="1:11" ht="15" customHeight="1" x14ac:dyDescent="0.25">
      <c r="A2965" s="2" t="s">
        <v>529</v>
      </c>
      <c r="B2965" s="2" t="s">
        <v>10</v>
      </c>
      <c r="C2965" s="2">
        <v>15</v>
      </c>
      <c r="D2965" s="4">
        <v>433.3</v>
      </c>
      <c r="E2965" s="5">
        <f t="shared" si="184"/>
        <v>6499.5</v>
      </c>
      <c r="F2965" s="6">
        <v>0.03</v>
      </c>
      <c r="G2965" s="5">
        <f t="shared" si="185"/>
        <v>194.98499999999999</v>
      </c>
      <c r="H2965" s="2">
        <v>6</v>
      </c>
      <c r="I2965" s="3">
        <v>720</v>
      </c>
      <c r="J2965" s="5">
        <f t="shared" si="186"/>
        <v>7024.5150000000003</v>
      </c>
      <c r="K2965" s="11" t="str">
        <f t="shared" si="187"/>
        <v>P0247|Dec</v>
      </c>
    </row>
    <row r="2966" spans="1:11" ht="15" customHeight="1" x14ac:dyDescent="0.25">
      <c r="A2966" s="2" t="s">
        <v>529</v>
      </c>
      <c r="B2966" s="2" t="s">
        <v>11</v>
      </c>
      <c r="C2966" s="2">
        <v>13</v>
      </c>
      <c r="D2966" s="4">
        <v>367.32</v>
      </c>
      <c r="E2966" s="5">
        <f t="shared" si="184"/>
        <v>4775.16</v>
      </c>
      <c r="F2966" s="6">
        <v>0.03</v>
      </c>
      <c r="G2966" s="5">
        <f t="shared" si="185"/>
        <v>143.25479999999999</v>
      </c>
      <c r="H2966" s="2">
        <v>5</v>
      </c>
      <c r="I2966" s="3">
        <v>600</v>
      </c>
      <c r="J2966" s="5">
        <f t="shared" si="186"/>
        <v>5231.9052000000001</v>
      </c>
      <c r="K2966" s="11" t="str">
        <f t="shared" si="187"/>
        <v>P0247|Jan</v>
      </c>
    </row>
    <row r="2967" spans="1:11" ht="15" customHeight="1" x14ac:dyDescent="0.25">
      <c r="A2967" s="2" t="s">
        <v>529</v>
      </c>
      <c r="B2967" s="2" t="s">
        <v>12</v>
      </c>
      <c r="C2967" s="2">
        <v>11</v>
      </c>
      <c r="D2967" s="4">
        <v>341.63</v>
      </c>
      <c r="E2967" s="5">
        <f t="shared" si="184"/>
        <v>3757.93</v>
      </c>
      <c r="F2967" s="6">
        <v>0.03</v>
      </c>
      <c r="G2967" s="5">
        <f t="shared" si="185"/>
        <v>112.7379</v>
      </c>
      <c r="H2967" s="2">
        <v>4</v>
      </c>
      <c r="I2967" s="3">
        <v>480</v>
      </c>
      <c r="J2967" s="5">
        <f t="shared" si="186"/>
        <v>4125.1921000000002</v>
      </c>
      <c r="K2967" s="11" t="str">
        <f t="shared" si="187"/>
        <v>P0247|Feb</v>
      </c>
    </row>
    <row r="2968" spans="1:11" ht="15" customHeight="1" x14ac:dyDescent="0.25">
      <c r="A2968" s="2" t="s">
        <v>529</v>
      </c>
      <c r="B2968" s="2" t="s">
        <v>13</v>
      </c>
      <c r="C2968" s="2">
        <v>11</v>
      </c>
      <c r="D2968" s="4">
        <v>335.58</v>
      </c>
      <c r="E2968" s="5">
        <f t="shared" si="184"/>
        <v>3691.3799999999997</v>
      </c>
      <c r="F2968" s="6">
        <v>0.03</v>
      </c>
      <c r="G2968" s="5">
        <f t="shared" si="185"/>
        <v>110.74139999999998</v>
      </c>
      <c r="H2968" s="2">
        <v>4</v>
      </c>
      <c r="I2968" s="3">
        <v>480</v>
      </c>
      <c r="J2968" s="5">
        <f t="shared" si="186"/>
        <v>4060.6385999999993</v>
      </c>
      <c r="K2968" s="11" t="str">
        <f t="shared" si="187"/>
        <v>P0247|Mar</v>
      </c>
    </row>
    <row r="2969" spans="1:11" ht="15" customHeight="1" x14ac:dyDescent="0.25">
      <c r="A2969" s="2" t="s">
        <v>531</v>
      </c>
      <c r="B2969" s="2" t="s">
        <v>2</v>
      </c>
      <c r="C2969" s="2">
        <v>5</v>
      </c>
      <c r="D2969" s="4">
        <v>200.63</v>
      </c>
      <c r="E2969" s="5">
        <f t="shared" si="184"/>
        <v>1003.15</v>
      </c>
      <c r="F2969" s="6">
        <v>0.03</v>
      </c>
      <c r="G2969" s="5">
        <f t="shared" si="185"/>
        <v>30.094499999999996</v>
      </c>
      <c r="H2969" s="2">
        <v>2</v>
      </c>
      <c r="I2969" s="3">
        <v>370</v>
      </c>
      <c r="J2969" s="5">
        <f t="shared" si="186"/>
        <v>1343.0555000000002</v>
      </c>
      <c r="K2969" s="11" t="str">
        <f t="shared" si="187"/>
        <v>P0248|Apr</v>
      </c>
    </row>
    <row r="2970" spans="1:11" ht="15" customHeight="1" x14ac:dyDescent="0.25">
      <c r="A2970" s="2" t="s">
        <v>531</v>
      </c>
      <c r="B2970" s="2" t="s">
        <v>3</v>
      </c>
      <c r="C2970" s="2">
        <v>6</v>
      </c>
      <c r="D2970" s="4">
        <v>205.76</v>
      </c>
      <c r="E2970" s="5">
        <f t="shared" si="184"/>
        <v>1234.56</v>
      </c>
      <c r="F2970" s="6">
        <v>0.03</v>
      </c>
      <c r="G2970" s="5">
        <f t="shared" si="185"/>
        <v>37.036799999999999</v>
      </c>
      <c r="H2970" s="2">
        <v>2</v>
      </c>
      <c r="I2970" s="3">
        <v>370</v>
      </c>
      <c r="J2970" s="5">
        <f t="shared" si="186"/>
        <v>1567.5231999999999</v>
      </c>
      <c r="K2970" s="11" t="str">
        <f t="shared" si="187"/>
        <v>P0248|May</v>
      </c>
    </row>
    <row r="2971" spans="1:11" ht="15" customHeight="1" x14ac:dyDescent="0.25">
      <c r="A2971" s="2" t="s">
        <v>531</v>
      </c>
      <c r="B2971" s="2" t="s">
        <v>4</v>
      </c>
      <c r="C2971" s="2">
        <v>6</v>
      </c>
      <c r="D2971" s="4">
        <v>229.47</v>
      </c>
      <c r="E2971" s="5">
        <f t="shared" si="184"/>
        <v>1376.82</v>
      </c>
      <c r="F2971" s="6">
        <v>0.03</v>
      </c>
      <c r="G2971" s="5">
        <f t="shared" si="185"/>
        <v>41.304599999999994</v>
      </c>
      <c r="H2971" s="2">
        <v>2</v>
      </c>
      <c r="I2971" s="3">
        <v>370</v>
      </c>
      <c r="J2971" s="5">
        <f t="shared" si="186"/>
        <v>1705.5154</v>
      </c>
      <c r="K2971" s="11" t="str">
        <f t="shared" si="187"/>
        <v>P0248|Jun</v>
      </c>
    </row>
    <row r="2972" spans="1:11" ht="15" customHeight="1" x14ac:dyDescent="0.25">
      <c r="A2972" s="2" t="s">
        <v>531</v>
      </c>
      <c r="B2972" s="2" t="s">
        <v>5</v>
      </c>
      <c r="C2972" s="2">
        <v>8</v>
      </c>
      <c r="D2972" s="4">
        <v>262.02</v>
      </c>
      <c r="E2972" s="5">
        <f t="shared" si="184"/>
        <v>2096.16</v>
      </c>
      <c r="F2972" s="6">
        <v>0.03</v>
      </c>
      <c r="G2972" s="5">
        <f t="shared" si="185"/>
        <v>62.884799999999991</v>
      </c>
      <c r="H2972" s="2">
        <v>2</v>
      </c>
      <c r="I2972" s="3">
        <v>370</v>
      </c>
      <c r="J2972" s="5">
        <f t="shared" si="186"/>
        <v>2403.2752</v>
      </c>
      <c r="K2972" s="11" t="str">
        <f t="shared" si="187"/>
        <v>P0248|Jul</v>
      </c>
    </row>
    <row r="2973" spans="1:11" ht="15" customHeight="1" x14ac:dyDescent="0.25">
      <c r="A2973" s="2" t="s">
        <v>531</v>
      </c>
      <c r="B2973" s="2" t="s">
        <v>6</v>
      </c>
      <c r="C2973" s="2">
        <v>8</v>
      </c>
      <c r="D2973" s="4">
        <v>237.04</v>
      </c>
      <c r="E2973" s="5">
        <f t="shared" si="184"/>
        <v>1896.32</v>
      </c>
      <c r="F2973" s="6">
        <v>0.03</v>
      </c>
      <c r="G2973" s="5">
        <f t="shared" si="185"/>
        <v>56.889599999999994</v>
      </c>
      <c r="H2973" s="2">
        <v>2</v>
      </c>
      <c r="I2973" s="3">
        <v>370</v>
      </c>
      <c r="J2973" s="5">
        <f t="shared" si="186"/>
        <v>2209.4303999999997</v>
      </c>
      <c r="K2973" s="11" t="str">
        <f t="shared" si="187"/>
        <v>P0248|Aug</v>
      </c>
    </row>
    <row r="2974" spans="1:11" ht="15" customHeight="1" x14ac:dyDescent="0.25">
      <c r="A2974" s="2" t="s">
        <v>531</v>
      </c>
      <c r="B2974" s="2" t="s">
        <v>7</v>
      </c>
      <c r="C2974" s="2">
        <v>5</v>
      </c>
      <c r="D2974" s="4">
        <v>218.42</v>
      </c>
      <c r="E2974" s="5">
        <f t="shared" si="184"/>
        <v>1092.0999999999999</v>
      </c>
      <c r="F2974" s="6">
        <v>0.03</v>
      </c>
      <c r="G2974" s="5">
        <f t="shared" si="185"/>
        <v>32.762999999999998</v>
      </c>
      <c r="H2974" s="2">
        <v>2</v>
      </c>
      <c r="I2974" s="3">
        <v>370</v>
      </c>
      <c r="J2974" s="5">
        <f t="shared" si="186"/>
        <v>1429.337</v>
      </c>
      <c r="K2974" s="11" t="str">
        <f t="shared" si="187"/>
        <v>P0248|Sep</v>
      </c>
    </row>
    <row r="2975" spans="1:11" ht="15" customHeight="1" x14ac:dyDescent="0.25">
      <c r="A2975" s="2" t="s">
        <v>531</v>
      </c>
      <c r="B2975" s="2" t="s">
        <v>8</v>
      </c>
      <c r="C2975" s="2">
        <v>6</v>
      </c>
      <c r="D2975" s="4">
        <v>215.06</v>
      </c>
      <c r="E2975" s="5">
        <f t="shared" si="184"/>
        <v>1290.3600000000001</v>
      </c>
      <c r="F2975" s="6">
        <v>0.03</v>
      </c>
      <c r="G2975" s="5">
        <f t="shared" si="185"/>
        <v>38.710799999999999</v>
      </c>
      <c r="H2975" s="2">
        <v>2</v>
      </c>
      <c r="I2975" s="3">
        <v>370</v>
      </c>
      <c r="J2975" s="5">
        <f t="shared" si="186"/>
        <v>1621.6492000000001</v>
      </c>
      <c r="K2975" s="11" t="str">
        <f t="shared" si="187"/>
        <v>P0248|Oct</v>
      </c>
    </row>
    <row r="2976" spans="1:11" ht="15" customHeight="1" x14ac:dyDescent="0.25">
      <c r="A2976" s="2" t="s">
        <v>531</v>
      </c>
      <c r="B2976" s="2" t="s">
        <v>9</v>
      </c>
      <c r="C2976" s="2">
        <v>5</v>
      </c>
      <c r="D2976" s="4">
        <v>217.13</v>
      </c>
      <c r="E2976" s="5">
        <f t="shared" si="184"/>
        <v>1085.6500000000001</v>
      </c>
      <c r="F2976" s="6">
        <v>0.03</v>
      </c>
      <c r="G2976" s="5">
        <f t="shared" si="185"/>
        <v>32.569500000000005</v>
      </c>
      <c r="H2976" s="2">
        <v>2</v>
      </c>
      <c r="I2976" s="3">
        <v>370</v>
      </c>
      <c r="J2976" s="5">
        <f t="shared" si="186"/>
        <v>1423.0805</v>
      </c>
      <c r="K2976" s="11" t="str">
        <f t="shared" si="187"/>
        <v>P0248|Nov</v>
      </c>
    </row>
    <row r="2977" spans="1:11" ht="15" customHeight="1" x14ac:dyDescent="0.25">
      <c r="A2977" s="2" t="s">
        <v>531</v>
      </c>
      <c r="B2977" s="2" t="s">
        <v>10</v>
      </c>
      <c r="C2977" s="2">
        <v>13</v>
      </c>
      <c r="D2977" s="4">
        <v>409.63</v>
      </c>
      <c r="E2977" s="5">
        <f t="shared" si="184"/>
        <v>5325.19</v>
      </c>
      <c r="F2977" s="6">
        <v>0.03</v>
      </c>
      <c r="G2977" s="5">
        <f t="shared" si="185"/>
        <v>159.75569999999999</v>
      </c>
      <c r="H2977" s="2">
        <v>5</v>
      </c>
      <c r="I2977" s="3">
        <v>925</v>
      </c>
      <c r="J2977" s="5">
        <f t="shared" si="186"/>
        <v>6090.4342999999999</v>
      </c>
      <c r="K2977" s="11" t="str">
        <f t="shared" si="187"/>
        <v>P0248|Dec</v>
      </c>
    </row>
    <row r="2978" spans="1:11" ht="15" customHeight="1" x14ac:dyDescent="0.25">
      <c r="A2978" s="2" t="s">
        <v>531</v>
      </c>
      <c r="B2978" s="2" t="s">
        <v>11</v>
      </c>
      <c r="C2978" s="2">
        <v>10</v>
      </c>
      <c r="D2978" s="4">
        <v>355.32</v>
      </c>
      <c r="E2978" s="5">
        <f t="shared" si="184"/>
        <v>3553.2</v>
      </c>
      <c r="F2978" s="6">
        <v>0.03</v>
      </c>
      <c r="G2978" s="5">
        <f t="shared" si="185"/>
        <v>106.59599999999999</v>
      </c>
      <c r="H2978" s="2">
        <v>4</v>
      </c>
      <c r="I2978" s="3">
        <v>740</v>
      </c>
      <c r="J2978" s="5">
        <f t="shared" si="186"/>
        <v>4186.6040000000003</v>
      </c>
      <c r="K2978" s="11" t="str">
        <f t="shared" si="187"/>
        <v>P0248|Jan</v>
      </c>
    </row>
    <row r="2979" spans="1:11" ht="15" customHeight="1" x14ac:dyDescent="0.25">
      <c r="A2979" s="2" t="s">
        <v>531</v>
      </c>
      <c r="B2979" s="2" t="s">
        <v>12</v>
      </c>
      <c r="C2979" s="2">
        <v>10</v>
      </c>
      <c r="D2979" s="4">
        <v>348.32</v>
      </c>
      <c r="E2979" s="5">
        <f t="shared" si="184"/>
        <v>3483.2</v>
      </c>
      <c r="F2979" s="6">
        <v>0.03</v>
      </c>
      <c r="G2979" s="5">
        <f t="shared" si="185"/>
        <v>104.496</v>
      </c>
      <c r="H2979" s="2">
        <v>4</v>
      </c>
      <c r="I2979" s="3">
        <v>740</v>
      </c>
      <c r="J2979" s="5">
        <f t="shared" si="186"/>
        <v>4118.7039999999997</v>
      </c>
      <c r="K2979" s="11" t="str">
        <f t="shared" si="187"/>
        <v>P0248|Feb</v>
      </c>
    </row>
    <row r="2980" spans="1:11" ht="15" customHeight="1" x14ac:dyDescent="0.25">
      <c r="A2980" s="2" t="s">
        <v>531</v>
      </c>
      <c r="B2980" s="2" t="s">
        <v>13</v>
      </c>
      <c r="C2980" s="2">
        <v>9</v>
      </c>
      <c r="D2980" s="4">
        <v>291.63</v>
      </c>
      <c r="E2980" s="5">
        <f t="shared" si="184"/>
        <v>2624.67</v>
      </c>
      <c r="F2980" s="6">
        <v>0.03</v>
      </c>
      <c r="G2980" s="5">
        <f t="shared" si="185"/>
        <v>78.740099999999998</v>
      </c>
      <c r="H2980" s="2">
        <v>3</v>
      </c>
      <c r="I2980" s="3">
        <v>555</v>
      </c>
      <c r="J2980" s="5">
        <f t="shared" si="186"/>
        <v>3100.9299000000001</v>
      </c>
      <c r="K2980" s="11" t="str">
        <f t="shared" si="187"/>
        <v>P0248|Mar</v>
      </c>
    </row>
    <row r="2981" spans="1:11" ht="15" customHeight="1" x14ac:dyDescent="0.25">
      <c r="A2981" s="2" t="s">
        <v>533</v>
      </c>
      <c r="B2981" s="2" t="s">
        <v>2</v>
      </c>
      <c r="C2981" s="2">
        <v>7</v>
      </c>
      <c r="D2981" s="4">
        <v>137.38</v>
      </c>
      <c r="E2981" s="5">
        <f t="shared" si="184"/>
        <v>961.66</v>
      </c>
      <c r="F2981" s="6">
        <v>0.03</v>
      </c>
      <c r="G2981" s="5">
        <f t="shared" si="185"/>
        <v>28.849799999999998</v>
      </c>
      <c r="H2981" s="2">
        <v>2</v>
      </c>
      <c r="I2981" s="3">
        <v>300</v>
      </c>
      <c r="J2981" s="5">
        <f t="shared" si="186"/>
        <v>1232.8101999999999</v>
      </c>
      <c r="K2981" s="11" t="str">
        <f t="shared" si="187"/>
        <v>P0249|Apr</v>
      </c>
    </row>
    <row r="2982" spans="1:11" ht="15" customHeight="1" x14ac:dyDescent="0.25">
      <c r="A2982" s="2" t="s">
        <v>533</v>
      </c>
      <c r="B2982" s="2" t="s">
        <v>3</v>
      </c>
      <c r="C2982" s="2">
        <v>7</v>
      </c>
      <c r="D2982" s="4">
        <v>151.37</v>
      </c>
      <c r="E2982" s="5">
        <f t="shared" si="184"/>
        <v>1059.5900000000001</v>
      </c>
      <c r="F2982" s="6">
        <v>0.03</v>
      </c>
      <c r="G2982" s="5">
        <f t="shared" si="185"/>
        <v>31.787700000000005</v>
      </c>
      <c r="H2982" s="2">
        <v>2</v>
      </c>
      <c r="I2982" s="3">
        <v>300</v>
      </c>
      <c r="J2982" s="5">
        <f t="shared" si="186"/>
        <v>1327.8023000000001</v>
      </c>
      <c r="K2982" s="11" t="str">
        <f t="shared" si="187"/>
        <v>P0249|May</v>
      </c>
    </row>
    <row r="2983" spans="1:11" ht="15" customHeight="1" x14ac:dyDescent="0.25">
      <c r="A2983" s="2" t="s">
        <v>533</v>
      </c>
      <c r="B2983" s="2" t="s">
        <v>4</v>
      </c>
      <c r="C2983" s="2">
        <v>8</v>
      </c>
      <c r="D2983" s="4">
        <v>165.66</v>
      </c>
      <c r="E2983" s="5">
        <f t="shared" si="184"/>
        <v>1325.28</v>
      </c>
      <c r="F2983" s="6">
        <v>0.03</v>
      </c>
      <c r="G2983" s="5">
        <f t="shared" si="185"/>
        <v>39.758399999999995</v>
      </c>
      <c r="H2983" s="2">
        <v>2</v>
      </c>
      <c r="I2983" s="3">
        <v>300</v>
      </c>
      <c r="J2983" s="5">
        <f t="shared" si="186"/>
        <v>1585.5216</v>
      </c>
      <c r="K2983" s="11" t="str">
        <f t="shared" si="187"/>
        <v>P0249|Jun</v>
      </c>
    </row>
    <row r="2984" spans="1:11" ht="15" customHeight="1" x14ac:dyDescent="0.25">
      <c r="A2984" s="2" t="s">
        <v>533</v>
      </c>
      <c r="B2984" s="2" t="s">
        <v>5</v>
      </c>
      <c r="C2984" s="2">
        <v>11</v>
      </c>
      <c r="D2984" s="4">
        <v>169.51</v>
      </c>
      <c r="E2984" s="5">
        <f t="shared" si="184"/>
        <v>1864.61</v>
      </c>
      <c r="F2984" s="6">
        <v>0.03</v>
      </c>
      <c r="G2984" s="5">
        <f t="shared" si="185"/>
        <v>55.938299999999998</v>
      </c>
      <c r="H2984" s="2">
        <v>3</v>
      </c>
      <c r="I2984" s="3">
        <v>450</v>
      </c>
      <c r="J2984" s="5">
        <f t="shared" si="186"/>
        <v>2258.6716999999999</v>
      </c>
      <c r="K2984" s="11" t="str">
        <f t="shared" si="187"/>
        <v>P0249|Jul</v>
      </c>
    </row>
    <row r="2985" spans="1:11" ht="15" customHeight="1" x14ac:dyDescent="0.25">
      <c r="A2985" s="2" t="s">
        <v>533</v>
      </c>
      <c r="B2985" s="2" t="s">
        <v>6</v>
      </c>
      <c r="C2985" s="2">
        <v>11</v>
      </c>
      <c r="D2985" s="4">
        <v>182.69</v>
      </c>
      <c r="E2985" s="5">
        <f t="shared" si="184"/>
        <v>2009.59</v>
      </c>
      <c r="F2985" s="6">
        <v>0.03</v>
      </c>
      <c r="G2985" s="5">
        <f t="shared" si="185"/>
        <v>60.287699999999994</v>
      </c>
      <c r="H2985" s="2">
        <v>3</v>
      </c>
      <c r="I2985" s="3">
        <v>450</v>
      </c>
      <c r="J2985" s="5">
        <f t="shared" si="186"/>
        <v>2399.3023000000003</v>
      </c>
      <c r="K2985" s="11" t="str">
        <f t="shared" si="187"/>
        <v>P0249|Aug</v>
      </c>
    </row>
    <row r="2986" spans="1:11" ht="15" customHeight="1" x14ac:dyDescent="0.25">
      <c r="A2986" s="2" t="s">
        <v>533</v>
      </c>
      <c r="B2986" s="2" t="s">
        <v>7</v>
      </c>
      <c r="C2986" s="2">
        <v>7</v>
      </c>
      <c r="D2986" s="4">
        <v>165.52</v>
      </c>
      <c r="E2986" s="5">
        <f t="shared" si="184"/>
        <v>1158.6400000000001</v>
      </c>
      <c r="F2986" s="6">
        <v>0.03</v>
      </c>
      <c r="G2986" s="5">
        <f t="shared" si="185"/>
        <v>34.7592</v>
      </c>
      <c r="H2986" s="2">
        <v>2</v>
      </c>
      <c r="I2986" s="3">
        <v>300</v>
      </c>
      <c r="J2986" s="5">
        <f t="shared" si="186"/>
        <v>1423.8808000000001</v>
      </c>
      <c r="K2986" s="11" t="str">
        <f t="shared" si="187"/>
        <v>P0249|Sep</v>
      </c>
    </row>
    <row r="2987" spans="1:11" ht="15" customHeight="1" x14ac:dyDescent="0.25">
      <c r="A2987" s="2" t="s">
        <v>533</v>
      </c>
      <c r="B2987" s="2" t="s">
        <v>8</v>
      </c>
      <c r="C2987" s="2">
        <v>6</v>
      </c>
      <c r="D2987" s="4">
        <v>154.74</v>
      </c>
      <c r="E2987" s="5">
        <f t="shared" si="184"/>
        <v>928.44</v>
      </c>
      <c r="F2987" s="6">
        <v>0.03</v>
      </c>
      <c r="G2987" s="5">
        <f t="shared" si="185"/>
        <v>27.853200000000001</v>
      </c>
      <c r="H2987" s="2">
        <v>2</v>
      </c>
      <c r="I2987" s="3">
        <v>300</v>
      </c>
      <c r="J2987" s="5">
        <f t="shared" si="186"/>
        <v>1200.5868</v>
      </c>
      <c r="K2987" s="11" t="str">
        <f t="shared" si="187"/>
        <v>P0249|Oct</v>
      </c>
    </row>
    <row r="2988" spans="1:11" ht="15" customHeight="1" x14ac:dyDescent="0.25">
      <c r="A2988" s="2" t="s">
        <v>533</v>
      </c>
      <c r="B2988" s="2" t="s">
        <v>9</v>
      </c>
      <c r="C2988" s="2">
        <v>7</v>
      </c>
      <c r="D2988" s="4">
        <v>161.68</v>
      </c>
      <c r="E2988" s="5">
        <f t="shared" si="184"/>
        <v>1131.76</v>
      </c>
      <c r="F2988" s="6">
        <v>0.03</v>
      </c>
      <c r="G2988" s="5">
        <f t="shared" si="185"/>
        <v>33.952799999999996</v>
      </c>
      <c r="H2988" s="2">
        <v>2</v>
      </c>
      <c r="I2988" s="3">
        <v>300</v>
      </c>
      <c r="J2988" s="5">
        <f t="shared" si="186"/>
        <v>1397.8072</v>
      </c>
      <c r="K2988" s="11" t="str">
        <f t="shared" si="187"/>
        <v>P0249|Nov</v>
      </c>
    </row>
    <row r="2989" spans="1:11" ht="15" customHeight="1" x14ac:dyDescent="0.25">
      <c r="A2989" s="2" t="s">
        <v>533</v>
      </c>
      <c r="B2989" s="2" t="s">
        <v>10</v>
      </c>
      <c r="C2989" s="2">
        <v>15</v>
      </c>
      <c r="D2989" s="4">
        <v>273.94</v>
      </c>
      <c r="E2989" s="5">
        <f t="shared" si="184"/>
        <v>4109.1000000000004</v>
      </c>
      <c r="F2989" s="6">
        <v>0.03</v>
      </c>
      <c r="G2989" s="5">
        <f t="shared" si="185"/>
        <v>123.27300000000001</v>
      </c>
      <c r="H2989" s="2">
        <v>6</v>
      </c>
      <c r="I2989" s="3">
        <v>900</v>
      </c>
      <c r="J2989" s="5">
        <f t="shared" si="186"/>
        <v>4885.8270000000002</v>
      </c>
      <c r="K2989" s="11" t="str">
        <f t="shared" si="187"/>
        <v>P0249|Dec</v>
      </c>
    </row>
    <row r="2990" spans="1:11" ht="15" customHeight="1" x14ac:dyDescent="0.25">
      <c r="A2990" s="2" t="s">
        <v>533</v>
      </c>
      <c r="B2990" s="2" t="s">
        <v>11</v>
      </c>
      <c r="C2990" s="2">
        <v>14</v>
      </c>
      <c r="D2990" s="4">
        <v>265.11</v>
      </c>
      <c r="E2990" s="5">
        <f t="shared" si="184"/>
        <v>3711.54</v>
      </c>
      <c r="F2990" s="6">
        <v>0.03</v>
      </c>
      <c r="G2990" s="5">
        <f t="shared" si="185"/>
        <v>111.3462</v>
      </c>
      <c r="H2990" s="2">
        <v>6</v>
      </c>
      <c r="I2990" s="3">
        <v>900</v>
      </c>
      <c r="J2990" s="5">
        <f t="shared" si="186"/>
        <v>4500.1938</v>
      </c>
      <c r="K2990" s="11" t="str">
        <f t="shared" si="187"/>
        <v>P0249|Jan</v>
      </c>
    </row>
    <row r="2991" spans="1:11" ht="15" customHeight="1" x14ac:dyDescent="0.25">
      <c r="A2991" s="2" t="s">
        <v>533</v>
      </c>
      <c r="B2991" s="2" t="s">
        <v>12</v>
      </c>
      <c r="C2991" s="2">
        <v>13</v>
      </c>
      <c r="D2991" s="4">
        <v>242.82</v>
      </c>
      <c r="E2991" s="5">
        <f t="shared" si="184"/>
        <v>3156.66</v>
      </c>
      <c r="F2991" s="6">
        <v>0.03</v>
      </c>
      <c r="G2991" s="5">
        <f t="shared" si="185"/>
        <v>94.699799999999996</v>
      </c>
      <c r="H2991" s="2">
        <v>5</v>
      </c>
      <c r="I2991" s="3">
        <v>750</v>
      </c>
      <c r="J2991" s="5">
        <f t="shared" si="186"/>
        <v>3811.9602</v>
      </c>
      <c r="K2991" s="11" t="str">
        <f t="shared" si="187"/>
        <v>P0249|Feb</v>
      </c>
    </row>
    <row r="2992" spans="1:11" ht="15" customHeight="1" x14ac:dyDescent="0.25">
      <c r="A2992" s="2" t="s">
        <v>533</v>
      </c>
      <c r="B2992" s="2" t="s">
        <v>13</v>
      </c>
      <c r="C2992" s="2">
        <v>11</v>
      </c>
      <c r="D2992" s="4">
        <v>200.08</v>
      </c>
      <c r="E2992" s="5">
        <f t="shared" si="184"/>
        <v>2200.88</v>
      </c>
      <c r="F2992" s="6">
        <v>0.03</v>
      </c>
      <c r="G2992" s="5">
        <f t="shared" si="185"/>
        <v>66.026399999999995</v>
      </c>
      <c r="H2992" s="2">
        <v>4</v>
      </c>
      <c r="I2992" s="3">
        <v>600</v>
      </c>
      <c r="J2992" s="5">
        <f t="shared" si="186"/>
        <v>2734.8535999999999</v>
      </c>
      <c r="K2992" s="11" t="str">
        <f t="shared" si="187"/>
        <v>P0249|Mar</v>
      </c>
    </row>
    <row r="2993" spans="1:11" ht="15" customHeight="1" x14ac:dyDescent="0.25">
      <c r="A2993" s="2" t="s">
        <v>535</v>
      </c>
      <c r="B2993" s="2" t="s">
        <v>2</v>
      </c>
      <c r="C2993" s="2">
        <v>4</v>
      </c>
      <c r="D2993" s="4">
        <v>166.37</v>
      </c>
      <c r="E2993" s="5">
        <f t="shared" si="184"/>
        <v>665.48</v>
      </c>
      <c r="F2993" s="6">
        <v>0.03</v>
      </c>
      <c r="G2993" s="5">
        <f t="shared" si="185"/>
        <v>19.964400000000001</v>
      </c>
      <c r="H2993" s="2">
        <v>1</v>
      </c>
      <c r="I2993" s="3">
        <v>150</v>
      </c>
      <c r="J2993" s="5">
        <f t="shared" si="186"/>
        <v>795.51560000000006</v>
      </c>
      <c r="K2993" s="11" t="str">
        <f t="shared" si="187"/>
        <v>P0250|Apr</v>
      </c>
    </row>
    <row r="2994" spans="1:11" ht="15" customHeight="1" x14ac:dyDescent="0.25">
      <c r="A2994" s="2" t="s">
        <v>535</v>
      </c>
      <c r="B2994" s="2" t="s">
        <v>3</v>
      </c>
      <c r="C2994" s="2">
        <v>6</v>
      </c>
      <c r="D2994" s="4">
        <v>187.95</v>
      </c>
      <c r="E2994" s="5">
        <f t="shared" si="184"/>
        <v>1127.6999999999998</v>
      </c>
      <c r="F2994" s="6">
        <v>0.03</v>
      </c>
      <c r="G2994" s="5">
        <f t="shared" si="185"/>
        <v>33.830999999999996</v>
      </c>
      <c r="H2994" s="2">
        <v>2</v>
      </c>
      <c r="I2994" s="3">
        <v>300</v>
      </c>
      <c r="J2994" s="5">
        <f t="shared" si="186"/>
        <v>1393.8689999999999</v>
      </c>
      <c r="K2994" s="11" t="str">
        <f t="shared" si="187"/>
        <v>P0250|May</v>
      </c>
    </row>
    <row r="2995" spans="1:11" ht="15" customHeight="1" x14ac:dyDescent="0.25">
      <c r="A2995" s="2" t="s">
        <v>535</v>
      </c>
      <c r="B2995" s="2" t="s">
        <v>4</v>
      </c>
      <c r="C2995" s="2">
        <v>6</v>
      </c>
      <c r="D2995" s="4">
        <v>182.21</v>
      </c>
      <c r="E2995" s="5">
        <f t="shared" si="184"/>
        <v>1093.26</v>
      </c>
      <c r="F2995" s="6">
        <v>0.03</v>
      </c>
      <c r="G2995" s="5">
        <f t="shared" si="185"/>
        <v>32.797799999999995</v>
      </c>
      <c r="H2995" s="2">
        <v>2</v>
      </c>
      <c r="I2995" s="3">
        <v>300</v>
      </c>
      <c r="J2995" s="5">
        <f t="shared" si="186"/>
        <v>1360.4621999999999</v>
      </c>
      <c r="K2995" s="11" t="str">
        <f t="shared" si="187"/>
        <v>P0250|Jun</v>
      </c>
    </row>
    <row r="2996" spans="1:11" ht="15" customHeight="1" x14ac:dyDescent="0.25">
      <c r="A2996" s="2" t="s">
        <v>535</v>
      </c>
      <c r="B2996" s="2" t="s">
        <v>5</v>
      </c>
      <c r="C2996" s="2">
        <v>8</v>
      </c>
      <c r="D2996" s="4">
        <v>219.52</v>
      </c>
      <c r="E2996" s="5">
        <f t="shared" si="184"/>
        <v>1756.16</v>
      </c>
      <c r="F2996" s="6">
        <v>0.03</v>
      </c>
      <c r="G2996" s="5">
        <f t="shared" si="185"/>
        <v>52.684800000000003</v>
      </c>
      <c r="H2996" s="2">
        <v>2</v>
      </c>
      <c r="I2996" s="3">
        <v>300</v>
      </c>
      <c r="J2996" s="5">
        <f t="shared" si="186"/>
        <v>2003.4751999999999</v>
      </c>
      <c r="K2996" s="11" t="str">
        <f t="shared" si="187"/>
        <v>P0250|Jul</v>
      </c>
    </row>
    <row r="2997" spans="1:11" ht="15" customHeight="1" x14ac:dyDescent="0.25">
      <c r="A2997" s="2" t="s">
        <v>535</v>
      </c>
      <c r="B2997" s="2" t="s">
        <v>6</v>
      </c>
      <c r="C2997" s="2">
        <v>7</v>
      </c>
      <c r="D2997" s="4">
        <v>192.12</v>
      </c>
      <c r="E2997" s="5">
        <f t="shared" si="184"/>
        <v>1344.8400000000001</v>
      </c>
      <c r="F2997" s="6">
        <v>0.03</v>
      </c>
      <c r="G2997" s="5">
        <f t="shared" si="185"/>
        <v>40.345200000000006</v>
      </c>
      <c r="H2997" s="2">
        <v>2</v>
      </c>
      <c r="I2997" s="3">
        <v>300</v>
      </c>
      <c r="J2997" s="5">
        <f t="shared" si="186"/>
        <v>1604.4948000000002</v>
      </c>
      <c r="K2997" s="11" t="str">
        <f t="shared" si="187"/>
        <v>P0250|Aug</v>
      </c>
    </row>
    <row r="2998" spans="1:11" ht="15" customHeight="1" x14ac:dyDescent="0.25">
      <c r="A2998" s="2" t="s">
        <v>535</v>
      </c>
      <c r="B2998" s="2" t="s">
        <v>7</v>
      </c>
      <c r="C2998" s="2">
        <v>5</v>
      </c>
      <c r="D2998" s="4">
        <v>184.81</v>
      </c>
      <c r="E2998" s="5">
        <f t="shared" si="184"/>
        <v>924.05</v>
      </c>
      <c r="F2998" s="6">
        <v>0.03</v>
      </c>
      <c r="G2998" s="5">
        <f t="shared" si="185"/>
        <v>27.721499999999999</v>
      </c>
      <c r="H2998" s="2">
        <v>2</v>
      </c>
      <c r="I2998" s="3">
        <v>300</v>
      </c>
      <c r="J2998" s="5">
        <f t="shared" si="186"/>
        <v>1196.3284999999998</v>
      </c>
      <c r="K2998" s="11" t="str">
        <f t="shared" si="187"/>
        <v>P0250|Sep</v>
      </c>
    </row>
    <row r="2999" spans="1:11" ht="15" customHeight="1" x14ac:dyDescent="0.25">
      <c r="A2999" s="2" t="s">
        <v>535</v>
      </c>
      <c r="B2999" s="2" t="s">
        <v>8</v>
      </c>
      <c r="C2999" s="2">
        <v>5</v>
      </c>
      <c r="D2999" s="4">
        <v>168.88</v>
      </c>
      <c r="E2999" s="5">
        <f t="shared" si="184"/>
        <v>844.4</v>
      </c>
      <c r="F2999" s="6">
        <v>0.03</v>
      </c>
      <c r="G2999" s="5">
        <f t="shared" si="185"/>
        <v>25.331999999999997</v>
      </c>
      <c r="H2999" s="2">
        <v>2</v>
      </c>
      <c r="I2999" s="3">
        <v>300</v>
      </c>
      <c r="J2999" s="5">
        <f t="shared" si="186"/>
        <v>1119.068</v>
      </c>
      <c r="K2999" s="11" t="str">
        <f t="shared" si="187"/>
        <v>P0250|Oct</v>
      </c>
    </row>
    <row r="3000" spans="1:11" ht="15" customHeight="1" x14ac:dyDescent="0.25">
      <c r="A3000" s="2" t="s">
        <v>535</v>
      </c>
      <c r="B3000" s="2" t="s">
        <v>9</v>
      </c>
      <c r="C3000" s="2">
        <v>5</v>
      </c>
      <c r="D3000" s="4">
        <v>184.76</v>
      </c>
      <c r="E3000" s="5">
        <f t="shared" si="184"/>
        <v>923.8</v>
      </c>
      <c r="F3000" s="6">
        <v>0.03</v>
      </c>
      <c r="G3000" s="5">
        <f t="shared" si="185"/>
        <v>27.713999999999999</v>
      </c>
      <c r="H3000" s="2">
        <v>2</v>
      </c>
      <c r="I3000" s="3">
        <v>300</v>
      </c>
      <c r="J3000" s="5">
        <f t="shared" si="186"/>
        <v>1196.086</v>
      </c>
      <c r="K3000" s="11" t="str">
        <f t="shared" si="187"/>
        <v>P0250|Nov</v>
      </c>
    </row>
    <row r="3001" spans="1:11" ht="15" customHeight="1" x14ac:dyDescent="0.25">
      <c r="A3001" s="2" t="s">
        <v>535</v>
      </c>
      <c r="B3001" s="2" t="s">
        <v>10</v>
      </c>
      <c r="C3001" s="2">
        <v>12</v>
      </c>
      <c r="D3001" s="4">
        <v>318.27</v>
      </c>
      <c r="E3001" s="5">
        <f t="shared" si="184"/>
        <v>3819.24</v>
      </c>
      <c r="F3001" s="6">
        <v>0.03</v>
      </c>
      <c r="G3001" s="5">
        <f t="shared" si="185"/>
        <v>114.57719999999999</v>
      </c>
      <c r="H3001" s="2">
        <v>5</v>
      </c>
      <c r="I3001" s="3">
        <v>750</v>
      </c>
      <c r="J3001" s="5">
        <f t="shared" si="186"/>
        <v>4454.6628000000001</v>
      </c>
      <c r="K3001" s="11" t="str">
        <f t="shared" si="187"/>
        <v>P0250|Dec</v>
      </c>
    </row>
    <row r="3002" spans="1:11" ht="15" customHeight="1" x14ac:dyDescent="0.25">
      <c r="A3002" s="2" t="s">
        <v>535</v>
      </c>
      <c r="B3002" s="2" t="s">
        <v>11</v>
      </c>
      <c r="C3002" s="2">
        <v>10</v>
      </c>
      <c r="D3002" s="4">
        <v>317.86</v>
      </c>
      <c r="E3002" s="5">
        <f t="shared" si="184"/>
        <v>3178.6000000000004</v>
      </c>
      <c r="F3002" s="6">
        <v>0.03</v>
      </c>
      <c r="G3002" s="5">
        <f t="shared" si="185"/>
        <v>95.358000000000004</v>
      </c>
      <c r="H3002" s="2">
        <v>4</v>
      </c>
      <c r="I3002" s="3">
        <v>600</v>
      </c>
      <c r="J3002" s="5">
        <f t="shared" si="186"/>
        <v>3683.2420000000002</v>
      </c>
      <c r="K3002" s="11" t="str">
        <f t="shared" si="187"/>
        <v>P0250|Jan</v>
      </c>
    </row>
    <row r="3003" spans="1:11" ht="15" customHeight="1" x14ac:dyDescent="0.25">
      <c r="A3003" s="2" t="s">
        <v>535</v>
      </c>
      <c r="B3003" s="2" t="s">
        <v>12</v>
      </c>
      <c r="C3003" s="2">
        <v>9</v>
      </c>
      <c r="D3003" s="4">
        <v>278.83</v>
      </c>
      <c r="E3003" s="5">
        <f t="shared" si="184"/>
        <v>2509.4699999999998</v>
      </c>
      <c r="F3003" s="6">
        <v>0.03</v>
      </c>
      <c r="G3003" s="5">
        <f t="shared" si="185"/>
        <v>75.284099999999995</v>
      </c>
      <c r="H3003" s="2">
        <v>3</v>
      </c>
      <c r="I3003" s="3">
        <v>450</v>
      </c>
      <c r="J3003" s="5">
        <f t="shared" si="186"/>
        <v>2884.1858999999999</v>
      </c>
      <c r="K3003" s="11" t="str">
        <f t="shared" si="187"/>
        <v>P0250|Feb</v>
      </c>
    </row>
    <row r="3004" spans="1:11" ht="15" customHeight="1" x14ac:dyDescent="0.25">
      <c r="A3004" s="2" t="s">
        <v>535</v>
      </c>
      <c r="B3004" s="2" t="s">
        <v>13</v>
      </c>
      <c r="C3004" s="2">
        <v>9</v>
      </c>
      <c r="D3004" s="4">
        <v>268.79000000000002</v>
      </c>
      <c r="E3004" s="5">
        <f t="shared" si="184"/>
        <v>2419.11</v>
      </c>
      <c r="F3004" s="6">
        <v>0.03</v>
      </c>
      <c r="G3004" s="5">
        <f t="shared" si="185"/>
        <v>72.573300000000003</v>
      </c>
      <c r="H3004" s="2">
        <v>3</v>
      </c>
      <c r="I3004" s="3">
        <v>450</v>
      </c>
      <c r="J3004" s="5">
        <f t="shared" si="186"/>
        <v>2796.5367000000001</v>
      </c>
      <c r="K3004" s="11" t="str">
        <f t="shared" si="187"/>
        <v>P0250|Mar</v>
      </c>
    </row>
    <row r="3005" spans="1:11" ht="15" customHeight="1" x14ac:dyDescent="0.25">
      <c r="A3005" s="2" t="s">
        <v>537</v>
      </c>
      <c r="B3005" s="2" t="s">
        <v>2</v>
      </c>
      <c r="C3005" s="2">
        <v>5</v>
      </c>
      <c r="D3005" s="4">
        <v>229.24</v>
      </c>
      <c r="E3005" s="5">
        <f t="shared" si="184"/>
        <v>1146.2</v>
      </c>
      <c r="F3005" s="6">
        <v>0.03</v>
      </c>
      <c r="G3005" s="5">
        <f t="shared" si="185"/>
        <v>34.386000000000003</v>
      </c>
      <c r="H3005" s="2">
        <v>2</v>
      </c>
      <c r="I3005" s="3">
        <v>450</v>
      </c>
      <c r="J3005" s="5">
        <f t="shared" si="186"/>
        <v>1561.8140000000001</v>
      </c>
      <c r="K3005" s="11" t="str">
        <f t="shared" si="187"/>
        <v>P0251|Apr</v>
      </c>
    </row>
    <row r="3006" spans="1:11" ht="15" customHeight="1" x14ac:dyDescent="0.25">
      <c r="A3006" s="2" t="s">
        <v>537</v>
      </c>
      <c r="B3006" s="2" t="s">
        <v>3</v>
      </c>
      <c r="C3006" s="2">
        <v>6</v>
      </c>
      <c r="D3006" s="4">
        <v>246.46</v>
      </c>
      <c r="E3006" s="5">
        <f t="shared" si="184"/>
        <v>1478.76</v>
      </c>
      <c r="F3006" s="6">
        <v>0.03</v>
      </c>
      <c r="G3006" s="5">
        <f t="shared" si="185"/>
        <v>44.3628</v>
      </c>
      <c r="H3006" s="2">
        <v>2</v>
      </c>
      <c r="I3006" s="3">
        <v>450</v>
      </c>
      <c r="J3006" s="5">
        <f t="shared" si="186"/>
        <v>1884.3971999999999</v>
      </c>
      <c r="K3006" s="11" t="str">
        <f t="shared" si="187"/>
        <v>P0251|May</v>
      </c>
    </row>
    <row r="3007" spans="1:11" ht="15" customHeight="1" x14ac:dyDescent="0.25">
      <c r="A3007" s="2" t="s">
        <v>537</v>
      </c>
      <c r="B3007" s="2" t="s">
        <v>4</v>
      </c>
      <c r="C3007" s="2">
        <v>7</v>
      </c>
      <c r="D3007" s="4">
        <v>236.46</v>
      </c>
      <c r="E3007" s="5">
        <f t="shared" si="184"/>
        <v>1655.22</v>
      </c>
      <c r="F3007" s="6">
        <v>0.03</v>
      </c>
      <c r="G3007" s="5">
        <f t="shared" si="185"/>
        <v>49.656599999999997</v>
      </c>
      <c r="H3007" s="2">
        <v>2</v>
      </c>
      <c r="I3007" s="3">
        <v>450</v>
      </c>
      <c r="J3007" s="5">
        <f t="shared" si="186"/>
        <v>2055.5634000000005</v>
      </c>
      <c r="K3007" s="11" t="str">
        <f t="shared" si="187"/>
        <v>P0251|Jun</v>
      </c>
    </row>
    <row r="3008" spans="1:11" ht="15" customHeight="1" x14ac:dyDescent="0.25">
      <c r="A3008" s="2" t="s">
        <v>537</v>
      </c>
      <c r="B3008" s="2" t="s">
        <v>5</v>
      </c>
      <c r="C3008" s="2">
        <v>9</v>
      </c>
      <c r="D3008" s="4">
        <v>280.20999999999998</v>
      </c>
      <c r="E3008" s="5">
        <f t="shared" si="184"/>
        <v>2521.89</v>
      </c>
      <c r="F3008" s="6">
        <v>0.03</v>
      </c>
      <c r="G3008" s="5">
        <f t="shared" si="185"/>
        <v>75.656699999999987</v>
      </c>
      <c r="H3008" s="2">
        <v>2</v>
      </c>
      <c r="I3008" s="3">
        <v>450</v>
      </c>
      <c r="J3008" s="5">
        <f t="shared" si="186"/>
        <v>2896.2332999999999</v>
      </c>
      <c r="K3008" s="11" t="str">
        <f t="shared" si="187"/>
        <v>P0251|Jul</v>
      </c>
    </row>
    <row r="3009" spans="1:11" ht="15" customHeight="1" x14ac:dyDescent="0.25">
      <c r="A3009" s="2" t="s">
        <v>537</v>
      </c>
      <c r="B3009" s="2" t="s">
        <v>6</v>
      </c>
      <c r="C3009" s="2">
        <v>8</v>
      </c>
      <c r="D3009" s="4">
        <v>277.47000000000003</v>
      </c>
      <c r="E3009" s="5">
        <f t="shared" si="184"/>
        <v>2219.7600000000002</v>
      </c>
      <c r="F3009" s="6">
        <v>0.03</v>
      </c>
      <c r="G3009" s="5">
        <f t="shared" si="185"/>
        <v>66.592800000000011</v>
      </c>
      <c r="H3009" s="2">
        <v>2</v>
      </c>
      <c r="I3009" s="3">
        <v>450</v>
      </c>
      <c r="J3009" s="5">
        <f t="shared" si="186"/>
        <v>2603.1672000000003</v>
      </c>
      <c r="K3009" s="11" t="str">
        <f t="shared" si="187"/>
        <v>P0251|Aug</v>
      </c>
    </row>
    <row r="3010" spans="1:11" ht="15" customHeight="1" x14ac:dyDescent="0.25">
      <c r="A3010" s="2" t="s">
        <v>537</v>
      </c>
      <c r="B3010" s="2" t="s">
        <v>7</v>
      </c>
      <c r="C3010" s="2">
        <v>6</v>
      </c>
      <c r="D3010" s="4">
        <v>258.82</v>
      </c>
      <c r="E3010" s="5">
        <f t="shared" si="184"/>
        <v>1552.92</v>
      </c>
      <c r="F3010" s="6">
        <v>0.03</v>
      </c>
      <c r="G3010" s="5">
        <f t="shared" si="185"/>
        <v>46.587600000000002</v>
      </c>
      <c r="H3010" s="2">
        <v>2</v>
      </c>
      <c r="I3010" s="3">
        <v>450</v>
      </c>
      <c r="J3010" s="5">
        <f t="shared" si="186"/>
        <v>1956.3324</v>
      </c>
      <c r="K3010" s="11" t="str">
        <f t="shared" si="187"/>
        <v>P0251|Sep</v>
      </c>
    </row>
    <row r="3011" spans="1:11" ht="15" customHeight="1" x14ac:dyDescent="0.25">
      <c r="A3011" s="2" t="s">
        <v>537</v>
      </c>
      <c r="B3011" s="2" t="s">
        <v>8</v>
      </c>
      <c r="C3011" s="2">
        <v>6</v>
      </c>
      <c r="D3011" s="4">
        <v>227.49</v>
      </c>
      <c r="E3011" s="5">
        <f t="shared" si="184"/>
        <v>1364.94</v>
      </c>
      <c r="F3011" s="6">
        <v>0.03</v>
      </c>
      <c r="G3011" s="5">
        <f t="shared" si="185"/>
        <v>40.9482</v>
      </c>
      <c r="H3011" s="2">
        <v>2</v>
      </c>
      <c r="I3011" s="3">
        <v>450</v>
      </c>
      <c r="J3011" s="5">
        <f t="shared" si="186"/>
        <v>1773.9918</v>
      </c>
      <c r="K3011" s="11" t="str">
        <f t="shared" si="187"/>
        <v>P0251|Oct</v>
      </c>
    </row>
    <row r="3012" spans="1:11" ht="15" customHeight="1" x14ac:dyDescent="0.25">
      <c r="A3012" s="2" t="s">
        <v>537</v>
      </c>
      <c r="B3012" s="2" t="s">
        <v>9</v>
      </c>
      <c r="C3012" s="2">
        <v>5</v>
      </c>
      <c r="D3012" s="4">
        <v>244.33</v>
      </c>
      <c r="E3012" s="5">
        <f t="shared" si="184"/>
        <v>1221.6500000000001</v>
      </c>
      <c r="F3012" s="6">
        <v>0.03</v>
      </c>
      <c r="G3012" s="5">
        <f t="shared" si="185"/>
        <v>36.649500000000003</v>
      </c>
      <c r="H3012" s="2">
        <v>2</v>
      </c>
      <c r="I3012" s="3">
        <v>450</v>
      </c>
      <c r="J3012" s="5">
        <f t="shared" si="186"/>
        <v>1635.0005000000001</v>
      </c>
      <c r="K3012" s="11" t="str">
        <f t="shared" si="187"/>
        <v>P0251|Nov</v>
      </c>
    </row>
    <row r="3013" spans="1:11" ht="15" customHeight="1" x14ac:dyDescent="0.25">
      <c r="A3013" s="2" t="s">
        <v>537</v>
      </c>
      <c r="B3013" s="2" t="s">
        <v>10</v>
      </c>
      <c r="C3013" s="2">
        <v>13</v>
      </c>
      <c r="D3013" s="4">
        <v>451.69</v>
      </c>
      <c r="E3013" s="5">
        <f t="shared" ref="E3013:E3076" si="188">C3013*D3013</f>
        <v>5871.97</v>
      </c>
      <c r="F3013" s="6">
        <v>0.03</v>
      </c>
      <c r="G3013" s="5">
        <f t="shared" ref="G3013:G3076" si="189">E3013*F3013</f>
        <v>176.1591</v>
      </c>
      <c r="H3013" s="2">
        <v>5</v>
      </c>
      <c r="I3013" s="3">
        <v>1125</v>
      </c>
      <c r="J3013" s="5">
        <f t="shared" ref="J3013:J3076" si="190">E3013+I3013-G3013</f>
        <v>6820.8109000000004</v>
      </c>
      <c r="K3013" s="11" t="str">
        <f t="shared" ref="K3013:K3076" si="191">A3013&amp;"|"&amp;B3013</f>
        <v>P0251|Dec</v>
      </c>
    </row>
    <row r="3014" spans="1:11" ht="15" customHeight="1" x14ac:dyDescent="0.25">
      <c r="A3014" s="2" t="s">
        <v>537</v>
      </c>
      <c r="B3014" s="2" t="s">
        <v>11</v>
      </c>
      <c r="C3014" s="2">
        <v>11</v>
      </c>
      <c r="D3014" s="4">
        <v>410.25</v>
      </c>
      <c r="E3014" s="5">
        <f t="shared" si="188"/>
        <v>4512.75</v>
      </c>
      <c r="F3014" s="6">
        <v>0.03</v>
      </c>
      <c r="G3014" s="5">
        <f t="shared" si="189"/>
        <v>135.38249999999999</v>
      </c>
      <c r="H3014" s="2">
        <v>4</v>
      </c>
      <c r="I3014" s="3">
        <v>900</v>
      </c>
      <c r="J3014" s="5">
        <f t="shared" si="190"/>
        <v>5277.3675000000003</v>
      </c>
      <c r="K3014" s="11" t="str">
        <f t="shared" si="191"/>
        <v>P0251|Jan</v>
      </c>
    </row>
    <row r="3015" spans="1:11" ht="15" customHeight="1" x14ac:dyDescent="0.25">
      <c r="A3015" s="2" t="s">
        <v>537</v>
      </c>
      <c r="B3015" s="2" t="s">
        <v>12</v>
      </c>
      <c r="C3015" s="2">
        <v>10</v>
      </c>
      <c r="D3015" s="4">
        <v>382.47</v>
      </c>
      <c r="E3015" s="5">
        <f t="shared" si="188"/>
        <v>3824.7000000000003</v>
      </c>
      <c r="F3015" s="6">
        <v>0.03</v>
      </c>
      <c r="G3015" s="5">
        <f t="shared" si="189"/>
        <v>114.741</v>
      </c>
      <c r="H3015" s="2">
        <v>4</v>
      </c>
      <c r="I3015" s="3">
        <v>900</v>
      </c>
      <c r="J3015" s="5">
        <f t="shared" si="190"/>
        <v>4609.9590000000007</v>
      </c>
      <c r="K3015" s="11" t="str">
        <f t="shared" si="191"/>
        <v>P0251|Feb</v>
      </c>
    </row>
    <row r="3016" spans="1:11" ht="15" customHeight="1" x14ac:dyDescent="0.25">
      <c r="A3016" s="2" t="s">
        <v>537</v>
      </c>
      <c r="B3016" s="2" t="s">
        <v>13</v>
      </c>
      <c r="C3016" s="2">
        <v>9</v>
      </c>
      <c r="D3016" s="4">
        <v>334.66</v>
      </c>
      <c r="E3016" s="5">
        <f t="shared" si="188"/>
        <v>3011.94</v>
      </c>
      <c r="F3016" s="6">
        <v>0.03</v>
      </c>
      <c r="G3016" s="5">
        <f t="shared" si="189"/>
        <v>90.358199999999997</v>
      </c>
      <c r="H3016" s="2">
        <v>3</v>
      </c>
      <c r="I3016" s="3">
        <v>675</v>
      </c>
      <c r="J3016" s="5">
        <f t="shared" si="190"/>
        <v>3596.5817999999999</v>
      </c>
      <c r="K3016" s="11" t="str">
        <f t="shared" si="191"/>
        <v>P0251|Mar</v>
      </c>
    </row>
    <row r="3017" spans="1:11" ht="15" customHeight="1" x14ac:dyDescent="0.25">
      <c r="A3017" s="2" t="s">
        <v>539</v>
      </c>
      <c r="B3017" s="2" t="s">
        <v>2</v>
      </c>
      <c r="C3017" s="2">
        <v>6</v>
      </c>
      <c r="D3017" s="4">
        <v>71.39</v>
      </c>
      <c r="E3017" s="5">
        <f t="shared" si="188"/>
        <v>428.34000000000003</v>
      </c>
      <c r="F3017" s="6">
        <v>0.03</v>
      </c>
      <c r="G3017" s="5">
        <f t="shared" si="189"/>
        <v>12.850200000000001</v>
      </c>
      <c r="H3017" s="2">
        <v>2</v>
      </c>
      <c r="I3017" s="3">
        <v>190</v>
      </c>
      <c r="J3017" s="5">
        <f t="shared" si="190"/>
        <v>605.48980000000006</v>
      </c>
      <c r="K3017" s="11" t="str">
        <f t="shared" si="191"/>
        <v>P0252|Apr</v>
      </c>
    </row>
    <row r="3018" spans="1:11" ht="15" customHeight="1" x14ac:dyDescent="0.25">
      <c r="A3018" s="2" t="s">
        <v>539</v>
      </c>
      <c r="B3018" s="2" t="s">
        <v>3</v>
      </c>
      <c r="C3018" s="2">
        <v>7</v>
      </c>
      <c r="D3018" s="4">
        <v>70.88</v>
      </c>
      <c r="E3018" s="5">
        <f t="shared" si="188"/>
        <v>496.15999999999997</v>
      </c>
      <c r="F3018" s="6">
        <v>0.03</v>
      </c>
      <c r="G3018" s="5">
        <f t="shared" si="189"/>
        <v>14.884799999999998</v>
      </c>
      <c r="H3018" s="2">
        <v>2</v>
      </c>
      <c r="I3018" s="3">
        <v>190</v>
      </c>
      <c r="J3018" s="5">
        <f t="shared" si="190"/>
        <v>671.27519999999993</v>
      </c>
      <c r="K3018" s="11" t="str">
        <f t="shared" si="191"/>
        <v>P0252|May</v>
      </c>
    </row>
    <row r="3019" spans="1:11" ht="15" customHeight="1" x14ac:dyDescent="0.25">
      <c r="A3019" s="2" t="s">
        <v>539</v>
      </c>
      <c r="B3019" s="2" t="s">
        <v>4</v>
      </c>
      <c r="C3019" s="2">
        <v>8</v>
      </c>
      <c r="D3019" s="4">
        <v>73.81</v>
      </c>
      <c r="E3019" s="5">
        <f t="shared" si="188"/>
        <v>590.48</v>
      </c>
      <c r="F3019" s="6">
        <v>0.03</v>
      </c>
      <c r="G3019" s="5">
        <f t="shared" si="189"/>
        <v>17.714400000000001</v>
      </c>
      <c r="H3019" s="2">
        <v>2</v>
      </c>
      <c r="I3019" s="3">
        <v>190</v>
      </c>
      <c r="J3019" s="5">
        <f t="shared" si="190"/>
        <v>762.76560000000006</v>
      </c>
      <c r="K3019" s="11" t="str">
        <f t="shared" si="191"/>
        <v>P0252|Jun</v>
      </c>
    </row>
    <row r="3020" spans="1:11" ht="15" customHeight="1" x14ac:dyDescent="0.25">
      <c r="A3020" s="2" t="s">
        <v>539</v>
      </c>
      <c r="B3020" s="2" t="s">
        <v>5</v>
      </c>
      <c r="C3020" s="2">
        <v>10</v>
      </c>
      <c r="D3020" s="4">
        <v>96.24</v>
      </c>
      <c r="E3020" s="5">
        <f t="shared" si="188"/>
        <v>962.4</v>
      </c>
      <c r="F3020" s="6">
        <v>0.03</v>
      </c>
      <c r="G3020" s="5">
        <f t="shared" si="189"/>
        <v>28.872</v>
      </c>
      <c r="H3020" s="2">
        <v>3</v>
      </c>
      <c r="I3020" s="3">
        <v>285</v>
      </c>
      <c r="J3020" s="5">
        <f t="shared" si="190"/>
        <v>1218.528</v>
      </c>
      <c r="K3020" s="11" t="str">
        <f t="shared" si="191"/>
        <v>P0252|Jul</v>
      </c>
    </row>
    <row r="3021" spans="1:11" ht="15" customHeight="1" x14ac:dyDescent="0.25">
      <c r="A3021" s="2" t="s">
        <v>539</v>
      </c>
      <c r="B3021" s="2" t="s">
        <v>6</v>
      </c>
      <c r="C3021" s="2">
        <v>10</v>
      </c>
      <c r="D3021" s="4">
        <v>81.37</v>
      </c>
      <c r="E3021" s="5">
        <f t="shared" si="188"/>
        <v>813.7</v>
      </c>
      <c r="F3021" s="6">
        <v>0.03</v>
      </c>
      <c r="G3021" s="5">
        <f t="shared" si="189"/>
        <v>24.411000000000001</v>
      </c>
      <c r="H3021" s="2">
        <v>3</v>
      </c>
      <c r="I3021" s="3">
        <v>285</v>
      </c>
      <c r="J3021" s="5">
        <f t="shared" si="190"/>
        <v>1074.289</v>
      </c>
      <c r="K3021" s="11" t="str">
        <f t="shared" si="191"/>
        <v>P0252|Aug</v>
      </c>
    </row>
    <row r="3022" spans="1:11" ht="15" customHeight="1" x14ac:dyDescent="0.25">
      <c r="A3022" s="2" t="s">
        <v>539</v>
      </c>
      <c r="B3022" s="2" t="s">
        <v>7</v>
      </c>
      <c r="C3022" s="2">
        <v>6</v>
      </c>
      <c r="D3022" s="4">
        <v>82.72</v>
      </c>
      <c r="E3022" s="5">
        <f t="shared" si="188"/>
        <v>496.32</v>
      </c>
      <c r="F3022" s="6">
        <v>0.03</v>
      </c>
      <c r="G3022" s="5">
        <f t="shared" si="189"/>
        <v>14.8896</v>
      </c>
      <c r="H3022" s="2">
        <v>2</v>
      </c>
      <c r="I3022" s="3">
        <v>190</v>
      </c>
      <c r="J3022" s="5">
        <f t="shared" si="190"/>
        <v>671.43039999999996</v>
      </c>
      <c r="K3022" s="11" t="str">
        <f t="shared" si="191"/>
        <v>P0252|Sep</v>
      </c>
    </row>
    <row r="3023" spans="1:11" ht="15" customHeight="1" x14ac:dyDescent="0.25">
      <c r="A3023" s="2" t="s">
        <v>539</v>
      </c>
      <c r="B3023" s="2" t="s">
        <v>8</v>
      </c>
      <c r="C3023" s="2">
        <v>7</v>
      </c>
      <c r="D3023" s="4">
        <v>79.22</v>
      </c>
      <c r="E3023" s="5">
        <f t="shared" si="188"/>
        <v>554.54</v>
      </c>
      <c r="F3023" s="6">
        <v>0.03</v>
      </c>
      <c r="G3023" s="5">
        <f t="shared" si="189"/>
        <v>16.636199999999999</v>
      </c>
      <c r="H3023" s="2">
        <v>2</v>
      </c>
      <c r="I3023" s="3">
        <v>190</v>
      </c>
      <c r="J3023" s="5">
        <f t="shared" si="190"/>
        <v>727.90379999999993</v>
      </c>
      <c r="K3023" s="11" t="str">
        <f t="shared" si="191"/>
        <v>P0252|Oct</v>
      </c>
    </row>
    <row r="3024" spans="1:11" ht="15" customHeight="1" x14ac:dyDescent="0.25">
      <c r="A3024" s="2" t="s">
        <v>539</v>
      </c>
      <c r="B3024" s="2" t="s">
        <v>9</v>
      </c>
      <c r="C3024" s="2">
        <v>7</v>
      </c>
      <c r="D3024" s="4">
        <v>78.58</v>
      </c>
      <c r="E3024" s="5">
        <f t="shared" si="188"/>
        <v>550.05999999999995</v>
      </c>
      <c r="F3024" s="6">
        <v>0.03</v>
      </c>
      <c r="G3024" s="5">
        <f t="shared" si="189"/>
        <v>16.501799999999999</v>
      </c>
      <c r="H3024" s="2">
        <v>2</v>
      </c>
      <c r="I3024" s="3">
        <v>190</v>
      </c>
      <c r="J3024" s="5">
        <f t="shared" si="190"/>
        <v>723.55819999999994</v>
      </c>
      <c r="K3024" s="11" t="str">
        <f t="shared" si="191"/>
        <v>P0252|Nov</v>
      </c>
    </row>
    <row r="3025" spans="1:11" ht="15" customHeight="1" x14ac:dyDescent="0.25">
      <c r="A3025" s="2" t="s">
        <v>539</v>
      </c>
      <c r="B3025" s="2" t="s">
        <v>10</v>
      </c>
      <c r="C3025" s="2">
        <v>14</v>
      </c>
      <c r="D3025" s="4">
        <v>145.03</v>
      </c>
      <c r="E3025" s="5">
        <f t="shared" si="188"/>
        <v>2030.42</v>
      </c>
      <c r="F3025" s="6">
        <v>0.03</v>
      </c>
      <c r="G3025" s="5">
        <f t="shared" si="189"/>
        <v>60.912599999999998</v>
      </c>
      <c r="H3025" s="2">
        <v>6</v>
      </c>
      <c r="I3025" s="3">
        <v>570</v>
      </c>
      <c r="J3025" s="5">
        <f t="shared" si="190"/>
        <v>2539.5074</v>
      </c>
      <c r="K3025" s="11" t="str">
        <f t="shared" si="191"/>
        <v>P0252|Dec</v>
      </c>
    </row>
    <row r="3026" spans="1:11" ht="15" customHeight="1" x14ac:dyDescent="0.25">
      <c r="A3026" s="2" t="s">
        <v>539</v>
      </c>
      <c r="B3026" s="2" t="s">
        <v>11</v>
      </c>
      <c r="C3026" s="2">
        <v>13</v>
      </c>
      <c r="D3026" s="4">
        <v>129.15</v>
      </c>
      <c r="E3026" s="5">
        <f t="shared" si="188"/>
        <v>1678.95</v>
      </c>
      <c r="F3026" s="6">
        <v>0.03</v>
      </c>
      <c r="G3026" s="5">
        <f t="shared" si="189"/>
        <v>50.368499999999997</v>
      </c>
      <c r="H3026" s="2">
        <v>5</v>
      </c>
      <c r="I3026" s="3">
        <v>475</v>
      </c>
      <c r="J3026" s="5">
        <f t="shared" si="190"/>
        <v>2103.5814999999998</v>
      </c>
      <c r="K3026" s="11" t="str">
        <f t="shared" si="191"/>
        <v>P0252|Jan</v>
      </c>
    </row>
    <row r="3027" spans="1:11" ht="15" customHeight="1" x14ac:dyDescent="0.25">
      <c r="A3027" s="2" t="s">
        <v>539</v>
      </c>
      <c r="B3027" s="2" t="s">
        <v>12</v>
      </c>
      <c r="C3027" s="2">
        <v>11</v>
      </c>
      <c r="D3027" s="4">
        <v>124.27</v>
      </c>
      <c r="E3027" s="5">
        <f t="shared" si="188"/>
        <v>1366.97</v>
      </c>
      <c r="F3027" s="6">
        <v>0.03</v>
      </c>
      <c r="G3027" s="5">
        <f t="shared" si="189"/>
        <v>41.009099999999997</v>
      </c>
      <c r="H3027" s="2">
        <v>4</v>
      </c>
      <c r="I3027" s="3">
        <v>380</v>
      </c>
      <c r="J3027" s="5">
        <f t="shared" si="190"/>
        <v>1705.9609</v>
      </c>
      <c r="K3027" s="11" t="str">
        <f t="shared" si="191"/>
        <v>P0252|Feb</v>
      </c>
    </row>
    <row r="3028" spans="1:11" ht="15" customHeight="1" x14ac:dyDescent="0.25">
      <c r="A3028" s="2" t="s">
        <v>539</v>
      </c>
      <c r="B3028" s="2" t="s">
        <v>13</v>
      </c>
      <c r="C3028" s="2">
        <v>9</v>
      </c>
      <c r="D3028" s="4">
        <v>111.16</v>
      </c>
      <c r="E3028" s="5">
        <f t="shared" si="188"/>
        <v>1000.4399999999999</v>
      </c>
      <c r="F3028" s="6">
        <v>0.03</v>
      </c>
      <c r="G3028" s="5">
        <f t="shared" si="189"/>
        <v>30.013199999999998</v>
      </c>
      <c r="H3028" s="2">
        <v>3</v>
      </c>
      <c r="I3028" s="3">
        <v>285</v>
      </c>
      <c r="J3028" s="5">
        <f t="shared" si="190"/>
        <v>1255.4268</v>
      </c>
      <c r="K3028" s="11" t="str">
        <f t="shared" si="191"/>
        <v>P0252|Mar</v>
      </c>
    </row>
    <row r="3029" spans="1:11" ht="15" customHeight="1" x14ac:dyDescent="0.25">
      <c r="A3029" s="2" t="s">
        <v>541</v>
      </c>
      <c r="B3029" s="2" t="s">
        <v>2</v>
      </c>
      <c r="C3029" s="2">
        <v>5</v>
      </c>
      <c r="D3029" s="4">
        <v>154.16</v>
      </c>
      <c r="E3029" s="5">
        <f t="shared" si="188"/>
        <v>770.8</v>
      </c>
      <c r="F3029" s="6">
        <v>0.03</v>
      </c>
      <c r="G3029" s="5">
        <f t="shared" si="189"/>
        <v>23.123999999999999</v>
      </c>
      <c r="H3029" s="2">
        <v>2</v>
      </c>
      <c r="I3029" s="3">
        <v>300</v>
      </c>
      <c r="J3029" s="5">
        <f t="shared" si="190"/>
        <v>1047.6759999999999</v>
      </c>
      <c r="K3029" s="11" t="str">
        <f t="shared" si="191"/>
        <v>P0253|Apr</v>
      </c>
    </row>
    <row r="3030" spans="1:11" ht="15" customHeight="1" x14ac:dyDescent="0.25">
      <c r="A3030" s="2" t="s">
        <v>541</v>
      </c>
      <c r="B3030" s="2" t="s">
        <v>3</v>
      </c>
      <c r="C3030" s="2">
        <v>7</v>
      </c>
      <c r="D3030" s="4">
        <v>149.94999999999999</v>
      </c>
      <c r="E3030" s="5">
        <f t="shared" si="188"/>
        <v>1049.6499999999999</v>
      </c>
      <c r="F3030" s="6">
        <v>0.03</v>
      </c>
      <c r="G3030" s="5">
        <f t="shared" si="189"/>
        <v>31.489499999999996</v>
      </c>
      <c r="H3030" s="2">
        <v>2</v>
      </c>
      <c r="I3030" s="3">
        <v>300</v>
      </c>
      <c r="J3030" s="5">
        <f t="shared" si="190"/>
        <v>1318.1605</v>
      </c>
      <c r="K3030" s="11" t="str">
        <f t="shared" si="191"/>
        <v>P0253|May</v>
      </c>
    </row>
    <row r="3031" spans="1:11" ht="15" customHeight="1" x14ac:dyDescent="0.25">
      <c r="A3031" s="2" t="s">
        <v>541</v>
      </c>
      <c r="B3031" s="2" t="s">
        <v>4</v>
      </c>
      <c r="C3031" s="2">
        <v>8</v>
      </c>
      <c r="D3031" s="4">
        <v>179.28</v>
      </c>
      <c r="E3031" s="5">
        <f t="shared" si="188"/>
        <v>1434.24</v>
      </c>
      <c r="F3031" s="6">
        <v>0.03</v>
      </c>
      <c r="G3031" s="5">
        <f t="shared" si="189"/>
        <v>43.027200000000001</v>
      </c>
      <c r="H3031" s="2">
        <v>2</v>
      </c>
      <c r="I3031" s="3">
        <v>300</v>
      </c>
      <c r="J3031" s="5">
        <f t="shared" si="190"/>
        <v>1691.2128</v>
      </c>
      <c r="K3031" s="11" t="str">
        <f t="shared" si="191"/>
        <v>P0253|Jun</v>
      </c>
    </row>
    <row r="3032" spans="1:11" ht="15" customHeight="1" x14ac:dyDescent="0.25">
      <c r="A3032" s="2" t="s">
        <v>541</v>
      </c>
      <c r="B3032" s="2" t="s">
        <v>5</v>
      </c>
      <c r="C3032" s="2">
        <v>9</v>
      </c>
      <c r="D3032" s="4">
        <v>187.07</v>
      </c>
      <c r="E3032" s="5">
        <f t="shared" si="188"/>
        <v>1683.6299999999999</v>
      </c>
      <c r="F3032" s="6">
        <v>0.03</v>
      </c>
      <c r="G3032" s="5">
        <f t="shared" si="189"/>
        <v>50.508899999999997</v>
      </c>
      <c r="H3032" s="2">
        <v>2</v>
      </c>
      <c r="I3032" s="3">
        <v>300</v>
      </c>
      <c r="J3032" s="5">
        <f t="shared" si="190"/>
        <v>1933.1210999999998</v>
      </c>
      <c r="K3032" s="11" t="str">
        <f t="shared" si="191"/>
        <v>P0253|Jul</v>
      </c>
    </row>
    <row r="3033" spans="1:11" ht="15" customHeight="1" x14ac:dyDescent="0.25">
      <c r="A3033" s="2" t="s">
        <v>541</v>
      </c>
      <c r="B3033" s="2" t="s">
        <v>6</v>
      </c>
      <c r="C3033" s="2">
        <v>10</v>
      </c>
      <c r="D3033" s="4">
        <v>179.01</v>
      </c>
      <c r="E3033" s="5">
        <f t="shared" si="188"/>
        <v>1790.1</v>
      </c>
      <c r="F3033" s="6">
        <v>0.03</v>
      </c>
      <c r="G3033" s="5">
        <f t="shared" si="189"/>
        <v>53.702999999999996</v>
      </c>
      <c r="H3033" s="2">
        <v>3</v>
      </c>
      <c r="I3033" s="3">
        <v>450</v>
      </c>
      <c r="J3033" s="5">
        <f t="shared" si="190"/>
        <v>2186.3969999999999</v>
      </c>
      <c r="K3033" s="11" t="str">
        <f t="shared" si="191"/>
        <v>P0253|Aug</v>
      </c>
    </row>
    <row r="3034" spans="1:11" ht="15" customHeight="1" x14ac:dyDescent="0.25">
      <c r="A3034" s="2" t="s">
        <v>541</v>
      </c>
      <c r="B3034" s="2" t="s">
        <v>7</v>
      </c>
      <c r="C3034" s="2">
        <v>6</v>
      </c>
      <c r="D3034" s="4">
        <v>185.22</v>
      </c>
      <c r="E3034" s="5">
        <f t="shared" si="188"/>
        <v>1111.32</v>
      </c>
      <c r="F3034" s="6">
        <v>0.03</v>
      </c>
      <c r="G3034" s="5">
        <f t="shared" si="189"/>
        <v>33.339599999999997</v>
      </c>
      <c r="H3034" s="2">
        <v>2</v>
      </c>
      <c r="I3034" s="3">
        <v>300</v>
      </c>
      <c r="J3034" s="5">
        <f t="shared" si="190"/>
        <v>1377.9803999999999</v>
      </c>
      <c r="K3034" s="11" t="str">
        <f t="shared" si="191"/>
        <v>P0253|Sep</v>
      </c>
    </row>
    <row r="3035" spans="1:11" ht="15" customHeight="1" x14ac:dyDescent="0.25">
      <c r="A3035" s="2" t="s">
        <v>541</v>
      </c>
      <c r="B3035" s="2" t="s">
        <v>8</v>
      </c>
      <c r="C3035" s="2">
        <v>7</v>
      </c>
      <c r="D3035" s="4">
        <v>166.64</v>
      </c>
      <c r="E3035" s="5">
        <f t="shared" si="188"/>
        <v>1166.48</v>
      </c>
      <c r="F3035" s="6">
        <v>0.03</v>
      </c>
      <c r="G3035" s="5">
        <f t="shared" si="189"/>
        <v>34.994399999999999</v>
      </c>
      <c r="H3035" s="2">
        <v>2</v>
      </c>
      <c r="I3035" s="3">
        <v>300</v>
      </c>
      <c r="J3035" s="5">
        <f t="shared" si="190"/>
        <v>1431.4856</v>
      </c>
      <c r="K3035" s="11" t="str">
        <f t="shared" si="191"/>
        <v>P0253|Oct</v>
      </c>
    </row>
    <row r="3036" spans="1:11" ht="15" customHeight="1" x14ac:dyDescent="0.25">
      <c r="A3036" s="2" t="s">
        <v>541</v>
      </c>
      <c r="B3036" s="2" t="s">
        <v>9</v>
      </c>
      <c r="C3036" s="2">
        <v>6</v>
      </c>
      <c r="D3036" s="4">
        <v>176.19</v>
      </c>
      <c r="E3036" s="5">
        <f t="shared" si="188"/>
        <v>1057.1399999999999</v>
      </c>
      <c r="F3036" s="6">
        <v>0.03</v>
      </c>
      <c r="G3036" s="5">
        <f t="shared" si="189"/>
        <v>31.714199999999995</v>
      </c>
      <c r="H3036" s="2">
        <v>2</v>
      </c>
      <c r="I3036" s="3">
        <v>300</v>
      </c>
      <c r="J3036" s="5">
        <f t="shared" si="190"/>
        <v>1325.4258</v>
      </c>
      <c r="K3036" s="11" t="str">
        <f t="shared" si="191"/>
        <v>P0253|Nov</v>
      </c>
    </row>
    <row r="3037" spans="1:11" ht="15" customHeight="1" x14ac:dyDescent="0.25">
      <c r="A3037" s="2" t="s">
        <v>541</v>
      </c>
      <c r="B3037" s="2" t="s">
        <v>10</v>
      </c>
      <c r="C3037" s="2">
        <v>14</v>
      </c>
      <c r="D3037" s="4">
        <v>301.33</v>
      </c>
      <c r="E3037" s="5">
        <f t="shared" si="188"/>
        <v>4218.62</v>
      </c>
      <c r="F3037" s="6">
        <v>0.03</v>
      </c>
      <c r="G3037" s="5">
        <f t="shared" si="189"/>
        <v>126.5586</v>
      </c>
      <c r="H3037" s="2">
        <v>6</v>
      </c>
      <c r="I3037" s="3">
        <v>900</v>
      </c>
      <c r="J3037" s="5">
        <f t="shared" si="190"/>
        <v>4992.0613999999996</v>
      </c>
      <c r="K3037" s="11" t="str">
        <f t="shared" si="191"/>
        <v>P0253|Dec</v>
      </c>
    </row>
    <row r="3038" spans="1:11" ht="15" customHeight="1" x14ac:dyDescent="0.25">
      <c r="A3038" s="2" t="s">
        <v>541</v>
      </c>
      <c r="B3038" s="2" t="s">
        <v>11</v>
      </c>
      <c r="C3038" s="2">
        <v>14</v>
      </c>
      <c r="D3038" s="4">
        <v>304.81</v>
      </c>
      <c r="E3038" s="5">
        <f t="shared" si="188"/>
        <v>4267.34</v>
      </c>
      <c r="F3038" s="6">
        <v>0.03</v>
      </c>
      <c r="G3038" s="5">
        <f t="shared" si="189"/>
        <v>128.02019999999999</v>
      </c>
      <c r="H3038" s="2">
        <v>6</v>
      </c>
      <c r="I3038" s="3">
        <v>900</v>
      </c>
      <c r="J3038" s="5">
        <f t="shared" si="190"/>
        <v>5039.3198000000002</v>
      </c>
      <c r="K3038" s="11" t="str">
        <f t="shared" si="191"/>
        <v>P0253|Jan</v>
      </c>
    </row>
    <row r="3039" spans="1:11" ht="15" customHeight="1" x14ac:dyDescent="0.25">
      <c r="A3039" s="2" t="s">
        <v>541</v>
      </c>
      <c r="B3039" s="2" t="s">
        <v>12</v>
      </c>
      <c r="C3039" s="2">
        <v>12</v>
      </c>
      <c r="D3039" s="4">
        <v>264.08999999999997</v>
      </c>
      <c r="E3039" s="5">
        <f t="shared" si="188"/>
        <v>3169.08</v>
      </c>
      <c r="F3039" s="6">
        <v>0.03</v>
      </c>
      <c r="G3039" s="5">
        <f t="shared" si="189"/>
        <v>95.072399999999988</v>
      </c>
      <c r="H3039" s="2">
        <v>5</v>
      </c>
      <c r="I3039" s="3">
        <v>750</v>
      </c>
      <c r="J3039" s="5">
        <f t="shared" si="190"/>
        <v>3824.0075999999999</v>
      </c>
      <c r="K3039" s="11" t="str">
        <f t="shared" si="191"/>
        <v>P0253|Feb</v>
      </c>
    </row>
    <row r="3040" spans="1:11" ht="15" customHeight="1" x14ac:dyDescent="0.25">
      <c r="A3040" s="2" t="s">
        <v>541</v>
      </c>
      <c r="B3040" s="2" t="s">
        <v>13</v>
      </c>
      <c r="C3040" s="2">
        <v>10</v>
      </c>
      <c r="D3040" s="4">
        <v>247.17</v>
      </c>
      <c r="E3040" s="5">
        <f t="shared" si="188"/>
        <v>2471.6999999999998</v>
      </c>
      <c r="F3040" s="6">
        <v>0.03</v>
      </c>
      <c r="G3040" s="5">
        <f t="shared" si="189"/>
        <v>74.150999999999996</v>
      </c>
      <c r="H3040" s="2">
        <v>4</v>
      </c>
      <c r="I3040" s="3">
        <v>600</v>
      </c>
      <c r="J3040" s="5">
        <f t="shared" si="190"/>
        <v>2997.549</v>
      </c>
      <c r="K3040" s="11" t="str">
        <f t="shared" si="191"/>
        <v>P0253|Mar</v>
      </c>
    </row>
    <row r="3041" spans="1:11" ht="15" customHeight="1" x14ac:dyDescent="0.25">
      <c r="A3041" s="2" t="s">
        <v>543</v>
      </c>
      <c r="B3041" s="2" t="s">
        <v>2</v>
      </c>
      <c r="C3041" s="2">
        <v>6</v>
      </c>
      <c r="D3041" s="4">
        <v>99.4</v>
      </c>
      <c r="E3041" s="5">
        <f t="shared" si="188"/>
        <v>596.40000000000009</v>
      </c>
      <c r="F3041" s="6">
        <v>0.03</v>
      </c>
      <c r="G3041" s="5">
        <f t="shared" si="189"/>
        <v>17.892000000000003</v>
      </c>
      <c r="H3041" s="2">
        <v>2</v>
      </c>
      <c r="I3041" s="3">
        <v>240</v>
      </c>
      <c r="J3041" s="5">
        <f t="shared" si="190"/>
        <v>818.50800000000004</v>
      </c>
      <c r="K3041" s="11" t="str">
        <f t="shared" si="191"/>
        <v>P0254|Apr</v>
      </c>
    </row>
    <row r="3042" spans="1:11" ht="15" customHeight="1" x14ac:dyDescent="0.25">
      <c r="A3042" s="2" t="s">
        <v>543</v>
      </c>
      <c r="B3042" s="2" t="s">
        <v>3</v>
      </c>
      <c r="C3042" s="2">
        <v>7</v>
      </c>
      <c r="D3042" s="4">
        <v>105.56</v>
      </c>
      <c r="E3042" s="5">
        <f t="shared" si="188"/>
        <v>738.92000000000007</v>
      </c>
      <c r="F3042" s="6">
        <v>0.03</v>
      </c>
      <c r="G3042" s="5">
        <f t="shared" si="189"/>
        <v>22.1676</v>
      </c>
      <c r="H3042" s="2">
        <v>2</v>
      </c>
      <c r="I3042" s="3">
        <v>240</v>
      </c>
      <c r="J3042" s="5">
        <f t="shared" si="190"/>
        <v>956.75240000000008</v>
      </c>
      <c r="K3042" s="11" t="str">
        <f t="shared" si="191"/>
        <v>P0254|May</v>
      </c>
    </row>
    <row r="3043" spans="1:11" ht="15" customHeight="1" x14ac:dyDescent="0.25">
      <c r="A3043" s="2" t="s">
        <v>543</v>
      </c>
      <c r="B3043" s="2" t="s">
        <v>4</v>
      </c>
      <c r="C3043" s="2">
        <v>7</v>
      </c>
      <c r="D3043" s="4">
        <v>114.55</v>
      </c>
      <c r="E3043" s="5">
        <f t="shared" si="188"/>
        <v>801.85</v>
      </c>
      <c r="F3043" s="6">
        <v>0.03</v>
      </c>
      <c r="G3043" s="5">
        <f t="shared" si="189"/>
        <v>24.055499999999999</v>
      </c>
      <c r="H3043" s="2">
        <v>2</v>
      </c>
      <c r="I3043" s="3">
        <v>240</v>
      </c>
      <c r="J3043" s="5">
        <f t="shared" si="190"/>
        <v>1017.7944999999999</v>
      </c>
      <c r="K3043" s="11" t="str">
        <f t="shared" si="191"/>
        <v>P0254|Jun</v>
      </c>
    </row>
    <row r="3044" spans="1:11" ht="15" customHeight="1" x14ac:dyDescent="0.25">
      <c r="A3044" s="2" t="s">
        <v>543</v>
      </c>
      <c r="B3044" s="2" t="s">
        <v>5</v>
      </c>
      <c r="C3044" s="2">
        <v>11</v>
      </c>
      <c r="D3044" s="4">
        <v>127.75</v>
      </c>
      <c r="E3044" s="5">
        <f t="shared" si="188"/>
        <v>1405.25</v>
      </c>
      <c r="F3044" s="6">
        <v>0.03</v>
      </c>
      <c r="G3044" s="5">
        <f t="shared" si="189"/>
        <v>42.157499999999999</v>
      </c>
      <c r="H3044" s="2">
        <v>3</v>
      </c>
      <c r="I3044" s="3">
        <v>360</v>
      </c>
      <c r="J3044" s="5">
        <f t="shared" si="190"/>
        <v>1723.0925</v>
      </c>
      <c r="K3044" s="11" t="str">
        <f t="shared" si="191"/>
        <v>P0254|Jul</v>
      </c>
    </row>
    <row r="3045" spans="1:11" ht="15" customHeight="1" x14ac:dyDescent="0.25">
      <c r="A3045" s="2" t="s">
        <v>543</v>
      </c>
      <c r="B3045" s="2" t="s">
        <v>6</v>
      </c>
      <c r="C3045" s="2">
        <v>12</v>
      </c>
      <c r="D3045" s="4">
        <v>122.5</v>
      </c>
      <c r="E3045" s="5">
        <f t="shared" si="188"/>
        <v>1470</v>
      </c>
      <c r="F3045" s="6">
        <v>0.03</v>
      </c>
      <c r="G3045" s="5">
        <f t="shared" si="189"/>
        <v>44.1</v>
      </c>
      <c r="H3045" s="2">
        <v>3</v>
      </c>
      <c r="I3045" s="3">
        <v>360</v>
      </c>
      <c r="J3045" s="5">
        <f t="shared" si="190"/>
        <v>1785.9</v>
      </c>
      <c r="K3045" s="11" t="str">
        <f t="shared" si="191"/>
        <v>P0254|Aug</v>
      </c>
    </row>
    <row r="3046" spans="1:11" ht="15" customHeight="1" x14ac:dyDescent="0.25">
      <c r="A3046" s="2" t="s">
        <v>543</v>
      </c>
      <c r="B3046" s="2" t="s">
        <v>7</v>
      </c>
      <c r="C3046" s="2">
        <v>8</v>
      </c>
      <c r="D3046" s="4">
        <v>114.4</v>
      </c>
      <c r="E3046" s="5">
        <f t="shared" si="188"/>
        <v>915.2</v>
      </c>
      <c r="F3046" s="6">
        <v>0.03</v>
      </c>
      <c r="G3046" s="5">
        <f t="shared" si="189"/>
        <v>27.456</v>
      </c>
      <c r="H3046" s="2">
        <v>2</v>
      </c>
      <c r="I3046" s="3">
        <v>240</v>
      </c>
      <c r="J3046" s="5">
        <f t="shared" si="190"/>
        <v>1127.7440000000001</v>
      </c>
      <c r="K3046" s="11" t="str">
        <f t="shared" si="191"/>
        <v>P0254|Sep</v>
      </c>
    </row>
    <row r="3047" spans="1:11" ht="15" customHeight="1" x14ac:dyDescent="0.25">
      <c r="A3047" s="2" t="s">
        <v>543</v>
      </c>
      <c r="B3047" s="2" t="s">
        <v>8</v>
      </c>
      <c r="C3047" s="2">
        <v>7</v>
      </c>
      <c r="D3047" s="4">
        <v>109.92</v>
      </c>
      <c r="E3047" s="5">
        <f t="shared" si="188"/>
        <v>769.44</v>
      </c>
      <c r="F3047" s="6">
        <v>0.03</v>
      </c>
      <c r="G3047" s="5">
        <f t="shared" si="189"/>
        <v>23.083200000000001</v>
      </c>
      <c r="H3047" s="2">
        <v>2</v>
      </c>
      <c r="I3047" s="3">
        <v>240</v>
      </c>
      <c r="J3047" s="5">
        <f t="shared" si="190"/>
        <v>986.35680000000002</v>
      </c>
      <c r="K3047" s="11" t="str">
        <f t="shared" si="191"/>
        <v>P0254|Oct</v>
      </c>
    </row>
    <row r="3048" spans="1:11" ht="15" customHeight="1" x14ac:dyDescent="0.25">
      <c r="A3048" s="2" t="s">
        <v>543</v>
      </c>
      <c r="B3048" s="2" t="s">
        <v>9</v>
      </c>
      <c r="C3048" s="2">
        <v>7</v>
      </c>
      <c r="D3048" s="4">
        <v>118.55</v>
      </c>
      <c r="E3048" s="5">
        <f t="shared" si="188"/>
        <v>829.85</v>
      </c>
      <c r="F3048" s="6">
        <v>0.03</v>
      </c>
      <c r="G3048" s="5">
        <f t="shared" si="189"/>
        <v>24.895499999999998</v>
      </c>
      <c r="H3048" s="2">
        <v>2</v>
      </c>
      <c r="I3048" s="3">
        <v>240</v>
      </c>
      <c r="J3048" s="5">
        <f t="shared" si="190"/>
        <v>1044.9544999999998</v>
      </c>
      <c r="K3048" s="11" t="str">
        <f t="shared" si="191"/>
        <v>P0254|Nov</v>
      </c>
    </row>
    <row r="3049" spans="1:11" ht="15" customHeight="1" x14ac:dyDescent="0.25">
      <c r="A3049" s="2" t="s">
        <v>543</v>
      </c>
      <c r="B3049" s="2" t="s">
        <v>10</v>
      </c>
      <c r="C3049" s="2">
        <v>15</v>
      </c>
      <c r="D3049" s="4">
        <v>204.72</v>
      </c>
      <c r="E3049" s="5">
        <f t="shared" si="188"/>
        <v>3070.8</v>
      </c>
      <c r="F3049" s="6">
        <v>0.03</v>
      </c>
      <c r="G3049" s="5">
        <f t="shared" si="189"/>
        <v>92.123999999999995</v>
      </c>
      <c r="H3049" s="2">
        <v>6</v>
      </c>
      <c r="I3049" s="3">
        <v>720</v>
      </c>
      <c r="J3049" s="5">
        <f t="shared" si="190"/>
        <v>3698.6760000000004</v>
      </c>
      <c r="K3049" s="11" t="str">
        <f t="shared" si="191"/>
        <v>P0254|Dec</v>
      </c>
    </row>
    <row r="3050" spans="1:11" ht="15" customHeight="1" x14ac:dyDescent="0.25">
      <c r="A3050" s="2" t="s">
        <v>543</v>
      </c>
      <c r="B3050" s="2" t="s">
        <v>11</v>
      </c>
      <c r="C3050" s="2">
        <v>15</v>
      </c>
      <c r="D3050" s="4">
        <v>171.56</v>
      </c>
      <c r="E3050" s="5">
        <f t="shared" si="188"/>
        <v>2573.4</v>
      </c>
      <c r="F3050" s="6">
        <v>0.03</v>
      </c>
      <c r="G3050" s="5">
        <f t="shared" si="189"/>
        <v>77.201999999999998</v>
      </c>
      <c r="H3050" s="2">
        <v>6</v>
      </c>
      <c r="I3050" s="3">
        <v>720</v>
      </c>
      <c r="J3050" s="5">
        <f t="shared" si="190"/>
        <v>3216.1980000000003</v>
      </c>
      <c r="K3050" s="11" t="str">
        <f t="shared" si="191"/>
        <v>P0254|Jan</v>
      </c>
    </row>
    <row r="3051" spans="1:11" ht="15" customHeight="1" x14ac:dyDescent="0.25">
      <c r="A3051" s="2" t="s">
        <v>543</v>
      </c>
      <c r="B3051" s="2" t="s">
        <v>12</v>
      </c>
      <c r="C3051" s="2">
        <v>12</v>
      </c>
      <c r="D3051" s="4">
        <v>172.74</v>
      </c>
      <c r="E3051" s="5">
        <f t="shared" si="188"/>
        <v>2072.88</v>
      </c>
      <c r="F3051" s="6">
        <v>0.03</v>
      </c>
      <c r="G3051" s="5">
        <f t="shared" si="189"/>
        <v>62.186399999999999</v>
      </c>
      <c r="H3051" s="2">
        <v>5</v>
      </c>
      <c r="I3051" s="3">
        <v>600</v>
      </c>
      <c r="J3051" s="5">
        <f t="shared" si="190"/>
        <v>2610.6936000000001</v>
      </c>
      <c r="K3051" s="11" t="str">
        <f t="shared" si="191"/>
        <v>P0254|Feb</v>
      </c>
    </row>
    <row r="3052" spans="1:11" ht="15" customHeight="1" x14ac:dyDescent="0.25">
      <c r="A3052" s="2" t="s">
        <v>543</v>
      </c>
      <c r="B3052" s="2" t="s">
        <v>13</v>
      </c>
      <c r="C3052" s="2">
        <v>12</v>
      </c>
      <c r="D3052" s="4">
        <v>137.72999999999999</v>
      </c>
      <c r="E3052" s="5">
        <f t="shared" si="188"/>
        <v>1652.7599999999998</v>
      </c>
      <c r="F3052" s="6">
        <v>0.03</v>
      </c>
      <c r="G3052" s="5">
        <f t="shared" si="189"/>
        <v>49.582799999999992</v>
      </c>
      <c r="H3052" s="2">
        <v>4</v>
      </c>
      <c r="I3052" s="3">
        <v>480</v>
      </c>
      <c r="J3052" s="5">
        <f t="shared" si="190"/>
        <v>2083.1771999999996</v>
      </c>
      <c r="K3052" s="11" t="str">
        <f t="shared" si="191"/>
        <v>P0254|Mar</v>
      </c>
    </row>
    <row r="3053" spans="1:11" ht="15" customHeight="1" x14ac:dyDescent="0.25">
      <c r="A3053" s="2" t="s">
        <v>545</v>
      </c>
      <c r="B3053" s="2" t="s">
        <v>2</v>
      </c>
      <c r="C3053" s="2">
        <v>5</v>
      </c>
      <c r="D3053" s="4">
        <v>73.36</v>
      </c>
      <c r="E3053" s="5">
        <f t="shared" si="188"/>
        <v>366.8</v>
      </c>
      <c r="F3053" s="6">
        <v>0.03</v>
      </c>
      <c r="G3053" s="5">
        <f t="shared" si="189"/>
        <v>11.004</v>
      </c>
      <c r="H3053" s="2">
        <v>2</v>
      </c>
      <c r="I3053" s="3">
        <v>190</v>
      </c>
      <c r="J3053" s="5">
        <f t="shared" si="190"/>
        <v>545.79599999999994</v>
      </c>
      <c r="K3053" s="11" t="str">
        <f t="shared" si="191"/>
        <v>P0255|Apr</v>
      </c>
    </row>
    <row r="3054" spans="1:11" ht="15" customHeight="1" x14ac:dyDescent="0.25">
      <c r="A3054" s="2" t="s">
        <v>545</v>
      </c>
      <c r="B3054" s="2" t="s">
        <v>3</v>
      </c>
      <c r="C3054" s="2">
        <v>6</v>
      </c>
      <c r="D3054" s="4">
        <v>74.680000000000007</v>
      </c>
      <c r="E3054" s="5">
        <f t="shared" si="188"/>
        <v>448.08000000000004</v>
      </c>
      <c r="F3054" s="6">
        <v>0.03</v>
      </c>
      <c r="G3054" s="5">
        <f t="shared" si="189"/>
        <v>13.442400000000001</v>
      </c>
      <c r="H3054" s="2">
        <v>2</v>
      </c>
      <c r="I3054" s="3">
        <v>190</v>
      </c>
      <c r="J3054" s="5">
        <f t="shared" si="190"/>
        <v>624.63760000000002</v>
      </c>
      <c r="K3054" s="11" t="str">
        <f t="shared" si="191"/>
        <v>P0255|May</v>
      </c>
    </row>
    <row r="3055" spans="1:11" ht="15" customHeight="1" x14ac:dyDescent="0.25">
      <c r="A3055" s="2" t="s">
        <v>545</v>
      </c>
      <c r="B3055" s="2" t="s">
        <v>4</v>
      </c>
      <c r="C3055" s="2">
        <v>7</v>
      </c>
      <c r="D3055" s="4">
        <v>86.45</v>
      </c>
      <c r="E3055" s="5">
        <f t="shared" si="188"/>
        <v>605.15</v>
      </c>
      <c r="F3055" s="6">
        <v>0.03</v>
      </c>
      <c r="G3055" s="5">
        <f t="shared" si="189"/>
        <v>18.154499999999999</v>
      </c>
      <c r="H3055" s="2">
        <v>2</v>
      </c>
      <c r="I3055" s="3">
        <v>190</v>
      </c>
      <c r="J3055" s="5">
        <f t="shared" si="190"/>
        <v>776.99549999999999</v>
      </c>
      <c r="K3055" s="11" t="str">
        <f t="shared" si="191"/>
        <v>P0255|Jun</v>
      </c>
    </row>
    <row r="3056" spans="1:11" ht="15" customHeight="1" x14ac:dyDescent="0.25">
      <c r="A3056" s="2" t="s">
        <v>545</v>
      </c>
      <c r="B3056" s="2" t="s">
        <v>5</v>
      </c>
      <c r="C3056" s="2">
        <v>10</v>
      </c>
      <c r="D3056" s="4">
        <v>91.41</v>
      </c>
      <c r="E3056" s="5">
        <f t="shared" si="188"/>
        <v>914.09999999999991</v>
      </c>
      <c r="F3056" s="6">
        <v>0.03</v>
      </c>
      <c r="G3056" s="5">
        <f t="shared" si="189"/>
        <v>27.422999999999995</v>
      </c>
      <c r="H3056" s="2">
        <v>3</v>
      </c>
      <c r="I3056" s="3">
        <v>285</v>
      </c>
      <c r="J3056" s="5">
        <f t="shared" si="190"/>
        <v>1171.6769999999999</v>
      </c>
      <c r="K3056" s="11" t="str">
        <f t="shared" si="191"/>
        <v>P0255|Jul</v>
      </c>
    </row>
    <row r="3057" spans="1:11" ht="15" customHeight="1" x14ac:dyDescent="0.25">
      <c r="A3057" s="2" t="s">
        <v>545</v>
      </c>
      <c r="B3057" s="2" t="s">
        <v>6</v>
      </c>
      <c r="C3057" s="2">
        <v>9</v>
      </c>
      <c r="D3057" s="4">
        <v>83.78</v>
      </c>
      <c r="E3057" s="5">
        <f t="shared" si="188"/>
        <v>754.02</v>
      </c>
      <c r="F3057" s="6">
        <v>0.03</v>
      </c>
      <c r="G3057" s="5">
        <f t="shared" si="189"/>
        <v>22.6206</v>
      </c>
      <c r="H3057" s="2">
        <v>2</v>
      </c>
      <c r="I3057" s="3">
        <v>190</v>
      </c>
      <c r="J3057" s="5">
        <f t="shared" si="190"/>
        <v>921.39940000000001</v>
      </c>
      <c r="K3057" s="11" t="str">
        <f t="shared" si="191"/>
        <v>P0255|Aug</v>
      </c>
    </row>
    <row r="3058" spans="1:11" ht="15" customHeight="1" x14ac:dyDescent="0.25">
      <c r="A3058" s="2" t="s">
        <v>545</v>
      </c>
      <c r="B3058" s="2" t="s">
        <v>7</v>
      </c>
      <c r="C3058" s="2">
        <v>6</v>
      </c>
      <c r="D3058" s="4">
        <v>82.2</v>
      </c>
      <c r="E3058" s="5">
        <f t="shared" si="188"/>
        <v>493.20000000000005</v>
      </c>
      <c r="F3058" s="6">
        <v>0.03</v>
      </c>
      <c r="G3058" s="5">
        <f t="shared" si="189"/>
        <v>14.796000000000001</v>
      </c>
      <c r="H3058" s="2">
        <v>2</v>
      </c>
      <c r="I3058" s="3">
        <v>190</v>
      </c>
      <c r="J3058" s="5">
        <f t="shared" si="190"/>
        <v>668.404</v>
      </c>
      <c r="K3058" s="11" t="str">
        <f t="shared" si="191"/>
        <v>P0255|Sep</v>
      </c>
    </row>
    <row r="3059" spans="1:11" ht="15" customHeight="1" x14ac:dyDescent="0.25">
      <c r="A3059" s="2" t="s">
        <v>545</v>
      </c>
      <c r="B3059" s="2" t="s">
        <v>8</v>
      </c>
      <c r="C3059" s="2">
        <v>6</v>
      </c>
      <c r="D3059" s="4">
        <v>77.27</v>
      </c>
      <c r="E3059" s="5">
        <f t="shared" si="188"/>
        <v>463.62</v>
      </c>
      <c r="F3059" s="6">
        <v>0.03</v>
      </c>
      <c r="G3059" s="5">
        <f t="shared" si="189"/>
        <v>13.9086</v>
      </c>
      <c r="H3059" s="2">
        <v>2</v>
      </c>
      <c r="I3059" s="3">
        <v>190</v>
      </c>
      <c r="J3059" s="5">
        <f t="shared" si="190"/>
        <v>639.71140000000003</v>
      </c>
      <c r="K3059" s="11" t="str">
        <f t="shared" si="191"/>
        <v>P0255|Oct</v>
      </c>
    </row>
    <row r="3060" spans="1:11" ht="15" customHeight="1" x14ac:dyDescent="0.25">
      <c r="A3060" s="2" t="s">
        <v>545</v>
      </c>
      <c r="B3060" s="2" t="s">
        <v>9</v>
      </c>
      <c r="C3060" s="2">
        <v>6</v>
      </c>
      <c r="D3060" s="4">
        <v>83.64</v>
      </c>
      <c r="E3060" s="5">
        <f t="shared" si="188"/>
        <v>501.84000000000003</v>
      </c>
      <c r="F3060" s="6">
        <v>0.03</v>
      </c>
      <c r="G3060" s="5">
        <f t="shared" si="189"/>
        <v>15.055200000000001</v>
      </c>
      <c r="H3060" s="2">
        <v>2</v>
      </c>
      <c r="I3060" s="3">
        <v>190</v>
      </c>
      <c r="J3060" s="5">
        <f t="shared" si="190"/>
        <v>676.78480000000002</v>
      </c>
      <c r="K3060" s="11" t="str">
        <f t="shared" si="191"/>
        <v>P0255|Nov</v>
      </c>
    </row>
    <row r="3061" spans="1:11" ht="15" customHeight="1" x14ac:dyDescent="0.25">
      <c r="A3061" s="2" t="s">
        <v>545</v>
      </c>
      <c r="B3061" s="2" t="s">
        <v>10</v>
      </c>
      <c r="C3061" s="2">
        <v>13</v>
      </c>
      <c r="D3061" s="4">
        <v>158.19</v>
      </c>
      <c r="E3061" s="5">
        <f t="shared" si="188"/>
        <v>2056.4699999999998</v>
      </c>
      <c r="F3061" s="6">
        <v>0.03</v>
      </c>
      <c r="G3061" s="5">
        <f t="shared" si="189"/>
        <v>61.694099999999992</v>
      </c>
      <c r="H3061" s="2">
        <v>5</v>
      </c>
      <c r="I3061" s="3">
        <v>475</v>
      </c>
      <c r="J3061" s="5">
        <f t="shared" si="190"/>
        <v>2469.7758999999996</v>
      </c>
      <c r="K3061" s="11" t="str">
        <f t="shared" si="191"/>
        <v>P0255|Dec</v>
      </c>
    </row>
    <row r="3062" spans="1:11" ht="15" customHeight="1" x14ac:dyDescent="0.25">
      <c r="A3062" s="2" t="s">
        <v>545</v>
      </c>
      <c r="B3062" s="2" t="s">
        <v>11</v>
      </c>
      <c r="C3062" s="2">
        <v>12</v>
      </c>
      <c r="D3062" s="4">
        <v>132.91999999999999</v>
      </c>
      <c r="E3062" s="5">
        <f t="shared" si="188"/>
        <v>1595.04</v>
      </c>
      <c r="F3062" s="6">
        <v>0.03</v>
      </c>
      <c r="G3062" s="5">
        <f t="shared" si="189"/>
        <v>47.851199999999999</v>
      </c>
      <c r="H3062" s="2">
        <v>5</v>
      </c>
      <c r="I3062" s="3">
        <v>475</v>
      </c>
      <c r="J3062" s="5">
        <f t="shared" si="190"/>
        <v>2022.1887999999999</v>
      </c>
      <c r="K3062" s="11" t="str">
        <f t="shared" si="191"/>
        <v>P0255|Jan</v>
      </c>
    </row>
    <row r="3063" spans="1:11" ht="15" customHeight="1" x14ac:dyDescent="0.25">
      <c r="A3063" s="2" t="s">
        <v>545</v>
      </c>
      <c r="B3063" s="2" t="s">
        <v>12</v>
      </c>
      <c r="C3063" s="2">
        <v>11</v>
      </c>
      <c r="D3063" s="4">
        <v>119.15</v>
      </c>
      <c r="E3063" s="5">
        <f t="shared" si="188"/>
        <v>1310.6500000000001</v>
      </c>
      <c r="F3063" s="6">
        <v>0.03</v>
      </c>
      <c r="G3063" s="5">
        <f t="shared" si="189"/>
        <v>39.319499999999998</v>
      </c>
      <c r="H3063" s="2">
        <v>4</v>
      </c>
      <c r="I3063" s="3">
        <v>380</v>
      </c>
      <c r="J3063" s="5">
        <f t="shared" si="190"/>
        <v>1651.3305</v>
      </c>
      <c r="K3063" s="11" t="str">
        <f t="shared" si="191"/>
        <v>P0255|Feb</v>
      </c>
    </row>
    <row r="3064" spans="1:11" ht="15" customHeight="1" x14ac:dyDescent="0.25">
      <c r="A3064" s="2" t="s">
        <v>545</v>
      </c>
      <c r="B3064" s="2" t="s">
        <v>13</v>
      </c>
      <c r="C3064" s="2">
        <v>11</v>
      </c>
      <c r="D3064" s="4">
        <v>117.02</v>
      </c>
      <c r="E3064" s="5">
        <f t="shared" si="188"/>
        <v>1287.22</v>
      </c>
      <c r="F3064" s="6">
        <v>0.03</v>
      </c>
      <c r="G3064" s="5">
        <f t="shared" si="189"/>
        <v>38.616599999999998</v>
      </c>
      <c r="H3064" s="2">
        <v>4</v>
      </c>
      <c r="I3064" s="3">
        <v>380</v>
      </c>
      <c r="J3064" s="5">
        <f t="shared" si="190"/>
        <v>1628.6034</v>
      </c>
      <c r="K3064" s="11" t="str">
        <f t="shared" si="191"/>
        <v>P0255|Mar</v>
      </c>
    </row>
    <row r="3065" spans="1:11" ht="15" customHeight="1" x14ac:dyDescent="0.25">
      <c r="A3065" s="2" t="s">
        <v>547</v>
      </c>
      <c r="B3065" s="2" t="s">
        <v>2</v>
      </c>
      <c r="C3065" s="2">
        <v>6</v>
      </c>
      <c r="D3065" s="4">
        <v>191.58</v>
      </c>
      <c r="E3065" s="5">
        <f t="shared" si="188"/>
        <v>1149.48</v>
      </c>
      <c r="F3065" s="6">
        <v>0.03</v>
      </c>
      <c r="G3065" s="5">
        <f t="shared" si="189"/>
        <v>34.484400000000001</v>
      </c>
      <c r="H3065" s="2">
        <v>2</v>
      </c>
      <c r="I3065" s="3">
        <v>370</v>
      </c>
      <c r="J3065" s="5">
        <f t="shared" si="190"/>
        <v>1484.9956</v>
      </c>
      <c r="K3065" s="11" t="str">
        <f t="shared" si="191"/>
        <v>P0256|Apr</v>
      </c>
    </row>
    <row r="3066" spans="1:11" ht="15" customHeight="1" x14ac:dyDescent="0.25">
      <c r="A3066" s="2" t="s">
        <v>547</v>
      </c>
      <c r="B3066" s="2" t="s">
        <v>3</v>
      </c>
      <c r="C3066" s="2">
        <v>7</v>
      </c>
      <c r="D3066" s="4">
        <v>182.33</v>
      </c>
      <c r="E3066" s="5">
        <f t="shared" si="188"/>
        <v>1276.3100000000002</v>
      </c>
      <c r="F3066" s="6">
        <v>0.03</v>
      </c>
      <c r="G3066" s="5">
        <f t="shared" si="189"/>
        <v>38.289300000000004</v>
      </c>
      <c r="H3066" s="2">
        <v>2</v>
      </c>
      <c r="I3066" s="3">
        <v>370</v>
      </c>
      <c r="J3066" s="5">
        <f t="shared" si="190"/>
        <v>1608.0207000000003</v>
      </c>
      <c r="K3066" s="11" t="str">
        <f t="shared" si="191"/>
        <v>P0256|May</v>
      </c>
    </row>
    <row r="3067" spans="1:11" ht="15" customHeight="1" x14ac:dyDescent="0.25">
      <c r="A3067" s="2" t="s">
        <v>547</v>
      </c>
      <c r="B3067" s="2" t="s">
        <v>4</v>
      </c>
      <c r="C3067" s="2">
        <v>7</v>
      </c>
      <c r="D3067" s="4">
        <v>191.11</v>
      </c>
      <c r="E3067" s="5">
        <f t="shared" si="188"/>
        <v>1337.77</v>
      </c>
      <c r="F3067" s="6">
        <v>0.03</v>
      </c>
      <c r="G3067" s="5">
        <f t="shared" si="189"/>
        <v>40.133099999999999</v>
      </c>
      <c r="H3067" s="2">
        <v>2</v>
      </c>
      <c r="I3067" s="3">
        <v>370</v>
      </c>
      <c r="J3067" s="5">
        <f t="shared" si="190"/>
        <v>1667.6369</v>
      </c>
      <c r="K3067" s="11" t="str">
        <f t="shared" si="191"/>
        <v>P0256|Jun</v>
      </c>
    </row>
    <row r="3068" spans="1:11" ht="15" customHeight="1" x14ac:dyDescent="0.25">
      <c r="A3068" s="2" t="s">
        <v>547</v>
      </c>
      <c r="B3068" s="2" t="s">
        <v>5</v>
      </c>
      <c r="C3068" s="2">
        <v>9</v>
      </c>
      <c r="D3068" s="4">
        <v>223.3</v>
      </c>
      <c r="E3068" s="5">
        <f t="shared" si="188"/>
        <v>2009.7</v>
      </c>
      <c r="F3068" s="6">
        <v>0.03</v>
      </c>
      <c r="G3068" s="5">
        <f t="shared" si="189"/>
        <v>60.290999999999997</v>
      </c>
      <c r="H3068" s="2">
        <v>2</v>
      </c>
      <c r="I3068" s="3">
        <v>370</v>
      </c>
      <c r="J3068" s="5">
        <f t="shared" si="190"/>
        <v>2319.4089999999997</v>
      </c>
      <c r="K3068" s="11" t="str">
        <f t="shared" si="191"/>
        <v>P0256|Jul</v>
      </c>
    </row>
    <row r="3069" spans="1:11" ht="15" customHeight="1" x14ac:dyDescent="0.25">
      <c r="A3069" s="2" t="s">
        <v>547</v>
      </c>
      <c r="B3069" s="2" t="s">
        <v>6</v>
      </c>
      <c r="C3069" s="2">
        <v>10</v>
      </c>
      <c r="D3069" s="4">
        <v>221.19</v>
      </c>
      <c r="E3069" s="5">
        <f t="shared" si="188"/>
        <v>2211.9</v>
      </c>
      <c r="F3069" s="6">
        <v>0.03</v>
      </c>
      <c r="G3069" s="5">
        <f t="shared" si="189"/>
        <v>66.356999999999999</v>
      </c>
      <c r="H3069" s="2">
        <v>3</v>
      </c>
      <c r="I3069" s="3">
        <v>555</v>
      </c>
      <c r="J3069" s="5">
        <f t="shared" si="190"/>
        <v>2700.5430000000001</v>
      </c>
      <c r="K3069" s="11" t="str">
        <f t="shared" si="191"/>
        <v>P0256|Aug</v>
      </c>
    </row>
    <row r="3070" spans="1:11" ht="15" customHeight="1" x14ac:dyDescent="0.25">
      <c r="A3070" s="2" t="s">
        <v>547</v>
      </c>
      <c r="B3070" s="2" t="s">
        <v>7</v>
      </c>
      <c r="C3070" s="2">
        <v>6</v>
      </c>
      <c r="D3070" s="4">
        <v>180.93</v>
      </c>
      <c r="E3070" s="5">
        <f t="shared" si="188"/>
        <v>1085.58</v>
      </c>
      <c r="F3070" s="6">
        <v>0.03</v>
      </c>
      <c r="G3070" s="5">
        <f t="shared" si="189"/>
        <v>32.567399999999999</v>
      </c>
      <c r="H3070" s="2">
        <v>2</v>
      </c>
      <c r="I3070" s="3">
        <v>370</v>
      </c>
      <c r="J3070" s="5">
        <f t="shared" si="190"/>
        <v>1423.0126</v>
      </c>
      <c r="K3070" s="11" t="str">
        <f t="shared" si="191"/>
        <v>P0256|Sep</v>
      </c>
    </row>
    <row r="3071" spans="1:11" ht="15" customHeight="1" x14ac:dyDescent="0.25">
      <c r="A3071" s="2" t="s">
        <v>547</v>
      </c>
      <c r="B3071" s="2" t="s">
        <v>8</v>
      </c>
      <c r="C3071" s="2">
        <v>6</v>
      </c>
      <c r="D3071" s="4">
        <v>197.63</v>
      </c>
      <c r="E3071" s="5">
        <f t="shared" si="188"/>
        <v>1185.78</v>
      </c>
      <c r="F3071" s="6">
        <v>0.03</v>
      </c>
      <c r="G3071" s="5">
        <f t="shared" si="189"/>
        <v>35.573399999999999</v>
      </c>
      <c r="H3071" s="2">
        <v>2</v>
      </c>
      <c r="I3071" s="3">
        <v>370</v>
      </c>
      <c r="J3071" s="5">
        <f t="shared" si="190"/>
        <v>1520.2066</v>
      </c>
      <c r="K3071" s="11" t="str">
        <f t="shared" si="191"/>
        <v>P0256|Oct</v>
      </c>
    </row>
    <row r="3072" spans="1:11" ht="15" customHeight="1" x14ac:dyDescent="0.25">
      <c r="A3072" s="2" t="s">
        <v>547</v>
      </c>
      <c r="B3072" s="2" t="s">
        <v>9</v>
      </c>
      <c r="C3072" s="2">
        <v>7</v>
      </c>
      <c r="D3072" s="4">
        <v>195.85</v>
      </c>
      <c r="E3072" s="5">
        <f t="shared" si="188"/>
        <v>1370.95</v>
      </c>
      <c r="F3072" s="6">
        <v>0.03</v>
      </c>
      <c r="G3072" s="5">
        <f t="shared" si="189"/>
        <v>41.128500000000003</v>
      </c>
      <c r="H3072" s="2">
        <v>2</v>
      </c>
      <c r="I3072" s="3">
        <v>370</v>
      </c>
      <c r="J3072" s="5">
        <f t="shared" si="190"/>
        <v>1699.8215</v>
      </c>
      <c r="K3072" s="11" t="str">
        <f t="shared" si="191"/>
        <v>P0256|Nov</v>
      </c>
    </row>
    <row r="3073" spans="1:11" ht="15" customHeight="1" x14ac:dyDescent="0.25">
      <c r="A3073" s="2" t="s">
        <v>547</v>
      </c>
      <c r="B3073" s="2" t="s">
        <v>10</v>
      </c>
      <c r="C3073" s="2">
        <v>14</v>
      </c>
      <c r="D3073" s="4">
        <v>343.67</v>
      </c>
      <c r="E3073" s="5">
        <f t="shared" si="188"/>
        <v>4811.38</v>
      </c>
      <c r="F3073" s="6">
        <v>0.03</v>
      </c>
      <c r="G3073" s="5">
        <f t="shared" si="189"/>
        <v>144.34139999999999</v>
      </c>
      <c r="H3073" s="2">
        <v>6</v>
      </c>
      <c r="I3073" s="3">
        <v>1110</v>
      </c>
      <c r="J3073" s="5">
        <f t="shared" si="190"/>
        <v>5777.0385999999999</v>
      </c>
      <c r="K3073" s="11" t="str">
        <f t="shared" si="191"/>
        <v>P0256|Dec</v>
      </c>
    </row>
    <row r="3074" spans="1:11" ht="15" customHeight="1" x14ac:dyDescent="0.25">
      <c r="A3074" s="2" t="s">
        <v>547</v>
      </c>
      <c r="B3074" s="2" t="s">
        <v>11</v>
      </c>
      <c r="C3074" s="2">
        <v>14</v>
      </c>
      <c r="D3074" s="4">
        <v>345.58</v>
      </c>
      <c r="E3074" s="5">
        <f t="shared" si="188"/>
        <v>4838.12</v>
      </c>
      <c r="F3074" s="6">
        <v>0.03</v>
      </c>
      <c r="G3074" s="5">
        <f t="shared" si="189"/>
        <v>145.14359999999999</v>
      </c>
      <c r="H3074" s="2">
        <v>5</v>
      </c>
      <c r="I3074" s="3">
        <v>925</v>
      </c>
      <c r="J3074" s="5">
        <f t="shared" si="190"/>
        <v>5617.9763999999996</v>
      </c>
      <c r="K3074" s="11" t="str">
        <f t="shared" si="191"/>
        <v>P0256|Jan</v>
      </c>
    </row>
    <row r="3075" spans="1:11" ht="15" customHeight="1" x14ac:dyDescent="0.25">
      <c r="A3075" s="2" t="s">
        <v>547</v>
      </c>
      <c r="B3075" s="2" t="s">
        <v>12</v>
      </c>
      <c r="C3075" s="2">
        <v>10</v>
      </c>
      <c r="D3075" s="4">
        <v>314.62</v>
      </c>
      <c r="E3075" s="5">
        <f t="shared" si="188"/>
        <v>3146.2</v>
      </c>
      <c r="F3075" s="6">
        <v>0.03</v>
      </c>
      <c r="G3075" s="5">
        <f t="shared" si="189"/>
        <v>94.385999999999996</v>
      </c>
      <c r="H3075" s="2">
        <v>4</v>
      </c>
      <c r="I3075" s="3">
        <v>740</v>
      </c>
      <c r="J3075" s="5">
        <f t="shared" si="190"/>
        <v>3791.8139999999999</v>
      </c>
      <c r="K3075" s="11" t="str">
        <f t="shared" si="191"/>
        <v>P0256|Feb</v>
      </c>
    </row>
    <row r="3076" spans="1:11" ht="15" customHeight="1" x14ac:dyDescent="0.25">
      <c r="A3076" s="2" t="s">
        <v>547</v>
      </c>
      <c r="B3076" s="2" t="s">
        <v>13</v>
      </c>
      <c r="C3076" s="2">
        <v>11</v>
      </c>
      <c r="D3076" s="4">
        <v>255.26</v>
      </c>
      <c r="E3076" s="5">
        <f t="shared" si="188"/>
        <v>2807.8599999999997</v>
      </c>
      <c r="F3076" s="6">
        <v>0.03</v>
      </c>
      <c r="G3076" s="5">
        <f t="shared" si="189"/>
        <v>84.235799999999983</v>
      </c>
      <c r="H3076" s="2">
        <v>4</v>
      </c>
      <c r="I3076" s="3">
        <v>740</v>
      </c>
      <c r="J3076" s="5">
        <f t="shared" si="190"/>
        <v>3463.6241999999997</v>
      </c>
      <c r="K3076" s="11" t="str">
        <f t="shared" si="191"/>
        <v>P0256|Mar</v>
      </c>
    </row>
    <row r="3077" spans="1:11" ht="15" customHeight="1" x14ac:dyDescent="0.25">
      <c r="A3077" s="2" t="s">
        <v>549</v>
      </c>
      <c r="B3077" s="2" t="s">
        <v>2</v>
      </c>
      <c r="C3077" s="2">
        <v>5</v>
      </c>
      <c r="D3077" s="4">
        <v>155.91999999999999</v>
      </c>
      <c r="E3077" s="5">
        <f t="shared" ref="E3077:E3140" si="192">C3077*D3077</f>
        <v>779.59999999999991</v>
      </c>
      <c r="F3077" s="6">
        <v>0.03</v>
      </c>
      <c r="G3077" s="5">
        <f t="shared" ref="G3077:G3140" si="193">E3077*F3077</f>
        <v>23.387999999999998</v>
      </c>
      <c r="H3077" s="2">
        <v>2</v>
      </c>
      <c r="I3077" s="3">
        <v>300</v>
      </c>
      <c r="J3077" s="5">
        <f t="shared" ref="J3077:J3140" si="194">E3077+I3077-G3077</f>
        <v>1056.212</v>
      </c>
      <c r="K3077" s="11" t="str">
        <f t="shared" ref="K3077:K3140" si="195">A3077&amp;"|"&amp;B3077</f>
        <v>P0257|Apr</v>
      </c>
    </row>
    <row r="3078" spans="1:11" ht="15" customHeight="1" x14ac:dyDescent="0.25">
      <c r="A3078" s="2" t="s">
        <v>549</v>
      </c>
      <c r="B3078" s="2" t="s">
        <v>3</v>
      </c>
      <c r="C3078" s="2">
        <v>6</v>
      </c>
      <c r="D3078" s="4">
        <v>174.12</v>
      </c>
      <c r="E3078" s="5">
        <f t="shared" si="192"/>
        <v>1044.72</v>
      </c>
      <c r="F3078" s="6">
        <v>0.03</v>
      </c>
      <c r="G3078" s="5">
        <f t="shared" si="193"/>
        <v>31.3416</v>
      </c>
      <c r="H3078" s="2">
        <v>2</v>
      </c>
      <c r="I3078" s="3">
        <v>300</v>
      </c>
      <c r="J3078" s="5">
        <f t="shared" si="194"/>
        <v>1313.3784000000001</v>
      </c>
      <c r="K3078" s="11" t="str">
        <f t="shared" si="195"/>
        <v>P0257|May</v>
      </c>
    </row>
    <row r="3079" spans="1:11" ht="15" customHeight="1" x14ac:dyDescent="0.25">
      <c r="A3079" s="2" t="s">
        <v>549</v>
      </c>
      <c r="B3079" s="2" t="s">
        <v>4</v>
      </c>
      <c r="C3079" s="2">
        <v>7</v>
      </c>
      <c r="D3079" s="4">
        <v>164.63</v>
      </c>
      <c r="E3079" s="5">
        <f t="shared" si="192"/>
        <v>1152.4099999999999</v>
      </c>
      <c r="F3079" s="6">
        <v>0.03</v>
      </c>
      <c r="G3079" s="5">
        <f t="shared" si="193"/>
        <v>34.572299999999991</v>
      </c>
      <c r="H3079" s="2">
        <v>2</v>
      </c>
      <c r="I3079" s="3">
        <v>300</v>
      </c>
      <c r="J3079" s="5">
        <f t="shared" si="194"/>
        <v>1417.8376999999998</v>
      </c>
      <c r="K3079" s="11" t="str">
        <f t="shared" si="195"/>
        <v>P0257|Jun</v>
      </c>
    </row>
    <row r="3080" spans="1:11" ht="15" customHeight="1" x14ac:dyDescent="0.25">
      <c r="A3080" s="2" t="s">
        <v>549</v>
      </c>
      <c r="B3080" s="2" t="s">
        <v>5</v>
      </c>
      <c r="C3080" s="2">
        <v>10</v>
      </c>
      <c r="D3080" s="4">
        <v>213.27</v>
      </c>
      <c r="E3080" s="5">
        <f t="shared" si="192"/>
        <v>2132.7000000000003</v>
      </c>
      <c r="F3080" s="6">
        <v>0.03</v>
      </c>
      <c r="G3080" s="5">
        <f t="shared" si="193"/>
        <v>63.981000000000009</v>
      </c>
      <c r="H3080" s="2">
        <v>3</v>
      </c>
      <c r="I3080" s="3">
        <v>450</v>
      </c>
      <c r="J3080" s="5">
        <f t="shared" si="194"/>
        <v>2518.7190000000001</v>
      </c>
      <c r="K3080" s="11" t="str">
        <f t="shared" si="195"/>
        <v>P0257|Jul</v>
      </c>
    </row>
    <row r="3081" spans="1:11" ht="15" customHeight="1" x14ac:dyDescent="0.25">
      <c r="A3081" s="2" t="s">
        <v>549</v>
      </c>
      <c r="B3081" s="2" t="s">
        <v>6</v>
      </c>
      <c r="C3081" s="2">
        <v>10</v>
      </c>
      <c r="D3081" s="4">
        <v>192.31</v>
      </c>
      <c r="E3081" s="5">
        <f t="shared" si="192"/>
        <v>1923.1</v>
      </c>
      <c r="F3081" s="6">
        <v>0.03</v>
      </c>
      <c r="G3081" s="5">
        <f t="shared" si="193"/>
        <v>57.692999999999998</v>
      </c>
      <c r="H3081" s="2">
        <v>3</v>
      </c>
      <c r="I3081" s="3">
        <v>450</v>
      </c>
      <c r="J3081" s="5">
        <f t="shared" si="194"/>
        <v>2315.4069999999997</v>
      </c>
      <c r="K3081" s="11" t="str">
        <f t="shared" si="195"/>
        <v>P0257|Aug</v>
      </c>
    </row>
    <row r="3082" spans="1:11" ht="15" customHeight="1" x14ac:dyDescent="0.25">
      <c r="A3082" s="2" t="s">
        <v>549</v>
      </c>
      <c r="B3082" s="2" t="s">
        <v>7</v>
      </c>
      <c r="C3082" s="2">
        <v>6</v>
      </c>
      <c r="D3082" s="4">
        <v>196.36</v>
      </c>
      <c r="E3082" s="5">
        <f t="shared" si="192"/>
        <v>1178.1600000000001</v>
      </c>
      <c r="F3082" s="6">
        <v>0.03</v>
      </c>
      <c r="G3082" s="5">
        <f t="shared" si="193"/>
        <v>35.344799999999999</v>
      </c>
      <c r="H3082" s="2">
        <v>2</v>
      </c>
      <c r="I3082" s="3">
        <v>300</v>
      </c>
      <c r="J3082" s="5">
        <f t="shared" si="194"/>
        <v>1442.8152</v>
      </c>
      <c r="K3082" s="11" t="str">
        <f t="shared" si="195"/>
        <v>P0257|Sep</v>
      </c>
    </row>
    <row r="3083" spans="1:11" ht="15" customHeight="1" x14ac:dyDescent="0.25">
      <c r="A3083" s="2" t="s">
        <v>549</v>
      </c>
      <c r="B3083" s="2" t="s">
        <v>8</v>
      </c>
      <c r="C3083" s="2">
        <v>5</v>
      </c>
      <c r="D3083" s="4">
        <v>161.96</v>
      </c>
      <c r="E3083" s="5">
        <f t="shared" si="192"/>
        <v>809.80000000000007</v>
      </c>
      <c r="F3083" s="6">
        <v>0.03</v>
      </c>
      <c r="G3083" s="5">
        <f t="shared" si="193"/>
        <v>24.294</v>
      </c>
      <c r="H3083" s="2">
        <v>2</v>
      </c>
      <c r="I3083" s="3">
        <v>300</v>
      </c>
      <c r="J3083" s="5">
        <f t="shared" si="194"/>
        <v>1085.5060000000001</v>
      </c>
      <c r="K3083" s="11" t="str">
        <f t="shared" si="195"/>
        <v>P0257|Oct</v>
      </c>
    </row>
    <row r="3084" spans="1:11" ht="15" customHeight="1" x14ac:dyDescent="0.25">
      <c r="A3084" s="2" t="s">
        <v>549</v>
      </c>
      <c r="B3084" s="2" t="s">
        <v>9</v>
      </c>
      <c r="C3084" s="2">
        <v>6</v>
      </c>
      <c r="D3084" s="4">
        <v>171.42</v>
      </c>
      <c r="E3084" s="5">
        <f t="shared" si="192"/>
        <v>1028.52</v>
      </c>
      <c r="F3084" s="6">
        <v>0.03</v>
      </c>
      <c r="G3084" s="5">
        <f t="shared" si="193"/>
        <v>30.855599999999999</v>
      </c>
      <c r="H3084" s="2">
        <v>2</v>
      </c>
      <c r="I3084" s="3">
        <v>300</v>
      </c>
      <c r="J3084" s="5">
        <f t="shared" si="194"/>
        <v>1297.6643999999999</v>
      </c>
      <c r="K3084" s="11" t="str">
        <f t="shared" si="195"/>
        <v>P0257|Nov</v>
      </c>
    </row>
    <row r="3085" spans="1:11" ht="15" customHeight="1" x14ac:dyDescent="0.25">
      <c r="A3085" s="2" t="s">
        <v>549</v>
      </c>
      <c r="B3085" s="2" t="s">
        <v>10</v>
      </c>
      <c r="C3085" s="2">
        <v>14</v>
      </c>
      <c r="D3085" s="4">
        <v>320.42</v>
      </c>
      <c r="E3085" s="5">
        <f t="shared" si="192"/>
        <v>4485.88</v>
      </c>
      <c r="F3085" s="6">
        <v>0.03</v>
      </c>
      <c r="G3085" s="5">
        <f t="shared" si="193"/>
        <v>134.57640000000001</v>
      </c>
      <c r="H3085" s="2">
        <v>6</v>
      </c>
      <c r="I3085" s="3">
        <v>900</v>
      </c>
      <c r="J3085" s="5">
        <f t="shared" si="194"/>
        <v>5251.3036000000002</v>
      </c>
      <c r="K3085" s="11" t="str">
        <f t="shared" si="195"/>
        <v>P0257|Dec</v>
      </c>
    </row>
    <row r="3086" spans="1:11" ht="15" customHeight="1" x14ac:dyDescent="0.25">
      <c r="A3086" s="2" t="s">
        <v>549</v>
      </c>
      <c r="B3086" s="2" t="s">
        <v>11</v>
      </c>
      <c r="C3086" s="2">
        <v>13</v>
      </c>
      <c r="D3086" s="4">
        <v>278.77999999999997</v>
      </c>
      <c r="E3086" s="5">
        <f t="shared" si="192"/>
        <v>3624.1399999999994</v>
      </c>
      <c r="F3086" s="6">
        <v>0.03</v>
      </c>
      <c r="G3086" s="5">
        <f t="shared" si="193"/>
        <v>108.72419999999998</v>
      </c>
      <c r="H3086" s="2">
        <v>5</v>
      </c>
      <c r="I3086" s="3">
        <v>750</v>
      </c>
      <c r="J3086" s="5">
        <f t="shared" si="194"/>
        <v>4265.4157999999998</v>
      </c>
      <c r="K3086" s="11" t="str">
        <f t="shared" si="195"/>
        <v>P0257|Jan</v>
      </c>
    </row>
    <row r="3087" spans="1:11" ht="15" customHeight="1" x14ac:dyDescent="0.25">
      <c r="A3087" s="2" t="s">
        <v>549</v>
      </c>
      <c r="B3087" s="2" t="s">
        <v>12</v>
      </c>
      <c r="C3087" s="2">
        <v>11</v>
      </c>
      <c r="D3087" s="4">
        <v>301.74</v>
      </c>
      <c r="E3087" s="5">
        <f t="shared" si="192"/>
        <v>3319.1400000000003</v>
      </c>
      <c r="F3087" s="6">
        <v>0.03</v>
      </c>
      <c r="G3087" s="5">
        <f t="shared" si="193"/>
        <v>99.574200000000005</v>
      </c>
      <c r="H3087" s="2">
        <v>4</v>
      </c>
      <c r="I3087" s="3">
        <v>600</v>
      </c>
      <c r="J3087" s="5">
        <f t="shared" si="194"/>
        <v>3819.5658000000003</v>
      </c>
      <c r="K3087" s="11" t="str">
        <f t="shared" si="195"/>
        <v>P0257|Feb</v>
      </c>
    </row>
    <row r="3088" spans="1:11" ht="15" customHeight="1" x14ac:dyDescent="0.25">
      <c r="A3088" s="2" t="s">
        <v>549</v>
      </c>
      <c r="B3088" s="2" t="s">
        <v>13</v>
      </c>
      <c r="C3088" s="2">
        <v>10</v>
      </c>
      <c r="D3088" s="4">
        <v>263.54000000000002</v>
      </c>
      <c r="E3088" s="5">
        <f t="shared" si="192"/>
        <v>2635.4</v>
      </c>
      <c r="F3088" s="6">
        <v>0.03</v>
      </c>
      <c r="G3088" s="5">
        <f t="shared" si="193"/>
        <v>79.061999999999998</v>
      </c>
      <c r="H3088" s="2">
        <v>4</v>
      </c>
      <c r="I3088" s="3">
        <v>600</v>
      </c>
      <c r="J3088" s="5">
        <f t="shared" si="194"/>
        <v>3156.3380000000002</v>
      </c>
      <c r="K3088" s="11" t="str">
        <f t="shared" si="195"/>
        <v>P0257|Mar</v>
      </c>
    </row>
    <row r="3089" spans="1:11" ht="15" customHeight="1" x14ac:dyDescent="0.25">
      <c r="A3089" s="2" t="s">
        <v>551</v>
      </c>
      <c r="B3089" s="2" t="s">
        <v>2</v>
      </c>
      <c r="C3089" s="2">
        <v>6</v>
      </c>
      <c r="D3089" s="4">
        <v>240.89</v>
      </c>
      <c r="E3089" s="5">
        <f t="shared" si="192"/>
        <v>1445.34</v>
      </c>
      <c r="F3089" s="6">
        <v>0.03</v>
      </c>
      <c r="G3089" s="5">
        <f t="shared" si="193"/>
        <v>43.360199999999999</v>
      </c>
      <c r="H3089" s="2">
        <v>2</v>
      </c>
      <c r="I3089" s="3">
        <v>450</v>
      </c>
      <c r="J3089" s="5">
        <f t="shared" si="194"/>
        <v>1851.9797999999998</v>
      </c>
      <c r="K3089" s="11" t="str">
        <f t="shared" si="195"/>
        <v>P0258|Apr</v>
      </c>
    </row>
    <row r="3090" spans="1:11" ht="15" customHeight="1" x14ac:dyDescent="0.25">
      <c r="A3090" s="2" t="s">
        <v>551</v>
      </c>
      <c r="B3090" s="2" t="s">
        <v>3</v>
      </c>
      <c r="C3090" s="2">
        <v>7</v>
      </c>
      <c r="D3090" s="4">
        <v>243.89</v>
      </c>
      <c r="E3090" s="5">
        <f t="shared" si="192"/>
        <v>1707.23</v>
      </c>
      <c r="F3090" s="6">
        <v>0.03</v>
      </c>
      <c r="G3090" s="5">
        <f t="shared" si="193"/>
        <v>51.216899999999995</v>
      </c>
      <c r="H3090" s="2">
        <v>2</v>
      </c>
      <c r="I3090" s="3">
        <v>450</v>
      </c>
      <c r="J3090" s="5">
        <f t="shared" si="194"/>
        <v>2106.0131000000001</v>
      </c>
      <c r="K3090" s="11" t="str">
        <f t="shared" si="195"/>
        <v>P0258|May</v>
      </c>
    </row>
    <row r="3091" spans="1:11" ht="15" customHeight="1" x14ac:dyDescent="0.25">
      <c r="A3091" s="2" t="s">
        <v>551</v>
      </c>
      <c r="B3091" s="2" t="s">
        <v>4</v>
      </c>
      <c r="C3091" s="2">
        <v>8</v>
      </c>
      <c r="D3091" s="4">
        <v>289.04000000000002</v>
      </c>
      <c r="E3091" s="5">
        <f t="shared" si="192"/>
        <v>2312.3200000000002</v>
      </c>
      <c r="F3091" s="6">
        <v>0.03</v>
      </c>
      <c r="G3091" s="5">
        <f t="shared" si="193"/>
        <v>69.369600000000005</v>
      </c>
      <c r="H3091" s="2">
        <v>2</v>
      </c>
      <c r="I3091" s="3">
        <v>450</v>
      </c>
      <c r="J3091" s="5">
        <f t="shared" si="194"/>
        <v>2692.9504000000002</v>
      </c>
      <c r="K3091" s="11" t="str">
        <f t="shared" si="195"/>
        <v>P0258|Jun</v>
      </c>
    </row>
    <row r="3092" spans="1:11" ht="15" customHeight="1" x14ac:dyDescent="0.25">
      <c r="A3092" s="2" t="s">
        <v>551</v>
      </c>
      <c r="B3092" s="2" t="s">
        <v>5</v>
      </c>
      <c r="C3092" s="2">
        <v>10</v>
      </c>
      <c r="D3092" s="4">
        <v>315.64999999999998</v>
      </c>
      <c r="E3092" s="5">
        <f t="shared" si="192"/>
        <v>3156.5</v>
      </c>
      <c r="F3092" s="6">
        <v>0.03</v>
      </c>
      <c r="G3092" s="5">
        <f t="shared" si="193"/>
        <v>94.694999999999993</v>
      </c>
      <c r="H3092" s="2">
        <v>3</v>
      </c>
      <c r="I3092" s="3">
        <v>675</v>
      </c>
      <c r="J3092" s="5">
        <f t="shared" si="194"/>
        <v>3736.8049999999998</v>
      </c>
      <c r="K3092" s="11" t="str">
        <f t="shared" si="195"/>
        <v>P0258|Jul</v>
      </c>
    </row>
    <row r="3093" spans="1:11" ht="15" customHeight="1" x14ac:dyDescent="0.25">
      <c r="A3093" s="2" t="s">
        <v>551</v>
      </c>
      <c r="B3093" s="2" t="s">
        <v>6</v>
      </c>
      <c r="C3093" s="2">
        <v>10</v>
      </c>
      <c r="D3093" s="4">
        <v>284.58</v>
      </c>
      <c r="E3093" s="5">
        <f t="shared" si="192"/>
        <v>2845.7999999999997</v>
      </c>
      <c r="F3093" s="6">
        <v>0.03</v>
      </c>
      <c r="G3093" s="5">
        <f t="shared" si="193"/>
        <v>85.373999999999995</v>
      </c>
      <c r="H3093" s="2">
        <v>3</v>
      </c>
      <c r="I3093" s="3">
        <v>675</v>
      </c>
      <c r="J3093" s="5">
        <f t="shared" si="194"/>
        <v>3435.4259999999999</v>
      </c>
      <c r="K3093" s="11" t="str">
        <f t="shared" si="195"/>
        <v>P0258|Aug</v>
      </c>
    </row>
    <row r="3094" spans="1:11" ht="15" customHeight="1" x14ac:dyDescent="0.25">
      <c r="A3094" s="2" t="s">
        <v>551</v>
      </c>
      <c r="B3094" s="2" t="s">
        <v>7</v>
      </c>
      <c r="C3094" s="2">
        <v>7</v>
      </c>
      <c r="D3094" s="4">
        <v>246.58</v>
      </c>
      <c r="E3094" s="5">
        <f t="shared" si="192"/>
        <v>1726.0600000000002</v>
      </c>
      <c r="F3094" s="6">
        <v>0.03</v>
      </c>
      <c r="G3094" s="5">
        <f t="shared" si="193"/>
        <v>51.781800000000004</v>
      </c>
      <c r="H3094" s="2">
        <v>2</v>
      </c>
      <c r="I3094" s="3">
        <v>450</v>
      </c>
      <c r="J3094" s="5">
        <f t="shared" si="194"/>
        <v>2124.2782000000002</v>
      </c>
      <c r="K3094" s="11" t="str">
        <f t="shared" si="195"/>
        <v>P0258|Sep</v>
      </c>
    </row>
    <row r="3095" spans="1:11" ht="15" customHeight="1" x14ac:dyDescent="0.25">
      <c r="A3095" s="2" t="s">
        <v>551</v>
      </c>
      <c r="B3095" s="2" t="s">
        <v>8</v>
      </c>
      <c r="C3095" s="2">
        <v>7</v>
      </c>
      <c r="D3095" s="4">
        <v>271.18</v>
      </c>
      <c r="E3095" s="5">
        <f t="shared" si="192"/>
        <v>1898.26</v>
      </c>
      <c r="F3095" s="6">
        <v>0.03</v>
      </c>
      <c r="G3095" s="5">
        <f t="shared" si="193"/>
        <v>56.947800000000001</v>
      </c>
      <c r="H3095" s="2">
        <v>2</v>
      </c>
      <c r="I3095" s="3">
        <v>450</v>
      </c>
      <c r="J3095" s="5">
        <f t="shared" si="194"/>
        <v>2291.3122000000003</v>
      </c>
      <c r="K3095" s="11" t="str">
        <f t="shared" si="195"/>
        <v>P0258|Oct</v>
      </c>
    </row>
    <row r="3096" spans="1:11" ht="15" customHeight="1" x14ac:dyDescent="0.25">
      <c r="A3096" s="2" t="s">
        <v>551</v>
      </c>
      <c r="B3096" s="2" t="s">
        <v>9</v>
      </c>
      <c r="C3096" s="2">
        <v>6</v>
      </c>
      <c r="D3096" s="4">
        <v>260.73</v>
      </c>
      <c r="E3096" s="5">
        <f t="shared" si="192"/>
        <v>1564.38</v>
      </c>
      <c r="F3096" s="6">
        <v>0.03</v>
      </c>
      <c r="G3096" s="5">
        <f t="shared" si="193"/>
        <v>46.931400000000004</v>
      </c>
      <c r="H3096" s="2">
        <v>2</v>
      </c>
      <c r="I3096" s="3">
        <v>450</v>
      </c>
      <c r="J3096" s="5">
        <f t="shared" si="194"/>
        <v>1967.4486000000002</v>
      </c>
      <c r="K3096" s="11" t="str">
        <f t="shared" si="195"/>
        <v>P0258|Nov</v>
      </c>
    </row>
    <row r="3097" spans="1:11" ht="15" customHeight="1" x14ac:dyDescent="0.25">
      <c r="A3097" s="2" t="s">
        <v>551</v>
      </c>
      <c r="B3097" s="2" t="s">
        <v>10</v>
      </c>
      <c r="C3097" s="2">
        <v>15</v>
      </c>
      <c r="D3097" s="4">
        <v>478.75</v>
      </c>
      <c r="E3097" s="5">
        <f t="shared" si="192"/>
        <v>7181.25</v>
      </c>
      <c r="F3097" s="6">
        <v>0.03</v>
      </c>
      <c r="G3097" s="5">
        <f t="shared" si="193"/>
        <v>215.4375</v>
      </c>
      <c r="H3097" s="2">
        <v>6</v>
      </c>
      <c r="I3097" s="3">
        <v>1350</v>
      </c>
      <c r="J3097" s="5">
        <f t="shared" si="194"/>
        <v>8315.8125</v>
      </c>
      <c r="K3097" s="11" t="str">
        <f t="shared" si="195"/>
        <v>P0258|Dec</v>
      </c>
    </row>
    <row r="3098" spans="1:11" ht="15" customHeight="1" x14ac:dyDescent="0.25">
      <c r="A3098" s="2" t="s">
        <v>551</v>
      </c>
      <c r="B3098" s="2" t="s">
        <v>11</v>
      </c>
      <c r="C3098" s="2">
        <v>13</v>
      </c>
      <c r="D3098" s="4">
        <v>425.3</v>
      </c>
      <c r="E3098" s="5">
        <f t="shared" si="192"/>
        <v>5528.9000000000005</v>
      </c>
      <c r="F3098" s="6">
        <v>0.03</v>
      </c>
      <c r="G3098" s="5">
        <f t="shared" si="193"/>
        <v>165.86700000000002</v>
      </c>
      <c r="H3098" s="2">
        <v>5</v>
      </c>
      <c r="I3098" s="3">
        <v>1125</v>
      </c>
      <c r="J3098" s="5">
        <f t="shared" si="194"/>
        <v>6488.0330000000004</v>
      </c>
      <c r="K3098" s="11" t="str">
        <f t="shared" si="195"/>
        <v>P0258|Jan</v>
      </c>
    </row>
    <row r="3099" spans="1:11" ht="15" customHeight="1" x14ac:dyDescent="0.25">
      <c r="A3099" s="2" t="s">
        <v>551</v>
      </c>
      <c r="B3099" s="2" t="s">
        <v>12</v>
      </c>
      <c r="C3099" s="2">
        <v>11</v>
      </c>
      <c r="D3099" s="4">
        <v>392.06</v>
      </c>
      <c r="E3099" s="5">
        <f t="shared" si="192"/>
        <v>4312.66</v>
      </c>
      <c r="F3099" s="6">
        <v>0.03</v>
      </c>
      <c r="G3099" s="5">
        <f t="shared" si="193"/>
        <v>129.37979999999999</v>
      </c>
      <c r="H3099" s="2">
        <v>4</v>
      </c>
      <c r="I3099" s="3">
        <v>900</v>
      </c>
      <c r="J3099" s="5">
        <f t="shared" si="194"/>
        <v>5083.2802000000001</v>
      </c>
      <c r="K3099" s="11" t="str">
        <f t="shared" si="195"/>
        <v>P0258|Feb</v>
      </c>
    </row>
    <row r="3100" spans="1:11" ht="15" customHeight="1" x14ac:dyDescent="0.25">
      <c r="A3100" s="2" t="s">
        <v>551</v>
      </c>
      <c r="B3100" s="2" t="s">
        <v>13</v>
      </c>
      <c r="C3100" s="2">
        <v>11</v>
      </c>
      <c r="D3100" s="4">
        <v>368.41</v>
      </c>
      <c r="E3100" s="5">
        <f t="shared" si="192"/>
        <v>4052.51</v>
      </c>
      <c r="F3100" s="6">
        <v>0.03</v>
      </c>
      <c r="G3100" s="5">
        <f t="shared" si="193"/>
        <v>121.5753</v>
      </c>
      <c r="H3100" s="2">
        <v>4</v>
      </c>
      <c r="I3100" s="3">
        <v>900</v>
      </c>
      <c r="J3100" s="5">
        <f t="shared" si="194"/>
        <v>4830.9346999999998</v>
      </c>
      <c r="K3100" s="11" t="str">
        <f t="shared" si="195"/>
        <v>P0258|Mar</v>
      </c>
    </row>
    <row r="3101" spans="1:11" ht="15" customHeight="1" x14ac:dyDescent="0.25">
      <c r="A3101" s="2" t="s">
        <v>553</v>
      </c>
      <c r="B3101" s="2" t="s">
        <v>2</v>
      </c>
      <c r="C3101" s="2">
        <v>5</v>
      </c>
      <c r="D3101" s="4">
        <v>149.86000000000001</v>
      </c>
      <c r="E3101" s="5">
        <f t="shared" si="192"/>
        <v>749.30000000000007</v>
      </c>
      <c r="F3101" s="6">
        <v>0.03</v>
      </c>
      <c r="G3101" s="5">
        <f t="shared" si="193"/>
        <v>22.479000000000003</v>
      </c>
      <c r="H3101" s="2">
        <v>2</v>
      </c>
      <c r="I3101" s="3">
        <v>300</v>
      </c>
      <c r="J3101" s="5">
        <f t="shared" si="194"/>
        <v>1026.8210000000001</v>
      </c>
      <c r="K3101" s="11" t="str">
        <f t="shared" si="195"/>
        <v>P0259|Apr</v>
      </c>
    </row>
    <row r="3102" spans="1:11" ht="15" customHeight="1" x14ac:dyDescent="0.25">
      <c r="A3102" s="2" t="s">
        <v>553</v>
      </c>
      <c r="B3102" s="2" t="s">
        <v>3</v>
      </c>
      <c r="C3102" s="2">
        <v>5</v>
      </c>
      <c r="D3102" s="4">
        <v>156.99</v>
      </c>
      <c r="E3102" s="5">
        <f t="shared" si="192"/>
        <v>784.95</v>
      </c>
      <c r="F3102" s="6">
        <v>0.03</v>
      </c>
      <c r="G3102" s="5">
        <f t="shared" si="193"/>
        <v>23.548500000000001</v>
      </c>
      <c r="H3102" s="2">
        <v>2</v>
      </c>
      <c r="I3102" s="3">
        <v>300</v>
      </c>
      <c r="J3102" s="5">
        <f t="shared" si="194"/>
        <v>1061.4014999999999</v>
      </c>
      <c r="K3102" s="11" t="str">
        <f t="shared" si="195"/>
        <v>P0259|May</v>
      </c>
    </row>
    <row r="3103" spans="1:11" ht="15" customHeight="1" x14ac:dyDescent="0.25">
      <c r="A3103" s="2" t="s">
        <v>553</v>
      </c>
      <c r="B3103" s="2" t="s">
        <v>4</v>
      </c>
      <c r="C3103" s="2">
        <v>6</v>
      </c>
      <c r="D3103" s="4">
        <v>165.73</v>
      </c>
      <c r="E3103" s="5">
        <f t="shared" si="192"/>
        <v>994.37999999999988</v>
      </c>
      <c r="F3103" s="6">
        <v>0.03</v>
      </c>
      <c r="G3103" s="5">
        <f t="shared" si="193"/>
        <v>29.831399999999995</v>
      </c>
      <c r="H3103" s="2">
        <v>2</v>
      </c>
      <c r="I3103" s="3">
        <v>300</v>
      </c>
      <c r="J3103" s="5">
        <f t="shared" si="194"/>
        <v>1264.5485999999999</v>
      </c>
      <c r="K3103" s="11" t="str">
        <f t="shared" si="195"/>
        <v>P0259|Jun</v>
      </c>
    </row>
    <row r="3104" spans="1:11" ht="15" customHeight="1" x14ac:dyDescent="0.25">
      <c r="A3104" s="2" t="s">
        <v>553</v>
      </c>
      <c r="B3104" s="2" t="s">
        <v>5</v>
      </c>
      <c r="C3104" s="2">
        <v>9</v>
      </c>
      <c r="D3104" s="4">
        <v>199.47</v>
      </c>
      <c r="E3104" s="5">
        <f t="shared" si="192"/>
        <v>1795.23</v>
      </c>
      <c r="F3104" s="6">
        <v>0.03</v>
      </c>
      <c r="G3104" s="5">
        <f t="shared" si="193"/>
        <v>53.856899999999996</v>
      </c>
      <c r="H3104" s="2">
        <v>2</v>
      </c>
      <c r="I3104" s="3">
        <v>300</v>
      </c>
      <c r="J3104" s="5">
        <f t="shared" si="194"/>
        <v>2041.3731</v>
      </c>
      <c r="K3104" s="11" t="str">
        <f t="shared" si="195"/>
        <v>P0259|Jul</v>
      </c>
    </row>
    <row r="3105" spans="1:11" ht="15" customHeight="1" x14ac:dyDescent="0.25">
      <c r="A3105" s="2" t="s">
        <v>553</v>
      </c>
      <c r="B3105" s="2" t="s">
        <v>6</v>
      </c>
      <c r="C3105" s="2">
        <v>8</v>
      </c>
      <c r="D3105" s="4">
        <v>172.2</v>
      </c>
      <c r="E3105" s="5">
        <f t="shared" si="192"/>
        <v>1377.6</v>
      </c>
      <c r="F3105" s="6">
        <v>0.03</v>
      </c>
      <c r="G3105" s="5">
        <f t="shared" si="193"/>
        <v>41.327999999999996</v>
      </c>
      <c r="H3105" s="2">
        <v>2</v>
      </c>
      <c r="I3105" s="3">
        <v>300</v>
      </c>
      <c r="J3105" s="5">
        <f t="shared" si="194"/>
        <v>1636.2719999999999</v>
      </c>
      <c r="K3105" s="11" t="str">
        <f t="shared" si="195"/>
        <v>P0259|Aug</v>
      </c>
    </row>
    <row r="3106" spans="1:11" ht="15" customHeight="1" x14ac:dyDescent="0.25">
      <c r="A3106" s="2" t="s">
        <v>553</v>
      </c>
      <c r="B3106" s="2" t="s">
        <v>7</v>
      </c>
      <c r="C3106" s="2">
        <v>6</v>
      </c>
      <c r="D3106" s="4">
        <v>182.75</v>
      </c>
      <c r="E3106" s="5">
        <f t="shared" si="192"/>
        <v>1096.5</v>
      </c>
      <c r="F3106" s="6">
        <v>0.03</v>
      </c>
      <c r="G3106" s="5">
        <f t="shared" si="193"/>
        <v>32.894999999999996</v>
      </c>
      <c r="H3106" s="2">
        <v>2</v>
      </c>
      <c r="I3106" s="3">
        <v>300</v>
      </c>
      <c r="J3106" s="5">
        <f t="shared" si="194"/>
        <v>1363.605</v>
      </c>
      <c r="K3106" s="11" t="str">
        <f t="shared" si="195"/>
        <v>P0259|Sep</v>
      </c>
    </row>
    <row r="3107" spans="1:11" ht="15" customHeight="1" x14ac:dyDescent="0.25">
      <c r="A3107" s="2" t="s">
        <v>553</v>
      </c>
      <c r="B3107" s="2" t="s">
        <v>8</v>
      </c>
      <c r="C3107" s="2">
        <v>5</v>
      </c>
      <c r="D3107" s="4">
        <v>160.19999999999999</v>
      </c>
      <c r="E3107" s="5">
        <f t="shared" si="192"/>
        <v>801</v>
      </c>
      <c r="F3107" s="6">
        <v>0.03</v>
      </c>
      <c r="G3107" s="5">
        <f t="shared" si="193"/>
        <v>24.029999999999998</v>
      </c>
      <c r="H3107" s="2">
        <v>2</v>
      </c>
      <c r="I3107" s="3">
        <v>300</v>
      </c>
      <c r="J3107" s="5">
        <f t="shared" si="194"/>
        <v>1076.97</v>
      </c>
      <c r="K3107" s="11" t="str">
        <f t="shared" si="195"/>
        <v>P0259|Oct</v>
      </c>
    </row>
    <row r="3108" spans="1:11" ht="15" customHeight="1" x14ac:dyDescent="0.25">
      <c r="A3108" s="2" t="s">
        <v>553</v>
      </c>
      <c r="B3108" s="2" t="s">
        <v>9</v>
      </c>
      <c r="C3108" s="2">
        <v>6</v>
      </c>
      <c r="D3108" s="4">
        <v>178.24</v>
      </c>
      <c r="E3108" s="5">
        <f t="shared" si="192"/>
        <v>1069.44</v>
      </c>
      <c r="F3108" s="6">
        <v>0.03</v>
      </c>
      <c r="G3108" s="5">
        <f t="shared" si="193"/>
        <v>32.083199999999998</v>
      </c>
      <c r="H3108" s="2">
        <v>2</v>
      </c>
      <c r="I3108" s="3">
        <v>300</v>
      </c>
      <c r="J3108" s="5">
        <f t="shared" si="194"/>
        <v>1337.3568</v>
      </c>
      <c r="K3108" s="11" t="str">
        <f t="shared" si="195"/>
        <v>P0259|Nov</v>
      </c>
    </row>
    <row r="3109" spans="1:11" ht="15" customHeight="1" x14ac:dyDescent="0.25">
      <c r="A3109" s="2" t="s">
        <v>553</v>
      </c>
      <c r="B3109" s="2" t="s">
        <v>10</v>
      </c>
      <c r="C3109" s="2">
        <v>13</v>
      </c>
      <c r="D3109" s="4">
        <v>286.37</v>
      </c>
      <c r="E3109" s="5">
        <f t="shared" si="192"/>
        <v>3722.81</v>
      </c>
      <c r="F3109" s="6">
        <v>0.03</v>
      </c>
      <c r="G3109" s="5">
        <f t="shared" si="193"/>
        <v>111.68429999999999</v>
      </c>
      <c r="H3109" s="2">
        <v>5</v>
      </c>
      <c r="I3109" s="3">
        <v>750</v>
      </c>
      <c r="J3109" s="5">
        <f t="shared" si="194"/>
        <v>4361.1256999999996</v>
      </c>
      <c r="K3109" s="11" t="str">
        <f t="shared" si="195"/>
        <v>P0259|Dec</v>
      </c>
    </row>
    <row r="3110" spans="1:11" ht="15" customHeight="1" x14ac:dyDescent="0.25">
      <c r="A3110" s="2" t="s">
        <v>553</v>
      </c>
      <c r="B3110" s="2" t="s">
        <v>11</v>
      </c>
      <c r="C3110" s="2">
        <v>11</v>
      </c>
      <c r="D3110" s="4">
        <v>289.27999999999997</v>
      </c>
      <c r="E3110" s="5">
        <f t="shared" si="192"/>
        <v>3182.08</v>
      </c>
      <c r="F3110" s="6">
        <v>0.03</v>
      </c>
      <c r="G3110" s="5">
        <f t="shared" si="193"/>
        <v>95.462399999999988</v>
      </c>
      <c r="H3110" s="2">
        <v>4</v>
      </c>
      <c r="I3110" s="3">
        <v>600</v>
      </c>
      <c r="J3110" s="5">
        <f t="shared" si="194"/>
        <v>3686.6176</v>
      </c>
      <c r="K3110" s="11" t="str">
        <f t="shared" si="195"/>
        <v>P0259|Jan</v>
      </c>
    </row>
    <row r="3111" spans="1:11" ht="15" customHeight="1" x14ac:dyDescent="0.25">
      <c r="A3111" s="2" t="s">
        <v>553</v>
      </c>
      <c r="B3111" s="2" t="s">
        <v>12</v>
      </c>
      <c r="C3111" s="2">
        <v>10</v>
      </c>
      <c r="D3111" s="4">
        <v>248.25</v>
      </c>
      <c r="E3111" s="5">
        <f t="shared" si="192"/>
        <v>2482.5</v>
      </c>
      <c r="F3111" s="6">
        <v>0.03</v>
      </c>
      <c r="G3111" s="5">
        <f t="shared" si="193"/>
        <v>74.474999999999994</v>
      </c>
      <c r="H3111" s="2">
        <v>4</v>
      </c>
      <c r="I3111" s="3">
        <v>600</v>
      </c>
      <c r="J3111" s="5">
        <f t="shared" si="194"/>
        <v>3008.0250000000001</v>
      </c>
      <c r="K3111" s="11" t="str">
        <f t="shared" si="195"/>
        <v>P0259|Feb</v>
      </c>
    </row>
    <row r="3112" spans="1:11" ht="15" customHeight="1" x14ac:dyDescent="0.25">
      <c r="A3112" s="2" t="s">
        <v>553</v>
      </c>
      <c r="B3112" s="2" t="s">
        <v>13</v>
      </c>
      <c r="C3112" s="2">
        <v>10</v>
      </c>
      <c r="D3112" s="4">
        <v>222.82</v>
      </c>
      <c r="E3112" s="5">
        <f t="shared" si="192"/>
        <v>2228.1999999999998</v>
      </c>
      <c r="F3112" s="6">
        <v>0.03</v>
      </c>
      <c r="G3112" s="5">
        <f t="shared" si="193"/>
        <v>66.845999999999989</v>
      </c>
      <c r="H3112" s="2">
        <v>4</v>
      </c>
      <c r="I3112" s="3">
        <v>600</v>
      </c>
      <c r="J3112" s="5">
        <f t="shared" si="194"/>
        <v>2761.3539999999998</v>
      </c>
      <c r="K3112" s="11" t="str">
        <f t="shared" si="195"/>
        <v>P0259|Mar</v>
      </c>
    </row>
    <row r="3113" spans="1:11" ht="15" customHeight="1" x14ac:dyDescent="0.25">
      <c r="A3113" s="2" t="s">
        <v>555</v>
      </c>
      <c r="B3113" s="2" t="s">
        <v>2</v>
      </c>
      <c r="C3113" s="2">
        <v>6</v>
      </c>
      <c r="D3113" s="4">
        <v>129.66999999999999</v>
      </c>
      <c r="E3113" s="5">
        <f t="shared" si="192"/>
        <v>778.02</v>
      </c>
      <c r="F3113" s="6">
        <v>0.03</v>
      </c>
      <c r="G3113" s="5">
        <f t="shared" si="193"/>
        <v>23.340599999999998</v>
      </c>
      <c r="H3113" s="2">
        <v>2</v>
      </c>
      <c r="I3113" s="3">
        <v>240</v>
      </c>
      <c r="J3113" s="5">
        <f t="shared" si="194"/>
        <v>994.67939999999999</v>
      </c>
      <c r="K3113" s="11" t="str">
        <f t="shared" si="195"/>
        <v>P0260|Apr</v>
      </c>
    </row>
    <row r="3114" spans="1:11" ht="15" customHeight="1" x14ac:dyDescent="0.25">
      <c r="A3114" s="2" t="s">
        <v>555</v>
      </c>
      <c r="B3114" s="2" t="s">
        <v>3</v>
      </c>
      <c r="C3114" s="2">
        <v>6</v>
      </c>
      <c r="D3114" s="4">
        <v>135.36000000000001</v>
      </c>
      <c r="E3114" s="5">
        <f t="shared" si="192"/>
        <v>812.16000000000008</v>
      </c>
      <c r="F3114" s="6">
        <v>0.03</v>
      </c>
      <c r="G3114" s="5">
        <f t="shared" si="193"/>
        <v>24.364800000000002</v>
      </c>
      <c r="H3114" s="2">
        <v>2</v>
      </c>
      <c r="I3114" s="3">
        <v>240</v>
      </c>
      <c r="J3114" s="5">
        <f t="shared" si="194"/>
        <v>1027.7952</v>
      </c>
      <c r="K3114" s="11" t="str">
        <f t="shared" si="195"/>
        <v>P0260|May</v>
      </c>
    </row>
    <row r="3115" spans="1:11" ht="15" customHeight="1" x14ac:dyDescent="0.25">
      <c r="A3115" s="2" t="s">
        <v>555</v>
      </c>
      <c r="B3115" s="2" t="s">
        <v>4</v>
      </c>
      <c r="C3115" s="2">
        <v>8</v>
      </c>
      <c r="D3115" s="4">
        <v>142.63</v>
      </c>
      <c r="E3115" s="5">
        <f t="shared" si="192"/>
        <v>1141.04</v>
      </c>
      <c r="F3115" s="6">
        <v>0.03</v>
      </c>
      <c r="G3115" s="5">
        <f t="shared" si="193"/>
        <v>34.231200000000001</v>
      </c>
      <c r="H3115" s="2">
        <v>2</v>
      </c>
      <c r="I3115" s="3">
        <v>240</v>
      </c>
      <c r="J3115" s="5">
        <f t="shared" si="194"/>
        <v>1346.8088</v>
      </c>
      <c r="K3115" s="11" t="str">
        <f t="shared" si="195"/>
        <v>P0260|Jun</v>
      </c>
    </row>
    <row r="3116" spans="1:11" ht="15" customHeight="1" x14ac:dyDescent="0.25">
      <c r="A3116" s="2" t="s">
        <v>555</v>
      </c>
      <c r="B3116" s="2" t="s">
        <v>5</v>
      </c>
      <c r="C3116" s="2">
        <v>11</v>
      </c>
      <c r="D3116" s="4">
        <v>142.26</v>
      </c>
      <c r="E3116" s="5">
        <f t="shared" si="192"/>
        <v>1564.86</v>
      </c>
      <c r="F3116" s="6">
        <v>0.03</v>
      </c>
      <c r="G3116" s="5">
        <f t="shared" si="193"/>
        <v>46.945799999999998</v>
      </c>
      <c r="H3116" s="2">
        <v>3</v>
      </c>
      <c r="I3116" s="3">
        <v>360</v>
      </c>
      <c r="J3116" s="5">
        <f t="shared" si="194"/>
        <v>1877.9141999999999</v>
      </c>
      <c r="K3116" s="11" t="str">
        <f t="shared" si="195"/>
        <v>P0260|Jul</v>
      </c>
    </row>
    <row r="3117" spans="1:11" ht="15" customHeight="1" x14ac:dyDescent="0.25">
      <c r="A3117" s="2" t="s">
        <v>555</v>
      </c>
      <c r="B3117" s="2" t="s">
        <v>6</v>
      </c>
      <c r="C3117" s="2">
        <v>9</v>
      </c>
      <c r="D3117" s="4">
        <v>142.19</v>
      </c>
      <c r="E3117" s="5">
        <f t="shared" si="192"/>
        <v>1279.71</v>
      </c>
      <c r="F3117" s="6">
        <v>0.03</v>
      </c>
      <c r="G3117" s="5">
        <f t="shared" si="193"/>
        <v>38.391300000000001</v>
      </c>
      <c r="H3117" s="2">
        <v>2</v>
      </c>
      <c r="I3117" s="3">
        <v>240</v>
      </c>
      <c r="J3117" s="5">
        <f t="shared" si="194"/>
        <v>1481.3187</v>
      </c>
      <c r="K3117" s="11" t="str">
        <f t="shared" si="195"/>
        <v>P0260|Aug</v>
      </c>
    </row>
    <row r="3118" spans="1:11" ht="15" customHeight="1" x14ac:dyDescent="0.25">
      <c r="A3118" s="2" t="s">
        <v>555</v>
      </c>
      <c r="B3118" s="2" t="s">
        <v>7</v>
      </c>
      <c r="C3118" s="2">
        <v>7</v>
      </c>
      <c r="D3118" s="4">
        <v>129.57</v>
      </c>
      <c r="E3118" s="5">
        <f t="shared" si="192"/>
        <v>906.99</v>
      </c>
      <c r="F3118" s="6">
        <v>0.03</v>
      </c>
      <c r="G3118" s="5">
        <f t="shared" si="193"/>
        <v>27.209699999999998</v>
      </c>
      <c r="H3118" s="2">
        <v>2</v>
      </c>
      <c r="I3118" s="3">
        <v>240</v>
      </c>
      <c r="J3118" s="5">
        <f t="shared" si="194"/>
        <v>1119.7802999999999</v>
      </c>
      <c r="K3118" s="11" t="str">
        <f t="shared" si="195"/>
        <v>P0260|Sep</v>
      </c>
    </row>
    <row r="3119" spans="1:11" ht="15" customHeight="1" x14ac:dyDescent="0.25">
      <c r="A3119" s="2" t="s">
        <v>555</v>
      </c>
      <c r="B3119" s="2" t="s">
        <v>8</v>
      </c>
      <c r="C3119" s="2">
        <v>7</v>
      </c>
      <c r="D3119" s="4">
        <v>119.27</v>
      </c>
      <c r="E3119" s="5">
        <f t="shared" si="192"/>
        <v>834.89</v>
      </c>
      <c r="F3119" s="6">
        <v>0.03</v>
      </c>
      <c r="G3119" s="5">
        <f t="shared" si="193"/>
        <v>25.046699999999998</v>
      </c>
      <c r="H3119" s="2">
        <v>2</v>
      </c>
      <c r="I3119" s="3">
        <v>240</v>
      </c>
      <c r="J3119" s="5">
        <f t="shared" si="194"/>
        <v>1049.8432999999998</v>
      </c>
      <c r="K3119" s="11" t="str">
        <f t="shared" si="195"/>
        <v>P0260|Oct</v>
      </c>
    </row>
    <row r="3120" spans="1:11" ht="15" customHeight="1" x14ac:dyDescent="0.25">
      <c r="A3120" s="2" t="s">
        <v>555</v>
      </c>
      <c r="B3120" s="2" t="s">
        <v>9</v>
      </c>
      <c r="C3120" s="2">
        <v>7</v>
      </c>
      <c r="D3120" s="4">
        <v>129.72</v>
      </c>
      <c r="E3120" s="5">
        <f t="shared" si="192"/>
        <v>908.04</v>
      </c>
      <c r="F3120" s="6">
        <v>0.03</v>
      </c>
      <c r="G3120" s="5">
        <f t="shared" si="193"/>
        <v>27.241199999999999</v>
      </c>
      <c r="H3120" s="2">
        <v>2</v>
      </c>
      <c r="I3120" s="3">
        <v>240</v>
      </c>
      <c r="J3120" s="5">
        <f t="shared" si="194"/>
        <v>1120.7988</v>
      </c>
      <c r="K3120" s="11" t="str">
        <f t="shared" si="195"/>
        <v>P0260|Nov</v>
      </c>
    </row>
    <row r="3121" spans="1:11" ht="15" customHeight="1" x14ac:dyDescent="0.25">
      <c r="A3121" s="2" t="s">
        <v>555</v>
      </c>
      <c r="B3121" s="2" t="s">
        <v>10</v>
      </c>
      <c r="C3121" s="2">
        <v>15</v>
      </c>
      <c r="D3121" s="4">
        <v>248.24</v>
      </c>
      <c r="E3121" s="5">
        <f t="shared" si="192"/>
        <v>3723.6000000000004</v>
      </c>
      <c r="F3121" s="6">
        <v>0.03</v>
      </c>
      <c r="G3121" s="5">
        <f t="shared" si="193"/>
        <v>111.70800000000001</v>
      </c>
      <c r="H3121" s="2">
        <v>6</v>
      </c>
      <c r="I3121" s="3">
        <v>720</v>
      </c>
      <c r="J3121" s="5">
        <f t="shared" si="194"/>
        <v>4331.8920000000007</v>
      </c>
      <c r="K3121" s="11" t="str">
        <f t="shared" si="195"/>
        <v>P0260|Dec</v>
      </c>
    </row>
    <row r="3122" spans="1:11" ht="15" customHeight="1" x14ac:dyDescent="0.25">
      <c r="A3122" s="2" t="s">
        <v>555</v>
      </c>
      <c r="B3122" s="2" t="s">
        <v>11</v>
      </c>
      <c r="C3122" s="2">
        <v>14</v>
      </c>
      <c r="D3122" s="4">
        <v>208.48</v>
      </c>
      <c r="E3122" s="5">
        <f t="shared" si="192"/>
        <v>2918.72</v>
      </c>
      <c r="F3122" s="6">
        <v>0.03</v>
      </c>
      <c r="G3122" s="5">
        <f t="shared" si="193"/>
        <v>87.561599999999984</v>
      </c>
      <c r="H3122" s="2">
        <v>5</v>
      </c>
      <c r="I3122" s="3">
        <v>600</v>
      </c>
      <c r="J3122" s="5">
        <f t="shared" si="194"/>
        <v>3431.1583999999998</v>
      </c>
      <c r="K3122" s="11" t="str">
        <f t="shared" si="195"/>
        <v>P0260|Jan</v>
      </c>
    </row>
    <row r="3123" spans="1:11" ht="15" customHeight="1" x14ac:dyDescent="0.25">
      <c r="A3123" s="2" t="s">
        <v>555</v>
      </c>
      <c r="B3123" s="2" t="s">
        <v>12</v>
      </c>
      <c r="C3123" s="2">
        <v>13</v>
      </c>
      <c r="D3123" s="4">
        <v>215</v>
      </c>
      <c r="E3123" s="5">
        <f t="shared" si="192"/>
        <v>2795</v>
      </c>
      <c r="F3123" s="6">
        <v>0.03</v>
      </c>
      <c r="G3123" s="5">
        <f t="shared" si="193"/>
        <v>83.85</v>
      </c>
      <c r="H3123" s="2">
        <v>5</v>
      </c>
      <c r="I3123" s="3">
        <v>600</v>
      </c>
      <c r="J3123" s="5">
        <f t="shared" si="194"/>
        <v>3311.15</v>
      </c>
      <c r="K3123" s="11" t="str">
        <f t="shared" si="195"/>
        <v>P0260|Feb</v>
      </c>
    </row>
    <row r="3124" spans="1:11" ht="15" customHeight="1" x14ac:dyDescent="0.25">
      <c r="A3124" s="2" t="s">
        <v>555</v>
      </c>
      <c r="B3124" s="2" t="s">
        <v>13</v>
      </c>
      <c r="C3124" s="2">
        <v>11</v>
      </c>
      <c r="D3124" s="4">
        <v>176</v>
      </c>
      <c r="E3124" s="5">
        <f t="shared" si="192"/>
        <v>1936</v>
      </c>
      <c r="F3124" s="6">
        <v>0.03</v>
      </c>
      <c r="G3124" s="5">
        <f t="shared" si="193"/>
        <v>58.08</v>
      </c>
      <c r="H3124" s="2">
        <v>4</v>
      </c>
      <c r="I3124" s="3">
        <v>480</v>
      </c>
      <c r="J3124" s="5">
        <f t="shared" si="194"/>
        <v>2357.92</v>
      </c>
      <c r="K3124" s="11" t="str">
        <f t="shared" si="195"/>
        <v>P0260|Mar</v>
      </c>
    </row>
    <row r="3125" spans="1:11" ht="15" customHeight="1" x14ac:dyDescent="0.25">
      <c r="A3125" s="2" t="s">
        <v>557</v>
      </c>
      <c r="B3125" s="2" t="s">
        <v>2</v>
      </c>
      <c r="C3125" s="2">
        <v>6</v>
      </c>
      <c r="D3125" s="4">
        <v>268.66000000000003</v>
      </c>
      <c r="E3125" s="5">
        <f t="shared" si="192"/>
        <v>1611.96</v>
      </c>
      <c r="F3125" s="6">
        <v>0.03</v>
      </c>
      <c r="G3125" s="5">
        <f t="shared" si="193"/>
        <v>48.358800000000002</v>
      </c>
      <c r="H3125" s="2">
        <v>2</v>
      </c>
      <c r="I3125" s="3">
        <v>540</v>
      </c>
      <c r="J3125" s="5">
        <f t="shared" si="194"/>
        <v>2103.6012000000001</v>
      </c>
      <c r="K3125" s="11" t="str">
        <f t="shared" si="195"/>
        <v>P0261|Apr</v>
      </c>
    </row>
    <row r="3126" spans="1:11" ht="15" customHeight="1" x14ac:dyDescent="0.25">
      <c r="A3126" s="2" t="s">
        <v>557</v>
      </c>
      <c r="B3126" s="2" t="s">
        <v>3</v>
      </c>
      <c r="C3126" s="2">
        <v>6</v>
      </c>
      <c r="D3126" s="4">
        <v>302.91000000000003</v>
      </c>
      <c r="E3126" s="5">
        <f t="shared" si="192"/>
        <v>1817.46</v>
      </c>
      <c r="F3126" s="6">
        <v>0.03</v>
      </c>
      <c r="G3126" s="5">
        <f t="shared" si="193"/>
        <v>54.523800000000001</v>
      </c>
      <c r="H3126" s="2">
        <v>2</v>
      </c>
      <c r="I3126" s="3">
        <v>540</v>
      </c>
      <c r="J3126" s="5">
        <f t="shared" si="194"/>
        <v>2302.9362000000001</v>
      </c>
      <c r="K3126" s="11" t="str">
        <f t="shared" si="195"/>
        <v>P0261|May</v>
      </c>
    </row>
    <row r="3127" spans="1:11" ht="15" customHeight="1" x14ac:dyDescent="0.25">
      <c r="A3127" s="2" t="s">
        <v>557</v>
      </c>
      <c r="B3127" s="2" t="s">
        <v>4</v>
      </c>
      <c r="C3127" s="2">
        <v>8</v>
      </c>
      <c r="D3127" s="4">
        <v>315.54000000000002</v>
      </c>
      <c r="E3127" s="5">
        <f t="shared" si="192"/>
        <v>2524.3200000000002</v>
      </c>
      <c r="F3127" s="6">
        <v>0.03</v>
      </c>
      <c r="G3127" s="5">
        <f t="shared" si="193"/>
        <v>75.729600000000005</v>
      </c>
      <c r="H3127" s="2">
        <v>2</v>
      </c>
      <c r="I3127" s="3">
        <v>540</v>
      </c>
      <c r="J3127" s="5">
        <f t="shared" si="194"/>
        <v>2988.5904</v>
      </c>
      <c r="K3127" s="11" t="str">
        <f t="shared" si="195"/>
        <v>P0261|Jun</v>
      </c>
    </row>
    <row r="3128" spans="1:11" ht="15" customHeight="1" x14ac:dyDescent="0.25">
      <c r="A3128" s="2" t="s">
        <v>557</v>
      </c>
      <c r="B3128" s="2" t="s">
        <v>5</v>
      </c>
      <c r="C3128" s="2">
        <v>9</v>
      </c>
      <c r="D3128" s="4">
        <v>364.44</v>
      </c>
      <c r="E3128" s="5">
        <f t="shared" si="192"/>
        <v>3279.96</v>
      </c>
      <c r="F3128" s="6">
        <v>0.03</v>
      </c>
      <c r="G3128" s="5">
        <f t="shared" si="193"/>
        <v>98.398799999999994</v>
      </c>
      <c r="H3128" s="2">
        <v>2</v>
      </c>
      <c r="I3128" s="3">
        <v>540</v>
      </c>
      <c r="J3128" s="5">
        <f t="shared" si="194"/>
        <v>3721.5612000000001</v>
      </c>
      <c r="K3128" s="11" t="str">
        <f t="shared" si="195"/>
        <v>P0261|Jul</v>
      </c>
    </row>
    <row r="3129" spans="1:11" ht="15" customHeight="1" x14ac:dyDescent="0.25">
      <c r="A3129" s="2" t="s">
        <v>557</v>
      </c>
      <c r="B3129" s="2" t="s">
        <v>6</v>
      </c>
      <c r="C3129" s="2">
        <v>10</v>
      </c>
      <c r="D3129" s="4">
        <v>365.36</v>
      </c>
      <c r="E3129" s="5">
        <f t="shared" si="192"/>
        <v>3653.6000000000004</v>
      </c>
      <c r="F3129" s="6">
        <v>0.03</v>
      </c>
      <c r="G3129" s="5">
        <f t="shared" si="193"/>
        <v>109.608</v>
      </c>
      <c r="H3129" s="2">
        <v>3</v>
      </c>
      <c r="I3129" s="3">
        <v>810</v>
      </c>
      <c r="J3129" s="5">
        <f t="shared" si="194"/>
        <v>4353.9920000000002</v>
      </c>
      <c r="K3129" s="11" t="str">
        <f t="shared" si="195"/>
        <v>P0261|Aug</v>
      </c>
    </row>
    <row r="3130" spans="1:11" ht="15" customHeight="1" x14ac:dyDescent="0.25">
      <c r="A3130" s="2" t="s">
        <v>557</v>
      </c>
      <c r="B3130" s="2" t="s">
        <v>7</v>
      </c>
      <c r="C3130" s="2">
        <v>7</v>
      </c>
      <c r="D3130" s="4">
        <v>302.56</v>
      </c>
      <c r="E3130" s="5">
        <f t="shared" si="192"/>
        <v>2117.92</v>
      </c>
      <c r="F3130" s="6">
        <v>0.03</v>
      </c>
      <c r="G3130" s="5">
        <f t="shared" si="193"/>
        <v>63.537599999999998</v>
      </c>
      <c r="H3130" s="2">
        <v>2</v>
      </c>
      <c r="I3130" s="3">
        <v>540</v>
      </c>
      <c r="J3130" s="5">
        <f t="shared" si="194"/>
        <v>2594.3824</v>
      </c>
      <c r="K3130" s="11" t="str">
        <f t="shared" si="195"/>
        <v>P0261|Sep</v>
      </c>
    </row>
    <row r="3131" spans="1:11" ht="15" customHeight="1" x14ac:dyDescent="0.25">
      <c r="A3131" s="2" t="s">
        <v>557</v>
      </c>
      <c r="B3131" s="2" t="s">
        <v>8</v>
      </c>
      <c r="C3131" s="2">
        <v>6</v>
      </c>
      <c r="D3131" s="4">
        <v>322.13</v>
      </c>
      <c r="E3131" s="5">
        <f t="shared" si="192"/>
        <v>1932.78</v>
      </c>
      <c r="F3131" s="6">
        <v>0.03</v>
      </c>
      <c r="G3131" s="5">
        <f t="shared" si="193"/>
        <v>57.983399999999996</v>
      </c>
      <c r="H3131" s="2">
        <v>2</v>
      </c>
      <c r="I3131" s="3">
        <v>540</v>
      </c>
      <c r="J3131" s="5">
        <f t="shared" si="194"/>
        <v>2414.7965999999997</v>
      </c>
      <c r="K3131" s="11" t="str">
        <f t="shared" si="195"/>
        <v>P0261|Oct</v>
      </c>
    </row>
    <row r="3132" spans="1:11" ht="15" customHeight="1" x14ac:dyDescent="0.25">
      <c r="A3132" s="2" t="s">
        <v>557</v>
      </c>
      <c r="B3132" s="2" t="s">
        <v>9</v>
      </c>
      <c r="C3132" s="2">
        <v>6</v>
      </c>
      <c r="D3132" s="4">
        <v>308.17</v>
      </c>
      <c r="E3132" s="5">
        <f t="shared" si="192"/>
        <v>1849.02</v>
      </c>
      <c r="F3132" s="6">
        <v>0.03</v>
      </c>
      <c r="G3132" s="5">
        <f t="shared" si="193"/>
        <v>55.470599999999997</v>
      </c>
      <c r="H3132" s="2">
        <v>2</v>
      </c>
      <c r="I3132" s="3">
        <v>540</v>
      </c>
      <c r="J3132" s="5">
        <f t="shared" si="194"/>
        <v>2333.5493999999999</v>
      </c>
      <c r="K3132" s="11" t="str">
        <f t="shared" si="195"/>
        <v>P0261|Nov</v>
      </c>
    </row>
    <row r="3133" spans="1:11" ht="15" customHeight="1" x14ac:dyDescent="0.25">
      <c r="A3133" s="2" t="s">
        <v>557</v>
      </c>
      <c r="B3133" s="2" t="s">
        <v>10</v>
      </c>
      <c r="C3133" s="2">
        <v>13</v>
      </c>
      <c r="D3133" s="4">
        <v>575.76</v>
      </c>
      <c r="E3133" s="5">
        <f t="shared" si="192"/>
        <v>7484.88</v>
      </c>
      <c r="F3133" s="6">
        <v>0.03</v>
      </c>
      <c r="G3133" s="5">
        <f t="shared" si="193"/>
        <v>224.54640000000001</v>
      </c>
      <c r="H3133" s="2">
        <v>5</v>
      </c>
      <c r="I3133" s="3">
        <v>1350</v>
      </c>
      <c r="J3133" s="5">
        <f t="shared" si="194"/>
        <v>8610.3336000000018</v>
      </c>
      <c r="K3133" s="11" t="str">
        <f t="shared" si="195"/>
        <v>P0261|Dec</v>
      </c>
    </row>
    <row r="3134" spans="1:11" ht="15" customHeight="1" x14ac:dyDescent="0.25">
      <c r="A3134" s="2" t="s">
        <v>557</v>
      </c>
      <c r="B3134" s="2" t="s">
        <v>11</v>
      </c>
      <c r="C3134" s="2">
        <v>13</v>
      </c>
      <c r="D3134" s="4">
        <v>461.21</v>
      </c>
      <c r="E3134" s="5">
        <f t="shared" si="192"/>
        <v>5995.73</v>
      </c>
      <c r="F3134" s="6">
        <v>0.03</v>
      </c>
      <c r="G3134" s="5">
        <f t="shared" si="193"/>
        <v>179.87189999999998</v>
      </c>
      <c r="H3134" s="2">
        <v>5</v>
      </c>
      <c r="I3134" s="3">
        <v>1350</v>
      </c>
      <c r="J3134" s="5">
        <f t="shared" si="194"/>
        <v>7165.8580999999995</v>
      </c>
      <c r="K3134" s="11" t="str">
        <f t="shared" si="195"/>
        <v>P0261|Jan</v>
      </c>
    </row>
    <row r="3135" spans="1:11" ht="15" customHeight="1" x14ac:dyDescent="0.25">
      <c r="A3135" s="2" t="s">
        <v>557</v>
      </c>
      <c r="B3135" s="2" t="s">
        <v>12</v>
      </c>
      <c r="C3135" s="2">
        <v>11</v>
      </c>
      <c r="D3135" s="4">
        <v>455.83</v>
      </c>
      <c r="E3135" s="5">
        <f t="shared" si="192"/>
        <v>5014.13</v>
      </c>
      <c r="F3135" s="6">
        <v>0.03</v>
      </c>
      <c r="G3135" s="5">
        <f t="shared" si="193"/>
        <v>150.4239</v>
      </c>
      <c r="H3135" s="2">
        <v>4</v>
      </c>
      <c r="I3135" s="3">
        <v>1080</v>
      </c>
      <c r="J3135" s="5">
        <f t="shared" si="194"/>
        <v>5943.7061000000003</v>
      </c>
      <c r="K3135" s="11" t="str">
        <f t="shared" si="195"/>
        <v>P0261|Feb</v>
      </c>
    </row>
    <row r="3136" spans="1:11" ht="15" customHeight="1" x14ac:dyDescent="0.25">
      <c r="A3136" s="2" t="s">
        <v>557</v>
      </c>
      <c r="B3136" s="2" t="s">
        <v>13</v>
      </c>
      <c r="C3136" s="2">
        <v>11</v>
      </c>
      <c r="D3136" s="4">
        <v>439.09</v>
      </c>
      <c r="E3136" s="5">
        <f t="shared" si="192"/>
        <v>4829.99</v>
      </c>
      <c r="F3136" s="6">
        <v>0.03</v>
      </c>
      <c r="G3136" s="5">
        <f t="shared" si="193"/>
        <v>144.8997</v>
      </c>
      <c r="H3136" s="2">
        <v>4</v>
      </c>
      <c r="I3136" s="3">
        <v>1080</v>
      </c>
      <c r="J3136" s="5">
        <f t="shared" si="194"/>
        <v>5765.0902999999998</v>
      </c>
      <c r="K3136" s="11" t="str">
        <f t="shared" si="195"/>
        <v>P0261|Mar</v>
      </c>
    </row>
    <row r="3137" spans="1:11" ht="15" customHeight="1" x14ac:dyDescent="0.25">
      <c r="A3137" s="2" t="s">
        <v>559</v>
      </c>
      <c r="B3137" s="2" t="s">
        <v>2</v>
      </c>
      <c r="C3137" s="2">
        <v>6</v>
      </c>
      <c r="D3137" s="4">
        <v>123.36</v>
      </c>
      <c r="E3137" s="5">
        <f t="shared" si="192"/>
        <v>740.16</v>
      </c>
      <c r="F3137" s="6">
        <v>0.03</v>
      </c>
      <c r="G3137" s="5">
        <f t="shared" si="193"/>
        <v>22.204799999999999</v>
      </c>
      <c r="H3137" s="2">
        <v>2</v>
      </c>
      <c r="I3137" s="3">
        <v>240</v>
      </c>
      <c r="J3137" s="5">
        <f t="shared" si="194"/>
        <v>957.95519999999999</v>
      </c>
      <c r="K3137" s="11" t="str">
        <f t="shared" si="195"/>
        <v>P0262|Apr</v>
      </c>
    </row>
    <row r="3138" spans="1:11" ht="15" customHeight="1" x14ac:dyDescent="0.25">
      <c r="A3138" s="2" t="s">
        <v>559</v>
      </c>
      <c r="B3138" s="2" t="s">
        <v>3</v>
      </c>
      <c r="C3138" s="2">
        <v>7</v>
      </c>
      <c r="D3138" s="4">
        <v>127.88</v>
      </c>
      <c r="E3138" s="5">
        <f t="shared" si="192"/>
        <v>895.16</v>
      </c>
      <c r="F3138" s="6">
        <v>0.03</v>
      </c>
      <c r="G3138" s="5">
        <f t="shared" si="193"/>
        <v>26.854799999999997</v>
      </c>
      <c r="H3138" s="2">
        <v>2</v>
      </c>
      <c r="I3138" s="3">
        <v>240</v>
      </c>
      <c r="J3138" s="5">
        <f t="shared" si="194"/>
        <v>1108.3051999999998</v>
      </c>
      <c r="K3138" s="11" t="str">
        <f t="shared" si="195"/>
        <v>P0262|May</v>
      </c>
    </row>
    <row r="3139" spans="1:11" ht="15" customHeight="1" x14ac:dyDescent="0.25">
      <c r="A3139" s="2" t="s">
        <v>559</v>
      </c>
      <c r="B3139" s="2" t="s">
        <v>4</v>
      </c>
      <c r="C3139" s="2">
        <v>8</v>
      </c>
      <c r="D3139" s="4">
        <v>140.47999999999999</v>
      </c>
      <c r="E3139" s="5">
        <f t="shared" si="192"/>
        <v>1123.8399999999999</v>
      </c>
      <c r="F3139" s="6">
        <v>0.03</v>
      </c>
      <c r="G3139" s="5">
        <f t="shared" si="193"/>
        <v>33.715199999999996</v>
      </c>
      <c r="H3139" s="2">
        <v>2</v>
      </c>
      <c r="I3139" s="3">
        <v>240</v>
      </c>
      <c r="J3139" s="5">
        <f t="shared" si="194"/>
        <v>1330.1247999999998</v>
      </c>
      <c r="K3139" s="11" t="str">
        <f t="shared" si="195"/>
        <v>P0262|Jun</v>
      </c>
    </row>
    <row r="3140" spans="1:11" ht="15" customHeight="1" x14ac:dyDescent="0.25">
      <c r="A3140" s="2" t="s">
        <v>559</v>
      </c>
      <c r="B3140" s="2" t="s">
        <v>5</v>
      </c>
      <c r="C3140" s="2">
        <v>9</v>
      </c>
      <c r="D3140" s="4">
        <v>157.41</v>
      </c>
      <c r="E3140" s="5">
        <f t="shared" si="192"/>
        <v>1416.69</v>
      </c>
      <c r="F3140" s="6">
        <v>0.03</v>
      </c>
      <c r="G3140" s="5">
        <f t="shared" si="193"/>
        <v>42.500700000000002</v>
      </c>
      <c r="H3140" s="2">
        <v>2</v>
      </c>
      <c r="I3140" s="3">
        <v>240</v>
      </c>
      <c r="J3140" s="5">
        <f t="shared" si="194"/>
        <v>1614.1893</v>
      </c>
      <c r="K3140" s="11" t="str">
        <f t="shared" si="195"/>
        <v>P0262|Jul</v>
      </c>
    </row>
    <row r="3141" spans="1:11" ht="15" customHeight="1" x14ac:dyDescent="0.25">
      <c r="A3141" s="2" t="s">
        <v>559</v>
      </c>
      <c r="B3141" s="2" t="s">
        <v>6</v>
      </c>
      <c r="C3141" s="2">
        <v>9</v>
      </c>
      <c r="D3141" s="4">
        <v>140.18</v>
      </c>
      <c r="E3141" s="5">
        <f t="shared" ref="E3141:E3204" si="196">C3141*D3141</f>
        <v>1261.6200000000001</v>
      </c>
      <c r="F3141" s="6">
        <v>0.03</v>
      </c>
      <c r="G3141" s="5">
        <f t="shared" ref="G3141:G3204" si="197">E3141*F3141</f>
        <v>37.848600000000005</v>
      </c>
      <c r="H3141" s="2">
        <v>2</v>
      </c>
      <c r="I3141" s="3">
        <v>240</v>
      </c>
      <c r="J3141" s="5">
        <f t="shared" ref="J3141:J3204" si="198">E3141+I3141-G3141</f>
        <v>1463.7714000000001</v>
      </c>
      <c r="K3141" s="11" t="str">
        <f t="shared" ref="K3141:K3204" si="199">A3141&amp;"|"&amp;B3141</f>
        <v>P0262|Aug</v>
      </c>
    </row>
    <row r="3142" spans="1:11" ht="15" customHeight="1" x14ac:dyDescent="0.25">
      <c r="A3142" s="2" t="s">
        <v>559</v>
      </c>
      <c r="B3142" s="2" t="s">
        <v>7</v>
      </c>
      <c r="C3142" s="2">
        <v>7</v>
      </c>
      <c r="D3142" s="4">
        <v>136.69</v>
      </c>
      <c r="E3142" s="5">
        <f t="shared" si="196"/>
        <v>956.82999999999993</v>
      </c>
      <c r="F3142" s="6">
        <v>0.03</v>
      </c>
      <c r="G3142" s="5">
        <f t="shared" si="197"/>
        <v>28.704899999999999</v>
      </c>
      <c r="H3142" s="2">
        <v>2</v>
      </c>
      <c r="I3142" s="3">
        <v>240</v>
      </c>
      <c r="J3142" s="5">
        <f t="shared" si="198"/>
        <v>1168.1251</v>
      </c>
      <c r="K3142" s="11" t="str">
        <f t="shared" si="199"/>
        <v>P0262|Sep</v>
      </c>
    </row>
    <row r="3143" spans="1:11" ht="15" customHeight="1" x14ac:dyDescent="0.25">
      <c r="A3143" s="2" t="s">
        <v>559</v>
      </c>
      <c r="B3143" s="2" t="s">
        <v>8</v>
      </c>
      <c r="C3143" s="2">
        <v>7</v>
      </c>
      <c r="D3143" s="4">
        <v>125.87</v>
      </c>
      <c r="E3143" s="5">
        <f t="shared" si="196"/>
        <v>881.09</v>
      </c>
      <c r="F3143" s="6">
        <v>0.03</v>
      </c>
      <c r="G3143" s="5">
        <f t="shared" si="197"/>
        <v>26.432700000000001</v>
      </c>
      <c r="H3143" s="2">
        <v>2</v>
      </c>
      <c r="I3143" s="3">
        <v>240</v>
      </c>
      <c r="J3143" s="5">
        <f t="shared" si="198"/>
        <v>1094.6573000000001</v>
      </c>
      <c r="K3143" s="11" t="str">
        <f t="shared" si="199"/>
        <v>P0262|Oct</v>
      </c>
    </row>
    <row r="3144" spans="1:11" ht="15" customHeight="1" x14ac:dyDescent="0.25">
      <c r="A3144" s="2" t="s">
        <v>559</v>
      </c>
      <c r="B3144" s="2" t="s">
        <v>9</v>
      </c>
      <c r="C3144" s="2">
        <v>7</v>
      </c>
      <c r="D3144" s="4">
        <v>126.01</v>
      </c>
      <c r="E3144" s="5">
        <f t="shared" si="196"/>
        <v>882.07</v>
      </c>
      <c r="F3144" s="6">
        <v>0.03</v>
      </c>
      <c r="G3144" s="5">
        <f t="shared" si="197"/>
        <v>26.4621</v>
      </c>
      <c r="H3144" s="2">
        <v>2</v>
      </c>
      <c r="I3144" s="3">
        <v>240</v>
      </c>
      <c r="J3144" s="5">
        <f t="shared" si="198"/>
        <v>1095.6079000000002</v>
      </c>
      <c r="K3144" s="11" t="str">
        <f t="shared" si="199"/>
        <v>P0262|Nov</v>
      </c>
    </row>
    <row r="3145" spans="1:11" ht="15" customHeight="1" x14ac:dyDescent="0.25">
      <c r="A3145" s="2" t="s">
        <v>559</v>
      </c>
      <c r="B3145" s="2" t="s">
        <v>10</v>
      </c>
      <c r="C3145" s="2">
        <v>15</v>
      </c>
      <c r="D3145" s="4">
        <v>234.12</v>
      </c>
      <c r="E3145" s="5">
        <f t="shared" si="196"/>
        <v>3511.8</v>
      </c>
      <c r="F3145" s="6">
        <v>0.03</v>
      </c>
      <c r="G3145" s="5">
        <f t="shared" si="197"/>
        <v>105.354</v>
      </c>
      <c r="H3145" s="2">
        <v>6</v>
      </c>
      <c r="I3145" s="3">
        <v>720</v>
      </c>
      <c r="J3145" s="5">
        <f t="shared" si="198"/>
        <v>4126.4459999999999</v>
      </c>
      <c r="K3145" s="11" t="str">
        <f t="shared" si="199"/>
        <v>P0262|Dec</v>
      </c>
    </row>
    <row r="3146" spans="1:11" ht="15" customHeight="1" x14ac:dyDescent="0.25">
      <c r="A3146" s="2" t="s">
        <v>559</v>
      </c>
      <c r="B3146" s="2" t="s">
        <v>11</v>
      </c>
      <c r="C3146" s="2">
        <v>12</v>
      </c>
      <c r="D3146" s="4">
        <v>216.67</v>
      </c>
      <c r="E3146" s="5">
        <f t="shared" si="196"/>
        <v>2600.04</v>
      </c>
      <c r="F3146" s="6">
        <v>0.03</v>
      </c>
      <c r="G3146" s="5">
        <f t="shared" si="197"/>
        <v>78.001199999999997</v>
      </c>
      <c r="H3146" s="2">
        <v>5</v>
      </c>
      <c r="I3146" s="3">
        <v>600</v>
      </c>
      <c r="J3146" s="5">
        <f t="shared" si="198"/>
        <v>3122.0387999999998</v>
      </c>
      <c r="K3146" s="11" t="str">
        <f t="shared" si="199"/>
        <v>P0262|Jan</v>
      </c>
    </row>
    <row r="3147" spans="1:11" ht="15" customHeight="1" x14ac:dyDescent="0.25">
      <c r="A3147" s="2" t="s">
        <v>559</v>
      </c>
      <c r="B3147" s="2" t="s">
        <v>12</v>
      </c>
      <c r="C3147" s="2">
        <v>11</v>
      </c>
      <c r="D3147" s="4">
        <v>209.16</v>
      </c>
      <c r="E3147" s="5">
        <f t="shared" si="196"/>
        <v>2300.7599999999998</v>
      </c>
      <c r="F3147" s="6">
        <v>0.03</v>
      </c>
      <c r="G3147" s="5">
        <f t="shared" si="197"/>
        <v>69.022799999999989</v>
      </c>
      <c r="H3147" s="2">
        <v>4</v>
      </c>
      <c r="I3147" s="3">
        <v>480</v>
      </c>
      <c r="J3147" s="5">
        <f t="shared" si="198"/>
        <v>2711.7371999999996</v>
      </c>
      <c r="K3147" s="11" t="str">
        <f t="shared" si="199"/>
        <v>P0262|Feb</v>
      </c>
    </row>
    <row r="3148" spans="1:11" ht="15" customHeight="1" x14ac:dyDescent="0.25">
      <c r="A3148" s="2" t="s">
        <v>559</v>
      </c>
      <c r="B3148" s="2" t="s">
        <v>13</v>
      </c>
      <c r="C3148" s="2">
        <v>11</v>
      </c>
      <c r="D3148" s="4">
        <v>185.83</v>
      </c>
      <c r="E3148" s="5">
        <f t="shared" si="196"/>
        <v>2044.13</v>
      </c>
      <c r="F3148" s="6">
        <v>0.03</v>
      </c>
      <c r="G3148" s="5">
        <f t="shared" si="197"/>
        <v>61.323900000000002</v>
      </c>
      <c r="H3148" s="2">
        <v>4</v>
      </c>
      <c r="I3148" s="3">
        <v>480</v>
      </c>
      <c r="J3148" s="5">
        <f t="shared" si="198"/>
        <v>2462.8061000000002</v>
      </c>
      <c r="K3148" s="11" t="str">
        <f t="shared" si="199"/>
        <v>P0262|Mar</v>
      </c>
    </row>
    <row r="3149" spans="1:11" ht="15" customHeight="1" x14ac:dyDescent="0.25">
      <c r="A3149" s="2" t="s">
        <v>561</v>
      </c>
      <c r="B3149" s="2" t="s">
        <v>2</v>
      </c>
      <c r="C3149" s="2">
        <v>5</v>
      </c>
      <c r="D3149" s="4">
        <v>100.69</v>
      </c>
      <c r="E3149" s="5">
        <f t="shared" si="196"/>
        <v>503.45</v>
      </c>
      <c r="F3149" s="6">
        <v>0.03</v>
      </c>
      <c r="G3149" s="5">
        <f t="shared" si="197"/>
        <v>15.103499999999999</v>
      </c>
      <c r="H3149" s="2">
        <v>2</v>
      </c>
      <c r="I3149" s="3">
        <v>190</v>
      </c>
      <c r="J3149" s="5">
        <f t="shared" si="198"/>
        <v>678.34649999999999</v>
      </c>
      <c r="K3149" s="11" t="str">
        <f t="shared" si="199"/>
        <v>P0263|Apr</v>
      </c>
    </row>
    <row r="3150" spans="1:11" ht="15" customHeight="1" x14ac:dyDescent="0.25">
      <c r="A3150" s="2" t="s">
        <v>561</v>
      </c>
      <c r="B3150" s="2" t="s">
        <v>3</v>
      </c>
      <c r="C3150" s="2">
        <v>6</v>
      </c>
      <c r="D3150" s="4">
        <v>108.34</v>
      </c>
      <c r="E3150" s="5">
        <f t="shared" si="196"/>
        <v>650.04</v>
      </c>
      <c r="F3150" s="6">
        <v>0.03</v>
      </c>
      <c r="G3150" s="5">
        <f t="shared" si="197"/>
        <v>19.501199999999997</v>
      </c>
      <c r="H3150" s="2">
        <v>2</v>
      </c>
      <c r="I3150" s="3">
        <v>190</v>
      </c>
      <c r="J3150" s="5">
        <f t="shared" si="198"/>
        <v>820.53879999999992</v>
      </c>
      <c r="K3150" s="11" t="str">
        <f t="shared" si="199"/>
        <v>P0263|May</v>
      </c>
    </row>
    <row r="3151" spans="1:11" ht="15" customHeight="1" x14ac:dyDescent="0.25">
      <c r="A3151" s="2" t="s">
        <v>561</v>
      </c>
      <c r="B3151" s="2" t="s">
        <v>4</v>
      </c>
      <c r="C3151" s="2">
        <v>7</v>
      </c>
      <c r="D3151" s="4">
        <v>110.77</v>
      </c>
      <c r="E3151" s="5">
        <f t="shared" si="196"/>
        <v>775.39</v>
      </c>
      <c r="F3151" s="6">
        <v>0.03</v>
      </c>
      <c r="G3151" s="5">
        <f t="shared" si="197"/>
        <v>23.261699999999998</v>
      </c>
      <c r="H3151" s="2">
        <v>2</v>
      </c>
      <c r="I3151" s="3">
        <v>190</v>
      </c>
      <c r="J3151" s="5">
        <f t="shared" si="198"/>
        <v>942.12829999999997</v>
      </c>
      <c r="K3151" s="11" t="str">
        <f t="shared" si="199"/>
        <v>P0263|Jun</v>
      </c>
    </row>
    <row r="3152" spans="1:11" ht="15" customHeight="1" x14ac:dyDescent="0.25">
      <c r="A3152" s="2" t="s">
        <v>561</v>
      </c>
      <c r="B3152" s="2" t="s">
        <v>5</v>
      </c>
      <c r="C3152" s="2">
        <v>8</v>
      </c>
      <c r="D3152" s="4">
        <v>128.24</v>
      </c>
      <c r="E3152" s="5">
        <f t="shared" si="196"/>
        <v>1025.92</v>
      </c>
      <c r="F3152" s="6">
        <v>0.03</v>
      </c>
      <c r="G3152" s="5">
        <f t="shared" si="197"/>
        <v>30.7776</v>
      </c>
      <c r="H3152" s="2">
        <v>2</v>
      </c>
      <c r="I3152" s="3">
        <v>190</v>
      </c>
      <c r="J3152" s="5">
        <f t="shared" si="198"/>
        <v>1185.1424000000002</v>
      </c>
      <c r="K3152" s="11" t="str">
        <f t="shared" si="199"/>
        <v>P0263|Jul</v>
      </c>
    </row>
    <row r="3153" spans="1:11" ht="15" customHeight="1" x14ac:dyDescent="0.25">
      <c r="A3153" s="2" t="s">
        <v>561</v>
      </c>
      <c r="B3153" s="2" t="s">
        <v>6</v>
      </c>
      <c r="C3153" s="2">
        <v>9</v>
      </c>
      <c r="D3153" s="4">
        <v>124.14</v>
      </c>
      <c r="E3153" s="5">
        <f t="shared" si="196"/>
        <v>1117.26</v>
      </c>
      <c r="F3153" s="6">
        <v>0.03</v>
      </c>
      <c r="G3153" s="5">
        <f t="shared" si="197"/>
        <v>33.517800000000001</v>
      </c>
      <c r="H3153" s="2">
        <v>2</v>
      </c>
      <c r="I3153" s="3">
        <v>190</v>
      </c>
      <c r="J3153" s="5">
        <f t="shared" si="198"/>
        <v>1273.7421999999999</v>
      </c>
      <c r="K3153" s="11" t="str">
        <f t="shared" si="199"/>
        <v>P0263|Aug</v>
      </c>
    </row>
    <row r="3154" spans="1:11" ht="15" customHeight="1" x14ac:dyDescent="0.25">
      <c r="A3154" s="2" t="s">
        <v>561</v>
      </c>
      <c r="B3154" s="2" t="s">
        <v>7</v>
      </c>
      <c r="C3154" s="2">
        <v>6</v>
      </c>
      <c r="D3154" s="4">
        <v>111.6</v>
      </c>
      <c r="E3154" s="5">
        <f t="shared" si="196"/>
        <v>669.59999999999991</v>
      </c>
      <c r="F3154" s="6">
        <v>0.03</v>
      </c>
      <c r="G3154" s="5">
        <f t="shared" si="197"/>
        <v>20.087999999999997</v>
      </c>
      <c r="H3154" s="2">
        <v>2</v>
      </c>
      <c r="I3154" s="3">
        <v>190</v>
      </c>
      <c r="J3154" s="5">
        <f t="shared" si="198"/>
        <v>839.51199999999994</v>
      </c>
      <c r="K3154" s="11" t="str">
        <f t="shared" si="199"/>
        <v>P0263|Sep</v>
      </c>
    </row>
    <row r="3155" spans="1:11" ht="15" customHeight="1" x14ac:dyDescent="0.25">
      <c r="A3155" s="2" t="s">
        <v>561</v>
      </c>
      <c r="B3155" s="2" t="s">
        <v>8</v>
      </c>
      <c r="C3155" s="2">
        <v>5</v>
      </c>
      <c r="D3155" s="4">
        <v>104.58</v>
      </c>
      <c r="E3155" s="5">
        <f t="shared" si="196"/>
        <v>522.9</v>
      </c>
      <c r="F3155" s="6">
        <v>0.03</v>
      </c>
      <c r="G3155" s="5">
        <f t="shared" si="197"/>
        <v>15.686999999999999</v>
      </c>
      <c r="H3155" s="2">
        <v>2</v>
      </c>
      <c r="I3155" s="3">
        <v>190</v>
      </c>
      <c r="J3155" s="5">
        <f t="shared" si="198"/>
        <v>697.21299999999997</v>
      </c>
      <c r="K3155" s="11" t="str">
        <f t="shared" si="199"/>
        <v>P0263|Oct</v>
      </c>
    </row>
    <row r="3156" spans="1:11" ht="15" customHeight="1" x14ac:dyDescent="0.25">
      <c r="A3156" s="2" t="s">
        <v>561</v>
      </c>
      <c r="B3156" s="2" t="s">
        <v>9</v>
      </c>
      <c r="C3156" s="2">
        <v>6</v>
      </c>
      <c r="D3156" s="4">
        <v>105.36</v>
      </c>
      <c r="E3156" s="5">
        <f t="shared" si="196"/>
        <v>632.16</v>
      </c>
      <c r="F3156" s="6">
        <v>0.03</v>
      </c>
      <c r="G3156" s="5">
        <f t="shared" si="197"/>
        <v>18.964799999999997</v>
      </c>
      <c r="H3156" s="2">
        <v>2</v>
      </c>
      <c r="I3156" s="3">
        <v>190</v>
      </c>
      <c r="J3156" s="5">
        <f t="shared" si="198"/>
        <v>803.1952</v>
      </c>
      <c r="K3156" s="11" t="str">
        <f t="shared" si="199"/>
        <v>P0263|Nov</v>
      </c>
    </row>
    <row r="3157" spans="1:11" ht="15" customHeight="1" x14ac:dyDescent="0.25">
      <c r="A3157" s="2" t="s">
        <v>561</v>
      </c>
      <c r="B3157" s="2" t="s">
        <v>10</v>
      </c>
      <c r="C3157" s="2">
        <v>14</v>
      </c>
      <c r="D3157" s="4">
        <v>193.67</v>
      </c>
      <c r="E3157" s="5">
        <f t="shared" si="196"/>
        <v>2711.3799999999997</v>
      </c>
      <c r="F3157" s="6">
        <v>0.03</v>
      </c>
      <c r="G3157" s="5">
        <f t="shared" si="197"/>
        <v>81.341399999999993</v>
      </c>
      <c r="H3157" s="2">
        <v>6</v>
      </c>
      <c r="I3157" s="3">
        <v>570</v>
      </c>
      <c r="J3157" s="5">
        <f t="shared" si="198"/>
        <v>3200.0385999999999</v>
      </c>
      <c r="K3157" s="11" t="str">
        <f t="shared" si="199"/>
        <v>P0263|Dec</v>
      </c>
    </row>
    <row r="3158" spans="1:11" ht="15" customHeight="1" x14ac:dyDescent="0.25">
      <c r="A3158" s="2" t="s">
        <v>561</v>
      </c>
      <c r="B3158" s="2" t="s">
        <v>11</v>
      </c>
      <c r="C3158" s="2">
        <v>11</v>
      </c>
      <c r="D3158" s="4">
        <v>173.52</v>
      </c>
      <c r="E3158" s="5">
        <f t="shared" si="196"/>
        <v>1908.72</v>
      </c>
      <c r="F3158" s="6">
        <v>0.03</v>
      </c>
      <c r="G3158" s="5">
        <f t="shared" si="197"/>
        <v>57.261600000000001</v>
      </c>
      <c r="H3158" s="2">
        <v>4</v>
      </c>
      <c r="I3158" s="3">
        <v>380</v>
      </c>
      <c r="J3158" s="5">
        <f t="shared" si="198"/>
        <v>2231.4584000000004</v>
      </c>
      <c r="K3158" s="11" t="str">
        <f t="shared" si="199"/>
        <v>P0263|Jan</v>
      </c>
    </row>
    <row r="3159" spans="1:11" ht="15" customHeight="1" x14ac:dyDescent="0.25">
      <c r="A3159" s="2" t="s">
        <v>561</v>
      </c>
      <c r="B3159" s="2" t="s">
        <v>12</v>
      </c>
      <c r="C3159" s="2">
        <v>10</v>
      </c>
      <c r="D3159" s="4">
        <v>164.87</v>
      </c>
      <c r="E3159" s="5">
        <f t="shared" si="196"/>
        <v>1648.7</v>
      </c>
      <c r="F3159" s="6">
        <v>0.03</v>
      </c>
      <c r="G3159" s="5">
        <f t="shared" si="197"/>
        <v>49.460999999999999</v>
      </c>
      <c r="H3159" s="2">
        <v>4</v>
      </c>
      <c r="I3159" s="3">
        <v>380</v>
      </c>
      <c r="J3159" s="5">
        <f t="shared" si="198"/>
        <v>1979.239</v>
      </c>
      <c r="K3159" s="11" t="str">
        <f t="shared" si="199"/>
        <v>P0263|Feb</v>
      </c>
    </row>
    <row r="3160" spans="1:11" ht="15" customHeight="1" x14ac:dyDescent="0.25">
      <c r="A3160" s="2" t="s">
        <v>561</v>
      </c>
      <c r="B3160" s="2" t="s">
        <v>13</v>
      </c>
      <c r="C3160" s="2">
        <v>9</v>
      </c>
      <c r="D3160" s="4">
        <v>161.56</v>
      </c>
      <c r="E3160" s="5">
        <f t="shared" si="196"/>
        <v>1454.04</v>
      </c>
      <c r="F3160" s="6">
        <v>0.03</v>
      </c>
      <c r="G3160" s="5">
        <f t="shared" si="197"/>
        <v>43.621199999999995</v>
      </c>
      <c r="H3160" s="2">
        <v>3</v>
      </c>
      <c r="I3160" s="3">
        <v>285</v>
      </c>
      <c r="J3160" s="5">
        <f t="shared" si="198"/>
        <v>1695.4187999999999</v>
      </c>
      <c r="K3160" s="11" t="str">
        <f t="shared" si="199"/>
        <v>P0263|Mar</v>
      </c>
    </row>
    <row r="3161" spans="1:11" ht="15" customHeight="1" x14ac:dyDescent="0.25">
      <c r="A3161" s="2" t="s">
        <v>563</v>
      </c>
      <c r="B3161" s="2" t="s">
        <v>2</v>
      </c>
      <c r="C3161" s="2">
        <v>5</v>
      </c>
      <c r="D3161" s="4">
        <v>188.7</v>
      </c>
      <c r="E3161" s="5">
        <f t="shared" si="196"/>
        <v>943.5</v>
      </c>
      <c r="F3161" s="6">
        <v>0.03</v>
      </c>
      <c r="G3161" s="5">
        <f t="shared" si="197"/>
        <v>28.305</v>
      </c>
      <c r="H3161" s="2">
        <v>2</v>
      </c>
      <c r="I3161" s="3">
        <v>370</v>
      </c>
      <c r="J3161" s="5">
        <f t="shared" si="198"/>
        <v>1285.1949999999999</v>
      </c>
      <c r="K3161" s="11" t="str">
        <f t="shared" si="199"/>
        <v>P0264|Apr</v>
      </c>
    </row>
    <row r="3162" spans="1:11" ht="15" customHeight="1" x14ac:dyDescent="0.25">
      <c r="A3162" s="2" t="s">
        <v>563</v>
      </c>
      <c r="B3162" s="2" t="s">
        <v>3</v>
      </c>
      <c r="C3162" s="2">
        <v>6</v>
      </c>
      <c r="D3162" s="4">
        <v>188.36</v>
      </c>
      <c r="E3162" s="5">
        <f t="shared" si="196"/>
        <v>1130.1600000000001</v>
      </c>
      <c r="F3162" s="6">
        <v>0.03</v>
      </c>
      <c r="G3162" s="5">
        <f t="shared" si="197"/>
        <v>33.904800000000002</v>
      </c>
      <c r="H3162" s="2">
        <v>2</v>
      </c>
      <c r="I3162" s="3">
        <v>370</v>
      </c>
      <c r="J3162" s="5">
        <f t="shared" si="198"/>
        <v>1466.2552000000001</v>
      </c>
      <c r="K3162" s="11" t="str">
        <f t="shared" si="199"/>
        <v>P0264|May</v>
      </c>
    </row>
    <row r="3163" spans="1:11" ht="15" customHeight="1" x14ac:dyDescent="0.25">
      <c r="A3163" s="2" t="s">
        <v>563</v>
      </c>
      <c r="B3163" s="2" t="s">
        <v>4</v>
      </c>
      <c r="C3163" s="2">
        <v>7</v>
      </c>
      <c r="D3163" s="4">
        <v>200.57</v>
      </c>
      <c r="E3163" s="5">
        <f t="shared" si="196"/>
        <v>1403.99</v>
      </c>
      <c r="F3163" s="6">
        <v>0.03</v>
      </c>
      <c r="G3163" s="5">
        <f t="shared" si="197"/>
        <v>42.119700000000002</v>
      </c>
      <c r="H3163" s="2">
        <v>2</v>
      </c>
      <c r="I3163" s="3">
        <v>370</v>
      </c>
      <c r="J3163" s="5">
        <f t="shared" si="198"/>
        <v>1731.8703</v>
      </c>
      <c r="K3163" s="11" t="str">
        <f t="shared" si="199"/>
        <v>P0264|Jun</v>
      </c>
    </row>
    <row r="3164" spans="1:11" ht="15" customHeight="1" x14ac:dyDescent="0.25">
      <c r="A3164" s="2" t="s">
        <v>563</v>
      </c>
      <c r="B3164" s="2" t="s">
        <v>5</v>
      </c>
      <c r="C3164" s="2">
        <v>10</v>
      </c>
      <c r="D3164" s="4">
        <v>230.86</v>
      </c>
      <c r="E3164" s="5">
        <f t="shared" si="196"/>
        <v>2308.6000000000004</v>
      </c>
      <c r="F3164" s="6">
        <v>0.03</v>
      </c>
      <c r="G3164" s="5">
        <f t="shared" si="197"/>
        <v>69.25800000000001</v>
      </c>
      <c r="H3164" s="2">
        <v>3</v>
      </c>
      <c r="I3164" s="3">
        <v>555</v>
      </c>
      <c r="J3164" s="5">
        <f t="shared" si="198"/>
        <v>2794.3420000000006</v>
      </c>
      <c r="K3164" s="11" t="str">
        <f t="shared" si="199"/>
        <v>P0264|Jul</v>
      </c>
    </row>
    <row r="3165" spans="1:11" ht="15" customHeight="1" x14ac:dyDescent="0.25">
      <c r="A3165" s="2" t="s">
        <v>563</v>
      </c>
      <c r="B3165" s="2" t="s">
        <v>6</v>
      </c>
      <c r="C3165" s="2">
        <v>9</v>
      </c>
      <c r="D3165" s="4">
        <v>204.89</v>
      </c>
      <c r="E3165" s="5">
        <f t="shared" si="196"/>
        <v>1844.0099999999998</v>
      </c>
      <c r="F3165" s="6">
        <v>0.03</v>
      </c>
      <c r="G3165" s="5">
        <f t="shared" si="197"/>
        <v>55.320299999999989</v>
      </c>
      <c r="H3165" s="2">
        <v>2</v>
      </c>
      <c r="I3165" s="3">
        <v>370</v>
      </c>
      <c r="J3165" s="5">
        <f t="shared" si="198"/>
        <v>2158.6896999999999</v>
      </c>
      <c r="K3165" s="11" t="str">
        <f t="shared" si="199"/>
        <v>P0264|Aug</v>
      </c>
    </row>
    <row r="3166" spans="1:11" ht="15" customHeight="1" x14ac:dyDescent="0.25">
      <c r="A3166" s="2" t="s">
        <v>563</v>
      </c>
      <c r="B3166" s="2" t="s">
        <v>7</v>
      </c>
      <c r="C3166" s="2">
        <v>6</v>
      </c>
      <c r="D3166" s="4">
        <v>199.19</v>
      </c>
      <c r="E3166" s="5">
        <f t="shared" si="196"/>
        <v>1195.1399999999999</v>
      </c>
      <c r="F3166" s="6">
        <v>0.03</v>
      </c>
      <c r="G3166" s="5">
        <f t="shared" si="197"/>
        <v>35.854199999999992</v>
      </c>
      <c r="H3166" s="2">
        <v>2</v>
      </c>
      <c r="I3166" s="3">
        <v>370</v>
      </c>
      <c r="J3166" s="5">
        <f t="shared" si="198"/>
        <v>1529.2857999999999</v>
      </c>
      <c r="K3166" s="11" t="str">
        <f t="shared" si="199"/>
        <v>P0264|Sep</v>
      </c>
    </row>
    <row r="3167" spans="1:11" ht="15" customHeight="1" x14ac:dyDescent="0.25">
      <c r="A3167" s="2" t="s">
        <v>563</v>
      </c>
      <c r="B3167" s="2" t="s">
        <v>8</v>
      </c>
      <c r="C3167" s="2">
        <v>6</v>
      </c>
      <c r="D3167" s="4">
        <v>189.53</v>
      </c>
      <c r="E3167" s="5">
        <f t="shared" si="196"/>
        <v>1137.18</v>
      </c>
      <c r="F3167" s="6">
        <v>0.03</v>
      </c>
      <c r="G3167" s="5">
        <f t="shared" si="197"/>
        <v>34.115400000000001</v>
      </c>
      <c r="H3167" s="2">
        <v>2</v>
      </c>
      <c r="I3167" s="3">
        <v>370</v>
      </c>
      <c r="J3167" s="5">
        <f t="shared" si="198"/>
        <v>1473.0646000000002</v>
      </c>
      <c r="K3167" s="11" t="str">
        <f t="shared" si="199"/>
        <v>P0264|Oct</v>
      </c>
    </row>
    <row r="3168" spans="1:11" ht="15" customHeight="1" x14ac:dyDescent="0.25">
      <c r="A3168" s="2" t="s">
        <v>563</v>
      </c>
      <c r="B3168" s="2" t="s">
        <v>9</v>
      </c>
      <c r="C3168" s="2">
        <v>6</v>
      </c>
      <c r="D3168" s="4">
        <v>191.08</v>
      </c>
      <c r="E3168" s="5">
        <f t="shared" si="196"/>
        <v>1146.48</v>
      </c>
      <c r="F3168" s="6">
        <v>0.03</v>
      </c>
      <c r="G3168" s="5">
        <f t="shared" si="197"/>
        <v>34.394399999999997</v>
      </c>
      <c r="H3168" s="2">
        <v>2</v>
      </c>
      <c r="I3168" s="3">
        <v>370</v>
      </c>
      <c r="J3168" s="5">
        <f t="shared" si="198"/>
        <v>1482.0856000000001</v>
      </c>
      <c r="K3168" s="11" t="str">
        <f t="shared" si="199"/>
        <v>P0264|Nov</v>
      </c>
    </row>
    <row r="3169" spans="1:11" ht="15" customHeight="1" x14ac:dyDescent="0.25">
      <c r="A3169" s="2" t="s">
        <v>563</v>
      </c>
      <c r="B3169" s="2" t="s">
        <v>10</v>
      </c>
      <c r="C3169" s="2">
        <v>13</v>
      </c>
      <c r="D3169" s="4">
        <v>343.73</v>
      </c>
      <c r="E3169" s="5">
        <f t="shared" si="196"/>
        <v>4468.49</v>
      </c>
      <c r="F3169" s="6">
        <v>0.03</v>
      </c>
      <c r="G3169" s="5">
        <f t="shared" si="197"/>
        <v>134.0547</v>
      </c>
      <c r="H3169" s="2">
        <v>5</v>
      </c>
      <c r="I3169" s="3">
        <v>925</v>
      </c>
      <c r="J3169" s="5">
        <f t="shared" si="198"/>
        <v>5259.4353000000001</v>
      </c>
      <c r="K3169" s="11" t="str">
        <f t="shared" si="199"/>
        <v>P0264|Dec</v>
      </c>
    </row>
    <row r="3170" spans="1:11" ht="15" customHeight="1" x14ac:dyDescent="0.25">
      <c r="A3170" s="2" t="s">
        <v>563</v>
      </c>
      <c r="B3170" s="2" t="s">
        <v>11</v>
      </c>
      <c r="C3170" s="2">
        <v>11</v>
      </c>
      <c r="D3170" s="4">
        <v>327.47000000000003</v>
      </c>
      <c r="E3170" s="5">
        <f t="shared" si="196"/>
        <v>3602.17</v>
      </c>
      <c r="F3170" s="6">
        <v>0.03</v>
      </c>
      <c r="G3170" s="5">
        <f t="shared" si="197"/>
        <v>108.0651</v>
      </c>
      <c r="H3170" s="2">
        <v>4</v>
      </c>
      <c r="I3170" s="3">
        <v>740</v>
      </c>
      <c r="J3170" s="5">
        <f t="shared" si="198"/>
        <v>4234.1049000000003</v>
      </c>
      <c r="K3170" s="11" t="str">
        <f t="shared" si="199"/>
        <v>P0264|Jan</v>
      </c>
    </row>
    <row r="3171" spans="1:11" ht="15" customHeight="1" x14ac:dyDescent="0.25">
      <c r="A3171" s="2" t="s">
        <v>563</v>
      </c>
      <c r="B3171" s="2" t="s">
        <v>12</v>
      </c>
      <c r="C3171" s="2">
        <v>11</v>
      </c>
      <c r="D3171" s="4">
        <v>300.44</v>
      </c>
      <c r="E3171" s="5">
        <f t="shared" si="196"/>
        <v>3304.84</v>
      </c>
      <c r="F3171" s="6">
        <v>0.03</v>
      </c>
      <c r="G3171" s="5">
        <f t="shared" si="197"/>
        <v>99.145200000000003</v>
      </c>
      <c r="H3171" s="2">
        <v>4</v>
      </c>
      <c r="I3171" s="3">
        <v>740</v>
      </c>
      <c r="J3171" s="5">
        <f t="shared" si="198"/>
        <v>3945.6948000000002</v>
      </c>
      <c r="K3171" s="11" t="str">
        <f t="shared" si="199"/>
        <v>P0264|Feb</v>
      </c>
    </row>
    <row r="3172" spans="1:11" ht="15" customHeight="1" x14ac:dyDescent="0.25">
      <c r="A3172" s="2" t="s">
        <v>563</v>
      </c>
      <c r="B3172" s="2" t="s">
        <v>13</v>
      </c>
      <c r="C3172" s="2">
        <v>10</v>
      </c>
      <c r="D3172" s="4">
        <v>267.64</v>
      </c>
      <c r="E3172" s="5">
        <f t="shared" si="196"/>
        <v>2676.3999999999996</v>
      </c>
      <c r="F3172" s="6">
        <v>0.03</v>
      </c>
      <c r="G3172" s="5">
        <f t="shared" si="197"/>
        <v>80.291999999999987</v>
      </c>
      <c r="H3172" s="2">
        <v>4</v>
      </c>
      <c r="I3172" s="3">
        <v>740</v>
      </c>
      <c r="J3172" s="5">
        <f t="shared" si="198"/>
        <v>3336.1079999999997</v>
      </c>
      <c r="K3172" s="11" t="str">
        <f t="shared" si="199"/>
        <v>P0264|Mar</v>
      </c>
    </row>
    <row r="3173" spans="1:11" ht="15" customHeight="1" x14ac:dyDescent="0.25">
      <c r="A3173" s="2" t="s">
        <v>565</v>
      </c>
      <c r="B3173" s="2" t="s">
        <v>2</v>
      </c>
      <c r="C3173" s="2">
        <v>6</v>
      </c>
      <c r="D3173" s="4">
        <v>101.16</v>
      </c>
      <c r="E3173" s="5">
        <f t="shared" si="196"/>
        <v>606.96</v>
      </c>
      <c r="F3173" s="6">
        <v>0.03</v>
      </c>
      <c r="G3173" s="5">
        <f t="shared" si="197"/>
        <v>18.2088</v>
      </c>
      <c r="H3173" s="2">
        <v>2</v>
      </c>
      <c r="I3173" s="3">
        <v>240</v>
      </c>
      <c r="J3173" s="5">
        <f t="shared" si="198"/>
        <v>828.75120000000004</v>
      </c>
      <c r="K3173" s="11" t="str">
        <f t="shared" si="199"/>
        <v>P0265|Apr</v>
      </c>
    </row>
    <row r="3174" spans="1:11" ht="15" customHeight="1" x14ac:dyDescent="0.25">
      <c r="A3174" s="2" t="s">
        <v>565</v>
      </c>
      <c r="B3174" s="2" t="s">
        <v>3</v>
      </c>
      <c r="C3174" s="2">
        <v>6</v>
      </c>
      <c r="D3174" s="4">
        <v>116.09</v>
      </c>
      <c r="E3174" s="5">
        <f t="shared" si="196"/>
        <v>696.54</v>
      </c>
      <c r="F3174" s="6">
        <v>0.03</v>
      </c>
      <c r="G3174" s="5">
        <f t="shared" si="197"/>
        <v>20.896199999999997</v>
      </c>
      <c r="H3174" s="2">
        <v>2</v>
      </c>
      <c r="I3174" s="3">
        <v>240</v>
      </c>
      <c r="J3174" s="5">
        <f t="shared" si="198"/>
        <v>915.64379999999994</v>
      </c>
      <c r="K3174" s="11" t="str">
        <f t="shared" si="199"/>
        <v>P0265|May</v>
      </c>
    </row>
    <row r="3175" spans="1:11" ht="15" customHeight="1" x14ac:dyDescent="0.25">
      <c r="A3175" s="2" t="s">
        <v>565</v>
      </c>
      <c r="B3175" s="2" t="s">
        <v>4</v>
      </c>
      <c r="C3175" s="2">
        <v>7</v>
      </c>
      <c r="D3175" s="4">
        <v>95.77</v>
      </c>
      <c r="E3175" s="5">
        <f t="shared" si="196"/>
        <v>670.39</v>
      </c>
      <c r="F3175" s="6">
        <v>0.03</v>
      </c>
      <c r="G3175" s="5">
        <f t="shared" si="197"/>
        <v>20.111699999999999</v>
      </c>
      <c r="H3175" s="2">
        <v>2</v>
      </c>
      <c r="I3175" s="3">
        <v>240</v>
      </c>
      <c r="J3175" s="5">
        <f t="shared" si="198"/>
        <v>890.27829999999994</v>
      </c>
      <c r="K3175" s="11" t="str">
        <f t="shared" si="199"/>
        <v>P0265|Jun</v>
      </c>
    </row>
    <row r="3176" spans="1:11" ht="15" customHeight="1" x14ac:dyDescent="0.25">
      <c r="A3176" s="2" t="s">
        <v>565</v>
      </c>
      <c r="B3176" s="2" t="s">
        <v>5</v>
      </c>
      <c r="C3176" s="2">
        <v>11</v>
      </c>
      <c r="D3176" s="4">
        <v>120.79</v>
      </c>
      <c r="E3176" s="5">
        <f t="shared" si="196"/>
        <v>1328.69</v>
      </c>
      <c r="F3176" s="6">
        <v>0.03</v>
      </c>
      <c r="G3176" s="5">
        <f t="shared" si="197"/>
        <v>39.860700000000001</v>
      </c>
      <c r="H3176" s="2">
        <v>3</v>
      </c>
      <c r="I3176" s="3">
        <v>360</v>
      </c>
      <c r="J3176" s="5">
        <f t="shared" si="198"/>
        <v>1648.8293000000001</v>
      </c>
      <c r="K3176" s="11" t="str">
        <f t="shared" si="199"/>
        <v>P0265|Jul</v>
      </c>
    </row>
    <row r="3177" spans="1:11" ht="15" customHeight="1" x14ac:dyDescent="0.25">
      <c r="A3177" s="2" t="s">
        <v>565</v>
      </c>
      <c r="B3177" s="2" t="s">
        <v>6</v>
      </c>
      <c r="C3177" s="2">
        <v>10</v>
      </c>
      <c r="D3177" s="4">
        <v>120.31</v>
      </c>
      <c r="E3177" s="5">
        <f t="shared" si="196"/>
        <v>1203.0999999999999</v>
      </c>
      <c r="F3177" s="6">
        <v>0.03</v>
      </c>
      <c r="G3177" s="5">
        <f t="shared" si="197"/>
        <v>36.092999999999996</v>
      </c>
      <c r="H3177" s="2">
        <v>3</v>
      </c>
      <c r="I3177" s="3">
        <v>360</v>
      </c>
      <c r="J3177" s="5">
        <f t="shared" si="198"/>
        <v>1527.0069999999998</v>
      </c>
      <c r="K3177" s="11" t="str">
        <f t="shared" si="199"/>
        <v>P0265|Aug</v>
      </c>
    </row>
    <row r="3178" spans="1:11" ht="15" customHeight="1" x14ac:dyDescent="0.25">
      <c r="A3178" s="2" t="s">
        <v>565</v>
      </c>
      <c r="B3178" s="2" t="s">
        <v>7</v>
      </c>
      <c r="C3178" s="2">
        <v>6</v>
      </c>
      <c r="D3178" s="4">
        <v>114.7</v>
      </c>
      <c r="E3178" s="5">
        <f t="shared" si="196"/>
        <v>688.2</v>
      </c>
      <c r="F3178" s="6">
        <v>0.03</v>
      </c>
      <c r="G3178" s="5">
        <f t="shared" si="197"/>
        <v>20.646000000000001</v>
      </c>
      <c r="H3178" s="2">
        <v>2</v>
      </c>
      <c r="I3178" s="3">
        <v>240</v>
      </c>
      <c r="J3178" s="5">
        <f t="shared" si="198"/>
        <v>907.55400000000009</v>
      </c>
      <c r="K3178" s="11" t="str">
        <f t="shared" si="199"/>
        <v>P0265|Sep</v>
      </c>
    </row>
    <row r="3179" spans="1:11" ht="15" customHeight="1" x14ac:dyDescent="0.25">
      <c r="A3179" s="2" t="s">
        <v>565</v>
      </c>
      <c r="B3179" s="2" t="s">
        <v>8</v>
      </c>
      <c r="C3179" s="2">
        <v>6</v>
      </c>
      <c r="D3179" s="4">
        <v>111.83</v>
      </c>
      <c r="E3179" s="5">
        <f t="shared" si="196"/>
        <v>670.98</v>
      </c>
      <c r="F3179" s="6">
        <v>0.03</v>
      </c>
      <c r="G3179" s="5">
        <f t="shared" si="197"/>
        <v>20.1294</v>
      </c>
      <c r="H3179" s="2">
        <v>2</v>
      </c>
      <c r="I3179" s="3">
        <v>240</v>
      </c>
      <c r="J3179" s="5">
        <f t="shared" si="198"/>
        <v>890.85059999999999</v>
      </c>
      <c r="K3179" s="11" t="str">
        <f t="shared" si="199"/>
        <v>P0265|Oct</v>
      </c>
    </row>
    <row r="3180" spans="1:11" ht="15" customHeight="1" x14ac:dyDescent="0.25">
      <c r="A3180" s="2" t="s">
        <v>565</v>
      </c>
      <c r="B3180" s="2" t="s">
        <v>9</v>
      </c>
      <c r="C3180" s="2">
        <v>6</v>
      </c>
      <c r="D3180" s="4">
        <v>115.57</v>
      </c>
      <c r="E3180" s="5">
        <f t="shared" si="196"/>
        <v>693.42</v>
      </c>
      <c r="F3180" s="6">
        <v>0.03</v>
      </c>
      <c r="G3180" s="5">
        <f t="shared" si="197"/>
        <v>20.802599999999998</v>
      </c>
      <c r="H3180" s="2">
        <v>2</v>
      </c>
      <c r="I3180" s="3">
        <v>240</v>
      </c>
      <c r="J3180" s="5">
        <f t="shared" si="198"/>
        <v>912.61739999999998</v>
      </c>
      <c r="K3180" s="11" t="str">
        <f t="shared" si="199"/>
        <v>P0265|Nov</v>
      </c>
    </row>
    <row r="3181" spans="1:11" ht="15" customHeight="1" x14ac:dyDescent="0.25">
      <c r="A3181" s="2" t="s">
        <v>565</v>
      </c>
      <c r="B3181" s="2" t="s">
        <v>10</v>
      </c>
      <c r="C3181" s="2">
        <v>13</v>
      </c>
      <c r="D3181" s="4">
        <v>185.22</v>
      </c>
      <c r="E3181" s="5">
        <f t="shared" si="196"/>
        <v>2407.86</v>
      </c>
      <c r="F3181" s="6">
        <v>0.03</v>
      </c>
      <c r="G3181" s="5">
        <f t="shared" si="197"/>
        <v>72.235799999999998</v>
      </c>
      <c r="H3181" s="2">
        <v>5</v>
      </c>
      <c r="I3181" s="3">
        <v>600</v>
      </c>
      <c r="J3181" s="5">
        <f t="shared" si="198"/>
        <v>2935.6242000000002</v>
      </c>
      <c r="K3181" s="11" t="str">
        <f t="shared" si="199"/>
        <v>P0265|Dec</v>
      </c>
    </row>
    <row r="3182" spans="1:11" ht="15" customHeight="1" x14ac:dyDescent="0.25">
      <c r="A3182" s="2" t="s">
        <v>565</v>
      </c>
      <c r="B3182" s="2" t="s">
        <v>11</v>
      </c>
      <c r="C3182" s="2">
        <v>13</v>
      </c>
      <c r="D3182" s="4">
        <v>197.92</v>
      </c>
      <c r="E3182" s="5">
        <f t="shared" si="196"/>
        <v>2572.96</v>
      </c>
      <c r="F3182" s="6">
        <v>0.03</v>
      </c>
      <c r="G3182" s="5">
        <f t="shared" si="197"/>
        <v>77.188800000000001</v>
      </c>
      <c r="H3182" s="2">
        <v>5</v>
      </c>
      <c r="I3182" s="3">
        <v>600</v>
      </c>
      <c r="J3182" s="5">
        <f t="shared" si="198"/>
        <v>3095.7712000000001</v>
      </c>
      <c r="K3182" s="11" t="str">
        <f t="shared" si="199"/>
        <v>P0265|Jan</v>
      </c>
    </row>
    <row r="3183" spans="1:11" ht="15" customHeight="1" x14ac:dyDescent="0.25">
      <c r="A3183" s="2" t="s">
        <v>565</v>
      </c>
      <c r="B3183" s="2" t="s">
        <v>12</v>
      </c>
      <c r="C3183" s="2">
        <v>11</v>
      </c>
      <c r="D3183" s="4">
        <v>171.85</v>
      </c>
      <c r="E3183" s="5">
        <f t="shared" si="196"/>
        <v>1890.35</v>
      </c>
      <c r="F3183" s="6">
        <v>0.03</v>
      </c>
      <c r="G3183" s="5">
        <f t="shared" si="197"/>
        <v>56.710499999999996</v>
      </c>
      <c r="H3183" s="2">
        <v>4</v>
      </c>
      <c r="I3183" s="3">
        <v>480</v>
      </c>
      <c r="J3183" s="5">
        <f t="shared" si="198"/>
        <v>2313.6394999999998</v>
      </c>
      <c r="K3183" s="11" t="str">
        <f t="shared" si="199"/>
        <v>P0265|Feb</v>
      </c>
    </row>
    <row r="3184" spans="1:11" ht="15" customHeight="1" x14ac:dyDescent="0.25">
      <c r="A3184" s="2" t="s">
        <v>565</v>
      </c>
      <c r="B3184" s="2" t="s">
        <v>13</v>
      </c>
      <c r="C3184" s="2">
        <v>12</v>
      </c>
      <c r="D3184" s="4">
        <v>150.79</v>
      </c>
      <c r="E3184" s="5">
        <f t="shared" si="196"/>
        <v>1809.48</v>
      </c>
      <c r="F3184" s="6">
        <v>0.03</v>
      </c>
      <c r="G3184" s="5">
        <f t="shared" si="197"/>
        <v>54.284399999999998</v>
      </c>
      <c r="H3184" s="2">
        <v>4</v>
      </c>
      <c r="I3184" s="3">
        <v>480</v>
      </c>
      <c r="J3184" s="5">
        <f t="shared" si="198"/>
        <v>2235.1956</v>
      </c>
      <c r="K3184" s="11" t="str">
        <f t="shared" si="199"/>
        <v>P0265|Mar</v>
      </c>
    </row>
    <row r="3185" spans="1:11" ht="15" customHeight="1" x14ac:dyDescent="0.25">
      <c r="A3185" s="2" t="s">
        <v>567</v>
      </c>
      <c r="B3185" s="2" t="s">
        <v>2</v>
      </c>
      <c r="C3185" s="2">
        <v>7</v>
      </c>
      <c r="D3185" s="4">
        <v>122.9</v>
      </c>
      <c r="E3185" s="5">
        <f t="shared" si="196"/>
        <v>860.30000000000007</v>
      </c>
      <c r="F3185" s="6">
        <v>0.03</v>
      </c>
      <c r="G3185" s="5">
        <f t="shared" si="197"/>
        <v>25.809000000000001</v>
      </c>
      <c r="H3185" s="2">
        <v>2</v>
      </c>
      <c r="I3185" s="3">
        <v>240</v>
      </c>
      <c r="J3185" s="5">
        <f t="shared" si="198"/>
        <v>1074.4910000000002</v>
      </c>
      <c r="K3185" s="11" t="str">
        <f t="shared" si="199"/>
        <v>P0266|Apr</v>
      </c>
    </row>
    <row r="3186" spans="1:11" ht="15" customHeight="1" x14ac:dyDescent="0.25">
      <c r="A3186" s="2" t="s">
        <v>567</v>
      </c>
      <c r="B3186" s="2" t="s">
        <v>3</v>
      </c>
      <c r="C3186" s="2">
        <v>7</v>
      </c>
      <c r="D3186" s="4">
        <v>118.31</v>
      </c>
      <c r="E3186" s="5">
        <f t="shared" si="196"/>
        <v>828.17000000000007</v>
      </c>
      <c r="F3186" s="6">
        <v>0.03</v>
      </c>
      <c r="G3186" s="5">
        <f t="shared" si="197"/>
        <v>24.845100000000002</v>
      </c>
      <c r="H3186" s="2">
        <v>2</v>
      </c>
      <c r="I3186" s="3">
        <v>240</v>
      </c>
      <c r="J3186" s="5">
        <f t="shared" si="198"/>
        <v>1043.3249000000001</v>
      </c>
      <c r="K3186" s="11" t="str">
        <f t="shared" si="199"/>
        <v>P0266|May</v>
      </c>
    </row>
    <row r="3187" spans="1:11" ht="15" customHeight="1" x14ac:dyDescent="0.25">
      <c r="A3187" s="2" t="s">
        <v>567</v>
      </c>
      <c r="B3187" s="2" t="s">
        <v>4</v>
      </c>
      <c r="C3187" s="2">
        <v>9</v>
      </c>
      <c r="D3187" s="4">
        <v>115.35</v>
      </c>
      <c r="E3187" s="5">
        <f t="shared" si="196"/>
        <v>1038.1499999999999</v>
      </c>
      <c r="F3187" s="6">
        <v>0.03</v>
      </c>
      <c r="G3187" s="5">
        <f t="shared" si="197"/>
        <v>31.144499999999994</v>
      </c>
      <c r="H3187" s="2">
        <v>3</v>
      </c>
      <c r="I3187" s="3">
        <v>360</v>
      </c>
      <c r="J3187" s="5">
        <f t="shared" si="198"/>
        <v>1367.0054999999998</v>
      </c>
      <c r="K3187" s="11" t="str">
        <f t="shared" si="199"/>
        <v>P0266|Jun</v>
      </c>
    </row>
    <row r="3188" spans="1:11" ht="15" customHeight="1" x14ac:dyDescent="0.25">
      <c r="A3188" s="2" t="s">
        <v>567</v>
      </c>
      <c r="B3188" s="2" t="s">
        <v>5</v>
      </c>
      <c r="C3188" s="2">
        <v>12</v>
      </c>
      <c r="D3188" s="4">
        <v>146.5</v>
      </c>
      <c r="E3188" s="5">
        <f t="shared" si="196"/>
        <v>1758</v>
      </c>
      <c r="F3188" s="6">
        <v>0.03</v>
      </c>
      <c r="G3188" s="5">
        <f t="shared" si="197"/>
        <v>52.739999999999995</v>
      </c>
      <c r="H3188" s="2">
        <v>3</v>
      </c>
      <c r="I3188" s="3">
        <v>360</v>
      </c>
      <c r="J3188" s="5">
        <f t="shared" si="198"/>
        <v>2065.2600000000002</v>
      </c>
      <c r="K3188" s="11" t="str">
        <f t="shared" si="199"/>
        <v>P0266|Jul</v>
      </c>
    </row>
    <row r="3189" spans="1:11" ht="15" customHeight="1" x14ac:dyDescent="0.25">
      <c r="A3189" s="2" t="s">
        <v>567</v>
      </c>
      <c r="B3189" s="2" t="s">
        <v>6</v>
      </c>
      <c r="C3189" s="2">
        <v>10</v>
      </c>
      <c r="D3189" s="4">
        <v>141.44999999999999</v>
      </c>
      <c r="E3189" s="5">
        <f t="shared" si="196"/>
        <v>1414.5</v>
      </c>
      <c r="F3189" s="6">
        <v>0.03</v>
      </c>
      <c r="G3189" s="5">
        <f t="shared" si="197"/>
        <v>42.434999999999995</v>
      </c>
      <c r="H3189" s="2">
        <v>3</v>
      </c>
      <c r="I3189" s="3">
        <v>360</v>
      </c>
      <c r="J3189" s="5">
        <f t="shared" si="198"/>
        <v>1732.0650000000001</v>
      </c>
      <c r="K3189" s="11" t="str">
        <f t="shared" si="199"/>
        <v>P0266|Aug</v>
      </c>
    </row>
    <row r="3190" spans="1:11" ht="15" customHeight="1" x14ac:dyDescent="0.25">
      <c r="A3190" s="2" t="s">
        <v>567</v>
      </c>
      <c r="B3190" s="2" t="s">
        <v>7</v>
      </c>
      <c r="C3190" s="2">
        <v>7</v>
      </c>
      <c r="D3190" s="4">
        <v>125.55</v>
      </c>
      <c r="E3190" s="5">
        <f t="shared" si="196"/>
        <v>878.85</v>
      </c>
      <c r="F3190" s="6">
        <v>0.03</v>
      </c>
      <c r="G3190" s="5">
        <f t="shared" si="197"/>
        <v>26.365500000000001</v>
      </c>
      <c r="H3190" s="2">
        <v>2</v>
      </c>
      <c r="I3190" s="3">
        <v>240</v>
      </c>
      <c r="J3190" s="5">
        <f t="shared" si="198"/>
        <v>1092.4844999999998</v>
      </c>
      <c r="K3190" s="11" t="str">
        <f t="shared" si="199"/>
        <v>P0266|Sep</v>
      </c>
    </row>
    <row r="3191" spans="1:11" ht="15" customHeight="1" x14ac:dyDescent="0.25">
      <c r="A3191" s="2" t="s">
        <v>567</v>
      </c>
      <c r="B3191" s="2" t="s">
        <v>8</v>
      </c>
      <c r="C3191" s="2">
        <v>6</v>
      </c>
      <c r="D3191" s="4">
        <v>106.21</v>
      </c>
      <c r="E3191" s="5">
        <f t="shared" si="196"/>
        <v>637.26</v>
      </c>
      <c r="F3191" s="6">
        <v>0.03</v>
      </c>
      <c r="G3191" s="5">
        <f t="shared" si="197"/>
        <v>19.117799999999999</v>
      </c>
      <c r="H3191" s="2">
        <v>2</v>
      </c>
      <c r="I3191" s="3">
        <v>240</v>
      </c>
      <c r="J3191" s="5">
        <f t="shared" si="198"/>
        <v>858.1422</v>
      </c>
      <c r="K3191" s="11" t="str">
        <f t="shared" si="199"/>
        <v>P0266|Oct</v>
      </c>
    </row>
    <row r="3192" spans="1:11" ht="15" customHeight="1" x14ac:dyDescent="0.25">
      <c r="A3192" s="2" t="s">
        <v>567</v>
      </c>
      <c r="B3192" s="2" t="s">
        <v>9</v>
      </c>
      <c r="C3192" s="2">
        <v>6</v>
      </c>
      <c r="D3192" s="4">
        <v>120.1</v>
      </c>
      <c r="E3192" s="5">
        <f t="shared" si="196"/>
        <v>720.59999999999991</v>
      </c>
      <c r="F3192" s="6">
        <v>0.03</v>
      </c>
      <c r="G3192" s="5">
        <f t="shared" si="197"/>
        <v>21.617999999999995</v>
      </c>
      <c r="H3192" s="2">
        <v>2</v>
      </c>
      <c r="I3192" s="3">
        <v>240</v>
      </c>
      <c r="J3192" s="5">
        <f t="shared" si="198"/>
        <v>938.98199999999997</v>
      </c>
      <c r="K3192" s="11" t="str">
        <f t="shared" si="199"/>
        <v>P0266|Nov</v>
      </c>
    </row>
    <row r="3193" spans="1:11" ht="15" customHeight="1" x14ac:dyDescent="0.25">
      <c r="A3193" s="2" t="s">
        <v>567</v>
      </c>
      <c r="B3193" s="2" t="s">
        <v>10</v>
      </c>
      <c r="C3193" s="2">
        <v>15</v>
      </c>
      <c r="D3193" s="4">
        <v>220.27</v>
      </c>
      <c r="E3193" s="5">
        <f t="shared" si="196"/>
        <v>3304.05</v>
      </c>
      <c r="F3193" s="6">
        <v>0.03</v>
      </c>
      <c r="G3193" s="5">
        <f t="shared" si="197"/>
        <v>99.121499999999997</v>
      </c>
      <c r="H3193" s="2">
        <v>6</v>
      </c>
      <c r="I3193" s="3">
        <v>720</v>
      </c>
      <c r="J3193" s="5">
        <f t="shared" si="198"/>
        <v>3924.9285</v>
      </c>
      <c r="K3193" s="11" t="str">
        <f t="shared" si="199"/>
        <v>P0266|Dec</v>
      </c>
    </row>
    <row r="3194" spans="1:11" ht="15" customHeight="1" x14ac:dyDescent="0.25">
      <c r="A3194" s="2" t="s">
        <v>567</v>
      </c>
      <c r="B3194" s="2" t="s">
        <v>11</v>
      </c>
      <c r="C3194" s="2">
        <v>14</v>
      </c>
      <c r="D3194" s="4">
        <v>197.37</v>
      </c>
      <c r="E3194" s="5">
        <f t="shared" si="196"/>
        <v>2763.1800000000003</v>
      </c>
      <c r="F3194" s="6">
        <v>0.03</v>
      </c>
      <c r="G3194" s="5">
        <f t="shared" si="197"/>
        <v>82.895400000000009</v>
      </c>
      <c r="H3194" s="2">
        <v>5</v>
      </c>
      <c r="I3194" s="3">
        <v>600</v>
      </c>
      <c r="J3194" s="5">
        <f t="shared" si="198"/>
        <v>3280.2846000000004</v>
      </c>
      <c r="K3194" s="11" t="str">
        <f t="shared" si="199"/>
        <v>P0266|Jan</v>
      </c>
    </row>
    <row r="3195" spans="1:11" ht="15" customHeight="1" x14ac:dyDescent="0.25">
      <c r="A3195" s="2" t="s">
        <v>567</v>
      </c>
      <c r="B3195" s="2" t="s">
        <v>12</v>
      </c>
      <c r="C3195" s="2">
        <v>11</v>
      </c>
      <c r="D3195" s="4">
        <v>197.94</v>
      </c>
      <c r="E3195" s="5">
        <f t="shared" si="196"/>
        <v>2177.34</v>
      </c>
      <c r="F3195" s="6">
        <v>0.03</v>
      </c>
      <c r="G3195" s="5">
        <f t="shared" si="197"/>
        <v>65.3202</v>
      </c>
      <c r="H3195" s="2">
        <v>4</v>
      </c>
      <c r="I3195" s="3">
        <v>480</v>
      </c>
      <c r="J3195" s="5">
        <f t="shared" si="198"/>
        <v>2592.0198</v>
      </c>
      <c r="K3195" s="11" t="str">
        <f t="shared" si="199"/>
        <v>P0266|Feb</v>
      </c>
    </row>
    <row r="3196" spans="1:11" ht="15" customHeight="1" x14ac:dyDescent="0.25">
      <c r="A3196" s="2" t="s">
        <v>567</v>
      </c>
      <c r="B3196" s="2" t="s">
        <v>13</v>
      </c>
      <c r="C3196" s="2">
        <v>12</v>
      </c>
      <c r="D3196" s="4">
        <v>165.14</v>
      </c>
      <c r="E3196" s="5">
        <f t="shared" si="196"/>
        <v>1981.6799999999998</v>
      </c>
      <c r="F3196" s="6">
        <v>0.03</v>
      </c>
      <c r="G3196" s="5">
        <f t="shared" si="197"/>
        <v>59.450399999999995</v>
      </c>
      <c r="H3196" s="2">
        <v>4</v>
      </c>
      <c r="I3196" s="3">
        <v>480</v>
      </c>
      <c r="J3196" s="5">
        <f t="shared" si="198"/>
        <v>2402.2295999999997</v>
      </c>
      <c r="K3196" s="11" t="str">
        <f t="shared" si="199"/>
        <v>P0266|Mar</v>
      </c>
    </row>
    <row r="3197" spans="1:11" ht="15" customHeight="1" x14ac:dyDescent="0.25">
      <c r="A3197" s="2" t="s">
        <v>569</v>
      </c>
      <c r="B3197" s="2" t="s">
        <v>2</v>
      </c>
      <c r="C3197" s="2">
        <v>6</v>
      </c>
      <c r="D3197" s="4">
        <v>230.93</v>
      </c>
      <c r="E3197" s="5">
        <f t="shared" si="196"/>
        <v>1385.58</v>
      </c>
      <c r="F3197" s="6">
        <v>0.03</v>
      </c>
      <c r="G3197" s="5">
        <f t="shared" si="197"/>
        <v>41.567399999999999</v>
      </c>
      <c r="H3197" s="2">
        <v>2</v>
      </c>
      <c r="I3197" s="3">
        <v>450</v>
      </c>
      <c r="J3197" s="5">
        <f t="shared" si="198"/>
        <v>1794.0126</v>
      </c>
      <c r="K3197" s="11" t="str">
        <f t="shared" si="199"/>
        <v>P0267|Apr</v>
      </c>
    </row>
    <row r="3198" spans="1:11" ht="15" customHeight="1" x14ac:dyDescent="0.25">
      <c r="A3198" s="2" t="s">
        <v>569</v>
      </c>
      <c r="B3198" s="2" t="s">
        <v>3</v>
      </c>
      <c r="C3198" s="2">
        <v>7</v>
      </c>
      <c r="D3198" s="4">
        <v>255.77</v>
      </c>
      <c r="E3198" s="5">
        <f t="shared" si="196"/>
        <v>1790.39</v>
      </c>
      <c r="F3198" s="6">
        <v>0.03</v>
      </c>
      <c r="G3198" s="5">
        <f t="shared" si="197"/>
        <v>53.7117</v>
      </c>
      <c r="H3198" s="2">
        <v>2</v>
      </c>
      <c r="I3198" s="3">
        <v>450</v>
      </c>
      <c r="J3198" s="5">
        <f t="shared" si="198"/>
        <v>2186.6783000000005</v>
      </c>
      <c r="K3198" s="11" t="str">
        <f t="shared" si="199"/>
        <v>P0267|May</v>
      </c>
    </row>
    <row r="3199" spans="1:11" ht="15" customHeight="1" x14ac:dyDescent="0.25">
      <c r="A3199" s="2" t="s">
        <v>569</v>
      </c>
      <c r="B3199" s="2" t="s">
        <v>4</v>
      </c>
      <c r="C3199" s="2">
        <v>8</v>
      </c>
      <c r="D3199" s="4">
        <v>272.58999999999997</v>
      </c>
      <c r="E3199" s="5">
        <f t="shared" si="196"/>
        <v>2180.7199999999998</v>
      </c>
      <c r="F3199" s="6">
        <v>0.03</v>
      </c>
      <c r="G3199" s="5">
        <f t="shared" si="197"/>
        <v>65.421599999999998</v>
      </c>
      <c r="H3199" s="2">
        <v>2</v>
      </c>
      <c r="I3199" s="3">
        <v>450</v>
      </c>
      <c r="J3199" s="5">
        <f t="shared" si="198"/>
        <v>2565.2983999999997</v>
      </c>
      <c r="K3199" s="11" t="str">
        <f t="shared" si="199"/>
        <v>P0267|Jun</v>
      </c>
    </row>
    <row r="3200" spans="1:11" ht="15" customHeight="1" x14ac:dyDescent="0.25">
      <c r="A3200" s="2" t="s">
        <v>569</v>
      </c>
      <c r="B3200" s="2" t="s">
        <v>5</v>
      </c>
      <c r="C3200" s="2">
        <v>11</v>
      </c>
      <c r="D3200" s="4">
        <v>294.39</v>
      </c>
      <c r="E3200" s="5">
        <f t="shared" si="196"/>
        <v>3238.29</v>
      </c>
      <c r="F3200" s="6">
        <v>0.03</v>
      </c>
      <c r="G3200" s="5">
        <f t="shared" si="197"/>
        <v>97.148699999999991</v>
      </c>
      <c r="H3200" s="2">
        <v>3</v>
      </c>
      <c r="I3200" s="3">
        <v>675</v>
      </c>
      <c r="J3200" s="5">
        <f t="shared" si="198"/>
        <v>3816.1412999999998</v>
      </c>
      <c r="K3200" s="11" t="str">
        <f t="shared" si="199"/>
        <v>P0267|Jul</v>
      </c>
    </row>
    <row r="3201" spans="1:11" ht="15" customHeight="1" x14ac:dyDescent="0.25">
      <c r="A3201" s="2" t="s">
        <v>569</v>
      </c>
      <c r="B3201" s="2" t="s">
        <v>6</v>
      </c>
      <c r="C3201" s="2">
        <v>11</v>
      </c>
      <c r="D3201" s="4">
        <v>262.31</v>
      </c>
      <c r="E3201" s="5">
        <f t="shared" si="196"/>
        <v>2885.41</v>
      </c>
      <c r="F3201" s="6">
        <v>0.03</v>
      </c>
      <c r="G3201" s="5">
        <f t="shared" si="197"/>
        <v>86.562299999999993</v>
      </c>
      <c r="H3201" s="2">
        <v>3</v>
      </c>
      <c r="I3201" s="3">
        <v>675</v>
      </c>
      <c r="J3201" s="5">
        <f t="shared" si="198"/>
        <v>3473.8476999999998</v>
      </c>
      <c r="K3201" s="11" t="str">
        <f t="shared" si="199"/>
        <v>P0267|Aug</v>
      </c>
    </row>
    <row r="3202" spans="1:11" ht="15" customHeight="1" x14ac:dyDescent="0.25">
      <c r="A3202" s="2" t="s">
        <v>569</v>
      </c>
      <c r="B3202" s="2" t="s">
        <v>7</v>
      </c>
      <c r="C3202" s="2">
        <v>7</v>
      </c>
      <c r="D3202" s="4">
        <v>240.45</v>
      </c>
      <c r="E3202" s="5">
        <f t="shared" si="196"/>
        <v>1683.1499999999999</v>
      </c>
      <c r="F3202" s="6">
        <v>0.03</v>
      </c>
      <c r="G3202" s="5">
        <f t="shared" si="197"/>
        <v>50.494499999999995</v>
      </c>
      <c r="H3202" s="2">
        <v>2</v>
      </c>
      <c r="I3202" s="3">
        <v>450</v>
      </c>
      <c r="J3202" s="5">
        <f t="shared" si="198"/>
        <v>2082.6554999999998</v>
      </c>
      <c r="K3202" s="11" t="str">
        <f t="shared" si="199"/>
        <v>P0267|Sep</v>
      </c>
    </row>
    <row r="3203" spans="1:11" ht="15" customHeight="1" x14ac:dyDescent="0.25">
      <c r="A3203" s="2" t="s">
        <v>569</v>
      </c>
      <c r="B3203" s="2" t="s">
        <v>8</v>
      </c>
      <c r="C3203" s="2">
        <v>7</v>
      </c>
      <c r="D3203" s="4">
        <v>261.39999999999998</v>
      </c>
      <c r="E3203" s="5">
        <f t="shared" si="196"/>
        <v>1829.7999999999997</v>
      </c>
      <c r="F3203" s="6">
        <v>0.03</v>
      </c>
      <c r="G3203" s="5">
        <f t="shared" si="197"/>
        <v>54.893999999999991</v>
      </c>
      <c r="H3203" s="2">
        <v>2</v>
      </c>
      <c r="I3203" s="3">
        <v>450</v>
      </c>
      <c r="J3203" s="5">
        <f t="shared" si="198"/>
        <v>2224.9059999999999</v>
      </c>
      <c r="K3203" s="11" t="str">
        <f t="shared" si="199"/>
        <v>P0267|Oct</v>
      </c>
    </row>
    <row r="3204" spans="1:11" ht="15" customHeight="1" x14ac:dyDescent="0.25">
      <c r="A3204" s="2" t="s">
        <v>569</v>
      </c>
      <c r="B3204" s="2" t="s">
        <v>9</v>
      </c>
      <c r="C3204" s="2">
        <v>7</v>
      </c>
      <c r="D3204" s="4">
        <v>254.43</v>
      </c>
      <c r="E3204" s="5">
        <f t="shared" si="196"/>
        <v>1781.01</v>
      </c>
      <c r="F3204" s="6">
        <v>0.03</v>
      </c>
      <c r="G3204" s="5">
        <f t="shared" si="197"/>
        <v>53.430299999999995</v>
      </c>
      <c r="H3204" s="2">
        <v>2</v>
      </c>
      <c r="I3204" s="3">
        <v>450</v>
      </c>
      <c r="J3204" s="5">
        <f t="shared" si="198"/>
        <v>2177.5797000000002</v>
      </c>
      <c r="K3204" s="11" t="str">
        <f t="shared" si="199"/>
        <v>P0267|Nov</v>
      </c>
    </row>
    <row r="3205" spans="1:11" ht="15" customHeight="1" x14ac:dyDescent="0.25">
      <c r="A3205" s="2" t="s">
        <v>569</v>
      </c>
      <c r="B3205" s="2" t="s">
        <v>10</v>
      </c>
      <c r="C3205" s="2">
        <v>15</v>
      </c>
      <c r="D3205" s="4">
        <v>477.86</v>
      </c>
      <c r="E3205" s="5">
        <f t="shared" ref="E3205:E3268" si="200">C3205*D3205</f>
        <v>7167.9000000000005</v>
      </c>
      <c r="F3205" s="6">
        <v>0.03</v>
      </c>
      <c r="G3205" s="5">
        <f t="shared" ref="G3205:G3268" si="201">E3205*F3205</f>
        <v>215.03700000000001</v>
      </c>
      <c r="H3205" s="2">
        <v>6</v>
      </c>
      <c r="I3205" s="3">
        <v>1350</v>
      </c>
      <c r="J3205" s="5">
        <f t="shared" ref="J3205:J3268" si="202">E3205+I3205-G3205</f>
        <v>8302.8630000000012</v>
      </c>
      <c r="K3205" s="11" t="str">
        <f t="shared" ref="K3205:K3268" si="203">A3205&amp;"|"&amp;B3205</f>
        <v>P0267|Dec</v>
      </c>
    </row>
    <row r="3206" spans="1:11" ht="15" customHeight="1" x14ac:dyDescent="0.25">
      <c r="A3206" s="2" t="s">
        <v>569</v>
      </c>
      <c r="B3206" s="2" t="s">
        <v>11</v>
      </c>
      <c r="C3206" s="2">
        <v>13</v>
      </c>
      <c r="D3206" s="4">
        <v>425.43</v>
      </c>
      <c r="E3206" s="5">
        <f t="shared" si="200"/>
        <v>5530.59</v>
      </c>
      <c r="F3206" s="6">
        <v>0.03</v>
      </c>
      <c r="G3206" s="5">
        <f t="shared" si="201"/>
        <v>165.9177</v>
      </c>
      <c r="H3206" s="2">
        <v>5</v>
      </c>
      <c r="I3206" s="3">
        <v>1125</v>
      </c>
      <c r="J3206" s="5">
        <f t="shared" si="202"/>
        <v>6489.6723000000002</v>
      </c>
      <c r="K3206" s="11" t="str">
        <f t="shared" si="203"/>
        <v>P0267|Jan</v>
      </c>
    </row>
    <row r="3207" spans="1:11" ht="15" customHeight="1" x14ac:dyDescent="0.25">
      <c r="A3207" s="2" t="s">
        <v>569</v>
      </c>
      <c r="B3207" s="2" t="s">
        <v>12</v>
      </c>
      <c r="C3207" s="2">
        <v>12</v>
      </c>
      <c r="D3207" s="4">
        <v>375.17</v>
      </c>
      <c r="E3207" s="5">
        <f t="shared" si="200"/>
        <v>4502.04</v>
      </c>
      <c r="F3207" s="6">
        <v>0.03</v>
      </c>
      <c r="G3207" s="5">
        <f t="shared" si="201"/>
        <v>135.06119999999999</v>
      </c>
      <c r="H3207" s="2">
        <v>5</v>
      </c>
      <c r="I3207" s="3">
        <v>1125</v>
      </c>
      <c r="J3207" s="5">
        <f t="shared" si="202"/>
        <v>5491.9787999999999</v>
      </c>
      <c r="K3207" s="11" t="str">
        <f t="shared" si="203"/>
        <v>P0267|Feb</v>
      </c>
    </row>
    <row r="3208" spans="1:11" ht="15" customHeight="1" x14ac:dyDescent="0.25">
      <c r="A3208" s="2" t="s">
        <v>569</v>
      </c>
      <c r="B3208" s="2" t="s">
        <v>13</v>
      </c>
      <c r="C3208" s="2">
        <v>12</v>
      </c>
      <c r="D3208" s="4">
        <v>342.77</v>
      </c>
      <c r="E3208" s="5">
        <f t="shared" si="200"/>
        <v>4113.24</v>
      </c>
      <c r="F3208" s="6">
        <v>0.03</v>
      </c>
      <c r="G3208" s="5">
        <f t="shared" si="201"/>
        <v>123.39719999999998</v>
      </c>
      <c r="H3208" s="2">
        <v>4</v>
      </c>
      <c r="I3208" s="3">
        <v>900</v>
      </c>
      <c r="J3208" s="5">
        <f t="shared" si="202"/>
        <v>4889.8427999999994</v>
      </c>
      <c r="K3208" s="11" t="str">
        <f t="shared" si="203"/>
        <v>P0267|Mar</v>
      </c>
    </row>
    <row r="3209" spans="1:11" ht="15" customHeight="1" x14ac:dyDescent="0.25">
      <c r="A3209" s="2" t="s">
        <v>571</v>
      </c>
      <c r="B3209" s="2" t="s">
        <v>2</v>
      </c>
      <c r="C3209" s="2">
        <v>6</v>
      </c>
      <c r="D3209" s="4">
        <v>110.09</v>
      </c>
      <c r="E3209" s="5">
        <f t="shared" si="200"/>
        <v>660.54</v>
      </c>
      <c r="F3209" s="6">
        <v>0.03</v>
      </c>
      <c r="G3209" s="5">
        <f t="shared" si="201"/>
        <v>19.816199999999998</v>
      </c>
      <c r="H3209" s="2">
        <v>2</v>
      </c>
      <c r="I3209" s="3">
        <v>240</v>
      </c>
      <c r="J3209" s="5">
        <f t="shared" si="202"/>
        <v>880.72379999999998</v>
      </c>
      <c r="K3209" s="11" t="str">
        <f t="shared" si="203"/>
        <v>P0268|Apr</v>
      </c>
    </row>
    <row r="3210" spans="1:11" ht="15" customHeight="1" x14ac:dyDescent="0.25">
      <c r="A3210" s="2" t="s">
        <v>571</v>
      </c>
      <c r="B3210" s="2" t="s">
        <v>3</v>
      </c>
      <c r="C3210" s="2">
        <v>8</v>
      </c>
      <c r="D3210" s="4">
        <v>124.13</v>
      </c>
      <c r="E3210" s="5">
        <f t="shared" si="200"/>
        <v>993.04</v>
      </c>
      <c r="F3210" s="6">
        <v>0.03</v>
      </c>
      <c r="G3210" s="5">
        <f t="shared" si="201"/>
        <v>29.791199999999996</v>
      </c>
      <c r="H3210" s="2">
        <v>2</v>
      </c>
      <c r="I3210" s="3">
        <v>240</v>
      </c>
      <c r="J3210" s="5">
        <f t="shared" si="202"/>
        <v>1203.2488000000001</v>
      </c>
      <c r="K3210" s="11" t="str">
        <f t="shared" si="203"/>
        <v>P0268|May</v>
      </c>
    </row>
    <row r="3211" spans="1:11" ht="15" customHeight="1" x14ac:dyDescent="0.25">
      <c r="A3211" s="2" t="s">
        <v>571</v>
      </c>
      <c r="B3211" s="2" t="s">
        <v>4</v>
      </c>
      <c r="C3211" s="2">
        <v>9</v>
      </c>
      <c r="D3211" s="4">
        <v>117.13</v>
      </c>
      <c r="E3211" s="5">
        <f t="shared" si="200"/>
        <v>1054.17</v>
      </c>
      <c r="F3211" s="6">
        <v>0.03</v>
      </c>
      <c r="G3211" s="5">
        <f t="shared" si="201"/>
        <v>31.6251</v>
      </c>
      <c r="H3211" s="2">
        <v>2</v>
      </c>
      <c r="I3211" s="3">
        <v>240</v>
      </c>
      <c r="J3211" s="5">
        <f t="shared" si="202"/>
        <v>1262.5449000000001</v>
      </c>
      <c r="K3211" s="11" t="str">
        <f t="shared" si="203"/>
        <v>P0268|Jun</v>
      </c>
    </row>
    <row r="3212" spans="1:11" ht="15" customHeight="1" x14ac:dyDescent="0.25">
      <c r="A3212" s="2" t="s">
        <v>571</v>
      </c>
      <c r="B3212" s="2" t="s">
        <v>5</v>
      </c>
      <c r="C3212" s="2">
        <v>11</v>
      </c>
      <c r="D3212" s="4">
        <v>140.91</v>
      </c>
      <c r="E3212" s="5">
        <f t="shared" si="200"/>
        <v>1550.01</v>
      </c>
      <c r="F3212" s="6">
        <v>0.03</v>
      </c>
      <c r="G3212" s="5">
        <f t="shared" si="201"/>
        <v>46.500299999999996</v>
      </c>
      <c r="H3212" s="2">
        <v>3</v>
      </c>
      <c r="I3212" s="3">
        <v>360</v>
      </c>
      <c r="J3212" s="5">
        <f t="shared" si="202"/>
        <v>1863.5097000000001</v>
      </c>
      <c r="K3212" s="11" t="str">
        <f t="shared" si="203"/>
        <v>P0268|Jul</v>
      </c>
    </row>
    <row r="3213" spans="1:11" ht="15" customHeight="1" x14ac:dyDescent="0.25">
      <c r="A3213" s="2" t="s">
        <v>571</v>
      </c>
      <c r="B3213" s="2" t="s">
        <v>6</v>
      </c>
      <c r="C3213" s="2">
        <v>11</v>
      </c>
      <c r="D3213" s="4">
        <v>127.09</v>
      </c>
      <c r="E3213" s="5">
        <f t="shared" si="200"/>
        <v>1397.99</v>
      </c>
      <c r="F3213" s="6">
        <v>0.03</v>
      </c>
      <c r="G3213" s="5">
        <f t="shared" si="201"/>
        <v>41.939700000000002</v>
      </c>
      <c r="H3213" s="2">
        <v>3</v>
      </c>
      <c r="I3213" s="3">
        <v>360</v>
      </c>
      <c r="J3213" s="5">
        <f t="shared" si="202"/>
        <v>1716.0503000000001</v>
      </c>
      <c r="K3213" s="11" t="str">
        <f t="shared" si="203"/>
        <v>P0268|Aug</v>
      </c>
    </row>
    <row r="3214" spans="1:11" ht="15" customHeight="1" x14ac:dyDescent="0.25">
      <c r="A3214" s="2" t="s">
        <v>571</v>
      </c>
      <c r="B3214" s="2" t="s">
        <v>7</v>
      </c>
      <c r="C3214" s="2">
        <v>8</v>
      </c>
      <c r="D3214" s="4">
        <v>122.16</v>
      </c>
      <c r="E3214" s="5">
        <f t="shared" si="200"/>
        <v>977.28</v>
      </c>
      <c r="F3214" s="6">
        <v>0.03</v>
      </c>
      <c r="G3214" s="5">
        <f t="shared" si="201"/>
        <v>29.318399999999997</v>
      </c>
      <c r="H3214" s="2">
        <v>2</v>
      </c>
      <c r="I3214" s="3">
        <v>240</v>
      </c>
      <c r="J3214" s="5">
        <f t="shared" si="202"/>
        <v>1187.9616000000001</v>
      </c>
      <c r="K3214" s="11" t="str">
        <f t="shared" si="203"/>
        <v>P0268|Sep</v>
      </c>
    </row>
    <row r="3215" spans="1:11" ht="15" customHeight="1" x14ac:dyDescent="0.25">
      <c r="A3215" s="2" t="s">
        <v>571</v>
      </c>
      <c r="B3215" s="2" t="s">
        <v>8</v>
      </c>
      <c r="C3215" s="2">
        <v>7</v>
      </c>
      <c r="D3215" s="4">
        <v>110.65</v>
      </c>
      <c r="E3215" s="5">
        <f t="shared" si="200"/>
        <v>774.55000000000007</v>
      </c>
      <c r="F3215" s="6">
        <v>0.03</v>
      </c>
      <c r="G3215" s="5">
        <f t="shared" si="201"/>
        <v>23.236499999999999</v>
      </c>
      <c r="H3215" s="2">
        <v>2</v>
      </c>
      <c r="I3215" s="3">
        <v>240</v>
      </c>
      <c r="J3215" s="5">
        <f t="shared" si="202"/>
        <v>991.31350000000009</v>
      </c>
      <c r="K3215" s="11" t="str">
        <f t="shared" si="203"/>
        <v>P0268|Oct</v>
      </c>
    </row>
    <row r="3216" spans="1:11" ht="15" customHeight="1" x14ac:dyDescent="0.25">
      <c r="A3216" s="2" t="s">
        <v>571</v>
      </c>
      <c r="B3216" s="2" t="s">
        <v>9</v>
      </c>
      <c r="C3216" s="2">
        <v>7</v>
      </c>
      <c r="D3216" s="4">
        <v>126.11</v>
      </c>
      <c r="E3216" s="5">
        <f t="shared" si="200"/>
        <v>882.77</v>
      </c>
      <c r="F3216" s="6">
        <v>0.03</v>
      </c>
      <c r="G3216" s="5">
        <f t="shared" si="201"/>
        <v>26.483099999999997</v>
      </c>
      <c r="H3216" s="2">
        <v>2</v>
      </c>
      <c r="I3216" s="3">
        <v>240</v>
      </c>
      <c r="J3216" s="5">
        <f t="shared" si="202"/>
        <v>1096.2869000000001</v>
      </c>
      <c r="K3216" s="11" t="str">
        <f t="shared" si="203"/>
        <v>P0268|Nov</v>
      </c>
    </row>
    <row r="3217" spans="1:11" ht="15" customHeight="1" x14ac:dyDescent="0.25">
      <c r="A3217" s="2" t="s">
        <v>571</v>
      </c>
      <c r="B3217" s="2" t="s">
        <v>10</v>
      </c>
      <c r="C3217" s="2">
        <v>15</v>
      </c>
      <c r="D3217" s="4">
        <v>231.99</v>
      </c>
      <c r="E3217" s="5">
        <f t="shared" si="200"/>
        <v>3479.8500000000004</v>
      </c>
      <c r="F3217" s="6">
        <v>0.03</v>
      </c>
      <c r="G3217" s="5">
        <f t="shared" si="201"/>
        <v>104.39550000000001</v>
      </c>
      <c r="H3217" s="2">
        <v>6</v>
      </c>
      <c r="I3217" s="3">
        <v>720</v>
      </c>
      <c r="J3217" s="5">
        <f t="shared" si="202"/>
        <v>4095.4545000000003</v>
      </c>
      <c r="K3217" s="11" t="str">
        <f t="shared" si="203"/>
        <v>P0268|Dec</v>
      </c>
    </row>
    <row r="3218" spans="1:11" ht="15" customHeight="1" x14ac:dyDescent="0.25">
      <c r="A3218" s="2" t="s">
        <v>571</v>
      </c>
      <c r="B3218" s="2" t="s">
        <v>11</v>
      </c>
      <c r="C3218" s="2">
        <v>14</v>
      </c>
      <c r="D3218" s="4">
        <v>192.12</v>
      </c>
      <c r="E3218" s="5">
        <f t="shared" si="200"/>
        <v>2689.6800000000003</v>
      </c>
      <c r="F3218" s="6">
        <v>0.03</v>
      </c>
      <c r="G3218" s="5">
        <f t="shared" si="201"/>
        <v>80.690400000000011</v>
      </c>
      <c r="H3218" s="2">
        <v>6</v>
      </c>
      <c r="I3218" s="3">
        <v>720</v>
      </c>
      <c r="J3218" s="5">
        <f t="shared" si="202"/>
        <v>3328.9896000000003</v>
      </c>
      <c r="K3218" s="11" t="str">
        <f t="shared" si="203"/>
        <v>P0268|Jan</v>
      </c>
    </row>
    <row r="3219" spans="1:11" ht="15" customHeight="1" x14ac:dyDescent="0.25">
      <c r="A3219" s="2" t="s">
        <v>571</v>
      </c>
      <c r="B3219" s="2" t="s">
        <v>12</v>
      </c>
      <c r="C3219" s="2">
        <v>13</v>
      </c>
      <c r="D3219" s="4">
        <v>197.58</v>
      </c>
      <c r="E3219" s="5">
        <f t="shared" si="200"/>
        <v>2568.54</v>
      </c>
      <c r="F3219" s="6">
        <v>0.03</v>
      </c>
      <c r="G3219" s="5">
        <f t="shared" si="201"/>
        <v>77.05619999999999</v>
      </c>
      <c r="H3219" s="2">
        <v>5</v>
      </c>
      <c r="I3219" s="3">
        <v>600</v>
      </c>
      <c r="J3219" s="5">
        <f t="shared" si="202"/>
        <v>3091.4838</v>
      </c>
      <c r="K3219" s="11" t="str">
        <f t="shared" si="203"/>
        <v>P0268|Feb</v>
      </c>
    </row>
    <row r="3220" spans="1:11" ht="15" customHeight="1" x14ac:dyDescent="0.25">
      <c r="A3220" s="2" t="s">
        <v>571</v>
      </c>
      <c r="B3220" s="2" t="s">
        <v>13</v>
      </c>
      <c r="C3220" s="2">
        <v>11</v>
      </c>
      <c r="D3220" s="4">
        <v>161.78</v>
      </c>
      <c r="E3220" s="5">
        <f t="shared" si="200"/>
        <v>1779.58</v>
      </c>
      <c r="F3220" s="6">
        <v>0.03</v>
      </c>
      <c r="G3220" s="5">
        <f t="shared" si="201"/>
        <v>53.387399999999992</v>
      </c>
      <c r="H3220" s="2">
        <v>4</v>
      </c>
      <c r="I3220" s="3">
        <v>480</v>
      </c>
      <c r="J3220" s="5">
        <f t="shared" si="202"/>
        <v>2206.1925999999999</v>
      </c>
      <c r="K3220" s="11" t="str">
        <f t="shared" si="203"/>
        <v>P0268|Mar</v>
      </c>
    </row>
    <row r="3221" spans="1:11" ht="15" customHeight="1" x14ac:dyDescent="0.25">
      <c r="A3221" s="2" t="s">
        <v>573</v>
      </c>
      <c r="B3221" s="2" t="s">
        <v>2</v>
      </c>
      <c r="C3221" s="2">
        <v>4</v>
      </c>
      <c r="D3221" s="4">
        <v>246.42</v>
      </c>
      <c r="E3221" s="5">
        <f t="shared" si="200"/>
        <v>985.68</v>
      </c>
      <c r="F3221" s="6">
        <v>0.03</v>
      </c>
      <c r="G3221" s="5">
        <f t="shared" si="201"/>
        <v>29.570399999999996</v>
      </c>
      <c r="H3221" s="2">
        <v>1</v>
      </c>
      <c r="I3221" s="3">
        <v>225</v>
      </c>
      <c r="J3221" s="5">
        <f t="shared" si="202"/>
        <v>1181.1095999999998</v>
      </c>
      <c r="K3221" s="11" t="str">
        <f t="shared" si="203"/>
        <v>P0269|Apr</v>
      </c>
    </row>
    <row r="3222" spans="1:11" ht="15" customHeight="1" x14ac:dyDescent="0.25">
      <c r="A3222" s="2" t="s">
        <v>573</v>
      </c>
      <c r="B3222" s="2" t="s">
        <v>3</v>
      </c>
      <c r="C3222" s="2">
        <v>5</v>
      </c>
      <c r="D3222" s="4">
        <v>252.66</v>
      </c>
      <c r="E3222" s="5">
        <f t="shared" si="200"/>
        <v>1263.3</v>
      </c>
      <c r="F3222" s="6">
        <v>0.03</v>
      </c>
      <c r="G3222" s="5">
        <f t="shared" si="201"/>
        <v>37.898999999999994</v>
      </c>
      <c r="H3222" s="2">
        <v>2</v>
      </c>
      <c r="I3222" s="3">
        <v>450</v>
      </c>
      <c r="J3222" s="5">
        <f t="shared" si="202"/>
        <v>1675.4010000000001</v>
      </c>
      <c r="K3222" s="11" t="str">
        <f t="shared" si="203"/>
        <v>P0269|May</v>
      </c>
    </row>
    <row r="3223" spans="1:11" ht="15" customHeight="1" x14ac:dyDescent="0.25">
      <c r="A3223" s="2" t="s">
        <v>573</v>
      </c>
      <c r="B3223" s="2" t="s">
        <v>4</v>
      </c>
      <c r="C3223" s="2">
        <v>6</v>
      </c>
      <c r="D3223" s="4">
        <v>244.63</v>
      </c>
      <c r="E3223" s="5">
        <f t="shared" si="200"/>
        <v>1467.78</v>
      </c>
      <c r="F3223" s="6">
        <v>0.03</v>
      </c>
      <c r="G3223" s="5">
        <f t="shared" si="201"/>
        <v>44.0334</v>
      </c>
      <c r="H3223" s="2">
        <v>2</v>
      </c>
      <c r="I3223" s="3">
        <v>450</v>
      </c>
      <c r="J3223" s="5">
        <f t="shared" si="202"/>
        <v>1873.7465999999999</v>
      </c>
      <c r="K3223" s="11" t="str">
        <f t="shared" si="203"/>
        <v>P0269|Jun</v>
      </c>
    </row>
    <row r="3224" spans="1:11" ht="15" customHeight="1" x14ac:dyDescent="0.25">
      <c r="A3224" s="2" t="s">
        <v>573</v>
      </c>
      <c r="B3224" s="2" t="s">
        <v>5</v>
      </c>
      <c r="C3224" s="2">
        <v>7</v>
      </c>
      <c r="D3224" s="4">
        <v>295.49</v>
      </c>
      <c r="E3224" s="5">
        <f t="shared" si="200"/>
        <v>2068.4300000000003</v>
      </c>
      <c r="F3224" s="6">
        <v>0.03</v>
      </c>
      <c r="G3224" s="5">
        <f t="shared" si="201"/>
        <v>62.052900000000008</v>
      </c>
      <c r="H3224" s="2">
        <v>2</v>
      </c>
      <c r="I3224" s="3">
        <v>450</v>
      </c>
      <c r="J3224" s="5">
        <f t="shared" si="202"/>
        <v>2456.3771000000002</v>
      </c>
      <c r="K3224" s="11" t="str">
        <f t="shared" si="203"/>
        <v>P0269|Jul</v>
      </c>
    </row>
    <row r="3225" spans="1:11" ht="15" customHeight="1" x14ac:dyDescent="0.25">
      <c r="A3225" s="2" t="s">
        <v>573</v>
      </c>
      <c r="B3225" s="2" t="s">
        <v>6</v>
      </c>
      <c r="C3225" s="2">
        <v>7</v>
      </c>
      <c r="D3225" s="4">
        <v>245.25</v>
      </c>
      <c r="E3225" s="5">
        <f t="shared" si="200"/>
        <v>1716.75</v>
      </c>
      <c r="F3225" s="6">
        <v>0.03</v>
      </c>
      <c r="G3225" s="5">
        <f t="shared" si="201"/>
        <v>51.502499999999998</v>
      </c>
      <c r="H3225" s="2">
        <v>2</v>
      </c>
      <c r="I3225" s="3">
        <v>450</v>
      </c>
      <c r="J3225" s="5">
        <f t="shared" si="202"/>
        <v>2115.2474999999999</v>
      </c>
      <c r="K3225" s="11" t="str">
        <f t="shared" si="203"/>
        <v>P0269|Aug</v>
      </c>
    </row>
    <row r="3226" spans="1:11" ht="15" customHeight="1" x14ac:dyDescent="0.25">
      <c r="A3226" s="2" t="s">
        <v>573</v>
      </c>
      <c r="B3226" s="2" t="s">
        <v>7</v>
      </c>
      <c r="C3226" s="2">
        <v>5</v>
      </c>
      <c r="D3226" s="4">
        <v>274.82</v>
      </c>
      <c r="E3226" s="5">
        <f t="shared" si="200"/>
        <v>1374.1</v>
      </c>
      <c r="F3226" s="6">
        <v>0.03</v>
      </c>
      <c r="G3226" s="5">
        <f t="shared" si="201"/>
        <v>41.222999999999999</v>
      </c>
      <c r="H3226" s="2">
        <v>2</v>
      </c>
      <c r="I3226" s="3">
        <v>450</v>
      </c>
      <c r="J3226" s="5">
        <f t="shared" si="202"/>
        <v>1782.877</v>
      </c>
      <c r="K3226" s="11" t="str">
        <f t="shared" si="203"/>
        <v>P0269|Sep</v>
      </c>
    </row>
    <row r="3227" spans="1:11" ht="15" customHeight="1" x14ac:dyDescent="0.25">
      <c r="A3227" s="2" t="s">
        <v>573</v>
      </c>
      <c r="B3227" s="2" t="s">
        <v>8</v>
      </c>
      <c r="C3227" s="2">
        <v>5</v>
      </c>
      <c r="D3227" s="4">
        <v>234.88</v>
      </c>
      <c r="E3227" s="5">
        <f t="shared" si="200"/>
        <v>1174.4000000000001</v>
      </c>
      <c r="F3227" s="6">
        <v>0.03</v>
      </c>
      <c r="G3227" s="5">
        <f t="shared" si="201"/>
        <v>35.231999999999999</v>
      </c>
      <c r="H3227" s="2">
        <v>2</v>
      </c>
      <c r="I3227" s="3">
        <v>450</v>
      </c>
      <c r="J3227" s="5">
        <f t="shared" si="202"/>
        <v>1589.1680000000001</v>
      </c>
      <c r="K3227" s="11" t="str">
        <f t="shared" si="203"/>
        <v>P0269|Oct</v>
      </c>
    </row>
    <row r="3228" spans="1:11" ht="15" customHeight="1" x14ac:dyDescent="0.25">
      <c r="A3228" s="2" t="s">
        <v>573</v>
      </c>
      <c r="B3228" s="2" t="s">
        <v>9</v>
      </c>
      <c r="C3228" s="2">
        <v>5</v>
      </c>
      <c r="D3228" s="4">
        <v>267.75</v>
      </c>
      <c r="E3228" s="5">
        <f t="shared" si="200"/>
        <v>1338.75</v>
      </c>
      <c r="F3228" s="6">
        <v>0.03</v>
      </c>
      <c r="G3228" s="5">
        <f t="shared" si="201"/>
        <v>40.162500000000001</v>
      </c>
      <c r="H3228" s="2">
        <v>2</v>
      </c>
      <c r="I3228" s="3">
        <v>450</v>
      </c>
      <c r="J3228" s="5">
        <f t="shared" si="202"/>
        <v>1748.5875000000001</v>
      </c>
      <c r="K3228" s="11" t="str">
        <f t="shared" si="203"/>
        <v>P0269|Nov</v>
      </c>
    </row>
    <row r="3229" spans="1:11" ht="15" customHeight="1" x14ac:dyDescent="0.25">
      <c r="A3229" s="2" t="s">
        <v>573</v>
      </c>
      <c r="B3229" s="2" t="s">
        <v>10</v>
      </c>
      <c r="C3229" s="2">
        <v>10</v>
      </c>
      <c r="D3229" s="4">
        <v>503.11</v>
      </c>
      <c r="E3229" s="5">
        <f t="shared" si="200"/>
        <v>5031.1000000000004</v>
      </c>
      <c r="F3229" s="6">
        <v>0.03</v>
      </c>
      <c r="G3229" s="5">
        <f t="shared" si="201"/>
        <v>150.93299999999999</v>
      </c>
      <c r="H3229" s="2">
        <v>4</v>
      </c>
      <c r="I3229" s="3">
        <v>900</v>
      </c>
      <c r="J3229" s="5">
        <f t="shared" si="202"/>
        <v>5780.1670000000004</v>
      </c>
      <c r="K3229" s="11" t="str">
        <f t="shared" si="203"/>
        <v>P0269|Dec</v>
      </c>
    </row>
    <row r="3230" spans="1:11" ht="15" customHeight="1" x14ac:dyDescent="0.25">
      <c r="A3230" s="2" t="s">
        <v>573</v>
      </c>
      <c r="B3230" s="2" t="s">
        <v>11</v>
      </c>
      <c r="C3230" s="2">
        <v>9</v>
      </c>
      <c r="D3230" s="4">
        <v>458.93</v>
      </c>
      <c r="E3230" s="5">
        <f t="shared" si="200"/>
        <v>4130.37</v>
      </c>
      <c r="F3230" s="6">
        <v>0.03</v>
      </c>
      <c r="G3230" s="5">
        <f t="shared" si="201"/>
        <v>123.91109999999999</v>
      </c>
      <c r="H3230" s="2">
        <v>4</v>
      </c>
      <c r="I3230" s="3">
        <v>900</v>
      </c>
      <c r="J3230" s="5">
        <f t="shared" si="202"/>
        <v>4906.4588999999996</v>
      </c>
      <c r="K3230" s="11" t="str">
        <f t="shared" si="203"/>
        <v>P0269|Jan</v>
      </c>
    </row>
    <row r="3231" spans="1:11" ht="15" customHeight="1" x14ac:dyDescent="0.25">
      <c r="A3231" s="2" t="s">
        <v>573</v>
      </c>
      <c r="B3231" s="2" t="s">
        <v>12</v>
      </c>
      <c r="C3231" s="2">
        <v>7</v>
      </c>
      <c r="D3231" s="4">
        <v>389.72</v>
      </c>
      <c r="E3231" s="5">
        <f t="shared" si="200"/>
        <v>2728.04</v>
      </c>
      <c r="F3231" s="6">
        <v>0.03</v>
      </c>
      <c r="G3231" s="5">
        <f t="shared" si="201"/>
        <v>81.841200000000001</v>
      </c>
      <c r="H3231" s="2">
        <v>3</v>
      </c>
      <c r="I3231" s="3">
        <v>675</v>
      </c>
      <c r="J3231" s="5">
        <f t="shared" si="202"/>
        <v>3321.1988000000001</v>
      </c>
      <c r="K3231" s="11" t="str">
        <f t="shared" si="203"/>
        <v>P0269|Feb</v>
      </c>
    </row>
    <row r="3232" spans="1:11" ht="15" customHeight="1" x14ac:dyDescent="0.25">
      <c r="A3232" s="2" t="s">
        <v>573</v>
      </c>
      <c r="B3232" s="2" t="s">
        <v>13</v>
      </c>
      <c r="C3232" s="2">
        <v>8</v>
      </c>
      <c r="D3232" s="4">
        <v>380.89</v>
      </c>
      <c r="E3232" s="5">
        <f t="shared" si="200"/>
        <v>3047.12</v>
      </c>
      <c r="F3232" s="6">
        <v>0.03</v>
      </c>
      <c r="G3232" s="5">
        <f t="shared" si="201"/>
        <v>91.413599999999988</v>
      </c>
      <c r="H3232" s="2">
        <v>3</v>
      </c>
      <c r="I3232" s="3">
        <v>675</v>
      </c>
      <c r="J3232" s="5">
        <f t="shared" si="202"/>
        <v>3630.7064</v>
      </c>
      <c r="K3232" s="11" t="str">
        <f t="shared" si="203"/>
        <v>P0269|Mar</v>
      </c>
    </row>
    <row r="3233" spans="1:11" ht="15" customHeight="1" x14ac:dyDescent="0.25">
      <c r="A3233" s="2" t="s">
        <v>575</v>
      </c>
      <c r="B3233" s="2" t="s">
        <v>2</v>
      </c>
      <c r="C3233" s="2">
        <v>6</v>
      </c>
      <c r="D3233" s="4">
        <v>159.61000000000001</v>
      </c>
      <c r="E3233" s="5">
        <f t="shared" si="200"/>
        <v>957.66000000000008</v>
      </c>
      <c r="F3233" s="6">
        <v>0.03</v>
      </c>
      <c r="G3233" s="5">
        <f t="shared" si="201"/>
        <v>28.729800000000001</v>
      </c>
      <c r="H3233" s="2">
        <v>2</v>
      </c>
      <c r="I3233" s="3">
        <v>300</v>
      </c>
      <c r="J3233" s="5">
        <f t="shared" si="202"/>
        <v>1228.9302</v>
      </c>
      <c r="K3233" s="11" t="str">
        <f t="shared" si="203"/>
        <v>P0270|Apr</v>
      </c>
    </row>
    <row r="3234" spans="1:11" ht="15" customHeight="1" x14ac:dyDescent="0.25">
      <c r="A3234" s="2" t="s">
        <v>575</v>
      </c>
      <c r="B3234" s="2" t="s">
        <v>3</v>
      </c>
      <c r="C3234" s="2">
        <v>9</v>
      </c>
      <c r="D3234" s="4">
        <v>173.09</v>
      </c>
      <c r="E3234" s="5">
        <f t="shared" si="200"/>
        <v>1557.81</v>
      </c>
      <c r="F3234" s="6">
        <v>0.03</v>
      </c>
      <c r="G3234" s="5">
        <f t="shared" si="201"/>
        <v>46.734299999999998</v>
      </c>
      <c r="H3234" s="2">
        <v>3</v>
      </c>
      <c r="I3234" s="3">
        <v>450</v>
      </c>
      <c r="J3234" s="5">
        <f t="shared" si="202"/>
        <v>1961.0756999999999</v>
      </c>
      <c r="K3234" s="11" t="str">
        <f t="shared" si="203"/>
        <v>P0270|May</v>
      </c>
    </row>
    <row r="3235" spans="1:11" ht="15" customHeight="1" x14ac:dyDescent="0.25">
      <c r="A3235" s="2" t="s">
        <v>575</v>
      </c>
      <c r="B3235" s="2" t="s">
        <v>4</v>
      </c>
      <c r="C3235" s="2">
        <v>8</v>
      </c>
      <c r="D3235" s="4">
        <v>171.8</v>
      </c>
      <c r="E3235" s="5">
        <f t="shared" si="200"/>
        <v>1374.4</v>
      </c>
      <c r="F3235" s="6">
        <v>0.03</v>
      </c>
      <c r="G3235" s="5">
        <f t="shared" si="201"/>
        <v>41.231999999999999</v>
      </c>
      <c r="H3235" s="2">
        <v>2</v>
      </c>
      <c r="I3235" s="3">
        <v>300</v>
      </c>
      <c r="J3235" s="5">
        <f t="shared" si="202"/>
        <v>1633.1680000000001</v>
      </c>
      <c r="K3235" s="11" t="str">
        <f t="shared" si="203"/>
        <v>P0270|Jun</v>
      </c>
    </row>
    <row r="3236" spans="1:11" ht="15" customHeight="1" x14ac:dyDescent="0.25">
      <c r="A3236" s="2" t="s">
        <v>575</v>
      </c>
      <c r="B3236" s="2" t="s">
        <v>5</v>
      </c>
      <c r="C3236" s="2">
        <v>11</v>
      </c>
      <c r="D3236" s="4">
        <v>203.23</v>
      </c>
      <c r="E3236" s="5">
        <f t="shared" si="200"/>
        <v>2235.5299999999997</v>
      </c>
      <c r="F3236" s="6">
        <v>0.03</v>
      </c>
      <c r="G3236" s="5">
        <f t="shared" si="201"/>
        <v>67.065899999999985</v>
      </c>
      <c r="H3236" s="2">
        <v>3</v>
      </c>
      <c r="I3236" s="3">
        <v>450</v>
      </c>
      <c r="J3236" s="5">
        <f t="shared" si="202"/>
        <v>2618.4640999999997</v>
      </c>
      <c r="K3236" s="11" t="str">
        <f t="shared" si="203"/>
        <v>P0270|Jul</v>
      </c>
    </row>
    <row r="3237" spans="1:11" ht="15" customHeight="1" x14ac:dyDescent="0.25">
      <c r="A3237" s="2" t="s">
        <v>575</v>
      </c>
      <c r="B3237" s="2" t="s">
        <v>6</v>
      </c>
      <c r="C3237" s="2">
        <v>11</v>
      </c>
      <c r="D3237" s="4">
        <v>195.62</v>
      </c>
      <c r="E3237" s="5">
        <f t="shared" si="200"/>
        <v>2151.8200000000002</v>
      </c>
      <c r="F3237" s="6">
        <v>0.03</v>
      </c>
      <c r="G3237" s="5">
        <f t="shared" si="201"/>
        <v>64.554600000000008</v>
      </c>
      <c r="H3237" s="2">
        <v>3</v>
      </c>
      <c r="I3237" s="3">
        <v>450</v>
      </c>
      <c r="J3237" s="5">
        <f t="shared" si="202"/>
        <v>2537.2654000000002</v>
      </c>
      <c r="K3237" s="11" t="str">
        <f t="shared" si="203"/>
        <v>P0270|Aug</v>
      </c>
    </row>
    <row r="3238" spans="1:11" ht="15" customHeight="1" x14ac:dyDescent="0.25">
      <c r="A3238" s="2" t="s">
        <v>575</v>
      </c>
      <c r="B3238" s="2" t="s">
        <v>7</v>
      </c>
      <c r="C3238" s="2">
        <v>8</v>
      </c>
      <c r="D3238" s="4">
        <v>185.14</v>
      </c>
      <c r="E3238" s="5">
        <f t="shared" si="200"/>
        <v>1481.12</v>
      </c>
      <c r="F3238" s="6">
        <v>0.03</v>
      </c>
      <c r="G3238" s="5">
        <f t="shared" si="201"/>
        <v>44.433599999999998</v>
      </c>
      <c r="H3238" s="2">
        <v>3</v>
      </c>
      <c r="I3238" s="3">
        <v>450</v>
      </c>
      <c r="J3238" s="5">
        <f t="shared" si="202"/>
        <v>1886.6863999999998</v>
      </c>
      <c r="K3238" s="11" t="str">
        <f t="shared" si="203"/>
        <v>P0270|Sep</v>
      </c>
    </row>
    <row r="3239" spans="1:11" ht="15" customHeight="1" x14ac:dyDescent="0.25">
      <c r="A3239" s="2" t="s">
        <v>575</v>
      </c>
      <c r="B3239" s="2" t="s">
        <v>8</v>
      </c>
      <c r="C3239" s="2">
        <v>7</v>
      </c>
      <c r="D3239" s="4">
        <v>157.51</v>
      </c>
      <c r="E3239" s="5">
        <f t="shared" si="200"/>
        <v>1102.57</v>
      </c>
      <c r="F3239" s="6">
        <v>0.03</v>
      </c>
      <c r="G3239" s="5">
        <f t="shared" si="201"/>
        <v>33.077099999999994</v>
      </c>
      <c r="H3239" s="2">
        <v>2</v>
      </c>
      <c r="I3239" s="3">
        <v>300</v>
      </c>
      <c r="J3239" s="5">
        <f t="shared" si="202"/>
        <v>1369.4929</v>
      </c>
      <c r="K3239" s="11" t="str">
        <f t="shared" si="203"/>
        <v>P0270|Oct</v>
      </c>
    </row>
    <row r="3240" spans="1:11" ht="15" customHeight="1" x14ac:dyDescent="0.25">
      <c r="A3240" s="2" t="s">
        <v>575</v>
      </c>
      <c r="B3240" s="2" t="s">
        <v>9</v>
      </c>
      <c r="C3240" s="2">
        <v>8</v>
      </c>
      <c r="D3240" s="4">
        <v>178.42</v>
      </c>
      <c r="E3240" s="5">
        <f t="shared" si="200"/>
        <v>1427.36</v>
      </c>
      <c r="F3240" s="6">
        <v>0.03</v>
      </c>
      <c r="G3240" s="5">
        <f t="shared" si="201"/>
        <v>42.820799999999998</v>
      </c>
      <c r="H3240" s="2">
        <v>3</v>
      </c>
      <c r="I3240" s="3">
        <v>450</v>
      </c>
      <c r="J3240" s="5">
        <f t="shared" si="202"/>
        <v>1834.5391999999999</v>
      </c>
      <c r="K3240" s="11" t="str">
        <f t="shared" si="203"/>
        <v>P0270|Nov</v>
      </c>
    </row>
    <row r="3241" spans="1:11" ht="15" customHeight="1" x14ac:dyDescent="0.25">
      <c r="A3241" s="2" t="s">
        <v>575</v>
      </c>
      <c r="B3241" s="2" t="s">
        <v>10</v>
      </c>
      <c r="C3241" s="2">
        <v>15</v>
      </c>
      <c r="D3241" s="4">
        <v>332.26</v>
      </c>
      <c r="E3241" s="5">
        <f t="shared" si="200"/>
        <v>4983.8999999999996</v>
      </c>
      <c r="F3241" s="6">
        <v>0.03</v>
      </c>
      <c r="G3241" s="5">
        <f t="shared" si="201"/>
        <v>149.517</v>
      </c>
      <c r="H3241" s="2">
        <v>6</v>
      </c>
      <c r="I3241" s="3">
        <v>900</v>
      </c>
      <c r="J3241" s="5">
        <f t="shared" si="202"/>
        <v>5734.3829999999998</v>
      </c>
      <c r="K3241" s="11" t="str">
        <f t="shared" si="203"/>
        <v>P0270|Dec</v>
      </c>
    </row>
    <row r="3242" spans="1:11" ht="15" customHeight="1" x14ac:dyDescent="0.25">
      <c r="A3242" s="2" t="s">
        <v>575</v>
      </c>
      <c r="B3242" s="2" t="s">
        <v>11</v>
      </c>
      <c r="C3242" s="2">
        <v>15</v>
      </c>
      <c r="D3242" s="4">
        <v>292.54000000000002</v>
      </c>
      <c r="E3242" s="5">
        <f t="shared" si="200"/>
        <v>4388.1000000000004</v>
      </c>
      <c r="F3242" s="6">
        <v>0.03</v>
      </c>
      <c r="G3242" s="5">
        <f t="shared" si="201"/>
        <v>131.643</v>
      </c>
      <c r="H3242" s="2">
        <v>6</v>
      </c>
      <c r="I3242" s="3">
        <v>900</v>
      </c>
      <c r="J3242" s="5">
        <f t="shared" si="202"/>
        <v>5156.4570000000003</v>
      </c>
      <c r="K3242" s="11" t="str">
        <f t="shared" si="203"/>
        <v>P0270|Jan</v>
      </c>
    </row>
    <row r="3243" spans="1:11" ht="15" customHeight="1" x14ac:dyDescent="0.25">
      <c r="A3243" s="2" t="s">
        <v>575</v>
      </c>
      <c r="B3243" s="2" t="s">
        <v>12</v>
      </c>
      <c r="C3243" s="2">
        <v>13</v>
      </c>
      <c r="D3243" s="4">
        <v>255.64</v>
      </c>
      <c r="E3243" s="5">
        <f t="shared" si="200"/>
        <v>3323.3199999999997</v>
      </c>
      <c r="F3243" s="6">
        <v>0.03</v>
      </c>
      <c r="G3243" s="5">
        <f t="shared" si="201"/>
        <v>99.69959999999999</v>
      </c>
      <c r="H3243" s="2">
        <v>5</v>
      </c>
      <c r="I3243" s="3">
        <v>750</v>
      </c>
      <c r="J3243" s="5">
        <f t="shared" si="202"/>
        <v>3973.6203999999998</v>
      </c>
      <c r="K3243" s="11" t="str">
        <f t="shared" si="203"/>
        <v>P0270|Feb</v>
      </c>
    </row>
    <row r="3244" spans="1:11" ht="15" customHeight="1" x14ac:dyDescent="0.25">
      <c r="A3244" s="2" t="s">
        <v>575</v>
      </c>
      <c r="B3244" s="2" t="s">
        <v>13</v>
      </c>
      <c r="C3244" s="2">
        <v>13</v>
      </c>
      <c r="D3244" s="4">
        <v>232.84</v>
      </c>
      <c r="E3244" s="5">
        <f t="shared" si="200"/>
        <v>3026.92</v>
      </c>
      <c r="F3244" s="6">
        <v>0.03</v>
      </c>
      <c r="G3244" s="5">
        <f t="shared" si="201"/>
        <v>90.807599999999994</v>
      </c>
      <c r="H3244" s="2">
        <v>5</v>
      </c>
      <c r="I3244" s="3">
        <v>750</v>
      </c>
      <c r="J3244" s="5">
        <f t="shared" si="202"/>
        <v>3686.1124</v>
      </c>
      <c r="K3244" s="11" t="str">
        <f t="shared" si="203"/>
        <v>P0270|Mar</v>
      </c>
    </row>
    <row r="3245" spans="1:11" ht="15" customHeight="1" x14ac:dyDescent="0.25">
      <c r="A3245" s="2" t="s">
        <v>577</v>
      </c>
      <c r="B3245" s="2" t="s">
        <v>2</v>
      </c>
      <c r="C3245" s="2">
        <v>6</v>
      </c>
      <c r="D3245" s="4">
        <v>119.16</v>
      </c>
      <c r="E3245" s="5">
        <f t="shared" si="200"/>
        <v>714.96</v>
      </c>
      <c r="F3245" s="6">
        <v>0.03</v>
      </c>
      <c r="G3245" s="5">
        <f t="shared" si="201"/>
        <v>21.448799999999999</v>
      </c>
      <c r="H3245" s="2">
        <v>2</v>
      </c>
      <c r="I3245" s="3">
        <v>240</v>
      </c>
      <c r="J3245" s="5">
        <f t="shared" si="202"/>
        <v>933.51120000000003</v>
      </c>
      <c r="K3245" s="11" t="str">
        <f t="shared" si="203"/>
        <v>P0271|Apr</v>
      </c>
    </row>
    <row r="3246" spans="1:11" ht="15" customHeight="1" x14ac:dyDescent="0.25">
      <c r="A3246" s="2" t="s">
        <v>577</v>
      </c>
      <c r="B3246" s="2" t="s">
        <v>3</v>
      </c>
      <c r="C3246" s="2">
        <v>6</v>
      </c>
      <c r="D3246" s="4">
        <v>134.28</v>
      </c>
      <c r="E3246" s="5">
        <f t="shared" si="200"/>
        <v>805.68000000000006</v>
      </c>
      <c r="F3246" s="6">
        <v>0.03</v>
      </c>
      <c r="G3246" s="5">
        <f t="shared" si="201"/>
        <v>24.170400000000001</v>
      </c>
      <c r="H3246" s="2">
        <v>2</v>
      </c>
      <c r="I3246" s="3">
        <v>240</v>
      </c>
      <c r="J3246" s="5">
        <f t="shared" si="202"/>
        <v>1021.5096000000001</v>
      </c>
      <c r="K3246" s="11" t="str">
        <f t="shared" si="203"/>
        <v>P0271|May</v>
      </c>
    </row>
    <row r="3247" spans="1:11" ht="15" customHeight="1" x14ac:dyDescent="0.25">
      <c r="A3247" s="2" t="s">
        <v>577</v>
      </c>
      <c r="B3247" s="2" t="s">
        <v>4</v>
      </c>
      <c r="C3247" s="2">
        <v>8</v>
      </c>
      <c r="D3247" s="4">
        <v>134.87</v>
      </c>
      <c r="E3247" s="5">
        <f t="shared" si="200"/>
        <v>1078.96</v>
      </c>
      <c r="F3247" s="6">
        <v>0.03</v>
      </c>
      <c r="G3247" s="5">
        <f t="shared" si="201"/>
        <v>32.3688</v>
      </c>
      <c r="H3247" s="2">
        <v>2</v>
      </c>
      <c r="I3247" s="3">
        <v>240</v>
      </c>
      <c r="J3247" s="5">
        <f t="shared" si="202"/>
        <v>1286.5912000000001</v>
      </c>
      <c r="K3247" s="11" t="str">
        <f t="shared" si="203"/>
        <v>P0271|Jun</v>
      </c>
    </row>
    <row r="3248" spans="1:11" ht="15" customHeight="1" x14ac:dyDescent="0.25">
      <c r="A3248" s="2" t="s">
        <v>577</v>
      </c>
      <c r="B3248" s="2" t="s">
        <v>5</v>
      </c>
      <c r="C3248" s="2">
        <v>11</v>
      </c>
      <c r="D3248" s="4">
        <v>147.75</v>
      </c>
      <c r="E3248" s="5">
        <f t="shared" si="200"/>
        <v>1625.25</v>
      </c>
      <c r="F3248" s="6">
        <v>0.03</v>
      </c>
      <c r="G3248" s="5">
        <f t="shared" si="201"/>
        <v>48.7575</v>
      </c>
      <c r="H3248" s="2">
        <v>3</v>
      </c>
      <c r="I3248" s="3">
        <v>360</v>
      </c>
      <c r="J3248" s="5">
        <f t="shared" si="202"/>
        <v>1936.4925000000001</v>
      </c>
      <c r="K3248" s="11" t="str">
        <f t="shared" si="203"/>
        <v>P0271|Jul</v>
      </c>
    </row>
    <row r="3249" spans="1:11" ht="15" customHeight="1" x14ac:dyDescent="0.25">
      <c r="A3249" s="2" t="s">
        <v>577</v>
      </c>
      <c r="B3249" s="2" t="s">
        <v>6</v>
      </c>
      <c r="C3249" s="2">
        <v>10</v>
      </c>
      <c r="D3249" s="4">
        <v>163.02000000000001</v>
      </c>
      <c r="E3249" s="5">
        <f t="shared" si="200"/>
        <v>1630.2</v>
      </c>
      <c r="F3249" s="6">
        <v>0.03</v>
      </c>
      <c r="G3249" s="5">
        <f t="shared" si="201"/>
        <v>48.905999999999999</v>
      </c>
      <c r="H3249" s="2">
        <v>3</v>
      </c>
      <c r="I3249" s="3">
        <v>360</v>
      </c>
      <c r="J3249" s="5">
        <f t="shared" si="202"/>
        <v>1941.2940000000001</v>
      </c>
      <c r="K3249" s="11" t="str">
        <f t="shared" si="203"/>
        <v>P0271|Aug</v>
      </c>
    </row>
    <row r="3250" spans="1:11" ht="15" customHeight="1" x14ac:dyDescent="0.25">
      <c r="A3250" s="2" t="s">
        <v>577</v>
      </c>
      <c r="B3250" s="2" t="s">
        <v>7</v>
      </c>
      <c r="C3250" s="2">
        <v>7</v>
      </c>
      <c r="D3250" s="4">
        <v>152.61000000000001</v>
      </c>
      <c r="E3250" s="5">
        <f t="shared" si="200"/>
        <v>1068.27</v>
      </c>
      <c r="F3250" s="6">
        <v>0.03</v>
      </c>
      <c r="G3250" s="5">
        <f t="shared" si="201"/>
        <v>32.048099999999998</v>
      </c>
      <c r="H3250" s="2">
        <v>2</v>
      </c>
      <c r="I3250" s="3">
        <v>240</v>
      </c>
      <c r="J3250" s="5">
        <f t="shared" si="202"/>
        <v>1276.2219</v>
      </c>
      <c r="K3250" s="11" t="str">
        <f t="shared" si="203"/>
        <v>P0271|Sep</v>
      </c>
    </row>
    <row r="3251" spans="1:11" ht="15" customHeight="1" x14ac:dyDescent="0.25">
      <c r="A3251" s="2" t="s">
        <v>577</v>
      </c>
      <c r="B3251" s="2" t="s">
        <v>8</v>
      </c>
      <c r="C3251" s="2">
        <v>7</v>
      </c>
      <c r="D3251" s="4">
        <v>133.46</v>
      </c>
      <c r="E3251" s="5">
        <f t="shared" si="200"/>
        <v>934.22</v>
      </c>
      <c r="F3251" s="6">
        <v>0.03</v>
      </c>
      <c r="G3251" s="5">
        <f t="shared" si="201"/>
        <v>28.026599999999998</v>
      </c>
      <c r="H3251" s="2">
        <v>2</v>
      </c>
      <c r="I3251" s="3">
        <v>240</v>
      </c>
      <c r="J3251" s="5">
        <f t="shared" si="202"/>
        <v>1146.1934000000001</v>
      </c>
      <c r="K3251" s="11" t="str">
        <f t="shared" si="203"/>
        <v>P0271|Oct</v>
      </c>
    </row>
    <row r="3252" spans="1:11" ht="15" customHeight="1" x14ac:dyDescent="0.25">
      <c r="A3252" s="2" t="s">
        <v>577</v>
      </c>
      <c r="B3252" s="2" t="s">
        <v>9</v>
      </c>
      <c r="C3252" s="2">
        <v>7</v>
      </c>
      <c r="D3252" s="4">
        <v>135.22</v>
      </c>
      <c r="E3252" s="5">
        <f t="shared" si="200"/>
        <v>946.54</v>
      </c>
      <c r="F3252" s="6">
        <v>0.03</v>
      </c>
      <c r="G3252" s="5">
        <f t="shared" si="201"/>
        <v>28.396199999999997</v>
      </c>
      <c r="H3252" s="2">
        <v>2</v>
      </c>
      <c r="I3252" s="3">
        <v>240</v>
      </c>
      <c r="J3252" s="5">
        <f t="shared" si="202"/>
        <v>1158.1438000000001</v>
      </c>
      <c r="K3252" s="11" t="str">
        <f t="shared" si="203"/>
        <v>P0271|Nov</v>
      </c>
    </row>
    <row r="3253" spans="1:11" ht="15" customHeight="1" x14ac:dyDescent="0.25">
      <c r="A3253" s="2" t="s">
        <v>577</v>
      </c>
      <c r="B3253" s="2" t="s">
        <v>10</v>
      </c>
      <c r="C3253" s="2">
        <v>14</v>
      </c>
      <c r="D3253" s="4">
        <v>259.8</v>
      </c>
      <c r="E3253" s="5">
        <f t="shared" si="200"/>
        <v>3637.2000000000003</v>
      </c>
      <c r="F3253" s="6">
        <v>0.03</v>
      </c>
      <c r="G3253" s="5">
        <f t="shared" si="201"/>
        <v>109.116</v>
      </c>
      <c r="H3253" s="2">
        <v>6</v>
      </c>
      <c r="I3253" s="3">
        <v>720</v>
      </c>
      <c r="J3253" s="5">
        <f t="shared" si="202"/>
        <v>4248.0840000000007</v>
      </c>
      <c r="K3253" s="11" t="str">
        <f t="shared" si="203"/>
        <v>P0271|Dec</v>
      </c>
    </row>
    <row r="3254" spans="1:11" ht="15" customHeight="1" x14ac:dyDescent="0.25">
      <c r="A3254" s="2" t="s">
        <v>577</v>
      </c>
      <c r="B3254" s="2" t="s">
        <v>11</v>
      </c>
      <c r="C3254" s="2">
        <v>13</v>
      </c>
      <c r="D3254" s="4">
        <v>211.77</v>
      </c>
      <c r="E3254" s="5">
        <f t="shared" si="200"/>
        <v>2753.01</v>
      </c>
      <c r="F3254" s="6">
        <v>0.03</v>
      </c>
      <c r="G3254" s="5">
        <f t="shared" si="201"/>
        <v>82.590299999999999</v>
      </c>
      <c r="H3254" s="2">
        <v>5</v>
      </c>
      <c r="I3254" s="3">
        <v>600</v>
      </c>
      <c r="J3254" s="5">
        <f t="shared" si="202"/>
        <v>3270.4197000000004</v>
      </c>
      <c r="K3254" s="11" t="str">
        <f t="shared" si="203"/>
        <v>P0271|Jan</v>
      </c>
    </row>
    <row r="3255" spans="1:11" ht="15" customHeight="1" x14ac:dyDescent="0.25">
      <c r="A3255" s="2" t="s">
        <v>577</v>
      </c>
      <c r="B3255" s="2" t="s">
        <v>12</v>
      </c>
      <c r="C3255" s="2">
        <v>12</v>
      </c>
      <c r="D3255" s="4">
        <v>214.86</v>
      </c>
      <c r="E3255" s="5">
        <f t="shared" si="200"/>
        <v>2578.3200000000002</v>
      </c>
      <c r="F3255" s="6">
        <v>0.03</v>
      </c>
      <c r="G3255" s="5">
        <f t="shared" si="201"/>
        <v>77.349599999999995</v>
      </c>
      <c r="H3255" s="2">
        <v>5</v>
      </c>
      <c r="I3255" s="3">
        <v>600</v>
      </c>
      <c r="J3255" s="5">
        <f t="shared" si="202"/>
        <v>3100.9704000000002</v>
      </c>
      <c r="K3255" s="11" t="str">
        <f t="shared" si="203"/>
        <v>P0271|Feb</v>
      </c>
    </row>
    <row r="3256" spans="1:11" ht="15" customHeight="1" x14ac:dyDescent="0.25">
      <c r="A3256" s="2" t="s">
        <v>577</v>
      </c>
      <c r="B3256" s="2" t="s">
        <v>13</v>
      </c>
      <c r="C3256" s="2">
        <v>12</v>
      </c>
      <c r="D3256" s="4">
        <v>181.92</v>
      </c>
      <c r="E3256" s="5">
        <f t="shared" si="200"/>
        <v>2183.04</v>
      </c>
      <c r="F3256" s="6">
        <v>0.03</v>
      </c>
      <c r="G3256" s="5">
        <f t="shared" si="201"/>
        <v>65.491199999999992</v>
      </c>
      <c r="H3256" s="2">
        <v>4</v>
      </c>
      <c r="I3256" s="3">
        <v>480</v>
      </c>
      <c r="J3256" s="5">
        <f t="shared" si="202"/>
        <v>2597.5488</v>
      </c>
      <c r="K3256" s="11" t="str">
        <f t="shared" si="203"/>
        <v>P0271|Mar</v>
      </c>
    </row>
    <row r="3257" spans="1:11" ht="15" customHeight="1" x14ac:dyDescent="0.25">
      <c r="A3257" s="2" t="s">
        <v>579</v>
      </c>
      <c r="B3257" s="2" t="s">
        <v>2</v>
      </c>
      <c r="C3257" s="2">
        <v>5</v>
      </c>
      <c r="D3257" s="4">
        <v>73.13</v>
      </c>
      <c r="E3257" s="5">
        <f t="shared" si="200"/>
        <v>365.65</v>
      </c>
      <c r="F3257" s="6">
        <v>0.03</v>
      </c>
      <c r="G3257" s="5">
        <f t="shared" si="201"/>
        <v>10.969499999999998</v>
      </c>
      <c r="H3257" s="2">
        <v>2</v>
      </c>
      <c r="I3257" s="3">
        <v>190</v>
      </c>
      <c r="J3257" s="5">
        <f t="shared" si="202"/>
        <v>544.68049999999994</v>
      </c>
      <c r="K3257" s="11" t="str">
        <f t="shared" si="203"/>
        <v>P0272|Apr</v>
      </c>
    </row>
    <row r="3258" spans="1:11" ht="15" customHeight="1" x14ac:dyDescent="0.25">
      <c r="A3258" s="2" t="s">
        <v>579</v>
      </c>
      <c r="B3258" s="2" t="s">
        <v>3</v>
      </c>
      <c r="C3258" s="2">
        <v>6</v>
      </c>
      <c r="D3258" s="4">
        <v>71.28</v>
      </c>
      <c r="E3258" s="5">
        <f t="shared" si="200"/>
        <v>427.68</v>
      </c>
      <c r="F3258" s="6">
        <v>0.03</v>
      </c>
      <c r="G3258" s="5">
        <f t="shared" si="201"/>
        <v>12.830399999999999</v>
      </c>
      <c r="H3258" s="2">
        <v>2</v>
      </c>
      <c r="I3258" s="3">
        <v>190</v>
      </c>
      <c r="J3258" s="5">
        <f t="shared" si="202"/>
        <v>604.84960000000001</v>
      </c>
      <c r="K3258" s="11" t="str">
        <f t="shared" si="203"/>
        <v>P0272|May</v>
      </c>
    </row>
    <row r="3259" spans="1:11" ht="15" customHeight="1" x14ac:dyDescent="0.25">
      <c r="A3259" s="2" t="s">
        <v>579</v>
      </c>
      <c r="B3259" s="2" t="s">
        <v>4</v>
      </c>
      <c r="C3259" s="2">
        <v>7</v>
      </c>
      <c r="D3259" s="4">
        <v>78.64</v>
      </c>
      <c r="E3259" s="5">
        <f t="shared" si="200"/>
        <v>550.48</v>
      </c>
      <c r="F3259" s="6">
        <v>0.03</v>
      </c>
      <c r="G3259" s="5">
        <f t="shared" si="201"/>
        <v>16.514399999999998</v>
      </c>
      <c r="H3259" s="2">
        <v>2</v>
      </c>
      <c r="I3259" s="3">
        <v>190</v>
      </c>
      <c r="J3259" s="5">
        <f t="shared" si="202"/>
        <v>723.96559999999999</v>
      </c>
      <c r="K3259" s="11" t="str">
        <f t="shared" si="203"/>
        <v>P0272|Jun</v>
      </c>
    </row>
    <row r="3260" spans="1:11" ht="15" customHeight="1" x14ac:dyDescent="0.25">
      <c r="A3260" s="2" t="s">
        <v>579</v>
      </c>
      <c r="B3260" s="2" t="s">
        <v>5</v>
      </c>
      <c r="C3260" s="2">
        <v>9</v>
      </c>
      <c r="D3260" s="4">
        <v>92.56</v>
      </c>
      <c r="E3260" s="5">
        <f t="shared" si="200"/>
        <v>833.04</v>
      </c>
      <c r="F3260" s="6">
        <v>0.03</v>
      </c>
      <c r="G3260" s="5">
        <f t="shared" si="201"/>
        <v>24.991199999999999</v>
      </c>
      <c r="H3260" s="2">
        <v>2</v>
      </c>
      <c r="I3260" s="3">
        <v>190</v>
      </c>
      <c r="J3260" s="5">
        <f t="shared" si="202"/>
        <v>998.04879999999991</v>
      </c>
      <c r="K3260" s="11" t="str">
        <f t="shared" si="203"/>
        <v>P0272|Jul</v>
      </c>
    </row>
    <row r="3261" spans="1:11" ht="15" customHeight="1" x14ac:dyDescent="0.25">
      <c r="A3261" s="2" t="s">
        <v>579</v>
      </c>
      <c r="B3261" s="2" t="s">
        <v>6</v>
      </c>
      <c r="C3261" s="2">
        <v>8</v>
      </c>
      <c r="D3261" s="4">
        <v>86.88</v>
      </c>
      <c r="E3261" s="5">
        <f t="shared" si="200"/>
        <v>695.04</v>
      </c>
      <c r="F3261" s="6">
        <v>0.03</v>
      </c>
      <c r="G3261" s="5">
        <f t="shared" si="201"/>
        <v>20.851199999999999</v>
      </c>
      <c r="H3261" s="2">
        <v>2</v>
      </c>
      <c r="I3261" s="3">
        <v>190</v>
      </c>
      <c r="J3261" s="5">
        <f t="shared" si="202"/>
        <v>864.18880000000001</v>
      </c>
      <c r="K3261" s="11" t="str">
        <f t="shared" si="203"/>
        <v>P0272|Aug</v>
      </c>
    </row>
    <row r="3262" spans="1:11" ht="15" customHeight="1" x14ac:dyDescent="0.25">
      <c r="A3262" s="2" t="s">
        <v>579</v>
      </c>
      <c r="B3262" s="2" t="s">
        <v>7</v>
      </c>
      <c r="C3262" s="2">
        <v>6</v>
      </c>
      <c r="D3262" s="4">
        <v>76.040000000000006</v>
      </c>
      <c r="E3262" s="5">
        <f t="shared" si="200"/>
        <v>456.24</v>
      </c>
      <c r="F3262" s="6">
        <v>0.03</v>
      </c>
      <c r="G3262" s="5">
        <f t="shared" si="201"/>
        <v>13.687199999999999</v>
      </c>
      <c r="H3262" s="2">
        <v>2</v>
      </c>
      <c r="I3262" s="3">
        <v>190</v>
      </c>
      <c r="J3262" s="5">
        <f t="shared" si="202"/>
        <v>632.55280000000005</v>
      </c>
      <c r="K3262" s="11" t="str">
        <f t="shared" si="203"/>
        <v>P0272|Sep</v>
      </c>
    </row>
    <row r="3263" spans="1:11" ht="15" customHeight="1" x14ac:dyDescent="0.25">
      <c r="A3263" s="2" t="s">
        <v>579</v>
      </c>
      <c r="B3263" s="2" t="s">
        <v>8</v>
      </c>
      <c r="C3263" s="2">
        <v>6</v>
      </c>
      <c r="D3263" s="4">
        <v>80.349999999999994</v>
      </c>
      <c r="E3263" s="5">
        <f t="shared" si="200"/>
        <v>482.09999999999997</v>
      </c>
      <c r="F3263" s="6">
        <v>0.03</v>
      </c>
      <c r="G3263" s="5">
        <f t="shared" si="201"/>
        <v>14.462999999999999</v>
      </c>
      <c r="H3263" s="2">
        <v>2</v>
      </c>
      <c r="I3263" s="3">
        <v>190</v>
      </c>
      <c r="J3263" s="5">
        <f t="shared" si="202"/>
        <v>657.63699999999994</v>
      </c>
      <c r="K3263" s="11" t="str">
        <f t="shared" si="203"/>
        <v>P0272|Oct</v>
      </c>
    </row>
    <row r="3264" spans="1:11" ht="15" customHeight="1" x14ac:dyDescent="0.25">
      <c r="A3264" s="2" t="s">
        <v>579</v>
      </c>
      <c r="B3264" s="2" t="s">
        <v>9</v>
      </c>
      <c r="C3264" s="2">
        <v>6</v>
      </c>
      <c r="D3264" s="4">
        <v>75.25</v>
      </c>
      <c r="E3264" s="5">
        <f t="shared" si="200"/>
        <v>451.5</v>
      </c>
      <c r="F3264" s="6">
        <v>0.03</v>
      </c>
      <c r="G3264" s="5">
        <f t="shared" si="201"/>
        <v>13.545</v>
      </c>
      <c r="H3264" s="2">
        <v>2</v>
      </c>
      <c r="I3264" s="3">
        <v>190</v>
      </c>
      <c r="J3264" s="5">
        <f t="shared" si="202"/>
        <v>627.95500000000004</v>
      </c>
      <c r="K3264" s="11" t="str">
        <f t="shared" si="203"/>
        <v>P0272|Nov</v>
      </c>
    </row>
    <row r="3265" spans="1:11" ht="15" customHeight="1" x14ac:dyDescent="0.25">
      <c r="A3265" s="2" t="s">
        <v>579</v>
      </c>
      <c r="B3265" s="2" t="s">
        <v>10</v>
      </c>
      <c r="C3265" s="2">
        <v>12</v>
      </c>
      <c r="D3265" s="4">
        <v>138.16</v>
      </c>
      <c r="E3265" s="5">
        <f t="shared" si="200"/>
        <v>1657.92</v>
      </c>
      <c r="F3265" s="6">
        <v>0.03</v>
      </c>
      <c r="G3265" s="5">
        <f t="shared" si="201"/>
        <v>49.7376</v>
      </c>
      <c r="H3265" s="2">
        <v>5</v>
      </c>
      <c r="I3265" s="3">
        <v>475</v>
      </c>
      <c r="J3265" s="5">
        <f t="shared" si="202"/>
        <v>2083.1824000000001</v>
      </c>
      <c r="K3265" s="11" t="str">
        <f t="shared" si="203"/>
        <v>P0272|Dec</v>
      </c>
    </row>
    <row r="3266" spans="1:11" ht="15" customHeight="1" x14ac:dyDescent="0.25">
      <c r="A3266" s="2" t="s">
        <v>579</v>
      </c>
      <c r="B3266" s="2" t="s">
        <v>11</v>
      </c>
      <c r="C3266" s="2">
        <v>11</v>
      </c>
      <c r="D3266" s="4">
        <v>137.65</v>
      </c>
      <c r="E3266" s="5">
        <f t="shared" si="200"/>
        <v>1514.15</v>
      </c>
      <c r="F3266" s="6">
        <v>0.03</v>
      </c>
      <c r="G3266" s="5">
        <f t="shared" si="201"/>
        <v>45.424500000000002</v>
      </c>
      <c r="H3266" s="2">
        <v>4</v>
      </c>
      <c r="I3266" s="3">
        <v>380</v>
      </c>
      <c r="J3266" s="5">
        <f t="shared" si="202"/>
        <v>1848.7255</v>
      </c>
      <c r="K3266" s="11" t="str">
        <f t="shared" si="203"/>
        <v>P0272|Jan</v>
      </c>
    </row>
    <row r="3267" spans="1:11" ht="15" customHeight="1" x14ac:dyDescent="0.25">
      <c r="A3267" s="2" t="s">
        <v>579</v>
      </c>
      <c r="B3267" s="2" t="s">
        <v>12</v>
      </c>
      <c r="C3267" s="2">
        <v>10</v>
      </c>
      <c r="D3267" s="4">
        <v>122.88</v>
      </c>
      <c r="E3267" s="5">
        <f t="shared" si="200"/>
        <v>1228.8</v>
      </c>
      <c r="F3267" s="6">
        <v>0.03</v>
      </c>
      <c r="G3267" s="5">
        <f t="shared" si="201"/>
        <v>36.863999999999997</v>
      </c>
      <c r="H3267" s="2">
        <v>4</v>
      </c>
      <c r="I3267" s="3">
        <v>380</v>
      </c>
      <c r="J3267" s="5">
        <f t="shared" si="202"/>
        <v>1571.9359999999999</v>
      </c>
      <c r="K3267" s="11" t="str">
        <f t="shared" si="203"/>
        <v>P0272|Feb</v>
      </c>
    </row>
    <row r="3268" spans="1:11" ht="15" customHeight="1" x14ac:dyDescent="0.25">
      <c r="A3268" s="2" t="s">
        <v>579</v>
      </c>
      <c r="B3268" s="2" t="s">
        <v>13</v>
      </c>
      <c r="C3268" s="2">
        <v>10</v>
      </c>
      <c r="D3268" s="4">
        <v>106.58</v>
      </c>
      <c r="E3268" s="5">
        <f t="shared" si="200"/>
        <v>1065.8</v>
      </c>
      <c r="F3268" s="6">
        <v>0.03</v>
      </c>
      <c r="G3268" s="5">
        <f t="shared" si="201"/>
        <v>31.973999999999997</v>
      </c>
      <c r="H3268" s="2">
        <v>4</v>
      </c>
      <c r="I3268" s="3">
        <v>380</v>
      </c>
      <c r="J3268" s="5">
        <f t="shared" si="202"/>
        <v>1413.826</v>
      </c>
      <c r="K3268" s="11" t="str">
        <f t="shared" si="203"/>
        <v>P0272|Mar</v>
      </c>
    </row>
    <row r="3269" spans="1:11" ht="15" customHeight="1" x14ac:dyDescent="0.25">
      <c r="A3269" s="2" t="s">
        <v>581</v>
      </c>
      <c r="B3269" s="2" t="s">
        <v>2</v>
      </c>
      <c r="C3269" s="2">
        <v>6</v>
      </c>
      <c r="D3269" s="4">
        <v>111.8</v>
      </c>
      <c r="E3269" s="5">
        <f t="shared" ref="E3269:E3332" si="204">C3269*D3269</f>
        <v>670.8</v>
      </c>
      <c r="F3269" s="6">
        <v>0.03</v>
      </c>
      <c r="G3269" s="5">
        <f t="shared" ref="G3269:G3332" si="205">E3269*F3269</f>
        <v>20.123999999999999</v>
      </c>
      <c r="H3269" s="2">
        <v>2</v>
      </c>
      <c r="I3269" s="3">
        <v>240</v>
      </c>
      <c r="J3269" s="5">
        <f t="shared" ref="J3269:J3332" si="206">E3269+I3269-G3269</f>
        <v>890.67599999999993</v>
      </c>
      <c r="K3269" s="11" t="str">
        <f t="shared" ref="K3269:K3332" si="207">A3269&amp;"|"&amp;B3269</f>
        <v>P0273|Apr</v>
      </c>
    </row>
    <row r="3270" spans="1:11" ht="15" customHeight="1" x14ac:dyDescent="0.25">
      <c r="A3270" s="2" t="s">
        <v>581</v>
      </c>
      <c r="B3270" s="2" t="s">
        <v>3</v>
      </c>
      <c r="C3270" s="2">
        <v>6</v>
      </c>
      <c r="D3270" s="4">
        <v>123.16</v>
      </c>
      <c r="E3270" s="5">
        <f t="shared" si="204"/>
        <v>738.96</v>
      </c>
      <c r="F3270" s="6">
        <v>0.03</v>
      </c>
      <c r="G3270" s="5">
        <f t="shared" si="205"/>
        <v>22.168800000000001</v>
      </c>
      <c r="H3270" s="2">
        <v>2</v>
      </c>
      <c r="I3270" s="3">
        <v>240</v>
      </c>
      <c r="J3270" s="5">
        <f t="shared" si="206"/>
        <v>956.7912</v>
      </c>
      <c r="K3270" s="11" t="str">
        <f t="shared" si="207"/>
        <v>P0273|May</v>
      </c>
    </row>
    <row r="3271" spans="1:11" ht="15" customHeight="1" x14ac:dyDescent="0.25">
      <c r="A3271" s="2" t="s">
        <v>581</v>
      </c>
      <c r="B3271" s="2" t="s">
        <v>4</v>
      </c>
      <c r="C3271" s="2">
        <v>7</v>
      </c>
      <c r="D3271" s="4">
        <v>127.77</v>
      </c>
      <c r="E3271" s="5">
        <f t="shared" si="204"/>
        <v>894.39</v>
      </c>
      <c r="F3271" s="6">
        <v>0.03</v>
      </c>
      <c r="G3271" s="5">
        <f t="shared" si="205"/>
        <v>26.831699999999998</v>
      </c>
      <c r="H3271" s="2">
        <v>2</v>
      </c>
      <c r="I3271" s="3">
        <v>240</v>
      </c>
      <c r="J3271" s="5">
        <f t="shared" si="206"/>
        <v>1107.5582999999999</v>
      </c>
      <c r="K3271" s="11" t="str">
        <f t="shared" si="207"/>
        <v>P0273|Jun</v>
      </c>
    </row>
    <row r="3272" spans="1:11" ht="15" customHeight="1" x14ac:dyDescent="0.25">
      <c r="A3272" s="2" t="s">
        <v>581</v>
      </c>
      <c r="B3272" s="2" t="s">
        <v>5</v>
      </c>
      <c r="C3272" s="2">
        <v>9</v>
      </c>
      <c r="D3272" s="4">
        <v>136.02000000000001</v>
      </c>
      <c r="E3272" s="5">
        <f t="shared" si="204"/>
        <v>1224.18</v>
      </c>
      <c r="F3272" s="6">
        <v>0.03</v>
      </c>
      <c r="G3272" s="5">
        <f t="shared" si="205"/>
        <v>36.7254</v>
      </c>
      <c r="H3272" s="2">
        <v>2</v>
      </c>
      <c r="I3272" s="3">
        <v>240</v>
      </c>
      <c r="J3272" s="5">
        <f t="shared" si="206"/>
        <v>1427.4546</v>
      </c>
      <c r="K3272" s="11" t="str">
        <f t="shared" si="207"/>
        <v>P0273|Jul</v>
      </c>
    </row>
    <row r="3273" spans="1:11" ht="15" customHeight="1" x14ac:dyDescent="0.25">
      <c r="A3273" s="2" t="s">
        <v>581</v>
      </c>
      <c r="B3273" s="2" t="s">
        <v>6</v>
      </c>
      <c r="C3273" s="2">
        <v>10</v>
      </c>
      <c r="D3273" s="4">
        <v>136.87</v>
      </c>
      <c r="E3273" s="5">
        <f t="shared" si="204"/>
        <v>1368.7</v>
      </c>
      <c r="F3273" s="6">
        <v>0.03</v>
      </c>
      <c r="G3273" s="5">
        <f t="shared" si="205"/>
        <v>41.061</v>
      </c>
      <c r="H3273" s="2">
        <v>3</v>
      </c>
      <c r="I3273" s="3">
        <v>360</v>
      </c>
      <c r="J3273" s="5">
        <f t="shared" si="206"/>
        <v>1687.6390000000001</v>
      </c>
      <c r="K3273" s="11" t="str">
        <f t="shared" si="207"/>
        <v>P0273|Aug</v>
      </c>
    </row>
    <row r="3274" spans="1:11" ht="15" customHeight="1" x14ac:dyDescent="0.25">
      <c r="A3274" s="2" t="s">
        <v>581</v>
      </c>
      <c r="B3274" s="2" t="s">
        <v>7</v>
      </c>
      <c r="C3274" s="2">
        <v>7</v>
      </c>
      <c r="D3274" s="4">
        <v>123.4</v>
      </c>
      <c r="E3274" s="5">
        <f t="shared" si="204"/>
        <v>863.80000000000007</v>
      </c>
      <c r="F3274" s="6">
        <v>0.03</v>
      </c>
      <c r="G3274" s="5">
        <f t="shared" si="205"/>
        <v>25.914000000000001</v>
      </c>
      <c r="H3274" s="2">
        <v>2</v>
      </c>
      <c r="I3274" s="3">
        <v>240</v>
      </c>
      <c r="J3274" s="5">
        <f t="shared" si="206"/>
        <v>1077.8860000000002</v>
      </c>
      <c r="K3274" s="11" t="str">
        <f t="shared" si="207"/>
        <v>P0273|Sep</v>
      </c>
    </row>
    <row r="3275" spans="1:11" ht="15" customHeight="1" x14ac:dyDescent="0.25">
      <c r="A3275" s="2" t="s">
        <v>581</v>
      </c>
      <c r="B3275" s="2" t="s">
        <v>8</v>
      </c>
      <c r="C3275" s="2">
        <v>6</v>
      </c>
      <c r="D3275" s="4">
        <v>116.3</v>
      </c>
      <c r="E3275" s="5">
        <f t="shared" si="204"/>
        <v>697.8</v>
      </c>
      <c r="F3275" s="6">
        <v>0.03</v>
      </c>
      <c r="G3275" s="5">
        <f t="shared" si="205"/>
        <v>20.933999999999997</v>
      </c>
      <c r="H3275" s="2">
        <v>2</v>
      </c>
      <c r="I3275" s="3">
        <v>240</v>
      </c>
      <c r="J3275" s="5">
        <f t="shared" si="206"/>
        <v>916.86599999999999</v>
      </c>
      <c r="K3275" s="11" t="str">
        <f t="shared" si="207"/>
        <v>P0273|Oct</v>
      </c>
    </row>
    <row r="3276" spans="1:11" ht="15" customHeight="1" x14ac:dyDescent="0.25">
      <c r="A3276" s="2" t="s">
        <v>581</v>
      </c>
      <c r="B3276" s="2" t="s">
        <v>9</v>
      </c>
      <c r="C3276" s="2">
        <v>5</v>
      </c>
      <c r="D3276" s="4">
        <v>129.13999999999999</v>
      </c>
      <c r="E3276" s="5">
        <f t="shared" si="204"/>
        <v>645.69999999999993</v>
      </c>
      <c r="F3276" s="6">
        <v>0.03</v>
      </c>
      <c r="G3276" s="5">
        <f t="shared" si="205"/>
        <v>19.370999999999999</v>
      </c>
      <c r="H3276" s="2">
        <v>2</v>
      </c>
      <c r="I3276" s="3">
        <v>240</v>
      </c>
      <c r="J3276" s="5">
        <f t="shared" si="206"/>
        <v>866.32899999999995</v>
      </c>
      <c r="K3276" s="11" t="str">
        <f t="shared" si="207"/>
        <v>P0273|Nov</v>
      </c>
    </row>
    <row r="3277" spans="1:11" ht="15" customHeight="1" x14ac:dyDescent="0.25">
      <c r="A3277" s="2" t="s">
        <v>581</v>
      </c>
      <c r="B3277" s="2" t="s">
        <v>10</v>
      </c>
      <c r="C3277" s="2">
        <v>14</v>
      </c>
      <c r="D3277" s="4">
        <v>213.81</v>
      </c>
      <c r="E3277" s="5">
        <f t="shared" si="204"/>
        <v>2993.34</v>
      </c>
      <c r="F3277" s="6">
        <v>0.03</v>
      </c>
      <c r="G3277" s="5">
        <f t="shared" si="205"/>
        <v>89.800200000000004</v>
      </c>
      <c r="H3277" s="2">
        <v>6</v>
      </c>
      <c r="I3277" s="3">
        <v>720</v>
      </c>
      <c r="J3277" s="5">
        <f t="shared" si="206"/>
        <v>3623.5398</v>
      </c>
      <c r="K3277" s="11" t="str">
        <f t="shared" si="207"/>
        <v>P0273|Dec</v>
      </c>
    </row>
    <row r="3278" spans="1:11" ht="15" customHeight="1" x14ac:dyDescent="0.25">
      <c r="A3278" s="2" t="s">
        <v>581</v>
      </c>
      <c r="B3278" s="2" t="s">
        <v>11</v>
      </c>
      <c r="C3278" s="2">
        <v>14</v>
      </c>
      <c r="D3278" s="4">
        <v>197.39</v>
      </c>
      <c r="E3278" s="5">
        <f t="shared" si="204"/>
        <v>2763.46</v>
      </c>
      <c r="F3278" s="6">
        <v>0.03</v>
      </c>
      <c r="G3278" s="5">
        <f t="shared" si="205"/>
        <v>82.903800000000004</v>
      </c>
      <c r="H3278" s="2">
        <v>6</v>
      </c>
      <c r="I3278" s="3">
        <v>720</v>
      </c>
      <c r="J3278" s="5">
        <f t="shared" si="206"/>
        <v>3400.5562</v>
      </c>
      <c r="K3278" s="11" t="str">
        <f t="shared" si="207"/>
        <v>P0273|Jan</v>
      </c>
    </row>
    <row r="3279" spans="1:11" ht="15" customHeight="1" x14ac:dyDescent="0.25">
      <c r="A3279" s="2" t="s">
        <v>581</v>
      </c>
      <c r="B3279" s="2" t="s">
        <v>12</v>
      </c>
      <c r="C3279" s="2">
        <v>12</v>
      </c>
      <c r="D3279" s="4">
        <v>191</v>
      </c>
      <c r="E3279" s="5">
        <f t="shared" si="204"/>
        <v>2292</v>
      </c>
      <c r="F3279" s="6">
        <v>0.03</v>
      </c>
      <c r="G3279" s="5">
        <f t="shared" si="205"/>
        <v>68.759999999999991</v>
      </c>
      <c r="H3279" s="2">
        <v>5</v>
      </c>
      <c r="I3279" s="3">
        <v>600</v>
      </c>
      <c r="J3279" s="5">
        <f t="shared" si="206"/>
        <v>2823.24</v>
      </c>
      <c r="K3279" s="11" t="str">
        <f t="shared" si="207"/>
        <v>P0273|Feb</v>
      </c>
    </row>
    <row r="3280" spans="1:11" ht="15" customHeight="1" x14ac:dyDescent="0.25">
      <c r="A3280" s="2" t="s">
        <v>581</v>
      </c>
      <c r="B3280" s="2" t="s">
        <v>13</v>
      </c>
      <c r="C3280" s="2">
        <v>11</v>
      </c>
      <c r="D3280" s="4">
        <v>160.55000000000001</v>
      </c>
      <c r="E3280" s="5">
        <f t="shared" si="204"/>
        <v>1766.0500000000002</v>
      </c>
      <c r="F3280" s="6">
        <v>0.03</v>
      </c>
      <c r="G3280" s="5">
        <f t="shared" si="205"/>
        <v>52.981500000000004</v>
      </c>
      <c r="H3280" s="2">
        <v>4</v>
      </c>
      <c r="I3280" s="3">
        <v>480</v>
      </c>
      <c r="J3280" s="5">
        <f t="shared" si="206"/>
        <v>2193.0685000000003</v>
      </c>
      <c r="K3280" s="11" t="str">
        <f t="shared" si="207"/>
        <v>P0273|Mar</v>
      </c>
    </row>
    <row r="3281" spans="1:11" ht="15" customHeight="1" x14ac:dyDescent="0.25">
      <c r="A3281" s="2" t="s">
        <v>583</v>
      </c>
      <c r="B3281" s="2" t="s">
        <v>2</v>
      </c>
      <c r="C3281" s="2">
        <v>6</v>
      </c>
      <c r="D3281" s="4">
        <v>268.76</v>
      </c>
      <c r="E3281" s="5">
        <f t="shared" si="204"/>
        <v>1612.56</v>
      </c>
      <c r="F3281" s="6">
        <v>0.03</v>
      </c>
      <c r="G3281" s="5">
        <f t="shared" si="205"/>
        <v>48.376799999999996</v>
      </c>
      <c r="H3281" s="2">
        <v>2</v>
      </c>
      <c r="I3281" s="3">
        <v>540</v>
      </c>
      <c r="J3281" s="5">
        <f t="shared" si="206"/>
        <v>2104.1831999999999</v>
      </c>
      <c r="K3281" s="11" t="str">
        <f t="shared" si="207"/>
        <v>P0274|Apr</v>
      </c>
    </row>
    <row r="3282" spans="1:11" ht="15" customHeight="1" x14ac:dyDescent="0.25">
      <c r="A3282" s="2" t="s">
        <v>583</v>
      </c>
      <c r="B3282" s="2" t="s">
        <v>3</v>
      </c>
      <c r="C3282" s="2">
        <v>7</v>
      </c>
      <c r="D3282" s="4">
        <v>299.26</v>
      </c>
      <c r="E3282" s="5">
        <f t="shared" si="204"/>
        <v>2094.8199999999997</v>
      </c>
      <c r="F3282" s="6">
        <v>0.03</v>
      </c>
      <c r="G3282" s="5">
        <f t="shared" si="205"/>
        <v>62.844599999999986</v>
      </c>
      <c r="H3282" s="2">
        <v>2</v>
      </c>
      <c r="I3282" s="3">
        <v>540</v>
      </c>
      <c r="J3282" s="5">
        <f t="shared" si="206"/>
        <v>2571.9753999999998</v>
      </c>
      <c r="K3282" s="11" t="str">
        <f t="shared" si="207"/>
        <v>P0274|May</v>
      </c>
    </row>
    <row r="3283" spans="1:11" ht="15" customHeight="1" x14ac:dyDescent="0.25">
      <c r="A3283" s="2" t="s">
        <v>583</v>
      </c>
      <c r="B3283" s="2" t="s">
        <v>4</v>
      </c>
      <c r="C3283" s="2">
        <v>8</v>
      </c>
      <c r="D3283" s="4">
        <v>317.94</v>
      </c>
      <c r="E3283" s="5">
        <f t="shared" si="204"/>
        <v>2543.52</v>
      </c>
      <c r="F3283" s="6">
        <v>0.03</v>
      </c>
      <c r="G3283" s="5">
        <f t="shared" si="205"/>
        <v>76.305599999999998</v>
      </c>
      <c r="H3283" s="2">
        <v>2</v>
      </c>
      <c r="I3283" s="3">
        <v>540</v>
      </c>
      <c r="J3283" s="5">
        <f t="shared" si="206"/>
        <v>3007.2143999999998</v>
      </c>
      <c r="K3283" s="11" t="str">
        <f t="shared" si="207"/>
        <v>P0274|Jun</v>
      </c>
    </row>
    <row r="3284" spans="1:11" ht="15" customHeight="1" x14ac:dyDescent="0.25">
      <c r="A3284" s="2" t="s">
        <v>583</v>
      </c>
      <c r="B3284" s="2" t="s">
        <v>5</v>
      </c>
      <c r="C3284" s="2">
        <v>10</v>
      </c>
      <c r="D3284" s="4">
        <v>363.13</v>
      </c>
      <c r="E3284" s="5">
        <f t="shared" si="204"/>
        <v>3631.3</v>
      </c>
      <c r="F3284" s="6">
        <v>0.03</v>
      </c>
      <c r="G3284" s="5">
        <f t="shared" si="205"/>
        <v>108.93900000000001</v>
      </c>
      <c r="H3284" s="2">
        <v>3</v>
      </c>
      <c r="I3284" s="3">
        <v>810</v>
      </c>
      <c r="J3284" s="5">
        <f t="shared" si="206"/>
        <v>4332.3609999999999</v>
      </c>
      <c r="K3284" s="11" t="str">
        <f t="shared" si="207"/>
        <v>P0274|Jul</v>
      </c>
    </row>
    <row r="3285" spans="1:11" ht="15" customHeight="1" x14ac:dyDescent="0.25">
      <c r="A3285" s="2" t="s">
        <v>583</v>
      </c>
      <c r="B3285" s="2" t="s">
        <v>6</v>
      </c>
      <c r="C3285" s="2">
        <v>12</v>
      </c>
      <c r="D3285" s="4">
        <v>319.58999999999997</v>
      </c>
      <c r="E3285" s="5">
        <f t="shared" si="204"/>
        <v>3835.08</v>
      </c>
      <c r="F3285" s="6">
        <v>0.03</v>
      </c>
      <c r="G3285" s="5">
        <f t="shared" si="205"/>
        <v>115.05239999999999</v>
      </c>
      <c r="H3285" s="2">
        <v>3</v>
      </c>
      <c r="I3285" s="3">
        <v>810</v>
      </c>
      <c r="J3285" s="5">
        <f t="shared" si="206"/>
        <v>4530.0276000000003</v>
      </c>
      <c r="K3285" s="11" t="str">
        <f t="shared" si="207"/>
        <v>P0274|Aug</v>
      </c>
    </row>
    <row r="3286" spans="1:11" ht="15" customHeight="1" x14ac:dyDescent="0.25">
      <c r="A3286" s="2" t="s">
        <v>583</v>
      </c>
      <c r="B3286" s="2" t="s">
        <v>7</v>
      </c>
      <c r="C3286" s="2">
        <v>7</v>
      </c>
      <c r="D3286" s="4">
        <v>328.89</v>
      </c>
      <c r="E3286" s="5">
        <f t="shared" si="204"/>
        <v>2302.23</v>
      </c>
      <c r="F3286" s="6">
        <v>0.03</v>
      </c>
      <c r="G3286" s="5">
        <f t="shared" si="205"/>
        <v>69.066900000000004</v>
      </c>
      <c r="H3286" s="2">
        <v>2</v>
      </c>
      <c r="I3286" s="3">
        <v>540</v>
      </c>
      <c r="J3286" s="5">
        <f t="shared" si="206"/>
        <v>2773.1631000000002</v>
      </c>
      <c r="K3286" s="11" t="str">
        <f t="shared" si="207"/>
        <v>P0274|Sep</v>
      </c>
    </row>
    <row r="3287" spans="1:11" ht="15" customHeight="1" x14ac:dyDescent="0.25">
      <c r="A3287" s="2" t="s">
        <v>583</v>
      </c>
      <c r="B3287" s="2" t="s">
        <v>8</v>
      </c>
      <c r="C3287" s="2">
        <v>7</v>
      </c>
      <c r="D3287" s="4">
        <v>299.86</v>
      </c>
      <c r="E3287" s="5">
        <f t="shared" si="204"/>
        <v>2099.02</v>
      </c>
      <c r="F3287" s="6">
        <v>0.03</v>
      </c>
      <c r="G3287" s="5">
        <f t="shared" si="205"/>
        <v>62.970599999999997</v>
      </c>
      <c r="H3287" s="2">
        <v>2</v>
      </c>
      <c r="I3287" s="3">
        <v>540</v>
      </c>
      <c r="J3287" s="5">
        <f t="shared" si="206"/>
        <v>2576.0493999999999</v>
      </c>
      <c r="K3287" s="11" t="str">
        <f t="shared" si="207"/>
        <v>P0274|Oct</v>
      </c>
    </row>
    <row r="3288" spans="1:11" ht="15" customHeight="1" x14ac:dyDescent="0.25">
      <c r="A3288" s="2" t="s">
        <v>583</v>
      </c>
      <c r="B3288" s="2" t="s">
        <v>9</v>
      </c>
      <c r="C3288" s="2">
        <v>7</v>
      </c>
      <c r="D3288" s="4">
        <v>297.68</v>
      </c>
      <c r="E3288" s="5">
        <f t="shared" si="204"/>
        <v>2083.7600000000002</v>
      </c>
      <c r="F3288" s="6">
        <v>0.03</v>
      </c>
      <c r="G3288" s="5">
        <f t="shared" si="205"/>
        <v>62.512800000000006</v>
      </c>
      <c r="H3288" s="2">
        <v>2</v>
      </c>
      <c r="I3288" s="3">
        <v>540</v>
      </c>
      <c r="J3288" s="5">
        <f t="shared" si="206"/>
        <v>2561.2472000000002</v>
      </c>
      <c r="K3288" s="11" t="str">
        <f t="shared" si="207"/>
        <v>P0274|Nov</v>
      </c>
    </row>
    <row r="3289" spans="1:11" ht="15" customHeight="1" x14ac:dyDescent="0.25">
      <c r="A3289" s="2" t="s">
        <v>583</v>
      </c>
      <c r="B3289" s="2" t="s">
        <v>10</v>
      </c>
      <c r="C3289" s="2">
        <v>15</v>
      </c>
      <c r="D3289" s="4">
        <v>619.70000000000005</v>
      </c>
      <c r="E3289" s="5">
        <f t="shared" si="204"/>
        <v>9295.5</v>
      </c>
      <c r="F3289" s="6">
        <v>0.03</v>
      </c>
      <c r="G3289" s="5">
        <f t="shared" si="205"/>
        <v>278.86500000000001</v>
      </c>
      <c r="H3289" s="2">
        <v>6</v>
      </c>
      <c r="I3289" s="3">
        <v>1620</v>
      </c>
      <c r="J3289" s="5">
        <f t="shared" si="206"/>
        <v>10636.635</v>
      </c>
      <c r="K3289" s="11" t="str">
        <f t="shared" si="207"/>
        <v>P0274|Dec</v>
      </c>
    </row>
    <row r="3290" spans="1:11" ht="15" customHeight="1" x14ac:dyDescent="0.25">
      <c r="A3290" s="2" t="s">
        <v>583</v>
      </c>
      <c r="B3290" s="2" t="s">
        <v>11</v>
      </c>
      <c r="C3290" s="2">
        <v>15</v>
      </c>
      <c r="D3290" s="4">
        <v>514.6</v>
      </c>
      <c r="E3290" s="5">
        <f t="shared" si="204"/>
        <v>7719</v>
      </c>
      <c r="F3290" s="6">
        <v>0.03</v>
      </c>
      <c r="G3290" s="5">
        <f t="shared" si="205"/>
        <v>231.57</v>
      </c>
      <c r="H3290" s="2">
        <v>6</v>
      </c>
      <c r="I3290" s="3">
        <v>1620</v>
      </c>
      <c r="J3290" s="5">
        <f t="shared" si="206"/>
        <v>9107.43</v>
      </c>
      <c r="K3290" s="11" t="str">
        <f t="shared" si="207"/>
        <v>P0274|Jan</v>
      </c>
    </row>
    <row r="3291" spans="1:11" ht="15" customHeight="1" x14ac:dyDescent="0.25">
      <c r="A3291" s="2" t="s">
        <v>583</v>
      </c>
      <c r="B3291" s="2" t="s">
        <v>12</v>
      </c>
      <c r="C3291" s="2">
        <v>12</v>
      </c>
      <c r="D3291" s="4">
        <v>423.96</v>
      </c>
      <c r="E3291" s="5">
        <f t="shared" si="204"/>
        <v>5087.5199999999995</v>
      </c>
      <c r="F3291" s="6">
        <v>0.03</v>
      </c>
      <c r="G3291" s="5">
        <f t="shared" si="205"/>
        <v>152.62559999999999</v>
      </c>
      <c r="H3291" s="2">
        <v>5</v>
      </c>
      <c r="I3291" s="3">
        <v>1350</v>
      </c>
      <c r="J3291" s="5">
        <f t="shared" si="206"/>
        <v>6284.8943999999992</v>
      </c>
      <c r="K3291" s="11" t="str">
        <f t="shared" si="207"/>
        <v>P0274|Feb</v>
      </c>
    </row>
    <row r="3292" spans="1:11" ht="15" customHeight="1" x14ac:dyDescent="0.25">
      <c r="A3292" s="2" t="s">
        <v>583</v>
      </c>
      <c r="B3292" s="2" t="s">
        <v>13</v>
      </c>
      <c r="C3292" s="2">
        <v>11</v>
      </c>
      <c r="D3292" s="4">
        <v>435.41</v>
      </c>
      <c r="E3292" s="5">
        <f t="shared" si="204"/>
        <v>4789.51</v>
      </c>
      <c r="F3292" s="6">
        <v>0.03</v>
      </c>
      <c r="G3292" s="5">
        <f t="shared" si="205"/>
        <v>143.68530000000001</v>
      </c>
      <c r="H3292" s="2">
        <v>4</v>
      </c>
      <c r="I3292" s="3">
        <v>1080</v>
      </c>
      <c r="J3292" s="5">
        <f t="shared" si="206"/>
        <v>5725.8247000000001</v>
      </c>
      <c r="K3292" s="11" t="str">
        <f t="shared" si="207"/>
        <v>P0274|Mar</v>
      </c>
    </row>
    <row r="3293" spans="1:11" ht="15" customHeight="1" x14ac:dyDescent="0.25">
      <c r="A3293" s="2" t="s">
        <v>585</v>
      </c>
      <c r="B3293" s="2" t="s">
        <v>2</v>
      </c>
      <c r="C3293" s="2">
        <v>7</v>
      </c>
      <c r="D3293" s="4">
        <v>154.04</v>
      </c>
      <c r="E3293" s="5">
        <f t="shared" si="204"/>
        <v>1078.28</v>
      </c>
      <c r="F3293" s="6">
        <v>0.03</v>
      </c>
      <c r="G3293" s="5">
        <f t="shared" si="205"/>
        <v>32.348399999999998</v>
      </c>
      <c r="H3293" s="2">
        <v>2</v>
      </c>
      <c r="I3293" s="3">
        <v>300</v>
      </c>
      <c r="J3293" s="5">
        <f t="shared" si="206"/>
        <v>1345.9315999999999</v>
      </c>
      <c r="K3293" s="11" t="str">
        <f t="shared" si="207"/>
        <v>P0275|Apr</v>
      </c>
    </row>
    <row r="3294" spans="1:11" ht="15" customHeight="1" x14ac:dyDescent="0.25">
      <c r="A3294" s="2" t="s">
        <v>585</v>
      </c>
      <c r="B3294" s="2" t="s">
        <v>3</v>
      </c>
      <c r="C3294" s="2">
        <v>8</v>
      </c>
      <c r="D3294" s="4">
        <v>169.12</v>
      </c>
      <c r="E3294" s="5">
        <f t="shared" si="204"/>
        <v>1352.96</v>
      </c>
      <c r="F3294" s="6">
        <v>0.03</v>
      </c>
      <c r="G3294" s="5">
        <f t="shared" si="205"/>
        <v>40.588799999999999</v>
      </c>
      <c r="H3294" s="2">
        <v>2</v>
      </c>
      <c r="I3294" s="3">
        <v>300</v>
      </c>
      <c r="J3294" s="5">
        <f t="shared" si="206"/>
        <v>1612.3712</v>
      </c>
      <c r="K3294" s="11" t="str">
        <f t="shared" si="207"/>
        <v>P0275|May</v>
      </c>
    </row>
    <row r="3295" spans="1:11" ht="15" customHeight="1" x14ac:dyDescent="0.25">
      <c r="A3295" s="2" t="s">
        <v>585</v>
      </c>
      <c r="B3295" s="2" t="s">
        <v>4</v>
      </c>
      <c r="C3295" s="2">
        <v>8</v>
      </c>
      <c r="D3295" s="4">
        <v>197.83</v>
      </c>
      <c r="E3295" s="5">
        <f t="shared" si="204"/>
        <v>1582.64</v>
      </c>
      <c r="F3295" s="6">
        <v>0.03</v>
      </c>
      <c r="G3295" s="5">
        <f t="shared" si="205"/>
        <v>47.479199999999999</v>
      </c>
      <c r="H3295" s="2">
        <v>2</v>
      </c>
      <c r="I3295" s="3">
        <v>300</v>
      </c>
      <c r="J3295" s="5">
        <f t="shared" si="206"/>
        <v>1835.1608000000001</v>
      </c>
      <c r="K3295" s="11" t="str">
        <f t="shared" si="207"/>
        <v>P0275|Jun</v>
      </c>
    </row>
    <row r="3296" spans="1:11" ht="15" customHeight="1" x14ac:dyDescent="0.25">
      <c r="A3296" s="2" t="s">
        <v>585</v>
      </c>
      <c r="B3296" s="2" t="s">
        <v>5</v>
      </c>
      <c r="C3296" s="2">
        <v>12</v>
      </c>
      <c r="D3296" s="4">
        <v>191.88</v>
      </c>
      <c r="E3296" s="5">
        <f t="shared" si="204"/>
        <v>2302.56</v>
      </c>
      <c r="F3296" s="6">
        <v>0.03</v>
      </c>
      <c r="G3296" s="5">
        <f t="shared" si="205"/>
        <v>69.076799999999992</v>
      </c>
      <c r="H3296" s="2">
        <v>3</v>
      </c>
      <c r="I3296" s="3">
        <v>450</v>
      </c>
      <c r="J3296" s="5">
        <f t="shared" si="206"/>
        <v>2683.4832000000001</v>
      </c>
      <c r="K3296" s="11" t="str">
        <f t="shared" si="207"/>
        <v>P0275|Jul</v>
      </c>
    </row>
    <row r="3297" spans="1:11" ht="15" customHeight="1" x14ac:dyDescent="0.25">
      <c r="A3297" s="2" t="s">
        <v>585</v>
      </c>
      <c r="B3297" s="2" t="s">
        <v>6</v>
      </c>
      <c r="C3297" s="2">
        <v>12</v>
      </c>
      <c r="D3297" s="4">
        <v>203.94</v>
      </c>
      <c r="E3297" s="5">
        <f t="shared" si="204"/>
        <v>2447.2799999999997</v>
      </c>
      <c r="F3297" s="6">
        <v>0.03</v>
      </c>
      <c r="G3297" s="5">
        <f t="shared" si="205"/>
        <v>73.418399999999991</v>
      </c>
      <c r="H3297" s="2">
        <v>3</v>
      </c>
      <c r="I3297" s="3">
        <v>450</v>
      </c>
      <c r="J3297" s="5">
        <f t="shared" si="206"/>
        <v>2823.8615999999997</v>
      </c>
      <c r="K3297" s="11" t="str">
        <f t="shared" si="207"/>
        <v>P0275|Aug</v>
      </c>
    </row>
    <row r="3298" spans="1:11" ht="15" customHeight="1" x14ac:dyDescent="0.25">
      <c r="A3298" s="2" t="s">
        <v>585</v>
      </c>
      <c r="B3298" s="2" t="s">
        <v>7</v>
      </c>
      <c r="C3298" s="2">
        <v>9</v>
      </c>
      <c r="D3298" s="4">
        <v>178.66</v>
      </c>
      <c r="E3298" s="5">
        <f t="shared" si="204"/>
        <v>1607.94</v>
      </c>
      <c r="F3298" s="6">
        <v>0.03</v>
      </c>
      <c r="G3298" s="5">
        <f t="shared" si="205"/>
        <v>48.238199999999999</v>
      </c>
      <c r="H3298" s="2">
        <v>3</v>
      </c>
      <c r="I3298" s="3">
        <v>450</v>
      </c>
      <c r="J3298" s="5">
        <f t="shared" si="206"/>
        <v>2009.7018</v>
      </c>
      <c r="K3298" s="11" t="str">
        <f t="shared" si="207"/>
        <v>P0275|Sep</v>
      </c>
    </row>
    <row r="3299" spans="1:11" ht="15" customHeight="1" x14ac:dyDescent="0.25">
      <c r="A3299" s="2" t="s">
        <v>585</v>
      </c>
      <c r="B3299" s="2" t="s">
        <v>8</v>
      </c>
      <c r="C3299" s="2">
        <v>8</v>
      </c>
      <c r="D3299" s="4">
        <v>161.26</v>
      </c>
      <c r="E3299" s="5">
        <f t="shared" si="204"/>
        <v>1290.08</v>
      </c>
      <c r="F3299" s="6">
        <v>0.03</v>
      </c>
      <c r="G3299" s="5">
        <f t="shared" si="205"/>
        <v>38.702399999999997</v>
      </c>
      <c r="H3299" s="2">
        <v>3</v>
      </c>
      <c r="I3299" s="3">
        <v>450</v>
      </c>
      <c r="J3299" s="5">
        <f t="shared" si="206"/>
        <v>1701.3776</v>
      </c>
      <c r="K3299" s="11" t="str">
        <f t="shared" si="207"/>
        <v>P0275|Oct</v>
      </c>
    </row>
    <row r="3300" spans="1:11" ht="15" customHeight="1" x14ac:dyDescent="0.25">
      <c r="A3300" s="2" t="s">
        <v>585</v>
      </c>
      <c r="B3300" s="2" t="s">
        <v>9</v>
      </c>
      <c r="C3300" s="2">
        <v>7</v>
      </c>
      <c r="D3300" s="4">
        <v>186.73</v>
      </c>
      <c r="E3300" s="5">
        <f t="shared" si="204"/>
        <v>1307.1099999999999</v>
      </c>
      <c r="F3300" s="6">
        <v>0.03</v>
      </c>
      <c r="G3300" s="5">
        <f t="shared" si="205"/>
        <v>39.213299999999997</v>
      </c>
      <c r="H3300" s="2">
        <v>3</v>
      </c>
      <c r="I3300" s="3">
        <v>450</v>
      </c>
      <c r="J3300" s="5">
        <f t="shared" si="206"/>
        <v>1717.8967</v>
      </c>
      <c r="K3300" s="11" t="str">
        <f t="shared" si="207"/>
        <v>P0275|Nov</v>
      </c>
    </row>
    <row r="3301" spans="1:11" ht="15" customHeight="1" x14ac:dyDescent="0.25">
      <c r="A3301" s="2" t="s">
        <v>585</v>
      </c>
      <c r="B3301" s="2" t="s">
        <v>10</v>
      </c>
      <c r="C3301" s="2">
        <v>15</v>
      </c>
      <c r="D3301" s="4">
        <v>326.37</v>
      </c>
      <c r="E3301" s="5">
        <f t="shared" si="204"/>
        <v>4895.55</v>
      </c>
      <c r="F3301" s="6">
        <v>0.03</v>
      </c>
      <c r="G3301" s="5">
        <f t="shared" si="205"/>
        <v>146.8665</v>
      </c>
      <c r="H3301" s="2">
        <v>6</v>
      </c>
      <c r="I3301" s="3">
        <v>900</v>
      </c>
      <c r="J3301" s="5">
        <f t="shared" si="206"/>
        <v>5648.6835000000001</v>
      </c>
      <c r="K3301" s="11" t="str">
        <f t="shared" si="207"/>
        <v>P0275|Dec</v>
      </c>
    </row>
    <row r="3302" spans="1:11" ht="15" customHeight="1" x14ac:dyDescent="0.25">
      <c r="A3302" s="2" t="s">
        <v>585</v>
      </c>
      <c r="B3302" s="2" t="s">
        <v>11</v>
      </c>
      <c r="C3302" s="2">
        <v>15</v>
      </c>
      <c r="D3302" s="4">
        <v>275.87</v>
      </c>
      <c r="E3302" s="5">
        <f t="shared" si="204"/>
        <v>4138.05</v>
      </c>
      <c r="F3302" s="6">
        <v>0.03</v>
      </c>
      <c r="G3302" s="5">
        <f t="shared" si="205"/>
        <v>124.14150000000001</v>
      </c>
      <c r="H3302" s="2">
        <v>6</v>
      </c>
      <c r="I3302" s="3">
        <v>900</v>
      </c>
      <c r="J3302" s="5">
        <f t="shared" si="206"/>
        <v>4913.9085000000005</v>
      </c>
      <c r="K3302" s="11" t="str">
        <f t="shared" si="207"/>
        <v>P0275|Jan</v>
      </c>
    </row>
    <row r="3303" spans="1:11" ht="15" customHeight="1" x14ac:dyDescent="0.25">
      <c r="A3303" s="2" t="s">
        <v>585</v>
      </c>
      <c r="B3303" s="2" t="s">
        <v>12</v>
      </c>
      <c r="C3303" s="2">
        <v>14</v>
      </c>
      <c r="D3303" s="4">
        <v>277.45</v>
      </c>
      <c r="E3303" s="5">
        <f t="shared" si="204"/>
        <v>3884.2999999999997</v>
      </c>
      <c r="F3303" s="6">
        <v>0.03</v>
      </c>
      <c r="G3303" s="5">
        <f t="shared" si="205"/>
        <v>116.52899999999998</v>
      </c>
      <c r="H3303" s="2">
        <v>5</v>
      </c>
      <c r="I3303" s="3">
        <v>750</v>
      </c>
      <c r="J3303" s="5">
        <f t="shared" si="206"/>
        <v>4517.7709999999997</v>
      </c>
      <c r="K3303" s="11" t="str">
        <f t="shared" si="207"/>
        <v>P0275|Feb</v>
      </c>
    </row>
    <row r="3304" spans="1:11" ht="15" customHeight="1" x14ac:dyDescent="0.25">
      <c r="A3304" s="2" t="s">
        <v>585</v>
      </c>
      <c r="B3304" s="2" t="s">
        <v>13</v>
      </c>
      <c r="C3304" s="2">
        <v>12</v>
      </c>
      <c r="D3304" s="4">
        <v>246.65</v>
      </c>
      <c r="E3304" s="5">
        <f t="shared" si="204"/>
        <v>2959.8</v>
      </c>
      <c r="F3304" s="6">
        <v>0.03</v>
      </c>
      <c r="G3304" s="5">
        <f t="shared" si="205"/>
        <v>88.793999999999997</v>
      </c>
      <c r="H3304" s="2">
        <v>4</v>
      </c>
      <c r="I3304" s="3">
        <v>600</v>
      </c>
      <c r="J3304" s="5">
        <f t="shared" si="206"/>
        <v>3471.0060000000003</v>
      </c>
      <c r="K3304" s="11" t="str">
        <f t="shared" si="207"/>
        <v>P0275|Mar</v>
      </c>
    </row>
    <row r="3305" spans="1:11" ht="15" customHeight="1" x14ac:dyDescent="0.25">
      <c r="A3305" s="2" t="s">
        <v>587</v>
      </c>
      <c r="B3305" s="2" t="s">
        <v>2</v>
      </c>
      <c r="C3305" s="2">
        <v>5</v>
      </c>
      <c r="D3305" s="4">
        <v>113.93</v>
      </c>
      <c r="E3305" s="5">
        <f t="shared" si="204"/>
        <v>569.65000000000009</v>
      </c>
      <c r="F3305" s="6">
        <v>0.03</v>
      </c>
      <c r="G3305" s="5">
        <f t="shared" si="205"/>
        <v>17.089500000000001</v>
      </c>
      <c r="H3305" s="2">
        <v>2</v>
      </c>
      <c r="I3305" s="3">
        <v>240</v>
      </c>
      <c r="J3305" s="5">
        <f t="shared" si="206"/>
        <v>792.56050000000005</v>
      </c>
      <c r="K3305" s="11" t="str">
        <f t="shared" si="207"/>
        <v>P0276|Apr</v>
      </c>
    </row>
    <row r="3306" spans="1:11" ht="15" customHeight="1" x14ac:dyDescent="0.25">
      <c r="A3306" s="2" t="s">
        <v>587</v>
      </c>
      <c r="B3306" s="2" t="s">
        <v>3</v>
      </c>
      <c r="C3306" s="2">
        <v>7</v>
      </c>
      <c r="D3306" s="4">
        <v>127.69</v>
      </c>
      <c r="E3306" s="5">
        <f t="shared" si="204"/>
        <v>893.82999999999993</v>
      </c>
      <c r="F3306" s="6">
        <v>0.03</v>
      </c>
      <c r="G3306" s="5">
        <f t="shared" si="205"/>
        <v>26.814899999999998</v>
      </c>
      <c r="H3306" s="2">
        <v>2</v>
      </c>
      <c r="I3306" s="3">
        <v>240</v>
      </c>
      <c r="J3306" s="5">
        <f t="shared" si="206"/>
        <v>1107.0150999999998</v>
      </c>
      <c r="K3306" s="11" t="str">
        <f t="shared" si="207"/>
        <v>P0276|May</v>
      </c>
    </row>
    <row r="3307" spans="1:11" ht="15" customHeight="1" x14ac:dyDescent="0.25">
      <c r="A3307" s="2" t="s">
        <v>587</v>
      </c>
      <c r="B3307" s="2" t="s">
        <v>4</v>
      </c>
      <c r="C3307" s="2">
        <v>9</v>
      </c>
      <c r="D3307" s="4">
        <v>132.44</v>
      </c>
      <c r="E3307" s="5">
        <f t="shared" si="204"/>
        <v>1191.96</v>
      </c>
      <c r="F3307" s="6">
        <v>0.03</v>
      </c>
      <c r="G3307" s="5">
        <f t="shared" si="205"/>
        <v>35.758800000000001</v>
      </c>
      <c r="H3307" s="2">
        <v>2</v>
      </c>
      <c r="I3307" s="3">
        <v>240</v>
      </c>
      <c r="J3307" s="5">
        <f t="shared" si="206"/>
        <v>1396.2012</v>
      </c>
      <c r="K3307" s="11" t="str">
        <f t="shared" si="207"/>
        <v>P0276|Jun</v>
      </c>
    </row>
    <row r="3308" spans="1:11" ht="15" customHeight="1" x14ac:dyDescent="0.25">
      <c r="A3308" s="2" t="s">
        <v>587</v>
      </c>
      <c r="B3308" s="2" t="s">
        <v>5</v>
      </c>
      <c r="C3308" s="2">
        <v>10</v>
      </c>
      <c r="D3308" s="4">
        <v>151.15</v>
      </c>
      <c r="E3308" s="5">
        <f t="shared" si="204"/>
        <v>1511.5</v>
      </c>
      <c r="F3308" s="6">
        <v>0.03</v>
      </c>
      <c r="G3308" s="5">
        <f t="shared" si="205"/>
        <v>45.344999999999999</v>
      </c>
      <c r="H3308" s="2">
        <v>3</v>
      </c>
      <c r="I3308" s="3">
        <v>360</v>
      </c>
      <c r="J3308" s="5">
        <f t="shared" si="206"/>
        <v>1826.155</v>
      </c>
      <c r="K3308" s="11" t="str">
        <f t="shared" si="207"/>
        <v>P0276|Jul</v>
      </c>
    </row>
    <row r="3309" spans="1:11" ht="15" customHeight="1" x14ac:dyDescent="0.25">
      <c r="A3309" s="2" t="s">
        <v>587</v>
      </c>
      <c r="B3309" s="2" t="s">
        <v>6</v>
      </c>
      <c r="C3309" s="2">
        <v>9</v>
      </c>
      <c r="D3309" s="4">
        <v>162.54</v>
      </c>
      <c r="E3309" s="5">
        <f t="shared" si="204"/>
        <v>1462.86</v>
      </c>
      <c r="F3309" s="6">
        <v>0.03</v>
      </c>
      <c r="G3309" s="5">
        <f t="shared" si="205"/>
        <v>43.885799999999996</v>
      </c>
      <c r="H3309" s="2">
        <v>2</v>
      </c>
      <c r="I3309" s="3">
        <v>240</v>
      </c>
      <c r="J3309" s="5">
        <f t="shared" si="206"/>
        <v>1658.9741999999999</v>
      </c>
      <c r="K3309" s="11" t="str">
        <f t="shared" si="207"/>
        <v>P0276|Aug</v>
      </c>
    </row>
    <row r="3310" spans="1:11" ht="15" customHeight="1" x14ac:dyDescent="0.25">
      <c r="A3310" s="2" t="s">
        <v>587</v>
      </c>
      <c r="B3310" s="2" t="s">
        <v>7</v>
      </c>
      <c r="C3310" s="2">
        <v>7</v>
      </c>
      <c r="D3310" s="4">
        <v>134.81</v>
      </c>
      <c r="E3310" s="5">
        <f t="shared" si="204"/>
        <v>943.67000000000007</v>
      </c>
      <c r="F3310" s="6">
        <v>0.03</v>
      </c>
      <c r="G3310" s="5">
        <f t="shared" si="205"/>
        <v>28.310100000000002</v>
      </c>
      <c r="H3310" s="2">
        <v>2</v>
      </c>
      <c r="I3310" s="3">
        <v>240</v>
      </c>
      <c r="J3310" s="5">
        <f t="shared" si="206"/>
        <v>1155.3599000000002</v>
      </c>
      <c r="K3310" s="11" t="str">
        <f t="shared" si="207"/>
        <v>P0276|Sep</v>
      </c>
    </row>
    <row r="3311" spans="1:11" ht="15" customHeight="1" x14ac:dyDescent="0.25">
      <c r="A3311" s="2" t="s">
        <v>587</v>
      </c>
      <c r="B3311" s="2" t="s">
        <v>8</v>
      </c>
      <c r="C3311" s="2">
        <v>7</v>
      </c>
      <c r="D3311" s="4">
        <v>133.31</v>
      </c>
      <c r="E3311" s="5">
        <f t="shared" si="204"/>
        <v>933.17000000000007</v>
      </c>
      <c r="F3311" s="6">
        <v>0.03</v>
      </c>
      <c r="G3311" s="5">
        <f t="shared" si="205"/>
        <v>27.995100000000001</v>
      </c>
      <c r="H3311" s="2">
        <v>2</v>
      </c>
      <c r="I3311" s="3">
        <v>240</v>
      </c>
      <c r="J3311" s="5">
        <f t="shared" si="206"/>
        <v>1145.1749</v>
      </c>
      <c r="K3311" s="11" t="str">
        <f t="shared" si="207"/>
        <v>P0276|Oct</v>
      </c>
    </row>
    <row r="3312" spans="1:11" ht="15" customHeight="1" x14ac:dyDescent="0.25">
      <c r="A3312" s="2" t="s">
        <v>587</v>
      </c>
      <c r="B3312" s="2" t="s">
        <v>9</v>
      </c>
      <c r="C3312" s="2">
        <v>6</v>
      </c>
      <c r="D3312" s="4">
        <v>145.35</v>
      </c>
      <c r="E3312" s="5">
        <f t="shared" si="204"/>
        <v>872.09999999999991</v>
      </c>
      <c r="F3312" s="6">
        <v>0.03</v>
      </c>
      <c r="G3312" s="5">
        <f t="shared" si="205"/>
        <v>26.162999999999997</v>
      </c>
      <c r="H3312" s="2">
        <v>2</v>
      </c>
      <c r="I3312" s="3">
        <v>240</v>
      </c>
      <c r="J3312" s="5">
        <f t="shared" si="206"/>
        <v>1085.9369999999999</v>
      </c>
      <c r="K3312" s="11" t="str">
        <f t="shared" si="207"/>
        <v>P0276|Nov</v>
      </c>
    </row>
    <row r="3313" spans="1:11" ht="15" customHeight="1" x14ac:dyDescent="0.25">
      <c r="A3313" s="2" t="s">
        <v>587</v>
      </c>
      <c r="B3313" s="2" t="s">
        <v>10</v>
      </c>
      <c r="C3313" s="2">
        <v>15</v>
      </c>
      <c r="D3313" s="4">
        <v>269.19</v>
      </c>
      <c r="E3313" s="5">
        <f t="shared" si="204"/>
        <v>4037.85</v>
      </c>
      <c r="F3313" s="6">
        <v>0.03</v>
      </c>
      <c r="G3313" s="5">
        <f t="shared" si="205"/>
        <v>121.13549999999999</v>
      </c>
      <c r="H3313" s="2">
        <v>6</v>
      </c>
      <c r="I3313" s="3">
        <v>720</v>
      </c>
      <c r="J3313" s="5">
        <f t="shared" si="206"/>
        <v>4636.7145</v>
      </c>
      <c r="K3313" s="11" t="str">
        <f t="shared" si="207"/>
        <v>P0276|Dec</v>
      </c>
    </row>
    <row r="3314" spans="1:11" ht="15" customHeight="1" x14ac:dyDescent="0.25">
      <c r="A3314" s="2" t="s">
        <v>587</v>
      </c>
      <c r="B3314" s="2" t="s">
        <v>11</v>
      </c>
      <c r="C3314" s="2">
        <v>14</v>
      </c>
      <c r="D3314" s="4">
        <v>218</v>
      </c>
      <c r="E3314" s="5">
        <f t="shared" si="204"/>
        <v>3052</v>
      </c>
      <c r="F3314" s="6">
        <v>0.03</v>
      </c>
      <c r="G3314" s="5">
        <f t="shared" si="205"/>
        <v>91.56</v>
      </c>
      <c r="H3314" s="2">
        <v>6</v>
      </c>
      <c r="I3314" s="3">
        <v>720</v>
      </c>
      <c r="J3314" s="5">
        <f t="shared" si="206"/>
        <v>3680.44</v>
      </c>
      <c r="K3314" s="11" t="str">
        <f t="shared" si="207"/>
        <v>P0276|Jan</v>
      </c>
    </row>
    <row r="3315" spans="1:11" ht="15" customHeight="1" x14ac:dyDescent="0.25">
      <c r="A3315" s="2" t="s">
        <v>587</v>
      </c>
      <c r="B3315" s="2" t="s">
        <v>12</v>
      </c>
      <c r="C3315" s="2">
        <v>12</v>
      </c>
      <c r="D3315" s="4">
        <v>216.24</v>
      </c>
      <c r="E3315" s="5">
        <f t="shared" si="204"/>
        <v>2594.88</v>
      </c>
      <c r="F3315" s="6">
        <v>0.03</v>
      </c>
      <c r="G3315" s="5">
        <f t="shared" si="205"/>
        <v>77.846400000000003</v>
      </c>
      <c r="H3315" s="2">
        <v>5</v>
      </c>
      <c r="I3315" s="3">
        <v>600</v>
      </c>
      <c r="J3315" s="5">
        <f t="shared" si="206"/>
        <v>3117.0336000000002</v>
      </c>
      <c r="K3315" s="11" t="str">
        <f t="shared" si="207"/>
        <v>P0276|Feb</v>
      </c>
    </row>
    <row r="3316" spans="1:11" ht="15" customHeight="1" x14ac:dyDescent="0.25">
      <c r="A3316" s="2" t="s">
        <v>587</v>
      </c>
      <c r="B3316" s="2" t="s">
        <v>13</v>
      </c>
      <c r="C3316" s="2">
        <v>12</v>
      </c>
      <c r="D3316" s="4">
        <v>205.75</v>
      </c>
      <c r="E3316" s="5">
        <f t="shared" si="204"/>
        <v>2469</v>
      </c>
      <c r="F3316" s="6">
        <v>0.03</v>
      </c>
      <c r="G3316" s="5">
        <f t="shared" si="205"/>
        <v>74.069999999999993</v>
      </c>
      <c r="H3316" s="2">
        <v>4</v>
      </c>
      <c r="I3316" s="3">
        <v>480</v>
      </c>
      <c r="J3316" s="5">
        <f t="shared" si="206"/>
        <v>2874.93</v>
      </c>
      <c r="K3316" s="11" t="str">
        <f t="shared" si="207"/>
        <v>P0276|Mar</v>
      </c>
    </row>
    <row r="3317" spans="1:11" ht="15" customHeight="1" x14ac:dyDescent="0.25">
      <c r="A3317" s="2" t="s">
        <v>589</v>
      </c>
      <c r="B3317" s="2" t="s">
        <v>2</v>
      </c>
      <c r="C3317" s="2">
        <v>5</v>
      </c>
      <c r="D3317" s="4">
        <v>495.69</v>
      </c>
      <c r="E3317" s="5">
        <f t="shared" si="204"/>
        <v>2478.4499999999998</v>
      </c>
      <c r="F3317" s="6">
        <v>0.03</v>
      </c>
      <c r="G3317" s="5">
        <f t="shared" si="205"/>
        <v>74.353499999999997</v>
      </c>
      <c r="H3317" s="2">
        <v>2</v>
      </c>
      <c r="I3317" s="3">
        <v>240</v>
      </c>
      <c r="J3317" s="5">
        <f t="shared" si="206"/>
        <v>2644.0964999999997</v>
      </c>
      <c r="K3317" s="11" t="str">
        <f t="shared" si="207"/>
        <v>P0277|Apr</v>
      </c>
    </row>
    <row r="3318" spans="1:11" ht="15" customHeight="1" x14ac:dyDescent="0.25">
      <c r="A3318" s="2" t="s">
        <v>589</v>
      </c>
      <c r="B3318" s="2" t="s">
        <v>3</v>
      </c>
      <c r="C3318" s="2">
        <v>6</v>
      </c>
      <c r="D3318" s="4">
        <v>453.35</v>
      </c>
      <c r="E3318" s="5">
        <f t="shared" si="204"/>
        <v>2720.1000000000004</v>
      </c>
      <c r="F3318" s="6">
        <v>0.03</v>
      </c>
      <c r="G3318" s="5">
        <f t="shared" si="205"/>
        <v>81.603000000000009</v>
      </c>
      <c r="H3318" s="2">
        <v>2</v>
      </c>
      <c r="I3318" s="3">
        <v>240</v>
      </c>
      <c r="J3318" s="5">
        <f t="shared" si="206"/>
        <v>2878.4970000000003</v>
      </c>
      <c r="K3318" s="11" t="str">
        <f t="shared" si="207"/>
        <v>P0277|May</v>
      </c>
    </row>
    <row r="3319" spans="1:11" ht="15" customHeight="1" x14ac:dyDescent="0.25">
      <c r="A3319" s="2" t="s">
        <v>589</v>
      </c>
      <c r="B3319" s="2" t="s">
        <v>4</v>
      </c>
      <c r="C3319" s="2">
        <v>7</v>
      </c>
      <c r="D3319" s="4">
        <v>466.08</v>
      </c>
      <c r="E3319" s="5">
        <f t="shared" si="204"/>
        <v>3262.56</v>
      </c>
      <c r="F3319" s="6">
        <v>0.03</v>
      </c>
      <c r="G3319" s="5">
        <f t="shared" si="205"/>
        <v>97.876799999999989</v>
      </c>
      <c r="H3319" s="2">
        <v>2</v>
      </c>
      <c r="I3319" s="3">
        <v>240</v>
      </c>
      <c r="J3319" s="5">
        <f t="shared" si="206"/>
        <v>3404.6831999999999</v>
      </c>
      <c r="K3319" s="11" t="str">
        <f t="shared" si="207"/>
        <v>P0277|Jun</v>
      </c>
    </row>
    <row r="3320" spans="1:11" ht="15" customHeight="1" x14ac:dyDescent="0.25">
      <c r="A3320" s="2" t="s">
        <v>589</v>
      </c>
      <c r="B3320" s="2" t="s">
        <v>5</v>
      </c>
      <c r="C3320" s="2">
        <v>9</v>
      </c>
      <c r="D3320" s="4">
        <v>587.79999999999995</v>
      </c>
      <c r="E3320" s="5">
        <f t="shared" si="204"/>
        <v>5290.2</v>
      </c>
      <c r="F3320" s="6">
        <v>0.03</v>
      </c>
      <c r="G3320" s="5">
        <f t="shared" si="205"/>
        <v>158.70599999999999</v>
      </c>
      <c r="H3320" s="2">
        <v>2</v>
      </c>
      <c r="I3320" s="3">
        <v>240</v>
      </c>
      <c r="J3320" s="5">
        <f t="shared" si="206"/>
        <v>5371.4939999999997</v>
      </c>
      <c r="K3320" s="11" t="str">
        <f t="shared" si="207"/>
        <v>P0277|Jul</v>
      </c>
    </row>
    <row r="3321" spans="1:11" ht="15" customHeight="1" x14ac:dyDescent="0.25">
      <c r="A3321" s="2" t="s">
        <v>589</v>
      </c>
      <c r="B3321" s="2" t="s">
        <v>6</v>
      </c>
      <c r="C3321" s="2">
        <v>10</v>
      </c>
      <c r="D3321" s="4">
        <v>530.79999999999995</v>
      </c>
      <c r="E3321" s="5">
        <f t="shared" si="204"/>
        <v>5308</v>
      </c>
      <c r="F3321" s="6">
        <v>0.03</v>
      </c>
      <c r="G3321" s="5">
        <f t="shared" si="205"/>
        <v>159.23999999999998</v>
      </c>
      <c r="H3321" s="2">
        <v>3</v>
      </c>
      <c r="I3321" s="3">
        <v>360</v>
      </c>
      <c r="J3321" s="5">
        <f t="shared" si="206"/>
        <v>5508.76</v>
      </c>
      <c r="K3321" s="11" t="str">
        <f t="shared" si="207"/>
        <v>P0277|Aug</v>
      </c>
    </row>
    <row r="3322" spans="1:11" ht="15" customHeight="1" x14ac:dyDescent="0.25">
      <c r="A3322" s="2" t="s">
        <v>589</v>
      </c>
      <c r="B3322" s="2" t="s">
        <v>7</v>
      </c>
      <c r="C3322" s="2">
        <v>7</v>
      </c>
      <c r="D3322" s="4">
        <v>503.61</v>
      </c>
      <c r="E3322" s="5">
        <f t="shared" si="204"/>
        <v>3525.27</v>
      </c>
      <c r="F3322" s="6">
        <v>0.03</v>
      </c>
      <c r="G3322" s="5">
        <f t="shared" si="205"/>
        <v>105.7581</v>
      </c>
      <c r="H3322" s="2">
        <v>2</v>
      </c>
      <c r="I3322" s="3">
        <v>240</v>
      </c>
      <c r="J3322" s="5">
        <f t="shared" si="206"/>
        <v>3659.5119</v>
      </c>
      <c r="K3322" s="11" t="str">
        <f t="shared" si="207"/>
        <v>P0277|Sep</v>
      </c>
    </row>
    <row r="3323" spans="1:11" ht="15" customHeight="1" x14ac:dyDescent="0.25">
      <c r="A3323" s="2" t="s">
        <v>589</v>
      </c>
      <c r="B3323" s="2" t="s">
        <v>8</v>
      </c>
      <c r="C3323" s="2">
        <v>7</v>
      </c>
      <c r="D3323" s="4">
        <v>482.09</v>
      </c>
      <c r="E3323" s="5">
        <f t="shared" si="204"/>
        <v>3374.6299999999997</v>
      </c>
      <c r="F3323" s="6">
        <v>0.03</v>
      </c>
      <c r="G3323" s="5">
        <f t="shared" si="205"/>
        <v>101.23889999999999</v>
      </c>
      <c r="H3323" s="2">
        <v>2</v>
      </c>
      <c r="I3323" s="3">
        <v>240</v>
      </c>
      <c r="J3323" s="5">
        <f t="shared" si="206"/>
        <v>3513.3910999999998</v>
      </c>
      <c r="K3323" s="11" t="str">
        <f t="shared" si="207"/>
        <v>P0277|Oct</v>
      </c>
    </row>
    <row r="3324" spans="1:11" ht="15" customHeight="1" x14ac:dyDescent="0.25">
      <c r="A3324" s="2" t="s">
        <v>589</v>
      </c>
      <c r="B3324" s="2" t="s">
        <v>9</v>
      </c>
      <c r="C3324" s="2">
        <v>6</v>
      </c>
      <c r="D3324" s="4">
        <v>510.76</v>
      </c>
      <c r="E3324" s="5">
        <f t="shared" si="204"/>
        <v>3064.56</v>
      </c>
      <c r="F3324" s="6">
        <v>0.03</v>
      </c>
      <c r="G3324" s="5">
        <f t="shared" si="205"/>
        <v>91.936799999999991</v>
      </c>
      <c r="H3324" s="2">
        <v>2</v>
      </c>
      <c r="I3324" s="3">
        <v>240</v>
      </c>
      <c r="J3324" s="5">
        <f t="shared" si="206"/>
        <v>3212.6232</v>
      </c>
      <c r="K3324" s="11" t="str">
        <f t="shared" si="207"/>
        <v>P0277|Nov</v>
      </c>
    </row>
    <row r="3325" spans="1:11" ht="15" customHeight="1" x14ac:dyDescent="0.25">
      <c r="A3325" s="2" t="s">
        <v>589</v>
      </c>
      <c r="B3325" s="2" t="s">
        <v>10</v>
      </c>
      <c r="C3325" s="2">
        <v>14</v>
      </c>
      <c r="D3325" s="4">
        <v>882.46</v>
      </c>
      <c r="E3325" s="5">
        <f t="shared" si="204"/>
        <v>12354.44</v>
      </c>
      <c r="F3325" s="6">
        <v>0.03</v>
      </c>
      <c r="G3325" s="5">
        <f t="shared" si="205"/>
        <v>370.63319999999999</v>
      </c>
      <c r="H3325" s="2">
        <v>6</v>
      </c>
      <c r="I3325" s="3">
        <v>720</v>
      </c>
      <c r="J3325" s="5">
        <f t="shared" si="206"/>
        <v>12703.8068</v>
      </c>
      <c r="K3325" s="11" t="str">
        <f t="shared" si="207"/>
        <v>P0277|Dec</v>
      </c>
    </row>
    <row r="3326" spans="1:11" ht="15" customHeight="1" x14ac:dyDescent="0.25">
      <c r="A3326" s="2" t="s">
        <v>589</v>
      </c>
      <c r="B3326" s="2" t="s">
        <v>11</v>
      </c>
      <c r="C3326" s="2">
        <v>14</v>
      </c>
      <c r="D3326" s="4">
        <v>820.69</v>
      </c>
      <c r="E3326" s="5">
        <f t="shared" si="204"/>
        <v>11489.66</v>
      </c>
      <c r="F3326" s="6">
        <v>0.03</v>
      </c>
      <c r="G3326" s="5">
        <f t="shared" si="205"/>
        <v>344.68979999999999</v>
      </c>
      <c r="H3326" s="2">
        <v>5</v>
      </c>
      <c r="I3326" s="3">
        <v>600</v>
      </c>
      <c r="J3326" s="5">
        <f t="shared" si="206"/>
        <v>11744.9702</v>
      </c>
      <c r="K3326" s="11" t="str">
        <f t="shared" si="207"/>
        <v>P0277|Jan</v>
      </c>
    </row>
    <row r="3327" spans="1:11" ht="15" customHeight="1" x14ac:dyDescent="0.25">
      <c r="A3327" s="2" t="s">
        <v>589</v>
      </c>
      <c r="B3327" s="2" t="s">
        <v>12</v>
      </c>
      <c r="C3327" s="2">
        <v>12</v>
      </c>
      <c r="D3327" s="4">
        <v>779.67</v>
      </c>
      <c r="E3327" s="5">
        <f t="shared" si="204"/>
        <v>9356.0399999999991</v>
      </c>
      <c r="F3327" s="6">
        <v>0.03</v>
      </c>
      <c r="G3327" s="5">
        <f t="shared" si="205"/>
        <v>280.68119999999993</v>
      </c>
      <c r="H3327" s="2">
        <v>5</v>
      </c>
      <c r="I3327" s="3">
        <v>600</v>
      </c>
      <c r="J3327" s="5">
        <f t="shared" si="206"/>
        <v>9675.3588</v>
      </c>
      <c r="K3327" s="11" t="str">
        <f t="shared" si="207"/>
        <v>P0277|Feb</v>
      </c>
    </row>
    <row r="3328" spans="1:11" ht="15" customHeight="1" x14ac:dyDescent="0.25">
      <c r="A3328" s="2" t="s">
        <v>589</v>
      </c>
      <c r="B3328" s="2" t="s">
        <v>13</v>
      </c>
      <c r="C3328" s="2">
        <v>10</v>
      </c>
      <c r="D3328" s="4">
        <v>691.37</v>
      </c>
      <c r="E3328" s="5">
        <f t="shared" si="204"/>
        <v>6913.7</v>
      </c>
      <c r="F3328" s="6">
        <v>0.03</v>
      </c>
      <c r="G3328" s="5">
        <f t="shared" si="205"/>
        <v>207.41099999999997</v>
      </c>
      <c r="H3328" s="2">
        <v>4</v>
      </c>
      <c r="I3328" s="3">
        <v>480</v>
      </c>
      <c r="J3328" s="5">
        <f t="shared" si="206"/>
        <v>7186.2889999999998</v>
      </c>
      <c r="K3328" s="11" t="str">
        <f t="shared" si="207"/>
        <v>P0277|Mar</v>
      </c>
    </row>
    <row r="3329" spans="1:11" ht="15" customHeight="1" x14ac:dyDescent="0.25">
      <c r="A3329" s="2" t="s">
        <v>591</v>
      </c>
      <c r="B3329" s="2" t="s">
        <v>2</v>
      </c>
      <c r="C3329" s="2">
        <v>6</v>
      </c>
      <c r="D3329" s="4">
        <v>238.71</v>
      </c>
      <c r="E3329" s="5">
        <f t="shared" si="204"/>
        <v>1432.26</v>
      </c>
      <c r="F3329" s="6">
        <v>0.03</v>
      </c>
      <c r="G3329" s="5">
        <f t="shared" si="205"/>
        <v>42.967799999999997</v>
      </c>
      <c r="H3329" s="2">
        <v>2</v>
      </c>
      <c r="I3329" s="3">
        <v>450</v>
      </c>
      <c r="J3329" s="5">
        <f t="shared" si="206"/>
        <v>1839.2922000000001</v>
      </c>
      <c r="K3329" s="11" t="str">
        <f t="shared" si="207"/>
        <v>P0278|Apr</v>
      </c>
    </row>
    <row r="3330" spans="1:11" ht="15" customHeight="1" x14ac:dyDescent="0.25">
      <c r="A3330" s="2" t="s">
        <v>591</v>
      </c>
      <c r="B3330" s="2" t="s">
        <v>3</v>
      </c>
      <c r="C3330" s="2">
        <v>7</v>
      </c>
      <c r="D3330" s="4">
        <v>251.78</v>
      </c>
      <c r="E3330" s="5">
        <f t="shared" si="204"/>
        <v>1762.46</v>
      </c>
      <c r="F3330" s="6">
        <v>0.03</v>
      </c>
      <c r="G3330" s="5">
        <f t="shared" si="205"/>
        <v>52.873799999999996</v>
      </c>
      <c r="H3330" s="2">
        <v>2</v>
      </c>
      <c r="I3330" s="3">
        <v>450</v>
      </c>
      <c r="J3330" s="5">
        <f t="shared" si="206"/>
        <v>2159.5862000000002</v>
      </c>
      <c r="K3330" s="11" t="str">
        <f t="shared" si="207"/>
        <v>P0278|May</v>
      </c>
    </row>
    <row r="3331" spans="1:11" ht="15" customHeight="1" x14ac:dyDescent="0.25">
      <c r="A3331" s="2" t="s">
        <v>591</v>
      </c>
      <c r="B3331" s="2" t="s">
        <v>4</v>
      </c>
      <c r="C3331" s="2">
        <v>8</v>
      </c>
      <c r="D3331" s="4">
        <v>254.94</v>
      </c>
      <c r="E3331" s="5">
        <f t="shared" si="204"/>
        <v>2039.52</v>
      </c>
      <c r="F3331" s="6">
        <v>0.03</v>
      </c>
      <c r="G3331" s="5">
        <f t="shared" si="205"/>
        <v>61.185599999999994</v>
      </c>
      <c r="H3331" s="2">
        <v>2</v>
      </c>
      <c r="I3331" s="3">
        <v>450</v>
      </c>
      <c r="J3331" s="5">
        <f t="shared" si="206"/>
        <v>2428.3344000000002</v>
      </c>
      <c r="K3331" s="11" t="str">
        <f t="shared" si="207"/>
        <v>P0278|Jun</v>
      </c>
    </row>
    <row r="3332" spans="1:11" ht="15" customHeight="1" x14ac:dyDescent="0.25">
      <c r="A3332" s="2" t="s">
        <v>591</v>
      </c>
      <c r="B3332" s="2" t="s">
        <v>5</v>
      </c>
      <c r="C3332" s="2">
        <v>10</v>
      </c>
      <c r="D3332" s="4">
        <v>274.32</v>
      </c>
      <c r="E3332" s="5">
        <f t="shared" si="204"/>
        <v>2743.2</v>
      </c>
      <c r="F3332" s="6">
        <v>0.03</v>
      </c>
      <c r="G3332" s="5">
        <f t="shared" si="205"/>
        <v>82.295999999999992</v>
      </c>
      <c r="H3332" s="2">
        <v>3</v>
      </c>
      <c r="I3332" s="3">
        <v>675</v>
      </c>
      <c r="J3332" s="5">
        <f t="shared" si="206"/>
        <v>3335.904</v>
      </c>
      <c r="K3332" s="11" t="str">
        <f t="shared" si="207"/>
        <v>P0278|Jul</v>
      </c>
    </row>
    <row r="3333" spans="1:11" ht="15" customHeight="1" x14ac:dyDescent="0.25">
      <c r="A3333" s="2" t="s">
        <v>591</v>
      </c>
      <c r="B3333" s="2" t="s">
        <v>6</v>
      </c>
      <c r="C3333" s="2">
        <v>10</v>
      </c>
      <c r="D3333" s="4">
        <v>267.99</v>
      </c>
      <c r="E3333" s="5">
        <f t="shared" ref="E3333:E3396" si="208">C3333*D3333</f>
        <v>2679.9</v>
      </c>
      <c r="F3333" s="6">
        <v>0.03</v>
      </c>
      <c r="G3333" s="5">
        <f t="shared" ref="G3333:G3396" si="209">E3333*F3333</f>
        <v>80.397000000000006</v>
      </c>
      <c r="H3333" s="2">
        <v>3</v>
      </c>
      <c r="I3333" s="3">
        <v>675</v>
      </c>
      <c r="J3333" s="5">
        <f t="shared" ref="J3333:J3396" si="210">E3333+I3333-G3333</f>
        <v>3274.5030000000002</v>
      </c>
      <c r="K3333" s="11" t="str">
        <f t="shared" ref="K3333:K3396" si="211">A3333&amp;"|"&amp;B3333</f>
        <v>P0278|Aug</v>
      </c>
    </row>
    <row r="3334" spans="1:11" ht="15" customHeight="1" x14ac:dyDescent="0.25">
      <c r="A3334" s="2" t="s">
        <v>591</v>
      </c>
      <c r="B3334" s="2" t="s">
        <v>7</v>
      </c>
      <c r="C3334" s="2">
        <v>7</v>
      </c>
      <c r="D3334" s="4">
        <v>256.38</v>
      </c>
      <c r="E3334" s="5">
        <f t="shared" si="208"/>
        <v>1794.6599999999999</v>
      </c>
      <c r="F3334" s="6">
        <v>0.03</v>
      </c>
      <c r="G3334" s="5">
        <f t="shared" si="209"/>
        <v>53.839799999999997</v>
      </c>
      <c r="H3334" s="2">
        <v>2</v>
      </c>
      <c r="I3334" s="3">
        <v>450</v>
      </c>
      <c r="J3334" s="5">
        <f t="shared" si="210"/>
        <v>2190.8201999999997</v>
      </c>
      <c r="K3334" s="11" t="str">
        <f t="shared" si="211"/>
        <v>P0278|Sep</v>
      </c>
    </row>
    <row r="3335" spans="1:11" ht="15" customHeight="1" x14ac:dyDescent="0.25">
      <c r="A3335" s="2" t="s">
        <v>591</v>
      </c>
      <c r="B3335" s="2" t="s">
        <v>8</v>
      </c>
      <c r="C3335" s="2">
        <v>7</v>
      </c>
      <c r="D3335" s="4">
        <v>238.12</v>
      </c>
      <c r="E3335" s="5">
        <f t="shared" si="208"/>
        <v>1666.8400000000001</v>
      </c>
      <c r="F3335" s="6">
        <v>0.03</v>
      </c>
      <c r="G3335" s="5">
        <f t="shared" si="209"/>
        <v>50.005200000000002</v>
      </c>
      <c r="H3335" s="2">
        <v>2</v>
      </c>
      <c r="I3335" s="3">
        <v>450</v>
      </c>
      <c r="J3335" s="5">
        <f t="shared" si="210"/>
        <v>2066.8348000000001</v>
      </c>
      <c r="K3335" s="11" t="str">
        <f t="shared" si="211"/>
        <v>P0278|Oct</v>
      </c>
    </row>
    <row r="3336" spans="1:11" ht="15" customHeight="1" x14ac:dyDescent="0.25">
      <c r="A3336" s="2" t="s">
        <v>591</v>
      </c>
      <c r="B3336" s="2" t="s">
        <v>9</v>
      </c>
      <c r="C3336" s="2">
        <v>7</v>
      </c>
      <c r="D3336" s="4">
        <v>246.15</v>
      </c>
      <c r="E3336" s="5">
        <f t="shared" si="208"/>
        <v>1723.05</v>
      </c>
      <c r="F3336" s="6">
        <v>0.03</v>
      </c>
      <c r="G3336" s="5">
        <f t="shared" si="209"/>
        <v>51.691499999999998</v>
      </c>
      <c r="H3336" s="2">
        <v>2</v>
      </c>
      <c r="I3336" s="3">
        <v>450</v>
      </c>
      <c r="J3336" s="5">
        <f t="shared" si="210"/>
        <v>2121.3585000000003</v>
      </c>
      <c r="K3336" s="11" t="str">
        <f t="shared" si="211"/>
        <v>P0278|Nov</v>
      </c>
    </row>
    <row r="3337" spans="1:11" ht="15" customHeight="1" x14ac:dyDescent="0.25">
      <c r="A3337" s="2" t="s">
        <v>591</v>
      </c>
      <c r="B3337" s="2" t="s">
        <v>10</v>
      </c>
      <c r="C3337" s="2">
        <v>15</v>
      </c>
      <c r="D3337" s="4">
        <v>481.06</v>
      </c>
      <c r="E3337" s="5">
        <f t="shared" si="208"/>
        <v>7215.9</v>
      </c>
      <c r="F3337" s="6">
        <v>0.03</v>
      </c>
      <c r="G3337" s="5">
        <f t="shared" si="209"/>
        <v>216.47699999999998</v>
      </c>
      <c r="H3337" s="2">
        <v>6</v>
      </c>
      <c r="I3337" s="3">
        <v>1350</v>
      </c>
      <c r="J3337" s="5">
        <f t="shared" si="210"/>
        <v>8349.4229999999989</v>
      </c>
      <c r="K3337" s="11" t="str">
        <f t="shared" si="211"/>
        <v>P0278|Dec</v>
      </c>
    </row>
    <row r="3338" spans="1:11" ht="15" customHeight="1" x14ac:dyDescent="0.25">
      <c r="A3338" s="2" t="s">
        <v>591</v>
      </c>
      <c r="B3338" s="2" t="s">
        <v>11</v>
      </c>
      <c r="C3338" s="2">
        <v>13</v>
      </c>
      <c r="D3338" s="4">
        <v>389.81</v>
      </c>
      <c r="E3338" s="5">
        <f t="shared" si="208"/>
        <v>5067.53</v>
      </c>
      <c r="F3338" s="6">
        <v>0.03</v>
      </c>
      <c r="G3338" s="5">
        <f t="shared" si="209"/>
        <v>152.02589999999998</v>
      </c>
      <c r="H3338" s="2">
        <v>5</v>
      </c>
      <c r="I3338" s="3">
        <v>1125</v>
      </c>
      <c r="J3338" s="5">
        <f t="shared" si="210"/>
        <v>6040.5041000000001</v>
      </c>
      <c r="K3338" s="11" t="str">
        <f t="shared" si="211"/>
        <v>P0278|Jan</v>
      </c>
    </row>
    <row r="3339" spans="1:11" ht="15" customHeight="1" x14ac:dyDescent="0.25">
      <c r="A3339" s="2" t="s">
        <v>591</v>
      </c>
      <c r="B3339" s="2" t="s">
        <v>12</v>
      </c>
      <c r="C3339" s="2">
        <v>12</v>
      </c>
      <c r="D3339" s="4">
        <v>368.9</v>
      </c>
      <c r="E3339" s="5">
        <f t="shared" si="208"/>
        <v>4426.7999999999993</v>
      </c>
      <c r="F3339" s="6">
        <v>0.03</v>
      </c>
      <c r="G3339" s="5">
        <f t="shared" si="209"/>
        <v>132.80399999999997</v>
      </c>
      <c r="H3339" s="2">
        <v>5</v>
      </c>
      <c r="I3339" s="3">
        <v>1125</v>
      </c>
      <c r="J3339" s="5">
        <f t="shared" si="210"/>
        <v>5418.9959999999992</v>
      </c>
      <c r="K3339" s="11" t="str">
        <f t="shared" si="211"/>
        <v>P0278|Feb</v>
      </c>
    </row>
    <row r="3340" spans="1:11" ht="15" customHeight="1" x14ac:dyDescent="0.25">
      <c r="A3340" s="2" t="s">
        <v>591</v>
      </c>
      <c r="B3340" s="2" t="s">
        <v>13</v>
      </c>
      <c r="C3340" s="2">
        <v>11</v>
      </c>
      <c r="D3340" s="4">
        <v>347.06</v>
      </c>
      <c r="E3340" s="5">
        <f t="shared" si="208"/>
        <v>3817.66</v>
      </c>
      <c r="F3340" s="6">
        <v>0.03</v>
      </c>
      <c r="G3340" s="5">
        <f t="shared" si="209"/>
        <v>114.52979999999999</v>
      </c>
      <c r="H3340" s="2">
        <v>4</v>
      </c>
      <c r="I3340" s="3">
        <v>900</v>
      </c>
      <c r="J3340" s="5">
        <f t="shared" si="210"/>
        <v>4603.1301999999996</v>
      </c>
      <c r="K3340" s="11" t="str">
        <f t="shared" si="211"/>
        <v>P0278|Mar</v>
      </c>
    </row>
    <row r="3341" spans="1:11" ht="15" customHeight="1" x14ac:dyDescent="0.25">
      <c r="A3341" s="2" t="s">
        <v>593</v>
      </c>
      <c r="B3341" s="2" t="s">
        <v>2</v>
      </c>
      <c r="C3341" s="2">
        <v>5</v>
      </c>
      <c r="D3341" s="4">
        <v>119.39</v>
      </c>
      <c r="E3341" s="5">
        <f t="shared" si="208"/>
        <v>596.95000000000005</v>
      </c>
      <c r="F3341" s="6">
        <v>0.03</v>
      </c>
      <c r="G3341" s="5">
        <f t="shared" si="209"/>
        <v>17.9085</v>
      </c>
      <c r="H3341" s="2">
        <v>2</v>
      </c>
      <c r="I3341" s="3">
        <v>240</v>
      </c>
      <c r="J3341" s="5">
        <f t="shared" si="210"/>
        <v>819.04150000000004</v>
      </c>
      <c r="K3341" s="11" t="str">
        <f t="shared" si="211"/>
        <v>P0279|Apr</v>
      </c>
    </row>
    <row r="3342" spans="1:11" ht="15" customHeight="1" x14ac:dyDescent="0.25">
      <c r="A3342" s="2" t="s">
        <v>593</v>
      </c>
      <c r="B3342" s="2" t="s">
        <v>3</v>
      </c>
      <c r="C3342" s="2">
        <v>6</v>
      </c>
      <c r="D3342" s="4">
        <v>122.58</v>
      </c>
      <c r="E3342" s="5">
        <f t="shared" si="208"/>
        <v>735.48</v>
      </c>
      <c r="F3342" s="6">
        <v>0.03</v>
      </c>
      <c r="G3342" s="5">
        <f t="shared" si="209"/>
        <v>22.064399999999999</v>
      </c>
      <c r="H3342" s="2">
        <v>2</v>
      </c>
      <c r="I3342" s="3">
        <v>240</v>
      </c>
      <c r="J3342" s="5">
        <f t="shared" si="210"/>
        <v>953.41560000000004</v>
      </c>
      <c r="K3342" s="11" t="str">
        <f t="shared" si="211"/>
        <v>P0279|May</v>
      </c>
    </row>
    <row r="3343" spans="1:11" ht="15" customHeight="1" x14ac:dyDescent="0.25">
      <c r="A3343" s="2" t="s">
        <v>593</v>
      </c>
      <c r="B3343" s="2" t="s">
        <v>4</v>
      </c>
      <c r="C3343" s="2">
        <v>7</v>
      </c>
      <c r="D3343" s="4">
        <v>126.4</v>
      </c>
      <c r="E3343" s="5">
        <f t="shared" si="208"/>
        <v>884.80000000000007</v>
      </c>
      <c r="F3343" s="6">
        <v>0.03</v>
      </c>
      <c r="G3343" s="5">
        <f t="shared" si="209"/>
        <v>26.544</v>
      </c>
      <c r="H3343" s="2">
        <v>2</v>
      </c>
      <c r="I3343" s="3">
        <v>240</v>
      </c>
      <c r="J3343" s="5">
        <f t="shared" si="210"/>
        <v>1098.2560000000001</v>
      </c>
      <c r="K3343" s="11" t="str">
        <f t="shared" si="211"/>
        <v>P0279|Jun</v>
      </c>
    </row>
    <row r="3344" spans="1:11" ht="15" customHeight="1" x14ac:dyDescent="0.25">
      <c r="A3344" s="2" t="s">
        <v>593</v>
      </c>
      <c r="B3344" s="2" t="s">
        <v>5</v>
      </c>
      <c r="C3344" s="2">
        <v>9</v>
      </c>
      <c r="D3344" s="4">
        <v>149.55000000000001</v>
      </c>
      <c r="E3344" s="5">
        <f t="shared" si="208"/>
        <v>1345.95</v>
      </c>
      <c r="F3344" s="6">
        <v>0.03</v>
      </c>
      <c r="G3344" s="5">
        <f t="shared" si="209"/>
        <v>40.378500000000003</v>
      </c>
      <c r="H3344" s="2">
        <v>2</v>
      </c>
      <c r="I3344" s="3">
        <v>240</v>
      </c>
      <c r="J3344" s="5">
        <f t="shared" si="210"/>
        <v>1545.5715</v>
      </c>
      <c r="K3344" s="11" t="str">
        <f t="shared" si="211"/>
        <v>P0279|Jul</v>
      </c>
    </row>
    <row r="3345" spans="1:11" ht="15" customHeight="1" x14ac:dyDescent="0.25">
      <c r="A3345" s="2" t="s">
        <v>593</v>
      </c>
      <c r="B3345" s="2" t="s">
        <v>6</v>
      </c>
      <c r="C3345" s="2">
        <v>9</v>
      </c>
      <c r="D3345" s="4">
        <v>140.59</v>
      </c>
      <c r="E3345" s="5">
        <f t="shared" si="208"/>
        <v>1265.31</v>
      </c>
      <c r="F3345" s="6">
        <v>0.03</v>
      </c>
      <c r="G3345" s="5">
        <f t="shared" si="209"/>
        <v>37.959299999999999</v>
      </c>
      <c r="H3345" s="2">
        <v>2</v>
      </c>
      <c r="I3345" s="3">
        <v>240</v>
      </c>
      <c r="J3345" s="5">
        <f t="shared" si="210"/>
        <v>1467.3507</v>
      </c>
      <c r="K3345" s="11" t="str">
        <f t="shared" si="211"/>
        <v>P0279|Aug</v>
      </c>
    </row>
    <row r="3346" spans="1:11" ht="15" customHeight="1" x14ac:dyDescent="0.25">
      <c r="A3346" s="2" t="s">
        <v>593</v>
      </c>
      <c r="B3346" s="2" t="s">
        <v>7</v>
      </c>
      <c r="C3346" s="2">
        <v>6</v>
      </c>
      <c r="D3346" s="4">
        <v>134.32</v>
      </c>
      <c r="E3346" s="5">
        <f t="shared" si="208"/>
        <v>805.92</v>
      </c>
      <c r="F3346" s="6">
        <v>0.03</v>
      </c>
      <c r="G3346" s="5">
        <f t="shared" si="209"/>
        <v>24.177599999999998</v>
      </c>
      <c r="H3346" s="2">
        <v>2</v>
      </c>
      <c r="I3346" s="3">
        <v>240</v>
      </c>
      <c r="J3346" s="5">
        <f t="shared" si="210"/>
        <v>1021.7424000000001</v>
      </c>
      <c r="K3346" s="11" t="str">
        <f t="shared" si="211"/>
        <v>P0279|Sep</v>
      </c>
    </row>
    <row r="3347" spans="1:11" ht="15" customHeight="1" x14ac:dyDescent="0.25">
      <c r="A3347" s="2" t="s">
        <v>593</v>
      </c>
      <c r="B3347" s="2" t="s">
        <v>8</v>
      </c>
      <c r="C3347" s="2">
        <v>6</v>
      </c>
      <c r="D3347" s="4">
        <v>121.38</v>
      </c>
      <c r="E3347" s="5">
        <f t="shared" si="208"/>
        <v>728.28</v>
      </c>
      <c r="F3347" s="6">
        <v>0.03</v>
      </c>
      <c r="G3347" s="5">
        <f t="shared" si="209"/>
        <v>21.848399999999998</v>
      </c>
      <c r="H3347" s="2">
        <v>2</v>
      </c>
      <c r="I3347" s="3">
        <v>240</v>
      </c>
      <c r="J3347" s="5">
        <f t="shared" si="210"/>
        <v>946.4316</v>
      </c>
      <c r="K3347" s="11" t="str">
        <f t="shared" si="211"/>
        <v>P0279|Oct</v>
      </c>
    </row>
    <row r="3348" spans="1:11" ht="15" customHeight="1" x14ac:dyDescent="0.25">
      <c r="A3348" s="2" t="s">
        <v>593</v>
      </c>
      <c r="B3348" s="2" t="s">
        <v>9</v>
      </c>
      <c r="C3348" s="2">
        <v>5</v>
      </c>
      <c r="D3348" s="4">
        <v>131.81</v>
      </c>
      <c r="E3348" s="5">
        <f t="shared" si="208"/>
        <v>659.05</v>
      </c>
      <c r="F3348" s="6">
        <v>0.03</v>
      </c>
      <c r="G3348" s="5">
        <f t="shared" si="209"/>
        <v>19.7715</v>
      </c>
      <c r="H3348" s="2">
        <v>2</v>
      </c>
      <c r="I3348" s="3">
        <v>240</v>
      </c>
      <c r="J3348" s="5">
        <f t="shared" si="210"/>
        <v>879.27850000000001</v>
      </c>
      <c r="K3348" s="11" t="str">
        <f t="shared" si="211"/>
        <v>P0279|Nov</v>
      </c>
    </row>
    <row r="3349" spans="1:11" ht="15" customHeight="1" x14ac:dyDescent="0.25">
      <c r="A3349" s="2" t="s">
        <v>593</v>
      </c>
      <c r="B3349" s="2" t="s">
        <v>10</v>
      </c>
      <c r="C3349" s="2">
        <v>12</v>
      </c>
      <c r="D3349" s="4">
        <v>236.12</v>
      </c>
      <c r="E3349" s="5">
        <f t="shared" si="208"/>
        <v>2833.44</v>
      </c>
      <c r="F3349" s="6">
        <v>0.03</v>
      </c>
      <c r="G3349" s="5">
        <f t="shared" si="209"/>
        <v>85.003199999999993</v>
      </c>
      <c r="H3349" s="2">
        <v>5</v>
      </c>
      <c r="I3349" s="3">
        <v>600</v>
      </c>
      <c r="J3349" s="5">
        <f t="shared" si="210"/>
        <v>3348.4367999999999</v>
      </c>
      <c r="K3349" s="11" t="str">
        <f t="shared" si="211"/>
        <v>P0279|Dec</v>
      </c>
    </row>
    <row r="3350" spans="1:11" ht="15" customHeight="1" x14ac:dyDescent="0.25">
      <c r="A3350" s="2" t="s">
        <v>593</v>
      </c>
      <c r="B3350" s="2" t="s">
        <v>11</v>
      </c>
      <c r="C3350" s="2">
        <v>11</v>
      </c>
      <c r="D3350" s="4">
        <v>213.37</v>
      </c>
      <c r="E3350" s="5">
        <f t="shared" si="208"/>
        <v>2347.0700000000002</v>
      </c>
      <c r="F3350" s="6">
        <v>0.03</v>
      </c>
      <c r="G3350" s="5">
        <f t="shared" si="209"/>
        <v>70.412099999999995</v>
      </c>
      <c r="H3350" s="2">
        <v>4</v>
      </c>
      <c r="I3350" s="3">
        <v>480</v>
      </c>
      <c r="J3350" s="5">
        <f t="shared" si="210"/>
        <v>2756.6579000000002</v>
      </c>
      <c r="K3350" s="11" t="str">
        <f t="shared" si="211"/>
        <v>P0279|Jan</v>
      </c>
    </row>
    <row r="3351" spans="1:11" ht="15" customHeight="1" x14ac:dyDescent="0.25">
      <c r="A3351" s="2" t="s">
        <v>593</v>
      </c>
      <c r="B3351" s="2" t="s">
        <v>12</v>
      </c>
      <c r="C3351" s="2">
        <v>10</v>
      </c>
      <c r="D3351" s="4">
        <v>214.46</v>
      </c>
      <c r="E3351" s="5">
        <f t="shared" si="208"/>
        <v>2144.6</v>
      </c>
      <c r="F3351" s="6">
        <v>0.03</v>
      </c>
      <c r="G3351" s="5">
        <f t="shared" si="209"/>
        <v>64.337999999999994</v>
      </c>
      <c r="H3351" s="2">
        <v>4</v>
      </c>
      <c r="I3351" s="3">
        <v>480</v>
      </c>
      <c r="J3351" s="5">
        <f t="shared" si="210"/>
        <v>2560.2619999999997</v>
      </c>
      <c r="K3351" s="11" t="str">
        <f t="shared" si="211"/>
        <v>P0279|Feb</v>
      </c>
    </row>
    <row r="3352" spans="1:11" ht="15" customHeight="1" x14ac:dyDescent="0.25">
      <c r="A3352" s="2" t="s">
        <v>593</v>
      </c>
      <c r="B3352" s="2" t="s">
        <v>13</v>
      </c>
      <c r="C3352" s="2">
        <v>10</v>
      </c>
      <c r="D3352" s="4">
        <v>192.8</v>
      </c>
      <c r="E3352" s="5">
        <f t="shared" si="208"/>
        <v>1928</v>
      </c>
      <c r="F3352" s="6">
        <v>0.03</v>
      </c>
      <c r="G3352" s="5">
        <f t="shared" si="209"/>
        <v>57.839999999999996</v>
      </c>
      <c r="H3352" s="2">
        <v>4</v>
      </c>
      <c r="I3352" s="3">
        <v>480</v>
      </c>
      <c r="J3352" s="5">
        <f t="shared" si="210"/>
        <v>2350.16</v>
      </c>
      <c r="K3352" s="11" t="str">
        <f t="shared" si="211"/>
        <v>P0279|Mar</v>
      </c>
    </row>
    <row r="3353" spans="1:11" ht="15" customHeight="1" x14ac:dyDescent="0.25">
      <c r="A3353" s="2" t="s">
        <v>595</v>
      </c>
      <c r="B3353" s="2" t="s">
        <v>2</v>
      </c>
      <c r="C3353" s="2">
        <v>6</v>
      </c>
      <c r="D3353" s="4">
        <v>174.78</v>
      </c>
      <c r="E3353" s="5">
        <f t="shared" si="208"/>
        <v>1048.68</v>
      </c>
      <c r="F3353" s="6">
        <v>0.03</v>
      </c>
      <c r="G3353" s="5">
        <f t="shared" si="209"/>
        <v>31.4604</v>
      </c>
      <c r="H3353" s="2">
        <v>2</v>
      </c>
      <c r="I3353" s="3">
        <v>370</v>
      </c>
      <c r="J3353" s="5">
        <f t="shared" si="210"/>
        <v>1387.2196000000001</v>
      </c>
      <c r="K3353" s="11" t="str">
        <f t="shared" si="211"/>
        <v>P0280|Apr</v>
      </c>
    </row>
    <row r="3354" spans="1:11" ht="15" customHeight="1" x14ac:dyDescent="0.25">
      <c r="A3354" s="2" t="s">
        <v>595</v>
      </c>
      <c r="B3354" s="2" t="s">
        <v>3</v>
      </c>
      <c r="C3354" s="2">
        <v>7</v>
      </c>
      <c r="D3354" s="4">
        <v>202.62</v>
      </c>
      <c r="E3354" s="5">
        <f t="shared" si="208"/>
        <v>1418.3400000000001</v>
      </c>
      <c r="F3354" s="6">
        <v>0.03</v>
      </c>
      <c r="G3354" s="5">
        <f t="shared" si="209"/>
        <v>42.550200000000004</v>
      </c>
      <c r="H3354" s="2">
        <v>2</v>
      </c>
      <c r="I3354" s="3">
        <v>370</v>
      </c>
      <c r="J3354" s="5">
        <f t="shared" si="210"/>
        <v>1745.7898000000002</v>
      </c>
      <c r="K3354" s="11" t="str">
        <f t="shared" si="211"/>
        <v>P0280|May</v>
      </c>
    </row>
    <row r="3355" spans="1:11" ht="15" customHeight="1" x14ac:dyDescent="0.25">
      <c r="A3355" s="2" t="s">
        <v>595</v>
      </c>
      <c r="B3355" s="2" t="s">
        <v>4</v>
      </c>
      <c r="C3355" s="2">
        <v>9</v>
      </c>
      <c r="D3355" s="4">
        <v>181.53</v>
      </c>
      <c r="E3355" s="5">
        <f t="shared" si="208"/>
        <v>1633.77</v>
      </c>
      <c r="F3355" s="6">
        <v>0.03</v>
      </c>
      <c r="G3355" s="5">
        <f t="shared" si="209"/>
        <v>49.013099999999994</v>
      </c>
      <c r="H3355" s="2">
        <v>2</v>
      </c>
      <c r="I3355" s="3">
        <v>370</v>
      </c>
      <c r="J3355" s="5">
        <f t="shared" si="210"/>
        <v>1954.7569000000001</v>
      </c>
      <c r="K3355" s="11" t="str">
        <f t="shared" si="211"/>
        <v>P0280|Jun</v>
      </c>
    </row>
    <row r="3356" spans="1:11" ht="15" customHeight="1" x14ac:dyDescent="0.25">
      <c r="A3356" s="2" t="s">
        <v>595</v>
      </c>
      <c r="B3356" s="2" t="s">
        <v>5</v>
      </c>
      <c r="C3356" s="2">
        <v>11</v>
      </c>
      <c r="D3356" s="4">
        <v>224.75</v>
      </c>
      <c r="E3356" s="5">
        <f t="shared" si="208"/>
        <v>2472.25</v>
      </c>
      <c r="F3356" s="6">
        <v>0.03</v>
      </c>
      <c r="G3356" s="5">
        <f t="shared" si="209"/>
        <v>74.167500000000004</v>
      </c>
      <c r="H3356" s="2">
        <v>3</v>
      </c>
      <c r="I3356" s="3">
        <v>555</v>
      </c>
      <c r="J3356" s="5">
        <f t="shared" si="210"/>
        <v>2953.0825</v>
      </c>
      <c r="K3356" s="11" t="str">
        <f t="shared" si="211"/>
        <v>P0280|Jul</v>
      </c>
    </row>
    <row r="3357" spans="1:11" ht="15" customHeight="1" x14ac:dyDescent="0.25">
      <c r="A3357" s="2" t="s">
        <v>595</v>
      </c>
      <c r="B3357" s="2" t="s">
        <v>6</v>
      </c>
      <c r="C3357" s="2">
        <v>11</v>
      </c>
      <c r="D3357" s="4">
        <v>208.36</v>
      </c>
      <c r="E3357" s="5">
        <f t="shared" si="208"/>
        <v>2291.96</v>
      </c>
      <c r="F3357" s="6">
        <v>0.03</v>
      </c>
      <c r="G3357" s="5">
        <f t="shared" si="209"/>
        <v>68.758799999999994</v>
      </c>
      <c r="H3357" s="2">
        <v>3</v>
      </c>
      <c r="I3357" s="3">
        <v>555</v>
      </c>
      <c r="J3357" s="5">
        <f t="shared" si="210"/>
        <v>2778.2012</v>
      </c>
      <c r="K3357" s="11" t="str">
        <f t="shared" si="211"/>
        <v>P0280|Aug</v>
      </c>
    </row>
    <row r="3358" spans="1:11" ht="15" customHeight="1" x14ac:dyDescent="0.25">
      <c r="A3358" s="2" t="s">
        <v>595</v>
      </c>
      <c r="B3358" s="2" t="s">
        <v>7</v>
      </c>
      <c r="C3358" s="2">
        <v>7</v>
      </c>
      <c r="D3358" s="4">
        <v>206.67</v>
      </c>
      <c r="E3358" s="5">
        <f t="shared" si="208"/>
        <v>1446.6899999999998</v>
      </c>
      <c r="F3358" s="6">
        <v>0.03</v>
      </c>
      <c r="G3358" s="5">
        <f t="shared" si="209"/>
        <v>43.400699999999993</v>
      </c>
      <c r="H3358" s="2">
        <v>2</v>
      </c>
      <c r="I3358" s="3">
        <v>370</v>
      </c>
      <c r="J3358" s="5">
        <f t="shared" si="210"/>
        <v>1773.2892999999999</v>
      </c>
      <c r="K3358" s="11" t="str">
        <f t="shared" si="211"/>
        <v>P0280|Sep</v>
      </c>
    </row>
    <row r="3359" spans="1:11" ht="15" customHeight="1" x14ac:dyDescent="0.25">
      <c r="A3359" s="2" t="s">
        <v>595</v>
      </c>
      <c r="B3359" s="2" t="s">
        <v>8</v>
      </c>
      <c r="C3359" s="2">
        <v>6</v>
      </c>
      <c r="D3359" s="4">
        <v>189.8</v>
      </c>
      <c r="E3359" s="5">
        <f t="shared" si="208"/>
        <v>1138.8000000000002</v>
      </c>
      <c r="F3359" s="6">
        <v>0.03</v>
      </c>
      <c r="G3359" s="5">
        <f t="shared" si="209"/>
        <v>34.164000000000001</v>
      </c>
      <c r="H3359" s="2">
        <v>2</v>
      </c>
      <c r="I3359" s="3">
        <v>370</v>
      </c>
      <c r="J3359" s="5">
        <f t="shared" si="210"/>
        <v>1474.6360000000002</v>
      </c>
      <c r="K3359" s="11" t="str">
        <f t="shared" si="211"/>
        <v>P0280|Oct</v>
      </c>
    </row>
    <row r="3360" spans="1:11" ht="15" customHeight="1" x14ac:dyDescent="0.25">
      <c r="A3360" s="2" t="s">
        <v>595</v>
      </c>
      <c r="B3360" s="2" t="s">
        <v>9</v>
      </c>
      <c r="C3360" s="2">
        <v>7</v>
      </c>
      <c r="D3360" s="4">
        <v>202.09</v>
      </c>
      <c r="E3360" s="5">
        <f t="shared" si="208"/>
        <v>1414.63</v>
      </c>
      <c r="F3360" s="6">
        <v>0.03</v>
      </c>
      <c r="G3360" s="5">
        <f t="shared" si="209"/>
        <v>42.438900000000004</v>
      </c>
      <c r="H3360" s="2">
        <v>2</v>
      </c>
      <c r="I3360" s="3">
        <v>370</v>
      </c>
      <c r="J3360" s="5">
        <f t="shared" si="210"/>
        <v>1742.1911</v>
      </c>
      <c r="K3360" s="11" t="str">
        <f t="shared" si="211"/>
        <v>P0280|Nov</v>
      </c>
    </row>
    <row r="3361" spans="1:11" ht="15" customHeight="1" x14ac:dyDescent="0.25">
      <c r="A3361" s="2" t="s">
        <v>595</v>
      </c>
      <c r="B3361" s="2" t="s">
        <v>10</v>
      </c>
      <c r="C3361" s="2">
        <v>15</v>
      </c>
      <c r="D3361" s="4">
        <v>343.18</v>
      </c>
      <c r="E3361" s="5">
        <f t="shared" si="208"/>
        <v>5147.7</v>
      </c>
      <c r="F3361" s="6">
        <v>0.03</v>
      </c>
      <c r="G3361" s="5">
        <f t="shared" si="209"/>
        <v>154.43099999999998</v>
      </c>
      <c r="H3361" s="2">
        <v>6</v>
      </c>
      <c r="I3361" s="3">
        <v>1110</v>
      </c>
      <c r="J3361" s="5">
        <f t="shared" si="210"/>
        <v>6103.2690000000002</v>
      </c>
      <c r="K3361" s="11" t="str">
        <f t="shared" si="211"/>
        <v>P0280|Dec</v>
      </c>
    </row>
    <row r="3362" spans="1:11" ht="15" customHeight="1" x14ac:dyDescent="0.25">
      <c r="A3362" s="2" t="s">
        <v>595</v>
      </c>
      <c r="B3362" s="2" t="s">
        <v>11</v>
      </c>
      <c r="C3362" s="2">
        <v>14</v>
      </c>
      <c r="D3362" s="4">
        <v>322.07</v>
      </c>
      <c r="E3362" s="5">
        <f t="shared" si="208"/>
        <v>4508.9799999999996</v>
      </c>
      <c r="F3362" s="6">
        <v>0.03</v>
      </c>
      <c r="G3362" s="5">
        <f t="shared" si="209"/>
        <v>135.26939999999999</v>
      </c>
      <c r="H3362" s="2">
        <v>5</v>
      </c>
      <c r="I3362" s="3">
        <v>925</v>
      </c>
      <c r="J3362" s="5">
        <f t="shared" si="210"/>
        <v>5298.7105999999994</v>
      </c>
      <c r="K3362" s="11" t="str">
        <f t="shared" si="211"/>
        <v>P0280|Jan</v>
      </c>
    </row>
    <row r="3363" spans="1:11" ht="15" customHeight="1" x14ac:dyDescent="0.25">
      <c r="A3363" s="2" t="s">
        <v>595</v>
      </c>
      <c r="B3363" s="2" t="s">
        <v>12</v>
      </c>
      <c r="C3363" s="2">
        <v>12</v>
      </c>
      <c r="D3363" s="4">
        <v>292.49</v>
      </c>
      <c r="E3363" s="5">
        <f t="shared" si="208"/>
        <v>3509.88</v>
      </c>
      <c r="F3363" s="6">
        <v>0.03</v>
      </c>
      <c r="G3363" s="5">
        <f t="shared" si="209"/>
        <v>105.29640000000001</v>
      </c>
      <c r="H3363" s="2">
        <v>5</v>
      </c>
      <c r="I3363" s="3">
        <v>925</v>
      </c>
      <c r="J3363" s="5">
        <f t="shared" si="210"/>
        <v>4329.5835999999999</v>
      </c>
      <c r="K3363" s="11" t="str">
        <f t="shared" si="211"/>
        <v>P0280|Feb</v>
      </c>
    </row>
    <row r="3364" spans="1:11" ht="15" customHeight="1" x14ac:dyDescent="0.25">
      <c r="A3364" s="2" t="s">
        <v>595</v>
      </c>
      <c r="B3364" s="2" t="s">
        <v>13</v>
      </c>
      <c r="C3364" s="2">
        <v>13</v>
      </c>
      <c r="D3364" s="4">
        <v>304.89</v>
      </c>
      <c r="E3364" s="5">
        <f t="shared" si="208"/>
        <v>3963.5699999999997</v>
      </c>
      <c r="F3364" s="6">
        <v>0.03</v>
      </c>
      <c r="G3364" s="5">
        <f t="shared" si="209"/>
        <v>118.90709999999999</v>
      </c>
      <c r="H3364" s="2">
        <v>5</v>
      </c>
      <c r="I3364" s="3">
        <v>925</v>
      </c>
      <c r="J3364" s="5">
        <f t="shared" si="210"/>
        <v>4769.6628999999994</v>
      </c>
      <c r="K3364" s="11" t="str">
        <f t="shared" si="211"/>
        <v>P0280|Mar</v>
      </c>
    </row>
    <row r="3365" spans="1:11" ht="15" customHeight="1" x14ac:dyDescent="0.25">
      <c r="A3365" s="2" t="s">
        <v>597</v>
      </c>
      <c r="B3365" s="2" t="s">
        <v>2</v>
      </c>
      <c r="C3365" s="2">
        <v>7</v>
      </c>
      <c r="D3365" s="4">
        <v>99.56</v>
      </c>
      <c r="E3365" s="5">
        <f t="shared" si="208"/>
        <v>696.92000000000007</v>
      </c>
      <c r="F3365" s="6">
        <v>0.03</v>
      </c>
      <c r="G3365" s="5">
        <f t="shared" si="209"/>
        <v>20.907600000000002</v>
      </c>
      <c r="H3365" s="2">
        <v>2</v>
      </c>
      <c r="I3365" s="3">
        <v>240</v>
      </c>
      <c r="J3365" s="5">
        <f t="shared" si="210"/>
        <v>916.01240000000007</v>
      </c>
      <c r="K3365" s="11" t="str">
        <f t="shared" si="211"/>
        <v>P0281|Apr</v>
      </c>
    </row>
    <row r="3366" spans="1:11" ht="15" customHeight="1" x14ac:dyDescent="0.25">
      <c r="A3366" s="2" t="s">
        <v>597</v>
      </c>
      <c r="B3366" s="2" t="s">
        <v>3</v>
      </c>
      <c r="C3366" s="2">
        <v>8</v>
      </c>
      <c r="D3366" s="4">
        <v>99.75</v>
      </c>
      <c r="E3366" s="5">
        <f t="shared" si="208"/>
        <v>798</v>
      </c>
      <c r="F3366" s="6">
        <v>0.03</v>
      </c>
      <c r="G3366" s="5">
        <f t="shared" si="209"/>
        <v>23.939999999999998</v>
      </c>
      <c r="H3366" s="2">
        <v>3</v>
      </c>
      <c r="I3366" s="3">
        <v>360</v>
      </c>
      <c r="J3366" s="5">
        <f t="shared" si="210"/>
        <v>1134.06</v>
      </c>
      <c r="K3366" s="11" t="str">
        <f t="shared" si="211"/>
        <v>P0281|May</v>
      </c>
    </row>
    <row r="3367" spans="1:11" ht="15" customHeight="1" x14ac:dyDescent="0.25">
      <c r="A3367" s="2" t="s">
        <v>597</v>
      </c>
      <c r="B3367" s="2" t="s">
        <v>4</v>
      </c>
      <c r="C3367" s="2">
        <v>9</v>
      </c>
      <c r="D3367" s="4">
        <v>120.81</v>
      </c>
      <c r="E3367" s="5">
        <f t="shared" si="208"/>
        <v>1087.29</v>
      </c>
      <c r="F3367" s="6">
        <v>0.03</v>
      </c>
      <c r="G3367" s="5">
        <f t="shared" si="209"/>
        <v>32.618699999999997</v>
      </c>
      <c r="H3367" s="2">
        <v>2</v>
      </c>
      <c r="I3367" s="3">
        <v>240</v>
      </c>
      <c r="J3367" s="5">
        <f t="shared" si="210"/>
        <v>1294.6713</v>
      </c>
      <c r="K3367" s="11" t="str">
        <f t="shared" si="211"/>
        <v>P0281|Jun</v>
      </c>
    </row>
    <row r="3368" spans="1:11" ht="15" customHeight="1" x14ac:dyDescent="0.25">
      <c r="A3368" s="2" t="s">
        <v>597</v>
      </c>
      <c r="B3368" s="2" t="s">
        <v>5</v>
      </c>
      <c r="C3368" s="2">
        <v>13</v>
      </c>
      <c r="D3368" s="4">
        <v>125.41</v>
      </c>
      <c r="E3368" s="5">
        <f t="shared" si="208"/>
        <v>1630.33</v>
      </c>
      <c r="F3368" s="6">
        <v>0.03</v>
      </c>
      <c r="G3368" s="5">
        <f t="shared" si="209"/>
        <v>48.909899999999993</v>
      </c>
      <c r="H3368" s="2">
        <v>3</v>
      </c>
      <c r="I3368" s="3">
        <v>360</v>
      </c>
      <c r="J3368" s="5">
        <f t="shared" si="210"/>
        <v>1941.4200999999998</v>
      </c>
      <c r="K3368" s="11" t="str">
        <f t="shared" si="211"/>
        <v>P0281|Jul</v>
      </c>
    </row>
    <row r="3369" spans="1:11" ht="15" customHeight="1" x14ac:dyDescent="0.25">
      <c r="A3369" s="2" t="s">
        <v>597</v>
      </c>
      <c r="B3369" s="2" t="s">
        <v>6</v>
      </c>
      <c r="C3369" s="2">
        <v>12</v>
      </c>
      <c r="D3369" s="4">
        <v>119.25</v>
      </c>
      <c r="E3369" s="5">
        <f t="shared" si="208"/>
        <v>1431</v>
      </c>
      <c r="F3369" s="6">
        <v>0.03</v>
      </c>
      <c r="G3369" s="5">
        <f t="shared" si="209"/>
        <v>42.93</v>
      </c>
      <c r="H3369" s="2">
        <v>3</v>
      </c>
      <c r="I3369" s="3">
        <v>360</v>
      </c>
      <c r="J3369" s="5">
        <f t="shared" si="210"/>
        <v>1748.07</v>
      </c>
      <c r="K3369" s="11" t="str">
        <f t="shared" si="211"/>
        <v>P0281|Aug</v>
      </c>
    </row>
    <row r="3370" spans="1:11" ht="15" customHeight="1" x14ac:dyDescent="0.25">
      <c r="A3370" s="2" t="s">
        <v>597</v>
      </c>
      <c r="B3370" s="2" t="s">
        <v>7</v>
      </c>
      <c r="C3370" s="2">
        <v>7</v>
      </c>
      <c r="D3370" s="4">
        <v>104.03</v>
      </c>
      <c r="E3370" s="5">
        <f t="shared" si="208"/>
        <v>728.21</v>
      </c>
      <c r="F3370" s="6">
        <v>0.03</v>
      </c>
      <c r="G3370" s="5">
        <f t="shared" si="209"/>
        <v>21.846299999999999</v>
      </c>
      <c r="H3370" s="2">
        <v>2</v>
      </c>
      <c r="I3370" s="3">
        <v>240</v>
      </c>
      <c r="J3370" s="5">
        <f t="shared" si="210"/>
        <v>946.36369999999999</v>
      </c>
      <c r="K3370" s="11" t="str">
        <f t="shared" si="211"/>
        <v>P0281|Sep</v>
      </c>
    </row>
    <row r="3371" spans="1:11" ht="15" customHeight="1" x14ac:dyDescent="0.25">
      <c r="A3371" s="2" t="s">
        <v>597</v>
      </c>
      <c r="B3371" s="2" t="s">
        <v>8</v>
      </c>
      <c r="C3371" s="2">
        <v>7</v>
      </c>
      <c r="D3371" s="4">
        <v>105.72</v>
      </c>
      <c r="E3371" s="5">
        <f t="shared" si="208"/>
        <v>740.04</v>
      </c>
      <c r="F3371" s="6">
        <v>0.03</v>
      </c>
      <c r="G3371" s="5">
        <f t="shared" si="209"/>
        <v>22.201199999999996</v>
      </c>
      <c r="H3371" s="2">
        <v>2</v>
      </c>
      <c r="I3371" s="3">
        <v>240</v>
      </c>
      <c r="J3371" s="5">
        <f t="shared" si="210"/>
        <v>957.83879999999999</v>
      </c>
      <c r="K3371" s="11" t="str">
        <f t="shared" si="211"/>
        <v>P0281|Oct</v>
      </c>
    </row>
    <row r="3372" spans="1:11" ht="15" customHeight="1" x14ac:dyDescent="0.25">
      <c r="A3372" s="2" t="s">
        <v>597</v>
      </c>
      <c r="B3372" s="2" t="s">
        <v>9</v>
      </c>
      <c r="C3372" s="2">
        <v>7</v>
      </c>
      <c r="D3372" s="4">
        <v>114.92</v>
      </c>
      <c r="E3372" s="5">
        <f t="shared" si="208"/>
        <v>804.44</v>
      </c>
      <c r="F3372" s="6">
        <v>0.03</v>
      </c>
      <c r="G3372" s="5">
        <f t="shared" si="209"/>
        <v>24.133200000000002</v>
      </c>
      <c r="H3372" s="2">
        <v>3</v>
      </c>
      <c r="I3372" s="3">
        <v>360</v>
      </c>
      <c r="J3372" s="5">
        <f t="shared" si="210"/>
        <v>1140.3068000000001</v>
      </c>
      <c r="K3372" s="11" t="str">
        <f t="shared" si="211"/>
        <v>P0281|Nov</v>
      </c>
    </row>
    <row r="3373" spans="1:11" ht="15" customHeight="1" x14ac:dyDescent="0.25">
      <c r="A3373" s="2" t="s">
        <v>597</v>
      </c>
      <c r="B3373" s="2" t="s">
        <v>10</v>
      </c>
      <c r="C3373" s="2">
        <v>15</v>
      </c>
      <c r="D3373" s="4">
        <v>197.95</v>
      </c>
      <c r="E3373" s="5">
        <f t="shared" si="208"/>
        <v>2969.25</v>
      </c>
      <c r="F3373" s="6">
        <v>0.03</v>
      </c>
      <c r="G3373" s="5">
        <f t="shared" si="209"/>
        <v>89.077500000000001</v>
      </c>
      <c r="H3373" s="2">
        <v>6</v>
      </c>
      <c r="I3373" s="3">
        <v>720</v>
      </c>
      <c r="J3373" s="5">
        <f t="shared" si="210"/>
        <v>3600.1725000000001</v>
      </c>
      <c r="K3373" s="11" t="str">
        <f t="shared" si="211"/>
        <v>P0281|Dec</v>
      </c>
    </row>
    <row r="3374" spans="1:11" ht="15" customHeight="1" x14ac:dyDescent="0.25">
      <c r="A3374" s="2" t="s">
        <v>597</v>
      </c>
      <c r="B3374" s="2" t="s">
        <v>11</v>
      </c>
      <c r="C3374" s="2">
        <v>15</v>
      </c>
      <c r="D3374" s="4">
        <v>184.17</v>
      </c>
      <c r="E3374" s="5">
        <f t="shared" si="208"/>
        <v>2762.5499999999997</v>
      </c>
      <c r="F3374" s="6">
        <v>0.03</v>
      </c>
      <c r="G3374" s="5">
        <f t="shared" si="209"/>
        <v>82.876499999999993</v>
      </c>
      <c r="H3374" s="2">
        <v>6</v>
      </c>
      <c r="I3374" s="3">
        <v>720</v>
      </c>
      <c r="J3374" s="5">
        <f t="shared" si="210"/>
        <v>3399.6734999999999</v>
      </c>
      <c r="K3374" s="11" t="str">
        <f t="shared" si="211"/>
        <v>P0281|Jan</v>
      </c>
    </row>
    <row r="3375" spans="1:11" ht="15" customHeight="1" x14ac:dyDescent="0.25">
      <c r="A3375" s="2" t="s">
        <v>597</v>
      </c>
      <c r="B3375" s="2" t="s">
        <v>12</v>
      </c>
      <c r="C3375" s="2">
        <v>13</v>
      </c>
      <c r="D3375" s="4">
        <v>158.11000000000001</v>
      </c>
      <c r="E3375" s="5">
        <f t="shared" si="208"/>
        <v>2055.4300000000003</v>
      </c>
      <c r="F3375" s="6">
        <v>0.03</v>
      </c>
      <c r="G3375" s="5">
        <f t="shared" si="209"/>
        <v>61.662900000000008</v>
      </c>
      <c r="H3375" s="2">
        <v>5</v>
      </c>
      <c r="I3375" s="3">
        <v>600</v>
      </c>
      <c r="J3375" s="5">
        <f t="shared" si="210"/>
        <v>2593.7671000000005</v>
      </c>
      <c r="K3375" s="11" t="str">
        <f t="shared" si="211"/>
        <v>P0281|Feb</v>
      </c>
    </row>
    <row r="3376" spans="1:11" ht="15" customHeight="1" x14ac:dyDescent="0.25">
      <c r="A3376" s="2" t="s">
        <v>597</v>
      </c>
      <c r="B3376" s="2" t="s">
        <v>13</v>
      </c>
      <c r="C3376" s="2">
        <v>12</v>
      </c>
      <c r="D3376" s="4">
        <v>139.94999999999999</v>
      </c>
      <c r="E3376" s="5">
        <f t="shared" si="208"/>
        <v>1679.3999999999999</v>
      </c>
      <c r="F3376" s="6">
        <v>0.03</v>
      </c>
      <c r="G3376" s="5">
        <f t="shared" si="209"/>
        <v>50.381999999999991</v>
      </c>
      <c r="H3376" s="2">
        <v>4</v>
      </c>
      <c r="I3376" s="3">
        <v>480</v>
      </c>
      <c r="J3376" s="5">
        <f t="shared" si="210"/>
        <v>2109.0179999999996</v>
      </c>
      <c r="K3376" s="11" t="str">
        <f t="shared" si="211"/>
        <v>P0281|Mar</v>
      </c>
    </row>
    <row r="3377" spans="1:11" ht="15" customHeight="1" x14ac:dyDescent="0.25">
      <c r="A3377" s="2" t="s">
        <v>599</v>
      </c>
      <c r="B3377" s="2" t="s">
        <v>2</v>
      </c>
      <c r="C3377" s="2">
        <v>5</v>
      </c>
      <c r="D3377" s="4">
        <v>276.61</v>
      </c>
      <c r="E3377" s="5">
        <f t="shared" si="208"/>
        <v>1383.0500000000002</v>
      </c>
      <c r="F3377" s="6">
        <v>0.03</v>
      </c>
      <c r="G3377" s="5">
        <f t="shared" si="209"/>
        <v>41.491500000000002</v>
      </c>
      <c r="H3377" s="2">
        <v>2</v>
      </c>
      <c r="I3377" s="3">
        <v>540</v>
      </c>
      <c r="J3377" s="5">
        <f t="shared" si="210"/>
        <v>1881.5585000000001</v>
      </c>
      <c r="K3377" s="11" t="str">
        <f t="shared" si="211"/>
        <v>P0282|Apr</v>
      </c>
    </row>
    <row r="3378" spans="1:11" ht="15" customHeight="1" x14ac:dyDescent="0.25">
      <c r="A3378" s="2" t="s">
        <v>599</v>
      </c>
      <c r="B3378" s="2" t="s">
        <v>3</v>
      </c>
      <c r="C3378" s="2">
        <v>7</v>
      </c>
      <c r="D3378" s="4">
        <v>309.33</v>
      </c>
      <c r="E3378" s="5">
        <f t="shared" si="208"/>
        <v>2165.31</v>
      </c>
      <c r="F3378" s="6">
        <v>0.03</v>
      </c>
      <c r="G3378" s="5">
        <f t="shared" si="209"/>
        <v>64.959299999999999</v>
      </c>
      <c r="H3378" s="2">
        <v>2</v>
      </c>
      <c r="I3378" s="3">
        <v>540</v>
      </c>
      <c r="J3378" s="5">
        <f t="shared" si="210"/>
        <v>2640.3507</v>
      </c>
      <c r="K3378" s="11" t="str">
        <f t="shared" si="211"/>
        <v>P0282|May</v>
      </c>
    </row>
    <row r="3379" spans="1:11" ht="15" customHeight="1" x14ac:dyDescent="0.25">
      <c r="A3379" s="2" t="s">
        <v>599</v>
      </c>
      <c r="B3379" s="2" t="s">
        <v>4</v>
      </c>
      <c r="C3379" s="2">
        <v>8</v>
      </c>
      <c r="D3379" s="4">
        <v>295.85000000000002</v>
      </c>
      <c r="E3379" s="5">
        <f t="shared" si="208"/>
        <v>2366.8000000000002</v>
      </c>
      <c r="F3379" s="6">
        <v>0.03</v>
      </c>
      <c r="G3379" s="5">
        <f t="shared" si="209"/>
        <v>71.004000000000005</v>
      </c>
      <c r="H3379" s="2">
        <v>2</v>
      </c>
      <c r="I3379" s="3">
        <v>540</v>
      </c>
      <c r="J3379" s="5">
        <f t="shared" si="210"/>
        <v>2835.7960000000003</v>
      </c>
      <c r="K3379" s="11" t="str">
        <f t="shared" si="211"/>
        <v>P0282|Jun</v>
      </c>
    </row>
    <row r="3380" spans="1:11" ht="15" customHeight="1" x14ac:dyDescent="0.25">
      <c r="A3380" s="2" t="s">
        <v>599</v>
      </c>
      <c r="B3380" s="2" t="s">
        <v>5</v>
      </c>
      <c r="C3380" s="2">
        <v>10</v>
      </c>
      <c r="D3380" s="4">
        <v>346.14</v>
      </c>
      <c r="E3380" s="5">
        <f t="shared" si="208"/>
        <v>3461.3999999999996</v>
      </c>
      <c r="F3380" s="6">
        <v>0.03</v>
      </c>
      <c r="G3380" s="5">
        <f t="shared" si="209"/>
        <v>103.84199999999998</v>
      </c>
      <c r="H3380" s="2">
        <v>3</v>
      </c>
      <c r="I3380" s="3">
        <v>810</v>
      </c>
      <c r="J3380" s="5">
        <f t="shared" si="210"/>
        <v>4167.558</v>
      </c>
      <c r="K3380" s="11" t="str">
        <f t="shared" si="211"/>
        <v>P0282|Jul</v>
      </c>
    </row>
    <row r="3381" spans="1:11" ht="15" customHeight="1" x14ac:dyDescent="0.25">
      <c r="A3381" s="2" t="s">
        <v>599</v>
      </c>
      <c r="B3381" s="2" t="s">
        <v>6</v>
      </c>
      <c r="C3381" s="2">
        <v>10</v>
      </c>
      <c r="D3381" s="4">
        <v>331.1</v>
      </c>
      <c r="E3381" s="5">
        <f t="shared" si="208"/>
        <v>3311</v>
      </c>
      <c r="F3381" s="6">
        <v>0.03</v>
      </c>
      <c r="G3381" s="5">
        <f t="shared" si="209"/>
        <v>99.33</v>
      </c>
      <c r="H3381" s="2">
        <v>3</v>
      </c>
      <c r="I3381" s="3">
        <v>810</v>
      </c>
      <c r="J3381" s="5">
        <f t="shared" si="210"/>
        <v>4021.67</v>
      </c>
      <c r="K3381" s="11" t="str">
        <f t="shared" si="211"/>
        <v>P0282|Aug</v>
      </c>
    </row>
    <row r="3382" spans="1:11" ht="15" customHeight="1" x14ac:dyDescent="0.25">
      <c r="A3382" s="2" t="s">
        <v>599</v>
      </c>
      <c r="B3382" s="2" t="s">
        <v>7</v>
      </c>
      <c r="C3382" s="2">
        <v>7</v>
      </c>
      <c r="D3382" s="4">
        <v>301.73</v>
      </c>
      <c r="E3382" s="5">
        <f t="shared" si="208"/>
        <v>2112.11</v>
      </c>
      <c r="F3382" s="6">
        <v>0.03</v>
      </c>
      <c r="G3382" s="5">
        <f t="shared" si="209"/>
        <v>63.363300000000002</v>
      </c>
      <c r="H3382" s="2">
        <v>2</v>
      </c>
      <c r="I3382" s="3">
        <v>540</v>
      </c>
      <c r="J3382" s="5">
        <f t="shared" si="210"/>
        <v>2588.7467000000001</v>
      </c>
      <c r="K3382" s="11" t="str">
        <f t="shared" si="211"/>
        <v>P0282|Sep</v>
      </c>
    </row>
    <row r="3383" spans="1:11" ht="15" customHeight="1" x14ac:dyDescent="0.25">
      <c r="A3383" s="2" t="s">
        <v>599</v>
      </c>
      <c r="B3383" s="2" t="s">
        <v>8</v>
      </c>
      <c r="C3383" s="2">
        <v>6</v>
      </c>
      <c r="D3383" s="4">
        <v>282.47000000000003</v>
      </c>
      <c r="E3383" s="5">
        <f t="shared" si="208"/>
        <v>1694.8200000000002</v>
      </c>
      <c r="F3383" s="6">
        <v>0.03</v>
      </c>
      <c r="G3383" s="5">
        <f t="shared" si="209"/>
        <v>50.8446</v>
      </c>
      <c r="H3383" s="2">
        <v>2</v>
      </c>
      <c r="I3383" s="3">
        <v>540</v>
      </c>
      <c r="J3383" s="5">
        <f t="shared" si="210"/>
        <v>2183.9754000000003</v>
      </c>
      <c r="K3383" s="11" t="str">
        <f t="shared" si="211"/>
        <v>P0282|Oct</v>
      </c>
    </row>
    <row r="3384" spans="1:11" ht="15" customHeight="1" x14ac:dyDescent="0.25">
      <c r="A3384" s="2" t="s">
        <v>599</v>
      </c>
      <c r="B3384" s="2" t="s">
        <v>9</v>
      </c>
      <c r="C3384" s="2">
        <v>6</v>
      </c>
      <c r="D3384" s="4">
        <v>288.73</v>
      </c>
      <c r="E3384" s="5">
        <f t="shared" si="208"/>
        <v>1732.38</v>
      </c>
      <c r="F3384" s="6">
        <v>0.03</v>
      </c>
      <c r="G3384" s="5">
        <f t="shared" si="209"/>
        <v>51.971400000000003</v>
      </c>
      <c r="H3384" s="2">
        <v>2</v>
      </c>
      <c r="I3384" s="3">
        <v>540</v>
      </c>
      <c r="J3384" s="5">
        <f t="shared" si="210"/>
        <v>2220.4086000000002</v>
      </c>
      <c r="K3384" s="11" t="str">
        <f t="shared" si="211"/>
        <v>P0282|Nov</v>
      </c>
    </row>
    <row r="3385" spans="1:11" ht="15" customHeight="1" x14ac:dyDescent="0.25">
      <c r="A3385" s="2" t="s">
        <v>599</v>
      </c>
      <c r="B3385" s="2" t="s">
        <v>10</v>
      </c>
      <c r="C3385" s="2">
        <v>14</v>
      </c>
      <c r="D3385" s="4">
        <v>536.79999999999995</v>
      </c>
      <c r="E3385" s="5">
        <f t="shared" si="208"/>
        <v>7515.1999999999989</v>
      </c>
      <c r="F3385" s="6">
        <v>0.03</v>
      </c>
      <c r="G3385" s="5">
        <f t="shared" si="209"/>
        <v>225.45599999999996</v>
      </c>
      <c r="H3385" s="2">
        <v>6</v>
      </c>
      <c r="I3385" s="3">
        <v>1620</v>
      </c>
      <c r="J3385" s="5">
        <f t="shared" si="210"/>
        <v>8909.7439999999988</v>
      </c>
      <c r="K3385" s="11" t="str">
        <f t="shared" si="211"/>
        <v>P0282|Dec</v>
      </c>
    </row>
    <row r="3386" spans="1:11" ht="15" customHeight="1" x14ac:dyDescent="0.25">
      <c r="A3386" s="2" t="s">
        <v>599</v>
      </c>
      <c r="B3386" s="2" t="s">
        <v>11</v>
      </c>
      <c r="C3386" s="2">
        <v>13</v>
      </c>
      <c r="D3386" s="4">
        <v>484.52</v>
      </c>
      <c r="E3386" s="5">
        <f t="shared" si="208"/>
        <v>6298.76</v>
      </c>
      <c r="F3386" s="6">
        <v>0.03</v>
      </c>
      <c r="G3386" s="5">
        <f t="shared" si="209"/>
        <v>188.96279999999999</v>
      </c>
      <c r="H3386" s="2">
        <v>5</v>
      </c>
      <c r="I3386" s="3">
        <v>1350</v>
      </c>
      <c r="J3386" s="5">
        <f t="shared" si="210"/>
        <v>7459.7972</v>
      </c>
      <c r="K3386" s="11" t="str">
        <f t="shared" si="211"/>
        <v>P0282|Jan</v>
      </c>
    </row>
    <row r="3387" spans="1:11" ht="15" customHeight="1" x14ac:dyDescent="0.25">
      <c r="A3387" s="2" t="s">
        <v>599</v>
      </c>
      <c r="B3387" s="2" t="s">
        <v>12</v>
      </c>
      <c r="C3387" s="2">
        <v>12</v>
      </c>
      <c r="D3387" s="4">
        <v>492.48</v>
      </c>
      <c r="E3387" s="5">
        <f t="shared" si="208"/>
        <v>5909.76</v>
      </c>
      <c r="F3387" s="6">
        <v>0.03</v>
      </c>
      <c r="G3387" s="5">
        <f t="shared" si="209"/>
        <v>177.2928</v>
      </c>
      <c r="H3387" s="2">
        <v>5</v>
      </c>
      <c r="I3387" s="3">
        <v>1350</v>
      </c>
      <c r="J3387" s="5">
        <f t="shared" si="210"/>
        <v>7082.4672</v>
      </c>
      <c r="K3387" s="11" t="str">
        <f t="shared" si="211"/>
        <v>P0282|Feb</v>
      </c>
    </row>
    <row r="3388" spans="1:11" ht="15" customHeight="1" x14ac:dyDescent="0.25">
      <c r="A3388" s="2" t="s">
        <v>599</v>
      </c>
      <c r="B3388" s="2" t="s">
        <v>13</v>
      </c>
      <c r="C3388" s="2">
        <v>12</v>
      </c>
      <c r="D3388" s="4">
        <v>394.85</v>
      </c>
      <c r="E3388" s="5">
        <f t="shared" si="208"/>
        <v>4738.2000000000007</v>
      </c>
      <c r="F3388" s="6">
        <v>0.03</v>
      </c>
      <c r="G3388" s="5">
        <f t="shared" si="209"/>
        <v>142.14600000000002</v>
      </c>
      <c r="H3388" s="2">
        <v>4</v>
      </c>
      <c r="I3388" s="3">
        <v>1080</v>
      </c>
      <c r="J3388" s="5">
        <f t="shared" si="210"/>
        <v>5676.054000000001</v>
      </c>
      <c r="K3388" s="11" t="str">
        <f t="shared" si="211"/>
        <v>P0282|Mar</v>
      </c>
    </row>
    <row r="3389" spans="1:11" ht="15" customHeight="1" x14ac:dyDescent="0.25">
      <c r="A3389" s="2" t="s">
        <v>601</v>
      </c>
      <c r="B3389" s="2" t="s">
        <v>2</v>
      </c>
      <c r="C3389" s="2">
        <v>4</v>
      </c>
      <c r="D3389" s="4">
        <v>163.33000000000001</v>
      </c>
      <c r="E3389" s="5">
        <f t="shared" si="208"/>
        <v>653.32000000000005</v>
      </c>
      <c r="F3389" s="6">
        <v>0.03</v>
      </c>
      <c r="G3389" s="5">
        <f t="shared" si="209"/>
        <v>19.599600000000002</v>
      </c>
      <c r="H3389" s="2">
        <v>1</v>
      </c>
      <c r="I3389" s="3">
        <v>150</v>
      </c>
      <c r="J3389" s="5">
        <f t="shared" si="210"/>
        <v>783.72040000000004</v>
      </c>
      <c r="K3389" s="11" t="str">
        <f t="shared" si="211"/>
        <v>P0283|Apr</v>
      </c>
    </row>
    <row r="3390" spans="1:11" ht="15" customHeight="1" x14ac:dyDescent="0.25">
      <c r="A3390" s="2" t="s">
        <v>601</v>
      </c>
      <c r="B3390" s="2" t="s">
        <v>3</v>
      </c>
      <c r="C3390" s="2">
        <v>5</v>
      </c>
      <c r="D3390" s="4">
        <v>174.39</v>
      </c>
      <c r="E3390" s="5">
        <f t="shared" si="208"/>
        <v>871.94999999999993</v>
      </c>
      <c r="F3390" s="6">
        <v>0.03</v>
      </c>
      <c r="G3390" s="5">
        <f t="shared" si="209"/>
        <v>26.158499999999997</v>
      </c>
      <c r="H3390" s="2">
        <v>2</v>
      </c>
      <c r="I3390" s="3">
        <v>300</v>
      </c>
      <c r="J3390" s="5">
        <f t="shared" si="210"/>
        <v>1145.7914999999998</v>
      </c>
      <c r="K3390" s="11" t="str">
        <f t="shared" si="211"/>
        <v>P0283|May</v>
      </c>
    </row>
    <row r="3391" spans="1:11" ht="15" customHeight="1" x14ac:dyDescent="0.25">
      <c r="A3391" s="2" t="s">
        <v>601</v>
      </c>
      <c r="B3391" s="2" t="s">
        <v>4</v>
      </c>
      <c r="C3391" s="2">
        <v>7</v>
      </c>
      <c r="D3391" s="4">
        <v>177.17</v>
      </c>
      <c r="E3391" s="5">
        <f t="shared" si="208"/>
        <v>1240.1899999999998</v>
      </c>
      <c r="F3391" s="6">
        <v>0.03</v>
      </c>
      <c r="G3391" s="5">
        <f t="shared" si="209"/>
        <v>37.205699999999993</v>
      </c>
      <c r="H3391" s="2">
        <v>2</v>
      </c>
      <c r="I3391" s="3">
        <v>300</v>
      </c>
      <c r="J3391" s="5">
        <f t="shared" si="210"/>
        <v>1502.9842999999998</v>
      </c>
      <c r="K3391" s="11" t="str">
        <f t="shared" si="211"/>
        <v>P0283|Jun</v>
      </c>
    </row>
    <row r="3392" spans="1:11" ht="15" customHeight="1" x14ac:dyDescent="0.25">
      <c r="A3392" s="2" t="s">
        <v>601</v>
      </c>
      <c r="B3392" s="2" t="s">
        <v>5</v>
      </c>
      <c r="C3392" s="2">
        <v>8</v>
      </c>
      <c r="D3392" s="4">
        <v>207.81</v>
      </c>
      <c r="E3392" s="5">
        <f t="shared" si="208"/>
        <v>1662.48</v>
      </c>
      <c r="F3392" s="6">
        <v>0.03</v>
      </c>
      <c r="G3392" s="5">
        <f t="shared" si="209"/>
        <v>49.874400000000001</v>
      </c>
      <c r="H3392" s="2">
        <v>2</v>
      </c>
      <c r="I3392" s="3">
        <v>300</v>
      </c>
      <c r="J3392" s="5">
        <f t="shared" si="210"/>
        <v>1912.6056000000001</v>
      </c>
      <c r="K3392" s="11" t="str">
        <f t="shared" si="211"/>
        <v>P0283|Jul</v>
      </c>
    </row>
    <row r="3393" spans="1:11" ht="15" customHeight="1" x14ac:dyDescent="0.25">
      <c r="A3393" s="2" t="s">
        <v>601</v>
      </c>
      <c r="B3393" s="2" t="s">
        <v>6</v>
      </c>
      <c r="C3393" s="2">
        <v>9</v>
      </c>
      <c r="D3393" s="4">
        <v>195.16</v>
      </c>
      <c r="E3393" s="5">
        <f t="shared" si="208"/>
        <v>1756.44</v>
      </c>
      <c r="F3393" s="6">
        <v>0.03</v>
      </c>
      <c r="G3393" s="5">
        <f t="shared" si="209"/>
        <v>52.693199999999997</v>
      </c>
      <c r="H3393" s="2">
        <v>2</v>
      </c>
      <c r="I3393" s="3">
        <v>300</v>
      </c>
      <c r="J3393" s="5">
        <f t="shared" si="210"/>
        <v>2003.7468000000001</v>
      </c>
      <c r="K3393" s="11" t="str">
        <f t="shared" si="211"/>
        <v>P0283|Aug</v>
      </c>
    </row>
    <row r="3394" spans="1:11" ht="15" customHeight="1" x14ac:dyDescent="0.25">
      <c r="A3394" s="2" t="s">
        <v>601</v>
      </c>
      <c r="B3394" s="2" t="s">
        <v>7</v>
      </c>
      <c r="C3394" s="2">
        <v>5</v>
      </c>
      <c r="D3394" s="4">
        <v>193.31</v>
      </c>
      <c r="E3394" s="5">
        <f t="shared" si="208"/>
        <v>966.55</v>
      </c>
      <c r="F3394" s="6">
        <v>0.03</v>
      </c>
      <c r="G3394" s="5">
        <f t="shared" si="209"/>
        <v>28.996499999999997</v>
      </c>
      <c r="H3394" s="2">
        <v>2</v>
      </c>
      <c r="I3394" s="3">
        <v>300</v>
      </c>
      <c r="J3394" s="5">
        <f t="shared" si="210"/>
        <v>1237.5535</v>
      </c>
      <c r="K3394" s="11" t="str">
        <f t="shared" si="211"/>
        <v>P0283|Sep</v>
      </c>
    </row>
    <row r="3395" spans="1:11" ht="15" customHeight="1" x14ac:dyDescent="0.25">
      <c r="A3395" s="2" t="s">
        <v>601</v>
      </c>
      <c r="B3395" s="2" t="s">
        <v>8</v>
      </c>
      <c r="C3395" s="2">
        <v>5</v>
      </c>
      <c r="D3395" s="4">
        <v>170.15</v>
      </c>
      <c r="E3395" s="5">
        <f t="shared" si="208"/>
        <v>850.75</v>
      </c>
      <c r="F3395" s="6">
        <v>0.03</v>
      </c>
      <c r="G3395" s="5">
        <f t="shared" si="209"/>
        <v>25.522499999999997</v>
      </c>
      <c r="H3395" s="2">
        <v>2</v>
      </c>
      <c r="I3395" s="3">
        <v>300</v>
      </c>
      <c r="J3395" s="5">
        <f t="shared" si="210"/>
        <v>1125.2275</v>
      </c>
      <c r="K3395" s="11" t="str">
        <f t="shared" si="211"/>
        <v>P0283|Oct</v>
      </c>
    </row>
    <row r="3396" spans="1:11" ht="15" customHeight="1" x14ac:dyDescent="0.25">
      <c r="A3396" s="2" t="s">
        <v>601</v>
      </c>
      <c r="B3396" s="2" t="s">
        <v>9</v>
      </c>
      <c r="C3396" s="2">
        <v>5</v>
      </c>
      <c r="D3396" s="4">
        <v>174.07</v>
      </c>
      <c r="E3396" s="5">
        <f t="shared" si="208"/>
        <v>870.34999999999991</v>
      </c>
      <c r="F3396" s="6">
        <v>0.03</v>
      </c>
      <c r="G3396" s="5">
        <f t="shared" si="209"/>
        <v>26.110499999999995</v>
      </c>
      <c r="H3396" s="2">
        <v>2</v>
      </c>
      <c r="I3396" s="3">
        <v>300</v>
      </c>
      <c r="J3396" s="5">
        <f t="shared" si="210"/>
        <v>1144.2394999999999</v>
      </c>
      <c r="K3396" s="11" t="str">
        <f t="shared" si="211"/>
        <v>P0283|Nov</v>
      </c>
    </row>
    <row r="3397" spans="1:11" ht="15" customHeight="1" x14ac:dyDescent="0.25">
      <c r="A3397" s="2" t="s">
        <v>601</v>
      </c>
      <c r="B3397" s="2" t="s">
        <v>10</v>
      </c>
      <c r="C3397" s="2">
        <v>11</v>
      </c>
      <c r="D3397" s="4">
        <v>308.64999999999998</v>
      </c>
      <c r="E3397" s="5">
        <f t="shared" ref="E3397:E3460" si="212">C3397*D3397</f>
        <v>3395.1499999999996</v>
      </c>
      <c r="F3397" s="6">
        <v>0.03</v>
      </c>
      <c r="G3397" s="5">
        <f t="shared" ref="G3397:G3460" si="213">E3397*F3397</f>
        <v>101.85449999999999</v>
      </c>
      <c r="H3397" s="2">
        <v>5</v>
      </c>
      <c r="I3397" s="3">
        <v>750</v>
      </c>
      <c r="J3397" s="5">
        <f t="shared" ref="J3397:J3460" si="214">E3397+I3397-G3397</f>
        <v>4043.2954999999997</v>
      </c>
      <c r="K3397" s="11" t="str">
        <f t="shared" ref="K3397:K3460" si="215">A3397&amp;"|"&amp;B3397</f>
        <v>P0283|Dec</v>
      </c>
    </row>
    <row r="3398" spans="1:11" ht="15" customHeight="1" x14ac:dyDescent="0.25">
      <c r="A3398" s="2" t="s">
        <v>601</v>
      </c>
      <c r="B3398" s="2" t="s">
        <v>11</v>
      </c>
      <c r="C3398" s="2">
        <v>12</v>
      </c>
      <c r="D3398" s="4">
        <v>284.64</v>
      </c>
      <c r="E3398" s="5">
        <f t="shared" si="212"/>
        <v>3415.68</v>
      </c>
      <c r="F3398" s="6">
        <v>0.03</v>
      </c>
      <c r="G3398" s="5">
        <f t="shared" si="213"/>
        <v>102.4704</v>
      </c>
      <c r="H3398" s="2">
        <v>5</v>
      </c>
      <c r="I3398" s="3">
        <v>750</v>
      </c>
      <c r="J3398" s="5">
        <f t="shared" si="214"/>
        <v>4063.2096000000001</v>
      </c>
      <c r="K3398" s="11" t="str">
        <f t="shared" si="215"/>
        <v>P0283|Jan</v>
      </c>
    </row>
    <row r="3399" spans="1:11" ht="15" customHeight="1" x14ac:dyDescent="0.25">
      <c r="A3399" s="2" t="s">
        <v>601</v>
      </c>
      <c r="B3399" s="2" t="s">
        <v>12</v>
      </c>
      <c r="C3399" s="2">
        <v>10</v>
      </c>
      <c r="D3399" s="4">
        <v>284.27</v>
      </c>
      <c r="E3399" s="5">
        <f t="shared" si="212"/>
        <v>2842.7</v>
      </c>
      <c r="F3399" s="6">
        <v>0.03</v>
      </c>
      <c r="G3399" s="5">
        <f t="shared" si="213"/>
        <v>85.280999999999992</v>
      </c>
      <c r="H3399" s="2">
        <v>4</v>
      </c>
      <c r="I3399" s="3">
        <v>600</v>
      </c>
      <c r="J3399" s="5">
        <f t="shared" si="214"/>
        <v>3357.4189999999999</v>
      </c>
      <c r="K3399" s="11" t="str">
        <f t="shared" si="215"/>
        <v>P0283|Feb</v>
      </c>
    </row>
    <row r="3400" spans="1:11" ht="15" customHeight="1" x14ac:dyDescent="0.25">
      <c r="A3400" s="2" t="s">
        <v>601</v>
      </c>
      <c r="B3400" s="2" t="s">
        <v>13</v>
      </c>
      <c r="C3400" s="2">
        <v>9</v>
      </c>
      <c r="D3400" s="4">
        <v>227.69</v>
      </c>
      <c r="E3400" s="5">
        <f t="shared" si="212"/>
        <v>2049.21</v>
      </c>
      <c r="F3400" s="6">
        <v>0.03</v>
      </c>
      <c r="G3400" s="5">
        <f t="shared" si="213"/>
        <v>61.476300000000002</v>
      </c>
      <c r="H3400" s="2">
        <v>3</v>
      </c>
      <c r="I3400" s="3">
        <v>450</v>
      </c>
      <c r="J3400" s="5">
        <f t="shared" si="214"/>
        <v>2437.7337000000002</v>
      </c>
      <c r="K3400" s="11" t="str">
        <f t="shared" si="215"/>
        <v>P0283|Mar</v>
      </c>
    </row>
    <row r="3401" spans="1:11" ht="15" customHeight="1" x14ac:dyDescent="0.25">
      <c r="A3401" s="2" t="s">
        <v>603</v>
      </c>
      <c r="B3401" s="2" t="s">
        <v>2</v>
      </c>
      <c r="C3401" s="2">
        <v>5</v>
      </c>
      <c r="D3401" s="4">
        <v>78.7</v>
      </c>
      <c r="E3401" s="5">
        <f t="shared" si="212"/>
        <v>393.5</v>
      </c>
      <c r="F3401" s="6">
        <v>0.03</v>
      </c>
      <c r="G3401" s="5">
        <f t="shared" si="213"/>
        <v>11.805</v>
      </c>
      <c r="H3401" s="2">
        <v>2</v>
      </c>
      <c r="I3401" s="3">
        <v>190</v>
      </c>
      <c r="J3401" s="5">
        <f t="shared" si="214"/>
        <v>571.69500000000005</v>
      </c>
      <c r="K3401" s="11" t="str">
        <f t="shared" si="215"/>
        <v>P0284|Apr</v>
      </c>
    </row>
    <row r="3402" spans="1:11" ht="15" customHeight="1" x14ac:dyDescent="0.25">
      <c r="A3402" s="2" t="s">
        <v>603</v>
      </c>
      <c r="B3402" s="2" t="s">
        <v>3</v>
      </c>
      <c r="C3402" s="2">
        <v>6</v>
      </c>
      <c r="D3402" s="4">
        <v>88.58</v>
      </c>
      <c r="E3402" s="5">
        <f t="shared" si="212"/>
        <v>531.48</v>
      </c>
      <c r="F3402" s="6">
        <v>0.03</v>
      </c>
      <c r="G3402" s="5">
        <f t="shared" si="213"/>
        <v>15.9444</v>
      </c>
      <c r="H3402" s="2">
        <v>2</v>
      </c>
      <c r="I3402" s="3">
        <v>190</v>
      </c>
      <c r="J3402" s="5">
        <f t="shared" si="214"/>
        <v>705.53560000000004</v>
      </c>
      <c r="K3402" s="11" t="str">
        <f t="shared" si="215"/>
        <v>P0284|May</v>
      </c>
    </row>
    <row r="3403" spans="1:11" ht="15" customHeight="1" x14ac:dyDescent="0.25">
      <c r="A3403" s="2" t="s">
        <v>603</v>
      </c>
      <c r="B3403" s="2" t="s">
        <v>4</v>
      </c>
      <c r="C3403" s="2">
        <v>7</v>
      </c>
      <c r="D3403" s="4">
        <v>93.11</v>
      </c>
      <c r="E3403" s="5">
        <f t="shared" si="212"/>
        <v>651.77</v>
      </c>
      <c r="F3403" s="6">
        <v>0.03</v>
      </c>
      <c r="G3403" s="5">
        <f t="shared" si="213"/>
        <v>19.553099999999997</v>
      </c>
      <c r="H3403" s="2">
        <v>2</v>
      </c>
      <c r="I3403" s="3">
        <v>190</v>
      </c>
      <c r="J3403" s="5">
        <f t="shared" si="214"/>
        <v>822.21690000000001</v>
      </c>
      <c r="K3403" s="11" t="str">
        <f t="shared" si="215"/>
        <v>P0284|Jun</v>
      </c>
    </row>
    <row r="3404" spans="1:11" ht="15" customHeight="1" x14ac:dyDescent="0.25">
      <c r="A3404" s="2" t="s">
        <v>603</v>
      </c>
      <c r="B3404" s="2" t="s">
        <v>5</v>
      </c>
      <c r="C3404" s="2">
        <v>10</v>
      </c>
      <c r="D3404" s="4">
        <v>99.55</v>
      </c>
      <c r="E3404" s="5">
        <f t="shared" si="212"/>
        <v>995.5</v>
      </c>
      <c r="F3404" s="6">
        <v>0.03</v>
      </c>
      <c r="G3404" s="5">
        <f t="shared" si="213"/>
        <v>29.864999999999998</v>
      </c>
      <c r="H3404" s="2">
        <v>3</v>
      </c>
      <c r="I3404" s="3">
        <v>285</v>
      </c>
      <c r="J3404" s="5">
        <f t="shared" si="214"/>
        <v>1250.635</v>
      </c>
      <c r="K3404" s="11" t="str">
        <f t="shared" si="215"/>
        <v>P0284|Jul</v>
      </c>
    </row>
    <row r="3405" spans="1:11" ht="15" customHeight="1" x14ac:dyDescent="0.25">
      <c r="A3405" s="2" t="s">
        <v>603</v>
      </c>
      <c r="B3405" s="2" t="s">
        <v>6</v>
      </c>
      <c r="C3405" s="2">
        <v>8</v>
      </c>
      <c r="D3405" s="4">
        <v>96.44</v>
      </c>
      <c r="E3405" s="5">
        <f t="shared" si="212"/>
        <v>771.52</v>
      </c>
      <c r="F3405" s="6">
        <v>0.03</v>
      </c>
      <c r="G3405" s="5">
        <f t="shared" si="213"/>
        <v>23.145599999999998</v>
      </c>
      <c r="H3405" s="2">
        <v>2</v>
      </c>
      <c r="I3405" s="3">
        <v>190</v>
      </c>
      <c r="J3405" s="5">
        <f t="shared" si="214"/>
        <v>938.37440000000004</v>
      </c>
      <c r="K3405" s="11" t="str">
        <f t="shared" si="215"/>
        <v>P0284|Aug</v>
      </c>
    </row>
    <row r="3406" spans="1:11" ht="15" customHeight="1" x14ac:dyDescent="0.25">
      <c r="A3406" s="2" t="s">
        <v>603</v>
      </c>
      <c r="B3406" s="2" t="s">
        <v>7</v>
      </c>
      <c r="C3406" s="2">
        <v>6</v>
      </c>
      <c r="D3406" s="4">
        <v>90.81</v>
      </c>
      <c r="E3406" s="5">
        <f t="shared" si="212"/>
        <v>544.86</v>
      </c>
      <c r="F3406" s="6">
        <v>0.03</v>
      </c>
      <c r="G3406" s="5">
        <f t="shared" si="213"/>
        <v>16.345800000000001</v>
      </c>
      <c r="H3406" s="2">
        <v>2</v>
      </c>
      <c r="I3406" s="3">
        <v>190</v>
      </c>
      <c r="J3406" s="5">
        <f t="shared" si="214"/>
        <v>718.51419999999996</v>
      </c>
      <c r="K3406" s="11" t="str">
        <f t="shared" si="215"/>
        <v>P0284|Sep</v>
      </c>
    </row>
    <row r="3407" spans="1:11" ht="15" customHeight="1" x14ac:dyDescent="0.25">
      <c r="A3407" s="2" t="s">
        <v>603</v>
      </c>
      <c r="B3407" s="2" t="s">
        <v>8</v>
      </c>
      <c r="C3407" s="2">
        <v>6</v>
      </c>
      <c r="D3407" s="4">
        <v>92.79</v>
      </c>
      <c r="E3407" s="5">
        <f t="shared" si="212"/>
        <v>556.74</v>
      </c>
      <c r="F3407" s="6">
        <v>0.03</v>
      </c>
      <c r="G3407" s="5">
        <f t="shared" si="213"/>
        <v>16.702200000000001</v>
      </c>
      <c r="H3407" s="2">
        <v>2</v>
      </c>
      <c r="I3407" s="3">
        <v>190</v>
      </c>
      <c r="J3407" s="5">
        <f t="shared" si="214"/>
        <v>730.03780000000006</v>
      </c>
      <c r="K3407" s="11" t="str">
        <f t="shared" si="215"/>
        <v>P0284|Oct</v>
      </c>
    </row>
    <row r="3408" spans="1:11" ht="15" customHeight="1" x14ac:dyDescent="0.25">
      <c r="A3408" s="2" t="s">
        <v>603</v>
      </c>
      <c r="B3408" s="2" t="s">
        <v>9</v>
      </c>
      <c r="C3408" s="2">
        <v>7</v>
      </c>
      <c r="D3408" s="4">
        <v>86.41</v>
      </c>
      <c r="E3408" s="5">
        <f t="shared" si="212"/>
        <v>604.87</v>
      </c>
      <c r="F3408" s="6">
        <v>0.03</v>
      </c>
      <c r="G3408" s="5">
        <f t="shared" si="213"/>
        <v>18.146100000000001</v>
      </c>
      <c r="H3408" s="2">
        <v>2</v>
      </c>
      <c r="I3408" s="3">
        <v>190</v>
      </c>
      <c r="J3408" s="5">
        <f t="shared" si="214"/>
        <v>776.72389999999996</v>
      </c>
      <c r="K3408" s="11" t="str">
        <f t="shared" si="215"/>
        <v>P0284|Nov</v>
      </c>
    </row>
    <row r="3409" spans="1:11" ht="15" customHeight="1" x14ac:dyDescent="0.25">
      <c r="A3409" s="2" t="s">
        <v>603</v>
      </c>
      <c r="B3409" s="2" t="s">
        <v>10</v>
      </c>
      <c r="C3409" s="2">
        <v>13</v>
      </c>
      <c r="D3409" s="4">
        <v>158.91</v>
      </c>
      <c r="E3409" s="5">
        <f t="shared" si="212"/>
        <v>2065.83</v>
      </c>
      <c r="F3409" s="6">
        <v>0.03</v>
      </c>
      <c r="G3409" s="5">
        <f t="shared" si="213"/>
        <v>61.974899999999998</v>
      </c>
      <c r="H3409" s="2">
        <v>5</v>
      </c>
      <c r="I3409" s="3">
        <v>475</v>
      </c>
      <c r="J3409" s="5">
        <f t="shared" si="214"/>
        <v>2478.8550999999998</v>
      </c>
      <c r="K3409" s="11" t="str">
        <f t="shared" si="215"/>
        <v>P0284|Dec</v>
      </c>
    </row>
    <row r="3410" spans="1:11" ht="15" customHeight="1" x14ac:dyDescent="0.25">
      <c r="A3410" s="2" t="s">
        <v>603</v>
      </c>
      <c r="B3410" s="2" t="s">
        <v>11</v>
      </c>
      <c r="C3410" s="2">
        <v>13</v>
      </c>
      <c r="D3410" s="4">
        <v>139.29</v>
      </c>
      <c r="E3410" s="5">
        <f t="shared" si="212"/>
        <v>1810.77</v>
      </c>
      <c r="F3410" s="6">
        <v>0.03</v>
      </c>
      <c r="G3410" s="5">
        <f t="shared" si="213"/>
        <v>54.323099999999997</v>
      </c>
      <c r="H3410" s="2">
        <v>5</v>
      </c>
      <c r="I3410" s="3">
        <v>475</v>
      </c>
      <c r="J3410" s="5">
        <f t="shared" si="214"/>
        <v>2231.4468999999999</v>
      </c>
      <c r="K3410" s="11" t="str">
        <f t="shared" si="215"/>
        <v>P0284|Jan</v>
      </c>
    </row>
    <row r="3411" spans="1:11" ht="15" customHeight="1" x14ac:dyDescent="0.25">
      <c r="A3411" s="2" t="s">
        <v>603</v>
      </c>
      <c r="B3411" s="2" t="s">
        <v>12</v>
      </c>
      <c r="C3411" s="2">
        <v>11</v>
      </c>
      <c r="D3411" s="4">
        <v>137.27000000000001</v>
      </c>
      <c r="E3411" s="5">
        <f t="shared" si="212"/>
        <v>1509.97</v>
      </c>
      <c r="F3411" s="6">
        <v>0.03</v>
      </c>
      <c r="G3411" s="5">
        <f t="shared" si="213"/>
        <v>45.299099999999996</v>
      </c>
      <c r="H3411" s="2">
        <v>4</v>
      </c>
      <c r="I3411" s="3">
        <v>380</v>
      </c>
      <c r="J3411" s="5">
        <f t="shared" si="214"/>
        <v>1844.6709000000001</v>
      </c>
      <c r="K3411" s="11" t="str">
        <f t="shared" si="215"/>
        <v>P0284|Feb</v>
      </c>
    </row>
    <row r="3412" spans="1:11" ht="15" customHeight="1" x14ac:dyDescent="0.25">
      <c r="A3412" s="2" t="s">
        <v>603</v>
      </c>
      <c r="B3412" s="2" t="s">
        <v>13</v>
      </c>
      <c r="C3412" s="2">
        <v>10</v>
      </c>
      <c r="D3412" s="4">
        <v>113.68</v>
      </c>
      <c r="E3412" s="5">
        <f t="shared" si="212"/>
        <v>1136.8000000000002</v>
      </c>
      <c r="F3412" s="6">
        <v>0.03</v>
      </c>
      <c r="G3412" s="5">
        <f t="shared" si="213"/>
        <v>34.104000000000006</v>
      </c>
      <c r="H3412" s="2">
        <v>4</v>
      </c>
      <c r="I3412" s="3">
        <v>380</v>
      </c>
      <c r="J3412" s="5">
        <f t="shared" si="214"/>
        <v>1482.6960000000001</v>
      </c>
      <c r="K3412" s="11" t="str">
        <f t="shared" si="215"/>
        <v>P0284|Mar</v>
      </c>
    </row>
    <row r="3413" spans="1:11" ht="15" customHeight="1" x14ac:dyDescent="0.25">
      <c r="A3413" s="2" t="s">
        <v>605</v>
      </c>
      <c r="B3413" s="2" t="s">
        <v>2</v>
      </c>
      <c r="C3413" s="2">
        <v>6</v>
      </c>
      <c r="D3413" s="4">
        <v>250.26</v>
      </c>
      <c r="E3413" s="5">
        <f t="shared" si="212"/>
        <v>1501.56</v>
      </c>
      <c r="F3413" s="6">
        <v>0.03</v>
      </c>
      <c r="G3413" s="5">
        <f t="shared" si="213"/>
        <v>45.046799999999998</v>
      </c>
      <c r="H3413" s="2">
        <v>2</v>
      </c>
      <c r="I3413" s="3">
        <v>450</v>
      </c>
      <c r="J3413" s="5">
        <f t="shared" si="214"/>
        <v>1906.5131999999999</v>
      </c>
      <c r="K3413" s="11" t="str">
        <f t="shared" si="215"/>
        <v>P0285|Apr</v>
      </c>
    </row>
    <row r="3414" spans="1:11" ht="15" customHeight="1" x14ac:dyDescent="0.25">
      <c r="A3414" s="2" t="s">
        <v>605</v>
      </c>
      <c r="B3414" s="2" t="s">
        <v>3</v>
      </c>
      <c r="C3414" s="2">
        <v>7</v>
      </c>
      <c r="D3414" s="4">
        <v>239.57</v>
      </c>
      <c r="E3414" s="5">
        <f t="shared" si="212"/>
        <v>1676.99</v>
      </c>
      <c r="F3414" s="6">
        <v>0.03</v>
      </c>
      <c r="G3414" s="5">
        <f t="shared" si="213"/>
        <v>50.309699999999999</v>
      </c>
      <c r="H3414" s="2">
        <v>2</v>
      </c>
      <c r="I3414" s="3">
        <v>450</v>
      </c>
      <c r="J3414" s="5">
        <f t="shared" si="214"/>
        <v>2076.6803</v>
      </c>
      <c r="K3414" s="11" t="str">
        <f t="shared" si="215"/>
        <v>P0285|May</v>
      </c>
    </row>
    <row r="3415" spans="1:11" ht="15" customHeight="1" x14ac:dyDescent="0.25">
      <c r="A3415" s="2" t="s">
        <v>605</v>
      </c>
      <c r="B3415" s="2" t="s">
        <v>4</v>
      </c>
      <c r="C3415" s="2">
        <v>8</v>
      </c>
      <c r="D3415" s="4">
        <v>272.10000000000002</v>
      </c>
      <c r="E3415" s="5">
        <f t="shared" si="212"/>
        <v>2176.8000000000002</v>
      </c>
      <c r="F3415" s="6">
        <v>0.03</v>
      </c>
      <c r="G3415" s="5">
        <f t="shared" si="213"/>
        <v>65.304000000000002</v>
      </c>
      <c r="H3415" s="2">
        <v>2</v>
      </c>
      <c r="I3415" s="3">
        <v>450</v>
      </c>
      <c r="J3415" s="5">
        <f t="shared" si="214"/>
        <v>2561.4960000000001</v>
      </c>
      <c r="K3415" s="11" t="str">
        <f t="shared" si="215"/>
        <v>P0285|Jun</v>
      </c>
    </row>
    <row r="3416" spans="1:11" ht="15" customHeight="1" x14ac:dyDescent="0.25">
      <c r="A3416" s="2" t="s">
        <v>605</v>
      </c>
      <c r="B3416" s="2" t="s">
        <v>5</v>
      </c>
      <c r="C3416" s="2">
        <v>12</v>
      </c>
      <c r="D3416" s="4">
        <v>318.47000000000003</v>
      </c>
      <c r="E3416" s="5">
        <f t="shared" si="212"/>
        <v>3821.6400000000003</v>
      </c>
      <c r="F3416" s="6">
        <v>0.03</v>
      </c>
      <c r="G3416" s="5">
        <f t="shared" si="213"/>
        <v>114.64920000000001</v>
      </c>
      <c r="H3416" s="2">
        <v>3</v>
      </c>
      <c r="I3416" s="3">
        <v>675</v>
      </c>
      <c r="J3416" s="5">
        <f t="shared" si="214"/>
        <v>4381.9908000000005</v>
      </c>
      <c r="K3416" s="11" t="str">
        <f t="shared" si="215"/>
        <v>P0285|Jul</v>
      </c>
    </row>
    <row r="3417" spans="1:11" ht="15" customHeight="1" x14ac:dyDescent="0.25">
      <c r="A3417" s="2" t="s">
        <v>605</v>
      </c>
      <c r="B3417" s="2" t="s">
        <v>6</v>
      </c>
      <c r="C3417" s="2">
        <v>10</v>
      </c>
      <c r="D3417" s="4">
        <v>301.68</v>
      </c>
      <c r="E3417" s="5">
        <f t="shared" si="212"/>
        <v>3016.8</v>
      </c>
      <c r="F3417" s="6">
        <v>0.03</v>
      </c>
      <c r="G3417" s="5">
        <f t="shared" si="213"/>
        <v>90.504000000000005</v>
      </c>
      <c r="H3417" s="2">
        <v>3</v>
      </c>
      <c r="I3417" s="3">
        <v>675</v>
      </c>
      <c r="J3417" s="5">
        <f t="shared" si="214"/>
        <v>3601.2960000000003</v>
      </c>
      <c r="K3417" s="11" t="str">
        <f t="shared" si="215"/>
        <v>P0285|Aug</v>
      </c>
    </row>
    <row r="3418" spans="1:11" ht="15" customHeight="1" x14ac:dyDescent="0.25">
      <c r="A3418" s="2" t="s">
        <v>605</v>
      </c>
      <c r="B3418" s="2" t="s">
        <v>7</v>
      </c>
      <c r="C3418" s="2">
        <v>6</v>
      </c>
      <c r="D3418" s="4">
        <v>265.14</v>
      </c>
      <c r="E3418" s="5">
        <f t="shared" si="212"/>
        <v>1590.84</v>
      </c>
      <c r="F3418" s="6">
        <v>0.03</v>
      </c>
      <c r="G3418" s="5">
        <f t="shared" si="213"/>
        <v>47.725199999999994</v>
      </c>
      <c r="H3418" s="2">
        <v>2</v>
      </c>
      <c r="I3418" s="3">
        <v>450</v>
      </c>
      <c r="J3418" s="5">
        <f t="shared" si="214"/>
        <v>1993.1147999999998</v>
      </c>
      <c r="K3418" s="11" t="str">
        <f t="shared" si="215"/>
        <v>P0285|Sep</v>
      </c>
    </row>
    <row r="3419" spans="1:11" ht="15" customHeight="1" x14ac:dyDescent="0.25">
      <c r="A3419" s="2" t="s">
        <v>605</v>
      </c>
      <c r="B3419" s="2" t="s">
        <v>8</v>
      </c>
      <c r="C3419" s="2">
        <v>6</v>
      </c>
      <c r="D3419" s="4">
        <v>251.4</v>
      </c>
      <c r="E3419" s="5">
        <f t="shared" si="212"/>
        <v>1508.4</v>
      </c>
      <c r="F3419" s="6">
        <v>0.03</v>
      </c>
      <c r="G3419" s="5">
        <f t="shared" si="213"/>
        <v>45.252000000000002</v>
      </c>
      <c r="H3419" s="2">
        <v>2</v>
      </c>
      <c r="I3419" s="3">
        <v>450</v>
      </c>
      <c r="J3419" s="5">
        <f t="shared" si="214"/>
        <v>1913.1480000000001</v>
      </c>
      <c r="K3419" s="11" t="str">
        <f t="shared" si="215"/>
        <v>P0285|Oct</v>
      </c>
    </row>
    <row r="3420" spans="1:11" ht="15" customHeight="1" x14ac:dyDescent="0.25">
      <c r="A3420" s="2" t="s">
        <v>605</v>
      </c>
      <c r="B3420" s="2" t="s">
        <v>9</v>
      </c>
      <c r="C3420" s="2">
        <v>7</v>
      </c>
      <c r="D3420" s="4">
        <v>264.17</v>
      </c>
      <c r="E3420" s="5">
        <f t="shared" si="212"/>
        <v>1849.19</v>
      </c>
      <c r="F3420" s="6">
        <v>0.03</v>
      </c>
      <c r="G3420" s="5">
        <f t="shared" si="213"/>
        <v>55.475699999999996</v>
      </c>
      <c r="H3420" s="2">
        <v>2</v>
      </c>
      <c r="I3420" s="3">
        <v>450</v>
      </c>
      <c r="J3420" s="5">
        <f t="shared" si="214"/>
        <v>2243.7143000000001</v>
      </c>
      <c r="K3420" s="11" t="str">
        <f t="shared" si="215"/>
        <v>P0285|Nov</v>
      </c>
    </row>
    <row r="3421" spans="1:11" ht="15" customHeight="1" x14ac:dyDescent="0.25">
      <c r="A3421" s="2" t="s">
        <v>605</v>
      </c>
      <c r="B3421" s="2" t="s">
        <v>10</v>
      </c>
      <c r="C3421" s="2">
        <v>14</v>
      </c>
      <c r="D3421" s="4">
        <v>481.69</v>
      </c>
      <c r="E3421" s="5">
        <f t="shared" si="212"/>
        <v>6743.66</v>
      </c>
      <c r="F3421" s="6">
        <v>0.03</v>
      </c>
      <c r="G3421" s="5">
        <f t="shared" si="213"/>
        <v>202.3098</v>
      </c>
      <c r="H3421" s="2">
        <v>6</v>
      </c>
      <c r="I3421" s="3">
        <v>1350</v>
      </c>
      <c r="J3421" s="5">
        <f t="shared" si="214"/>
        <v>7891.3501999999999</v>
      </c>
      <c r="K3421" s="11" t="str">
        <f t="shared" si="215"/>
        <v>P0285|Dec</v>
      </c>
    </row>
    <row r="3422" spans="1:11" ht="15" customHeight="1" x14ac:dyDescent="0.25">
      <c r="A3422" s="2" t="s">
        <v>605</v>
      </c>
      <c r="B3422" s="2" t="s">
        <v>11</v>
      </c>
      <c r="C3422" s="2">
        <v>15</v>
      </c>
      <c r="D3422" s="4">
        <v>418.14</v>
      </c>
      <c r="E3422" s="5">
        <f t="shared" si="212"/>
        <v>6272.0999999999995</v>
      </c>
      <c r="F3422" s="6">
        <v>0.03</v>
      </c>
      <c r="G3422" s="5">
        <f t="shared" si="213"/>
        <v>188.16299999999998</v>
      </c>
      <c r="H3422" s="2">
        <v>6</v>
      </c>
      <c r="I3422" s="3">
        <v>1350</v>
      </c>
      <c r="J3422" s="5">
        <f t="shared" si="214"/>
        <v>7433.9369999999999</v>
      </c>
      <c r="K3422" s="11" t="str">
        <f t="shared" si="215"/>
        <v>P0285|Jan</v>
      </c>
    </row>
    <row r="3423" spans="1:11" ht="15" customHeight="1" x14ac:dyDescent="0.25">
      <c r="A3423" s="2" t="s">
        <v>605</v>
      </c>
      <c r="B3423" s="2" t="s">
        <v>12</v>
      </c>
      <c r="C3423" s="2">
        <v>13</v>
      </c>
      <c r="D3423" s="4">
        <v>400.28</v>
      </c>
      <c r="E3423" s="5">
        <f t="shared" si="212"/>
        <v>5203.6399999999994</v>
      </c>
      <c r="F3423" s="6">
        <v>0.03</v>
      </c>
      <c r="G3423" s="5">
        <f t="shared" si="213"/>
        <v>156.10919999999999</v>
      </c>
      <c r="H3423" s="2">
        <v>5</v>
      </c>
      <c r="I3423" s="3">
        <v>1125</v>
      </c>
      <c r="J3423" s="5">
        <f t="shared" si="214"/>
        <v>6172.5307999999995</v>
      </c>
      <c r="K3423" s="11" t="str">
        <f t="shared" si="215"/>
        <v>P0285|Feb</v>
      </c>
    </row>
    <row r="3424" spans="1:11" ht="15" customHeight="1" x14ac:dyDescent="0.25">
      <c r="A3424" s="2" t="s">
        <v>605</v>
      </c>
      <c r="B3424" s="2" t="s">
        <v>13</v>
      </c>
      <c r="C3424" s="2">
        <v>12</v>
      </c>
      <c r="D3424" s="4">
        <v>360.98</v>
      </c>
      <c r="E3424" s="5">
        <f t="shared" si="212"/>
        <v>4331.76</v>
      </c>
      <c r="F3424" s="6">
        <v>0.03</v>
      </c>
      <c r="G3424" s="5">
        <f t="shared" si="213"/>
        <v>129.9528</v>
      </c>
      <c r="H3424" s="2">
        <v>4</v>
      </c>
      <c r="I3424" s="3">
        <v>900</v>
      </c>
      <c r="J3424" s="5">
        <f t="shared" si="214"/>
        <v>5101.8072000000002</v>
      </c>
      <c r="K3424" s="11" t="str">
        <f t="shared" si="215"/>
        <v>P0285|Mar</v>
      </c>
    </row>
    <row r="3425" spans="1:11" ht="15" customHeight="1" x14ac:dyDescent="0.25">
      <c r="A3425" s="2" t="s">
        <v>607</v>
      </c>
      <c r="B3425" s="2" t="s">
        <v>2</v>
      </c>
      <c r="C3425" s="2">
        <v>5</v>
      </c>
      <c r="D3425" s="4">
        <v>119.63</v>
      </c>
      <c r="E3425" s="5">
        <f t="shared" si="212"/>
        <v>598.15</v>
      </c>
      <c r="F3425" s="6">
        <v>0.03</v>
      </c>
      <c r="G3425" s="5">
        <f t="shared" si="213"/>
        <v>17.944499999999998</v>
      </c>
      <c r="H3425" s="2">
        <v>2</v>
      </c>
      <c r="I3425" s="3">
        <v>240</v>
      </c>
      <c r="J3425" s="5">
        <f t="shared" si="214"/>
        <v>820.20550000000003</v>
      </c>
      <c r="K3425" s="11" t="str">
        <f t="shared" si="215"/>
        <v>P0286|Apr</v>
      </c>
    </row>
    <row r="3426" spans="1:11" ht="15" customHeight="1" x14ac:dyDescent="0.25">
      <c r="A3426" s="2" t="s">
        <v>607</v>
      </c>
      <c r="B3426" s="2" t="s">
        <v>3</v>
      </c>
      <c r="C3426" s="2">
        <v>6</v>
      </c>
      <c r="D3426" s="4">
        <v>131.87</v>
      </c>
      <c r="E3426" s="5">
        <f t="shared" si="212"/>
        <v>791.22</v>
      </c>
      <c r="F3426" s="6">
        <v>0.03</v>
      </c>
      <c r="G3426" s="5">
        <f t="shared" si="213"/>
        <v>23.736599999999999</v>
      </c>
      <c r="H3426" s="2">
        <v>2</v>
      </c>
      <c r="I3426" s="3">
        <v>240</v>
      </c>
      <c r="J3426" s="5">
        <f t="shared" si="214"/>
        <v>1007.4834000000001</v>
      </c>
      <c r="K3426" s="11" t="str">
        <f t="shared" si="215"/>
        <v>P0286|May</v>
      </c>
    </row>
    <row r="3427" spans="1:11" ht="15" customHeight="1" x14ac:dyDescent="0.25">
      <c r="A3427" s="2" t="s">
        <v>607</v>
      </c>
      <c r="B3427" s="2" t="s">
        <v>4</v>
      </c>
      <c r="C3427" s="2">
        <v>7</v>
      </c>
      <c r="D3427" s="4">
        <v>131.43</v>
      </c>
      <c r="E3427" s="5">
        <f t="shared" si="212"/>
        <v>920.01</v>
      </c>
      <c r="F3427" s="6">
        <v>0.03</v>
      </c>
      <c r="G3427" s="5">
        <f t="shared" si="213"/>
        <v>27.600299999999997</v>
      </c>
      <c r="H3427" s="2">
        <v>2</v>
      </c>
      <c r="I3427" s="3">
        <v>240</v>
      </c>
      <c r="J3427" s="5">
        <f t="shared" si="214"/>
        <v>1132.4096999999999</v>
      </c>
      <c r="K3427" s="11" t="str">
        <f t="shared" si="215"/>
        <v>P0286|Jun</v>
      </c>
    </row>
    <row r="3428" spans="1:11" ht="15" customHeight="1" x14ac:dyDescent="0.25">
      <c r="A3428" s="2" t="s">
        <v>607</v>
      </c>
      <c r="B3428" s="2" t="s">
        <v>5</v>
      </c>
      <c r="C3428" s="2">
        <v>9</v>
      </c>
      <c r="D3428" s="4">
        <v>154.33000000000001</v>
      </c>
      <c r="E3428" s="5">
        <f t="shared" si="212"/>
        <v>1388.97</v>
      </c>
      <c r="F3428" s="6">
        <v>0.03</v>
      </c>
      <c r="G3428" s="5">
        <f t="shared" si="213"/>
        <v>41.6691</v>
      </c>
      <c r="H3428" s="2">
        <v>2</v>
      </c>
      <c r="I3428" s="3">
        <v>240</v>
      </c>
      <c r="J3428" s="5">
        <f t="shared" si="214"/>
        <v>1587.3009</v>
      </c>
      <c r="K3428" s="11" t="str">
        <f t="shared" si="215"/>
        <v>P0286|Jul</v>
      </c>
    </row>
    <row r="3429" spans="1:11" ht="15" customHeight="1" x14ac:dyDescent="0.25">
      <c r="A3429" s="2" t="s">
        <v>607</v>
      </c>
      <c r="B3429" s="2" t="s">
        <v>6</v>
      </c>
      <c r="C3429" s="2">
        <v>8</v>
      </c>
      <c r="D3429" s="4">
        <v>150.94999999999999</v>
      </c>
      <c r="E3429" s="5">
        <f t="shared" si="212"/>
        <v>1207.5999999999999</v>
      </c>
      <c r="F3429" s="6">
        <v>0.03</v>
      </c>
      <c r="G3429" s="5">
        <f t="shared" si="213"/>
        <v>36.227999999999994</v>
      </c>
      <c r="H3429" s="2">
        <v>2</v>
      </c>
      <c r="I3429" s="3">
        <v>240</v>
      </c>
      <c r="J3429" s="5">
        <f t="shared" si="214"/>
        <v>1411.3719999999998</v>
      </c>
      <c r="K3429" s="11" t="str">
        <f t="shared" si="215"/>
        <v>P0286|Aug</v>
      </c>
    </row>
    <row r="3430" spans="1:11" ht="15" customHeight="1" x14ac:dyDescent="0.25">
      <c r="A3430" s="2" t="s">
        <v>607</v>
      </c>
      <c r="B3430" s="2" t="s">
        <v>7</v>
      </c>
      <c r="C3430" s="2">
        <v>5</v>
      </c>
      <c r="D3430" s="4">
        <v>147.5</v>
      </c>
      <c r="E3430" s="5">
        <f t="shared" si="212"/>
        <v>737.5</v>
      </c>
      <c r="F3430" s="6">
        <v>0.03</v>
      </c>
      <c r="G3430" s="5">
        <f t="shared" si="213"/>
        <v>22.125</v>
      </c>
      <c r="H3430" s="2">
        <v>2</v>
      </c>
      <c r="I3430" s="3">
        <v>240</v>
      </c>
      <c r="J3430" s="5">
        <f t="shared" si="214"/>
        <v>955.375</v>
      </c>
      <c r="K3430" s="11" t="str">
        <f t="shared" si="215"/>
        <v>P0286|Sep</v>
      </c>
    </row>
    <row r="3431" spans="1:11" ht="15" customHeight="1" x14ac:dyDescent="0.25">
      <c r="A3431" s="2" t="s">
        <v>607</v>
      </c>
      <c r="B3431" s="2" t="s">
        <v>8</v>
      </c>
      <c r="C3431" s="2">
        <v>6</v>
      </c>
      <c r="D3431" s="4">
        <v>123.04</v>
      </c>
      <c r="E3431" s="5">
        <f t="shared" si="212"/>
        <v>738.24</v>
      </c>
      <c r="F3431" s="6">
        <v>0.03</v>
      </c>
      <c r="G3431" s="5">
        <f t="shared" si="213"/>
        <v>22.147199999999998</v>
      </c>
      <c r="H3431" s="2">
        <v>2</v>
      </c>
      <c r="I3431" s="3">
        <v>240</v>
      </c>
      <c r="J3431" s="5">
        <f t="shared" si="214"/>
        <v>956.09280000000001</v>
      </c>
      <c r="K3431" s="11" t="str">
        <f t="shared" si="215"/>
        <v>P0286|Oct</v>
      </c>
    </row>
    <row r="3432" spans="1:11" ht="15" customHeight="1" x14ac:dyDescent="0.25">
      <c r="A3432" s="2" t="s">
        <v>607</v>
      </c>
      <c r="B3432" s="2" t="s">
        <v>9</v>
      </c>
      <c r="C3432" s="2">
        <v>6</v>
      </c>
      <c r="D3432" s="4">
        <v>126.18</v>
      </c>
      <c r="E3432" s="5">
        <f t="shared" si="212"/>
        <v>757.08</v>
      </c>
      <c r="F3432" s="6">
        <v>0.03</v>
      </c>
      <c r="G3432" s="5">
        <f t="shared" si="213"/>
        <v>22.712399999999999</v>
      </c>
      <c r="H3432" s="2">
        <v>2</v>
      </c>
      <c r="I3432" s="3">
        <v>240</v>
      </c>
      <c r="J3432" s="5">
        <f t="shared" si="214"/>
        <v>974.36760000000004</v>
      </c>
      <c r="K3432" s="11" t="str">
        <f t="shared" si="215"/>
        <v>P0286|Nov</v>
      </c>
    </row>
    <row r="3433" spans="1:11" ht="15" customHeight="1" x14ac:dyDescent="0.25">
      <c r="A3433" s="2" t="s">
        <v>607</v>
      </c>
      <c r="B3433" s="2" t="s">
        <v>10</v>
      </c>
      <c r="C3433" s="2">
        <v>11</v>
      </c>
      <c r="D3433" s="4">
        <v>223.54</v>
      </c>
      <c r="E3433" s="5">
        <f t="shared" si="212"/>
        <v>2458.94</v>
      </c>
      <c r="F3433" s="6">
        <v>0.03</v>
      </c>
      <c r="G3433" s="5">
        <f t="shared" si="213"/>
        <v>73.768199999999993</v>
      </c>
      <c r="H3433" s="2">
        <v>5</v>
      </c>
      <c r="I3433" s="3">
        <v>600</v>
      </c>
      <c r="J3433" s="5">
        <f t="shared" si="214"/>
        <v>2985.1718000000001</v>
      </c>
      <c r="K3433" s="11" t="str">
        <f t="shared" si="215"/>
        <v>P0286|Dec</v>
      </c>
    </row>
    <row r="3434" spans="1:11" ht="15" customHeight="1" x14ac:dyDescent="0.25">
      <c r="A3434" s="2" t="s">
        <v>607</v>
      </c>
      <c r="B3434" s="2" t="s">
        <v>11</v>
      </c>
      <c r="C3434" s="2">
        <v>11</v>
      </c>
      <c r="D3434" s="4">
        <v>216.62</v>
      </c>
      <c r="E3434" s="5">
        <f t="shared" si="212"/>
        <v>2382.8200000000002</v>
      </c>
      <c r="F3434" s="6">
        <v>0.03</v>
      </c>
      <c r="G3434" s="5">
        <f t="shared" si="213"/>
        <v>71.4846</v>
      </c>
      <c r="H3434" s="2">
        <v>4</v>
      </c>
      <c r="I3434" s="3">
        <v>480</v>
      </c>
      <c r="J3434" s="5">
        <f t="shared" si="214"/>
        <v>2791.3353999999999</v>
      </c>
      <c r="K3434" s="11" t="str">
        <f t="shared" si="215"/>
        <v>P0286|Jan</v>
      </c>
    </row>
    <row r="3435" spans="1:11" ht="15" customHeight="1" x14ac:dyDescent="0.25">
      <c r="A3435" s="2" t="s">
        <v>607</v>
      </c>
      <c r="B3435" s="2" t="s">
        <v>12</v>
      </c>
      <c r="C3435" s="2">
        <v>10</v>
      </c>
      <c r="D3435" s="4">
        <v>206.96</v>
      </c>
      <c r="E3435" s="5">
        <f t="shared" si="212"/>
        <v>2069.6</v>
      </c>
      <c r="F3435" s="6">
        <v>0.03</v>
      </c>
      <c r="G3435" s="5">
        <f t="shared" si="213"/>
        <v>62.087999999999994</v>
      </c>
      <c r="H3435" s="2">
        <v>4</v>
      </c>
      <c r="I3435" s="3">
        <v>480</v>
      </c>
      <c r="J3435" s="5">
        <f t="shared" si="214"/>
        <v>2487.5119999999997</v>
      </c>
      <c r="K3435" s="11" t="str">
        <f t="shared" si="215"/>
        <v>P0286|Feb</v>
      </c>
    </row>
    <row r="3436" spans="1:11" ht="15" customHeight="1" x14ac:dyDescent="0.25">
      <c r="A3436" s="2" t="s">
        <v>607</v>
      </c>
      <c r="B3436" s="2" t="s">
        <v>13</v>
      </c>
      <c r="C3436" s="2">
        <v>9</v>
      </c>
      <c r="D3436" s="4">
        <v>174.15</v>
      </c>
      <c r="E3436" s="5">
        <f t="shared" si="212"/>
        <v>1567.3500000000001</v>
      </c>
      <c r="F3436" s="6">
        <v>0.03</v>
      </c>
      <c r="G3436" s="5">
        <f t="shared" si="213"/>
        <v>47.020500000000006</v>
      </c>
      <c r="H3436" s="2">
        <v>3</v>
      </c>
      <c r="I3436" s="3">
        <v>360</v>
      </c>
      <c r="J3436" s="5">
        <f t="shared" si="214"/>
        <v>1880.3295000000001</v>
      </c>
      <c r="K3436" s="11" t="str">
        <f t="shared" si="215"/>
        <v>P0286|Mar</v>
      </c>
    </row>
    <row r="3437" spans="1:11" ht="15" customHeight="1" x14ac:dyDescent="0.25">
      <c r="A3437" s="2" t="s">
        <v>609</v>
      </c>
      <c r="B3437" s="2" t="s">
        <v>2</v>
      </c>
      <c r="C3437" s="2">
        <v>6</v>
      </c>
      <c r="D3437" s="4">
        <v>205.42</v>
      </c>
      <c r="E3437" s="5">
        <f t="shared" si="212"/>
        <v>1232.52</v>
      </c>
      <c r="F3437" s="6">
        <v>0.03</v>
      </c>
      <c r="G3437" s="5">
        <f t="shared" si="213"/>
        <v>36.9756</v>
      </c>
      <c r="H3437" s="2">
        <v>2</v>
      </c>
      <c r="I3437" s="3">
        <v>370</v>
      </c>
      <c r="J3437" s="5">
        <f t="shared" si="214"/>
        <v>1565.5444</v>
      </c>
      <c r="K3437" s="11" t="str">
        <f t="shared" si="215"/>
        <v>P0287|Apr</v>
      </c>
    </row>
    <row r="3438" spans="1:11" ht="15" customHeight="1" x14ac:dyDescent="0.25">
      <c r="A3438" s="2" t="s">
        <v>609</v>
      </c>
      <c r="B3438" s="2" t="s">
        <v>3</v>
      </c>
      <c r="C3438" s="2">
        <v>8</v>
      </c>
      <c r="D3438" s="4">
        <v>214.81</v>
      </c>
      <c r="E3438" s="5">
        <f t="shared" si="212"/>
        <v>1718.48</v>
      </c>
      <c r="F3438" s="6">
        <v>0.03</v>
      </c>
      <c r="G3438" s="5">
        <f t="shared" si="213"/>
        <v>51.554400000000001</v>
      </c>
      <c r="H3438" s="2">
        <v>2</v>
      </c>
      <c r="I3438" s="3">
        <v>370</v>
      </c>
      <c r="J3438" s="5">
        <f t="shared" si="214"/>
        <v>2036.9256</v>
      </c>
      <c r="K3438" s="11" t="str">
        <f t="shared" si="215"/>
        <v>P0287|May</v>
      </c>
    </row>
    <row r="3439" spans="1:11" ht="15" customHeight="1" x14ac:dyDescent="0.25">
      <c r="A3439" s="2" t="s">
        <v>609</v>
      </c>
      <c r="B3439" s="2" t="s">
        <v>4</v>
      </c>
      <c r="C3439" s="2">
        <v>8</v>
      </c>
      <c r="D3439" s="4">
        <v>215.05</v>
      </c>
      <c r="E3439" s="5">
        <f t="shared" si="212"/>
        <v>1720.4</v>
      </c>
      <c r="F3439" s="6">
        <v>0.03</v>
      </c>
      <c r="G3439" s="5">
        <f t="shared" si="213"/>
        <v>51.612000000000002</v>
      </c>
      <c r="H3439" s="2">
        <v>2</v>
      </c>
      <c r="I3439" s="3">
        <v>370</v>
      </c>
      <c r="J3439" s="5">
        <f t="shared" si="214"/>
        <v>2038.788</v>
      </c>
      <c r="K3439" s="11" t="str">
        <f t="shared" si="215"/>
        <v>P0287|Jun</v>
      </c>
    </row>
    <row r="3440" spans="1:11" ht="15" customHeight="1" x14ac:dyDescent="0.25">
      <c r="A3440" s="2" t="s">
        <v>609</v>
      </c>
      <c r="B3440" s="2" t="s">
        <v>5</v>
      </c>
      <c r="C3440" s="2">
        <v>11</v>
      </c>
      <c r="D3440" s="4">
        <v>241.78</v>
      </c>
      <c r="E3440" s="5">
        <f t="shared" si="212"/>
        <v>2659.58</v>
      </c>
      <c r="F3440" s="6">
        <v>0.03</v>
      </c>
      <c r="G3440" s="5">
        <f t="shared" si="213"/>
        <v>79.787399999999991</v>
      </c>
      <c r="H3440" s="2">
        <v>3</v>
      </c>
      <c r="I3440" s="3">
        <v>555</v>
      </c>
      <c r="J3440" s="5">
        <f t="shared" si="214"/>
        <v>3134.7925999999998</v>
      </c>
      <c r="K3440" s="11" t="str">
        <f t="shared" si="215"/>
        <v>P0287|Jul</v>
      </c>
    </row>
    <row r="3441" spans="1:11" ht="15" customHeight="1" x14ac:dyDescent="0.25">
      <c r="A3441" s="2" t="s">
        <v>609</v>
      </c>
      <c r="B3441" s="2" t="s">
        <v>6</v>
      </c>
      <c r="C3441" s="2">
        <v>10</v>
      </c>
      <c r="D3441" s="4">
        <v>226.06</v>
      </c>
      <c r="E3441" s="5">
        <f t="shared" si="212"/>
        <v>2260.6</v>
      </c>
      <c r="F3441" s="6">
        <v>0.03</v>
      </c>
      <c r="G3441" s="5">
        <f t="shared" si="213"/>
        <v>67.817999999999998</v>
      </c>
      <c r="H3441" s="2">
        <v>3</v>
      </c>
      <c r="I3441" s="3">
        <v>555</v>
      </c>
      <c r="J3441" s="5">
        <f t="shared" si="214"/>
        <v>2747.7819999999997</v>
      </c>
      <c r="K3441" s="11" t="str">
        <f t="shared" si="215"/>
        <v>P0287|Aug</v>
      </c>
    </row>
    <row r="3442" spans="1:11" ht="15" customHeight="1" x14ac:dyDescent="0.25">
      <c r="A3442" s="2" t="s">
        <v>609</v>
      </c>
      <c r="B3442" s="2" t="s">
        <v>7</v>
      </c>
      <c r="C3442" s="2">
        <v>7</v>
      </c>
      <c r="D3442" s="4">
        <v>236.19</v>
      </c>
      <c r="E3442" s="5">
        <f t="shared" si="212"/>
        <v>1653.33</v>
      </c>
      <c r="F3442" s="6">
        <v>0.03</v>
      </c>
      <c r="G3442" s="5">
        <f t="shared" si="213"/>
        <v>49.599899999999998</v>
      </c>
      <c r="H3442" s="2">
        <v>2</v>
      </c>
      <c r="I3442" s="3">
        <v>370</v>
      </c>
      <c r="J3442" s="5">
        <f t="shared" si="214"/>
        <v>1973.7301</v>
      </c>
      <c r="K3442" s="11" t="str">
        <f t="shared" si="215"/>
        <v>P0287|Sep</v>
      </c>
    </row>
    <row r="3443" spans="1:11" ht="15" customHeight="1" x14ac:dyDescent="0.25">
      <c r="A3443" s="2" t="s">
        <v>609</v>
      </c>
      <c r="B3443" s="2" t="s">
        <v>8</v>
      </c>
      <c r="C3443" s="2">
        <v>7</v>
      </c>
      <c r="D3443" s="4">
        <v>232.7</v>
      </c>
      <c r="E3443" s="5">
        <f t="shared" si="212"/>
        <v>1628.8999999999999</v>
      </c>
      <c r="F3443" s="6">
        <v>0.03</v>
      </c>
      <c r="G3443" s="5">
        <f t="shared" si="213"/>
        <v>48.866999999999997</v>
      </c>
      <c r="H3443" s="2">
        <v>2</v>
      </c>
      <c r="I3443" s="3">
        <v>370</v>
      </c>
      <c r="J3443" s="5">
        <f t="shared" si="214"/>
        <v>1950.0329999999999</v>
      </c>
      <c r="K3443" s="11" t="str">
        <f t="shared" si="215"/>
        <v>P0287|Oct</v>
      </c>
    </row>
    <row r="3444" spans="1:11" ht="15" customHeight="1" x14ac:dyDescent="0.25">
      <c r="A3444" s="2" t="s">
        <v>609</v>
      </c>
      <c r="B3444" s="2" t="s">
        <v>9</v>
      </c>
      <c r="C3444" s="2">
        <v>7</v>
      </c>
      <c r="D3444" s="4">
        <v>190.66</v>
      </c>
      <c r="E3444" s="5">
        <f t="shared" si="212"/>
        <v>1334.62</v>
      </c>
      <c r="F3444" s="6">
        <v>0.03</v>
      </c>
      <c r="G3444" s="5">
        <f t="shared" si="213"/>
        <v>40.038599999999995</v>
      </c>
      <c r="H3444" s="2">
        <v>3</v>
      </c>
      <c r="I3444" s="3">
        <v>555</v>
      </c>
      <c r="J3444" s="5">
        <f t="shared" si="214"/>
        <v>1849.5813999999998</v>
      </c>
      <c r="K3444" s="11" t="str">
        <f t="shared" si="215"/>
        <v>P0287|Nov</v>
      </c>
    </row>
    <row r="3445" spans="1:11" ht="15" customHeight="1" x14ac:dyDescent="0.25">
      <c r="A3445" s="2" t="s">
        <v>609</v>
      </c>
      <c r="B3445" s="2" t="s">
        <v>10</v>
      </c>
      <c r="C3445" s="2">
        <v>15</v>
      </c>
      <c r="D3445" s="4">
        <v>344.15</v>
      </c>
      <c r="E3445" s="5">
        <f t="shared" si="212"/>
        <v>5162.25</v>
      </c>
      <c r="F3445" s="6">
        <v>0.03</v>
      </c>
      <c r="G3445" s="5">
        <f t="shared" si="213"/>
        <v>154.86750000000001</v>
      </c>
      <c r="H3445" s="2">
        <v>6</v>
      </c>
      <c r="I3445" s="3">
        <v>1110</v>
      </c>
      <c r="J3445" s="5">
        <f t="shared" si="214"/>
        <v>6117.3824999999997</v>
      </c>
      <c r="K3445" s="11" t="str">
        <f t="shared" si="215"/>
        <v>P0287|Dec</v>
      </c>
    </row>
    <row r="3446" spans="1:11" ht="15" customHeight="1" x14ac:dyDescent="0.25">
      <c r="A3446" s="2" t="s">
        <v>609</v>
      </c>
      <c r="B3446" s="2" t="s">
        <v>11</v>
      </c>
      <c r="C3446" s="2">
        <v>14</v>
      </c>
      <c r="D3446" s="4">
        <v>371.03</v>
      </c>
      <c r="E3446" s="5">
        <f t="shared" si="212"/>
        <v>5194.42</v>
      </c>
      <c r="F3446" s="6">
        <v>0.03</v>
      </c>
      <c r="G3446" s="5">
        <f t="shared" si="213"/>
        <v>155.83259999999999</v>
      </c>
      <c r="H3446" s="2">
        <v>5</v>
      </c>
      <c r="I3446" s="3">
        <v>925</v>
      </c>
      <c r="J3446" s="5">
        <f t="shared" si="214"/>
        <v>5963.5874000000003</v>
      </c>
      <c r="K3446" s="11" t="str">
        <f t="shared" si="215"/>
        <v>P0287|Jan</v>
      </c>
    </row>
    <row r="3447" spans="1:11" ht="15" customHeight="1" x14ac:dyDescent="0.25">
      <c r="A3447" s="2" t="s">
        <v>609</v>
      </c>
      <c r="B3447" s="2" t="s">
        <v>12</v>
      </c>
      <c r="C3447" s="2">
        <v>13</v>
      </c>
      <c r="D3447" s="4">
        <v>358.37</v>
      </c>
      <c r="E3447" s="5">
        <f t="shared" si="212"/>
        <v>4658.8100000000004</v>
      </c>
      <c r="F3447" s="6">
        <v>0.03</v>
      </c>
      <c r="G3447" s="5">
        <f t="shared" si="213"/>
        <v>139.76430000000002</v>
      </c>
      <c r="H3447" s="2">
        <v>5</v>
      </c>
      <c r="I3447" s="3">
        <v>925</v>
      </c>
      <c r="J3447" s="5">
        <f t="shared" si="214"/>
        <v>5444.0457000000006</v>
      </c>
      <c r="K3447" s="11" t="str">
        <f t="shared" si="215"/>
        <v>P0287|Feb</v>
      </c>
    </row>
    <row r="3448" spans="1:11" ht="15" customHeight="1" x14ac:dyDescent="0.25">
      <c r="A3448" s="2" t="s">
        <v>609</v>
      </c>
      <c r="B3448" s="2" t="s">
        <v>13</v>
      </c>
      <c r="C3448" s="2">
        <v>12</v>
      </c>
      <c r="D3448" s="4">
        <v>303.35000000000002</v>
      </c>
      <c r="E3448" s="5">
        <f t="shared" si="212"/>
        <v>3640.2000000000003</v>
      </c>
      <c r="F3448" s="6">
        <v>0.03</v>
      </c>
      <c r="G3448" s="5">
        <f t="shared" si="213"/>
        <v>109.206</v>
      </c>
      <c r="H3448" s="2">
        <v>4</v>
      </c>
      <c r="I3448" s="3">
        <v>740</v>
      </c>
      <c r="J3448" s="5">
        <f t="shared" si="214"/>
        <v>4270.9940000000006</v>
      </c>
      <c r="K3448" s="11" t="str">
        <f t="shared" si="215"/>
        <v>P0287|Mar</v>
      </c>
    </row>
    <row r="3449" spans="1:11" ht="15" customHeight="1" x14ac:dyDescent="0.25">
      <c r="A3449" s="2" t="s">
        <v>611</v>
      </c>
      <c r="B3449" s="2" t="s">
        <v>2</v>
      </c>
      <c r="C3449" s="2">
        <v>5</v>
      </c>
      <c r="D3449" s="4">
        <v>164.19</v>
      </c>
      <c r="E3449" s="5">
        <f t="shared" si="212"/>
        <v>820.95</v>
      </c>
      <c r="F3449" s="6">
        <v>0.03</v>
      </c>
      <c r="G3449" s="5">
        <f t="shared" si="213"/>
        <v>24.628499999999999</v>
      </c>
      <c r="H3449" s="2">
        <v>2</v>
      </c>
      <c r="I3449" s="3">
        <v>300</v>
      </c>
      <c r="J3449" s="5">
        <f t="shared" si="214"/>
        <v>1096.3215</v>
      </c>
      <c r="K3449" s="11" t="str">
        <f t="shared" si="215"/>
        <v>P0288|Apr</v>
      </c>
    </row>
    <row r="3450" spans="1:11" ht="15" customHeight="1" x14ac:dyDescent="0.25">
      <c r="A3450" s="2" t="s">
        <v>611</v>
      </c>
      <c r="B3450" s="2" t="s">
        <v>3</v>
      </c>
      <c r="C3450" s="2">
        <v>6</v>
      </c>
      <c r="D3450" s="4">
        <v>188.85</v>
      </c>
      <c r="E3450" s="5">
        <f t="shared" si="212"/>
        <v>1133.0999999999999</v>
      </c>
      <c r="F3450" s="6">
        <v>0.03</v>
      </c>
      <c r="G3450" s="5">
        <f t="shared" si="213"/>
        <v>33.992999999999995</v>
      </c>
      <c r="H3450" s="2">
        <v>2</v>
      </c>
      <c r="I3450" s="3">
        <v>300</v>
      </c>
      <c r="J3450" s="5">
        <f t="shared" si="214"/>
        <v>1399.107</v>
      </c>
      <c r="K3450" s="11" t="str">
        <f t="shared" si="215"/>
        <v>P0288|May</v>
      </c>
    </row>
    <row r="3451" spans="1:11" ht="15" customHeight="1" x14ac:dyDescent="0.25">
      <c r="A3451" s="2" t="s">
        <v>611</v>
      </c>
      <c r="B3451" s="2" t="s">
        <v>4</v>
      </c>
      <c r="C3451" s="2">
        <v>7</v>
      </c>
      <c r="D3451" s="4">
        <v>186.75</v>
      </c>
      <c r="E3451" s="5">
        <f t="shared" si="212"/>
        <v>1307.25</v>
      </c>
      <c r="F3451" s="6">
        <v>0.03</v>
      </c>
      <c r="G3451" s="5">
        <f t="shared" si="213"/>
        <v>39.217500000000001</v>
      </c>
      <c r="H3451" s="2">
        <v>2</v>
      </c>
      <c r="I3451" s="3">
        <v>300</v>
      </c>
      <c r="J3451" s="5">
        <f t="shared" si="214"/>
        <v>1568.0325</v>
      </c>
      <c r="K3451" s="11" t="str">
        <f t="shared" si="215"/>
        <v>P0288|Jun</v>
      </c>
    </row>
    <row r="3452" spans="1:11" ht="15" customHeight="1" x14ac:dyDescent="0.25">
      <c r="A3452" s="2" t="s">
        <v>611</v>
      </c>
      <c r="B3452" s="2" t="s">
        <v>5</v>
      </c>
      <c r="C3452" s="2">
        <v>9</v>
      </c>
      <c r="D3452" s="4">
        <v>203.05</v>
      </c>
      <c r="E3452" s="5">
        <f t="shared" si="212"/>
        <v>1827.45</v>
      </c>
      <c r="F3452" s="6">
        <v>0.03</v>
      </c>
      <c r="G3452" s="5">
        <f t="shared" si="213"/>
        <v>54.823500000000003</v>
      </c>
      <c r="H3452" s="2">
        <v>2</v>
      </c>
      <c r="I3452" s="3">
        <v>300</v>
      </c>
      <c r="J3452" s="5">
        <f t="shared" si="214"/>
        <v>2072.6264999999999</v>
      </c>
      <c r="K3452" s="11" t="str">
        <f t="shared" si="215"/>
        <v>P0288|Jul</v>
      </c>
    </row>
    <row r="3453" spans="1:11" ht="15" customHeight="1" x14ac:dyDescent="0.25">
      <c r="A3453" s="2" t="s">
        <v>611</v>
      </c>
      <c r="B3453" s="2" t="s">
        <v>6</v>
      </c>
      <c r="C3453" s="2">
        <v>9</v>
      </c>
      <c r="D3453" s="4">
        <v>191.55</v>
      </c>
      <c r="E3453" s="5">
        <f t="shared" si="212"/>
        <v>1723.95</v>
      </c>
      <c r="F3453" s="6">
        <v>0.03</v>
      </c>
      <c r="G3453" s="5">
        <f t="shared" si="213"/>
        <v>51.718499999999999</v>
      </c>
      <c r="H3453" s="2">
        <v>2</v>
      </c>
      <c r="I3453" s="3">
        <v>300</v>
      </c>
      <c r="J3453" s="5">
        <f t="shared" si="214"/>
        <v>1972.2315000000001</v>
      </c>
      <c r="K3453" s="11" t="str">
        <f t="shared" si="215"/>
        <v>P0288|Aug</v>
      </c>
    </row>
    <row r="3454" spans="1:11" ht="15" customHeight="1" x14ac:dyDescent="0.25">
      <c r="A3454" s="2" t="s">
        <v>611</v>
      </c>
      <c r="B3454" s="2" t="s">
        <v>7</v>
      </c>
      <c r="C3454" s="2">
        <v>5</v>
      </c>
      <c r="D3454" s="4">
        <v>172.07</v>
      </c>
      <c r="E3454" s="5">
        <f t="shared" si="212"/>
        <v>860.34999999999991</v>
      </c>
      <c r="F3454" s="6">
        <v>0.03</v>
      </c>
      <c r="G3454" s="5">
        <f t="shared" si="213"/>
        <v>25.810499999999998</v>
      </c>
      <c r="H3454" s="2">
        <v>2</v>
      </c>
      <c r="I3454" s="3">
        <v>300</v>
      </c>
      <c r="J3454" s="5">
        <f t="shared" si="214"/>
        <v>1134.5394999999999</v>
      </c>
      <c r="K3454" s="11" t="str">
        <f t="shared" si="215"/>
        <v>P0288|Sep</v>
      </c>
    </row>
    <row r="3455" spans="1:11" ht="15" customHeight="1" x14ac:dyDescent="0.25">
      <c r="A3455" s="2" t="s">
        <v>611</v>
      </c>
      <c r="B3455" s="2" t="s">
        <v>8</v>
      </c>
      <c r="C3455" s="2">
        <v>5</v>
      </c>
      <c r="D3455" s="4">
        <v>182.3</v>
      </c>
      <c r="E3455" s="5">
        <f t="shared" si="212"/>
        <v>911.5</v>
      </c>
      <c r="F3455" s="6">
        <v>0.03</v>
      </c>
      <c r="G3455" s="5">
        <f t="shared" si="213"/>
        <v>27.344999999999999</v>
      </c>
      <c r="H3455" s="2">
        <v>2</v>
      </c>
      <c r="I3455" s="3">
        <v>300</v>
      </c>
      <c r="J3455" s="5">
        <f t="shared" si="214"/>
        <v>1184.155</v>
      </c>
      <c r="K3455" s="11" t="str">
        <f t="shared" si="215"/>
        <v>P0288|Oct</v>
      </c>
    </row>
    <row r="3456" spans="1:11" ht="15" customHeight="1" x14ac:dyDescent="0.25">
      <c r="A3456" s="2" t="s">
        <v>611</v>
      </c>
      <c r="B3456" s="2" t="s">
        <v>9</v>
      </c>
      <c r="C3456" s="2">
        <v>6</v>
      </c>
      <c r="D3456" s="4">
        <v>167.47</v>
      </c>
      <c r="E3456" s="5">
        <f t="shared" si="212"/>
        <v>1004.8199999999999</v>
      </c>
      <c r="F3456" s="6">
        <v>0.03</v>
      </c>
      <c r="G3456" s="5">
        <f t="shared" si="213"/>
        <v>30.144599999999997</v>
      </c>
      <c r="H3456" s="2">
        <v>2</v>
      </c>
      <c r="I3456" s="3">
        <v>300</v>
      </c>
      <c r="J3456" s="5">
        <f t="shared" si="214"/>
        <v>1274.6753999999999</v>
      </c>
      <c r="K3456" s="11" t="str">
        <f t="shared" si="215"/>
        <v>P0288|Nov</v>
      </c>
    </row>
    <row r="3457" spans="1:11" ht="15" customHeight="1" x14ac:dyDescent="0.25">
      <c r="A3457" s="2" t="s">
        <v>611</v>
      </c>
      <c r="B3457" s="2" t="s">
        <v>10</v>
      </c>
      <c r="C3457" s="2">
        <v>13</v>
      </c>
      <c r="D3457" s="4">
        <v>320.36</v>
      </c>
      <c r="E3457" s="5">
        <f t="shared" si="212"/>
        <v>4164.68</v>
      </c>
      <c r="F3457" s="6">
        <v>0.03</v>
      </c>
      <c r="G3457" s="5">
        <f t="shared" si="213"/>
        <v>124.94040000000001</v>
      </c>
      <c r="H3457" s="2">
        <v>5</v>
      </c>
      <c r="I3457" s="3">
        <v>750</v>
      </c>
      <c r="J3457" s="5">
        <f t="shared" si="214"/>
        <v>4789.7395999999999</v>
      </c>
      <c r="K3457" s="11" t="str">
        <f t="shared" si="215"/>
        <v>P0288|Dec</v>
      </c>
    </row>
    <row r="3458" spans="1:11" ht="15" customHeight="1" x14ac:dyDescent="0.25">
      <c r="A3458" s="2" t="s">
        <v>611</v>
      </c>
      <c r="B3458" s="2" t="s">
        <v>11</v>
      </c>
      <c r="C3458" s="2">
        <v>11</v>
      </c>
      <c r="D3458" s="4">
        <v>300.26</v>
      </c>
      <c r="E3458" s="5">
        <f t="shared" si="212"/>
        <v>3302.8599999999997</v>
      </c>
      <c r="F3458" s="6">
        <v>0.03</v>
      </c>
      <c r="G3458" s="5">
        <f t="shared" si="213"/>
        <v>99.085799999999992</v>
      </c>
      <c r="H3458" s="2">
        <v>4</v>
      </c>
      <c r="I3458" s="3">
        <v>600</v>
      </c>
      <c r="J3458" s="5">
        <f t="shared" si="214"/>
        <v>3803.7741999999998</v>
      </c>
      <c r="K3458" s="11" t="str">
        <f t="shared" si="215"/>
        <v>P0288|Jan</v>
      </c>
    </row>
    <row r="3459" spans="1:11" ht="15" customHeight="1" x14ac:dyDescent="0.25">
      <c r="A3459" s="2" t="s">
        <v>611</v>
      </c>
      <c r="B3459" s="2" t="s">
        <v>12</v>
      </c>
      <c r="C3459" s="2">
        <v>9</v>
      </c>
      <c r="D3459" s="4">
        <v>259.24</v>
      </c>
      <c r="E3459" s="5">
        <f t="shared" si="212"/>
        <v>2333.16</v>
      </c>
      <c r="F3459" s="6">
        <v>0.03</v>
      </c>
      <c r="G3459" s="5">
        <f t="shared" si="213"/>
        <v>69.994799999999998</v>
      </c>
      <c r="H3459" s="2">
        <v>3</v>
      </c>
      <c r="I3459" s="3">
        <v>450</v>
      </c>
      <c r="J3459" s="5">
        <f t="shared" si="214"/>
        <v>2713.1651999999999</v>
      </c>
      <c r="K3459" s="11" t="str">
        <f t="shared" si="215"/>
        <v>P0288|Feb</v>
      </c>
    </row>
    <row r="3460" spans="1:11" ht="15" customHeight="1" x14ac:dyDescent="0.25">
      <c r="A3460" s="2" t="s">
        <v>611</v>
      </c>
      <c r="B3460" s="2" t="s">
        <v>13</v>
      </c>
      <c r="C3460" s="2">
        <v>10</v>
      </c>
      <c r="D3460" s="4">
        <v>246.21</v>
      </c>
      <c r="E3460" s="5">
        <f t="shared" si="212"/>
        <v>2462.1</v>
      </c>
      <c r="F3460" s="6">
        <v>0.03</v>
      </c>
      <c r="G3460" s="5">
        <f t="shared" si="213"/>
        <v>73.863</v>
      </c>
      <c r="H3460" s="2">
        <v>4</v>
      </c>
      <c r="I3460" s="3">
        <v>600</v>
      </c>
      <c r="J3460" s="5">
        <f t="shared" si="214"/>
        <v>2988.2370000000001</v>
      </c>
      <c r="K3460" s="11" t="str">
        <f t="shared" si="215"/>
        <v>P0288|Mar</v>
      </c>
    </row>
    <row r="3461" spans="1:11" ht="15" customHeight="1" x14ac:dyDescent="0.25">
      <c r="A3461" s="2" t="s">
        <v>613</v>
      </c>
      <c r="B3461" s="2" t="s">
        <v>2</v>
      </c>
      <c r="C3461" s="2">
        <v>6</v>
      </c>
      <c r="D3461" s="4">
        <v>83.29</v>
      </c>
      <c r="E3461" s="5">
        <f t="shared" ref="E3461:E3524" si="216">C3461*D3461</f>
        <v>499.74</v>
      </c>
      <c r="F3461" s="6">
        <v>0.03</v>
      </c>
      <c r="G3461" s="5">
        <f t="shared" ref="G3461:G3524" si="217">E3461*F3461</f>
        <v>14.9922</v>
      </c>
      <c r="H3461" s="2">
        <v>2</v>
      </c>
      <c r="I3461" s="3">
        <v>190</v>
      </c>
      <c r="J3461" s="5">
        <f t="shared" ref="J3461:J3524" si="218">E3461+I3461-G3461</f>
        <v>674.74779999999998</v>
      </c>
      <c r="K3461" s="11" t="str">
        <f t="shared" ref="K3461:K3524" si="219">A3461&amp;"|"&amp;B3461</f>
        <v>P0289|Apr</v>
      </c>
    </row>
    <row r="3462" spans="1:11" ht="15" customHeight="1" x14ac:dyDescent="0.25">
      <c r="A3462" s="2" t="s">
        <v>613</v>
      </c>
      <c r="B3462" s="2" t="s">
        <v>3</v>
      </c>
      <c r="C3462" s="2">
        <v>7</v>
      </c>
      <c r="D3462" s="4">
        <v>85.2</v>
      </c>
      <c r="E3462" s="5">
        <f t="shared" si="216"/>
        <v>596.4</v>
      </c>
      <c r="F3462" s="6">
        <v>0.03</v>
      </c>
      <c r="G3462" s="5">
        <f t="shared" si="217"/>
        <v>17.891999999999999</v>
      </c>
      <c r="H3462" s="2">
        <v>2</v>
      </c>
      <c r="I3462" s="3">
        <v>190</v>
      </c>
      <c r="J3462" s="5">
        <f t="shared" si="218"/>
        <v>768.50799999999992</v>
      </c>
      <c r="K3462" s="11" t="str">
        <f t="shared" si="219"/>
        <v>P0289|May</v>
      </c>
    </row>
    <row r="3463" spans="1:11" ht="15" customHeight="1" x14ac:dyDescent="0.25">
      <c r="A3463" s="2" t="s">
        <v>613</v>
      </c>
      <c r="B3463" s="2" t="s">
        <v>4</v>
      </c>
      <c r="C3463" s="2">
        <v>8</v>
      </c>
      <c r="D3463" s="4">
        <v>91.14</v>
      </c>
      <c r="E3463" s="5">
        <f t="shared" si="216"/>
        <v>729.12</v>
      </c>
      <c r="F3463" s="6">
        <v>0.03</v>
      </c>
      <c r="G3463" s="5">
        <f t="shared" si="217"/>
        <v>21.8736</v>
      </c>
      <c r="H3463" s="2">
        <v>2</v>
      </c>
      <c r="I3463" s="3">
        <v>190</v>
      </c>
      <c r="J3463" s="5">
        <f t="shared" si="218"/>
        <v>897.24639999999999</v>
      </c>
      <c r="K3463" s="11" t="str">
        <f t="shared" si="219"/>
        <v>P0289|Jun</v>
      </c>
    </row>
    <row r="3464" spans="1:11" ht="15" customHeight="1" x14ac:dyDescent="0.25">
      <c r="A3464" s="2" t="s">
        <v>613</v>
      </c>
      <c r="B3464" s="2" t="s">
        <v>5</v>
      </c>
      <c r="C3464" s="2">
        <v>12</v>
      </c>
      <c r="D3464" s="4">
        <v>108.21</v>
      </c>
      <c r="E3464" s="5">
        <f t="shared" si="216"/>
        <v>1298.52</v>
      </c>
      <c r="F3464" s="6">
        <v>0.03</v>
      </c>
      <c r="G3464" s="5">
        <f t="shared" si="217"/>
        <v>38.955599999999997</v>
      </c>
      <c r="H3464" s="2">
        <v>3</v>
      </c>
      <c r="I3464" s="3">
        <v>285</v>
      </c>
      <c r="J3464" s="5">
        <f t="shared" si="218"/>
        <v>1544.5644</v>
      </c>
      <c r="K3464" s="11" t="str">
        <f t="shared" si="219"/>
        <v>P0289|Jul</v>
      </c>
    </row>
    <row r="3465" spans="1:11" ht="15" customHeight="1" x14ac:dyDescent="0.25">
      <c r="A3465" s="2" t="s">
        <v>613</v>
      </c>
      <c r="B3465" s="2" t="s">
        <v>6</v>
      </c>
      <c r="C3465" s="2">
        <v>11</v>
      </c>
      <c r="D3465" s="4">
        <v>98.29</v>
      </c>
      <c r="E3465" s="5">
        <f t="shared" si="216"/>
        <v>1081.19</v>
      </c>
      <c r="F3465" s="6">
        <v>0.03</v>
      </c>
      <c r="G3465" s="5">
        <f t="shared" si="217"/>
        <v>32.435699999999997</v>
      </c>
      <c r="H3465" s="2">
        <v>3</v>
      </c>
      <c r="I3465" s="3">
        <v>285</v>
      </c>
      <c r="J3465" s="5">
        <f t="shared" si="218"/>
        <v>1333.7543000000001</v>
      </c>
      <c r="K3465" s="11" t="str">
        <f t="shared" si="219"/>
        <v>P0289|Aug</v>
      </c>
    </row>
    <row r="3466" spans="1:11" ht="15" customHeight="1" x14ac:dyDescent="0.25">
      <c r="A3466" s="2" t="s">
        <v>613</v>
      </c>
      <c r="B3466" s="2" t="s">
        <v>7</v>
      </c>
      <c r="C3466" s="2">
        <v>7</v>
      </c>
      <c r="D3466" s="4">
        <v>91.06</v>
      </c>
      <c r="E3466" s="5">
        <f t="shared" si="216"/>
        <v>637.42000000000007</v>
      </c>
      <c r="F3466" s="6">
        <v>0.03</v>
      </c>
      <c r="G3466" s="5">
        <f t="shared" si="217"/>
        <v>19.122600000000002</v>
      </c>
      <c r="H3466" s="2">
        <v>2</v>
      </c>
      <c r="I3466" s="3">
        <v>190</v>
      </c>
      <c r="J3466" s="5">
        <f t="shared" si="218"/>
        <v>808.29740000000004</v>
      </c>
      <c r="K3466" s="11" t="str">
        <f t="shared" si="219"/>
        <v>P0289|Sep</v>
      </c>
    </row>
    <row r="3467" spans="1:11" ht="15" customHeight="1" x14ac:dyDescent="0.25">
      <c r="A3467" s="2" t="s">
        <v>613</v>
      </c>
      <c r="B3467" s="2" t="s">
        <v>8</v>
      </c>
      <c r="C3467" s="2">
        <v>7</v>
      </c>
      <c r="D3467" s="4">
        <v>86.8</v>
      </c>
      <c r="E3467" s="5">
        <f t="shared" si="216"/>
        <v>607.6</v>
      </c>
      <c r="F3467" s="6">
        <v>0.03</v>
      </c>
      <c r="G3467" s="5">
        <f t="shared" si="217"/>
        <v>18.228000000000002</v>
      </c>
      <c r="H3467" s="2">
        <v>2</v>
      </c>
      <c r="I3467" s="3">
        <v>190</v>
      </c>
      <c r="J3467" s="5">
        <f t="shared" si="218"/>
        <v>779.37200000000007</v>
      </c>
      <c r="K3467" s="11" t="str">
        <f t="shared" si="219"/>
        <v>P0289|Oct</v>
      </c>
    </row>
    <row r="3468" spans="1:11" ht="15" customHeight="1" x14ac:dyDescent="0.25">
      <c r="A3468" s="2" t="s">
        <v>613</v>
      </c>
      <c r="B3468" s="2" t="s">
        <v>9</v>
      </c>
      <c r="C3468" s="2">
        <v>7</v>
      </c>
      <c r="D3468" s="4">
        <v>86.5</v>
      </c>
      <c r="E3468" s="5">
        <f t="shared" si="216"/>
        <v>605.5</v>
      </c>
      <c r="F3468" s="6">
        <v>0.03</v>
      </c>
      <c r="G3468" s="5">
        <f t="shared" si="217"/>
        <v>18.164999999999999</v>
      </c>
      <c r="H3468" s="2">
        <v>2</v>
      </c>
      <c r="I3468" s="3">
        <v>190</v>
      </c>
      <c r="J3468" s="5">
        <f t="shared" si="218"/>
        <v>777.33500000000004</v>
      </c>
      <c r="K3468" s="11" t="str">
        <f t="shared" si="219"/>
        <v>P0289|Nov</v>
      </c>
    </row>
    <row r="3469" spans="1:11" ht="15" customHeight="1" x14ac:dyDescent="0.25">
      <c r="A3469" s="2" t="s">
        <v>613</v>
      </c>
      <c r="B3469" s="2" t="s">
        <v>10</v>
      </c>
      <c r="C3469" s="2">
        <v>15</v>
      </c>
      <c r="D3469" s="4">
        <v>154.87</v>
      </c>
      <c r="E3469" s="5">
        <f t="shared" si="216"/>
        <v>2323.0500000000002</v>
      </c>
      <c r="F3469" s="6">
        <v>0.03</v>
      </c>
      <c r="G3469" s="5">
        <f t="shared" si="217"/>
        <v>69.691500000000005</v>
      </c>
      <c r="H3469" s="2">
        <v>6</v>
      </c>
      <c r="I3469" s="3">
        <v>570</v>
      </c>
      <c r="J3469" s="5">
        <f t="shared" si="218"/>
        <v>2823.3585000000003</v>
      </c>
      <c r="K3469" s="11" t="str">
        <f t="shared" si="219"/>
        <v>P0289|Dec</v>
      </c>
    </row>
    <row r="3470" spans="1:11" ht="15" customHeight="1" x14ac:dyDescent="0.25">
      <c r="A3470" s="2" t="s">
        <v>613</v>
      </c>
      <c r="B3470" s="2" t="s">
        <v>11</v>
      </c>
      <c r="C3470" s="2">
        <v>15</v>
      </c>
      <c r="D3470" s="4">
        <v>155.52000000000001</v>
      </c>
      <c r="E3470" s="5">
        <f t="shared" si="216"/>
        <v>2332.8000000000002</v>
      </c>
      <c r="F3470" s="6">
        <v>0.03</v>
      </c>
      <c r="G3470" s="5">
        <f t="shared" si="217"/>
        <v>69.984000000000009</v>
      </c>
      <c r="H3470" s="2">
        <v>6</v>
      </c>
      <c r="I3470" s="3">
        <v>570</v>
      </c>
      <c r="J3470" s="5">
        <f t="shared" si="218"/>
        <v>2832.8160000000003</v>
      </c>
      <c r="K3470" s="11" t="str">
        <f t="shared" si="219"/>
        <v>P0289|Jan</v>
      </c>
    </row>
    <row r="3471" spans="1:11" ht="15" customHeight="1" x14ac:dyDescent="0.25">
      <c r="A3471" s="2" t="s">
        <v>613</v>
      </c>
      <c r="B3471" s="2" t="s">
        <v>12</v>
      </c>
      <c r="C3471" s="2">
        <v>13</v>
      </c>
      <c r="D3471" s="4">
        <v>136.32</v>
      </c>
      <c r="E3471" s="5">
        <f t="shared" si="216"/>
        <v>1772.1599999999999</v>
      </c>
      <c r="F3471" s="6">
        <v>0.03</v>
      </c>
      <c r="G3471" s="5">
        <f t="shared" si="217"/>
        <v>53.164799999999993</v>
      </c>
      <c r="H3471" s="2">
        <v>5</v>
      </c>
      <c r="I3471" s="3">
        <v>475</v>
      </c>
      <c r="J3471" s="5">
        <f t="shared" si="218"/>
        <v>2193.9951999999998</v>
      </c>
      <c r="K3471" s="11" t="str">
        <f t="shared" si="219"/>
        <v>P0289|Feb</v>
      </c>
    </row>
    <row r="3472" spans="1:11" ht="15" customHeight="1" x14ac:dyDescent="0.25">
      <c r="A3472" s="2" t="s">
        <v>613</v>
      </c>
      <c r="B3472" s="2" t="s">
        <v>13</v>
      </c>
      <c r="C3472" s="2">
        <v>13</v>
      </c>
      <c r="D3472" s="4">
        <v>128.46</v>
      </c>
      <c r="E3472" s="5">
        <f t="shared" si="216"/>
        <v>1669.98</v>
      </c>
      <c r="F3472" s="6">
        <v>0.03</v>
      </c>
      <c r="G3472" s="5">
        <f t="shared" si="217"/>
        <v>50.099399999999996</v>
      </c>
      <c r="H3472" s="2">
        <v>5</v>
      </c>
      <c r="I3472" s="3">
        <v>475</v>
      </c>
      <c r="J3472" s="5">
        <f t="shared" si="218"/>
        <v>2094.8806</v>
      </c>
      <c r="K3472" s="11" t="str">
        <f t="shared" si="219"/>
        <v>P0289|Mar</v>
      </c>
    </row>
    <row r="3473" spans="1:11" ht="15" customHeight="1" x14ac:dyDescent="0.25">
      <c r="A3473" s="2" t="s">
        <v>615</v>
      </c>
      <c r="B3473" s="2" t="s">
        <v>2</v>
      </c>
      <c r="C3473" s="2">
        <v>6</v>
      </c>
      <c r="D3473" s="4">
        <v>98.75</v>
      </c>
      <c r="E3473" s="5">
        <f t="shared" si="216"/>
        <v>592.5</v>
      </c>
      <c r="F3473" s="6">
        <v>0.03</v>
      </c>
      <c r="G3473" s="5">
        <f t="shared" si="217"/>
        <v>17.774999999999999</v>
      </c>
      <c r="H3473" s="2">
        <v>2</v>
      </c>
      <c r="I3473" s="3">
        <v>240</v>
      </c>
      <c r="J3473" s="5">
        <f t="shared" si="218"/>
        <v>814.72500000000002</v>
      </c>
      <c r="K3473" s="11" t="str">
        <f t="shared" si="219"/>
        <v>P0290|Apr</v>
      </c>
    </row>
    <row r="3474" spans="1:11" ht="15" customHeight="1" x14ac:dyDescent="0.25">
      <c r="A3474" s="2" t="s">
        <v>615</v>
      </c>
      <c r="B3474" s="2" t="s">
        <v>3</v>
      </c>
      <c r="C3474" s="2">
        <v>6</v>
      </c>
      <c r="D3474" s="4">
        <v>111.48</v>
      </c>
      <c r="E3474" s="5">
        <f t="shared" si="216"/>
        <v>668.88</v>
      </c>
      <c r="F3474" s="6">
        <v>0.03</v>
      </c>
      <c r="G3474" s="5">
        <f t="shared" si="217"/>
        <v>20.066399999999998</v>
      </c>
      <c r="H3474" s="2">
        <v>2</v>
      </c>
      <c r="I3474" s="3">
        <v>240</v>
      </c>
      <c r="J3474" s="5">
        <f t="shared" si="218"/>
        <v>888.81359999999995</v>
      </c>
      <c r="K3474" s="11" t="str">
        <f t="shared" si="219"/>
        <v>P0290|May</v>
      </c>
    </row>
    <row r="3475" spans="1:11" ht="15" customHeight="1" x14ac:dyDescent="0.25">
      <c r="A3475" s="2" t="s">
        <v>615</v>
      </c>
      <c r="B3475" s="2" t="s">
        <v>4</v>
      </c>
      <c r="C3475" s="2">
        <v>8</v>
      </c>
      <c r="D3475" s="4">
        <v>122.38</v>
      </c>
      <c r="E3475" s="5">
        <f t="shared" si="216"/>
        <v>979.04</v>
      </c>
      <c r="F3475" s="6">
        <v>0.03</v>
      </c>
      <c r="G3475" s="5">
        <f t="shared" si="217"/>
        <v>29.371199999999998</v>
      </c>
      <c r="H3475" s="2">
        <v>2</v>
      </c>
      <c r="I3475" s="3">
        <v>240</v>
      </c>
      <c r="J3475" s="5">
        <f t="shared" si="218"/>
        <v>1189.6687999999999</v>
      </c>
      <c r="K3475" s="11" t="str">
        <f t="shared" si="219"/>
        <v>P0290|Jun</v>
      </c>
    </row>
    <row r="3476" spans="1:11" ht="15" customHeight="1" x14ac:dyDescent="0.25">
      <c r="A3476" s="2" t="s">
        <v>615</v>
      </c>
      <c r="B3476" s="2" t="s">
        <v>5</v>
      </c>
      <c r="C3476" s="2">
        <v>11</v>
      </c>
      <c r="D3476" s="4">
        <v>138.77000000000001</v>
      </c>
      <c r="E3476" s="5">
        <f t="shared" si="216"/>
        <v>1526.47</v>
      </c>
      <c r="F3476" s="6">
        <v>0.03</v>
      </c>
      <c r="G3476" s="5">
        <f t="shared" si="217"/>
        <v>45.7941</v>
      </c>
      <c r="H3476" s="2">
        <v>3</v>
      </c>
      <c r="I3476" s="3">
        <v>360</v>
      </c>
      <c r="J3476" s="5">
        <f t="shared" si="218"/>
        <v>1840.6759</v>
      </c>
      <c r="K3476" s="11" t="str">
        <f t="shared" si="219"/>
        <v>P0290|Jul</v>
      </c>
    </row>
    <row r="3477" spans="1:11" ht="15" customHeight="1" x14ac:dyDescent="0.25">
      <c r="A3477" s="2" t="s">
        <v>615</v>
      </c>
      <c r="B3477" s="2" t="s">
        <v>6</v>
      </c>
      <c r="C3477" s="2">
        <v>9</v>
      </c>
      <c r="D3477" s="4">
        <v>138.09</v>
      </c>
      <c r="E3477" s="5">
        <f t="shared" si="216"/>
        <v>1242.81</v>
      </c>
      <c r="F3477" s="6">
        <v>0.03</v>
      </c>
      <c r="G3477" s="5">
        <f t="shared" si="217"/>
        <v>37.284299999999995</v>
      </c>
      <c r="H3477" s="2">
        <v>2</v>
      </c>
      <c r="I3477" s="3">
        <v>240</v>
      </c>
      <c r="J3477" s="5">
        <f t="shared" si="218"/>
        <v>1445.5256999999999</v>
      </c>
      <c r="K3477" s="11" t="str">
        <f t="shared" si="219"/>
        <v>P0290|Aug</v>
      </c>
    </row>
    <row r="3478" spans="1:11" ht="15" customHeight="1" x14ac:dyDescent="0.25">
      <c r="A3478" s="2" t="s">
        <v>615</v>
      </c>
      <c r="B3478" s="2" t="s">
        <v>7</v>
      </c>
      <c r="C3478" s="2">
        <v>7</v>
      </c>
      <c r="D3478" s="4">
        <v>122.06</v>
      </c>
      <c r="E3478" s="5">
        <f t="shared" si="216"/>
        <v>854.42000000000007</v>
      </c>
      <c r="F3478" s="6">
        <v>0.03</v>
      </c>
      <c r="G3478" s="5">
        <f t="shared" si="217"/>
        <v>25.6326</v>
      </c>
      <c r="H3478" s="2">
        <v>2</v>
      </c>
      <c r="I3478" s="3">
        <v>240</v>
      </c>
      <c r="J3478" s="5">
        <f t="shared" si="218"/>
        <v>1068.7874000000002</v>
      </c>
      <c r="K3478" s="11" t="str">
        <f t="shared" si="219"/>
        <v>P0290|Sep</v>
      </c>
    </row>
    <row r="3479" spans="1:11" ht="15" customHeight="1" x14ac:dyDescent="0.25">
      <c r="A3479" s="2" t="s">
        <v>615</v>
      </c>
      <c r="B3479" s="2" t="s">
        <v>8</v>
      </c>
      <c r="C3479" s="2">
        <v>6</v>
      </c>
      <c r="D3479" s="4">
        <v>126.22</v>
      </c>
      <c r="E3479" s="5">
        <f t="shared" si="216"/>
        <v>757.31999999999994</v>
      </c>
      <c r="F3479" s="6">
        <v>0.03</v>
      </c>
      <c r="G3479" s="5">
        <f t="shared" si="217"/>
        <v>22.719599999999996</v>
      </c>
      <c r="H3479" s="2">
        <v>2</v>
      </c>
      <c r="I3479" s="3">
        <v>240</v>
      </c>
      <c r="J3479" s="5">
        <f t="shared" si="218"/>
        <v>974.60039999999992</v>
      </c>
      <c r="K3479" s="11" t="str">
        <f t="shared" si="219"/>
        <v>P0290|Oct</v>
      </c>
    </row>
    <row r="3480" spans="1:11" ht="15" customHeight="1" x14ac:dyDescent="0.25">
      <c r="A3480" s="2" t="s">
        <v>615</v>
      </c>
      <c r="B3480" s="2" t="s">
        <v>9</v>
      </c>
      <c r="C3480" s="2">
        <v>6</v>
      </c>
      <c r="D3480" s="4">
        <v>109.34</v>
      </c>
      <c r="E3480" s="5">
        <f t="shared" si="216"/>
        <v>656.04</v>
      </c>
      <c r="F3480" s="6">
        <v>0.03</v>
      </c>
      <c r="G3480" s="5">
        <f t="shared" si="217"/>
        <v>19.681199999999997</v>
      </c>
      <c r="H3480" s="2">
        <v>2</v>
      </c>
      <c r="I3480" s="3">
        <v>240</v>
      </c>
      <c r="J3480" s="5">
        <f t="shared" si="218"/>
        <v>876.35879999999997</v>
      </c>
      <c r="K3480" s="11" t="str">
        <f t="shared" si="219"/>
        <v>P0290|Nov</v>
      </c>
    </row>
    <row r="3481" spans="1:11" ht="15" customHeight="1" x14ac:dyDescent="0.25">
      <c r="A3481" s="2" t="s">
        <v>615</v>
      </c>
      <c r="B3481" s="2" t="s">
        <v>10</v>
      </c>
      <c r="C3481" s="2">
        <v>15</v>
      </c>
      <c r="D3481" s="4">
        <v>216.23</v>
      </c>
      <c r="E3481" s="5">
        <f t="shared" si="216"/>
        <v>3243.45</v>
      </c>
      <c r="F3481" s="6">
        <v>0.03</v>
      </c>
      <c r="G3481" s="5">
        <f t="shared" si="217"/>
        <v>97.303499999999985</v>
      </c>
      <c r="H3481" s="2">
        <v>6</v>
      </c>
      <c r="I3481" s="3">
        <v>720</v>
      </c>
      <c r="J3481" s="5">
        <f t="shared" si="218"/>
        <v>3866.1464999999998</v>
      </c>
      <c r="K3481" s="11" t="str">
        <f t="shared" si="219"/>
        <v>P0290|Dec</v>
      </c>
    </row>
    <row r="3482" spans="1:11" ht="15" customHeight="1" x14ac:dyDescent="0.25">
      <c r="A3482" s="2" t="s">
        <v>615</v>
      </c>
      <c r="B3482" s="2" t="s">
        <v>11</v>
      </c>
      <c r="C3482" s="2">
        <v>13</v>
      </c>
      <c r="D3482" s="4">
        <v>190.54</v>
      </c>
      <c r="E3482" s="5">
        <f t="shared" si="216"/>
        <v>2477.02</v>
      </c>
      <c r="F3482" s="6">
        <v>0.03</v>
      </c>
      <c r="G3482" s="5">
        <f t="shared" si="217"/>
        <v>74.310599999999994</v>
      </c>
      <c r="H3482" s="2">
        <v>5</v>
      </c>
      <c r="I3482" s="3">
        <v>600</v>
      </c>
      <c r="J3482" s="5">
        <f t="shared" si="218"/>
        <v>3002.7094000000002</v>
      </c>
      <c r="K3482" s="11" t="str">
        <f t="shared" si="219"/>
        <v>P0290|Jan</v>
      </c>
    </row>
    <row r="3483" spans="1:11" ht="15" customHeight="1" x14ac:dyDescent="0.25">
      <c r="A3483" s="2" t="s">
        <v>615</v>
      </c>
      <c r="B3483" s="2" t="s">
        <v>12</v>
      </c>
      <c r="C3483" s="2">
        <v>11</v>
      </c>
      <c r="D3483" s="4">
        <v>171.01</v>
      </c>
      <c r="E3483" s="5">
        <f t="shared" si="216"/>
        <v>1881.11</v>
      </c>
      <c r="F3483" s="6">
        <v>0.03</v>
      </c>
      <c r="G3483" s="5">
        <f t="shared" si="217"/>
        <v>56.433299999999996</v>
      </c>
      <c r="H3483" s="2">
        <v>4</v>
      </c>
      <c r="I3483" s="3">
        <v>480</v>
      </c>
      <c r="J3483" s="5">
        <f t="shared" si="218"/>
        <v>2304.6766999999995</v>
      </c>
      <c r="K3483" s="11" t="str">
        <f t="shared" si="219"/>
        <v>P0290|Feb</v>
      </c>
    </row>
    <row r="3484" spans="1:11" ht="15" customHeight="1" x14ac:dyDescent="0.25">
      <c r="A3484" s="2" t="s">
        <v>615</v>
      </c>
      <c r="B3484" s="2" t="s">
        <v>13</v>
      </c>
      <c r="C3484" s="2">
        <v>11</v>
      </c>
      <c r="D3484" s="4">
        <v>170.84</v>
      </c>
      <c r="E3484" s="5">
        <f t="shared" si="216"/>
        <v>1879.24</v>
      </c>
      <c r="F3484" s="6">
        <v>0.03</v>
      </c>
      <c r="G3484" s="5">
        <f t="shared" si="217"/>
        <v>56.377199999999995</v>
      </c>
      <c r="H3484" s="2">
        <v>4</v>
      </c>
      <c r="I3484" s="3">
        <v>480</v>
      </c>
      <c r="J3484" s="5">
        <f t="shared" si="218"/>
        <v>2302.8627999999999</v>
      </c>
      <c r="K3484" s="11" t="str">
        <f t="shared" si="219"/>
        <v>P0290|Mar</v>
      </c>
    </row>
    <row r="3485" spans="1:11" ht="15" customHeight="1" x14ac:dyDescent="0.25">
      <c r="A3485" s="2" t="s">
        <v>617</v>
      </c>
      <c r="B3485" s="2" t="s">
        <v>2</v>
      </c>
      <c r="C3485" s="2">
        <v>5</v>
      </c>
      <c r="D3485" s="4">
        <v>89.84</v>
      </c>
      <c r="E3485" s="5">
        <f t="shared" si="216"/>
        <v>449.20000000000005</v>
      </c>
      <c r="F3485" s="6">
        <v>0.03</v>
      </c>
      <c r="G3485" s="5">
        <f t="shared" si="217"/>
        <v>13.476000000000001</v>
      </c>
      <c r="H3485" s="2">
        <v>2</v>
      </c>
      <c r="I3485" s="3">
        <v>240</v>
      </c>
      <c r="J3485" s="5">
        <f t="shared" si="218"/>
        <v>675.72400000000005</v>
      </c>
      <c r="K3485" s="11" t="str">
        <f t="shared" si="219"/>
        <v>P0291|Apr</v>
      </c>
    </row>
    <row r="3486" spans="1:11" ht="15" customHeight="1" x14ac:dyDescent="0.25">
      <c r="A3486" s="2" t="s">
        <v>617</v>
      </c>
      <c r="B3486" s="2" t="s">
        <v>3</v>
      </c>
      <c r="C3486" s="2">
        <v>7</v>
      </c>
      <c r="D3486" s="4">
        <v>106.56</v>
      </c>
      <c r="E3486" s="5">
        <f t="shared" si="216"/>
        <v>745.92000000000007</v>
      </c>
      <c r="F3486" s="6">
        <v>0.03</v>
      </c>
      <c r="G3486" s="5">
        <f t="shared" si="217"/>
        <v>22.377600000000001</v>
      </c>
      <c r="H3486" s="2">
        <v>2</v>
      </c>
      <c r="I3486" s="3">
        <v>240</v>
      </c>
      <c r="J3486" s="5">
        <f t="shared" si="218"/>
        <v>963.54240000000004</v>
      </c>
      <c r="K3486" s="11" t="str">
        <f t="shared" si="219"/>
        <v>P0291|May</v>
      </c>
    </row>
    <row r="3487" spans="1:11" ht="15" customHeight="1" x14ac:dyDescent="0.25">
      <c r="A3487" s="2" t="s">
        <v>617</v>
      </c>
      <c r="B3487" s="2" t="s">
        <v>4</v>
      </c>
      <c r="C3487" s="2">
        <v>7</v>
      </c>
      <c r="D3487" s="4">
        <v>98.85</v>
      </c>
      <c r="E3487" s="5">
        <f t="shared" si="216"/>
        <v>691.94999999999993</v>
      </c>
      <c r="F3487" s="6">
        <v>0.03</v>
      </c>
      <c r="G3487" s="5">
        <f t="shared" si="217"/>
        <v>20.758499999999998</v>
      </c>
      <c r="H3487" s="2">
        <v>2</v>
      </c>
      <c r="I3487" s="3">
        <v>240</v>
      </c>
      <c r="J3487" s="5">
        <f t="shared" si="218"/>
        <v>911.19149999999991</v>
      </c>
      <c r="K3487" s="11" t="str">
        <f t="shared" si="219"/>
        <v>P0291|Jun</v>
      </c>
    </row>
    <row r="3488" spans="1:11" ht="15" customHeight="1" x14ac:dyDescent="0.25">
      <c r="A3488" s="2" t="s">
        <v>617</v>
      </c>
      <c r="B3488" s="2" t="s">
        <v>5</v>
      </c>
      <c r="C3488" s="2">
        <v>10</v>
      </c>
      <c r="D3488" s="4">
        <v>123.16</v>
      </c>
      <c r="E3488" s="5">
        <f t="shared" si="216"/>
        <v>1231.5999999999999</v>
      </c>
      <c r="F3488" s="6">
        <v>0.03</v>
      </c>
      <c r="G3488" s="5">
        <f t="shared" si="217"/>
        <v>36.947999999999993</v>
      </c>
      <c r="H3488" s="2">
        <v>3</v>
      </c>
      <c r="I3488" s="3">
        <v>360</v>
      </c>
      <c r="J3488" s="5">
        <f t="shared" si="218"/>
        <v>1554.6519999999998</v>
      </c>
      <c r="K3488" s="11" t="str">
        <f t="shared" si="219"/>
        <v>P0291|Jul</v>
      </c>
    </row>
    <row r="3489" spans="1:11" ht="15" customHeight="1" x14ac:dyDescent="0.25">
      <c r="A3489" s="2" t="s">
        <v>617</v>
      </c>
      <c r="B3489" s="2" t="s">
        <v>6</v>
      </c>
      <c r="C3489" s="2">
        <v>10</v>
      </c>
      <c r="D3489" s="4">
        <v>124.75</v>
      </c>
      <c r="E3489" s="5">
        <f t="shared" si="216"/>
        <v>1247.5</v>
      </c>
      <c r="F3489" s="6">
        <v>0.03</v>
      </c>
      <c r="G3489" s="5">
        <f t="shared" si="217"/>
        <v>37.424999999999997</v>
      </c>
      <c r="H3489" s="2">
        <v>3</v>
      </c>
      <c r="I3489" s="3">
        <v>360</v>
      </c>
      <c r="J3489" s="5">
        <f t="shared" si="218"/>
        <v>1570.075</v>
      </c>
      <c r="K3489" s="11" t="str">
        <f t="shared" si="219"/>
        <v>P0291|Aug</v>
      </c>
    </row>
    <row r="3490" spans="1:11" ht="15" customHeight="1" x14ac:dyDescent="0.25">
      <c r="A3490" s="2" t="s">
        <v>617</v>
      </c>
      <c r="B3490" s="2" t="s">
        <v>7</v>
      </c>
      <c r="C3490" s="2">
        <v>6</v>
      </c>
      <c r="D3490" s="4">
        <v>116.34</v>
      </c>
      <c r="E3490" s="5">
        <f t="shared" si="216"/>
        <v>698.04</v>
      </c>
      <c r="F3490" s="6">
        <v>0.03</v>
      </c>
      <c r="G3490" s="5">
        <f t="shared" si="217"/>
        <v>20.941199999999998</v>
      </c>
      <c r="H3490" s="2">
        <v>2</v>
      </c>
      <c r="I3490" s="3">
        <v>240</v>
      </c>
      <c r="J3490" s="5">
        <f t="shared" si="218"/>
        <v>917.09879999999998</v>
      </c>
      <c r="K3490" s="11" t="str">
        <f t="shared" si="219"/>
        <v>P0291|Sep</v>
      </c>
    </row>
    <row r="3491" spans="1:11" ht="15" customHeight="1" x14ac:dyDescent="0.25">
      <c r="A3491" s="2" t="s">
        <v>617</v>
      </c>
      <c r="B3491" s="2" t="s">
        <v>8</v>
      </c>
      <c r="C3491" s="2">
        <v>6</v>
      </c>
      <c r="D3491" s="4">
        <v>108.39</v>
      </c>
      <c r="E3491" s="5">
        <f t="shared" si="216"/>
        <v>650.34</v>
      </c>
      <c r="F3491" s="6">
        <v>0.03</v>
      </c>
      <c r="G3491" s="5">
        <f t="shared" si="217"/>
        <v>19.510200000000001</v>
      </c>
      <c r="H3491" s="2">
        <v>2</v>
      </c>
      <c r="I3491" s="3">
        <v>240</v>
      </c>
      <c r="J3491" s="5">
        <f t="shared" si="218"/>
        <v>870.82979999999998</v>
      </c>
      <c r="K3491" s="11" t="str">
        <f t="shared" si="219"/>
        <v>P0291|Oct</v>
      </c>
    </row>
    <row r="3492" spans="1:11" ht="15" customHeight="1" x14ac:dyDescent="0.25">
      <c r="A3492" s="2" t="s">
        <v>617</v>
      </c>
      <c r="B3492" s="2" t="s">
        <v>9</v>
      </c>
      <c r="C3492" s="2">
        <v>6</v>
      </c>
      <c r="D3492" s="4">
        <v>104.71</v>
      </c>
      <c r="E3492" s="5">
        <f t="shared" si="216"/>
        <v>628.26</v>
      </c>
      <c r="F3492" s="6">
        <v>0.03</v>
      </c>
      <c r="G3492" s="5">
        <f t="shared" si="217"/>
        <v>18.847799999999999</v>
      </c>
      <c r="H3492" s="2">
        <v>2</v>
      </c>
      <c r="I3492" s="3">
        <v>240</v>
      </c>
      <c r="J3492" s="5">
        <f t="shared" si="218"/>
        <v>849.41219999999998</v>
      </c>
      <c r="K3492" s="11" t="str">
        <f t="shared" si="219"/>
        <v>P0291|Nov</v>
      </c>
    </row>
    <row r="3493" spans="1:11" ht="15" customHeight="1" x14ac:dyDescent="0.25">
      <c r="A3493" s="2" t="s">
        <v>617</v>
      </c>
      <c r="B3493" s="2" t="s">
        <v>10</v>
      </c>
      <c r="C3493" s="2">
        <v>13</v>
      </c>
      <c r="D3493" s="4">
        <v>205.05</v>
      </c>
      <c r="E3493" s="5">
        <f t="shared" si="216"/>
        <v>2665.65</v>
      </c>
      <c r="F3493" s="6">
        <v>0.03</v>
      </c>
      <c r="G3493" s="5">
        <f t="shared" si="217"/>
        <v>79.969499999999996</v>
      </c>
      <c r="H3493" s="2">
        <v>5</v>
      </c>
      <c r="I3493" s="3">
        <v>600</v>
      </c>
      <c r="J3493" s="5">
        <f t="shared" si="218"/>
        <v>3185.6804999999999</v>
      </c>
      <c r="K3493" s="11" t="str">
        <f t="shared" si="219"/>
        <v>P0291|Dec</v>
      </c>
    </row>
    <row r="3494" spans="1:11" ht="15" customHeight="1" x14ac:dyDescent="0.25">
      <c r="A3494" s="2" t="s">
        <v>617</v>
      </c>
      <c r="B3494" s="2" t="s">
        <v>11</v>
      </c>
      <c r="C3494" s="2">
        <v>12</v>
      </c>
      <c r="D3494" s="4">
        <v>172.93</v>
      </c>
      <c r="E3494" s="5">
        <f t="shared" si="216"/>
        <v>2075.16</v>
      </c>
      <c r="F3494" s="6">
        <v>0.03</v>
      </c>
      <c r="G3494" s="5">
        <f t="shared" si="217"/>
        <v>62.254799999999996</v>
      </c>
      <c r="H3494" s="2">
        <v>5</v>
      </c>
      <c r="I3494" s="3">
        <v>600</v>
      </c>
      <c r="J3494" s="5">
        <f t="shared" si="218"/>
        <v>2612.9051999999997</v>
      </c>
      <c r="K3494" s="11" t="str">
        <f t="shared" si="219"/>
        <v>P0291|Jan</v>
      </c>
    </row>
    <row r="3495" spans="1:11" ht="15" customHeight="1" x14ac:dyDescent="0.25">
      <c r="A3495" s="2" t="s">
        <v>617</v>
      </c>
      <c r="B3495" s="2" t="s">
        <v>12</v>
      </c>
      <c r="C3495" s="2">
        <v>11</v>
      </c>
      <c r="D3495" s="4">
        <v>191.42</v>
      </c>
      <c r="E3495" s="5">
        <f t="shared" si="216"/>
        <v>2105.62</v>
      </c>
      <c r="F3495" s="6">
        <v>0.03</v>
      </c>
      <c r="G3495" s="5">
        <f t="shared" si="217"/>
        <v>63.168599999999998</v>
      </c>
      <c r="H3495" s="2">
        <v>4</v>
      </c>
      <c r="I3495" s="3">
        <v>480</v>
      </c>
      <c r="J3495" s="5">
        <f t="shared" si="218"/>
        <v>2522.4513999999999</v>
      </c>
      <c r="K3495" s="11" t="str">
        <f t="shared" si="219"/>
        <v>P0291|Feb</v>
      </c>
    </row>
    <row r="3496" spans="1:11" ht="15" customHeight="1" x14ac:dyDescent="0.25">
      <c r="A3496" s="2" t="s">
        <v>617</v>
      </c>
      <c r="B3496" s="2" t="s">
        <v>13</v>
      </c>
      <c r="C3496" s="2">
        <v>11</v>
      </c>
      <c r="D3496" s="4">
        <v>150.80000000000001</v>
      </c>
      <c r="E3496" s="5">
        <f t="shared" si="216"/>
        <v>1658.8000000000002</v>
      </c>
      <c r="F3496" s="6">
        <v>0.03</v>
      </c>
      <c r="G3496" s="5">
        <f t="shared" si="217"/>
        <v>49.764000000000003</v>
      </c>
      <c r="H3496" s="2">
        <v>4</v>
      </c>
      <c r="I3496" s="3">
        <v>480</v>
      </c>
      <c r="J3496" s="5">
        <f t="shared" si="218"/>
        <v>2089.0360000000001</v>
      </c>
      <c r="K3496" s="11" t="str">
        <f t="shared" si="219"/>
        <v>P0291|Mar</v>
      </c>
    </row>
    <row r="3497" spans="1:11" ht="15" customHeight="1" x14ac:dyDescent="0.25">
      <c r="A3497" s="2" t="s">
        <v>619</v>
      </c>
      <c r="B3497" s="2" t="s">
        <v>2</v>
      </c>
      <c r="C3497" s="2">
        <v>6</v>
      </c>
      <c r="D3497" s="4">
        <v>112.8</v>
      </c>
      <c r="E3497" s="5">
        <f t="shared" si="216"/>
        <v>676.8</v>
      </c>
      <c r="F3497" s="6">
        <v>0.03</v>
      </c>
      <c r="G3497" s="5">
        <f t="shared" si="217"/>
        <v>20.303999999999998</v>
      </c>
      <c r="H3497" s="2">
        <v>2</v>
      </c>
      <c r="I3497" s="3">
        <v>240</v>
      </c>
      <c r="J3497" s="5">
        <f t="shared" si="218"/>
        <v>896.49599999999998</v>
      </c>
      <c r="K3497" s="11" t="str">
        <f t="shared" si="219"/>
        <v>P0292|Apr</v>
      </c>
    </row>
    <row r="3498" spans="1:11" ht="15" customHeight="1" x14ac:dyDescent="0.25">
      <c r="A3498" s="2" t="s">
        <v>619</v>
      </c>
      <c r="B3498" s="2" t="s">
        <v>3</v>
      </c>
      <c r="C3498" s="2">
        <v>7</v>
      </c>
      <c r="D3498" s="4">
        <v>119</v>
      </c>
      <c r="E3498" s="5">
        <f t="shared" si="216"/>
        <v>833</v>
      </c>
      <c r="F3498" s="6">
        <v>0.03</v>
      </c>
      <c r="G3498" s="5">
        <f t="shared" si="217"/>
        <v>24.99</v>
      </c>
      <c r="H3498" s="2">
        <v>2</v>
      </c>
      <c r="I3498" s="3">
        <v>240</v>
      </c>
      <c r="J3498" s="5">
        <f t="shared" si="218"/>
        <v>1048.01</v>
      </c>
      <c r="K3498" s="11" t="str">
        <f t="shared" si="219"/>
        <v>P0292|May</v>
      </c>
    </row>
    <row r="3499" spans="1:11" ht="15" customHeight="1" x14ac:dyDescent="0.25">
      <c r="A3499" s="2" t="s">
        <v>619</v>
      </c>
      <c r="B3499" s="2" t="s">
        <v>4</v>
      </c>
      <c r="C3499" s="2">
        <v>8</v>
      </c>
      <c r="D3499" s="4">
        <v>126.93</v>
      </c>
      <c r="E3499" s="5">
        <f t="shared" si="216"/>
        <v>1015.44</v>
      </c>
      <c r="F3499" s="6">
        <v>0.03</v>
      </c>
      <c r="G3499" s="5">
        <f t="shared" si="217"/>
        <v>30.463200000000001</v>
      </c>
      <c r="H3499" s="2">
        <v>2</v>
      </c>
      <c r="I3499" s="3">
        <v>240</v>
      </c>
      <c r="J3499" s="5">
        <f t="shared" si="218"/>
        <v>1224.9768000000001</v>
      </c>
      <c r="K3499" s="11" t="str">
        <f t="shared" si="219"/>
        <v>P0292|Jun</v>
      </c>
    </row>
    <row r="3500" spans="1:11" ht="15" customHeight="1" x14ac:dyDescent="0.25">
      <c r="A3500" s="2" t="s">
        <v>619</v>
      </c>
      <c r="B3500" s="2" t="s">
        <v>5</v>
      </c>
      <c r="C3500" s="2">
        <v>11</v>
      </c>
      <c r="D3500" s="4">
        <v>151.83000000000001</v>
      </c>
      <c r="E3500" s="5">
        <f t="shared" si="216"/>
        <v>1670.13</v>
      </c>
      <c r="F3500" s="6">
        <v>0.03</v>
      </c>
      <c r="G3500" s="5">
        <f t="shared" si="217"/>
        <v>50.103900000000003</v>
      </c>
      <c r="H3500" s="2">
        <v>3</v>
      </c>
      <c r="I3500" s="3">
        <v>360</v>
      </c>
      <c r="J3500" s="5">
        <f t="shared" si="218"/>
        <v>1980.0261</v>
      </c>
      <c r="K3500" s="11" t="str">
        <f t="shared" si="219"/>
        <v>P0292|Jul</v>
      </c>
    </row>
    <row r="3501" spans="1:11" ht="15" customHeight="1" x14ac:dyDescent="0.25">
      <c r="A3501" s="2" t="s">
        <v>619</v>
      </c>
      <c r="B3501" s="2" t="s">
        <v>6</v>
      </c>
      <c r="C3501" s="2">
        <v>11</v>
      </c>
      <c r="D3501" s="4">
        <v>139.93</v>
      </c>
      <c r="E3501" s="5">
        <f t="shared" si="216"/>
        <v>1539.23</v>
      </c>
      <c r="F3501" s="6">
        <v>0.03</v>
      </c>
      <c r="G3501" s="5">
        <f t="shared" si="217"/>
        <v>46.176899999999996</v>
      </c>
      <c r="H3501" s="2">
        <v>3</v>
      </c>
      <c r="I3501" s="3">
        <v>360</v>
      </c>
      <c r="J3501" s="5">
        <f t="shared" si="218"/>
        <v>1853.0531000000001</v>
      </c>
      <c r="K3501" s="11" t="str">
        <f t="shared" si="219"/>
        <v>P0292|Aug</v>
      </c>
    </row>
    <row r="3502" spans="1:11" ht="15" customHeight="1" x14ac:dyDescent="0.25">
      <c r="A3502" s="2" t="s">
        <v>619</v>
      </c>
      <c r="B3502" s="2" t="s">
        <v>7</v>
      </c>
      <c r="C3502" s="2">
        <v>7</v>
      </c>
      <c r="D3502" s="4">
        <v>130.03</v>
      </c>
      <c r="E3502" s="5">
        <f t="shared" si="216"/>
        <v>910.21</v>
      </c>
      <c r="F3502" s="6">
        <v>0.03</v>
      </c>
      <c r="G3502" s="5">
        <f t="shared" si="217"/>
        <v>27.3063</v>
      </c>
      <c r="H3502" s="2">
        <v>2</v>
      </c>
      <c r="I3502" s="3">
        <v>240</v>
      </c>
      <c r="J3502" s="5">
        <f t="shared" si="218"/>
        <v>1122.9037000000001</v>
      </c>
      <c r="K3502" s="11" t="str">
        <f t="shared" si="219"/>
        <v>P0292|Sep</v>
      </c>
    </row>
    <row r="3503" spans="1:11" ht="15" customHeight="1" x14ac:dyDescent="0.25">
      <c r="A3503" s="2" t="s">
        <v>619</v>
      </c>
      <c r="B3503" s="2" t="s">
        <v>8</v>
      </c>
      <c r="C3503" s="2">
        <v>6</v>
      </c>
      <c r="D3503" s="4">
        <v>123.4</v>
      </c>
      <c r="E3503" s="5">
        <f t="shared" si="216"/>
        <v>740.40000000000009</v>
      </c>
      <c r="F3503" s="6">
        <v>0.03</v>
      </c>
      <c r="G3503" s="5">
        <f t="shared" si="217"/>
        <v>22.212000000000003</v>
      </c>
      <c r="H3503" s="2">
        <v>2</v>
      </c>
      <c r="I3503" s="3">
        <v>240</v>
      </c>
      <c r="J3503" s="5">
        <f t="shared" si="218"/>
        <v>958.1880000000001</v>
      </c>
      <c r="K3503" s="11" t="str">
        <f t="shared" si="219"/>
        <v>P0292|Oct</v>
      </c>
    </row>
    <row r="3504" spans="1:11" ht="15" customHeight="1" x14ac:dyDescent="0.25">
      <c r="A3504" s="2" t="s">
        <v>619</v>
      </c>
      <c r="B3504" s="2" t="s">
        <v>9</v>
      </c>
      <c r="C3504" s="2">
        <v>7</v>
      </c>
      <c r="D3504" s="4">
        <v>125.68</v>
      </c>
      <c r="E3504" s="5">
        <f t="shared" si="216"/>
        <v>879.76</v>
      </c>
      <c r="F3504" s="6">
        <v>0.03</v>
      </c>
      <c r="G3504" s="5">
        <f t="shared" si="217"/>
        <v>26.392799999999998</v>
      </c>
      <c r="H3504" s="2">
        <v>2</v>
      </c>
      <c r="I3504" s="3">
        <v>240</v>
      </c>
      <c r="J3504" s="5">
        <f t="shared" si="218"/>
        <v>1093.3671999999999</v>
      </c>
      <c r="K3504" s="11" t="str">
        <f t="shared" si="219"/>
        <v>P0292|Nov</v>
      </c>
    </row>
    <row r="3505" spans="1:11" ht="15" customHeight="1" x14ac:dyDescent="0.25">
      <c r="A3505" s="2" t="s">
        <v>619</v>
      </c>
      <c r="B3505" s="2" t="s">
        <v>10</v>
      </c>
      <c r="C3505" s="2">
        <v>15</v>
      </c>
      <c r="D3505" s="4">
        <v>227.51</v>
      </c>
      <c r="E3505" s="5">
        <f t="shared" si="216"/>
        <v>3412.6499999999996</v>
      </c>
      <c r="F3505" s="6">
        <v>0.03</v>
      </c>
      <c r="G3505" s="5">
        <f t="shared" si="217"/>
        <v>102.37949999999998</v>
      </c>
      <c r="H3505" s="2">
        <v>6</v>
      </c>
      <c r="I3505" s="3">
        <v>720</v>
      </c>
      <c r="J3505" s="5">
        <f t="shared" si="218"/>
        <v>4030.2704999999996</v>
      </c>
      <c r="K3505" s="11" t="str">
        <f t="shared" si="219"/>
        <v>P0292|Dec</v>
      </c>
    </row>
    <row r="3506" spans="1:11" ht="15" customHeight="1" x14ac:dyDescent="0.25">
      <c r="A3506" s="2" t="s">
        <v>619</v>
      </c>
      <c r="B3506" s="2" t="s">
        <v>11</v>
      </c>
      <c r="C3506" s="2">
        <v>14</v>
      </c>
      <c r="D3506" s="4">
        <v>224.72</v>
      </c>
      <c r="E3506" s="5">
        <f t="shared" si="216"/>
        <v>3146.08</v>
      </c>
      <c r="F3506" s="6">
        <v>0.03</v>
      </c>
      <c r="G3506" s="5">
        <f t="shared" si="217"/>
        <v>94.38239999999999</v>
      </c>
      <c r="H3506" s="2">
        <v>5</v>
      </c>
      <c r="I3506" s="3">
        <v>600</v>
      </c>
      <c r="J3506" s="5">
        <f t="shared" si="218"/>
        <v>3651.6976</v>
      </c>
      <c r="K3506" s="11" t="str">
        <f t="shared" si="219"/>
        <v>P0292|Jan</v>
      </c>
    </row>
    <row r="3507" spans="1:11" ht="15" customHeight="1" x14ac:dyDescent="0.25">
      <c r="A3507" s="2" t="s">
        <v>619</v>
      </c>
      <c r="B3507" s="2" t="s">
        <v>12</v>
      </c>
      <c r="C3507" s="2">
        <v>11</v>
      </c>
      <c r="D3507" s="4">
        <v>205.49</v>
      </c>
      <c r="E3507" s="5">
        <f t="shared" si="216"/>
        <v>2260.3900000000003</v>
      </c>
      <c r="F3507" s="6">
        <v>0.03</v>
      </c>
      <c r="G3507" s="5">
        <f t="shared" si="217"/>
        <v>67.811700000000002</v>
      </c>
      <c r="H3507" s="2">
        <v>4</v>
      </c>
      <c r="I3507" s="3">
        <v>480</v>
      </c>
      <c r="J3507" s="5">
        <f t="shared" si="218"/>
        <v>2672.5783000000001</v>
      </c>
      <c r="K3507" s="11" t="str">
        <f t="shared" si="219"/>
        <v>P0292|Feb</v>
      </c>
    </row>
    <row r="3508" spans="1:11" ht="15" customHeight="1" x14ac:dyDescent="0.25">
      <c r="A3508" s="2" t="s">
        <v>619</v>
      </c>
      <c r="B3508" s="2" t="s">
        <v>13</v>
      </c>
      <c r="C3508" s="2">
        <v>12</v>
      </c>
      <c r="D3508" s="4">
        <v>168.09</v>
      </c>
      <c r="E3508" s="5">
        <f t="shared" si="216"/>
        <v>2017.08</v>
      </c>
      <c r="F3508" s="6">
        <v>0.03</v>
      </c>
      <c r="G3508" s="5">
        <f t="shared" si="217"/>
        <v>60.512399999999992</v>
      </c>
      <c r="H3508" s="2">
        <v>4</v>
      </c>
      <c r="I3508" s="3">
        <v>480</v>
      </c>
      <c r="J3508" s="5">
        <f t="shared" si="218"/>
        <v>2436.5675999999999</v>
      </c>
      <c r="K3508" s="11" t="str">
        <f t="shared" si="219"/>
        <v>P0292|Mar</v>
      </c>
    </row>
    <row r="3509" spans="1:11" ht="15" customHeight="1" x14ac:dyDescent="0.25">
      <c r="A3509" s="2" t="s">
        <v>621</v>
      </c>
      <c r="B3509" s="2" t="s">
        <v>2</v>
      </c>
      <c r="C3509" s="2">
        <v>5</v>
      </c>
      <c r="D3509" s="4">
        <v>95.43</v>
      </c>
      <c r="E3509" s="5">
        <f t="shared" si="216"/>
        <v>477.15000000000003</v>
      </c>
      <c r="F3509" s="6">
        <v>0.03</v>
      </c>
      <c r="G3509" s="5">
        <f t="shared" si="217"/>
        <v>14.314500000000001</v>
      </c>
      <c r="H3509" s="2">
        <v>2</v>
      </c>
      <c r="I3509" s="3">
        <v>190</v>
      </c>
      <c r="J3509" s="5">
        <f t="shared" si="218"/>
        <v>652.83550000000014</v>
      </c>
      <c r="K3509" s="11" t="str">
        <f t="shared" si="219"/>
        <v>P0293|Apr</v>
      </c>
    </row>
    <row r="3510" spans="1:11" ht="15" customHeight="1" x14ac:dyDescent="0.25">
      <c r="A3510" s="2" t="s">
        <v>621</v>
      </c>
      <c r="B3510" s="2" t="s">
        <v>3</v>
      </c>
      <c r="C3510" s="2">
        <v>6</v>
      </c>
      <c r="D3510" s="4">
        <v>98.38</v>
      </c>
      <c r="E3510" s="5">
        <f t="shared" si="216"/>
        <v>590.28</v>
      </c>
      <c r="F3510" s="6">
        <v>0.03</v>
      </c>
      <c r="G3510" s="5">
        <f t="shared" si="217"/>
        <v>17.708399999999997</v>
      </c>
      <c r="H3510" s="2">
        <v>2</v>
      </c>
      <c r="I3510" s="3">
        <v>190</v>
      </c>
      <c r="J3510" s="5">
        <f t="shared" si="218"/>
        <v>762.57159999999999</v>
      </c>
      <c r="K3510" s="11" t="str">
        <f t="shared" si="219"/>
        <v>P0293|May</v>
      </c>
    </row>
    <row r="3511" spans="1:11" ht="15" customHeight="1" x14ac:dyDescent="0.25">
      <c r="A3511" s="2" t="s">
        <v>621</v>
      </c>
      <c r="B3511" s="2" t="s">
        <v>4</v>
      </c>
      <c r="C3511" s="2">
        <v>8</v>
      </c>
      <c r="D3511" s="4">
        <v>94.62</v>
      </c>
      <c r="E3511" s="5">
        <f t="shared" si="216"/>
        <v>756.96</v>
      </c>
      <c r="F3511" s="6">
        <v>0.03</v>
      </c>
      <c r="G3511" s="5">
        <f t="shared" si="217"/>
        <v>22.7088</v>
      </c>
      <c r="H3511" s="2">
        <v>2</v>
      </c>
      <c r="I3511" s="3">
        <v>190</v>
      </c>
      <c r="J3511" s="5">
        <f t="shared" si="218"/>
        <v>924.25120000000004</v>
      </c>
      <c r="K3511" s="11" t="str">
        <f t="shared" si="219"/>
        <v>P0293|Jun</v>
      </c>
    </row>
    <row r="3512" spans="1:11" ht="15" customHeight="1" x14ac:dyDescent="0.25">
      <c r="A3512" s="2" t="s">
        <v>621</v>
      </c>
      <c r="B3512" s="2" t="s">
        <v>5</v>
      </c>
      <c r="C3512" s="2">
        <v>11</v>
      </c>
      <c r="D3512" s="4">
        <v>119.92</v>
      </c>
      <c r="E3512" s="5">
        <f t="shared" si="216"/>
        <v>1319.1200000000001</v>
      </c>
      <c r="F3512" s="6">
        <v>0.03</v>
      </c>
      <c r="G3512" s="5">
        <f t="shared" si="217"/>
        <v>39.573599999999999</v>
      </c>
      <c r="H3512" s="2">
        <v>3</v>
      </c>
      <c r="I3512" s="3">
        <v>285</v>
      </c>
      <c r="J3512" s="5">
        <f t="shared" si="218"/>
        <v>1564.5464000000002</v>
      </c>
      <c r="K3512" s="11" t="str">
        <f t="shared" si="219"/>
        <v>P0293|Jul</v>
      </c>
    </row>
    <row r="3513" spans="1:11" ht="15" customHeight="1" x14ac:dyDescent="0.25">
      <c r="A3513" s="2" t="s">
        <v>621</v>
      </c>
      <c r="B3513" s="2" t="s">
        <v>6</v>
      </c>
      <c r="C3513" s="2">
        <v>10</v>
      </c>
      <c r="D3513" s="4">
        <v>112.19</v>
      </c>
      <c r="E3513" s="5">
        <f t="shared" si="216"/>
        <v>1121.9000000000001</v>
      </c>
      <c r="F3513" s="6">
        <v>0.03</v>
      </c>
      <c r="G3513" s="5">
        <f t="shared" si="217"/>
        <v>33.657000000000004</v>
      </c>
      <c r="H3513" s="2">
        <v>3</v>
      </c>
      <c r="I3513" s="3">
        <v>285</v>
      </c>
      <c r="J3513" s="5">
        <f t="shared" si="218"/>
        <v>1373.2430000000002</v>
      </c>
      <c r="K3513" s="11" t="str">
        <f t="shared" si="219"/>
        <v>P0293|Aug</v>
      </c>
    </row>
    <row r="3514" spans="1:11" ht="15" customHeight="1" x14ac:dyDescent="0.25">
      <c r="A3514" s="2" t="s">
        <v>621</v>
      </c>
      <c r="B3514" s="2" t="s">
        <v>7</v>
      </c>
      <c r="C3514" s="2">
        <v>7</v>
      </c>
      <c r="D3514" s="4">
        <v>102.03</v>
      </c>
      <c r="E3514" s="5">
        <f t="shared" si="216"/>
        <v>714.21</v>
      </c>
      <c r="F3514" s="6">
        <v>0.03</v>
      </c>
      <c r="G3514" s="5">
        <f t="shared" si="217"/>
        <v>21.426300000000001</v>
      </c>
      <c r="H3514" s="2">
        <v>2</v>
      </c>
      <c r="I3514" s="3">
        <v>190</v>
      </c>
      <c r="J3514" s="5">
        <f t="shared" si="218"/>
        <v>882.78370000000007</v>
      </c>
      <c r="K3514" s="11" t="str">
        <f t="shared" si="219"/>
        <v>P0293|Sep</v>
      </c>
    </row>
    <row r="3515" spans="1:11" ht="15" customHeight="1" x14ac:dyDescent="0.25">
      <c r="A3515" s="2" t="s">
        <v>621</v>
      </c>
      <c r="B3515" s="2" t="s">
        <v>8</v>
      </c>
      <c r="C3515" s="2">
        <v>6</v>
      </c>
      <c r="D3515" s="4">
        <v>99.57</v>
      </c>
      <c r="E3515" s="5">
        <f t="shared" si="216"/>
        <v>597.41999999999996</v>
      </c>
      <c r="F3515" s="6">
        <v>0.03</v>
      </c>
      <c r="G3515" s="5">
        <f t="shared" si="217"/>
        <v>17.922599999999999</v>
      </c>
      <c r="H3515" s="2">
        <v>2</v>
      </c>
      <c r="I3515" s="3">
        <v>190</v>
      </c>
      <c r="J3515" s="5">
        <f t="shared" si="218"/>
        <v>769.49739999999997</v>
      </c>
      <c r="K3515" s="11" t="str">
        <f t="shared" si="219"/>
        <v>P0293|Oct</v>
      </c>
    </row>
    <row r="3516" spans="1:11" ht="15" customHeight="1" x14ac:dyDescent="0.25">
      <c r="A3516" s="2" t="s">
        <v>621</v>
      </c>
      <c r="B3516" s="2" t="s">
        <v>9</v>
      </c>
      <c r="C3516" s="2">
        <v>7</v>
      </c>
      <c r="D3516" s="4">
        <v>100.39</v>
      </c>
      <c r="E3516" s="5">
        <f t="shared" si="216"/>
        <v>702.73</v>
      </c>
      <c r="F3516" s="6">
        <v>0.03</v>
      </c>
      <c r="G3516" s="5">
        <f t="shared" si="217"/>
        <v>21.081900000000001</v>
      </c>
      <c r="H3516" s="2">
        <v>2</v>
      </c>
      <c r="I3516" s="3">
        <v>190</v>
      </c>
      <c r="J3516" s="5">
        <f t="shared" si="218"/>
        <v>871.6481</v>
      </c>
      <c r="K3516" s="11" t="str">
        <f t="shared" si="219"/>
        <v>P0293|Nov</v>
      </c>
    </row>
    <row r="3517" spans="1:11" ht="15" customHeight="1" x14ac:dyDescent="0.25">
      <c r="A3517" s="2" t="s">
        <v>621</v>
      </c>
      <c r="B3517" s="2" t="s">
        <v>10</v>
      </c>
      <c r="C3517" s="2">
        <v>15</v>
      </c>
      <c r="D3517" s="4">
        <v>184.92</v>
      </c>
      <c r="E3517" s="5">
        <f t="shared" si="216"/>
        <v>2773.7999999999997</v>
      </c>
      <c r="F3517" s="6">
        <v>0.03</v>
      </c>
      <c r="G3517" s="5">
        <f t="shared" si="217"/>
        <v>83.213999999999984</v>
      </c>
      <c r="H3517" s="2">
        <v>6</v>
      </c>
      <c r="I3517" s="3">
        <v>570</v>
      </c>
      <c r="J3517" s="5">
        <f t="shared" si="218"/>
        <v>3260.5859999999998</v>
      </c>
      <c r="K3517" s="11" t="str">
        <f t="shared" si="219"/>
        <v>P0293|Dec</v>
      </c>
    </row>
    <row r="3518" spans="1:11" ht="15" customHeight="1" x14ac:dyDescent="0.25">
      <c r="A3518" s="2" t="s">
        <v>621</v>
      </c>
      <c r="B3518" s="2" t="s">
        <v>11</v>
      </c>
      <c r="C3518" s="2">
        <v>14</v>
      </c>
      <c r="D3518" s="4">
        <v>174.18</v>
      </c>
      <c r="E3518" s="5">
        <f t="shared" si="216"/>
        <v>2438.52</v>
      </c>
      <c r="F3518" s="6">
        <v>0.03</v>
      </c>
      <c r="G3518" s="5">
        <f t="shared" si="217"/>
        <v>73.155599999999993</v>
      </c>
      <c r="H3518" s="2">
        <v>6</v>
      </c>
      <c r="I3518" s="3">
        <v>570</v>
      </c>
      <c r="J3518" s="5">
        <f t="shared" si="218"/>
        <v>2935.3643999999999</v>
      </c>
      <c r="K3518" s="11" t="str">
        <f t="shared" si="219"/>
        <v>P0293|Jan</v>
      </c>
    </row>
    <row r="3519" spans="1:11" ht="15" customHeight="1" x14ac:dyDescent="0.25">
      <c r="A3519" s="2" t="s">
        <v>621</v>
      </c>
      <c r="B3519" s="2" t="s">
        <v>12</v>
      </c>
      <c r="C3519" s="2">
        <v>12</v>
      </c>
      <c r="D3519" s="4">
        <v>155.6</v>
      </c>
      <c r="E3519" s="5">
        <f t="shared" si="216"/>
        <v>1867.1999999999998</v>
      </c>
      <c r="F3519" s="6">
        <v>0.03</v>
      </c>
      <c r="G3519" s="5">
        <f t="shared" si="217"/>
        <v>56.015999999999991</v>
      </c>
      <c r="H3519" s="2">
        <v>5</v>
      </c>
      <c r="I3519" s="3">
        <v>475</v>
      </c>
      <c r="J3519" s="5">
        <f t="shared" si="218"/>
        <v>2286.1839999999997</v>
      </c>
      <c r="K3519" s="11" t="str">
        <f t="shared" si="219"/>
        <v>P0293|Feb</v>
      </c>
    </row>
    <row r="3520" spans="1:11" ht="15" customHeight="1" x14ac:dyDescent="0.25">
      <c r="A3520" s="2" t="s">
        <v>621</v>
      </c>
      <c r="B3520" s="2" t="s">
        <v>13</v>
      </c>
      <c r="C3520" s="2">
        <v>11</v>
      </c>
      <c r="D3520" s="4">
        <v>117.82</v>
      </c>
      <c r="E3520" s="5">
        <f t="shared" si="216"/>
        <v>1296.02</v>
      </c>
      <c r="F3520" s="6">
        <v>0.03</v>
      </c>
      <c r="G3520" s="5">
        <f t="shared" si="217"/>
        <v>38.880600000000001</v>
      </c>
      <c r="H3520" s="2">
        <v>4</v>
      </c>
      <c r="I3520" s="3">
        <v>380</v>
      </c>
      <c r="J3520" s="5">
        <f t="shared" si="218"/>
        <v>1637.1394</v>
      </c>
      <c r="K3520" s="11" t="str">
        <f t="shared" si="219"/>
        <v>P0293|Mar</v>
      </c>
    </row>
    <row r="3521" spans="1:11" ht="15" customHeight="1" x14ac:dyDescent="0.25">
      <c r="A3521" s="2" t="s">
        <v>623</v>
      </c>
      <c r="B3521" s="2" t="s">
        <v>2</v>
      </c>
      <c r="C3521" s="2">
        <v>6</v>
      </c>
      <c r="D3521" s="4">
        <v>106.83</v>
      </c>
      <c r="E3521" s="5">
        <f t="shared" si="216"/>
        <v>640.98</v>
      </c>
      <c r="F3521" s="6">
        <v>0.03</v>
      </c>
      <c r="G3521" s="5">
        <f t="shared" si="217"/>
        <v>19.229399999999998</v>
      </c>
      <c r="H3521" s="2">
        <v>2</v>
      </c>
      <c r="I3521" s="3">
        <v>190</v>
      </c>
      <c r="J3521" s="5">
        <f t="shared" si="218"/>
        <v>811.75060000000008</v>
      </c>
      <c r="K3521" s="11" t="str">
        <f t="shared" si="219"/>
        <v>P0294|Apr</v>
      </c>
    </row>
    <row r="3522" spans="1:11" ht="15" customHeight="1" x14ac:dyDescent="0.25">
      <c r="A3522" s="2" t="s">
        <v>623</v>
      </c>
      <c r="B3522" s="2" t="s">
        <v>3</v>
      </c>
      <c r="C3522" s="2">
        <v>7</v>
      </c>
      <c r="D3522" s="4">
        <v>99.98</v>
      </c>
      <c r="E3522" s="5">
        <f t="shared" si="216"/>
        <v>699.86</v>
      </c>
      <c r="F3522" s="6">
        <v>0.03</v>
      </c>
      <c r="G3522" s="5">
        <f t="shared" si="217"/>
        <v>20.995799999999999</v>
      </c>
      <c r="H3522" s="2">
        <v>2</v>
      </c>
      <c r="I3522" s="3">
        <v>190</v>
      </c>
      <c r="J3522" s="5">
        <f t="shared" si="218"/>
        <v>868.86419999999998</v>
      </c>
      <c r="K3522" s="11" t="str">
        <f t="shared" si="219"/>
        <v>P0294|May</v>
      </c>
    </row>
    <row r="3523" spans="1:11" ht="15" customHeight="1" x14ac:dyDescent="0.25">
      <c r="A3523" s="2" t="s">
        <v>623</v>
      </c>
      <c r="B3523" s="2" t="s">
        <v>4</v>
      </c>
      <c r="C3523" s="2">
        <v>8</v>
      </c>
      <c r="D3523" s="4">
        <v>105.1</v>
      </c>
      <c r="E3523" s="5">
        <f t="shared" si="216"/>
        <v>840.8</v>
      </c>
      <c r="F3523" s="6">
        <v>0.03</v>
      </c>
      <c r="G3523" s="5">
        <f t="shared" si="217"/>
        <v>25.223999999999997</v>
      </c>
      <c r="H3523" s="2">
        <v>2</v>
      </c>
      <c r="I3523" s="3">
        <v>190</v>
      </c>
      <c r="J3523" s="5">
        <f t="shared" si="218"/>
        <v>1005.5759999999999</v>
      </c>
      <c r="K3523" s="11" t="str">
        <f t="shared" si="219"/>
        <v>P0294|Jun</v>
      </c>
    </row>
    <row r="3524" spans="1:11" ht="15" customHeight="1" x14ac:dyDescent="0.25">
      <c r="A3524" s="2" t="s">
        <v>623</v>
      </c>
      <c r="B3524" s="2" t="s">
        <v>5</v>
      </c>
      <c r="C3524" s="2">
        <v>10</v>
      </c>
      <c r="D3524" s="4">
        <v>112.84</v>
      </c>
      <c r="E3524" s="5">
        <f t="shared" si="216"/>
        <v>1128.4000000000001</v>
      </c>
      <c r="F3524" s="6">
        <v>0.03</v>
      </c>
      <c r="G3524" s="5">
        <f t="shared" si="217"/>
        <v>33.852000000000004</v>
      </c>
      <c r="H3524" s="2">
        <v>3</v>
      </c>
      <c r="I3524" s="3">
        <v>285</v>
      </c>
      <c r="J3524" s="5">
        <f t="shared" si="218"/>
        <v>1379.548</v>
      </c>
      <c r="K3524" s="11" t="str">
        <f t="shared" si="219"/>
        <v>P0294|Jul</v>
      </c>
    </row>
    <row r="3525" spans="1:11" ht="15" customHeight="1" x14ac:dyDescent="0.25">
      <c r="A3525" s="2" t="s">
        <v>623</v>
      </c>
      <c r="B3525" s="2" t="s">
        <v>6</v>
      </c>
      <c r="C3525" s="2">
        <v>11</v>
      </c>
      <c r="D3525" s="4">
        <v>112.42</v>
      </c>
      <c r="E3525" s="5">
        <f t="shared" ref="E3525:E3588" si="220">C3525*D3525</f>
        <v>1236.6200000000001</v>
      </c>
      <c r="F3525" s="6">
        <v>0.03</v>
      </c>
      <c r="G3525" s="5">
        <f t="shared" ref="G3525:G3588" si="221">E3525*F3525</f>
        <v>37.098600000000005</v>
      </c>
      <c r="H3525" s="2">
        <v>3</v>
      </c>
      <c r="I3525" s="3">
        <v>285</v>
      </c>
      <c r="J3525" s="5">
        <f t="shared" ref="J3525:J3588" si="222">E3525+I3525-G3525</f>
        <v>1484.5214000000001</v>
      </c>
      <c r="K3525" s="11" t="str">
        <f t="shared" ref="K3525:K3588" si="223">A3525&amp;"|"&amp;B3525</f>
        <v>P0294|Aug</v>
      </c>
    </row>
    <row r="3526" spans="1:11" ht="15" customHeight="1" x14ac:dyDescent="0.25">
      <c r="A3526" s="2" t="s">
        <v>623</v>
      </c>
      <c r="B3526" s="2" t="s">
        <v>7</v>
      </c>
      <c r="C3526" s="2">
        <v>7</v>
      </c>
      <c r="D3526" s="4">
        <v>106.74</v>
      </c>
      <c r="E3526" s="5">
        <f t="shared" si="220"/>
        <v>747.18</v>
      </c>
      <c r="F3526" s="6">
        <v>0.03</v>
      </c>
      <c r="G3526" s="5">
        <f t="shared" si="221"/>
        <v>22.415399999999998</v>
      </c>
      <c r="H3526" s="2">
        <v>2</v>
      </c>
      <c r="I3526" s="3">
        <v>190</v>
      </c>
      <c r="J3526" s="5">
        <f t="shared" si="222"/>
        <v>914.76459999999997</v>
      </c>
      <c r="K3526" s="11" t="str">
        <f t="shared" si="223"/>
        <v>P0294|Sep</v>
      </c>
    </row>
    <row r="3527" spans="1:11" ht="15" customHeight="1" x14ac:dyDescent="0.25">
      <c r="A3527" s="2" t="s">
        <v>623</v>
      </c>
      <c r="B3527" s="2" t="s">
        <v>8</v>
      </c>
      <c r="C3527" s="2">
        <v>6</v>
      </c>
      <c r="D3527" s="4">
        <v>114.01</v>
      </c>
      <c r="E3527" s="5">
        <f t="shared" si="220"/>
        <v>684.06000000000006</v>
      </c>
      <c r="F3527" s="6">
        <v>0.03</v>
      </c>
      <c r="G3527" s="5">
        <f t="shared" si="221"/>
        <v>20.521800000000002</v>
      </c>
      <c r="H3527" s="2">
        <v>2</v>
      </c>
      <c r="I3527" s="3">
        <v>190</v>
      </c>
      <c r="J3527" s="5">
        <f t="shared" si="222"/>
        <v>853.53820000000007</v>
      </c>
      <c r="K3527" s="11" t="str">
        <f t="shared" si="223"/>
        <v>P0294|Oct</v>
      </c>
    </row>
    <row r="3528" spans="1:11" ht="15" customHeight="1" x14ac:dyDescent="0.25">
      <c r="A3528" s="2" t="s">
        <v>623</v>
      </c>
      <c r="B3528" s="2" t="s">
        <v>9</v>
      </c>
      <c r="C3528" s="2">
        <v>7</v>
      </c>
      <c r="D3528" s="4">
        <v>106.66</v>
      </c>
      <c r="E3528" s="5">
        <f t="shared" si="220"/>
        <v>746.62</v>
      </c>
      <c r="F3528" s="6">
        <v>0.03</v>
      </c>
      <c r="G3528" s="5">
        <f t="shared" si="221"/>
        <v>22.398599999999998</v>
      </c>
      <c r="H3528" s="2">
        <v>2</v>
      </c>
      <c r="I3528" s="3">
        <v>190</v>
      </c>
      <c r="J3528" s="5">
        <f t="shared" si="222"/>
        <v>914.22140000000002</v>
      </c>
      <c r="K3528" s="11" t="str">
        <f t="shared" si="223"/>
        <v>P0294|Nov</v>
      </c>
    </row>
    <row r="3529" spans="1:11" ht="15" customHeight="1" x14ac:dyDescent="0.25">
      <c r="A3529" s="2" t="s">
        <v>623</v>
      </c>
      <c r="B3529" s="2" t="s">
        <v>10</v>
      </c>
      <c r="C3529" s="2">
        <v>14</v>
      </c>
      <c r="D3529" s="4">
        <v>170.67</v>
      </c>
      <c r="E3529" s="5">
        <f t="shared" si="220"/>
        <v>2389.3799999999997</v>
      </c>
      <c r="F3529" s="6">
        <v>0.03</v>
      </c>
      <c r="G3529" s="5">
        <f t="shared" si="221"/>
        <v>71.681399999999982</v>
      </c>
      <c r="H3529" s="2">
        <v>6</v>
      </c>
      <c r="I3529" s="3">
        <v>570</v>
      </c>
      <c r="J3529" s="5">
        <f t="shared" si="222"/>
        <v>2887.6985999999997</v>
      </c>
      <c r="K3529" s="11" t="str">
        <f t="shared" si="223"/>
        <v>P0294|Dec</v>
      </c>
    </row>
    <row r="3530" spans="1:11" ht="15" customHeight="1" x14ac:dyDescent="0.25">
      <c r="A3530" s="2" t="s">
        <v>623</v>
      </c>
      <c r="B3530" s="2" t="s">
        <v>11</v>
      </c>
      <c r="C3530" s="2">
        <v>14</v>
      </c>
      <c r="D3530" s="4">
        <v>189.47</v>
      </c>
      <c r="E3530" s="5">
        <f t="shared" si="220"/>
        <v>2652.58</v>
      </c>
      <c r="F3530" s="6">
        <v>0.03</v>
      </c>
      <c r="G3530" s="5">
        <f t="shared" si="221"/>
        <v>79.577399999999997</v>
      </c>
      <c r="H3530" s="2">
        <v>6</v>
      </c>
      <c r="I3530" s="3">
        <v>570</v>
      </c>
      <c r="J3530" s="5">
        <f t="shared" si="222"/>
        <v>3143.0025999999998</v>
      </c>
      <c r="K3530" s="11" t="str">
        <f t="shared" si="223"/>
        <v>P0294|Jan</v>
      </c>
    </row>
    <row r="3531" spans="1:11" ht="15" customHeight="1" x14ac:dyDescent="0.25">
      <c r="A3531" s="2" t="s">
        <v>623</v>
      </c>
      <c r="B3531" s="2" t="s">
        <v>12</v>
      </c>
      <c r="C3531" s="2">
        <v>11</v>
      </c>
      <c r="D3531" s="4">
        <v>157.13</v>
      </c>
      <c r="E3531" s="5">
        <f t="shared" si="220"/>
        <v>1728.4299999999998</v>
      </c>
      <c r="F3531" s="6">
        <v>0.03</v>
      </c>
      <c r="G3531" s="5">
        <f t="shared" si="221"/>
        <v>51.852899999999991</v>
      </c>
      <c r="H3531" s="2">
        <v>4</v>
      </c>
      <c r="I3531" s="3">
        <v>380</v>
      </c>
      <c r="J3531" s="5">
        <f t="shared" si="222"/>
        <v>2056.5771</v>
      </c>
      <c r="K3531" s="11" t="str">
        <f t="shared" si="223"/>
        <v>P0294|Feb</v>
      </c>
    </row>
    <row r="3532" spans="1:11" ht="15" customHeight="1" x14ac:dyDescent="0.25">
      <c r="A3532" s="2" t="s">
        <v>623</v>
      </c>
      <c r="B3532" s="2" t="s">
        <v>13</v>
      </c>
      <c r="C3532" s="2">
        <v>11</v>
      </c>
      <c r="D3532" s="4">
        <v>144.41</v>
      </c>
      <c r="E3532" s="5">
        <f t="shared" si="220"/>
        <v>1588.51</v>
      </c>
      <c r="F3532" s="6">
        <v>0.03</v>
      </c>
      <c r="G3532" s="5">
        <f t="shared" si="221"/>
        <v>47.655299999999997</v>
      </c>
      <c r="H3532" s="2">
        <v>4</v>
      </c>
      <c r="I3532" s="3">
        <v>380</v>
      </c>
      <c r="J3532" s="5">
        <f t="shared" si="222"/>
        <v>1920.8547000000001</v>
      </c>
      <c r="K3532" s="11" t="str">
        <f t="shared" si="223"/>
        <v>P0294|Mar</v>
      </c>
    </row>
    <row r="3533" spans="1:11" ht="15" customHeight="1" x14ac:dyDescent="0.25">
      <c r="A3533" s="2" t="s">
        <v>625</v>
      </c>
      <c r="B3533" s="2" t="s">
        <v>2</v>
      </c>
      <c r="C3533" s="2">
        <v>4</v>
      </c>
      <c r="D3533" s="4">
        <v>251.87</v>
      </c>
      <c r="E3533" s="5">
        <f t="shared" si="220"/>
        <v>1007.48</v>
      </c>
      <c r="F3533" s="6">
        <v>0.03</v>
      </c>
      <c r="G3533" s="5">
        <f t="shared" si="221"/>
        <v>30.224399999999999</v>
      </c>
      <c r="H3533" s="2">
        <v>1</v>
      </c>
      <c r="I3533" s="3">
        <v>225</v>
      </c>
      <c r="J3533" s="5">
        <f t="shared" si="222"/>
        <v>1202.2556</v>
      </c>
      <c r="K3533" s="11" t="str">
        <f t="shared" si="223"/>
        <v>P0295|Apr</v>
      </c>
    </row>
    <row r="3534" spans="1:11" ht="15" customHeight="1" x14ac:dyDescent="0.25">
      <c r="A3534" s="2" t="s">
        <v>625</v>
      </c>
      <c r="B3534" s="2" t="s">
        <v>3</v>
      </c>
      <c r="C3534" s="2">
        <v>5</v>
      </c>
      <c r="D3534" s="4">
        <v>244.66</v>
      </c>
      <c r="E3534" s="5">
        <f t="shared" si="220"/>
        <v>1223.3</v>
      </c>
      <c r="F3534" s="6">
        <v>0.03</v>
      </c>
      <c r="G3534" s="5">
        <f t="shared" si="221"/>
        <v>36.698999999999998</v>
      </c>
      <c r="H3534" s="2">
        <v>2</v>
      </c>
      <c r="I3534" s="3">
        <v>450</v>
      </c>
      <c r="J3534" s="5">
        <f t="shared" si="222"/>
        <v>1636.6009999999999</v>
      </c>
      <c r="K3534" s="11" t="str">
        <f t="shared" si="223"/>
        <v>P0295|May</v>
      </c>
    </row>
    <row r="3535" spans="1:11" ht="15" customHeight="1" x14ac:dyDescent="0.25">
      <c r="A3535" s="2" t="s">
        <v>625</v>
      </c>
      <c r="B3535" s="2" t="s">
        <v>4</v>
      </c>
      <c r="C3535" s="2">
        <v>6</v>
      </c>
      <c r="D3535" s="4">
        <v>279.5</v>
      </c>
      <c r="E3535" s="5">
        <f t="shared" si="220"/>
        <v>1677</v>
      </c>
      <c r="F3535" s="6">
        <v>0.03</v>
      </c>
      <c r="G3535" s="5">
        <f t="shared" si="221"/>
        <v>50.309999999999995</v>
      </c>
      <c r="H3535" s="2">
        <v>2</v>
      </c>
      <c r="I3535" s="3">
        <v>450</v>
      </c>
      <c r="J3535" s="5">
        <f t="shared" si="222"/>
        <v>2076.69</v>
      </c>
      <c r="K3535" s="11" t="str">
        <f t="shared" si="223"/>
        <v>P0295|Jun</v>
      </c>
    </row>
    <row r="3536" spans="1:11" ht="15" customHeight="1" x14ac:dyDescent="0.25">
      <c r="A3536" s="2" t="s">
        <v>625</v>
      </c>
      <c r="B3536" s="2" t="s">
        <v>5</v>
      </c>
      <c r="C3536" s="2">
        <v>8</v>
      </c>
      <c r="D3536" s="4">
        <v>300.92</v>
      </c>
      <c r="E3536" s="5">
        <f t="shared" si="220"/>
        <v>2407.36</v>
      </c>
      <c r="F3536" s="6">
        <v>0.03</v>
      </c>
      <c r="G3536" s="5">
        <f t="shared" si="221"/>
        <v>72.220799999999997</v>
      </c>
      <c r="H3536" s="2">
        <v>2</v>
      </c>
      <c r="I3536" s="3">
        <v>450</v>
      </c>
      <c r="J3536" s="5">
        <f t="shared" si="222"/>
        <v>2785.1392000000001</v>
      </c>
      <c r="K3536" s="11" t="str">
        <f t="shared" si="223"/>
        <v>P0295|Jul</v>
      </c>
    </row>
    <row r="3537" spans="1:11" ht="15" customHeight="1" x14ac:dyDescent="0.25">
      <c r="A3537" s="2" t="s">
        <v>625</v>
      </c>
      <c r="B3537" s="2" t="s">
        <v>6</v>
      </c>
      <c r="C3537" s="2">
        <v>7</v>
      </c>
      <c r="D3537" s="4">
        <v>306.64</v>
      </c>
      <c r="E3537" s="5">
        <f t="shared" si="220"/>
        <v>2146.48</v>
      </c>
      <c r="F3537" s="6">
        <v>0.03</v>
      </c>
      <c r="G3537" s="5">
        <f t="shared" si="221"/>
        <v>64.394400000000005</v>
      </c>
      <c r="H3537" s="2">
        <v>2</v>
      </c>
      <c r="I3537" s="3">
        <v>450</v>
      </c>
      <c r="J3537" s="5">
        <f t="shared" si="222"/>
        <v>2532.0855999999999</v>
      </c>
      <c r="K3537" s="11" t="str">
        <f t="shared" si="223"/>
        <v>P0295|Aug</v>
      </c>
    </row>
    <row r="3538" spans="1:11" ht="15" customHeight="1" x14ac:dyDescent="0.25">
      <c r="A3538" s="2" t="s">
        <v>625</v>
      </c>
      <c r="B3538" s="2" t="s">
        <v>7</v>
      </c>
      <c r="C3538" s="2">
        <v>5</v>
      </c>
      <c r="D3538" s="4">
        <v>262.89</v>
      </c>
      <c r="E3538" s="5">
        <f t="shared" si="220"/>
        <v>1314.4499999999998</v>
      </c>
      <c r="F3538" s="6">
        <v>0.03</v>
      </c>
      <c r="G3538" s="5">
        <f t="shared" si="221"/>
        <v>39.433499999999995</v>
      </c>
      <c r="H3538" s="2">
        <v>2</v>
      </c>
      <c r="I3538" s="3">
        <v>450</v>
      </c>
      <c r="J3538" s="5">
        <f t="shared" si="222"/>
        <v>1725.0164999999997</v>
      </c>
      <c r="K3538" s="11" t="str">
        <f t="shared" si="223"/>
        <v>P0295|Sep</v>
      </c>
    </row>
    <row r="3539" spans="1:11" ht="15" customHeight="1" x14ac:dyDescent="0.25">
      <c r="A3539" s="2" t="s">
        <v>625</v>
      </c>
      <c r="B3539" s="2" t="s">
        <v>8</v>
      </c>
      <c r="C3539" s="2">
        <v>5</v>
      </c>
      <c r="D3539" s="4">
        <v>276.77999999999997</v>
      </c>
      <c r="E3539" s="5">
        <f t="shared" si="220"/>
        <v>1383.8999999999999</v>
      </c>
      <c r="F3539" s="6">
        <v>0.03</v>
      </c>
      <c r="G3539" s="5">
        <f t="shared" si="221"/>
        <v>41.516999999999996</v>
      </c>
      <c r="H3539" s="2">
        <v>2</v>
      </c>
      <c r="I3539" s="3">
        <v>450</v>
      </c>
      <c r="J3539" s="5">
        <f t="shared" si="222"/>
        <v>1792.3829999999998</v>
      </c>
      <c r="K3539" s="11" t="str">
        <f t="shared" si="223"/>
        <v>P0295|Oct</v>
      </c>
    </row>
    <row r="3540" spans="1:11" ht="15" customHeight="1" x14ac:dyDescent="0.25">
      <c r="A3540" s="2" t="s">
        <v>625</v>
      </c>
      <c r="B3540" s="2" t="s">
        <v>9</v>
      </c>
      <c r="C3540" s="2">
        <v>5</v>
      </c>
      <c r="D3540" s="4">
        <v>243.64</v>
      </c>
      <c r="E3540" s="5">
        <f t="shared" si="220"/>
        <v>1218.1999999999998</v>
      </c>
      <c r="F3540" s="6">
        <v>0.03</v>
      </c>
      <c r="G3540" s="5">
        <f t="shared" si="221"/>
        <v>36.545999999999992</v>
      </c>
      <c r="H3540" s="2">
        <v>2</v>
      </c>
      <c r="I3540" s="3">
        <v>450</v>
      </c>
      <c r="J3540" s="5">
        <f t="shared" si="222"/>
        <v>1631.6539999999998</v>
      </c>
      <c r="K3540" s="11" t="str">
        <f t="shared" si="223"/>
        <v>P0295|Nov</v>
      </c>
    </row>
    <row r="3541" spans="1:11" ht="15" customHeight="1" x14ac:dyDescent="0.25">
      <c r="A3541" s="2" t="s">
        <v>625</v>
      </c>
      <c r="B3541" s="2" t="s">
        <v>10</v>
      </c>
      <c r="C3541" s="2">
        <v>9</v>
      </c>
      <c r="D3541" s="4">
        <v>417.8</v>
      </c>
      <c r="E3541" s="5">
        <f t="shared" si="220"/>
        <v>3760.2000000000003</v>
      </c>
      <c r="F3541" s="6">
        <v>0.03</v>
      </c>
      <c r="G3541" s="5">
        <f t="shared" si="221"/>
        <v>112.806</v>
      </c>
      <c r="H3541" s="2">
        <v>4</v>
      </c>
      <c r="I3541" s="3">
        <v>900</v>
      </c>
      <c r="J3541" s="5">
        <f t="shared" si="222"/>
        <v>4547.3940000000011</v>
      </c>
      <c r="K3541" s="11" t="str">
        <f t="shared" si="223"/>
        <v>P0295|Dec</v>
      </c>
    </row>
    <row r="3542" spans="1:11" ht="15" customHeight="1" x14ac:dyDescent="0.25">
      <c r="A3542" s="2" t="s">
        <v>625</v>
      </c>
      <c r="B3542" s="2" t="s">
        <v>11</v>
      </c>
      <c r="C3542" s="2">
        <v>10</v>
      </c>
      <c r="D3542" s="4">
        <v>413.63</v>
      </c>
      <c r="E3542" s="5">
        <f t="shared" si="220"/>
        <v>4136.3</v>
      </c>
      <c r="F3542" s="6">
        <v>0.03</v>
      </c>
      <c r="G3542" s="5">
        <f t="shared" si="221"/>
        <v>124.089</v>
      </c>
      <c r="H3542" s="2">
        <v>4</v>
      </c>
      <c r="I3542" s="3">
        <v>900</v>
      </c>
      <c r="J3542" s="5">
        <f t="shared" si="222"/>
        <v>4912.2110000000002</v>
      </c>
      <c r="K3542" s="11" t="str">
        <f t="shared" si="223"/>
        <v>P0295|Jan</v>
      </c>
    </row>
    <row r="3543" spans="1:11" ht="15" customHeight="1" x14ac:dyDescent="0.25">
      <c r="A3543" s="2" t="s">
        <v>625</v>
      </c>
      <c r="B3543" s="2" t="s">
        <v>12</v>
      </c>
      <c r="C3543" s="2">
        <v>9</v>
      </c>
      <c r="D3543" s="4">
        <v>395.47</v>
      </c>
      <c r="E3543" s="5">
        <f t="shared" si="220"/>
        <v>3559.2300000000005</v>
      </c>
      <c r="F3543" s="6">
        <v>0.03</v>
      </c>
      <c r="G3543" s="5">
        <f t="shared" si="221"/>
        <v>106.77690000000001</v>
      </c>
      <c r="H3543" s="2">
        <v>3</v>
      </c>
      <c r="I3543" s="3">
        <v>675</v>
      </c>
      <c r="J3543" s="5">
        <f t="shared" si="222"/>
        <v>4127.4531000000006</v>
      </c>
      <c r="K3543" s="11" t="str">
        <f t="shared" si="223"/>
        <v>P0295|Feb</v>
      </c>
    </row>
    <row r="3544" spans="1:11" ht="15" customHeight="1" x14ac:dyDescent="0.25">
      <c r="A3544" s="2" t="s">
        <v>625</v>
      </c>
      <c r="B3544" s="2" t="s">
        <v>13</v>
      </c>
      <c r="C3544" s="2">
        <v>8</v>
      </c>
      <c r="D3544" s="4">
        <v>373.22</v>
      </c>
      <c r="E3544" s="5">
        <f t="shared" si="220"/>
        <v>2985.76</v>
      </c>
      <c r="F3544" s="6">
        <v>0.03</v>
      </c>
      <c r="G3544" s="5">
        <f t="shared" si="221"/>
        <v>89.572800000000001</v>
      </c>
      <c r="H3544" s="2">
        <v>3</v>
      </c>
      <c r="I3544" s="3">
        <v>675</v>
      </c>
      <c r="J3544" s="5">
        <f t="shared" si="222"/>
        <v>3571.1872000000003</v>
      </c>
      <c r="K3544" s="11" t="str">
        <f t="shared" si="223"/>
        <v>P0295|Mar</v>
      </c>
    </row>
    <row r="3545" spans="1:11" ht="15" customHeight="1" x14ac:dyDescent="0.25">
      <c r="A3545" s="2" t="s">
        <v>627</v>
      </c>
      <c r="B3545" s="2" t="s">
        <v>2</v>
      </c>
      <c r="C3545" s="2">
        <v>6</v>
      </c>
      <c r="D3545" s="4">
        <v>69.61</v>
      </c>
      <c r="E3545" s="5">
        <f t="shared" si="220"/>
        <v>417.65999999999997</v>
      </c>
      <c r="F3545" s="6">
        <v>0.03</v>
      </c>
      <c r="G3545" s="5">
        <f t="shared" si="221"/>
        <v>12.529799999999998</v>
      </c>
      <c r="H3545" s="2">
        <v>2</v>
      </c>
      <c r="I3545" s="3">
        <v>190</v>
      </c>
      <c r="J3545" s="5">
        <f t="shared" si="222"/>
        <v>595.13019999999995</v>
      </c>
      <c r="K3545" s="11" t="str">
        <f t="shared" si="223"/>
        <v>P0296|Apr</v>
      </c>
    </row>
    <row r="3546" spans="1:11" ht="15" customHeight="1" x14ac:dyDescent="0.25">
      <c r="A3546" s="2" t="s">
        <v>627</v>
      </c>
      <c r="B3546" s="2" t="s">
        <v>3</v>
      </c>
      <c r="C3546" s="2">
        <v>8</v>
      </c>
      <c r="D3546" s="4">
        <v>82.16</v>
      </c>
      <c r="E3546" s="5">
        <f t="shared" si="220"/>
        <v>657.28</v>
      </c>
      <c r="F3546" s="6">
        <v>0.03</v>
      </c>
      <c r="G3546" s="5">
        <f t="shared" si="221"/>
        <v>19.718399999999999</v>
      </c>
      <c r="H3546" s="2">
        <v>2</v>
      </c>
      <c r="I3546" s="3">
        <v>190</v>
      </c>
      <c r="J3546" s="5">
        <f t="shared" si="222"/>
        <v>827.5616</v>
      </c>
      <c r="K3546" s="11" t="str">
        <f t="shared" si="223"/>
        <v>P0296|May</v>
      </c>
    </row>
    <row r="3547" spans="1:11" ht="15" customHeight="1" x14ac:dyDescent="0.25">
      <c r="A3547" s="2" t="s">
        <v>627</v>
      </c>
      <c r="B3547" s="2" t="s">
        <v>4</v>
      </c>
      <c r="C3547" s="2">
        <v>8</v>
      </c>
      <c r="D3547" s="4">
        <v>87.73</v>
      </c>
      <c r="E3547" s="5">
        <f t="shared" si="220"/>
        <v>701.84</v>
      </c>
      <c r="F3547" s="6">
        <v>0.03</v>
      </c>
      <c r="G3547" s="5">
        <f t="shared" si="221"/>
        <v>21.055199999999999</v>
      </c>
      <c r="H3547" s="2">
        <v>2</v>
      </c>
      <c r="I3547" s="3">
        <v>190</v>
      </c>
      <c r="J3547" s="5">
        <f t="shared" si="222"/>
        <v>870.78480000000002</v>
      </c>
      <c r="K3547" s="11" t="str">
        <f t="shared" si="223"/>
        <v>P0296|Jun</v>
      </c>
    </row>
    <row r="3548" spans="1:11" ht="15" customHeight="1" x14ac:dyDescent="0.25">
      <c r="A3548" s="2" t="s">
        <v>627</v>
      </c>
      <c r="B3548" s="2" t="s">
        <v>5</v>
      </c>
      <c r="C3548" s="2">
        <v>13</v>
      </c>
      <c r="D3548" s="4">
        <v>91.31</v>
      </c>
      <c r="E3548" s="5">
        <f t="shared" si="220"/>
        <v>1187.03</v>
      </c>
      <c r="F3548" s="6">
        <v>0.03</v>
      </c>
      <c r="G3548" s="5">
        <f t="shared" si="221"/>
        <v>35.610900000000001</v>
      </c>
      <c r="H3548" s="2">
        <v>3</v>
      </c>
      <c r="I3548" s="3">
        <v>285</v>
      </c>
      <c r="J3548" s="5">
        <f t="shared" si="222"/>
        <v>1436.4191000000001</v>
      </c>
      <c r="K3548" s="11" t="str">
        <f t="shared" si="223"/>
        <v>P0296|Jul</v>
      </c>
    </row>
    <row r="3549" spans="1:11" ht="15" customHeight="1" x14ac:dyDescent="0.25">
      <c r="A3549" s="2" t="s">
        <v>627</v>
      </c>
      <c r="B3549" s="2" t="s">
        <v>6</v>
      </c>
      <c r="C3549" s="2">
        <v>11</v>
      </c>
      <c r="D3549" s="4">
        <v>92.35</v>
      </c>
      <c r="E3549" s="5">
        <f t="shared" si="220"/>
        <v>1015.8499999999999</v>
      </c>
      <c r="F3549" s="6">
        <v>0.03</v>
      </c>
      <c r="G3549" s="5">
        <f t="shared" si="221"/>
        <v>30.475499999999997</v>
      </c>
      <c r="H3549" s="2">
        <v>3</v>
      </c>
      <c r="I3549" s="3">
        <v>285</v>
      </c>
      <c r="J3549" s="5">
        <f t="shared" si="222"/>
        <v>1270.3744999999999</v>
      </c>
      <c r="K3549" s="11" t="str">
        <f t="shared" si="223"/>
        <v>P0296|Aug</v>
      </c>
    </row>
    <row r="3550" spans="1:11" ht="15" customHeight="1" x14ac:dyDescent="0.25">
      <c r="A3550" s="2" t="s">
        <v>627</v>
      </c>
      <c r="B3550" s="2" t="s">
        <v>7</v>
      </c>
      <c r="C3550" s="2">
        <v>8</v>
      </c>
      <c r="D3550" s="4">
        <v>89.32</v>
      </c>
      <c r="E3550" s="5">
        <f t="shared" si="220"/>
        <v>714.56</v>
      </c>
      <c r="F3550" s="6">
        <v>0.03</v>
      </c>
      <c r="G3550" s="5">
        <f t="shared" si="221"/>
        <v>21.436799999999998</v>
      </c>
      <c r="H3550" s="2">
        <v>2</v>
      </c>
      <c r="I3550" s="3">
        <v>190</v>
      </c>
      <c r="J3550" s="5">
        <f t="shared" si="222"/>
        <v>883.1232</v>
      </c>
      <c r="K3550" s="11" t="str">
        <f t="shared" si="223"/>
        <v>P0296|Sep</v>
      </c>
    </row>
    <row r="3551" spans="1:11" ht="15" customHeight="1" x14ac:dyDescent="0.25">
      <c r="A3551" s="2" t="s">
        <v>627</v>
      </c>
      <c r="B3551" s="2" t="s">
        <v>8</v>
      </c>
      <c r="C3551" s="2">
        <v>7</v>
      </c>
      <c r="D3551" s="4">
        <v>74.290000000000006</v>
      </c>
      <c r="E3551" s="5">
        <f t="shared" si="220"/>
        <v>520.03000000000009</v>
      </c>
      <c r="F3551" s="6">
        <v>0.03</v>
      </c>
      <c r="G3551" s="5">
        <f t="shared" si="221"/>
        <v>15.600900000000003</v>
      </c>
      <c r="H3551" s="2">
        <v>2</v>
      </c>
      <c r="I3551" s="3">
        <v>190</v>
      </c>
      <c r="J3551" s="5">
        <f t="shared" si="222"/>
        <v>694.42910000000006</v>
      </c>
      <c r="K3551" s="11" t="str">
        <f t="shared" si="223"/>
        <v>P0296|Oct</v>
      </c>
    </row>
    <row r="3552" spans="1:11" ht="15" customHeight="1" x14ac:dyDescent="0.25">
      <c r="A3552" s="2" t="s">
        <v>627</v>
      </c>
      <c r="B3552" s="2" t="s">
        <v>9</v>
      </c>
      <c r="C3552" s="2">
        <v>8</v>
      </c>
      <c r="D3552" s="4">
        <v>83.49</v>
      </c>
      <c r="E3552" s="5">
        <f t="shared" si="220"/>
        <v>667.92</v>
      </c>
      <c r="F3552" s="6">
        <v>0.03</v>
      </c>
      <c r="G3552" s="5">
        <f t="shared" si="221"/>
        <v>20.037599999999998</v>
      </c>
      <c r="H3552" s="2">
        <v>3</v>
      </c>
      <c r="I3552" s="3">
        <v>285</v>
      </c>
      <c r="J3552" s="5">
        <f t="shared" si="222"/>
        <v>932.88239999999996</v>
      </c>
      <c r="K3552" s="11" t="str">
        <f t="shared" si="223"/>
        <v>P0296|Nov</v>
      </c>
    </row>
    <row r="3553" spans="1:11" ht="15" customHeight="1" x14ac:dyDescent="0.25">
      <c r="A3553" s="2" t="s">
        <v>627</v>
      </c>
      <c r="B3553" s="2" t="s">
        <v>10</v>
      </c>
      <c r="C3553" s="2">
        <v>15</v>
      </c>
      <c r="D3553" s="4">
        <v>151.08000000000001</v>
      </c>
      <c r="E3553" s="5">
        <f t="shared" si="220"/>
        <v>2266.2000000000003</v>
      </c>
      <c r="F3553" s="6">
        <v>0.03</v>
      </c>
      <c r="G3553" s="5">
        <f t="shared" si="221"/>
        <v>67.986000000000004</v>
      </c>
      <c r="H3553" s="2">
        <v>6</v>
      </c>
      <c r="I3553" s="3">
        <v>570</v>
      </c>
      <c r="J3553" s="5">
        <f t="shared" si="222"/>
        <v>2768.2140000000004</v>
      </c>
      <c r="K3553" s="11" t="str">
        <f t="shared" si="223"/>
        <v>P0296|Dec</v>
      </c>
    </row>
    <row r="3554" spans="1:11" ht="15" customHeight="1" x14ac:dyDescent="0.25">
      <c r="A3554" s="2" t="s">
        <v>627</v>
      </c>
      <c r="B3554" s="2" t="s">
        <v>11</v>
      </c>
      <c r="C3554" s="2">
        <v>15</v>
      </c>
      <c r="D3554" s="4">
        <v>125.98</v>
      </c>
      <c r="E3554" s="5">
        <f t="shared" si="220"/>
        <v>1889.7</v>
      </c>
      <c r="F3554" s="6">
        <v>0.03</v>
      </c>
      <c r="G3554" s="5">
        <f t="shared" si="221"/>
        <v>56.691000000000003</v>
      </c>
      <c r="H3554" s="2">
        <v>6</v>
      </c>
      <c r="I3554" s="3">
        <v>570</v>
      </c>
      <c r="J3554" s="5">
        <f t="shared" si="222"/>
        <v>2403.009</v>
      </c>
      <c r="K3554" s="11" t="str">
        <f t="shared" si="223"/>
        <v>P0296|Jan</v>
      </c>
    </row>
    <row r="3555" spans="1:11" ht="15" customHeight="1" x14ac:dyDescent="0.25">
      <c r="A3555" s="2" t="s">
        <v>627</v>
      </c>
      <c r="B3555" s="2" t="s">
        <v>12</v>
      </c>
      <c r="C3555" s="2">
        <v>13</v>
      </c>
      <c r="D3555" s="4">
        <v>130.13</v>
      </c>
      <c r="E3555" s="5">
        <f t="shared" si="220"/>
        <v>1691.69</v>
      </c>
      <c r="F3555" s="6">
        <v>0.03</v>
      </c>
      <c r="G3555" s="5">
        <f t="shared" si="221"/>
        <v>50.750700000000002</v>
      </c>
      <c r="H3555" s="2">
        <v>5</v>
      </c>
      <c r="I3555" s="3">
        <v>475</v>
      </c>
      <c r="J3555" s="5">
        <f t="shared" si="222"/>
        <v>2115.9393</v>
      </c>
      <c r="K3555" s="11" t="str">
        <f t="shared" si="223"/>
        <v>P0296|Feb</v>
      </c>
    </row>
    <row r="3556" spans="1:11" ht="15" customHeight="1" x14ac:dyDescent="0.25">
      <c r="A3556" s="2" t="s">
        <v>627</v>
      </c>
      <c r="B3556" s="2" t="s">
        <v>13</v>
      </c>
      <c r="C3556" s="2">
        <v>12</v>
      </c>
      <c r="D3556" s="4">
        <v>117.62</v>
      </c>
      <c r="E3556" s="5">
        <f t="shared" si="220"/>
        <v>1411.44</v>
      </c>
      <c r="F3556" s="6">
        <v>0.03</v>
      </c>
      <c r="G3556" s="5">
        <f t="shared" si="221"/>
        <v>42.343200000000003</v>
      </c>
      <c r="H3556" s="2">
        <v>4</v>
      </c>
      <c r="I3556" s="3">
        <v>380</v>
      </c>
      <c r="J3556" s="5">
        <f t="shared" si="222"/>
        <v>1749.0968</v>
      </c>
      <c r="K3556" s="11" t="str">
        <f t="shared" si="223"/>
        <v>P0296|Mar</v>
      </c>
    </row>
    <row r="3557" spans="1:11" ht="15" customHeight="1" x14ac:dyDescent="0.25">
      <c r="A3557" s="2" t="s">
        <v>629</v>
      </c>
      <c r="B3557" s="2" t="s">
        <v>2</v>
      </c>
      <c r="C3557" s="2">
        <v>5</v>
      </c>
      <c r="D3557" s="4">
        <v>397.01</v>
      </c>
      <c r="E3557" s="5">
        <f t="shared" si="220"/>
        <v>1985.05</v>
      </c>
      <c r="F3557" s="6">
        <v>0.03</v>
      </c>
      <c r="G3557" s="5">
        <f t="shared" si="221"/>
        <v>59.551499999999997</v>
      </c>
      <c r="H3557" s="2">
        <v>2</v>
      </c>
      <c r="I3557" s="3">
        <v>300</v>
      </c>
      <c r="J3557" s="5">
        <f t="shared" si="222"/>
        <v>2225.4985000000001</v>
      </c>
      <c r="K3557" s="11" t="str">
        <f t="shared" si="223"/>
        <v>P0297|Apr</v>
      </c>
    </row>
    <row r="3558" spans="1:11" ht="15" customHeight="1" x14ac:dyDescent="0.25">
      <c r="A3558" s="2" t="s">
        <v>629</v>
      </c>
      <c r="B3558" s="2" t="s">
        <v>3</v>
      </c>
      <c r="C3558" s="2">
        <v>6</v>
      </c>
      <c r="D3558" s="4">
        <v>361.88</v>
      </c>
      <c r="E3558" s="5">
        <f t="shared" si="220"/>
        <v>2171.2799999999997</v>
      </c>
      <c r="F3558" s="6">
        <v>0.03</v>
      </c>
      <c r="G3558" s="5">
        <f t="shared" si="221"/>
        <v>65.13839999999999</v>
      </c>
      <c r="H3558" s="2">
        <v>2</v>
      </c>
      <c r="I3558" s="3">
        <v>300</v>
      </c>
      <c r="J3558" s="5">
        <f t="shared" si="222"/>
        <v>2406.1415999999999</v>
      </c>
      <c r="K3558" s="11" t="str">
        <f t="shared" si="223"/>
        <v>P0297|May</v>
      </c>
    </row>
    <row r="3559" spans="1:11" ht="15" customHeight="1" x14ac:dyDescent="0.25">
      <c r="A3559" s="2" t="s">
        <v>629</v>
      </c>
      <c r="B3559" s="2" t="s">
        <v>4</v>
      </c>
      <c r="C3559" s="2">
        <v>7</v>
      </c>
      <c r="D3559" s="4">
        <v>400.06</v>
      </c>
      <c r="E3559" s="5">
        <f t="shared" si="220"/>
        <v>2800.42</v>
      </c>
      <c r="F3559" s="6">
        <v>0.03</v>
      </c>
      <c r="G3559" s="5">
        <f t="shared" si="221"/>
        <v>84.012600000000006</v>
      </c>
      <c r="H3559" s="2">
        <v>2</v>
      </c>
      <c r="I3559" s="3">
        <v>300</v>
      </c>
      <c r="J3559" s="5">
        <f t="shared" si="222"/>
        <v>3016.4074000000001</v>
      </c>
      <c r="K3559" s="11" t="str">
        <f t="shared" si="223"/>
        <v>P0297|Jun</v>
      </c>
    </row>
    <row r="3560" spans="1:11" ht="15" customHeight="1" x14ac:dyDescent="0.25">
      <c r="A3560" s="2" t="s">
        <v>629</v>
      </c>
      <c r="B3560" s="2" t="s">
        <v>5</v>
      </c>
      <c r="C3560" s="2">
        <v>10</v>
      </c>
      <c r="D3560" s="4">
        <v>456.79</v>
      </c>
      <c r="E3560" s="5">
        <f t="shared" si="220"/>
        <v>4567.9000000000005</v>
      </c>
      <c r="F3560" s="6">
        <v>0.03</v>
      </c>
      <c r="G3560" s="5">
        <f t="shared" si="221"/>
        <v>137.03700000000001</v>
      </c>
      <c r="H3560" s="2">
        <v>3</v>
      </c>
      <c r="I3560" s="3">
        <v>450</v>
      </c>
      <c r="J3560" s="5">
        <f t="shared" si="222"/>
        <v>4880.8630000000003</v>
      </c>
      <c r="K3560" s="11" t="str">
        <f t="shared" si="223"/>
        <v>P0297|Jul</v>
      </c>
    </row>
    <row r="3561" spans="1:11" ht="15" customHeight="1" x14ac:dyDescent="0.25">
      <c r="A3561" s="2" t="s">
        <v>629</v>
      </c>
      <c r="B3561" s="2" t="s">
        <v>6</v>
      </c>
      <c r="C3561" s="2">
        <v>9</v>
      </c>
      <c r="D3561" s="4">
        <v>480.3</v>
      </c>
      <c r="E3561" s="5">
        <f t="shared" si="220"/>
        <v>4322.7</v>
      </c>
      <c r="F3561" s="6">
        <v>0.03</v>
      </c>
      <c r="G3561" s="5">
        <f t="shared" si="221"/>
        <v>129.68099999999998</v>
      </c>
      <c r="H3561" s="2">
        <v>2</v>
      </c>
      <c r="I3561" s="3">
        <v>300</v>
      </c>
      <c r="J3561" s="5">
        <f t="shared" si="222"/>
        <v>4493.0190000000002</v>
      </c>
      <c r="K3561" s="11" t="str">
        <f t="shared" si="223"/>
        <v>P0297|Aug</v>
      </c>
    </row>
    <row r="3562" spans="1:11" ht="15" customHeight="1" x14ac:dyDescent="0.25">
      <c r="A3562" s="2" t="s">
        <v>629</v>
      </c>
      <c r="B3562" s="2" t="s">
        <v>7</v>
      </c>
      <c r="C3562" s="2">
        <v>6</v>
      </c>
      <c r="D3562" s="4">
        <v>424.4</v>
      </c>
      <c r="E3562" s="5">
        <f t="shared" si="220"/>
        <v>2546.3999999999996</v>
      </c>
      <c r="F3562" s="6">
        <v>0.03</v>
      </c>
      <c r="G3562" s="5">
        <f t="shared" si="221"/>
        <v>76.391999999999982</v>
      </c>
      <c r="H3562" s="2">
        <v>2</v>
      </c>
      <c r="I3562" s="3">
        <v>300</v>
      </c>
      <c r="J3562" s="5">
        <f t="shared" si="222"/>
        <v>2770.0079999999998</v>
      </c>
      <c r="K3562" s="11" t="str">
        <f t="shared" si="223"/>
        <v>P0297|Sep</v>
      </c>
    </row>
    <row r="3563" spans="1:11" ht="15" customHeight="1" x14ac:dyDescent="0.25">
      <c r="A3563" s="2" t="s">
        <v>629</v>
      </c>
      <c r="B3563" s="2" t="s">
        <v>8</v>
      </c>
      <c r="C3563" s="2">
        <v>6</v>
      </c>
      <c r="D3563" s="4">
        <v>392.53</v>
      </c>
      <c r="E3563" s="5">
        <f t="shared" si="220"/>
        <v>2355.1799999999998</v>
      </c>
      <c r="F3563" s="6">
        <v>0.03</v>
      </c>
      <c r="G3563" s="5">
        <f t="shared" si="221"/>
        <v>70.655399999999986</v>
      </c>
      <c r="H3563" s="2">
        <v>2</v>
      </c>
      <c r="I3563" s="3">
        <v>300</v>
      </c>
      <c r="J3563" s="5">
        <f t="shared" si="222"/>
        <v>2584.5245999999997</v>
      </c>
      <c r="K3563" s="11" t="str">
        <f t="shared" si="223"/>
        <v>P0297|Oct</v>
      </c>
    </row>
    <row r="3564" spans="1:11" ht="15" customHeight="1" x14ac:dyDescent="0.25">
      <c r="A3564" s="2" t="s">
        <v>629</v>
      </c>
      <c r="B3564" s="2" t="s">
        <v>9</v>
      </c>
      <c r="C3564" s="2">
        <v>6</v>
      </c>
      <c r="D3564" s="4">
        <v>408.12</v>
      </c>
      <c r="E3564" s="5">
        <f t="shared" si="220"/>
        <v>2448.7200000000003</v>
      </c>
      <c r="F3564" s="6">
        <v>0.03</v>
      </c>
      <c r="G3564" s="5">
        <f t="shared" si="221"/>
        <v>73.461600000000004</v>
      </c>
      <c r="H3564" s="2">
        <v>2</v>
      </c>
      <c r="I3564" s="3">
        <v>300</v>
      </c>
      <c r="J3564" s="5">
        <f t="shared" si="222"/>
        <v>2675.2584000000002</v>
      </c>
      <c r="K3564" s="11" t="str">
        <f t="shared" si="223"/>
        <v>P0297|Nov</v>
      </c>
    </row>
    <row r="3565" spans="1:11" ht="15" customHeight="1" x14ac:dyDescent="0.25">
      <c r="A3565" s="2" t="s">
        <v>629</v>
      </c>
      <c r="B3565" s="2" t="s">
        <v>10</v>
      </c>
      <c r="C3565" s="2">
        <v>13</v>
      </c>
      <c r="D3565" s="4">
        <v>702.79</v>
      </c>
      <c r="E3565" s="5">
        <f t="shared" si="220"/>
        <v>9136.27</v>
      </c>
      <c r="F3565" s="6">
        <v>0.03</v>
      </c>
      <c r="G3565" s="5">
        <f t="shared" si="221"/>
        <v>274.0881</v>
      </c>
      <c r="H3565" s="2">
        <v>5</v>
      </c>
      <c r="I3565" s="3">
        <v>750</v>
      </c>
      <c r="J3565" s="5">
        <f t="shared" si="222"/>
        <v>9612.1818999999996</v>
      </c>
      <c r="K3565" s="11" t="str">
        <f t="shared" si="223"/>
        <v>P0297|Dec</v>
      </c>
    </row>
    <row r="3566" spans="1:11" ht="15" customHeight="1" x14ac:dyDescent="0.25">
      <c r="A3566" s="2" t="s">
        <v>629</v>
      </c>
      <c r="B3566" s="2" t="s">
        <v>11</v>
      </c>
      <c r="C3566" s="2">
        <v>10</v>
      </c>
      <c r="D3566" s="4">
        <v>651.5</v>
      </c>
      <c r="E3566" s="5">
        <f t="shared" si="220"/>
        <v>6515</v>
      </c>
      <c r="F3566" s="6">
        <v>0.03</v>
      </c>
      <c r="G3566" s="5">
        <f t="shared" si="221"/>
        <v>195.45</v>
      </c>
      <c r="H3566" s="2">
        <v>4</v>
      </c>
      <c r="I3566" s="3">
        <v>600</v>
      </c>
      <c r="J3566" s="5">
        <f t="shared" si="222"/>
        <v>6919.55</v>
      </c>
      <c r="K3566" s="11" t="str">
        <f t="shared" si="223"/>
        <v>P0297|Jan</v>
      </c>
    </row>
    <row r="3567" spans="1:11" ht="15" customHeight="1" x14ac:dyDescent="0.25">
      <c r="A3567" s="2" t="s">
        <v>629</v>
      </c>
      <c r="B3567" s="2" t="s">
        <v>12</v>
      </c>
      <c r="C3567" s="2">
        <v>11</v>
      </c>
      <c r="D3567" s="4">
        <v>592.80999999999995</v>
      </c>
      <c r="E3567" s="5">
        <f t="shared" si="220"/>
        <v>6520.91</v>
      </c>
      <c r="F3567" s="6">
        <v>0.03</v>
      </c>
      <c r="G3567" s="5">
        <f t="shared" si="221"/>
        <v>195.62729999999999</v>
      </c>
      <c r="H3567" s="2">
        <v>4</v>
      </c>
      <c r="I3567" s="3">
        <v>600</v>
      </c>
      <c r="J3567" s="5">
        <f t="shared" si="222"/>
        <v>6925.2826999999997</v>
      </c>
      <c r="K3567" s="11" t="str">
        <f t="shared" si="223"/>
        <v>P0297|Feb</v>
      </c>
    </row>
    <row r="3568" spans="1:11" ht="15" customHeight="1" x14ac:dyDescent="0.25">
      <c r="A3568" s="2" t="s">
        <v>629</v>
      </c>
      <c r="B3568" s="2" t="s">
        <v>13</v>
      </c>
      <c r="C3568" s="2">
        <v>10</v>
      </c>
      <c r="D3568" s="4">
        <v>558.20000000000005</v>
      </c>
      <c r="E3568" s="5">
        <f t="shared" si="220"/>
        <v>5582</v>
      </c>
      <c r="F3568" s="6">
        <v>0.03</v>
      </c>
      <c r="G3568" s="5">
        <f t="shared" si="221"/>
        <v>167.46</v>
      </c>
      <c r="H3568" s="2">
        <v>4</v>
      </c>
      <c r="I3568" s="3">
        <v>600</v>
      </c>
      <c r="J3568" s="5">
        <f t="shared" si="222"/>
        <v>6014.54</v>
      </c>
      <c r="K3568" s="11" t="str">
        <f t="shared" si="223"/>
        <v>P0297|Mar</v>
      </c>
    </row>
    <row r="3569" spans="1:11" ht="15" customHeight="1" x14ac:dyDescent="0.25">
      <c r="A3569" s="2" t="s">
        <v>631</v>
      </c>
      <c r="B3569" s="2" t="s">
        <v>2</v>
      </c>
      <c r="C3569" s="2">
        <v>6</v>
      </c>
      <c r="D3569" s="4">
        <v>111.14</v>
      </c>
      <c r="E3569" s="5">
        <f t="shared" si="220"/>
        <v>666.84</v>
      </c>
      <c r="F3569" s="6">
        <v>0.03</v>
      </c>
      <c r="G3569" s="5">
        <f t="shared" si="221"/>
        <v>20.005199999999999</v>
      </c>
      <c r="H3569" s="2">
        <v>2</v>
      </c>
      <c r="I3569" s="3">
        <v>240</v>
      </c>
      <c r="J3569" s="5">
        <f t="shared" si="222"/>
        <v>886.83480000000009</v>
      </c>
      <c r="K3569" s="11" t="str">
        <f t="shared" si="223"/>
        <v>P0298|Apr</v>
      </c>
    </row>
    <row r="3570" spans="1:11" ht="15" customHeight="1" x14ac:dyDescent="0.25">
      <c r="A3570" s="2" t="s">
        <v>631</v>
      </c>
      <c r="B3570" s="2" t="s">
        <v>3</v>
      </c>
      <c r="C3570" s="2">
        <v>7</v>
      </c>
      <c r="D3570" s="4">
        <v>116.08</v>
      </c>
      <c r="E3570" s="5">
        <f t="shared" si="220"/>
        <v>812.56</v>
      </c>
      <c r="F3570" s="6">
        <v>0.03</v>
      </c>
      <c r="G3570" s="5">
        <f t="shared" si="221"/>
        <v>24.376799999999996</v>
      </c>
      <c r="H3570" s="2">
        <v>2</v>
      </c>
      <c r="I3570" s="3">
        <v>240</v>
      </c>
      <c r="J3570" s="5">
        <f t="shared" si="222"/>
        <v>1028.1831999999999</v>
      </c>
      <c r="K3570" s="11" t="str">
        <f t="shared" si="223"/>
        <v>P0298|May</v>
      </c>
    </row>
    <row r="3571" spans="1:11" ht="15" customHeight="1" x14ac:dyDescent="0.25">
      <c r="A3571" s="2" t="s">
        <v>631</v>
      </c>
      <c r="B3571" s="2" t="s">
        <v>4</v>
      </c>
      <c r="C3571" s="2">
        <v>8</v>
      </c>
      <c r="D3571" s="4">
        <v>119.34</v>
      </c>
      <c r="E3571" s="5">
        <f t="shared" si="220"/>
        <v>954.72</v>
      </c>
      <c r="F3571" s="6">
        <v>0.03</v>
      </c>
      <c r="G3571" s="5">
        <f t="shared" si="221"/>
        <v>28.6416</v>
      </c>
      <c r="H3571" s="2">
        <v>2</v>
      </c>
      <c r="I3571" s="3">
        <v>240</v>
      </c>
      <c r="J3571" s="5">
        <f t="shared" si="222"/>
        <v>1166.0784000000001</v>
      </c>
      <c r="K3571" s="11" t="str">
        <f t="shared" si="223"/>
        <v>P0298|Jun</v>
      </c>
    </row>
    <row r="3572" spans="1:11" ht="15" customHeight="1" x14ac:dyDescent="0.25">
      <c r="A3572" s="2" t="s">
        <v>631</v>
      </c>
      <c r="B3572" s="2" t="s">
        <v>5</v>
      </c>
      <c r="C3572" s="2">
        <v>10</v>
      </c>
      <c r="D3572" s="4">
        <v>142.18</v>
      </c>
      <c r="E3572" s="5">
        <f t="shared" si="220"/>
        <v>1421.8000000000002</v>
      </c>
      <c r="F3572" s="6">
        <v>0.03</v>
      </c>
      <c r="G3572" s="5">
        <f t="shared" si="221"/>
        <v>42.654000000000003</v>
      </c>
      <c r="H3572" s="2">
        <v>3</v>
      </c>
      <c r="I3572" s="3">
        <v>360</v>
      </c>
      <c r="J3572" s="5">
        <f t="shared" si="222"/>
        <v>1739.1460000000002</v>
      </c>
      <c r="K3572" s="11" t="str">
        <f t="shared" si="223"/>
        <v>P0298|Jul</v>
      </c>
    </row>
    <row r="3573" spans="1:11" ht="15" customHeight="1" x14ac:dyDescent="0.25">
      <c r="A3573" s="2" t="s">
        <v>631</v>
      </c>
      <c r="B3573" s="2" t="s">
        <v>6</v>
      </c>
      <c r="C3573" s="2">
        <v>10</v>
      </c>
      <c r="D3573" s="4">
        <v>136.36000000000001</v>
      </c>
      <c r="E3573" s="5">
        <f t="shared" si="220"/>
        <v>1363.6000000000001</v>
      </c>
      <c r="F3573" s="6">
        <v>0.03</v>
      </c>
      <c r="G3573" s="5">
        <f t="shared" si="221"/>
        <v>40.908000000000001</v>
      </c>
      <c r="H3573" s="2">
        <v>3</v>
      </c>
      <c r="I3573" s="3">
        <v>360</v>
      </c>
      <c r="J3573" s="5">
        <f t="shared" si="222"/>
        <v>1682.6920000000002</v>
      </c>
      <c r="K3573" s="11" t="str">
        <f t="shared" si="223"/>
        <v>P0298|Aug</v>
      </c>
    </row>
    <row r="3574" spans="1:11" ht="15" customHeight="1" x14ac:dyDescent="0.25">
      <c r="A3574" s="2" t="s">
        <v>631</v>
      </c>
      <c r="B3574" s="2" t="s">
        <v>7</v>
      </c>
      <c r="C3574" s="2">
        <v>8</v>
      </c>
      <c r="D3574" s="4">
        <v>134.87</v>
      </c>
      <c r="E3574" s="5">
        <f t="shared" si="220"/>
        <v>1078.96</v>
      </c>
      <c r="F3574" s="6">
        <v>0.03</v>
      </c>
      <c r="G3574" s="5">
        <f t="shared" si="221"/>
        <v>32.3688</v>
      </c>
      <c r="H3574" s="2">
        <v>2</v>
      </c>
      <c r="I3574" s="3">
        <v>240</v>
      </c>
      <c r="J3574" s="5">
        <f t="shared" si="222"/>
        <v>1286.5912000000001</v>
      </c>
      <c r="K3574" s="11" t="str">
        <f t="shared" si="223"/>
        <v>P0298|Sep</v>
      </c>
    </row>
    <row r="3575" spans="1:11" ht="15" customHeight="1" x14ac:dyDescent="0.25">
      <c r="A3575" s="2" t="s">
        <v>631</v>
      </c>
      <c r="B3575" s="2" t="s">
        <v>8</v>
      </c>
      <c r="C3575" s="2">
        <v>7</v>
      </c>
      <c r="D3575" s="4">
        <v>115.03</v>
      </c>
      <c r="E3575" s="5">
        <f t="shared" si="220"/>
        <v>805.21</v>
      </c>
      <c r="F3575" s="6">
        <v>0.03</v>
      </c>
      <c r="G3575" s="5">
        <f t="shared" si="221"/>
        <v>24.156300000000002</v>
      </c>
      <c r="H3575" s="2">
        <v>2</v>
      </c>
      <c r="I3575" s="3">
        <v>240</v>
      </c>
      <c r="J3575" s="5">
        <f t="shared" si="222"/>
        <v>1021.0537</v>
      </c>
      <c r="K3575" s="11" t="str">
        <f t="shared" si="223"/>
        <v>P0298|Oct</v>
      </c>
    </row>
    <row r="3576" spans="1:11" ht="15" customHeight="1" x14ac:dyDescent="0.25">
      <c r="A3576" s="2" t="s">
        <v>631</v>
      </c>
      <c r="B3576" s="2" t="s">
        <v>9</v>
      </c>
      <c r="C3576" s="2">
        <v>7</v>
      </c>
      <c r="D3576" s="4">
        <v>117.93</v>
      </c>
      <c r="E3576" s="5">
        <f t="shared" si="220"/>
        <v>825.51</v>
      </c>
      <c r="F3576" s="6">
        <v>0.03</v>
      </c>
      <c r="G3576" s="5">
        <f t="shared" si="221"/>
        <v>24.7653</v>
      </c>
      <c r="H3576" s="2">
        <v>2</v>
      </c>
      <c r="I3576" s="3">
        <v>240</v>
      </c>
      <c r="J3576" s="5">
        <f t="shared" si="222"/>
        <v>1040.7447</v>
      </c>
      <c r="K3576" s="11" t="str">
        <f t="shared" si="223"/>
        <v>P0298|Nov</v>
      </c>
    </row>
    <row r="3577" spans="1:11" ht="15" customHeight="1" x14ac:dyDescent="0.25">
      <c r="A3577" s="2" t="s">
        <v>631</v>
      </c>
      <c r="B3577" s="2" t="s">
        <v>10</v>
      </c>
      <c r="C3577" s="2">
        <v>15</v>
      </c>
      <c r="D3577" s="4">
        <v>243.01</v>
      </c>
      <c r="E3577" s="5">
        <f t="shared" si="220"/>
        <v>3645.1499999999996</v>
      </c>
      <c r="F3577" s="6">
        <v>0.03</v>
      </c>
      <c r="G3577" s="5">
        <f t="shared" si="221"/>
        <v>109.35449999999999</v>
      </c>
      <c r="H3577" s="2">
        <v>6</v>
      </c>
      <c r="I3577" s="3">
        <v>720</v>
      </c>
      <c r="J3577" s="5">
        <f t="shared" si="222"/>
        <v>4255.7954999999993</v>
      </c>
      <c r="K3577" s="11" t="str">
        <f t="shared" si="223"/>
        <v>P0298|Dec</v>
      </c>
    </row>
    <row r="3578" spans="1:11" ht="15" customHeight="1" x14ac:dyDescent="0.25">
      <c r="A3578" s="2" t="s">
        <v>631</v>
      </c>
      <c r="B3578" s="2" t="s">
        <v>11</v>
      </c>
      <c r="C3578" s="2">
        <v>15</v>
      </c>
      <c r="D3578" s="4">
        <v>198.21</v>
      </c>
      <c r="E3578" s="5">
        <f t="shared" si="220"/>
        <v>2973.15</v>
      </c>
      <c r="F3578" s="6">
        <v>0.03</v>
      </c>
      <c r="G3578" s="5">
        <f t="shared" si="221"/>
        <v>89.194500000000005</v>
      </c>
      <c r="H3578" s="2">
        <v>6</v>
      </c>
      <c r="I3578" s="3">
        <v>720</v>
      </c>
      <c r="J3578" s="5">
        <f t="shared" si="222"/>
        <v>3603.9555</v>
      </c>
      <c r="K3578" s="11" t="str">
        <f t="shared" si="223"/>
        <v>P0298|Jan</v>
      </c>
    </row>
    <row r="3579" spans="1:11" ht="15" customHeight="1" x14ac:dyDescent="0.25">
      <c r="A3579" s="2" t="s">
        <v>631</v>
      </c>
      <c r="B3579" s="2" t="s">
        <v>12</v>
      </c>
      <c r="C3579" s="2">
        <v>14</v>
      </c>
      <c r="D3579" s="4">
        <v>180.94</v>
      </c>
      <c r="E3579" s="5">
        <f t="shared" si="220"/>
        <v>2533.16</v>
      </c>
      <c r="F3579" s="6">
        <v>0.03</v>
      </c>
      <c r="G3579" s="5">
        <f t="shared" si="221"/>
        <v>75.994799999999998</v>
      </c>
      <c r="H3579" s="2">
        <v>5</v>
      </c>
      <c r="I3579" s="3">
        <v>600</v>
      </c>
      <c r="J3579" s="5">
        <f t="shared" si="222"/>
        <v>3057.1651999999999</v>
      </c>
      <c r="K3579" s="11" t="str">
        <f t="shared" si="223"/>
        <v>P0298|Feb</v>
      </c>
    </row>
    <row r="3580" spans="1:11" ht="15" customHeight="1" x14ac:dyDescent="0.25">
      <c r="A3580" s="2" t="s">
        <v>631</v>
      </c>
      <c r="B3580" s="2" t="s">
        <v>13</v>
      </c>
      <c r="C3580" s="2">
        <v>12</v>
      </c>
      <c r="D3580" s="4">
        <v>175.67</v>
      </c>
      <c r="E3580" s="5">
        <f t="shared" si="220"/>
        <v>2108.04</v>
      </c>
      <c r="F3580" s="6">
        <v>0.03</v>
      </c>
      <c r="G3580" s="5">
        <f t="shared" si="221"/>
        <v>63.241199999999999</v>
      </c>
      <c r="H3580" s="2">
        <v>4</v>
      </c>
      <c r="I3580" s="3">
        <v>480</v>
      </c>
      <c r="J3580" s="5">
        <f t="shared" si="222"/>
        <v>2524.7988</v>
      </c>
      <c r="K3580" s="11" t="str">
        <f t="shared" si="223"/>
        <v>P0298|Mar</v>
      </c>
    </row>
    <row r="3581" spans="1:11" ht="15" customHeight="1" x14ac:dyDescent="0.25">
      <c r="A3581" s="2" t="s">
        <v>633</v>
      </c>
      <c r="B3581" s="2" t="s">
        <v>2</v>
      </c>
      <c r="C3581" s="2">
        <v>5</v>
      </c>
      <c r="D3581" s="4">
        <v>130.24</v>
      </c>
      <c r="E3581" s="5">
        <f t="shared" si="220"/>
        <v>651.20000000000005</v>
      </c>
      <c r="F3581" s="6">
        <v>0.03</v>
      </c>
      <c r="G3581" s="5">
        <f t="shared" si="221"/>
        <v>19.536000000000001</v>
      </c>
      <c r="H3581" s="2">
        <v>2</v>
      </c>
      <c r="I3581" s="3">
        <v>240</v>
      </c>
      <c r="J3581" s="5">
        <f t="shared" si="222"/>
        <v>871.66399999999999</v>
      </c>
      <c r="K3581" s="11" t="str">
        <f t="shared" si="223"/>
        <v>P0299|Apr</v>
      </c>
    </row>
    <row r="3582" spans="1:11" ht="15" customHeight="1" x14ac:dyDescent="0.25">
      <c r="A3582" s="2" t="s">
        <v>633</v>
      </c>
      <c r="B3582" s="2" t="s">
        <v>3</v>
      </c>
      <c r="C3582" s="2">
        <v>5</v>
      </c>
      <c r="D3582" s="4">
        <v>123.85</v>
      </c>
      <c r="E3582" s="5">
        <f t="shared" si="220"/>
        <v>619.25</v>
      </c>
      <c r="F3582" s="6">
        <v>0.03</v>
      </c>
      <c r="G3582" s="5">
        <f t="shared" si="221"/>
        <v>18.577500000000001</v>
      </c>
      <c r="H3582" s="2">
        <v>2</v>
      </c>
      <c r="I3582" s="3">
        <v>240</v>
      </c>
      <c r="J3582" s="5">
        <f t="shared" si="222"/>
        <v>840.67250000000001</v>
      </c>
      <c r="K3582" s="11" t="str">
        <f t="shared" si="223"/>
        <v>P0299|May</v>
      </c>
    </row>
    <row r="3583" spans="1:11" ht="15" customHeight="1" x14ac:dyDescent="0.25">
      <c r="A3583" s="2" t="s">
        <v>633</v>
      </c>
      <c r="B3583" s="2" t="s">
        <v>4</v>
      </c>
      <c r="C3583" s="2">
        <v>6</v>
      </c>
      <c r="D3583" s="4">
        <v>131.52000000000001</v>
      </c>
      <c r="E3583" s="5">
        <f t="shared" si="220"/>
        <v>789.12000000000012</v>
      </c>
      <c r="F3583" s="6">
        <v>0.03</v>
      </c>
      <c r="G3583" s="5">
        <f t="shared" si="221"/>
        <v>23.673600000000004</v>
      </c>
      <c r="H3583" s="2">
        <v>2</v>
      </c>
      <c r="I3583" s="3">
        <v>240</v>
      </c>
      <c r="J3583" s="5">
        <f t="shared" si="222"/>
        <v>1005.4464000000002</v>
      </c>
      <c r="K3583" s="11" t="str">
        <f t="shared" si="223"/>
        <v>P0299|Jun</v>
      </c>
    </row>
    <row r="3584" spans="1:11" ht="15" customHeight="1" x14ac:dyDescent="0.25">
      <c r="A3584" s="2" t="s">
        <v>633</v>
      </c>
      <c r="B3584" s="2" t="s">
        <v>5</v>
      </c>
      <c r="C3584" s="2">
        <v>9</v>
      </c>
      <c r="D3584" s="4">
        <v>160.91999999999999</v>
      </c>
      <c r="E3584" s="5">
        <f t="shared" si="220"/>
        <v>1448.28</v>
      </c>
      <c r="F3584" s="6">
        <v>0.03</v>
      </c>
      <c r="G3584" s="5">
        <f t="shared" si="221"/>
        <v>43.448399999999999</v>
      </c>
      <c r="H3584" s="2">
        <v>2</v>
      </c>
      <c r="I3584" s="3">
        <v>240</v>
      </c>
      <c r="J3584" s="5">
        <f t="shared" si="222"/>
        <v>1644.8316</v>
      </c>
      <c r="K3584" s="11" t="str">
        <f t="shared" si="223"/>
        <v>P0299|Jul</v>
      </c>
    </row>
    <row r="3585" spans="1:11" ht="15" customHeight="1" x14ac:dyDescent="0.25">
      <c r="A3585" s="2" t="s">
        <v>633</v>
      </c>
      <c r="B3585" s="2" t="s">
        <v>6</v>
      </c>
      <c r="C3585" s="2">
        <v>8</v>
      </c>
      <c r="D3585" s="4">
        <v>152.37</v>
      </c>
      <c r="E3585" s="5">
        <f t="shared" si="220"/>
        <v>1218.96</v>
      </c>
      <c r="F3585" s="6">
        <v>0.03</v>
      </c>
      <c r="G3585" s="5">
        <f t="shared" si="221"/>
        <v>36.568800000000003</v>
      </c>
      <c r="H3585" s="2">
        <v>2</v>
      </c>
      <c r="I3585" s="3">
        <v>240</v>
      </c>
      <c r="J3585" s="5">
        <f t="shared" si="222"/>
        <v>1422.3912</v>
      </c>
      <c r="K3585" s="11" t="str">
        <f t="shared" si="223"/>
        <v>P0299|Aug</v>
      </c>
    </row>
    <row r="3586" spans="1:11" ht="15" customHeight="1" x14ac:dyDescent="0.25">
      <c r="A3586" s="2" t="s">
        <v>633</v>
      </c>
      <c r="B3586" s="2" t="s">
        <v>7</v>
      </c>
      <c r="C3586" s="2">
        <v>6</v>
      </c>
      <c r="D3586" s="4">
        <v>131.08000000000001</v>
      </c>
      <c r="E3586" s="5">
        <f t="shared" si="220"/>
        <v>786.48</v>
      </c>
      <c r="F3586" s="6">
        <v>0.03</v>
      </c>
      <c r="G3586" s="5">
        <f t="shared" si="221"/>
        <v>23.5944</v>
      </c>
      <c r="H3586" s="2">
        <v>2</v>
      </c>
      <c r="I3586" s="3">
        <v>240</v>
      </c>
      <c r="J3586" s="5">
        <f t="shared" si="222"/>
        <v>1002.8856000000001</v>
      </c>
      <c r="K3586" s="11" t="str">
        <f t="shared" si="223"/>
        <v>P0299|Sep</v>
      </c>
    </row>
    <row r="3587" spans="1:11" ht="15" customHeight="1" x14ac:dyDescent="0.25">
      <c r="A3587" s="2" t="s">
        <v>633</v>
      </c>
      <c r="B3587" s="2" t="s">
        <v>8</v>
      </c>
      <c r="C3587" s="2">
        <v>5</v>
      </c>
      <c r="D3587" s="4">
        <v>128.22999999999999</v>
      </c>
      <c r="E3587" s="5">
        <f t="shared" si="220"/>
        <v>641.15</v>
      </c>
      <c r="F3587" s="6">
        <v>0.03</v>
      </c>
      <c r="G3587" s="5">
        <f t="shared" si="221"/>
        <v>19.234499999999997</v>
      </c>
      <c r="H3587" s="2">
        <v>2</v>
      </c>
      <c r="I3587" s="3">
        <v>240</v>
      </c>
      <c r="J3587" s="5">
        <f t="shared" si="222"/>
        <v>861.91549999999995</v>
      </c>
      <c r="K3587" s="11" t="str">
        <f t="shared" si="223"/>
        <v>P0299|Oct</v>
      </c>
    </row>
    <row r="3588" spans="1:11" ht="15" customHeight="1" x14ac:dyDescent="0.25">
      <c r="A3588" s="2" t="s">
        <v>633</v>
      </c>
      <c r="B3588" s="2" t="s">
        <v>9</v>
      </c>
      <c r="C3588" s="2">
        <v>6</v>
      </c>
      <c r="D3588" s="4">
        <v>142.9</v>
      </c>
      <c r="E3588" s="5">
        <f t="shared" si="220"/>
        <v>857.40000000000009</v>
      </c>
      <c r="F3588" s="6">
        <v>0.03</v>
      </c>
      <c r="G3588" s="5">
        <f t="shared" si="221"/>
        <v>25.722000000000001</v>
      </c>
      <c r="H3588" s="2">
        <v>2</v>
      </c>
      <c r="I3588" s="3">
        <v>240</v>
      </c>
      <c r="J3588" s="5">
        <f t="shared" si="222"/>
        <v>1071.6780000000001</v>
      </c>
      <c r="K3588" s="11" t="str">
        <f t="shared" si="223"/>
        <v>P0299|Nov</v>
      </c>
    </row>
    <row r="3589" spans="1:11" ht="15" customHeight="1" x14ac:dyDescent="0.25">
      <c r="A3589" s="2" t="s">
        <v>633</v>
      </c>
      <c r="B3589" s="2" t="s">
        <v>10</v>
      </c>
      <c r="C3589" s="2">
        <v>11</v>
      </c>
      <c r="D3589" s="4">
        <v>274.05</v>
      </c>
      <c r="E3589" s="5">
        <f t="shared" ref="E3589:E3604" si="224">C3589*D3589</f>
        <v>3014.55</v>
      </c>
      <c r="F3589" s="6">
        <v>0.03</v>
      </c>
      <c r="G3589" s="5">
        <f t="shared" ref="G3589:G3604" si="225">E3589*F3589</f>
        <v>90.436499999999995</v>
      </c>
      <c r="H3589" s="2">
        <v>4</v>
      </c>
      <c r="I3589" s="3">
        <v>480</v>
      </c>
      <c r="J3589" s="5">
        <f t="shared" ref="J3589:J3604" si="226">E3589+I3589-G3589</f>
        <v>3404.1135000000004</v>
      </c>
      <c r="K3589" s="11" t="str">
        <f t="shared" ref="K3589:K3604" si="227">A3589&amp;"|"&amp;B3589</f>
        <v>P0299|Dec</v>
      </c>
    </row>
    <row r="3590" spans="1:11" ht="15" customHeight="1" x14ac:dyDescent="0.25">
      <c r="A3590" s="2" t="s">
        <v>633</v>
      </c>
      <c r="B3590" s="2" t="s">
        <v>11</v>
      </c>
      <c r="C3590" s="2">
        <v>12</v>
      </c>
      <c r="D3590" s="4">
        <v>226.1</v>
      </c>
      <c r="E3590" s="5">
        <f t="shared" si="224"/>
        <v>2713.2</v>
      </c>
      <c r="F3590" s="6">
        <v>0.03</v>
      </c>
      <c r="G3590" s="5">
        <f t="shared" si="225"/>
        <v>81.395999999999987</v>
      </c>
      <c r="H3590" s="2">
        <v>5</v>
      </c>
      <c r="I3590" s="3">
        <v>600</v>
      </c>
      <c r="J3590" s="5">
        <f t="shared" si="226"/>
        <v>3231.8039999999996</v>
      </c>
      <c r="K3590" s="11" t="str">
        <f t="shared" si="227"/>
        <v>P0299|Jan</v>
      </c>
    </row>
    <row r="3591" spans="1:11" ht="15" customHeight="1" x14ac:dyDescent="0.25">
      <c r="A3591" s="2" t="s">
        <v>633</v>
      </c>
      <c r="B3591" s="2" t="s">
        <v>12</v>
      </c>
      <c r="C3591" s="2">
        <v>10</v>
      </c>
      <c r="D3591" s="4">
        <v>215.82</v>
      </c>
      <c r="E3591" s="5">
        <f t="shared" si="224"/>
        <v>2158.1999999999998</v>
      </c>
      <c r="F3591" s="6">
        <v>0.03</v>
      </c>
      <c r="G3591" s="5">
        <f t="shared" si="225"/>
        <v>64.745999999999995</v>
      </c>
      <c r="H3591" s="2">
        <v>4</v>
      </c>
      <c r="I3591" s="3">
        <v>480</v>
      </c>
      <c r="J3591" s="5">
        <f t="shared" si="226"/>
        <v>2573.4539999999997</v>
      </c>
      <c r="K3591" s="11" t="str">
        <f t="shared" si="227"/>
        <v>P0299|Feb</v>
      </c>
    </row>
    <row r="3592" spans="1:11" ht="15" customHeight="1" x14ac:dyDescent="0.25">
      <c r="A3592" s="2" t="s">
        <v>633</v>
      </c>
      <c r="B3592" s="2" t="s">
        <v>13</v>
      </c>
      <c r="C3592" s="2">
        <v>10</v>
      </c>
      <c r="D3592" s="4">
        <v>200.47</v>
      </c>
      <c r="E3592" s="5">
        <f t="shared" si="224"/>
        <v>2004.7</v>
      </c>
      <c r="F3592" s="6">
        <v>0.03</v>
      </c>
      <c r="G3592" s="5">
        <f t="shared" si="225"/>
        <v>60.140999999999998</v>
      </c>
      <c r="H3592" s="2">
        <v>4</v>
      </c>
      <c r="I3592" s="3">
        <v>480</v>
      </c>
      <c r="J3592" s="5">
        <f t="shared" si="226"/>
        <v>2424.5589999999997</v>
      </c>
      <c r="K3592" s="11" t="str">
        <f t="shared" si="227"/>
        <v>P0299|Mar</v>
      </c>
    </row>
    <row r="3593" spans="1:11" ht="15" customHeight="1" x14ac:dyDescent="0.25">
      <c r="A3593" s="2" t="s">
        <v>635</v>
      </c>
      <c r="B3593" s="2" t="s">
        <v>2</v>
      </c>
      <c r="C3593" s="2">
        <v>7</v>
      </c>
      <c r="D3593" s="4">
        <v>208.64</v>
      </c>
      <c r="E3593" s="5">
        <f t="shared" si="224"/>
        <v>1460.48</v>
      </c>
      <c r="F3593" s="6">
        <v>0.03</v>
      </c>
      <c r="G3593" s="5">
        <f t="shared" si="225"/>
        <v>43.814399999999999</v>
      </c>
      <c r="H3593" s="2">
        <v>2</v>
      </c>
      <c r="I3593" s="3">
        <v>370</v>
      </c>
      <c r="J3593" s="5">
        <f t="shared" si="226"/>
        <v>1786.6656</v>
      </c>
      <c r="K3593" s="11" t="str">
        <f t="shared" si="227"/>
        <v>P0300|Apr</v>
      </c>
    </row>
    <row r="3594" spans="1:11" ht="15" customHeight="1" x14ac:dyDescent="0.25">
      <c r="A3594" s="2" t="s">
        <v>635</v>
      </c>
      <c r="B3594" s="2" t="s">
        <v>3</v>
      </c>
      <c r="C3594" s="2">
        <v>8</v>
      </c>
      <c r="D3594" s="4">
        <v>193.3</v>
      </c>
      <c r="E3594" s="5">
        <f t="shared" si="224"/>
        <v>1546.4</v>
      </c>
      <c r="F3594" s="6">
        <v>0.03</v>
      </c>
      <c r="G3594" s="5">
        <f t="shared" si="225"/>
        <v>46.392000000000003</v>
      </c>
      <c r="H3594" s="2">
        <v>2</v>
      </c>
      <c r="I3594" s="3">
        <v>370</v>
      </c>
      <c r="J3594" s="5">
        <f t="shared" si="226"/>
        <v>1870.008</v>
      </c>
      <c r="K3594" s="11" t="str">
        <f t="shared" si="227"/>
        <v>P0300|May</v>
      </c>
    </row>
    <row r="3595" spans="1:11" ht="15" customHeight="1" x14ac:dyDescent="0.25">
      <c r="A3595" s="2" t="s">
        <v>635</v>
      </c>
      <c r="B3595" s="2" t="s">
        <v>4</v>
      </c>
      <c r="C3595" s="2">
        <v>8</v>
      </c>
      <c r="D3595" s="4">
        <v>204.34</v>
      </c>
      <c r="E3595" s="5">
        <f t="shared" si="224"/>
        <v>1634.72</v>
      </c>
      <c r="F3595" s="6">
        <v>0.03</v>
      </c>
      <c r="G3595" s="5">
        <f t="shared" si="225"/>
        <v>49.041600000000003</v>
      </c>
      <c r="H3595" s="2">
        <v>2</v>
      </c>
      <c r="I3595" s="3">
        <v>370</v>
      </c>
      <c r="J3595" s="5">
        <f t="shared" si="226"/>
        <v>1955.6784</v>
      </c>
      <c r="K3595" s="11" t="str">
        <f t="shared" si="227"/>
        <v>P0300|Jun</v>
      </c>
    </row>
    <row r="3596" spans="1:11" ht="15" customHeight="1" x14ac:dyDescent="0.25">
      <c r="A3596" s="2" t="s">
        <v>635</v>
      </c>
      <c r="B3596" s="2" t="s">
        <v>5</v>
      </c>
      <c r="C3596" s="2">
        <v>12</v>
      </c>
      <c r="D3596" s="4">
        <v>208.8</v>
      </c>
      <c r="E3596" s="5">
        <f t="shared" si="224"/>
        <v>2505.6000000000004</v>
      </c>
      <c r="F3596" s="6">
        <v>0.03</v>
      </c>
      <c r="G3596" s="5">
        <f t="shared" si="225"/>
        <v>75.168000000000006</v>
      </c>
      <c r="H3596" s="2">
        <v>3</v>
      </c>
      <c r="I3596" s="3">
        <v>555</v>
      </c>
      <c r="J3596" s="5">
        <f t="shared" si="226"/>
        <v>2985.4320000000002</v>
      </c>
      <c r="K3596" s="11" t="str">
        <f t="shared" si="227"/>
        <v>P0300|Jul</v>
      </c>
    </row>
    <row r="3597" spans="1:11" ht="15" customHeight="1" x14ac:dyDescent="0.25">
      <c r="A3597" s="2" t="s">
        <v>635</v>
      </c>
      <c r="B3597" s="2" t="s">
        <v>6</v>
      </c>
      <c r="C3597" s="2">
        <v>13</v>
      </c>
      <c r="D3597" s="4">
        <v>214.67</v>
      </c>
      <c r="E3597" s="5">
        <f t="shared" si="224"/>
        <v>2790.71</v>
      </c>
      <c r="F3597" s="6">
        <v>0.03</v>
      </c>
      <c r="G3597" s="5">
        <f t="shared" si="225"/>
        <v>83.721299999999999</v>
      </c>
      <c r="H3597" s="2">
        <v>3</v>
      </c>
      <c r="I3597" s="3">
        <v>555</v>
      </c>
      <c r="J3597" s="5">
        <f t="shared" si="226"/>
        <v>3261.9886999999999</v>
      </c>
      <c r="K3597" s="11" t="str">
        <f t="shared" si="227"/>
        <v>P0300|Aug</v>
      </c>
    </row>
    <row r="3598" spans="1:11" ht="15" customHeight="1" x14ac:dyDescent="0.25">
      <c r="A3598" s="2" t="s">
        <v>635</v>
      </c>
      <c r="B3598" s="2" t="s">
        <v>7</v>
      </c>
      <c r="C3598" s="2">
        <v>8</v>
      </c>
      <c r="D3598" s="4">
        <v>205.95</v>
      </c>
      <c r="E3598" s="5">
        <f t="shared" si="224"/>
        <v>1647.6</v>
      </c>
      <c r="F3598" s="6">
        <v>0.03</v>
      </c>
      <c r="G3598" s="5">
        <f t="shared" si="225"/>
        <v>49.427999999999997</v>
      </c>
      <c r="H3598" s="2">
        <v>2</v>
      </c>
      <c r="I3598" s="3">
        <v>370</v>
      </c>
      <c r="J3598" s="5">
        <f t="shared" si="226"/>
        <v>1968.172</v>
      </c>
      <c r="K3598" s="11" t="str">
        <f t="shared" si="227"/>
        <v>P0300|Sep</v>
      </c>
    </row>
    <row r="3599" spans="1:11" ht="15" customHeight="1" x14ac:dyDescent="0.25">
      <c r="A3599" s="2" t="s">
        <v>635</v>
      </c>
      <c r="B3599" s="2" t="s">
        <v>8</v>
      </c>
      <c r="C3599" s="2">
        <v>8</v>
      </c>
      <c r="D3599" s="4">
        <v>190.22</v>
      </c>
      <c r="E3599" s="5">
        <f t="shared" si="224"/>
        <v>1521.76</v>
      </c>
      <c r="F3599" s="6">
        <v>0.03</v>
      </c>
      <c r="G3599" s="5">
        <f t="shared" si="225"/>
        <v>45.652799999999999</v>
      </c>
      <c r="H3599" s="2">
        <v>3</v>
      </c>
      <c r="I3599" s="3">
        <v>555</v>
      </c>
      <c r="J3599" s="5">
        <f t="shared" si="226"/>
        <v>2031.1072000000001</v>
      </c>
      <c r="K3599" s="11" t="str">
        <f t="shared" si="227"/>
        <v>P0300|Oct</v>
      </c>
    </row>
    <row r="3600" spans="1:11" ht="15" customHeight="1" x14ac:dyDescent="0.25">
      <c r="A3600" s="2" t="s">
        <v>635</v>
      </c>
      <c r="B3600" s="2" t="s">
        <v>9</v>
      </c>
      <c r="C3600" s="2">
        <v>7</v>
      </c>
      <c r="D3600" s="4">
        <v>208.53</v>
      </c>
      <c r="E3600" s="5">
        <f t="shared" si="224"/>
        <v>1459.71</v>
      </c>
      <c r="F3600" s="6">
        <v>0.03</v>
      </c>
      <c r="G3600" s="5">
        <f t="shared" si="225"/>
        <v>43.7913</v>
      </c>
      <c r="H3600" s="2">
        <v>3</v>
      </c>
      <c r="I3600" s="3">
        <v>555</v>
      </c>
      <c r="J3600" s="5">
        <f t="shared" si="226"/>
        <v>1970.9186999999999</v>
      </c>
      <c r="K3600" s="11" t="str">
        <f t="shared" si="227"/>
        <v>P0300|Nov</v>
      </c>
    </row>
    <row r="3601" spans="1:11" ht="15" customHeight="1" x14ac:dyDescent="0.25">
      <c r="A3601" s="2" t="s">
        <v>635</v>
      </c>
      <c r="B3601" s="2" t="s">
        <v>10</v>
      </c>
      <c r="C3601" s="2">
        <v>15</v>
      </c>
      <c r="D3601" s="4">
        <v>358.68</v>
      </c>
      <c r="E3601" s="5">
        <f t="shared" si="224"/>
        <v>5380.2</v>
      </c>
      <c r="F3601" s="6">
        <v>0.03</v>
      </c>
      <c r="G3601" s="5">
        <f t="shared" si="225"/>
        <v>161.40599999999998</v>
      </c>
      <c r="H3601" s="2">
        <v>6</v>
      </c>
      <c r="I3601" s="3">
        <v>1110</v>
      </c>
      <c r="J3601" s="5">
        <f t="shared" si="226"/>
        <v>6328.7939999999999</v>
      </c>
      <c r="K3601" s="11" t="str">
        <f t="shared" si="227"/>
        <v>P0300|Dec</v>
      </c>
    </row>
    <row r="3602" spans="1:11" ht="15" customHeight="1" x14ac:dyDescent="0.25">
      <c r="A3602" s="2" t="s">
        <v>635</v>
      </c>
      <c r="B3602" s="2" t="s">
        <v>11</v>
      </c>
      <c r="C3602" s="2">
        <v>14</v>
      </c>
      <c r="D3602" s="4">
        <v>341.43</v>
      </c>
      <c r="E3602" s="5">
        <f t="shared" si="224"/>
        <v>4780.0200000000004</v>
      </c>
      <c r="F3602" s="6">
        <v>0.03</v>
      </c>
      <c r="G3602" s="5">
        <f t="shared" si="225"/>
        <v>143.4006</v>
      </c>
      <c r="H3602" s="2">
        <v>6</v>
      </c>
      <c r="I3602" s="3">
        <v>1110</v>
      </c>
      <c r="J3602" s="5">
        <f t="shared" si="226"/>
        <v>5746.6194000000005</v>
      </c>
      <c r="K3602" s="11" t="str">
        <f t="shared" si="227"/>
        <v>P0300|Jan</v>
      </c>
    </row>
    <row r="3603" spans="1:11" ht="15" customHeight="1" x14ac:dyDescent="0.25">
      <c r="A3603" s="2" t="s">
        <v>635</v>
      </c>
      <c r="B3603" s="2" t="s">
        <v>12</v>
      </c>
      <c r="C3603" s="2">
        <v>14</v>
      </c>
      <c r="D3603" s="4">
        <v>302.16000000000003</v>
      </c>
      <c r="E3603" s="5">
        <f t="shared" si="224"/>
        <v>4230.2400000000007</v>
      </c>
      <c r="F3603" s="6">
        <v>0.03</v>
      </c>
      <c r="G3603" s="5">
        <f t="shared" si="225"/>
        <v>126.90720000000002</v>
      </c>
      <c r="H3603" s="2">
        <v>5</v>
      </c>
      <c r="I3603" s="3">
        <v>925</v>
      </c>
      <c r="J3603" s="5">
        <f t="shared" si="226"/>
        <v>5028.332800000001</v>
      </c>
      <c r="K3603" s="11" t="str">
        <f t="shared" si="227"/>
        <v>P0300|Feb</v>
      </c>
    </row>
    <row r="3604" spans="1:11" ht="15" customHeight="1" x14ac:dyDescent="0.25">
      <c r="A3604" s="2" t="s">
        <v>635</v>
      </c>
      <c r="B3604" s="2" t="s">
        <v>13</v>
      </c>
      <c r="C3604" s="2">
        <v>12</v>
      </c>
      <c r="D3604" s="4">
        <v>269.89</v>
      </c>
      <c r="E3604" s="5">
        <f t="shared" si="224"/>
        <v>3238.68</v>
      </c>
      <c r="F3604" s="6">
        <v>0.03</v>
      </c>
      <c r="G3604" s="5">
        <f t="shared" si="225"/>
        <v>97.160399999999996</v>
      </c>
      <c r="H3604" s="2">
        <v>4</v>
      </c>
      <c r="I3604" s="3">
        <v>740</v>
      </c>
      <c r="J3604" s="5">
        <f t="shared" si="226"/>
        <v>3881.5195999999996</v>
      </c>
      <c r="K3604" s="11" t="str">
        <f t="shared" si="227"/>
        <v>P0300|Mar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04"/>
  <sheetViews>
    <sheetView zoomScaleNormal="100" workbookViewId="0">
      <pane ySplit="4" topLeftCell="A50" activePane="bottomLeft" state="frozen"/>
      <selection pane="bottomLeft" activeCell="K18" sqref="K18"/>
    </sheetView>
  </sheetViews>
  <sheetFormatPr defaultColWidth="8.7109375" defaultRowHeight="15" x14ac:dyDescent="0.25"/>
  <cols>
    <col min="1" max="1" width="11" customWidth="1"/>
    <col min="2" max="2" width="8" customWidth="1"/>
    <col min="3" max="3" width="15" customWidth="1"/>
    <col min="4" max="4" width="12" customWidth="1"/>
    <col min="5" max="5" width="15" customWidth="1"/>
    <col min="6" max="6" width="17" customWidth="1"/>
    <col min="7" max="7" width="16" customWidth="1"/>
    <col min="8" max="8" width="17.7109375" customWidth="1"/>
    <col min="9" max="9" width="15" customWidth="1"/>
    <col min="10" max="10" width="17" customWidth="1"/>
    <col min="11" max="11" width="19" customWidth="1"/>
    <col min="12" max="12" width="17" customWidth="1"/>
    <col min="13" max="13" width="12.7109375" customWidth="1"/>
  </cols>
  <sheetData>
    <row r="1" spans="1:12" ht="17.25" customHeight="1" x14ac:dyDescent="0.25">
      <c r="A1" s="58" t="s">
        <v>647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15" customHeight="1" x14ac:dyDescent="0.25">
      <c r="A2" s="59" t="s">
        <v>648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4" spans="1:12" ht="41.25" customHeight="1" x14ac:dyDescent="0.25">
      <c r="A4" s="1" t="s">
        <v>16</v>
      </c>
      <c r="B4" s="1" t="s">
        <v>1</v>
      </c>
      <c r="C4" s="1" t="s">
        <v>649</v>
      </c>
      <c r="D4" s="1" t="s">
        <v>650</v>
      </c>
      <c r="E4" s="1" t="s">
        <v>651</v>
      </c>
      <c r="F4" s="1" t="s">
        <v>652</v>
      </c>
      <c r="G4" s="1" t="s">
        <v>653</v>
      </c>
      <c r="H4" s="1" t="s">
        <v>654</v>
      </c>
      <c r="I4" s="1" t="s">
        <v>655</v>
      </c>
      <c r="J4" s="9" t="s">
        <v>666</v>
      </c>
    </row>
    <row r="5" spans="1:12" ht="15" customHeight="1" x14ac:dyDescent="0.25">
      <c r="A5" s="2" t="s">
        <v>22</v>
      </c>
      <c r="B5" s="2" t="s">
        <v>2</v>
      </c>
      <c r="C5" s="4">
        <v>15.882277563190399</v>
      </c>
      <c r="D5" s="4">
        <v>4.04</v>
      </c>
      <c r="E5" s="4">
        <v>293.72772243680998</v>
      </c>
      <c r="F5" s="4">
        <v>0</v>
      </c>
      <c r="G5" s="4">
        <v>85.96</v>
      </c>
      <c r="H5" s="4">
        <v>19.87</v>
      </c>
      <c r="I5" s="5">
        <f t="shared" ref="I5:I68" si="0">SUM(C5:H5)</f>
        <v>419.48000000000036</v>
      </c>
      <c r="J5" s="11" t="str">
        <f t="shared" ref="J5:J68" si="1">A5&amp;"|"&amp;B5</f>
        <v>P0001|Apr</v>
      </c>
    </row>
    <row r="6" spans="1:12" ht="15" customHeight="1" x14ac:dyDescent="0.25">
      <c r="A6" s="2" t="s">
        <v>22</v>
      </c>
      <c r="B6" s="2" t="s">
        <v>3</v>
      </c>
      <c r="C6" s="4">
        <v>15.35647624856</v>
      </c>
      <c r="D6" s="4">
        <v>4.04</v>
      </c>
      <c r="E6" s="4">
        <v>284.00352375144001</v>
      </c>
      <c r="F6" s="4">
        <v>0</v>
      </c>
      <c r="G6" s="4">
        <v>85.96</v>
      </c>
      <c r="H6" s="4">
        <v>129.25</v>
      </c>
      <c r="I6" s="5">
        <f t="shared" si="0"/>
        <v>518.61</v>
      </c>
      <c r="J6" s="11" t="str">
        <f t="shared" si="1"/>
        <v>P0001|May</v>
      </c>
    </row>
    <row r="7" spans="1:12" ht="15" customHeight="1" x14ac:dyDescent="0.25">
      <c r="A7" s="2" t="s">
        <v>22</v>
      </c>
      <c r="B7" s="2" t="s">
        <v>4</v>
      </c>
      <c r="C7" s="4">
        <v>14.9440428271329</v>
      </c>
      <c r="D7" s="4">
        <v>4.04</v>
      </c>
      <c r="E7" s="4">
        <v>276.375957172867</v>
      </c>
      <c r="F7" s="4">
        <v>0</v>
      </c>
      <c r="G7" s="4">
        <v>85.96</v>
      </c>
      <c r="H7" s="4">
        <v>167.46</v>
      </c>
      <c r="I7" s="5">
        <f t="shared" si="0"/>
        <v>548.77999999999986</v>
      </c>
      <c r="J7" s="11" t="str">
        <f t="shared" si="1"/>
        <v>P0001|Jun</v>
      </c>
    </row>
    <row r="8" spans="1:12" ht="15" customHeight="1" x14ac:dyDescent="0.25">
      <c r="A8" s="2" t="s">
        <v>22</v>
      </c>
      <c r="B8" s="2" t="s">
        <v>5</v>
      </c>
      <c r="C8" s="4">
        <v>12.5367578250678</v>
      </c>
      <c r="D8" s="4">
        <v>7.7</v>
      </c>
      <c r="E8" s="4">
        <v>347.78324217493201</v>
      </c>
      <c r="F8" s="4">
        <v>0</v>
      </c>
      <c r="G8" s="4">
        <v>85.96</v>
      </c>
      <c r="H8" s="4">
        <v>448.89</v>
      </c>
      <c r="I8" s="5">
        <f t="shared" si="0"/>
        <v>902.86999999999978</v>
      </c>
      <c r="J8" s="11" t="str">
        <f t="shared" si="1"/>
        <v>P0001|Jul</v>
      </c>
    </row>
    <row r="9" spans="1:12" ht="15" customHeight="1" x14ac:dyDescent="0.25">
      <c r="A9" s="2" t="s">
        <v>22</v>
      </c>
      <c r="B9" s="2" t="s">
        <v>6</v>
      </c>
      <c r="C9" s="4">
        <v>27.2779260237781</v>
      </c>
      <c r="D9" s="4">
        <v>4.04</v>
      </c>
      <c r="E9" s="4">
        <v>334.992073976222</v>
      </c>
      <c r="F9" s="4">
        <v>0</v>
      </c>
      <c r="G9" s="4">
        <v>85.96</v>
      </c>
      <c r="H9" s="4">
        <v>414.07</v>
      </c>
      <c r="I9" s="5">
        <f t="shared" si="0"/>
        <v>866.34000000000015</v>
      </c>
      <c r="J9" s="11" t="str">
        <f t="shared" si="1"/>
        <v>P0001|Aug</v>
      </c>
    </row>
    <row r="10" spans="1:12" ht="15" customHeight="1" x14ac:dyDescent="0.25">
      <c r="A10" s="2" t="s">
        <v>22</v>
      </c>
      <c r="B10" s="2" t="s">
        <v>7</v>
      </c>
      <c r="C10" s="4">
        <v>30.109029511555001</v>
      </c>
      <c r="D10" s="4">
        <v>6.23</v>
      </c>
      <c r="E10" s="4">
        <v>260.040970488445</v>
      </c>
      <c r="F10" s="4">
        <v>0</v>
      </c>
      <c r="G10" s="4">
        <v>85.96</v>
      </c>
      <c r="H10" s="4">
        <v>88.65</v>
      </c>
      <c r="I10" s="5">
        <f t="shared" si="0"/>
        <v>470.99</v>
      </c>
      <c r="J10" s="11" t="str">
        <f t="shared" si="1"/>
        <v>P0001|Sep</v>
      </c>
    </row>
    <row r="11" spans="1:12" ht="15" customHeight="1" x14ac:dyDescent="0.25">
      <c r="A11" s="2" t="s">
        <v>22</v>
      </c>
      <c r="B11" s="2" t="s">
        <v>8</v>
      </c>
      <c r="C11" s="4">
        <v>386.61031926090499</v>
      </c>
      <c r="D11" s="4">
        <v>9.5500000000000007</v>
      </c>
      <c r="E11" s="4">
        <v>188.22968073909499</v>
      </c>
      <c r="F11" s="4">
        <v>0</v>
      </c>
      <c r="G11" s="4">
        <v>85.96</v>
      </c>
      <c r="H11" s="4">
        <v>61.32</v>
      </c>
      <c r="I11" s="5">
        <f t="shared" si="0"/>
        <v>731.67000000000007</v>
      </c>
      <c r="J11" s="11" t="str">
        <f t="shared" si="1"/>
        <v>P0001|Oct</v>
      </c>
    </row>
    <row r="12" spans="1:12" ht="15" customHeight="1" x14ac:dyDescent="0.25">
      <c r="A12" s="2" t="s">
        <v>22</v>
      </c>
      <c r="B12" s="2" t="s">
        <v>9</v>
      </c>
      <c r="C12" s="4">
        <v>13.618939896373099</v>
      </c>
      <c r="D12" s="4">
        <v>4.04</v>
      </c>
      <c r="E12" s="4">
        <v>251.869430051813</v>
      </c>
      <c r="F12" s="4">
        <v>81.731630051813497</v>
      </c>
      <c r="G12" s="4">
        <v>85.96</v>
      </c>
      <c r="H12" s="4">
        <v>15.82</v>
      </c>
      <c r="I12" s="5">
        <f t="shared" si="0"/>
        <v>453.03999999999957</v>
      </c>
      <c r="J12" s="11" t="str">
        <f t="shared" si="1"/>
        <v>P0001|Nov</v>
      </c>
    </row>
    <row r="13" spans="1:12" ht="15" customHeight="1" x14ac:dyDescent="0.25">
      <c r="A13" s="2" t="s">
        <v>22</v>
      </c>
      <c r="B13" s="2" t="s">
        <v>10</v>
      </c>
      <c r="C13" s="4">
        <v>10.135317758985201</v>
      </c>
      <c r="D13" s="4">
        <v>4.04</v>
      </c>
      <c r="E13" s="4">
        <v>562.32938689217804</v>
      </c>
      <c r="F13" s="4">
        <v>60.825295348837201</v>
      </c>
      <c r="G13" s="4">
        <v>85.96</v>
      </c>
      <c r="H13" s="4">
        <v>27.92</v>
      </c>
      <c r="I13" s="5">
        <f t="shared" si="0"/>
        <v>751.21000000000049</v>
      </c>
      <c r="J13" s="11" t="str">
        <f t="shared" si="1"/>
        <v>P0001|Dec</v>
      </c>
    </row>
    <row r="14" spans="1:12" ht="15" customHeight="1" x14ac:dyDescent="0.25">
      <c r="A14" s="2" t="s">
        <v>22</v>
      </c>
      <c r="B14" s="2" t="s">
        <v>11</v>
      </c>
      <c r="C14" s="4">
        <v>11.4631632172512</v>
      </c>
      <c r="D14" s="4">
        <v>4.04</v>
      </c>
      <c r="E14" s="4">
        <v>500.26273391994101</v>
      </c>
      <c r="F14" s="4">
        <v>64.934102862808302</v>
      </c>
      <c r="G14" s="4">
        <v>85.96</v>
      </c>
      <c r="H14" s="4">
        <v>27.92</v>
      </c>
      <c r="I14" s="5">
        <f t="shared" si="0"/>
        <v>694.58000000000061</v>
      </c>
      <c r="J14" s="11" t="str">
        <f t="shared" si="1"/>
        <v>P0001|Jan</v>
      </c>
    </row>
    <row r="15" spans="1:12" ht="15" customHeight="1" x14ac:dyDescent="0.25">
      <c r="A15" s="2" t="s">
        <v>22</v>
      </c>
      <c r="B15" s="2" t="s">
        <v>12</v>
      </c>
      <c r="C15" s="4">
        <v>10.845386848635201</v>
      </c>
      <c r="D15" s="4">
        <v>4.04</v>
      </c>
      <c r="E15" s="4">
        <v>501.43796526054598</v>
      </c>
      <c r="F15" s="4">
        <v>65.086647890818895</v>
      </c>
      <c r="G15" s="4">
        <v>85.96</v>
      </c>
      <c r="H15" s="4">
        <v>27.92</v>
      </c>
      <c r="I15" s="5">
        <f t="shared" si="0"/>
        <v>695.29000000000008</v>
      </c>
      <c r="J15" s="11" t="str">
        <f t="shared" si="1"/>
        <v>P0001|Feb</v>
      </c>
    </row>
    <row r="16" spans="1:12" ht="15" customHeight="1" x14ac:dyDescent="0.25">
      <c r="A16" s="2" t="s">
        <v>22</v>
      </c>
      <c r="B16" s="2" t="s">
        <v>13</v>
      </c>
      <c r="C16" s="4">
        <v>11.1281273273273</v>
      </c>
      <c r="D16" s="4">
        <v>4.04</v>
      </c>
      <c r="E16" s="4">
        <v>411.60840840840802</v>
      </c>
      <c r="F16" s="4">
        <v>66.783464264264296</v>
      </c>
      <c r="G16" s="4">
        <v>85.96</v>
      </c>
      <c r="H16" s="4">
        <v>27.92</v>
      </c>
      <c r="I16" s="5">
        <f t="shared" si="0"/>
        <v>607.4399999999996</v>
      </c>
      <c r="J16" s="11" t="str">
        <f t="shared" si="1"/>
        <v>P0001|Mar</v>
      </c>
    </row>
    <row r="17" spans="1:10" ht="15" customHeight="1" x14ac:dyDescent="0.25">
      <c r="A17" s="2" t="s">
        <v>26</v>
      </c>
      <c r="B17" s="2" t="s">
        <v>2</v>
      </c>
      <c r="C17" s="4">
        <v>105.048898505114</v>
      </c>
      <c r="D17" s="4">
        <v>14.46</v>
      </c>
      <c r="E17" s="4">
        <v>515.96110149488595</v>
      </c>
      <c r="F17" s="4">
        <v>0</v>
      </c>
      <c r="G17" s="4">
        <v>85.96</v>
      </c>
      <c r="H17" s="4">
        <v>79.5</v>
      </c>
      <c r="I17" s="5">
        <f t="shared" si="0"/>
        <v>800.93</v>
      </c>
      <c r="J17" s="11" t="str">
        <f t="shared" si="1"/>
        <v>P0002|Apr</v>
      </c>
    </row>
    <row r="18" spans="1:10" ht="15" customHeight="1" x14ac:dyDescent="0.25">
      <c r="A18" s="2" t="s">
        <v>26</v>
      </c>
      <c r="B18" s="2" t="s">
        <v>3</v>
      </c>
      <c r="C18" s="4">
        <v>17.967267525035801</v>
      </c>
      <c r="D18" s="4">
        <v>8.1199999999999992</v>
      </c>
      <c r="E18" s="4">
        <v>550.91273247496395</v>
      </c>
      <c r="F18" s="4">
        <v>0</v>
      </c>
      <c r="G18" s="4">
        <v>85.96</v>
      </c>
      <c r="H18" s="4">
        <v>516.99</v>
      </c>
      <c r="I18" s="5">
        <f t="shared" si="0"/>
        <v>1179.9499999999998</v>
      </c>
      <c r="J18" s="11" t="str">
        <f t="shared" si="1"/>
        <v>P0002|May</v>
      </c>
    </row>
    <row r="19" spans="1:10" ht="15" customHeight="1" x14ac:dyDescent="0.25">
      <c r="A19" s="2" t="s">
        <v>26</v>
      </c>
      <c r="B19" s="2" t="s">
        <v>4</v>
      </c>
      <c r="C19" s="4">
        <v>96.035070984208005</v>
      </c>
      <c r="D19" s="4">
        <v>15.5</v>
      </c>
      <c r="E19" s="4">
        <v>512.704929015792</v>
      </c>
      <c r="F19" s="4">
        <v>0</v>
      </c>
      <c r="G19" s="4">
        <v>85.96</v>
      </c>
      <c r="H19" s="4">
        <v>669.84</v>
      </c>
      <c r="I19" s="5">
        <f t="shared" si="0"/>
        <v>1380.04</v>
      </c>
      <c r="J19" s="11" t="str">
        <f t="shared" si="1"/>
        <v>P0002|Jun</v>
      </c>
    </row>
    <row r="20" spans="1:10" ht="15" customHeight="1" x14ac:dyDescent="0.25">
      <c r="A20" s="2" t="s">
        <v>26</v>
      </c>
      <c r="B20" s="2" t="s">
        <v>5</v>
      </c>
      <c r="C20" s="4">
        <v>44.080844132767901</v>
      </c>
      <c r="D20" s="4">
        <v>12.77</v>
      </c>
      <c r="E20" s="4">
        <v>669.06915586723198</v>
      </c>
      <c r="F20" s="4">
        <v>0</v>
      </c>
      <c r="G20" s="4">
        <v>85.96</v>
      </c>
      <c r="H20" s="4">
        <v>1795.54</v>
      </c>
      <c r="I20" s="5">
        <f t="shared" si="0"/>
        <v>2607.42</v>
      </c>
      <c r="J20" s="11" t="str">
        <f t="shared" si="1"/>
        <v>P0002|Jul</v>
      </c>
    </row>
    <row r="21" spans="1:10" ht="15" customHeight="1" x14ac:dyDescent="0.25">
      <c r="A21" s="2" t="s">
        <v>26</v>
      </c>
      <c r="B21" s="2" t="s">
        <v>6</v>
      </c>
      <c r="C21" s="4">
        <v>60.878763222131802</v>
      </c>
      <c r="D21" s="4">
        <v>8.31</v>
      </c>
      <c r="E21" s="4">
        <v>519.12123677786803</v>
      </c>
      <c r="F21" s="4">
        <v>0</v>
      </c>
      <c r="G21" s="4">
        <v>85.96</v>
      </c>
      <c r="H21" s="4">
        <v>1656.27</v>
      </c>
      <c r="I21" s="5">
        <f t="shared" si="0"/>
        <v>2330.54</v>
      </c>
      <c r="J21" s="11" t="str">
        <f t="shared" si="1"/>
        <v>P0002|Aug</v>
      </c>
    </row>
    <row r="22" spans="1:10" ht="15" customHeight="1" x14ac:dyDescent="0.25">
      <c r="A22" s="2" t="s">
        <v>26</v>
      </c>
      <c r="B22" s="2" t="s">
        <v>7</v>
      </c>
      <c r="C22" s="4">
        <v>63.178580121703803</v>
      </c>
      <c r="D22" s="4">
        <v>9.6999999999999993</v>
      </c>
      <c r="E22" s="4">
        <v>524.50141987829602</v>
      </c>
      <c r="F22" s="4">
        <v>0</v>
      </c>
      <c r="G22" s="4">
        <v>85.96</v>
      </c>
      <c r="H22" s="4">
        <v>354.6</v>
      </c>
      <c r="I22" s="5">
        <f t="shared" si="0"/>
        <v>1037.94</v>
      </c>
      <c r="J22" s="11" t="str">
        <f t="shared" si="1"/>
        <v>P0002|Sep</v>
      </c>
    </row>
    <row r="23" spans="1:10" ht="15" customHeight="1" x14ac:dyDescent="0.25">
      <c r="A23" s="2" t="s">
        <v>26</v>
      </c>
      <c r="B23" s="2" t="s">
        <v>8</v>
      </c>
      <c r="C23" s="4">
        <v>56.924117243743602</v>
      </c>
      <c r="D23" s="4">
        <v>5.09</v>
      </c>
      <c r="E23" s="4">
        <v>542.52588275625601</v>
      </c>
      <c r="F23" s="4">
        <v>0</v>
      </c>
      <c r="G23" s="4">
        <v>85.96</v>
      </c>
      <c r="H23" s="4">
        <v>245.27</v>
      </c>
      <c r="I23" s="5">
        <f t="shared" si="0"/>
        <v>935.76999999999964</v>
      </c>
      <c r="J23" s="11" t="str">
        <f t="shared" si="1"/>
        <v>P0002|Oct</v>
      </c>
    </row>
    <row r="24" spans="1:10" ht="15" customHeight="1" x14ac:dyDescent="0.25">
      <c r="A24" s="2" t="s">
        <v>26</v>
      </c>
      <c r="B24" s="2" t="s">
        <v>9</v>
      </c>
      <c r="C24" s="4">
        <v>34.702682286682901</v>
      </c>
      <c r="D24" s="4">
        <v>9.32</v>
      </c>
      <c r="E24" s="4">
        <v>495.48448478552098</v>
      </c>
      <c r="F24" s="4">
        <v>156.302832927796</v>
      </c>
      <c r="G24" s="4">
        <v>85.96</v>
      </c>
      <c r="H24" s="4">
        <v>63.29</v>
      </c>
      <c r="I24" s="5">
        <f t="shared" si="0"/>
        <v>845.05999999999983</v>
      </c>
      <c r="J24" s="11" t="str">
        <f t="shared" si="1"/>
        <v>P0002|Nov</v>
      </c>
    </row>
    <row r="25" spans="1:10" ht="15" customHeight="1" x14ac:dyDescent="0.25">
      <c r="A25" s="2" t="s">
        <v>26</v>
      </c>
      <c r="B25" s="2" t="s">
        <v>10</v>
      </c>
      <c r="C25" s="4">
        <v>51.104445699324899</v>
      </c>
      <c r="D25" s="4">
        <v>10.66</v>
      </c>
      <c r="E25" s="4">
        <v>939.52462845555601</v>
      </c>
      <c r="F25" s="4">
        <v>118.550925845119</v>
      </c>
      <c r="G25" s="4">
        <v>85.96</v>
      </c>
      <c r="H25" s="4">
        <v>111.67</v>
      </c>
      <c r="I25" s="5">
        <f t="shared" si="0"/>
        <v>1317.47</v>
      </c>
      <c r="J25" s="11" t="str">
        <f t="shared" si="1"/>
        <v>P0002|Dec</v>
      </c>
    </row>
    <row r="26" spans="1:10" ht="15" customHeight="1" x14ac:dyDescent="0.25">
      <c r="A26" s="2" t="s">
        <v>26</v>
      </c>
      <c r="B26" s="2" t="s">
        <v>11</v>
      </c>
      <c r="C26" s="4">
        <v>42.827441729499697</v>
      </c>
      <c r="D26" s="4">
        <v>14.47</v>
      </c>
      <c r="E26" s="4">
        <v>808.18045865531997</v>
      </c>
      <c r="F26" s="4">
        <v>127.47209961518</v>
      </c>
      <c r="G26" s="4">
        <v>85.96</v>
      </c>
      <c r="H26" s="4">
        <v>111.67</v>
      </c>
      <c r="I26" s="5">
        <f t="shared" si="0"/>
        <v>1190.5799999999997</v>
      </c>
      <c r="J26" s="11" t="str">
        <f t="shared" si="1"/>
        <v>P0002|Jan</v>
      </c>
    </row>
    <row r="27" spans="1:10" ht="15" customHeight="1" x14ac:dyDescent="0.25">
      <c r="A27" s="2" t="s">
        <v>26</v>
      </c>
      <c r="B27" s="2" t="s">
        <v>12</v>
      </c>
      <c r="C27" s="4">
        <v>47.408100923000298</v>
      </c>
      <c r="D27" s="4">
        <v>22.41</v>
      </c>
      <c r="E27" s="4">
        <v>802.54816567310502</v>
      </c>
      <c r="F27" s="4">
        <v>126.583733403894</v>
      </c>
      <c r="G27" s="4">
        <v>85.96</v>
      </c>
      <c r="H27" s="4">
        <v>111.67</v>
      </c>
      <c r="I27" s="5">
        <f t="shared" si="0"/>
        <v>1196.5799999999995</v>
      </c>
      <c r="J27" s="11" t="str">
        <f t="shared" si="1"/>
        <v>P0002|Feb</v>
      </c>
    </row>
    <row r="28" spans="1:10" ht="15" customHeight="1" x14ac:dyDescent="0.25">
      <c r="A28" s="2" t="s">
        <v>26</v>
      </c>
      <c r="B28" s="2" t="s">
        <v>13</v>
      </c>
      <c r="C28" s="4">
        <v>51.657855959367602</v>
      </c>
      <c r="D28" s="4">
        <v>17.43</v>
      </c>
      <c r="E28" s="4">
        <v>790.36070549249803</v>
      </c>
      <c r="F28" s="4">
        <v>124.661438548135</v>
      </c>
      <c r="G28" s="4">
        <v>85.96</v>
      </c>
      <c r="H28" s="4">
        <v>111.67</v>
      </c>
      <c r="I28" s="5">
        <f t="shared" si="0"/>
        <v>1181.7400000000007</v>
      </c>
      <c r="J28" s="11" t="str">
        <f t="shared" si="1"/>
        <v>P0002|Mar</v>
      </c>
    </row>
    <row r="29" spans="1:10" ht="15" customHeight="1" x14ac:dyDescent="0.25">
      <c r="A29" s="2" t="s">
        <v>30</v>
      </c>
      <c r="B29" s="2" t="s">
        <v>2</v>
      </c>
      <c r="C29" s="4">
        <v>63.370470760459199</v>
      </c>
      <c r="D29" s="4">
        <v>7.41</v>
      </c>
      <c r="E29" s="4">
        <v>314.08952923954098</v>
      </c>
      <c r="F29" s="4">
        <v>0</v>
      </c>
      <c r="G29" s="4">
        <v>85.96</v>
      </c>
      <c r="H29" s="4">
        <v>59.62</v>
      </c>
      <c r="I29" s="5">
        <f t="shared" si="0"/>
        <v>530.45000000000016</v>
      </c>
      <c r="J29" s="11" t="str">
        <f t="shared" si="1"/>
        <v>P0003|Apr</v>
      </c>
    </row>
    <row r="30" spans="1:10" ht="15" customHeight="1" x14ac:dyDescent="0.25">
      <c r="A30" s="2" t="s">
        <v>30</v>
      </c>
      <c r="B30" s="2" t="s">
        <v>3</v>
      </c>
      <c r="C30" s="4">
        <v>43.744882779558097</v>
      </c>
      <c r="D30" s="4">
        <v>14.25</v>
      </c>
      <c r="E30" s="4">
        <v>446.54511722044202</v>
      </c>
      <c r="F30" s="4">
        <v>0</v>
      </c>
      <c r="G30" s="4">
        <v>85.96</v>
      </c>
      <c r="H30" s="4">
        <v>387.74</v>
      </c>
      <c r="I30" s="5">
        <f t="shared" si="0"/>
        <v>978.24000000000012</v>
      </c>
      <c r="J30" s="11" t="str">
        <f t="shared" si="1"/>
        <v>P0003|May</v>
      </c>
    </row>
    <row r="31" spans="1:10" ht="15" customHeight="1" x14ac:dyDescent="0.25">
      <c r="A31" s="2" t="s">
        <v>30</v>
      </c>
      <c r="B31" s="2" t="s">
        <v>4</v>
      </c>
      <c r="C31" s="4">
        <v>37.212217484008498</v>
      </c>
      <c r="D31" s="4">
        <v>9.23</v>
      </c>
      <c r="E31" s="4">
        <v>434.47778251599198</v>
      </c>
      <c r="F31" s="4">
        <v>0</v>
      </c>
      <c r="G31" s="4">
        <v>85.96</v>
      </c>
      <c r="H31" s="4">
        <v>502.38</v>
      </c>
      <c r="I31" s="5">
        <f t="shared" si="0"/>
        <v>1069.2600000000004</v>
      </c>
      <c r="J31" s="11" t="str">
        <f t="shared" si="1"/>
        <v>P0003|Jun</v>
      </c>
    </row>
    <row r="32" spans="1:10" ht="15" customHeight="1" x14ac:dyDescent="0.25">
      <c r="A32" s="2" t="s">
        <v>30</v>
      </c>
      <c r="B32" s="2" t="s">
        <v>5</v>
      </c>
      <c r="C32" s="4">
        <v>216.93132431883501</v>
      </c>
      <c r="D32" s="4">
        <v>6.28</v>
      </c>
      <c r="E32" s="4">
        <v>364.278675681165</v>
      </c>
      <c r="F32" s="4">
        <v>0</v>
      </c>
      <c r="G32" s="4">
        <v>85.96</v>
      </c>
      <c r="H32" s="4">
        <v>1346.66</v>
      </c>
      <c r="I32" s="5">
        <f t="shared" si="0"/>
        <v>2020.1100000000001</v>
      </c>
      <c r="J32" s="11" t="str">
        <f t="shared" si="1"/>
        <v>P0003|Jul</v>
      </c>
    </row>
    <row r="33" spans="1:10" ht="15" customHeight="1" x14ac:dyDescent="0.25">
      <c r="A33" s="2" t="s">
        <v>30</v>
      </c>
      <c r="B33" s="2" t="s">
        <v>6</v>
      </c>
      <c r="C33" s="4">
        <v>44.468345580516498</v>
      </c>
      <c r="D33" s="4">
        <v>5.19</v>
      </c>
      <c r="E33" s="4">
        <v>433.64165441948398</v>
      </c>
      <c r="F33" s="4">
        <v>0</v>
      </c>
      <c r="G33" s="4">
        <v>85.96</v>
      </c>
      <c r="H33" s="4">
        <v>1242.2</v>
      </c>
      <c r="I33" s="5">
        <f t="shared" si="0"/>
        <v>1811.4600000000005</v>
      </c>
      <c r="J33" s="11" t="str">
        <f t="shared" si="1"/>
        <v>P0003|Aug</v>
      </c>
    </row>
    <row r="34" spans="1:10" ht="15" customHeight="1" x14ac:dyDescent="0.25">
      <c r="A34" s="2" t="s">
        <v>30</v>
      </c>
      <c r="B34" s="2" t="s">
        <v>7</v>
      </c>
      <c r="C34" s="4">
        <v>15.6824314532361</v>
      </c>
      <c r="D34" s="4">
        <v>5.71</v>
      </c>
      <c r="E34" s="4">
        <v>447.47756854676402</v>
      </c>
      <c r="F34" s="4">
        <v>0</v>
      </c>
      <c r="G34" s="4">
        <v>85.96</v>
      </c>
      <c r="H34" s="4">
        <v>265.95</v>
      </c>
      <c r="I34" s="5">
        <f t="shared" si="0"/>
        <v>820.7800000000002</v>
      </c>
      <c r="J34" s="11" t="str">
        <f t="shared" si="1"/>
        <v>P0003|Sep</v>
      </c>
    </row>
    <row r="35" spans="1:10" ht="15" customHeight="1" x14ac:dyDescent="0.25">
      <c r="A35" s="2" t="s">
        <v>30</v>
      </c>
      <c r="B35" s="2" t="s">
        <v>8</v>
      </c>
      <c r="C35" s="4">
        <v>110.080145337101</v>
      </c>
      <c r="D35" s="4">
        <v>13.73</v>
      </c>
      <c r="E35" s="4">
        <v>292.679854662899</v>
      </c>
      <c r="F35" s="4">
        <v>0</v>
      </c>
      <c r="G35" s="4">
        <v>85.96</v>
      </c>
      <c r="H35" s="4">
        <v>183.95</v>
      </c>
      <c r="I35" s="5">
        <f t="shared" si="0"/>
        <v>686.4</v>
      </c>
      <c r="J35" s="11" t="str">
        <f t="shared" si="1"/>
        <v>P0003|Oct</v>
      </c>
    </row>
    <row r="36" spans="1:10" ht="15" customHeight="1" x14ac:dyDescent="0.25">
      <c r="A36" s="2" t="s">
        <v>30</v>
      </c>
      <c r="B36" s="2" t="s">
        <v>9</v>
      </c>
      <c r="C36" s="4">
        <v>39.973224150894097</v>
      </c>
      <c r="D36" s="4">
        <v>8.7200000000000006</v>
      </c>
      <c r="E36" s="4">
        <v>396.61076787290398</v>
      </c>
      <c r="F36" s="4">
        <v>125.116007976202</v>
      </c>
      <c r="G36" s="4">
        <v>85.96</v>
      </c>
      <c r="H36" s="4">
        <v>47.47</v>
      </c>
      <c r="I36" s="5">
        <f t="shared" si="0"/>
        <v>703.85000000000014</v>
      </c>
      <c r="J36" s="11" t="str">
        <f t="shared" si="1"/>
        <v>P0003|Nov</v>
      </c>
    </row>
    <row r="37" spans="1:10" ht="15" customHeight="1" x14ac:dyDescent="0.25">
      <c r="A37" s="2" t="s">
        <v>30</v>
      </c>
      <c r="B37" s="2" t="s">
        <v>10</v>
      </c>
      <c r="C37" s="4">
        <v>44.7448559787222</v>
      </c>
      <c r="D37" s="4">
        <v>13.99</v>
      </c>
      <c r="E37" s="4">
        <v>644.54077301793905</v>
      </c>
      <c r="F37" s="4">
        <v>101.664371003339</v>
      </c>
      <c r="G37" s="4">
        <v>85.96</v>
      </c>
      <c r="H37" s="4">
        <v>83.75</v>
      </c>
      <c r="I37" s="5">
        <f t="shared" si="0"/>
        <v>974.65000000000032</v>
      </c>
      <c r="J37" s="11" t="str">
        <f t="shared" si="1"/>
        <v>P0003|Dec</v>
      </c>
    </row>
    <row r="38" spans="1:10" ht="15" customHeight="1" x14ac:dyDescent="0.25">
      <c r="A38" s="2" t="s">
        <v>30</v>
      </c>
      <c r="B38" s="2" t="s">
        <v>11</v>
      </c>
      <c r="C38" s="4">
        <v>33.6651548011342</v>
      </c>
      <c r="D38" s="4">
        <v>9.52</v>
      </c>
      <c r="E38" s="4">
        <v>666.51452218560803</v>
      </c>
      <c r="F38" s="4">
        <v>105.13032301325801</v>
      </c>
      <c r="G38" s="4">
        <v>85.96</v>
      </c>
      <c r="H38" s="4">
        <v>83.75</v>
      </c>
      <c r="I38" s="5">
        <f t="shared" si="0"/>
        <v>984.5400000000003</v>
      </c>
      <c r="J38" s="11" t="str">
        <f t="shared" si="1"/>
        <v>P0003|Jan</v>
      </c>
    </row>
    <row r="39" spans="1:10" ht="15" customHeight="1" x14ac:dyDescent="0.25">
      <c r="A39" s="2" t="s">
        <v>30</v>
      </c>
      <c r="B39" s="2" t="s">
        <v>12</v>
      </c>
      <c r="C39" s="4">
        <v>21.4460627762823</v>
      </c>
      <c r="D39" s="4">
        <v>10.48</v>
      </c>
      <c r="E39" s="4">
        <v>543.27789988393101</v>
      </c>
      <c r="F39" s="4">
        <v>114.256037339787</v>
      </c>
      <c r="G39" s="4">
        <v>85.96</v>
      </c>
      <c r="H39" s="4">
        <v>83.75</v>
      </c>
      <c r="I39" s="5">
        <f t="shared" si="0"/>
        <v>859.1700000000003</v>
      </c>
      <c r="J39" s="11" t="str">
        <f t="shared" si="1"/>
        <v>P0003|Feb</v>
      </c>
    </row>
    <row r="40" spans="1:10" ht="15" customHeight="1" x14ac:dyDescent="0.25">
      <c r="A40" s="2" t="s">
        <v>30</v>
      </c>
      <c r="B40" s="2" t="s">
        <v>13</v>
      </c>
      <c r="C40" s="4">
        <v>48.904778465258502</v>
      </c>
      <c r="D40" s="4">
        <v>10.76</v>
      </c>
      <c r="E40" s="4">
        <v>533.68636654576505</v>
      </c>
      <c r="F40" s="4">
        <v>112.238854988977</v>
      </c>
      <c r="G40" s="4">
        <v>85.96</v>
      </c>
      <c r="H40" s="4">
        <v>83.75</v>
      </c>
      <c r="I40" s="5">
        <f t="shared" si="0"/>
        <v>875.30000000000052</v>
      </c>
      <c r="J40" s="11" t="str">
        <f t="shared" si="1"/>
        <v>P0003|Mar</v>
      </c>
    </row>
    <row r="41" spans="1:10" ht="15" customHeight="1" x14ac:dyDescent="0.25">
      <c r="A41" s="2" t="s">
        <v>32</v>
      </c>
      <c r="B41" s="2" t="s">
        <v>2</v>
      </c>
      <c r="C41" s="4">
        <v>55.797617640997501</v>
      </c>
      <c r="D41" s="4">
        <v>10.08</v>
      </c>
      <c r="E41" s="4">
        <v>542.76238235900303</v>
      </c>
      <c r="F41" s="4">
        <v>0</v>
      </c>
      <c r="G41" s="4">
        <v>85.96</v>
      </c>
      <c r="H41" s="4">
        <v>79.5</v>
      </c>
      <c r="I41" s="5">
        <f t="shared" si="0"/>
        <v>774.10000000000059</v>
      </c>
      <c r="J41" s="11" t="str">
        <f t="shared" si="1"/>
        <v>P0004|Apr</v>
      </c>
    </row>
    <row r="42" spans="1:10" ht="15" customHeight="1" x14ac:dyDescent="0.25">
      <c r="A42" s="2" t="s">
        <v>32</v>
      </c>
      <c r="B42" s="2" t="s">
        <v>3</v>
      </c>
      <c r="C42" s="4">
        <v>35.677575304422099</v>
      </c>
      <c r="D42" s="4">
        <v>14.97</v>
      </c>
      <c r="E42" s="4">
        <v>558.65242469557802</v>
      </c>
      <c r="F42" s="4">
        <v>0</v>
      </c>
      <c r="G42" s="4">
        <v>85.96</v>
      </c>
      <c r="H42" s="4">
        <v>516.99</v>
      </c>
      <c r="I42" s="5">
        <f t="shared" si="0"/>
        <v>1212.25</v>
      </c>
      <c r="J42" s="11" t="str">
        <f t="shared" si="1"/>
        <v>P0004|May</v>
      </c>
    </row>
    <row r="43" spans="1:10" ht="15" customHeight="1" x14ac:dyDescent="0.25">
      <c r="A43" s="2" t="s">
        <v>32</v>
      </c>
      <c r="B43" s="2" t="s">
        <v>4</v>
      </c>
      <c r="C43" s="4">
        <v>56.3731087656775</v>
      </c>
      <c r="D43" s="4">
        <v>13.81</v>
      </c>
      <c r="E43" s="4">
        <v>534.95689123432203</v>
      </c>
      <c r="F43" s="4">
        <v>0</v>
      </c>
      <c r="G43" s="4">
        <v>85.96</v>
      </c>
      <c r="H43" s="4">
        <v>669.84</v>
      </c>
      <c r="I43" s="5">
        <f t="shared" si="0"/>
        <v>1360.9399999999996</v>
      </c>
      <c r="J43" s="11" t="str">
        <f t="shared" si="1"/>
        <v>P0004|Jun</v>
      </c>
    </row>
    <row r="44" spans="1:10" ht="15" customHeight="1" x14ac:dyDescent="0.25">
      <c r="A44" s="2" t="s">
        <v>32</v>
      </c>
      <c r="B44" s="2" t="s">
        <v>5</v>
      </c>
      <c r="C44" s="4">
        <v>33.299217903982701</v>
      </c>
      <c r="D44" s="4">
        <v>24.76</v>
      </c>
      <c r="E44" s="4">
        <v>674.50078209601702</v>
      </c>
      <c r="F44" s="4">
        <v>0</v>
      </c>
      <c r="G44" s="4">
        <v>85.96</v>
      </c>
      <c r="H44" s="4">
        <v>1795.54</v>
      </c>
      <c r="I44" s="5">
        <f t="shared" si="0"/>
        <v>2614.0599999999995</v>
      </c>
      <c r="J44" s="11" t="str">
        <f t="shared" si="1"/>
        <v>P0004|Jul</v>
      </c>
    </row>
    <row r="45" spans="1:10" ht="15" customHeight="1" x14ac:dyDescent="0.25">
      <c r="A45" s="2" t="s">
        <v>32</v>
      </c>
      <c r="B45" s="2" t="s">
        <v>6</v>
      </c>
      <c r="C45" s="4">
        <v>47.001014957769101</v>
      </c>
      <c r="D45" s="4">
        <v>19.309999999999999</v>
      </c>
      <c r="E45" s="4">
        <v>668.06898504223102</v>
      </c>
      <c r="F45" s="4">
        <v>0</v>
      </c>
      <c r="G45" s="4">
        <v>85.96</v>
      </c>
      <c r="H45" s="4">
        <v>1656.27</v>
      </c>
      <c r="I45" s="5">
        <f t="shared" si="0"/>
        <v>2476.61</v>
      </c>
      <c r="J45" s="11" t="str">
        <f t="shared" si="1"/>
        <v>P0004|Aug</v>
      </c>
    </row>
    <row r="46" spans="1:10" ht="15" customHeight="1" x14ac:dyDescent="0.25">
      <c r="A46" s="2" t="s">
        <v>32</v>
      </c>
      <c r="B46" s="2" t="s">
        <v>7</v>
      </c>
      <c r="C46" s="4">
        <v>36.930671612651302</v>
      </c>
      <c r="D46" s="4">
        <v>13.11</v>
      </c>
      <c r="E46" s="4">
        <v>550.51932838734899</v>
      </c>
      <c r="F46" s="4">
        <v>0</v>
      </c>
      <c r="G46" s="4">
        <v>85.96</v>
      </c>
      <c r="H46" s="4">
        <v>354.6</v>
      </c>
      <c r="I46" s="5">
        <f t="shared" si="0"/>
        <v>1041.1200000000003</v>
      </c>
      <c r="J46" s="11" t="str">
        <f t="shared" si="1"/>
        <v>P0004|Sep</v>
      </c>
    </row>
    <row r="47" spans="1:10" ht="15" customHeight="1" x14ac:dyDescent="0.25">
      <c r="A47" s="2" t="s">
        <v>32</v>
      </c>
      <c r="B47" s="2" t="s">
        <v>8</v>
      </c>
      <c r="C47" s="4">
        <v>53.767958656330698</v>
      </c>
      <c r="D47" s="4">
        <v>4.04</v>
      </c>
      <c r="E47" s="4">
        <v>540.75204134366902</v>
      </c>
      <c r="F47" s="4">
        <v>0</v>
      </c>
      <c r="G47" s="4">
        <v>85.96</v>
      </c>
      <c r="H47" s="4">
        <v>245.27</v>
      </c>
      <c r="I47" s="5">
        <f t="shared" si="0"/>
        <v>929.78999999999974</v>
      </c>
      <c r="J47" s="11" t="str">
        <f t="shared" si="1"/>
        <v>P0004|Oct</v>
      </c>
    </row>
    <row r="48" spans="1:10" ht="15" customHeight="1" x14ac:dyDescent="0.25">
      <c r="A48" s="2" t="s">
        <v>32</v>
      </c>
      <c r="B48" s="2" t="s">
        <v>9</v>
      </c>
      <c r="C48" s="4">
        <v>51.181847556586398</v>
      </c>
      <c r="D48" s="4">
        <v>8.7100000000000009</v>
      </c>
      <c r="E48" s="4">
        <v>485.86867151883501</v>
      </c>
      <c r="F48" s="4">
        <v>153.269480924578</v>
      </c>
      <c r="G48" s="4">
        <v>85.96</v>
      </c>
      <c r="H48" s="4">
        <v>63.29</v>
      </c>
      <c r="I48" s="5">
        <f t="shared" si="0"/>
        <v>848.2799999999994</v>
      </c>
      <c r="J48" s="11" t="str">
        <f t="shared" si="1"/>
        <v>P0004|Nov</v>
      </c>
    </row>
    <row r="49" spans="1:10" ht="15" customHeight="1" x14ac:dyDescent="0.25">
      <c r="A49" s="2" t="s">
        <v>32</v>
      </c>
      <c r="B49" s="2" t="s">
        <v>10</v>
      </c>
      <c r="C49" s="4">
        <v>47.395647490820103</v>
      </c>
      <c r="D49" s="4">
        <v>14.8</v>
      </c>
      <c r="E49" s="4">
        <v>951.661921020421</v>
      </c>
      <c r="F49" s="4">
        <v>120.082431488759</v>
      </c>
      <c r="G49" s="4">
        <v>85.96</v>
      </c>
      <c r="H49" s="4">
        <v>111.67</v>
      </c>
      <c r="I49" s="5">
        <f t="shared" si="0"/>
        <v>1331.5700000000002</v>
      </c>
      <c r="J49" s="11" t="str">
        <f t="shared" si="1"/>
        <v>P0004|Dec</v>
      </c>
    </row>
    <row r="50" spans="1:10" ht="15" customHeight="1" x14ac:dyDescent="0.25">
      <c r="A50" s="2" t="s">
        <v>32</v>
      </c>
      <c r="B50" s="2" t="s">
        <v>11</v>
      </c>
      <c r="C50" s="4">
        <v>35.387874959296603</v>
      </c>
      <c r="D50" s="4">
        <v>13.72</v>
      </c>
      <c r="E50" s="4">
        <v>954.47476392054705</v>
      </c>
      <c r="F50" s="4">
        <v>120.437361120156</v>
      </c>
      <c r="G50" s="4">
        <v>85.96</v>
      </c>
      <c r="H50" s="4">
        <v>111.67</v>
      </c>
      <c r="I50" s="5">
        <f t="shared" si="0"/>
        <v>1321.6499999999999</v>
      </c>
      <c r="J50" s="11" t="str">
        <f t="shared" si="1"/>
        <v>P0004|Jan</v>
      </c>
    </row>
    <row r="51" spans="1:10" ht="15" customHeight="1" x14ac:dyDescent="0.25">
      <c r="A51" s="2" t="s">
        <v>32</v>
      </c>
      <c r="B51" s="2" t="s">
        <v>12</v>
      </c>
      <c r="C51" s="4">
        <v>50.409255259728198</v>
      </c>
      <c r="D51" s="4">
        <v>17.350000000000001</v>
      </c>
      <c r="E51" s="4">
        <v>800.72463228449101</v>
      </c>
      <c r="F51" s="4">
        <v>126.296112455781</v>
      </c>
      <c r="G51" s="4">
        <v>85.96</v>
      </c>
      <c r="H51" s="4">
        <v>111.67</v>
      </c>
      <c r="I51" s="5">
        <f t="shared" si="0"/>
        <v>1192.4100000000003</v>
      </c>
      <c r="J51" s="11" t="str">
        <f t="shared" si="1"/>
        <v>P0004|Feb</v>
      </c>
    </row>
    <row r="52" spans="1:10" ht="15" customHeight="1" x14ac:dyDescent="0.25">
      <c r="A52" s="2" t="s">
        <v>32</v>
      </c>
      <c r="B52" s="2" t="s">
        <v>13</v>
      </c>
      <c r="C52" s="4">
        <v>35.742834114713197</v>
      </c>
      <c r="D52" s="4">
        <v>14.85</v>
      </c>
      <c r="E52" s="4">
        <v>644.24953615960101</v>
      </c>
      <c r="F52" s="4">
        <v>135.48762972568599</v>
      </c>
      <c r="G52" s="4">
        <v>85.96</v>
      </c>
      <c r="H52" s="4">
        <v>111.67</v>
      </c>
      <c r="I52" s="5">
        <f t="shared" si="0"/>
        <v>1027.9600000000003</v>
      </c>
      <c r="J52" s="11" t="str">
        <f t="shared" si="1"/>
        <v>P0004|Mar</v>
      </c>
    </row>
    <row r="53" spans="1:10" ht="15" customHeight="1" x14ac:dyDescent="0.25">
      <c r="A53" s="2" t="s">
        <v>35</v>
      </c>
      <c r="B53" s="2" t="s">
        <v>2</v>
      </c>
      <c r="C53" s="4">
        <v>82.224418033970096</v>
      </c>
      <c r="D53" s="4">
        <v>13.35</v>
      </c>
      <c r="E53" s="4">
        <v>779.53558196603001</v>
      </c>
      <c r="F53" s="4">
        <v>0</v>
      </c>
      <c r="G53" s="4">
        <v>85.96</v>
      </c>
      <c r="H53" s="4">
        <v>119.25</v>
      </c>
      <c r="I53" s="5">
        <f t="shared" si="0"/>
        <v>1080.3200000000002</v>
      </c>
      <c r="J53" s="11" t="str">
        <f t="shared" si="1"/>
        <v>P0005|Apr</v>
      </c>
    </row>
    <row r="54" spans="1:10" ht="15" customHeight="1" x14ac:dyDescent="0.25">
      <c r="A54" s="2" t="s">
        <v>35</v>
      </c>
      <c r="B54" s="2" t="s">
        <v>3</v>
      </c>
      <c r="C54" s="4">
        <v>69.902472030875998</v>
      </c>
      <c r="D54" s="4">
        <v>16.86</v>
      </c>
      <c r="E54" s="4">
        <v>787.39752796912398</v>
      </c>
      <c r="F54" s="4">
        <v>0</v>
      </c>
      <c r="G54" s="4">
        <v>85.96</v>
      </c>
      <c r="H54" s="4">
        <v>775.48</v>
      </c>
      <c r="I54" s="5">
        <f t="shared" si="0"/>
        <v>1735.6</v>
      </c>
      <c r="J54" s="11" t="str">
        <f t="shared" si="1"/>
        <v>P0005|May</v>
      </c>
    </row>
    <row r="55" spans="1:10" ht="15" customHeight="1" x14ac:dyDescent="0.25">
      <c r="A55" s="2" t="s">
        <v>35</v>
      </c>
      <c r="B55" s="2" t="s">
        <v>4</v>
      </c>
      <c r="C55" s="4">
        <v>97.015247314366704</v>
      </c>
      <c r="D55" s="4">
        <v>17.07</v>
      </c>
      <c r="E55" s="4">
        <v>767.14475268563297</v>
      </c>
      <c r="F55" s="4">
        <v>0</v>
      </c>
      <c r="G55" s="4">
        <v>85.96</v>
      </c>
      <c r="H55" s="4">
        <v>1004.76</v>
      </c>
      <c r="I55" s="5">
        <f t="shared" si="0"/>
        <v>1971.9499999999998</v>
      </c>
      <c r="J55" s="11" t="str">
        <f t="shared" si="1"/>
        <v>P0005|Jun</v>
      </c>
    </row>
    <row r="56" spans="1:10" ht="15" customHeight="1" x14ac:dyDescent="0.25">
      <c r="A56" s="2" t="s">
        <v>35</v>
      </c>
      <c r="B56" s="2" t="s">
        <v>5</v>
      </c>
      <c r="C56" s="4">
        <v>65.038231455188594</v>
      </c>
      <c r="D56" s="4">
        <v>22.51</v>
      </c>
      <c r="E56" s="4">
        <v>960.50176854481094</v>
      </c>
      <c r="F56" s="4">
        <v>0</v>
      </c>
      <c r="G56" s="4">
        <v>85.96</v>
      </c>
      <c r="H56" s="4">
        <v>2693.31</v>
      </c>
      <c r="I56" s="5">
        <f t="shared" si="0"/>
        <v>3827.3199999999997</v>
      </c>
      <c r="J56" s="11" t="str">
        <f t="shared" si="1"/>
        <v>P0005|Jul</v>
      </c>
    </row>
    <row r="57" spans="1:10" ht="15" customHeight="1" x14ac:dyDescent="0.25">
      <c r="A57" s="2" t="s">
        <v>35</v>
      </c>
      <c r="B57" s="2" t="s">
        <v>6</v>
      </c>
      <c r="C57" s="4">
        <v>84.203480136100097</v>
      </c>
      <c r="D57" s="4">
        <v>13.49</v>
      </c>
      <c r="E57" s="4">
        <v>765.85651986389996</v>
      </c>
      <c r="F57" s="4">
        <v>0</v>
      </c>
      <c r="G57" s="4">
        <v>85.96</v>
      </c>
      <c r="H57" s="4">
        <v>2484.4</v>
      </c>
      <c r="I57" s="5">
        <f t="shared" si="0"/>
        <v>3433.9100000000003</v>
      </c>
      <c r="J57" s="11" t="str">
        <f t="shared" si="1"/>
        <v>P0005|Aug</v>
      </c>
    </row>
    <row r="58" spans="1:10" ht="15" customHeight="1" x14ac:dyDescent="0.25">
      <c r="A58" s="2" t="s">
        <v>35</v>
      </c>
      <c r="B58" s="2" t="s">
        <v>7</v>
      </c>
      <c r="C58" s="4">
        <v>39.388002025829302</v>
      </c>
      <c r="D58" s="4">
        <v>20.98</v>
      </c>
      <c r="E58" s="4">
        <v>783.59199797417102</v>
      </c>
      <c r="F58" s="4">
        <v>0</v>
      </c>
      <c r="G58" s="4">
        <v>85.96</v>
      </c>
      <c r="H58" s="4">
        <v>531.9</v>
      </c>
      <c r="I58" s="5">
        <f t="shared" si="0"/>
        <v>1461.8200000000002</v>
      </c>
      <c r="J58" s="11" t="str">
        <f t="shared" si="1"/>
        <v>P0005|Sep</v>
      </c>
    </row>
    <row r="59" spans="1:10" ht="15" customHeight="1" x14ac:dyDescent="0.25">
      <c r="A59" s="2" t="s">
        <v>35</v>
      </c>
      <c r="B59" s="2" t="s">
        <v>8</v>
      </c>
      <c r="C59" s="4">
        <v>68.479571529831603</v>
      </c>
      <c r="D59" s="4">
        <v>15.16</v>
      </c>
      <c r="E59" s="4">
        <v>777.19042847016897</v>
      </c>
      <c r="F59" s="4">
        <v>0</v>
      </c>
      <c r="G59" s="4">
        <v>85.96</v>
      </c>
      <c r="H59" s="4">
        <v>367.9</v>
      </c>
      <c r="I59" s="5">
        <f t="shared" si="0"/>
        <v>1314.6900000000005</v>
      </c>
      <c r="J59" s="11" t="str">
        <f t="shared" si="1"/>
        <v>P0005|Oct</v>
      </c>
    </row>
    <row r="60" spans="1:10" ht="15" customHeight="1" x14ac:dyDescent="0.25">
      <c r="A60" s="2" t="s">
        <v>35</v>
      </c>
      <c r="B60" s="2" t="s">
        <v>9</v>
      </c>
      <c r="C60" s="4">
        <v>81.828819778789807</v>
      </c>
      <c r="D60" s="4">
        <v>18.79</v>
      </c>
      <c r="E60" s="4">
        <v>710.07699600334604</v>
      </c>
      <c r="F60" s="4">
        <v>224.014184217864</v>
      </c>
      <c r="G60" s="4">
        <v>85.96</v>
      </c>
      <c r="H60" s="4">
        <v>94.93</v>
      </c>
      <c r="I60" s="5">
        <f t="shared" si="0"/>
        <v>1215.5999999999999</v>
      </c>
      <c r="J60" s="11" t="str">
        <f t="shared" si="1"/>
        <v>P0005|Nov</v>
      </c>
    </row>
    <row r="61" spans="1:10" ht="15" customHeight="1" x14ac:dyDescent="0.25">
      <c r="A61" s="2" t="s">
        <v>35</v>
      </c>
      <c r="B61" s="2" t="s">
        <v>10</v>
      </c>
      <c r="C61" s="4">
        <v>248.732624128814</v>
      </c>
      <c r="D61" s="4">
        <v>13.48</v>
      </c>
      <c r="E61" s="4">
        <v>1502.22412602292</v>
      </c>
      <c r="F61" s="4">
        <v>157.97324984826199</v>
      </c>
      <c r="G61" s="4">
        <v>85.96</v>
      </c>
      <c r="H61" s="4">
        <v>167.51</v>
      </c>
      <c r="I61" s="5">
        <f t="shared" si="0"/>
        <v>2175.879999999996</v>
      </c>
      <c r="J61" s="11" t="str">
        <f t="shared" si="1"/>
        <v>P0005|Dec</v>
      </c>
    </row>
    <row r="62" spans="1:10" ht="15" customHeight="1" x14ac:dyDescent="0.25">
      <c r="A62" s="2" t="s">
        <v>35</v>
      </c>
      <c r="B62" s="2" t="s">
        <v>11</v>
      </c>
      <c r="C62" s="4">
        <v>44.749273119464</v>
      </c>
      <c r="D62" s="4">
        <v>21.32</v>
      </c>
      <c r="E62" s="4">
        <v>1364.3956124650099</v>
      </c>
      <c r="F62" s="4">
        <v>172.175114415531</v>
      </c>
      <c r="G62" s="4">
        <v>85.96</v>
      </c>
      <c r="H62" s="4">
        <v>167.51</v>
      </c>
      <c r="I62" s="5">
        <f t="shared" si="0"/>
        <v>1856.1100000000049</v>
      </c>
      <c r="J62" s="11" t="str">
        <f t="shared" si="1"/>
        <v>P0005|Jan</v>
      </c>
    </row>
    <row r="63" spans="1:10" ht="15" customHeight="1" x14ac:dyDescent="0.25">
      <c r="A63" s="2" t="s">
        <v>35</v>
      </c>
      <c r="B63" s="2" t="s">
        <v>12</v>
      </c>
      <c r="C63" s="4">
        <v>55.222708671145099</v>
      </c>
      <c r="D63" s="4">
        <v>21.04</v>
      </c>
      <c r="E63" s="4">
        <v>1155.1453941780601</v>
      </c>
      <c r="F63" s="4">
        <v>182.21189715079899</v>
      </c>
      <c r="G63" s="4">
        <v>85.96</v>
      </c>
      <c r="H63" s="4">
        <v>167.51</v>
      </c>
      <c r="I63" s="5">
        <f t="shared" si="0"/>
        <v>1667.090000000004</v>
      </c>
      <c r="J63" s="11" t="str">
        <f t="shared" si="1"/>
        <v>P0005|Feb</v>
      </c>
    </row>
    <row r="64" spans="1:10" ht="15" customHeight="1" x14ac:dyDescent="0.25">
      <c r="A64" s="2" t="s">
        <v>35</v>
      </c>
      <c r="B64" s="2" t="s">
        <v>13</v>
      </c>
      <c r="C64" s="4">
        <v>64.4284509571998</v>
      </c>
      <c r="D64" s="4">
        <v>11.64</v>
      </c>
      <c r="E64" s="4">
        <v>1141.0785473343001</v>
      </c>
      <c r="F64" s="4">
        <v>179.99300170850299</v>
      </c>
      <c r="G64" s="4">
        <v>85.96</v>
      </c>
      <c r="H64" s="4">
        <v>167.51</v>
      </c>
      <c r="I64" s="5">
        <f t="shared" si="0"/>
        <v>1650.6100000000029</v>
      </c>
      <c r="J64" s="11" t="str">
        <f t="shared" si="1"/>
        <v>P0005|Mar</v>
      </c>
    </row>
    <row r="65" spans="1:10" ht="15" customHeight="1" x14ac:dyDescent="0.25">
      <c r="A65" s="2" t="s">
        <v>38</v>
      </c>
      <c r="B65" s="2" t="s">
        <v>2</v>
      </c>
      <c r="C65" s="4">
        <v>58.914757305294103</v>
      </c>
      <c r="D65" s="4">
        <v>8.8000000000000007</v>
      </c>
      <c r="E65" s="4">
        <v>433.28524269470603</v>
      </c>
      <c r="F65" s="4">
        <v>0</v>
      </c>
      <c r="G65" s="4">
        <v>85.96</v>
      </c>
      <c r="H65" s="4">
        <v>59.62</v>
      </c>
      <c r="I65" s="5">
        <f t="shared" si="0"/>
        <v>646.58000000000015</v>
      </c>
      <c r="J65" s="11" t="str">
        <f t="shared" si="1"/>
        <v>P0006|Apr</v>
      </c>
    </row>
    <row r="66" spans="1:10" ht="15" customHeight="1" x14ac:dyDescent="0.25">
      <c r="A66" s="2" t="s">
        <v>38</v>
      </c>
      <c r="B66" s="2" t="s">
        <v>3</v>
      </c>
      <c r="C66" s="4">
        <v>86.820006141091596</v>
      </c>
      <c r="D66" s="4">
        <v>7.11</v>
      </c>
      <c r="E66" s="4">
        <v>421.03999385890802</v>
      </c>
      <c r="F66" s="4">
        <v>0</v>
      </c>
      <c r="G66" s="4">
        <v>85.96</v>
      </c>
      <c r="H66" s="4">
        <v>387.74</v>
      </c>
      <c r="I66" s="5">
        <f t="shared" si="0"/>
        <v>988.66999999999962</v>
      </c>
      <c r="J66" s="11" t="str">
        <f t="shared" si="1"/>
        <v>P0006|May</v>
      </c>
    </row>
    <row r="67" spans="1:10" ht="15" customHeight="1" x14ac:dyDescent="0.25">
      <c r="A67" s="2" t="s">
        <v>38</v>
      </c>
      <c r="B67" s="2" t="s">
        <v>4</v>
      </c>
      <c r="C67" s="4">
        <v>67.481514764054793</v>
      </c>
      <c r="D67" s="4">
        <v>9.6199999999999992</v>
      </c>
      <c r="E67" s="4">
        <v>425.32848523594498</v>
      </c>
      <c r="F67" s="4">
        <v>0</v>
      </c>
      <c r="G67" s="4">
        <v>85.96</v>
      </c>
      <c r="H67" s="4">
        <v>502.38</v>
      </c>
      <c r="I67" s="5">
        <f t="shared" si="0"/>
        <v>1090.7699999999998</v>
      </c>
      <c r="J67" s="11" t="str">
        <f t="shared" si="1"/>
        <v>P0006|Jun</v>
      </c>
    </row>
    <row r="68" spans="1:10" ht="15" customHeight="1" x14ac:dyDescent="0.25">
      <c r="A68" s="2" t="s">
        <v>38</v>
      </c>
      <c r="B68" s="2" t="s">
        <v>5</v>
      </c>
      <c r="C68" s="4">
        <v>31.794747439830601</v>
      </c>
      <c r="D68" s="4">
        <v>8.5500000000000007</v>
      </c>
      <c r="E68" s="4">
        <v>445.08525256016901</v>
      </c>
      <c r="F68" s="4">
        <v>0</v>
      </c>
      <c r="G68" s="4">
        <v>85.96</v>
      </c>
      <c r="H68" s="4">
        <v>1346.66</v>
      </c>
      <c r="I68" s="5">
        <f t="shared" si="0"/>
        <v>1918.0499999999997</v>
      </c>
      <c r="J68" s="11" t="str">
        <f t="shared" si="1"/>
        <v>P0006|Jul</v>
      </c>
    </row>
    <row r="69" spans="1:10" ht="15" customHeight="1" x14ac:dyDescent="0.25">
      <c r="A69" s="2" t="s">
        <v>38</v>
      </c>
      <c r="B69" s="2" t="s">
        <v>6</v>
      </c>
      <c r="C69" s="4">
        <v>24.913238862849902</v>
      </c>
      <c r="D69" s="4">
        <v>8.35</v>
      </c>
      <c r="E69" s="4">
        <v>437.85676113714999</v>
      </c>
      <c r="F69" s="4">
        <v>0</v>
      </c>
      <c r="G69" s="4">
        <v>85.96</v>
      </c>
      <c r="H69" s="4">
        <v>1242.2</v>
      </c>
      <c r="I69" s="5">
        <f t="shared" ref="I69:I132" si="2">SUM(C69:H69)</f>
        <v>1799.28</v>
      </c>
      <c r="J69" s="11" t="str">
        <f t="shared" ref="J69:J132" si="3">A69&amp;"|"&amp;B69</f>
        <v>P0006|Aug</v>
      </c>
    </row>
    <row r="70" spans="1:10" ht="15" customHeight="1" x14ac:dyDescent="0.25">
      <c r="A70" s="2" t="s">
        <v>38</v>
      </c>
      <c r="B70" s="2" t="s">
        <v>7</v>
      </c>
      <c r="C70" s="4">
        <v>15.7237402155924</v>
      </c>
      <c r="D70" s="4">
        <v>9.49</v>
      </c>
      <c r="E70" s="4">
        <v>448.65625978440801</v>
      </c>
      <c r="F70" s="4">
        <v>0</v>
      </c>
      <c r="G70" s="4">
        <v>85.96</v>
      </c>
      <c r="H70" s="4">
        <v>265.95</v>
      </c>
      <c r="I70" s="5">
        <f t="shared" si="2"/>
        <v>825.78000000000043</v>
      </c>
      <c r="J70" s="11" t="str">
        <f t="shared" si="3"/>
        <v>P0006|Sep</v>
      </c>
    </row>
    <row r="71" spans="1:10" ht="15" customHeight="1" x14ac:dyDescent="0.25">
      <c r="A71" s="2" t="s">
        <v>38</v>
      </c>
      <c r="B71" s="2" t="s">
        <v>8</v>
      </c>
      <c r="C71" s="4">
        <v>48.068713136729201</v>
      </c>
      <c r="D71" s="4">
        <v>12.36</v>
      </c>
      <c r="E71" s="4">
        <v>456.991286863271</v>
      </c>
      <c r="F71" s="4">
        <v>0</v>
      </c>
      <c r="G71" s="4">
        <v>85.96</v>
      </c>
      <c r="H71" s="4">
        <v>183.95</v>
      </c>
      <c r="I71" s="5">
        <f t="shared" si="2"/>
        <v>787.33000000000015</v>
      </c>
      <c r="J71" s="11" t="str">
        <f t="shared" si="3"/>
        <v>P0006|Oct</v>
      </c>
    </row>
    <row r="72" spans="1:10" ht="15" customHeight="1" x14ac:dyDescent="0.25">
      <c r="A72" s="2" t="s">
        <v>38</v>
      </c>
      <c r="B72" s="2" t="s">
        <v>9</v>
      </c>
      <c r="C72" s="4">
        <v>14.6186558568441</v>
      </c>
      <c r="D72" s="4">
        <v>10.96</v>
      </c>
      <c r="E72" s="4">
        <v>417.12413012923798</v>
      </c>
      <c r="F72" s="4">
        <v>131.58721401391799</v>
      </c>
      <c r="G72" s="4">
        <v>85.96</v>
      </c>
      <c r="H72" s="4">
        <v>47.47</v>
      </c>
      <c r="I72" s="5">
        <f t="shared" si="2"/>
        <v>707.72000000000014</v>
      </c>
      <c r="J72" s="11" t="str">
        <f t="shared" si="3"/>
        <v>P0006|Nov</v>
      </c>
    </row>
    <row r="73" spans="1:10" ht="15" customHeight="1" x14ac:dyDescent="0.25">
      <c r="A73" s="2" t="s">
        <v>38</v>
      </c>
      <c r="B73" s="2" t="s">
        <v>10</v>
      </c>
      <c r="C73" s="4">
        <v>31.703453212290501</v>
      </c>
      <c r="D73" s="4">
        <v>7.16</v>
      </c>
      <c r="E73" s="4">
        <v>780.30377094972096</v>
      </c>
      <c r="F73" s="4">
        <v>98.462775837988801</v>
      </c>
      <c r="G73" s="4">
        <v>85.96</v>
      </c>
      <c r="H73" s="4">
        <v>83.75</v>
      </c>
      <c r="I73" s="5">
        <f t="shared" si="2"/>
        <v>1087.3400000000004</v>
      </c>
      <c r="J73" s="11" t="str">
        <f t="shared" si="3"/>
        <v>P0006|Dec</v>
      </c>
    </row>
    <row r="74" spans="1:10" ht="15" customHeight="1" x14ac:dyDescent="0.25">
      <c r="A74" s="2" t="s">
        <v>38</v>
      </c>
      <c r="B74" s="2" t="s">
        <v>11</v>
      </c>
      <c r="C74" s="4">
        <v>21.7480451912121</v>
      </c>
      <c r="D74" s="4">
        <v>9.56</v>
      </c>
      <c r="E74" s="4">
        <v>783.45192816908195</v>
      </c>
      <c r="F74" s="4">
        <v>98.860026639706007</v>
      </c>
      <c r="G74" s="4">
        <v>85.96</v>
      </c>
      <c r="H74" s="4">
        <v>83.75</v>
      </c>
      <c r="I74" s="5">
        <f t="shared" si="2"/>
        <v>1083.33</v>
      </c>
      <c r="J74" s="11" t="str">
        <f t="shared" si="3"/>
        <v>P0006|Jan</v>
      </c>
    </row>
    <row r="75" spans="1:10" ht="15" customHeight="1" x14ac:dyDescent="0.25">
      <c r="A75" s="2" t="s">
        <v>38</v>
      </c>
      <c r="B75" s="2" t="s">
        <v>12</v>
      </c>
      <c r="C75" s="4">
        <v>26.4195787507782</v>
      </c>
      <c r="D75" s="4">
        <v>10.35</v>
      </c>
      <c r="E75" s="4">
        <v>778.31819560393899</v>
      </c>
      <c r="F75" s="4">
        <v>98.212225645282302</v>
      </c>
      <c r="G75" s="4">
        <v>85.96</v>
      </c>
      <c r="H75" s="4">
        <v>83.75</v>
      </c>
      <c r="I75" s="5">
        <f t="shared" si="2"/>
        <v>1083.0099999999995</v>
      </c>
      <c r="J75" s="11" t="str">
        <f t="shared" si="3"/>
        <v>P0006|Feb</v>
      </c>
    </row>
    <row r="76" spans="1:10" ht="15" customHeight="1" x14ac:dyDescent="0.25">
      <c r="A76" s="2" t="s">
        <v>38</v>
      </c>
      <c r="B76" s="2" t="s">
        <v>13</v>
      </c>
      <c r="C76" s="4">
        <v>36.051211618098897</v>
      </c>
      <c r="D76" s="4">
        <v>7.25</v>
      </c>
      <c r="E76" s="4">
        <v>652.45594549722296</v>
      </c>
      <c r="F76" s="4">
        <v>102.912842884678</v>
      </c>
      <c r="G76" s="4">
        <v>85.96</v>
      </c>
      <c r="H76" s="4">
        <v>83.75</v>
      </c>
      <c r="I76" s="5">
        <f t="shared" si="2"/>
        <v>968.37999999999988</v>
      </c>
      <c r="J76" s="11" t="str">
        <f t="shared" si="3"/>
        <v>P0006|Mar</v>
      </c>
    </row>
    <row r="77" spans="1:10" ht="15" customHeight="1" x14ac:dyDescent="0.25">
      <c r="A77" s="2" t="s">
        <v>41</v>
      </c>
      <c r="B77" s="2" t="s">
        <v>2</v>
      </c>
      <c r="C77" s="4">
        <v>27.355709667554901</v>
      </c>
      <c r="D77" s="4">
        <v>11.21</v>
      </c>
      <c r="E77" s="4">
        <v>457.69429033244501</v>
      </c>
      <c r="F77" s="4">
        <v>0</v>
      </c>
      <c r="G77" s="4">
        <v>85.96</v>
      </c>
      <c r="H77" s="4">
        <v>59.62</v>
      </c>
      <c r="I77" s="5">
        <f t="shared" si="2"/>
        <v>641.83999999999992</v>
      </c>
      <c r="J77" s="11" t="str">
        <f t="shared" si="3"/>
        <v>P0007|Apr</v>
      </c>
    </row>
    <row r="78" spans="1:10" ht="15" customHeight="1" x14ac:dyDescent="0.25">
      <c r="A78" s="2" t="s">
        <v>41</v>
      </c>
      <c r="B78" s="2" t="s">
        <v>3</v>
      </c>
      <c r="C78" s="4">
        <v>20.933165228931699</v>
      </c>
      <c r="D78" s="4">
        <v>13.82</v>
      </c>
      <c r="E78" s="4">
        <v>449.90683477106802</v>
      </c>
      <c r="F78" s="4">
        <v>0</v>
      </c>
      <c r="G78" s="4">
        <v>85.96</v>
      </c>
      <c r="H78" s="4">
        <v>387.74</v>
      </c>
      <c r="I78" s="5">
        <f t="shared" si="2"/>
        <v>958.35999999999979</v>
      </c>
      <c r="J78" s="11" t="str">
        <f t="shared" si="3"/>
        <v>P0007|May</v>
      </c>
    </row>
    <row r="79" spans="1:10" ht="15" customHeight="1" x14ac:dyDescent="0.25">
      <c r="A79" s="2" t="s">
        <v>41</v>
      </c>
      <c r="B79" s="2" t="s">
        <v>4</v>
      </c>
      <c r="C79" s="4">
        <v>52.899871403841402</v>
      </c>
      <c r="D79" s="4">
        <v>14.64</v>
      </c>
      <c r="E79" s="4">
        <v>429.24012859615902</v>
      </c>
      <c r="F79" s="4">
        <v>0</v>
      </c>
      <c r="G79" s="4">
        <v>85.96</v>
      </c>
      <c r="H79" s="4">
        <v>502.38</v>
      </c>
      <c r="I79" s="5">
        <f t="shared" si="2"/>
        <v>1085.1200000000003</v>
      </c>
      <c r="J79" s="11" t="str">
        <f t="shared" si="3"/>
        <v>P0007|Jun</v>
      </c>
    </row>
    <row r="80" spans="1:10" ht="15" customHeight="1" x14ac:dyDescent="0.25">
      <c r="A80" s="2" t="s">
        <v>41</v>
      </c>
      <c r="B80" s="2" t="s">
        <v>5</v>
      </c>
      <c r="C80" s="4">
        <v>16.974855363238898</v>
      </c>
      <c r="D80" s="4">
        <v>5.56</v>
      </c>
      <c r="E80" s="4">
        <v>553.30514463676104</v>
      </c>
      <c r="F80" s="4">
        <v>0</v>
      </c>
      <c r="G80" s="4">
        <v>85.96</v>
      </c>
      <c r="H80" s="4">
        <v>1346.66</v>
      </c>
      <c r="I80" s="5">
        <f t="shared" si="2"/>
        <v>2008.46</v>
      </c>
      <c r="J80" s="11" t="str">
        <f t="shared" si="3"/>
        <v>P0007|Jul</v>
      </c>
    </row>
    <row r="81" spans="1:10" ht="15" customHeight="1" x14ac:dyDescent="0.25">
      <c r="A81" s="2" t="s">
        <v>41</v>
      </c>
      <c r="B81" s="2" t="s">
        <v>6</v>
      </c>
      <c r="C81" s="4">
        <v>59.281383717699399</v>
      </c>
      <c r="D81" s="4">
        <v>14.72</v>
      </c>
      <c r="E81" s="4">
        <v>535.01861628230097</v>
      </c>
      <c r="F81" s="4">
        <v>0</v>
      </c>
      <c r="G81" s="4">
        <v>85.96</v>
      </c>
      <c r="H81" s="4">
        <v>1242.2</v>
      </c>
      <c r="I81" s="5">
        <f t="shared" si="2"/>
        <v>1937.1800000000003</v>
      </c>
      <c r="J81" s="11" t="str">
        <f t="shared" si="3"/>
        <v>P0007|Aug</v>
      </c>
    </row>
    <row r="82" spans="1:10" ht="15" customHeight="1" x14ac:dyDescent="0.25">
      <c r="A82" s="2" t="s">
        <v>41</v>
      </c>
      <c r="B82" s="2" t="s">
        <v>7</v>
      </c>
      <c r="C82" s="4">
        <v>357.45085291363898</v>
      </c>
      <c r="D82" s="4">
        <v>9.68</v>
      </c>
      <c r="E82" s="4">
        <v>331.96914708636098</v>
      </c>
      <c r="F82" s="4">
        <v>0</v>
      </c>
      <c r="G82" s="4">
        <v>85.96</v>
      </c>
      <c r="H82" s="4">
        <v>265.95</v>
      </c>
      <c r="I82" s="5">
        <f t="shared" si="2"/>
        <v>1051.01</v>
      </c>
      <c r="J82" s="11" t="str">
        <f t="shared" si="3"/>
        <v>P0007|Sep</v>
      </c>
    </row>
    <row r="83" spans="1:10" ht="15" customHeight="1" x14ac:dyDescent="0.25">
      <c r="A83" s="2" t="s">
        <v>41</v>
      </c>
      <c r="B83" s="2" t="s">
        <v>8</v>
      </c>
      <c r="C83" s="4">
        <v>16.019673480341702</v>
      </c>
      <c r="D83" s="4">
        <v>4.04</v>
      </c>
      <c r="E83" s="4">
        <v>457.10032651965798</v>
      </c>
      <c r="F83" s="4">
        <v>0</v>
      </c>
      <c r="G83" s="4">
        <v>85.96</v>
      </c>
      <c r="H83" s="4">
        <v>183.95</v>
      </c>
      <c r="I83" s="5">
        <f t="shared" si="2"/>
        <v>747.06999999999971</v>
      </c>
      <c r="J83" s="11" t="str">
        <f t="shared" si="3"/>
        <v>P0007|Oct</v>
      </c>
    </row>
    <row r="84" spans="1:10" ht="15" customHeight="1" x14ac:dyDescent="0.25">
      <c r="A84" s="2" t="s">
        <v>41</v>
      </c>
      <c r="B84" s="2" t="s">
        <v>9</v>
      </c>
      <c r="C84" s="4">
        <v>48.404569736757402</v>
      </c>
      <c r="D84" s="4">
        <v>8.7899999999999991</v>
      </c>
      <c r="E84" s="4">
        <v>393.05966402780501</v>
      </c>
      <c r="F84" s="4">
        <v>123.995766235438</v>
      </c>
      <c r="G84" s="4">
        <v>85.96</v>
      </c>
      <c r="H84" s="4">
        <v>47.47</v>
      </c>
      <c r="I84" s="5">
        <f t="shared" si="2"/>
        <v>707.68000000000052</v>
      </c>
      <c r="J84" s="11" t="str">
        <f t="shared" si="3"/>
        <v>P0007|Nov</v>
      </c>
    </row>
    <row r="85" spans="1:10" ht="15" customHeight="1" x14ac:dyDescent="0.25">
      <c r="A85" s="2" t="s">
        <v>41</v>
      </c>
      <c r="B85" s="2" t="s">
        <v>10</v>
      </c>
      <c r="C85" s="4">
        <v>30.3694777049358</v>
      </c>
      <c r="D85" s="4">
        <v>9.02</v>
      </c>
      <c r="E85" s="4">
        <v>888.862762095682</v>
      </c>
      <c r="F85" s="4">
        <v>93.467760199382397</v>
      </c>
      <c r="G85" s="4">
        <v>85.96</v>
      </c>
      <c r="H85" s="4">
        <v>83.75</v>
      </c>
      <c r="I85" s="5">
        <f t="shared" si="2"/>
        <v>1191.43</v>
      </c>
      <c r="J85" s="11" t="str">
        <f t="shared" si="3"/>
        <v>P0007|Dec</v>
      </c>
    </row>
    <row r="86" spans="1:10" ht="15" customHeight="1" x14ac:dyDescent="0.25">
      <c r="A86" s="2" t="s">
        <v>41</v>
      </c>
      <c r="B86" s="2" t="s">
        <v>11</v>
      </c>
      <c r="C86" s="4">
        <v>41.846827214805799</v>
      </c>
      <c r="D86" s="4">
        <v>17.760000000000002</v>
      </c>
      <c r="E86" s="4">
        <v>664.13774271844704</v>
      </c>
      <c r="F86" s="4">
        <v>104.755430066748</v>
      </c>
      <c r="G86" s="4">
        <v>85.96</v>
      </c>
      <c r="H86" s="4">
        <v>83.75</v>
      </c>
      <c r="I86" s="5">
        <f t="shared" si="2"/>
        <v>998.21000000000083</v>
      </c>
      <c r="J86" s="11" t="str">
        <f t="shared" si="3"/>
        <v>P0007|Jan</v>
      </c>
    </row>
    <row r="87" spans="1:10" ht="15" customHeight="1" x14ac:dyDescent="0.25">
      <c r="A87" s="2" t="s">
        <v>41</v>
      </c>
      <c r="B87" s="2" t="s">
        <v>12</v>
      </c>
      <c r="C87" s="4">
        <v>48.379116648497103</v>
      </c>
      <c r="D87" s="4">
        <v>16.77</v>
      </c>
      <c r="E87" s="4">
        <v>769.27923999377003</v>
      </c>
      <c r="F87" s="4">
        <v>97.071643357732398</v>
      </c>
      <c r="G87" s="4">
        <v>85.96</v>
      </c>
      <c r="H87" s="4">
        <v>83.75</v>
      </c>
      <c r="I87" s="5">
        <f t="shared" si="2"/>
        <v>1101.2099999999996</v>
      </c>
      <c r="J87" s="11" t="str">
        <f t="shared" si="3"/>
        <v>P0007|Feb</v>
      </c>
    </row>
    <row r="88" spans="1:10" ht="15" customHeight="1" x14ac:dyDescent="0.25">
      <c r="A88" s="2" t="s">
        <v>41</v>
      </c>
      <c r="B88" s="2" t="s">
        <v>13</v>
      </c>
      <c r="C88" s="4">
        <v>45.713453853831197</v>
      </c>
      <c r="D88" s="4">
        <v>7.21</v>
      </c>
      <c r="E88" s="4">
        <v>639.30760973956296</v>
      </c>
      <c r="F88" s="4">
        <v>100.838936406606</v>
      </c>
      <c r="G88" s="4">
        <v>85.96</v>
      </c>
      <c r="H88" s="4">
        <v>83.75</v>
      </c>
      <c r="I88" s="5">
        <f t="shared" si="2"/>
        <v>962.7800000000002</v>
      </c>
      <c r="J88" s="11" t="str">
        <f t="shared" si="3"/>
        <v>P0007|Mar</v>
      </c>
    </row>
    <row r="89" spans="1:10" ht="15" customHeight="1" x14ac:dyDescent="0.25">
      <c r="A89" s="2" t="s">
        <v>44</v>
      </c>
      <c r="B89" s="2" t="s">
        <v>2</v>
      </c>
      <c r="C89" s="4">
        <v>51.606221396909099</v>
      </c>
      <c r="D89" s="4">
        <v>4.04</v>
      </c>
      <c r="E89" s="4">
        <v>268.18377860309101</v>
      </c>
      <c r="F89" s="4">
        <v>0</v>
      </c>
      <c r="G89" s="4">
        <v>85.96</v>
      </c>
      <c r="H89" s="4">
        <v>19.87</v>
      </c>
      <c r="I89" s="5">
        <f t="shared" si="2"/>
        <v>429.66000000000008</v>
      </c>
      <c r="J89" s="11" t="str">
        <f t="shared" si="3"/>
        <v>P0008|Apr</v>
      </c>
    </row>
    <row r="90" spans="1:10" ht="15" customHeight="1" x14ac:dyDescent="0.25">
      <c r="A90" s="2" t="s">
        <v>44</v>
      </c>
      <c r="B90" s="2" t="s">
        <v>3</v>
      </c>
      <c r="C90" s="4">
        <v>22.435374396933401</v>
      </c>
      <c r="D90" s="4">
        <v>4.04</v>
      </c>
      <c r="E90" s="4">
        <v>277.71462560306702</v>
      </c>
      <c r="F90" s="4">
        <v>0</v>
      </c>
      <c r="G90" s="4">
        <v>85.96</v>
      </c>
      <c r="H90" s="4">
        <v>129.25</v>
      </c>
      <c r="I90" s="5">
        <f t="shared" si="2"/>
        <v>519.40000000000032</v>
      </c>
      <c r="J90" s="11" t="str">
        <f t="shared" si="3"/>
        <v>P0008|May</v>
      </c>
    </row>
    <row r="91" spans="1:10" ht="15" customHeight="1" x14ac:dyDescent="0.25">
      <c r="A91" s="2" t="s">
        <v>44</v>
      </c>
      <c r="B91" s="2" t="s">
        <v>4</v>
      </c>
      <c r="C91" s="4">
        <v>291.74620802971901</v>
      </c>
      <c r="D91" s="4">
        <v>10.41</v>
      </c>
      <c r="E91" s="4">
        <v>194.54379197028101</v>
      </c>
      <c r="F91" s="4">
        <v>0</v>
      </c>
      <c r="G91" s="4">
        <v>85.96</v>
      </c>
      <c r="H91" s="4">
        <v>167.46</v>
      </c>
      <c r="I91" s="5">
        <f t="shared" si="2"/>
        <v>750.12000000000012</v>
      </c>
      <c r="J91" s="11" t="str">
        <f t="shared" si="3"/>
        <v>P0008|Jun</v>
      </c>
    </row>
    <row r="92" spans="1:10" ht="15" customHeight="1" x14ac:dyDescent="0.25">
      <c r="A92" s="2" t="s">
        <v>44</v>
      </c>
      <c r="B92" s="2" t="s">
        <v>5</v>
      </c>
      <c r="C92" s="4">
        <v>12.2719800523969</v>
      </c>
      <c r="D92" s="4">
        <v>4.04</v>
      </c>
      <c r="E92" s="4">
        <v>340.43801994760298</v>
      </c>
      <c r="F92" s="4">
        <v>0</v>
      </c>
      <c r="G92" s="4">
        <v>85.96</v>
      </c>
      <c r="H92" s="4">
        <v>448.89</v>
      </c>
      <c r="I92" s="5">
        <f t="shared" si="2"/>
        <v>891.59999999999991</v>
      </c>
      <c r="J92" s="11" t="str">
        <f t="shared" si="3"/>
        <v>P0008|Jul</v>
      </c>
    </row>
    <row r="93" spans="1:10" ht="15" customHeight="1" x14ac:dyDescent="0.25">
      <c r="A93" s="2" t="s">
        <v>44</v>
      </c>
      <c r="B93" s="2" t="s">
        <v>6</v>
      </c>
      <c r="C93" s="4">
        <v>183.18903438530401</v>
      </c>
      <c r="D93" s="4">
        <v>4.04</v>
      </c>
      <c r="E93" s="4">
        <v>296.65096561469602</v>
      </c>
      <c r="F93" s="4">
        <v>0</v>
      </c>
      <c r="G93" s="4">
        <v>85.96</v>
      </c>
      <c r="H93" s="4">
        <v>414.07</v>
      </c>
      <c r="I93" s="5">
        <f t="shared" si="2"/>
        <v>983.91000000000008</v>
      </c>
      <c r="J93" s="11" t="str">
        <f t="shared" si="3"/>
        <v>P0008|Aug</v>
      </c>
    </row>
    <row r="94" spans="1:10" ht="15" customHeight="1" x14ac:dyDescent="0.25">
      <c r="A94" s="2" t="s">
        <v>44</v>
      </c>
      <c r="B94" s="2" t="s">
        <v>7</v>
      </c>
      <c r="C94" s="4">
        <v>15.486772379209899</v>
      </c>
      <c r="D94" s="4">
        <v>4.04</v>
      </c>
      <c r="E94" s="4">
        <v>286.41322762079</v>
      </c>
      <c r="F94" s="4">
        <v>0</v>
      </c>
      <c r="G94" s="4">
        <v>85.96</v>
      </c>
      <c r="H94" s="4">
        <v>88.65</v>
      </c>
      <c r="I94" s="5">
        <f t="shared" si="2"/>
        <v>480.54999999999984</v>
      </c>
      <c r="J94" s="11" t="str">
        <f t="shared" si="3"/>
        <v>P0008|Sep</v>
      </c>
    </row>
    <row r="95" spans="1:10" ht="15" customHeight="1" x14ac:dyDescent="0.25">
      <c r="A95" s="2" t="s">
        <v>44</v>
      </c>
      <c r="B95" s="2" t="s">
        <v>8</v>
      </c>
      <c r="C95" s="4">
        <v>43.303466609431503</v>
      </c>
      <c r="D95" s="4">
        <v>5.9</v>
      </c>
      <c r="E95" s="4">
        <v>262.78653339056802</v>
      </c>
      <c r="F95" s="4">
        <v>0</v>
      </c>
      <c r="G95" s="4">
        <v>85.96</v>
      </c>
      <c r="H95" s="4">
        <v>61.32</v>
      </c>
      <c r="I95" s="5">
        <f t="shared" si="2"/>
        <v>459.26999999999953</v>
      </c>
      <c r="J95" s="11" t="str">
        <f t="shared" si="3"/>
        <v>P0008|Oct</v>
      </c>
    </row>
    <row r="96" spans="1:10" ht="15" customHeight="1" x14ac:dyDescent="0.25">
      <c r="A96" s="2" t="s">
        <v>44</v>
      </c>
      <c r="B96" s="2" t="s">
        <v>9</v>
      </c>
      <c r="C96" s="4">
        <v>14.047645077720199</v>
      </c>
      <c r="D96" s="4">
        <v>4.04</v>
      </c>
      <c r="E96" s="4">
        <v>259.79792746113998</v>
      </c>
      <c r="F96" s="4">
        <v>84.304427461139895</v>
      </c>
      <c r="G96" s="4">
        <v>85.96</v>
      </c>
      <c r="H96" s="4">
        <v>15.82</v>
      </c>
      <c r="I96" s="5">
        <f t="shared" si="2"/>
        <v>463.97</v>
      </c>
      <c r="J96" s="11" t="str">
        <f t="shared" si="3"/>
        <v>P0008|Nov</v>
      </c>
    </row>
    <row r="97" spans="1:10" ht="15" customHeight="1" x14ac:dyDescent="0.25">
      <c r="A97" s="2" t="s">
        <v>44</v>
      </c>
      <c r="B97" s="2" t="s">
        <v>10</v>
      </c>
      <c r="C97" s="4">
        <v>14.44505608283</v>
      </c>
      <c r="D97" s="4">
        <v>4.04</v>
      </c>
      <c r="E97" s="4">
        <v>494.69370146678199</v>
      </c>
      <c r="F97" s="4">
        <v>64.211242450388298</v>
      </c>
      <c r="G97" s="4">
        <v>85.96</v>
      </c>
      <c r="H97" s="4">
        <v>27.92</v>
      </c>
      <c r="I97" s="5">
        <f t="shared" si="2"/>
        <v>691.27000000000032</v>
      </c>
      <c r="J97" s="11" t="str">
        <f t="shared" si="3"/>
        <v>P0008|Dec</v>
      </c>
    </row>
    <row r="98" spans="1:10" ht="15" customHeight="1" x14ac:dyDescent="0.25">
      <c r="A98" s="2" t="s">
        <v>44</v>
      </c>
      <c r="B98" s="2" t="s">
        <v>11</v>
      </c>
      <c r="C98" s="4">
        <v>17.5815930158419</v>
      </c>
      <c r="D98" s="4">
        <v>4.04</v>
      </c>
      <c r="E98" s="4">
        <v>498.26376967972902</v>
      </c>
      <c r="F98" s="4">
        <v>64.674637304428899</v>
      </c>
      <c r="G98" s="4">
        <v>85.96</v>
      </c>
      <c r="H98" s="4">
        <v>27.92</v>
      </c>
      <c r="I98" s="5">
        <f t="shared" si="2"/>
        <v>698.43999999999983</v>
      </c>
      <c r="J98" s="11" t="str">
        <f t="shared" si="3"/>
        <v>P0008|Jan</v>
      </c>
    </row>
    <row r="99" spans="1:10" ht="15" customHeight="1" x14ac:dyDescent="0.25">
      <c r="A99" s="2" t="s">
        <v>44</v>
      </c>
      <c r="B99" s="2" t="s">
        <v>12</v>
      </c>
      <c r="C99" s="4">
        <v>21.262997968377402</v>
      </c>
      <c r="D99" s="4">
        <v>4.04</v>
      </c>
      <c r="E99" s="4">
        <v>419.27038247504601</v>
      </c>
      <c r="F99" s="4">
        <v>68.026619556576307</v>
      </c>
      <c r="G99" s="4">
        <v>85.96</v>
      </c>
      <c r="H99" s="4">
        <v>27.92</v>
      </c>
      <c r="I99" s="5">
        <f t="shared" si="2"/>
        <v>626.47999999999968</v>
      </c>
      <c r="J99" s="11" t="str">
        <f t="shared" si="3"/>
        <v>P0008|Feb</v>
      </c>
    </row>
    <row r="100" spans="1:10" ht="15" customHeight="1" x14ac:dyDescent="0.25">
      <c r="A100" s="2" t="s">
        <v>44</v>
      </c>
      <c r="B100" s="2" t="s">
        <v>13</v>
      </c>
      <c r="C100" s="4">
        <v>11.2006447447447</v>
      </c>
      <c r="D100" s="4">
        <v>4.04</v>
      </c>
      <c r="E100" s="4">
        <v>414.29069069069101</v>
      </c>
      <c r="F100" s="4">
        <v>67.218664564564605</v>
      </c>
      <c r="G100" s="4">
        <v>85.96</v>
      </c>
      <c r="H100" s="4">
        <v>27.92</v>
      </c>
      <c r="I100" s="5">
        <f t="shared" si="2"/>
        <v>610.63000000000034</v>
      </c>
      <c r="J100" s="11" t="str">
        <f t="shared" si="3"/>
        <v>P0008|Mar</v>
      </c>
    </row>
    <row r="101" spans="1:10" ht="15" customHeight="1" x14ac:dyDescent="0.25">
      <c r="A101" s="2" t="s">
        <v>47</v>
      </c>
      <c r="B101" s="2" t="s">
        <v>2</v>
      </c>
      <c r="C101" s="4">
        <v>46.563858520900297</v>
      </c>
      <c r="D101" s="4">
        <v>4.04</v>
      </c>
      <c r="E101" s="4">
        <v>355.69614147909999</v>
      </c>
      <c r="F101" s="4">
        <v>0</v>
      </c>
      <c r="G101" s="4">
        <v>85.96</v>
      </c>
      <c r="H101" s="4">
        <v>39.75</v>
      </c>
      <c r="I101" s="5">
        <f t="shared" si="2"/>
        <v>532.01000000000022</v>
      </c>
      <c r="J101" s="11" t="str">
        <f t="shared" si="3"/>
        <v>P0009|Apr</v>
      </c>
    </row>
    <row r="102" spans="1:10" ht="15" customHeight="1" x14ac:dyDescent="0.25">
      <c r="A102" s="2" t="s">
        <v>47</v>
      </c>
      <c r="B102" s="2" t="s">
        <v>3</v>
      </c>
      <c r="C102" s="4">
        <v>15.622068420765901</v>
      </c>
      <c r="D102" s="4">
        <v>4.04</v>
      </c>
      <c r="E102" s="4">
        <v>363.20793157923401</v>
      </c>
      <c r="F102" s="4">
        <v>0</v>
      </c>
      <c r="G102" s="4">
        <v>85.96</v>
      </c>
      <c r="H102" s="4">
        <v>258.49</v>
      </c>
      <c r="I102" s="5">
        <f t="shared" si="2"/>
        <v>727.31999999999994</v>
      </c>
      <c r="J102" s="11" t="str">
        <f t="shared" si="3"/>
        <v>P0009|May</v>
      </c>
    </row>
    <row r="103" spans="1:10" ht="15" customHeight="1" x14ac:dyDescent="0.25">
      <c r="A103" s="2" t="s">
        <v>47</v>
      </c>
      <c r="B103" s="2" t="s">
        <v>4</v>
      </c>
      <c r="C103" s="4">
        <v>196.73300549376901</v>
      </c>
      <c r="D103" s="4">
        <v>16.02</v>
      </c>
      <c r="E103" s="4">
        <v>282.60699450623099</v>
      </c>
      <c r="F103" s="4">
        <v>0</v>
      </c>
      <c r="G103" s="4">
        <v>85.96</v>
      </c>
      <c r="H103" s="4">
        <v>334.92</v>
      </c>
      <c r="I103" s="5">
        <f t="shared" si="2"/>
        <v>916.24</v>
      </c>
      <c r="J103" s="11" t="str">
        <f t="shared" si="3"/>
        <v>P0009|Jun</v>
      </c>
    </row>
    <row r="104" spans="1:10" ht="15" customHeight="1" x14ac:dyDescent="0.25">
      <c r="A104" s="2" t="s">
        <v>47</v>
      </c>
      <c r="B104" s="2" t="s">
        <v>5</v>
      </c>
      <c r="C104" s="4">
        <v>12.7552980815259</v>
      </c>
      <c r="D104" s="4">
        <v>9.31</v>
      </c>
      <c r="E104" s="4">
        <v>444.83470191847402</v>
      </c>
      <c r="F104" s="4">
        <v>0</v>
      </c>
      <c r="G104" s="4">
        <v>85.96</v>
      </c>
      <c r="H104" s="4">
        <v>897.77</v>
      </c>
      <c r="I104" s="5">
        <f t="shared" si="2"/>
        <v>1450.6299999999999</v>
      </c>
      <c r="J104" s="11" t="str">
        <f t="shared" si="3"/>
        <v>P0009|Jul</v>
      </c>
    </row>
    <row r="105" spans="1:10" ht="15" customHeight="1" x14ac:dyDescent="0.25">
      <c r="A105" s="2" t="s">
        <v>47</v>
      </c>
      <c r="B105" s="2" t="s">
        <v>6</v>
      </c>
      <c r="C105" s="4">
        <v>18.8656068146318</v>
      </c>
      <c r="D105" s="4">
        <v>4.04</v>
      </c>
      <c r="E105" s="4">
        <v>441.14439318536802</v>
      </c>
      <c r="F105" s="4">
        <v>0</v>
      </c>
      <c r="G105" s="4">
        <v>85.96</v>
      </c>
      <c r="H105" s="4">
        <v>828.13</v>
      </c>
      <c r="I105" s="5">
        <f t="shared" si="2"/>
        <v>1378.1399999999999</v>
      </c>
      <c r="J105" s="11" t="str">
        <f t="shared" si="3"/>
        <v>P0009|Aug</v>
      </c>
    </row>
    <row r="106" spans="1:10" ht="15" customHeight="1" x14ac:dyDescent="0.25">
      <c r="A106" s="2" t="s">
        <v>47</v>
      </c>
      <c r="B106" s="2" t="s">
        <v>7</v>
      </c>
      <c r="C106" s="4">
        <v>36.841117054104103</v>
      </c>
      <c r="D106" s="4">
        <v>5.22</v>
      </c>
      <c r="E106" s="4">
        <v>351.62888294589601</v>
      </c>
      <c r="F106" s="4">
        <v>0</v>
      </c>
      <c r="G106" s="4">
        <v>85.96</v>
      </c>
      <c r="H106" s="4">
        <v>177.3</v>
      </c>
      <c r="I106" s="5">
        <f t="shared" si="2"/>
        <v>656.95</v>
      </c>
      <c r="J106" s="11" t="str">
        <f t="shared" si="3"/>
        <v>P0009|Sep</v>
      </c>
    </row>
    <row r="107" spans="1:10" ht="15" customHeight="1" x14ac:dyDescent="0.25">
      <c r="A107" s="2" t="s">
        <v>47</v>
      </c>
      <c r="B107" s="2" t="s">
        <v>8</v>
      </c>
      <c r="C107" s="4">
        <v>15.955681211526899</v>
      </c>
      <c r="D107" s="4">
        <v>8.9600000000000009</v>
      </c>
      <c r="E107" s="4">
        <v>370.96431878847301</v>
      </c>
      <c r="F107" s="4">
        <v>0</v>
      </c>
      <c r="G107" s="4">
        <v>85.96</v>
      </c>
      <c r="H107" s="4">
        <v>122.63</v>
      </c>
      <c r="I107" s="5">
        <f t="shared" si="2"/>
        <v>604.4699999999998</v>
      </c>
      <c r="J107" s="11" t="str">
        <f t="shared" si="3"/>
        <v>P0009|Oct</v>
      </c>
    </row>
    <row r="108" spans="1:10" ht="15" customHeight="1" x14ac:dyDescent="0.25">
      <c r="A108" s="2" t="s">
        <v>47</v>
      </c>
      <c r="B108" s="2" t="s">
        <v>9</v>
      </c>
      <c r="C108" s="4">
        <v>25.849534904507902</v>
      </c>
      <c r="D108" s="4">
        <v>7.89</v>
      </c>
      <c r="E108" s="4">
        <v>423.60504126567901</v>
      </c>
      <c r="F108" s="4">
        <v>89.085423829812598</v>
      </c>
      <c r="G108" s="4">
        <v>85.96</v>
      </c>
      <c r="H108" s="4">
        <v>31.64</v>
      </c>
      <c r="I108" s="5">
        <f t="shared" si="2"/>
        <v>664.02999999999952</v>
      </c>
      <c r="J108" s="11" t="str">
        <f t="shared" si="3"/>
        <v>P0009|Nov</v>
      </c>
    </row>
    <row r="109" spans="1:10" ht="15" customHeight="1" x14ac:dyDescent="0.25">
      <c r="A109" s="2" t="s">
        <v>47</v>
      </c>
      <c r="B109" s="2" t="s">
        <v>10</v>
      </c>
      <c r="C109" s="4">
        <v>11.6564189189189</v>
      </c>
      <c r="D109" s="4">
        <v>11.78</v>
      </c>
      <c r="E109" s="4">
        <v>725.77702702702697</v>
      </c>
      <c r="F109" s="4">
        <v>76.316554054054095</v>
      </c>
      <c r="G109" s="4">
        <v>85.96</v>
      </c>
      <c r="H109" s="4">
        <v>55.84</v>
      </c>
      <c r="I109" s="5">
        <f t="shared" si="2"/>
        <v>967.33</v>
      </c>
      <c r="J109" s="11" t="str">
        <f t="shared" si="3"/>
        <v>P0009|Dec</v>
      </c>
    </row>
    <row r="110" spans="1:10" ht="15" customHeight="1" x14ac:dyDescent="0.25">
      <c r="A110" s="2" t="s">
        <v>47</v>
      </c>
      <c r="B110" s="2" t="s">
        <v>11</v>
      </c>
      <c r="C110" s="4">
        <v>38.543697016067298</v>
      </c>
      <c r="D110" s="4">
        <v>9.8699999999999992</v>
      </c>
      <c r="E110" s="4">
        <v>621.67253251721502</v>
      </c>
      <c r="F110" s="4">
        <v>78.443770466717694</v>
      </c>
      <c r="G110" s="4">
        <v>85.96</v>
      </c>
      <c r="H110" s="4">
        <v>55.84</v>
      </c>
      <c r="I110" s="5">
        <f t="shared" si="2"/>
        <v>890.33</v>
      </c>
      <c r="J110" s="11" t="str">
        <f t="shared" si="3"/>
        <v>P0009|Jan</v>
      </c>
    </row>
    <row r="111" spans="1:10" ht="15" customHeight="1" x14ac:dyDescent="0.25">
      <c r="A111" s="2" t="s">
        <v>47</v>
      </c>
      <c r="B111" s="2" t="s">
        <v>12</v>
      </c>
      <c r="C111" s="4">
        <v>22.619886525932699</v>
      </c>
      <c r="D111" s="4">
        <v>9.35</v>
      </c>
      <c r="E111" s="4">
        <v>637.58808913583596</v>
      </c>
      <c r="F111" s="4">
        <v>80.452024338230999</v>
      </c>
      <c r="G111" s="4">
        <v>85.96</v>
      </c>
      <c r="H111" s="4">
        <v>55.84</v>
      </c>
      <c r="I111" s="5">
        <f t="shared" si="2"/>
        <v>891.80999999999972</v>
      </c>
      <c r="J111" s="11" t="str">
        <f t="shared" si="3"/>
        <v>P0009|Feb</v>
      </c>
    </row>
    <row r="112" spans="1:10" ht="15" customHeight="1" x14ac:dyDescent="0.25">
      <c r="A112" s="2" t="s">
        <v>47</v>
      </c>
      <c r="B112" s="2" t="s">
        <v>13</v>
      </c>
      <c r="C112" s="4">
        <v>43.364570905763898</v>
      </c>
      <c r="D112" s="4">
        <v>4.04</v>
      </c>
      <c r="E112" s="4">
        <v>514.29679780420895</v>
      </c>
      <c r="F112" s="4">
        <v>81.118631290027494</v>
      </c>
      <c r="G112" s="4">
        <v>85.96</v>
      </c>
      <c r="H112" s="4">
        <v>55.84</v>
      </c>
      <c r="I112" s="5">
        <f t="shared" si="2"/>
        <v>784.62000000000035</v>
      </c>
      <c r="J112" s="11" t="str">
        <f t="shared" si="3"/>
        <v>P0009|Mar</v>
      </c>
    </row>
    <row r="113" spans="1:10" ht="15" customHeight="1" x14ac:dyDescent="0.25">
      <c r="A113" s="2" t="s">
        <v>49</v>
      </c>
      <c r="B113" s="2" t="s">
        <v>2</v>
      </c>
      <c r="C113" s="4">
        <v>58.742821663064298</v>
      </c>
      <c r="D113" s="4">
        <v>10.72</v>
      </c>
      <c r="E113" s="4">
        <v>434.38717833693602</v>
      </c>
      <c r="F113" s="4">
        <v>0</v>
      </c>
      <c r="G113" s="4">
        <v>85.96</v>
      </c>
      <c r="H113" s="4">
        <v>59.62</v>
      </c>
      <c r="I113" s="5">
        <f t="shared" si="2"/>
        <v>649.43000000000029</v>
      </c>
      <c r="J113" s="11" t="str">
        <f t="shared" si="3"/>
        <v>P0010|Apr</v>
      </c>
    </row>
    <row r="114" spans="1:10" ht="15" customHeight="1" x14ac:dyDescent="0.25">
      <c r="A114" s="2" t="s">
        <v>49</v>
      </c>
      <c r="B114" s="2" t="s">
        <v>3</v>
      </c>
      <c r="C114" s="4">
        <v>29.773781403219498</v>
      </c>
      <c r="D114" s="4">
        <v>6.14</v>
      </c>
      <c r="E114" s="4">
        <v>444.44621859678102</v>
      </c>
      <c r="F114" s="4">
        <v>0</v>
      </c>
      <c r="G114" s="4">
        <v>85.96</v>
      </c>
      <c r="H114" s="4">
        <v>387.74</v>
      </c>
      <c r="I114" s="5">
        <f t="shared" si="2"/>
        <v>954.06000000000051</v>
      </c>
      <c r="J114" s="11" t="str">
        <f t="shared" si="3"/>
        <v>P0010|May</v>
      </c>
    </row>
    <row r="115" spans="1:10" ht="15" customHeight="1" x14ac:dyDescent="0.25">
      <c r="A115" s="2" t="s">
        <v>49</v>
      </c>
      <c r="B115" s="2" t="s">
        <v>4</v>
      </c>
      <c r="C115" s="4">
        <v>19.685106382978699</v>
      </c>
      <c r="D115" s="4">
        <v>6.4</v>
      </c>
      <c r="E115" s="4">
        <v>442.91489361702099</v>
      </c>
      <c r="F115" s="4">
        <v>0</v>
      </c>
      <c r="G115" s="4">
        <v>85.96</v>
      </c>
      <c r="H115" s="4">
        <v>502.38</v>
      </c>
      <c r="I115" s="5">
        <f t="shared" si="2"/>
        <v>1057.3399999999997</v>
      </c>
      <c r="J115" s="11" t="str">
        <f t="shared" si="3"/>
        <v>P0010|Jun</v>
      </c>
    </row>
    <row r="116" spans="1:10" ht="15" customHeight="1" x14ac:dyDescent="0.25">
      <c r="A116" s="2" t="s">
        <v>49</v>
      </c>
      <c r="B116" s="2" t="s">
        <v>5</v>
      </c>
      <c r="C116" s="4">
        <v>37.657383177570097</v>
      </c>
      <c r="D116" s="4">
        <v>5.93</v>
      </c>
      <c r="E116" s="4">
        <v>537.96261682243005</v>
      </c>
      <c r="F116" s="4">
        <v>0</v>
      </c>
      <c r="G116" s="4">
        <v>85.96</v>
      </c>
      <c r="H116" s="4">
        <v>1346.66</v>
      </c>
      <c r="I116" s="5">
        <f t="shared" si="2"/>
        <v>2014.1700000000003</v>
      </c>
      <c r="J116" s="11" t="str">
        <f t="shared" si="3"/>
        <v>P0010|Jul</v>
      </c>
    </row>
    <row r="117" spans="1:10" ht="15" customHeight="1" x14ac:dyDescent="0.25">
      <c r="A117" s="2" t="s">
        <v>49</v>
      </c>
      <c r="B117" s="2" t="s">
        <v>6</v>
      </c>
      <c r="C117" s="4">
        <v>223.26609962724501</v>
      </c>
      <c r="D117" s="4">
        <v>5.68</v>
      </c>
      <c r="E117" s="4">
        <v>488.24390037275498</v>
      </c>
      <c r="F117" s="4">
        <v>0</v>
      </c>
      <c r="G117" s="4">
        <v>85.96</v>
      </c>
      <c r="H117" s="4">
        <v>1242.2</v>
      </c>
      <c r="I117" s="5">
        <f t="shared" si="2"/>
        <v>2045.3500000000001</v>
      </c>
      <c r="J117" s="11" t="str">
        <f t="shared" si="3"/>
        <v>P0010|Aug</v>
      </c>
    </row>
    <row r="118" spans="1:10" ht="15" customHeight="1" x14ac:dyDescent="0.25">
      <c r="A118" s="2" t="s">
        <v>49</v>
      </c>
      <c r="B118" s="2" t="s">
        <v>7</v>
      </c>
      <c r="C118" s="4">
        <v>38.316320228308598</v>
      </c>
      <c r="D118" s="4">
        <v>10.95</v>
      </c>
      <c r="E118" s="4">
        <v>440.933679771691</v>
      </c>
      <c r="F118" s="4">
        <v>0</v>
      </c>
      <c r="G118" s="4">
        <v>85.96</v>
      </c>
      <c r="H118" s="4">
        <v>265.95</v>
      </c>
      <c r="I118" s="5">
        <f t="shared" si="2"/>
        <v>842.10999999999967</v>
      </c>
      <c r="J118" s="11" t="str">
        <f t="shared" si="3"/>
        <v>P0010|Sep</v>
      </c>
    </row>
    <row r="119" spans="1:10" ht="15" customHeight="1" x14ac:dyDescent="0.25">
      <c r="A119" s="2" t="s">
        <v>49</v>
      </c>
      <c r="B119" s="2" t="s">
        <v>8</v>
      </c>
      <c r="C119" s="4">
        <v>40.430620145167502</v>
      </c>
      <c r="D119" s="4">
        <v>8.6300000000000008</v>
      </c>
      <c r="E119" s="4">
        <v>445.78937985483299</v>
      </c>
      <c r="F119" s="4">
        <v>0</v>
      </c>
      <c r="G119" s="4">
        <v>85.96</v>
      </c>
      <c r="H119" s="4">
        <v>183.95</v>
      </c>
      <c r="I119" s="5">
        <f t="shared" si="2"/>
        <v>764.76000000000045</v>
      </c>
      <c r="J119" s="11" t="str">
        <f t="shared" si="3"/>
        <v>P0010|Oct</v>
      </c>
    </row>
    <row r="120" spans="1:10" ht="15" customHeight="1" x14ac:dyDescent="0.25">
      <c r="A120" s="2" t="s">
        <v>49</v>
      </c>
      <c r="B120" s="2" t="s">
        <v>9</v>
      </c>
      <c r="C120" s="4">
        <v>29.5406394748242</v>
      </c>
      <c r="D120" s="4">
        <v>7.36</v>
      </c>
      <c r="E120" s="4">
        <v>400.04878536439099</v>
      </c>
      <c r="F120" s="4">
        <v>126.20057516078499</v>
      </c>
      <c r="G120" s="4">
        <v>85.96</v>
      </c>
      <c r="H120" s="4">
        <v>47.47</v>
      </c>
      <c r="I120" s="5">
        <f t="shared" si="2"/>
        <v>696.58000000000027</v>
      </c>
      <c r="J120" s="11" t="str">
        <f t="shared" si="3"/>
        <v>P0010|Nov</v>
      </c>
    </row>
    <row r="121" spans="1:10" ht="15" customHeight="1" x14ac:dyDescent="0.25">
      <c r="A121" s="2" t="s">
        <v>49</v>
      </c>
      <c r="B121" s="2" t="s">
        <v>10</v>
      </c>
      <c r="C121" s="4">
        <v>10.4627104779539</v>
      </c>
      <c r="D121" s="4">
        <v>5.78</v>
      </c>
      <c r="E121" s="4">
        <v>895.61907393845604</v>
      </c>
      <c r="F121" s="4">
        <v>94.178215583590102</v>
      </c>
      <c r="G121" s="4">
        <v>85.96</v>
      </c>
      <c r="H121" s="4">
        <v>83.75</v>
      </c>
      <c r="I121" s="5">
        <f t="shared" si="2"/>
        <v>1175.75</v>
      </c>
      <c r="J121" s="11" t="str">
        <f t="shared" si="3"/>
        <v>P0010|Dec</v>
      </c>
    </row>
    <row r="122" spans="1:10" ht="15" customHeight="1" x14ac:dyDescent="0.25">
      <c r="A122" s="2" t="s">
        <v>49</v>
      </c>
      <c r="B122" s="2" t="s">
        <v>11</v>
      </c>
      <c r="C122" s="4">
        <v>19.4741319947228</v>
      </c>
      <c r="D122" s="4">
        <v>4.04</v>
      </c>
      <c r="E122" s="4">
        <v>784.77845351867904</v>
      </c>
      <c r="F122" s="4">
        <v>99.027414486597806</v>
      </c>
      <c r="G122" s="4">
        <v>85.96</v>
      </c>
      <c r="H122" s="4">
        <v>83.75</v>
      </c>
      <c r="I122" s="5">
        <f t="shared" si="2"/>
        <v>1077.0299999999997</v>
      </c>
      <c r="J122" s="11" t="str">
        <f t="shared" si="3"/>
        <v>P0010|Jan</v>
      </c>
    </row>
    <row r="123" spans="1:10" ht="15" customHeight="1" x14ac:dyDescent="0.25">
      <c r="A123" s="2" t="s">
        <v>49</v>
      </c>
      <c r="B123" s="2" t="s">
        <v>12</v>
      </c>
      <c r="C123" s="4">
        <v>35.461735483501201</v>
      </c>
      <c r="D123" s="4">
        <v>15.45</v>
      </c>
      <c r="E123" s="4">
        <v>659.46920916368902</v>
      </c>
      <c r="F123" s="4">
        <v>104.01905535281</v>
      </c>
      <c r="G123" s="4">
        <v>85.96</v>
      </c>
      <c r="H123" s="4">
        <v>83.75</v>
      </c>
      <c r="I123" s="5">
        <f t="shared" si="2"/>
        <v>984.11000000000024</v>
      </c>
      <c r="J123" s="11" t="str">
        <f t="shared" si="3"/>
        <v>P0010|Feb</v>
      </c>
    </row>
    <row r="124" spans="1:10" ht="15" customHeight="1" x14ac:dyDescent="0.25">
      <c r="A124" s="2" t="s">
        <v>49</v>
      </c>
      <c r="B124" s="2" t="s">
        <v>13</v>
      </c>
      <c r="C124" s="4">
        <v>179.582010959602</v>
      </c>
      <c r="D124" s="4">
        <v>17.72</v>
      </c>
      <c r="E124" s="4">
        <v>607.89397221868205</v>
      </c>
      <c r="F124" s="4">
        <v>95.884016821715306</v>
      </c>
      <c r="G124" s="4">
        <v>85.96</v>
      </c>
      <c r="H124" s="4">
        <v>83.75</v>
      </c>
      <c r="I124" s="5">
        <f t="shared" si="2"/>
        <v>1070.7899999999993</v>
      </c>
      <c r="J124" s="11" t="str">
        <f t="shared" si="3"/>
        <v>P0010|Mar</v>
      </c>
    </row>
    <row r="125" spans="1:10" ht="15" customHeight="1" x14ac:dyDescent="0.25">
      <c r="A125" s="2" t="s">
        <v>52</v>
      </c>
      <c r="B125" s="2" t="s">
        <v>2</v>
      </c>
      <c r="C125" s="4">
        <v>62.091176951369</v>
      </c>
      <c r="D125" s="4">
        <v>4.6399999999999997</v>
      </c>
      <c r="E125" s="4">
        <v>553.038823048631</v>
      </c>
      <c r="F125" s="4">
        <v>0</v>
      </c>
      <c r="G125" s="4">
        <v>85.96</v>
      </c>
      <c r="H125" s="4">
        <v>79.5</v>
      </c>
      <c r="I125" s="5">
        <f t="shared" si="2"/>
        <v>785.23</v>
      </c>
      <c r="J125" s="11" t="str">
        <f t="shared" si="3"/>
        <v>P0011|Apr</v>
      </c>
    </row>
    <row r="126" spans="1:10" ht="15" customHeight="1" x14ac:dyDescent="0.25">
      <c r="A126" s="2" t="s">
        <v>52</v>
      </c>
      <c r="B126" s="2" t="s">
        <v>3</v>
      </c>
      <c r="C126" s="4">
        <v>64.734143450511596</v>
      </c>
      <c r="D126" s="4">
        <v>7.63</v>
      </c>
      <c r="E126" s="4">
        <v>531.89585654948803</v>
      </c>
      <c r="F126" s="4">
        <v>0</v>
      </c>
      <c r="G126" s="4">
        <v>85.96</v>
      </c>
      <c r="H126" s="4">
        <v>516.99</v>
      </c>
      <c r="I126" s="5">
        <f t="shared" si="2"/>
        <v>1207.2099999999996</v>
      </c>
      <c r="J126" s="11" t="str">
        <f t="shared" si="3"/>
        <v>P0011|May</v>
      </c>
    </row>
    <row r="127" spans="1:10" ht="15" customHeight="1" x14ac:dyDescent="0.25">
      <c r="A127" s="2" t="s">
        <v>52</v>
      </c>
      <c r="B127" s="2" t="s">
        <v>4</v>
      </c>
      <c r="C127" s="4">
        <v>28.726738609112701</v>
      </c>
      <c r="D127" s="4">
        <v>10.119999999999999</v>
      </c>
      <c r="E127" s="4">
        <v>675.92326139088698</v>
      </c>
      <c r="F127" s="4">
        <v>0</v>
      </c>
      <c r="G127" s="4">
        <v>85.96</v>
      </c>
      <c r="H127" s="4">
        <v>669.84</v>
      </c>
      <c r="I127" s="5">
        <f t="shared" si="2"/>
        <v>1470.5699999999997</v>
      </c>
      <c r="J127" s="11" t="str">
        <f t="shared" si="3"/>
        <v>P0011|Jun</v>
      </c>
    </row>
    <row r="128" spans="1:10" ht="15" customHeight="1" x14ac:dyDescent="0.25">
      <c r="A128" s="2" t="s">
        <v>52</v>
      </c>
      <c r="B128" s="2" t="s">
        <v>5</v>
      </c>
      <c r="C128" s="4">
        <v>19.386317314539699</v>
      </c>
      <c r="D128" s="4">
        <v>12.62</v>
      </c>
      <c r="E128" s="4">
        <v>683.61368268546005</v>
      </c>
      <c r="F128" s="4">
        <v>0</v>
      </c>
      <c r="G128" s="4">
        <v>85.96</v>
      </c>
      <c r="H128" s="4">
        <v>1795.54</v>
      </c>
      <c r="I128" s="5">
        <f t="shared" si="2"/>
        <v>2597.12</v>
      </c>
      <c r="J128" s="11" t="str">
        <f t="shared" si="3"/>
        <v>P0011|Jul</v>
      </c>
    </row>
    <row r="129" spans="1:10" ht="15" customHeight="1" x14ac:dyDescent="0.25">
      <c r="A129" s="2" t="s">
        <v>52</v>
      </c>
      <c r="B129" s="2" t="s">
        <v>6</v>
      </c>
      <c r="C129" s="4">
        <v>42.776241955019401</v>
      </c>
      <c r="D129" s="4">
        <v>7.85</v>
      </c>
      <c r="E129" s="4">
        <v>675.683758044981</v>
      </c>
      <c r="F129" s="4">
        <v>0</v>
      </c>
      <c r="G129" s="4">
        <v>85.96</v>
      </c>
      <c r="H129" s="4">
        <v>1656.27</v>
      </c>
      <c r="I129" s="5">
        <f t="shared" si="2"/>
        <v>2468.5400000000004</v>
      </c>
      <c r="J129" s="11" t="str">
        <f t="shared" si="3"/>
        <v>P0011|Aug</v>
      </c>
    </row>
    <row r="130" spans="1:10" ht="15" customHeight="1" x14ac:dyDescent="0.25">
      <c r="A130" s="2" t="s">
        <v>52</v>
      </c>
      <c r="B130" s="2" t="s">
        <v>7</v>
      </c>
      <c r="C130" s="4">
        <v>55.402396549714403</v>
      </c>
      <c r="D130" s="4">
        <v>10.9</v>
      </c>
      <c r="E130" s="4">
        <v>665.837603450286</v>
      </c>
      <c r="F130" s="4">
        <v>0</v>
      </c>
      <c r="G130" s="4">
        <v>85.96</v>
      </c>
      <c r="H130" s="4">
        <v>354.6</v>
      </c>
      <c r="I130" s="5">
        <f t="shared" si="2"/>
        <v>1172.7000000000005</v>
      </c>
      <c r="J130" s="11" t="str">
        <f t="shared" si="3"/>
        <v>P0011|Sep</v>
      </c>
    </row>
    <row r="131" spans="1:10" ht="15" customHeight="1" x14ac:dyDescent="0.25">
      <c r="A131" s="2" t="s">
        <v>52</v>
      </c>
      <c r="B131" s="2" t="s">
        <v>8</v>
      </c>
      <c r="C131" s="4">
        <v>61.021547760939903</v>
      </c>
      <c r="D131" s="4">
        <v>10.029999999999999</v>
      </c>
      <c r="E131" s="4">
        <v>543.32845223905997</v>
      </c>
      <c r="F131" s="4">
        <v>0</v>
      </c>
      <c r="G131" s="4">
        <v>85.96</v>
      </c>
      <c r="H131" s="4">
        <v>245.27</v>
      </c>
      <c r="I131" s="5">
        <f t="shared" si="2"/>
        <v>945.6099999999999</v>
      </c>
      <c r="J131" s="11" t="str">
        <f t="shared" si="3"/>
        <v>P0011|Oct</v>
      </c>
    </row>
    <row r="132" spans="1:10" ht="15" customHeight="1" x14ac:dyDescent="0.25">
      <c r="A132" s="2" t="s">
        <v>52</v>
      </c>
      <c r="B132" s="2" t="s">
        <v>9</v>
      </c>
      <c r="C132" s="4">
        <v>31.348942469710298</v>
      </c>
      <c r="D132" s="4">
        <v>8.98</v>
      </c>
      <c r="E132" s="4">
        <v>645.22771403353897</v>
      </c>
      <c r="F132" s="4">
        <v>135.69334349675</v>
      </c>
      <c r="G132" s="4">
        <v>85.96</v>
      </c>
      <c r="H132" s="4">
        <v>63.29</v>
      </c>
      <c r="I132" s="5">
        <f t="shared" si="2"/>
        <v>970.49999999999932</v>
      </c>
      <c r="J132" s="11" t="str">
        <f t="shared" si="3"/>
        <v>P0011|Nov</v>
      </c>
    </row>
    <row r="133" spans="1:10" ht="15" customHeight="1" x14ac:dyDescent="0.25">
      <c r="A133" s="2" t="s">
        <v>52</v>
      </c>
      <c r="B133" s="2" t="s">
        <v>10</v>
      </c>
      <c r="C133" s="4">
        <v>10.5314618564875</v>
      </c>
      <c r="D133" s="4">
        <v>10.58</v>
      </c>
      <c r="E133" s="4">
        <v>1101.8385456193</v>
      </c>
      <c r="F133" s="4">
        <v>115.85999252421099</v>
      </c>
      <c r="G133" s="4">
        <v>85.96</v>
      </c>
      <c r="H133" s="4">
        <v>111.67</v>
      </c>
      <c r="I133" s="5">
        <f t="shared" ref="I133:I196" si="4">SUM(C133:H133)</f>
        <v>1436.4399999999987</v>
      </c>
      <c r="J133" s="11" t="str">
        <f t="shared" ref="J133:J196" si="5">A133&amp;"|"&amp;B133</f>
        <v>P0011|Dec</v>
      </c>
    </row>
    <row r="134" spans="1:10" ht="15" customHeight="1" x14ac:dyDescent="0.25">
      <c r="A134" s="2" t="s">
        <v>52</v>
      </c>
      <c r="B134" s="2" t="s">
        <v>11</v>
      </c>
      <c r="C134" s="4">
        <v>25.7604031951312</v>
      </c>
      <c r="D134" s="4">
        <v>18.309999999999999</v>
      </c>
      <c r="E134" s="4">
        <v>1098.0753138075299</v>
      </c>
      <c r="F134" s="4">
        <v>115.46428299733699</v>
      </c>
      <c r="G134" s="4">
        <v>85.96</v>
      </c>
      <c r="H134" s="4">
        <v>111.67</v>
      </c>
      <c r="I134" s="5">
        <f t="shared" si="4"/>
        <v>1455.2399999999982</v>
      </c>
      <c r="J134" s="11" t="str">
        <f t="shared" si="5"/>
        <v>P0011|Jan</v>
      </c>
    </row>
    <row r="135" spans="1:10" ht="15" customHeight="1" x14ac:dyDescent="0.25">
      <c r="A135" s="2" t="s">
        <v>52</v>
      </c>
      <c r="B135" s="2" t="s">
        <v>12</v>
      </c>
      <c r="C135" s="4">
        <v>66.269351994933501</v>
      </c>
      <c r="D135" s="4">
        <v>4.04</v>
      </c>
      <c r="E135" s="4">
        <v>946.29537682077296</v>
      </c>
      <c r="F135" s="4">
        <v>119.40527118429399</v>
      </c>
      <c r="G135" s="4">
        <v>85.96</v>
      </c>
      <c r="H135" s="4">
        <v>111.67</v>
      </c>
      <c r="I135" s="5">
        <f t="shared" si="4"/>
        <v>1333.6400000000006</v>
      </c>
      <c r="J135" s="11" t="str">
        <f t="shared" si="5"/>
        <v>P0011|Feb</v>
      </c>
    </row>
    <row r="136" spans="1:10" ht="15" customHeight="1" x14ac:dyDescent="0.25">
      <c r="A136" s="2" t="s">
        <v>52</v>
      </c>
      <c r="B136" s="2" t="s">
        <v>13</v>
      </c>
      <c r="C136" s="4">
        <v>67.077619308831601</v>
      </c>
      <c r="D136" s="4">
        <v>10.68</v>
      </c>
      <c r="E136" s="4">
        <v>787.04406655695698</v>
      </c>
      <c r="F136" s="4">
        <v>124.138314134211</v>
      </c>
      <c r="G136" s="4">
        <v>85.96</v>
      </c>
      <c r="H136" s="4">
        <v>111.67</v>
      </c>
      <c r="I136" s="5">
        <f t="shared" si="4"/>
        <v>1186.5699999999997</v>
      </c>
      <c r="J136" s="11" t="str">
        <f t="shared" si="5"/>
        <v>P0011|Mar</v>
      </c>
    </row>
    <row r="137" spans="1:10" ht="15" customHeight="1" x14ac:dyDescent="0.25">
      <c r="A137" s="2" t="s">
        <v>56</v>
      </c>
      <c r="B137" s="2" t="s">
        <v>2</v>
      </c>
      <c r="C137" s="4">
        <v>68.242058555978602</v>
      </c>
      <c r="D137" s="4">
        <v>7.79</v>
      </c>
      <c r="E137" s="4">
        <v>549.09794144402099</v>
      </c>
      <c r="F137" s="4">
        <v>0</v>
      </c>
      <c r="G137" s="4">
        <v>85.96</v>
      </c>
      <c r="H137" s="4">
        <v>79.5</v>
      </c>
      <c r="I137" s="5">
        <f t="shared" si="4"/>
        <v>790.58999999999969</v>
      </c>
      <c r="J137" s="11" t="str">
        <f t="shared" si="5"/>
        <v>P0012|Apr</v>
      </c>
    </row>
    <row r="138" spans="1:10" ht="15" customHeight="1" x14ac:dyDescent="0.25">
      <c r="A138" s="2" t="s">
        <v>56</v>
      </c>
      <c r="B138" s="2" t="s">
        <v>3</v>
      </c>
      <c r="C138" s="4">
        <v>32.899454590943201</v>
      </c>
      <c r="D138" s="4">
        <v>14.83</v>
      </c>
      <c r="E138" s="4">
        <v>550.060545409057</v>
      </c>
      <c r="F138" s="4">
        <v>0</v>
      </c>
      <c r="G138" s="4">
        <v>85.96</v>
      </c>
      <c r="H138" s="4">
        <v>516.99</v>
      </c>
      <c r="I138" s="5">
        <f t="shared" si="4"/>
        <v>1200.7400000000002</v>
      </c>
      <c r="J138" s="11" t="str">
        <f t="shared" si="5"/>
        <v>P0012|May</v>
      </c>
    </row>
    <row r="139" spans="1:10" ht="15" customHeight="1" x14ac:dyDescent="0.25">
      <c r="A139" s="2" t="s">
        <v>56</v>
      </c>
      <c r="B139" s="2" t="s">
        <v>4</v>
      </c>
      <c r="C139" s="4">
        <v>28.362891895782401</v>
      </c>
      <c r="D139" s="4">
        <v>14.84</v>
      </c>
      <c r="E139" s="4">
        <v>539.46710810421803</v>
      </c>
      <c r="F139" s="4">
        <v>0</v>
      </c>
      <c r="G139" s="4">
        <v>85.96</v>
      </c>
      <c r="H139" s="4">
        <v>669.84</v>
      </c>
      <c r="I139" s="5">
        <f t="shared" si="4"/>
        <v>1338.4700000000005</v>
      </c>
      <c r="J139" s="11" t="str">
        <f t="shared" si="5"/>
        <v>P0012|Jun</v>
      </c>
    </row>
    <row r="140" spans="1:10" ht="15" customHeight="1" x14ac:dyDescent="0.25">
      <c r="A140" s="2" t="s">
        <v>56</v>
      </c>
      <c r="B140" s="2" t="s">
        <v>5</v>
      </c>
      <c r="C140" s="4">
        <v>59.327948281728503</v>
      </c>
      <c r="D140" s="4">
        <v>12.47</v>
      </c>
      <c r="E140" s="4">
        <v>523.83205171827103</v>
      </c>
      <c r="F140" s="4">
        <v>0</v>
      </c>
      <c r="G140" s="4">
        <v>85.96</v>
      </c>
      <c r="H140" s="4">
        <v>1795.54</v>
      </c>
      <c r="I140" s="5">
        <f t="shared" si="4"/>
        <v>2477.1299999999997</v>
      </c>
      <c r="J140" s="11" t="str">
        <f t="shared" si="5"/>
        <v>P0012|Jul</v>
      </c>
    </row>
    <row r="141" spans="1:10" ht="15" customHeight="1" x14ac:dyDescent="0.25">
      <c r="A141" s="2" t="s">
        <v>56</v>
      </c>
      <c r="B141" s="2" t="s">
        <v>6</v>
      </c>
      <c r="C141" s="4">
        <v>49.840560359737097</v>
      </c>
      <c r="D141" s="4">
        <v>12.66</v>
      </c>
      <c r="E141" s="4">
        <v>524.21943964026298</v>
      </c>
      <c r="F141" s="4">
        <v>0</v>
      </c>
      <c r="G141" s="4">
        <v>85.96</v>
      </c>
      <c r="H141" s="4">
        <v>1656.27</v>
      </c>
      <c r="I141" s="5">
        <f t="shared" si="4"/>
        <v>2328.9499999999998</v>
      </c>
      <c r="J141" s="11" t="str">
        <f t="shared" si="5"/>
        <v>P0012|Aug</v>
      </c>
    </row>
    <row r="142" spans="1:10" ht="15" customHeight="1" x14ac:dyDescent="0.25">
      <c r="A142" s="2" t="s">
        <v>56</v>
      </c>
      <c r="B142" s="2" t="s">
        <v>7</v>
      </c>
      <c r="C142" s="4">
        <v>29.196191434320198</v>
      </c>
      <c r="D142" s="4">
        <v>13.48</v>
      </c>
      <c r="E142" s="4">
        <v>538.25380856567995</v>
      </c>
      <c r="F142" s="4">
        <v>0</v>
      </c>
      <c r="G142" s="4">
        <v>85.96</v>
      </c>
      <c r="H142" s="4">
        <v>354.6</v>
      </c>
      <c r="I142" s="5">
        <f t="shared" si="4"/>
        <v>1021.4900000000002</v>
      </c>
      <c r="J142" s="11" t="str">
        <f t="shared" si="5"/>
        <v>P0012|Sep</v>
      </c>
    </row>
    <row r="143" spans="1:10" ht="15" customHeight="1" x14ac:dyDescent="0.25">
      <c r="A143" s="2" t="s">
        <v>56</v>
      </c>
      <c r="B143" s="2" t="s">
        <v>8</v>
      </c>
      <c r="C143" s="4">
        <v>72.647627361476694</v>
      </c>
      <c r="D143" s="4">
        <v>15.79</v>
      </c>
      <c r="E143" s="4">
        <v>530.832372638523</v>
      </c>
      <c r="F143" s="4">
        <v>0</v>
      </c>
      <c r="G143" s="4">
        <v>85.96</v>
      </c>
      <c r="H143" s="4">
        <v>245.27</v>
      </c>
      <c r="I143" s="5">
        <f t="shared" si="4"/>
        <v>950.49999999999977</v>
      </c>
      <c r="J143" s="11" t="str">
        <f t="shared" si="5"/>
        <v>P0012|Oct</v>
      </c>
    </row>
    <row r="144" spans="1:10" ht="15" customHeight="1" x14ac:dyDescent="0.25">
      <c r="A144" s="2" t="s">
        <v>56</v>
      </c>
      <c r="B144" s="2" t="s">
        <v>9</v>
      </c>
      <c r="C144" s="4">
        <v>54.001915786120101</v>
      </c>
      <c r="D144" s="4">
        <v>11.15</v>
      </c>
      <c r="E144" s="4">
        <v>485.24526097807001</v>
      </c>
      <c r="F144" s="4">
        <v>153.07282323580901</v>
      </c>
      <c r="G144" s="4">
        <v>85.96</v>
      </c>
      <c r="H144" s="4">
        <v>63.29</v>
      </c>
      <c r="I144" s="5">
        <f t="shared" si="4"/>
        <v>852.71999999999912</v>
      </c>
      <c r="J144" s="11" t="str">
        <f t="shared" si="5"/>
        <v>P0012|Nov</v>
      </c>
    </row>
    <row r="145" spans="1:10" ht="15" customHeight="1" x14ac:dyDescent="0.25">
      <c r="A145" s="2" t="s">
        <v>56</v>
      </c>
      <c r="B145" s="2" t="s">
        <v>10</v>
      </c>
      <c r="C145" s="4">
        <v>33.430059492746103</v>
      </c>
      <c r="D145" s="4">
        <v>13.08</v>
      </c>
      <c r="E145" s="4">
        <v>951.02755453501698</v>
      </c>
      <c r="F145" s="4">
        <v>120.00238597223699</v>
      </c>
      <c r="G145" s="4">
        <v>85.96</v>
      </c>
      <c r="H145" s="4">
        <v>111.67</v>
      </c>
      <c r="I145" s="5">
        <f t="shared" si="4"/>
        <v>1315.17</v>
      </c>
      <c r="J145" s="11" t="str">
        <f t="shared" si="5"/>
        <v>P0012|Dec</v>
      </c>
    </row>
    <row r="146" spans="1:10" ht="15" customHeight="1" x14ac:dyDescent="0.25">
      <c r="A146" s="2" t="s">
        <v>56</v>
      </c>
      <c r="B146" s="2" t="s">
        <v>11</v>
      </c>
      <c r="C146" s="4">
        <v>29.0106207454658</v>
      </c>
      <c r="D146" s="4">
        <v>12.48</v>
      </c>
      <c r="E146" s="4">
        <v>809.17103822535296</v>
      </c>
      <c r="F146" s="4">
        <v>127.628341029181</v>
      </c>
      <c r="G146" s="4">
        <v>85.96</v>
      </c>
      <c r="H146" s="4">
        <v>111.67</v>
      </c>
      <c r="I146" s="5">
        <f t="shared" si="4"/>
        <v>1175.9199999999998</v>
      </c>
      <c r="J146" s="11" t="str">
        <f t="shared" si="5"/>
        <v>P0012|Jan</v>
      </c>
    </row>
    <row r="147" spans="1:10" ht="15" customHeight="1" x14ac:dyDescent="0.25">
      <c r="A147" s="2" t="s">
        <v>56</v>
      </c>
      <c r="B147" s="2" t="s">
        <v>12</v>
      </c>
      <c r="C147" s="4">
        <v>58.959563344308698</v>
      </c>
      <c r="D147" s="4">
        <v>8.67</v>
      </c>
      <c r="E147" s="4">
        <v>805.241837708096</v>
      </c>
      <c r="F147" s="4">
        <v>127.008598947595</v>
      </c>
      <c r="G147" s="4">
        <v>85.96</v>
      </c>
      <c r="H147" s="4">
        <v>111.67</v>
      </c>
      <c r="I147" s="5">
        <f t="shared" si="4"/>
        <v>1197.5099999999998</v>
      </c>
      <c r="J147" s="11" t="str">
        <f t="shared" si="5"/>
        <v>P0012|Feb</v>
      </c>
    </row>
    <row r="148" spans="1:10" ht="15" customHeight="1" x14ac:dyDescent="0.25">
      <c r="A148" s="2" t="s">
        <v>56</v>
      </c>
      <c r="B148" s="2" t="s">
        <v>13</v>
      </c>
      <c r="C148" s="4">
        <v>39.238631541304102</v>
      </c>
      <c r="D148" s="4">
        <v>13.6</v>
      </c>
      <c r="E148" s="4">
        <v>645.82286327333395</v>
      </c>
      <c r="F148" s="4">
        <v>135.818505185362</v>
      </c>
      <c r="G148" s="4">
        <v>85.96</v>
      </c>
      <c r="H148" s="4">
        <v>111.67</v>
      </c>
      <c r="I148" s="5">
        <f t="shared" si="4"/>
        <v>1032.1100000000001</v>
      </c>
      <c r="J148" s="11" t="str">
        <f t="shared" si="5"/>
        <v>P0012|Mar</v>
      </c>
    </row>
    <row r="149" spans="1:10" ht="15" customHeight="1" x14ac:dyDescent="0.25">
      <c r="A149" s="2" t="s">
        <v>58</v>
      </c>
      <c r="B149" s="2" t="s">
        <v>2</v>
      </c>
      <c r="C149" s="4">
        <v>16.191680458022098</v>
      </c>
      <c r="D149" s="4">
        <v>6.01</v>
      </c>
      <c r="E149" s="4">
        <v>462.00831954197798</v>
      </c>
      <c r="F149" s="4">
        <v>0</v>
      </c>
      <c r="G149" s="4">
        <v>85.96</v>
      </c>
      <c r="H149" s="4">
        <v>59.62</v>
      </c>
      <c r="I149" s="5">
        <f t="shared" si="4"/>
        <v>629.79000000000008</v>
      </c>
      <c r="J149" s="11" t="str">
        <f t="shared" si="5"/>
        <v>P0013|Apr</v>
      </c>
    </row>
    <row r="150" spans="1:10" ht="15" customHeight="1" x14ac:dyDescent="0.25">
      <c r="A150" s="2" t="s">
        <v>58</v>
      </c>
      <c r="B150" s="2" t="s">
        <v>3</v>
      </c>
      <c r="C150" s="4">
        <v>26.9009422850412</v>
      </c>
      <c r="D150" s="4">
        <v>13.56</v>
      </c>
      <c r="E150" s="4">
        <v>439.199057714959</v>
      </c>
      <c r="F150" s="4">
        <v>0</v>
      </c>
      <c r="G150" s="4">
        <v>85.96</v>
      </c>
      <c r="H150" s="4">
        <v>387.74</v>
      </c>
      <c r="I150" s="5">
        <f t="shared" si="4"/>
        <v>953.36000000000024</v>
      </c>
      <c r="J150" s="11" t="str">
        <f t="shared" si="5"/>
        <v>P0013|May</v>
      </c>
    </row>
    <row r="151" spans="1:10" ht="15" customHeight="1" x14ac:dyDescent="0.25">
      <c r="A151" s="2" t="s">
        <v>58</v>
      </c>
      <c r="B151" s="2" t="s">
        <v>4</v>
      </c>
      <c r="C151" s="4">
        <v>44.905815899581597</v>
      </c>
      <c r="D151" s="4">
        <v>7.68</v>
      </c>
      <c r="E151" s="4">
        <v>421.72418410041797</v>
      </c>
      <c r="F151" s="4">
        <v>0</v>
      </c>
      <c r="G151" s="4">
        <v>85.96</v>
      </c>
      <c r="H151" s="4">
        <v>502.38</v>
      </c>
      <c r="I151" s="5">
        <f t="shared" si="4"/>
        <v>1062.6499999999996</v>
      </c>
      <c r="J151" s="11" t="str">
        <f t="shared" si="5"/>
        <v>P0013|Jun</v>
      </c>
    </row>
    <row r="152" spans="1:10" ht="15" customHeight="1" x14ac:dyDescent="0.25">
      <c r="A152" s="2" t="s">
        <v>58</v>
      </c>
      <c r="B152" s="2" t="s">
        <v>5</v>
      </c>
      <c r="C152" s="4">
        <v>50.909136861108003</v>
      </c>
      <c r="D152" s="4">
        <v>15.5</v>
      </c>
      <c r="E152" s="4">
        <v>540.45086313889203</v>
      </c>
      <c r="F152" s="4">
        <v>0</v>
      </c>
      <c r="G152" s="4">
        <v>85.96</v>
      </c>
      <c r="H152" s="4">
        <v>1346.66</v>
      </c>
      <c r="I152" s="5">
        <f t="shared" si="4"/>
        <v>2039.48</v>
      </c>
      <c r="J152" s="11" t="str">
        <f t="shared" si="5"/>
        <v>P0013|Jul</v>
      </c>
    </row>
    <row r="153" spans="1:10" ht="15" customHeight="1" x14ac:dyDescent="0.25">
      <c r="A153" s="2" t="s">
        <v>58</v>
      </c>
      <c r="B153" s="2" t="s">
        <v>6</v>
      </c>
      <c r="C153" s="4">
        <v>56.585704369130298</v>
      </c>
      <c r="D153" s="4">
        <v>9.2100000000000009</v>
      </c>
      <c r="E153" s="4">
        <v>422.92429563087001</v>
      </c>
      <c r="F153" s="4">
        <v>0</v>
      </c>
      <c r="G153" s="4">
        <v>85.96</v>
      </c>
      <c r="H153" s="4">
        <v>1242.2</v>
      </c>
      <c r="I153" s="5">
        <f t="shared" si="4"/>
        <v>1816.8800000000003</v>
      </c>
      <c r="J153" s="11" t="str">
        <f t="shared" si="5"/>
        <v>P0013|Aug</v>
      </c>
    </row>
    <row r="154" spans="1:10" ht="15" customHeight="1" x14ac:dyDescent="0.25">
      <c r="A154" s="2" t="s">
        <v>58</v>
      </c>
      <c r="B154" s="2" t="s">
        <v>7</v>
      </c>
      <c r="C154" s="4">
        <v>15.511101668381301</v>
      </c>
      <c r="D154" s="4">
        <v>7.24</v>
      </c>
      <c r="E154" s="4">
        <v>442.58889833161902</v>
      </c>
      <c r="F154" s="4">
        <v>0</v>
      </c>
      <c r="G154" s="4">
        <v>85.96</v>
      </c>
      <c r="H154" s="4">
        <v>265.95</v>
      </c>
      <c r="I154" s="5">
        <f t="shared" si="4"/>
        <v>817.25000000000023</v>
      </c>
      <c r="J154" s="11" t="str">
        <f t="shared" si="5"/>
        <v>P0013|Sep</v>
      </c>
    </row>
    <row r="155" spans="1:10" ht="15" customHeight="1" x14ac:dyDescent="0.25">
      <c r="A155" s="2" t="s">
        <v>58</v>
      </c>
      <c r="B155" s="2" t="s">
        <v>8</v>
      </c>
      <c r="C155" s="4">
        <v>78.309311394776898</v>
      </c>
      <c r="D155" s="4">
        <v>8.42</v>
      </c>
      <c r="E155" s="4">
        <v>421.08068860522297</v>
      </c>
      <c r="F155" s="4">
        <v>0</v>
      </c>
      <c r="G155" s="4">
        <v>85.96</v>
      </c>
      <c r="H155" s="4">
        <v>183.95</v>
      </c>
      <c r="I155" s="5">
        <f t="shared" si="4"/>
        <v>777.7199999999998</v>
      </c>
      <c r="J155" s="11" t="str">
        <f t="shared" si="5"/>
        <v>P0013|Oct</v>
      </c>
    </row>
    <row r="156" spans="1:10" ht="15" customHeight="1" x14ac:dyDescent="0.25">
      <c r="A156" s="2" t="s">
        <v>58</v>
      </c>
      <c r="B156" s="2" t="s">
        <v>9</v>
      </c>
      <c r="C156" s="4">
        <v>29.8721632612246</v>
      </c>
      <c r="D156" s="4">
        <v>11.44</v>
      </c>
      <c r="E156" s="4">
        <v>406.57764741175299</v>
      </c>
      <c r="F156" s="4">
        <v>128.260189327022</v>
      </c>
      <c r="G156" s="4">
        <v>85.96</v>
      </c>
      <c r="H156" s="4">
        <v>47.47</v>
      </c>
      <c r="I156" s="5">
        <f t="shared" si="4"/>
        <v>709.5799999999997</v>
      </c>
      <c r="J156" s="11" t="str">
        <f t="shared" si="5"/>
        <v>P0013|Nov</v>
      </c>
    </row>
    <row r="157" spans="1:10" ht="15" customHeight="1" x14ac:dyDescent="0.25">
      <c r="A157" s="2" t="s">
        <v>58</v>
      </c>
      <c r="B157" s="2" t="s">
        <v>10</v>
      </c>
      <c r="C157" s="4">
        <v>34.715050450735397</v>
      </c>
      <c r="D157" s="4">
        <v>9.67</v>
      </c>
      <c r="E157" s="4">
        <v>775.915862723391</v>
      </c>
      <c r="F157" s="4">
        <v>97.9090868258738</v>
      </c>
      <c r="G157" s="4">
        <v>85.96</v>
      </c>
      <c r="H157" s="4">
        <v>83.75</v>
      </c>
      <c r="I157" s="5">
        <f t="shared" si="4"/>
        <v>1087.9200000000003</v>
      </c>
      <c r="J157" s="11" t="str">
        <f t="shared" si="5"/>
        <v>P0013|Dec</v>
      </c>
    </row>
    <row r="158" spans="1:10" ht="15" customHeight="1" x14ac:dyDescent="0.25">
      <c r="A158" s="2" t="s">
        <v>58</v>
      </c>
      <c r="B158" s="2" t="s">
        <v>11</v>
      </c>
      <c r="C158" s="4">
        <v>23.6051436274415</v>
      </c>
      <c r="D158" s="4">
        <v>9.01</v>
      </c>
      <c r="E158" s="4">
        <v>660.88282871385104</v>
      </c>
      <c r="F158" s="4">
        <v>104.242027658708</v>
      </c>
      <c r="G158" s="4">
        <v>85.96</v>
      </c>
      <c r="H158" s="4">
        <v>83.75</v>
      </c>
      <c r="I158" s="5">
        <f t="shared" si="4"/>
        <v>967.45000000000061</v>
      </c>
      <c r="J158" s="11" t="str">
        <f t="shared" si="5"/>
        <v>P0013|Jan</v>
      </c>
    </row>
    <row r="159" spans="1:10" ht="15" customHeight="1" x14ac:dyDescent="0.25">
      <c r="A159" s="2" t="s">
        <v>58</v>
      </c>
      <c r="B159" s="2" t="s">
        <v>12</v>
      </c>
      <c r="C159" s="4">
        <v>34.788151781104801</v>
      </c>
      <c r="D159" s="4">
        <v>13.33</v>
      </c>
      <c r="E159" s="4">
        <v>657.70160041301006</v>
      </c>
      <c r="F159" s="4">
        <v>103.74024780588501</v>
      </c>
      <c r="G159" s="4">
        <v>85.96</v>
      </c>
      <c r="H159" s="4">
        <v>83.75</v>
      </c>
      <c r="I159" s="5">
        <f t="shared" si="4"/>
        <v>979.26999999999987</v>
      </c>
      <c r="J159" s="11" t="str">
        <f t="shared" si="5"/>
        <v>P0013|Feb</v>
      </c>
    </row>
    <row r="160" spans="1:10" ht="15" customHeight="1" x14ac:dyDescent="0.25">
      <c r="A160" s="2" t="s">
        <v>58</v>
      </c>
      <c r="B160" s="2" t="s">
        <v>13</v>
      </c>
      <c r="C160" s="4">
        <v>18.664485624000299</v>
      </c>
      <c r="D160" s="4">
        <v>18.100000000000001</v>
      </c>
      <c r="E160" s="4">
        <v>644.014200444739</v>
      </c>
      <c r="F160" s="4">
        <v>101.58131393126</v>
      </c>
      <c r="G160" s="4">
        <v>85.96</v>
      </c>
      <c r="H160" s="4">
        <v>83.75</v>
      </c>
      <c r="I160" s="5">
        <f t="shared" si="4"/>
        <v>952.06999999999925</v>
      </c>
      <c r="J160" s="11" t="str">
        <f t="shared" si="5"/>
        <v>P0013|Mar</v>
      </c>
    </row>
    <row r="161" spans="1:10" ht="15" customHeight="1" x14ac:dyDescent="0.25">
      <c r="A161" s="2" t="s">
        <v>61</v>
      </c>
      <c r="B161" s="2" t="s">
        <v>2</v>
      </c>
      <c r="C161" s="4">
        <v>196.17698098916901</v>
      </c>
      <c r="D161" s="4">
        <v>4.04</v>
      </c>
      <c r="E161" s="4">
        <v>221.38301901083099</v>
      </c>
      <c r="F161" s="4">
        <v>0</v>
      </c>
      <c r="G161" s="4">
        <v>85.96</v>
      </c>
      <c r="H161" s="4">
        <v>19.87</v>
      </c>
      <c r="I161" s="5">
        <f t="shared" si="4"/>
        <v>527.42999999999995</v>
      </c>
      <c r="J161" s="11" t="str">
        <f t="shared" si="5"/>
        <v>P0014|Apr</v>
      </c>
    </row>
    <row r="162" spans="1:10" ht="15" customHeight="1" x14ac:dyDescent="0.25">
      <c r="A162" s="2" t="s">
        <v>61</v>
      </c>
      <c r="B162" s="2" t="s">
        <v>3</v>
      </c>
      <c r="C162" s="4">
        <v>33.0036011733946</v>
      </c>
      <c r="D162" s="4">
        <v>4.04</v>
      </c>
      <c r="E162" s="4">
        <v>274.86639882660501</v>
      </c>
      <c r="F162" s="4">
        <v>0</v>
      </c>
      <c r="G162" s="4">
        <v>85.96</v>
      </c>
      <c r="H162" s="4">
        <v>129.25</v>
      </c>
      <c r="I162" s="5">
        <f t="shared" si="4"/>
        <v>527.11999999999966</v>
      </c>
      <c r="J162" s="11" t="str">
        <f t="shared" si="5"/>
        <v>P0014|May</v>
      </c>
    </row>
    <row r="163" spans="1:10" ht="15" customHeight="1" x14ac:dyDescent="0.25">
      <c r="A163" s="2" t="s">
        <v>61</v>
      </c>
      <c r="B163" s="2" t="s">
        <v>4</v>
      </c>
      <c r="C163" s="4">
        <v>16.148421336570198</v>
      </c>
      <c r="D163" s="4">
        <v>4.04</v>
      </c>
      <c r="E163" s="4">
        <v>272.71157866342998</v>
      </c>
      <c r="F163" s="4">
        <v>0</v>
      </c>
      <c r="G163" s="4">
        <v>85.96</v>
      </c>
      <c r="H163" s="4">
        <v>167.46</v>
      </c>
      <c r="I163" s="5">
        <f t="shared" si="4"/>
        <v>546.32000000000016</v>
      </c>
      <c r="J163" s="11" t="str">
        <f t="shared" si="5"/>
        <v>P0014|Jun</v>
      </c>
    </row>
    <row r="164" spans="1:10" ht="15" customHeight="1" x14ac:dyDescent="0.25">
      <c r="A164" s="2" t="s">
        <v>61</v>
      </c>
      <c r="B164" s="2" t="s">
        <v>5</v>
      </c>
      <c r="C164" s="4">
        <v>26.9640844522281</v>
      </c>
      <c r="D164" s="4">
        <v>7.58</v>
      </c>
      <c r="E164" s="4">
        <v>266.405915547772</v>
      </c>
      <c r="F164" s="4">
        <v>0</v>
      </c>
      <c r="G164" s="4">
        <v>85.96</v>
      </c>
      <c r="H164" s="4">
        <v>448.89</v>
      </c>
      <c r="I164" s="5">
        <f t="shared" si="4"/>
        <v>835.80000000000007</v>
      </c>
      <c r="J164" s="11" t="str">
        <f t="shared" si="5"/>
        <v>P0014|Jul</v>
      </c>
    </row>
    <row r="165" spans="1:10" ht="15" customHeight="1" x14ac:dyDescent="0.25">
      <c r="A165" s="2" t="s">
        <v>61</v>
      </c>
      <c r="B165" s="2" t="s">
        <v>6</v>
      </c>
      <c r="C165" s="4">
        <v>15.100500779291201</v>
      </c>
      <c r="D165" s="4">
        <v>4.04</v>
      </c>
      <c r="E165" s="4">
        <v>279.26949922070901</v>
      </c>
      <c r="F165" s="4">
        <v>0</v>
      </c>
      <c r="G165" s="4">
        <v>85.96</v>
      </c>
      <c r="H165" s="4">
        <v>414.07</v>
      </c>
      <c r="I165" s="5">
        <f t="shared" si="4"/>
        <v>798.44000000000017</v>
      </c>
      <c r="J165" s="11" t="str">
        <f t="shared" si="5"/>
        <v>P0014|Aug</v>
      </c>
    </row>
    <row r="166" spans="1:10" ht="15" customHeight="1" x14ac:dyDescent="0.25">
      <c r="A166" s="2" t="s">
        <v>61</v>
      </c>
      <c r="B166" s="2" t="s">
        <v>7</v>
      </c>
      <c r="C166" s="4">
        <v>15.1394870231077</v>
      </c>
      <c r="D166" s="4">
        <v>4.04</v>
      </c>
      <c r="E166" s="4">
        <v>279.99051297689198</v>
      </c>
      <c r="F166" s="4">
        <v>0</v>
      </c>
      <c r="G166" s="4">
        <v>85.96</v>
      </c>
      <c r="H166" s="4">
        <v>88.65</v>
      </c>
      <c r="I166" s="5">
        <f t="shared" si="4"/>
        <v>473.77999999999963</v>
      </c>
      <c r="J166" s="11" t="str">
        <f t="shared" si="5"/>
        <v>P0014|Sep</v>
      </c>
    </row>
    <row r="167" spans="1:10" ht="15" customHeight="1" x14ac:dyDescent="0.25">
      <c r="A167" s="2" t="s">
        <v>61</v>
      </c>
      <c r="B167" s="2" t="s">
        <v>8</v>
      </c>
      <c r="C167" s="4">
        <v>15.405722030222901</v>
      </c>
      <c r="D167" s="4">
        <v>5.07</v>
      </c>
      <c r="E167" s="4">
        <v>284.914277969777</v>
      </c>
      <c r="F167" s="4">
        <v>0</v>
      </c>
      <c r="G167" s="4">
        <v>85.96</v>
      </c>
      <c r="H167" s="4">
        <v>61.32</v>
      </c>
      <c r="I167" s="5">
        <f t="shared" si="4"/>
        <v>452.6699999999999</v>
      </c>
      <c r="J167" s="11" t="str">
        <f t="shared" si="5"/>
        <v>P0014|Oct</v>
      </c>
    </row>
    <row r="168" spans="1:10" ht="15" customHeight="1" x14ac:dyDescent="0.25">
      <c r="A168" s="2" t="s">
        <v>61</v>
      </c>
      <c r="B168" s="2" t="s">
        <v>9</v>
      </c>
      <c r="C168" s="4">
        <v>13.2914295336788</v>
      </c>
      <c r="D168" s="4">
        <v>4.04</v>
      </c>
      <c r="E168" s="4">
        <v>245.81243523316101</v>
      </c>
      <c r="F168" s="4">
        <v>79.766135233160597</v>
      </c>
      <c r="G168" s="4">
        <v>85.96</v>
      </c>
      <c r="H168" s="4">
        <v>15.82</v>
      </c>
      <c r="I168" s="5">
        <f t="shared" si="4"/>
        <v>444.69000000000034</v>
      </c>
      <c r="J168" s="11" t="str">
        <f t="shared" si="5"/>
        <v>P0014|Nov</v>
      </c>
    </row>
    <row r="169" spans="1:10" ht="15" customHeight="1" x14ac:dyDescent="0.25">
      <c r="A169" s="2" t="s">
        <v>61</v>
      </c>
      <c r="B169" s="2" t="s">
        <v>10</v>
      </c>
      <c r="C169" s="4">
        <v>10.219980126849901</v>
      </c>
      <c r="D169" s="4">
        <v>4.04</v>
      </c>
      <c r="E169" s="4">
        <v>567.02663847780104</v>
      </c>
      <c r="F169" s="4">
        <v>61.333381395348802</v>
      </c>
      <c r="G169" s="4">
        <v>85.96</v>
      </c>
      <c r="H169" s="4">
        <v>27.92</v>
      </c>
      <c r="I169" s="5">
        <f t="shared" si="4"/>
        <v>756.49999999999977</v>
      </c>
      <c r="J169" s="11" t="str">
        <f t="shared" si="5"/>
        <v>P0014|Dec</v>
      </c>
    </row>
    <row r="170" spans="1:10" ht="15" customHeight="1" x14ac:dyDescent="0.25">
      <c r="A170" s="2" t="s">
        <v>61</v>
      </c>
      <c r="B170" s="2" t="s">
        <v>11</v>
      </c>
      <c r="C170" s="4">
        <v>10.785653349875901</v>
      </c>
      <c r="D170" s="4">
        <v>5.95</v>
      </c>
      <c r="E170" s="4">
        <v>498.67617866005003</v>
      </c>
      <c r="F170" s="4">
        <v>64.728167990074397</v>
      </c>
      <c r="G170" s="4">
        <v>85.96</v>
      </c>
      <c r="H170" s="4">
        <v>27.92</v>
      </c>
      <c r="I170" s="5">
        <f t="shared" si="4"/>
        <v>694.02000000000032</v>
      </c>
      <c r="J170" s="11" t="str">
        <f t="shared" si="5"/>
        <v>P0014|Jan</v>
      </c>
    </row>
    <row r="171" spans="1:10" ht="15" customHeight="1" x14ac:dyDescent="0.25">
      <c r="A171" s="2" t="s">
        <v>61</v>
      </c>
      <c r="B171" s="2" t="s">
        <v>12</v>
      </c>
      <c r="C171" s="4">
        <v>11.349316816816801</v>
      </c>
      <c r="D171" s="4">
        <v>9.3000000000000007</v>
      </c>
      <c r="E171" s="4">
        <v>419.78978978979001</v>
      </c>
      <c r="F171" s="4">
        <v>68.110893393393397</v>
      </c>
      <c r="G171" s="4">
        <v>85.96</v>
      </c>
      <c r="H171" s="4">
        <v>27.92</v>
      </c>
      <c r="I171" s="5">
        <f t="shared" si="4"/>
        <v>622.43000000000018</v>
      </c>
      <c r="J171" s="11" t="str">
        <f t="shared" si="5"/>
        <v>P0014|Feb</v>
      </c>
    </row>
    <row r="172" spans="1:10" ht="15" customHeight="1" x14ac:dyDescent="0.25">
      <c r="A172" s="2" t="s">
        <v>61</v>
      </c>
      <c r="B172" s="2" t="s">
        <v>13</v>
      </c>
      <c r="C172" s="4">
        <v>19.1376822893594</v>
      </c>
      <c r="D172" s="4">
        <v>8.14</v>
      </c>
      <c r="E172" s="4">
        <v>406.56684681491998</v>
      </c>
      <c r="F172" s="4">
        <v>65.965470895720699</v>
      </c>
      <c r="G172" s="4">
        <v>85.96</v>
      </c>
      <c r="H172" s="4">
        <v>27.92</v>
      </c>
      <c r="I172" s="5">
        <f t="shared" si="4"/>
        <v>613.69000000000005</v>
      </c>
      <c r="J172" s="11" t="str">
        <f t="shared" si="5"/>
        <v>P0014|Mar</v>
      </c>
    </row>
    <row r="173" spans="1:10" ht="15" customHeight="1" x14ac:dyDescent="0.25">
      <c r="A173" s="2" t="s">
        <v>63</v>
      </c>
      <c r="B173" s="2" t="s">
        <v>2</v>
      </c>
      <c r="C173" s="4">
        <v>49.896401273885303</v>
      </c>
      <c r="D173" s="4">
        <v>7.2</v>
      </c>
      <c r="E173" s="4">
        <v>351.83359872611499</v>
      </c>
      <c r="F173" s="4">
        <v>0</v>
      </c>
      <c r="G173" s="4">
        <v>85.96</v>
      </c>
      <c r="H173" s="4">
        <v>39.75</v>
      </c>
      <c r="I173" s="5">
        <f t="shared" si="4"/>
        <v>534.64000000000033</v>
      </c>
      <c r="J173" s="11" t="str">
        <f t="shared" si="5"/>
        <v>P0015|Apr</v>
      </c>
    </row>
    <row r="174" spans="1:10" ht="15" customHeight="1" x14ac:dyDescent="0.25">
      <c r="A174" s="2" t="s">
        <v>63</v>
      </c>
      <c r="B174" s="2" t="s">
        <v>3</v>
      </c>
      <c r="C174" s="4">
        <v>17.521691124708902</v>
      </c>
      <c r="D174" s="4">
        <v>7.69</v>
      </c>
      <c r="E174" s="4">
        <v>355.688308875291</v>
      </c>
      <c r="F174" s="4">
        <v>0</v>
      </c>
      <c r="G174" s="4">
        <v>85.96</v>
      </c>
      <c r="H174" s="4">
        <v>258.49</v>
      </c>
      <c r="I174" s="5">
        <f t="shared" si="4"/>
        <v>725.34999999999991</v>
      </c>
      <c r="J174" s="11" t="str">
        <f t="shared" si="5"/>
        <v>P0015|May</v>
      </c>
    </row>
    <row r="175" spans="1:10" ht="15" customHeight="1" x14ac:dyDescent="0.25">
      <c r="A175" s="2" t="s">
        <v>63</v>
      </c>
      <c r="B175" s="2" t="s">
        <v>4</v>
      </c>
      <c r="C175" s="4">
        <v>29.7866530526757</v>
      </c>
      <c r="D175" s="4">
        <v>13.81</v>
      </c>
      <c r="E175" s="4">
        <v>349.963346947324</v>
      </c>
      <c r="F175" s="4">
        <v>0</v>
      </c>
      <c r="G175" s="4">
        <v>85.96</v>
      </c>
      <c r="H175" s="4">
        <v>334.92</v>
      </c>
      <c r="I175" s="5">
        <f t="shared" si="4"/>
        <v>814.43999999999971</v>
      </c>
      <c r="J175" s="11" t="str">
        <f t="shared" si="5"/>
        <v>P0015|Jun</v>
      </c>
    </row>
    <row r="176" spans="1:10" ht="15" customHeight="1" x14ac:dyDescent="0.25">
      <c r="A176" s="2" t="s">
        <v>63</v>
      </c>
      <c r="B176" s="2" t="s">
        <v>5</v>
      </c>
      <c r="C176" s="4">
        <v>12.6666557425342</v>
      </c>
      <c r="D176" s="4">
        <v>15.61</v>
      </c>
      <c r="E176" s="4">
        <v>441.74334425746599</v>
      </c>
      <c r="F176" s="4">
        <v>0</v>
      </c>
      <c r="G176" s="4">
        <v>85.96</v>
      </c>
      <c r="H176" s="4">
        <v>897.77</v>
      </c>
      <c r="I176" s="5">
        <f t="shared" si="4"/>
        <v>1453.7500000000002</v>
      </c>
      <c r="J176" s="11" t="str">
        <f t="shared" si="5"/>
        <v>P0015|Jul</v>
      </c>
    </row>
    <row r="177" spans="1:10" ht="15" customHeight="1" x14ac:dyDescent="0.25">
      <c r="A177" s="2" t="s">
        <v>63</v>
      </c>
      <c r="B177" s="2" t="s">
        <v>6</v>
      </c>
      <c r="C177" s="4">
        <v>42.805938679957698</v>
      </c>
      <c r="D177" s="4">
        <v>4.04</v>
      </c>
      <c r="E177" s="4">
        <v>332.91406132004198</v>
      </c>
      <c r="F177" s="4">
        <v>0</v>
      </c>
      <c r="G177" s="4">
        <v>85.96</v>
      </c>
      <c r="H177" s="4">
        <v>828.13</v>
      </c>
      <c r="I177" s="5">
        <f t="shared" si="4"/>
        <v>1293.8499999999997</v>
      </c>
      <c r="J177" s="11" t="str">
        <f t="shared" si="5"/>
        <v>P0015|Aug</v>
      </c>
    </row>
    <row r="178" spans="1:10" ht="15" customHeight="1" x14ac:dyDescent="0.25">
      <c r="A178" s="2" t="s">
        <v>63</v>
      </c>
      <c r="B178" s="2" t="s">
        <v>7</v>
      </c>
      <c r="C178" s="4">
        <v>27.785110336817699</v>
      </c>
      <c r="D178" s="4">
        <v>4.04</v>
      </c>
      <c r="E178" s="4">
        <v>364.39488966318203</v>
      </c>
      <c r="F178" s="4">
        <v>0</v>
      </c>
      <c r="G178" s="4">
        <v>85.96</v>
      </c>
      <c r="H178" s="4">
        <v>177.3</v>
      </c>
      <c r="I178" s="5">
        <f t="shared" si="4"/>
        <v>659.47999999999979</v>
      </c>
      <c r="J178" s="11" t="str">
        <f t="shared" si="5"/>
        <v>P0015|Sep</v>
      </c>
    </row>
    <row r="179" spans="1:10" ht="15" customHeight="1" x14ac:dyDescent="0.25">
      <c r="A179" s="2" t="s">
        <v>63</v>
      </c>
      <c r="B179" s="2" t="s">
        <v>8</v>
      </c>
      <c r="C179" s="4">
        <v>75.866882217090094</v>
      </c>
      <c r="D179" s="4">
        <v>4.04</v>
      </c>
      <c r="E179" s="4">
        <v>329.69311778291001</v>
      </c>
      <c r="F179" s="4">
        <v>0</v>
      </c>
      <c r="G179" s="4">
        <v>85.96</v>
      </c>
      <c r="H179" s="4">
        <v>122.63</v>
      </c>
      <c r="I179" s="5">
        <f t="shared" si="4"/>
        <v>618.19000000000005</v>
      </c>
      <c r="J179" s="11" t="str">
        <f t="shared" si="5"/>
        <v>P0015|Oct</v>
      </c>
    </row>
    <row r="180" spans="1:10" ht="15" customHeight="1" x14ac:dyDescent="0.25">
      <c r="A180" s="2" t="s">
        <v>63</v>
      </c>
      <c r="B180" s="2" t="s">
        <v>9</v>
      </c>
      <c r="C180" s="4">
        <v>19.909854671565999</v>
      </c>
      <c r="D180" s="4">
        <v>4.04</v>
      </c>
      <c r="E180" s="4">
        <v>327.79554931670901</v>
      </c>
      <c r="F180" s="4">
        <v>103.404596011725</v>
      </c>
      <c r="G180" s="4">
        <v>85.96</v>
      </c>
      <c r="H180" s="4">
        <v>31.64</v>
      </c>
      <c r="I180" s="5">
        <f t="shared" si="4"/>
        <v>572.75</v>
      </c>
      <c r="J180" s="11" t="str">
        <f t="shared" si="5"/>
        <v>P0015|Nov</v>
      </c>
    </row>
    <row r="181" spans="1:10" ht="15" customHeight="1" x14ac:dyDescent="0.25">
      <c r="A181" s="2" t="s">
        <v>63</v>
      </c>
      <c r="B181" s="2" t="s">
        <v>10</v>
      </c>
      <c r="C181" s="4">
        <v>17.237073170731701</v>
      </c>
      <c r="D181" s="4">
        <v>4.04</v>
      </c>
      <c r="E181" s="4">
        <v>721.17073170731703</v>
      </c>
      <c r="F181" s="4">
        <v>75.832195121951202</v>
      </c>
      <c r="G181" s="4">
        <v>85.96</v>
      </c>
      <c r="H181" s="4">
        <v>55.84</v>
      </c>
      <c r="I181" s="5">
        <f t="shared" si="4"/>
        <v>960.08</v>
      </c>
      <c r="J181" s="11" t="str">
        <f t="shared" si="5"/>
        <v>P0015|Dec</v>
      </c>
    </row>
    <row r="182" spans="1:10" ht="15" customHeight="1" x14ac:dyDescent="0.25">
      <c r="A182" s="2" t="s">
        <v>63</v>
      </c>
      <c r="B182" s="2" t="s">
        <v>11</v>
      </c>
      <c r="C182" s="4">
        <v>310.54439980314697</v>
      </c>
      <c r="D182" s="4">
        <v>6.71</v>
      </c>
      <c r="E182" s="4">
        <v>579.005618515126</v>
      </c>
      <c r="F182" s="4">
        <v>73.059981681726896</v>
      </c>
      <c r="G182" s="4">
        <v>85.96</v>
      </c>
      <c r="H182" s="4">
        <v>55.84</v>
      </c>
      <c r="I182" s="5">
        <f t="shared" si="4"/>
        <v>1111.1199999999997</v>
      </c>
      <c r="J182" s="11" t="str">
        <f t="shared" si="5"/>
        <v>P0015|Jan</v>
      </c>
    </row>
    <row r="183" spans="1:10" ht="15" customHeight="1" x14ac:dyDescent="0.25">
      <c r="A183" s="2" t="s">
        <v>63</v>
      </c>
      <c r="B183" s="2" t="s">
        <v>12</v>
      </c>
      <c r="C183" s="4">
        <v>11.3260943409863</v>
      </c>
      <c r="D183" s="4">
        <v>7.25</v>
      </c>
      <c r="E183" s="4">
        <v>526.65590594810806</v>
      </c>
      <c r="F183" s="4">
        <v>83.067999710906093</v>
      </c>
      <c r="G183" s="4">
        <v>85.96</v>
      </c>
      <c r="H183" s="4">
        <v>55.84</v>
      </c>
      <c r="I183" s="5">
        <f t="shared" si="4"/>
        <v>770.10000000000048</v>
      </c>
      <c r="J183" s="11" t="str">
        <f t="shared" si="5"/>
        <v>P0015|Feb</v>
      </c>
    </row>
    <row r="184" spans="1:10" ht="15" customHeight="1" x14ac:dyDescent="0.25">
      <c r="A184" s="2" t="s">
        <v>63</v>
      </c>
      <c r="B184" s="2" t="s">
        <v>13</v>
      </c>
      <c r="C184" s="4">
        <v>16.9095886484162</v>
      </c>
      <c r="D184" s="4">
        <v>6.32</v>
      </c>
      <c r="E184" s="4">
        <v>536.23200038220796</v>
      </c>
      <c r="F184" s="4">
        <v>84.578410969375597</v>
      </c>
      <c r="G184" s="4">
        <v>85.96</v>
      </c>
      <c r="H184" s="4">
        <v>55.84</v>
      </c>
      <c r="I184" s="5">
        <f t="shared" si="4"/>
        <v>785.8399999999998</v>
      </c>
      <c r="J184" s="11" t="str">
        <f t="shared" si="5"/>
        <v>P0015|Mar</v>
      </c>
    </row>
    <row r="185" spans="1:10" ht="15" customHeight="1" x14ac:dyDescent="0.25">
      <c r="A185" s="2" t="s">
        <v>65</v>
      </c>
      <c r="B185" s="2" t="s">
        <v>2</v>
      </c>
      <c r="C185" s="4">
        <v>67.572620654015097</v>
      </c>
      <c r="D185" s="4">
        <v>12.41</v>
      </c>
      <c r="E185" s="4">
        <v>660.87737934598499</v>
      </c>
      <c r="F185" s="4">
        <v>0</v>
      </c>
      <c r="G185" s="4">
        <v>85.96</v>
      </c>
      <c r="H185" s="4">
        <v>99.37</v>
      </c>
      <c r="I185" s="5">
        <f t="shared" si="4"/>
        <v>926.19000000000017</v>
      </c>
      <c r="J185" s="11" t="str">
        <f t="shared" si="5"/>
        <v>P0016|Apr</v>
      </c>
    </row>
    <row r="186" spans="1:10" ht="15" customHeight="1" x14ac:dyDescent="0.25">
      <c r="A186" s="2" t="s">
        <v>65</v>
      </c>
      <c r="B186" s="2" t="s">
        <v>3</v>
      </c>
      <c r="C186" s="4">
        <v>34.139375188286998</v>
      </c>
      <c r="D186" s="4">
        <v>12.89</v>
      </c>
      <c r="E186" s="4">
        <v>676.79062481171297</v>
      </c>
      <c r="F186" s="4">
        <v>0</v>
      </c>
      <c r="G186" s="4">
        <v>85.96</v>
      </c>
      <c r="H186" s="4">
        <v>646.23</v>
      </c>
      <c r="I186" s="5">
        <f t="shared" si="4"/>
        <v>1456.01</v>
      </c>
      <c r="J186" s="11" t="str">
        <f t="shared" si="5"/>
        <v>P0016|May</v>
      </c>
    </row>
    <row r="187" spans="1:10" ht="15" customHeight="1" x14ac:dyDescent="0.25">
      <c r="A187" s="2" t="s">
        <v>65</v>
      </c>
      <c r="B187" s="2" t="s">
        <v>4</v>
      </c>
      <c r="C187" s="4">
        <v>120.79414569536399</v>
      </c>
      <c r="D187" s="4">
        <v>18.690000000000001</v>
      </c>
      <c r="E187" s="4">
        <v>620.66585430463601</v>
      </c>
      <c r="F187" s="4">
        <v>0</v>
      </c>
      <c r="G187" s="4">
        <v>85.96</v>
      </c>
      <c r="H187" s="4">
        <v>837.3</v>
      </c>
      <c r="I187" s="5">
        <f t="shared" si="4"/>
        <v>1683.4099999999999</v>
      </c>
      <c r="J187" s="11" t="str">
        <f t="shared" si="5"/>
        <v>P0016|Jun</v>
      </c>
    </row>
    <row r="188" spans="1:10" ht="15" customHeight="1" x14ac:dyDescent="0.25">
      <c r="A188" s="2" t="s">
        <v>65</v>
      </c>
      <c r="B188" s="2" t="s">
        <v>5</v>
      </c>
      <c r="C188" s="4">
        <v>35.9223643666447</v>
      </c>
      <c r="D188" s="4">
        <v>15.2</v>
      </c>
      <c r="E188" s="4">
        <v>644.23763563335501</v>
      </c>
      <c r="F188" s="4">
        <v>0</v>
      </c>
      <c r="G188" s="4">
        <v>85.96</v>
      </c>
      <c r="H188" s="4">
        <v>2244.4299999999998</v>
      </c>
      <c r="I188" s="5">
        <f t="shared" si="4"/>
        <v>3025.7499999999995</v>
      </c>
      <c r="J188" s="11" t="str">
        <f t="shared" si="5"/>
        <v>P0016|Jul</v>
      </c>
    </row>
    <row r="189" spans="1:10" ht="15" customHeight="1" x14ac:dyDescent="0.25">
      <c r="A189" s="2" t="s">
        <v>65</v>
      </c>
      <c r="B189" s="2" t="s">
        <v>6</v>
      </c>
      <c r="C189" s="4">
        <v>41.202301280142898</v>
      </c>
      <c r="D189" s="4">
        <v>23.82</v>
      </c>
      <c r="E189" s="4">
        <v>654.26769871985698</v>
      </c>
      <c r="F189" s="4">
        <v>0</v>
      </c>
      <c r="G189" s="4">
        <v>85.96</v>
      </c>
      <c r="H189" s="4">
        <v>2070.33</v>
      </c>
      <c r="I189" s="5">
        <f t="shared" si="4"/>
        <v>2875.58</v>
      </c>
      <c r="J189" s="11" t="str">
        <f t="shared" si="5"/>
        <v>P0016|Aug</v>
      </c>
    </row>
    <row r="190" spans="1:10" ht="15" customHeight="1" x14ac:dyDescent="0.25">
      <c r="A190" s="2" t="s">
        <v>65</v>
      </c>
      <c r="B190" s="2" t="s">
        <v>7</v>
      </c>
      <c r="C190" s="4">
        <v>68.605883361921101</v>
      </c>
      <c r="D190" s="4">
        <v>17.93</v>
      </c>
      <c r="E190" s="4">
        <v>641.40411663807902</v>
      </c>
      <c r="F190" s="4">
        <v>0</v>
      </c>
      <c r="G190" s="4">
        <v>85.96</v>
      </c>
      <c r="H190" s="4">
        <v>443.25</v>
      </c>
      <c r="I190" s="5">
        <f t="shared" si="4"/>
        <v>1257.1500000000001</v>
      </c>
      <c r="J190" s="11" t="str">
        <f t="shared" si="5"/>
        <v>P0016|Sep</v>
      </c>
    </row>
    <row r="191" spans="1:10" ht="15" customHeight="1" x14ac:dyDescent="0.25">
      <c r="A191" s="2" t="s">
        <v>65</v>
      </c>
      <c r="B191" s="2" t="s">
        <v>8</v>
      </c>
      <c r="C191" s="4">
        <v>81.5096641088344</v>
      </c>
      <c r="D191" s="4">
        <v>15.12</v>
      </c>
      <c r="E191" s="4">
        <v>647.65033589116604</v>
      </c>
      <c r="F191" s="4">
        <v>0</v>
      </c>
      <c r="G191" s="4">
        <v>85.96</v>
      </c>
      <c r="H191" s="4">
        <v>306.58</v>
      </c>
      <c r="I191" s="5">
        <f t="shared" si="4"/>
        <v>1136.8200000000004</v>
      </c>
      <c r="J191" s="11" t="str">
        <f t="shared" si="5"/>
        <v>P0016|Oct</v>
      </c>
    </row>
    <row r="192" spans="1:10" ht="15" customHeight="1" x14ac:dyDescent="0.25">
      <c r="A192" s="2" t="s">
        <v>65</v>
      </c>
      <c r="B192" s="2" t="s">
        <v>9</v>
      </c>
      <c r="C192" s="4">
        <v>33.545558726067704</v>
      </c>
      <c r="D192" s="4">
        <v>12.42</v>
      </c>
      <c r="E192" s="4">
        <v>601.95324005890996</v>
      </c>
      <c r="F192" s="4">
        <v>192.30120121502199</v>
      </c>
      <c r="G192" s="4">
        <v>85.96</v>
      </c>
      <c r="H192" s="4">
        <v>79.11</v>
      </c>
      <c r="I192" s="5">
        <f t="shared" si="4"/>
        <v>1005.2899999999996</v>
      </c>
      <c r="J192" s="11" t="str">
        <f t="shared" si="5"/>
        <v>P0016|Nov</v>
      </c>
    </row>
    <row r="193" spans="1:10" ht="15" customHeight="1" x14ac:dyDescent="0.25">
      <c r="A193" s="2" t="s">
        <v>65</v>
      </c>
      <c r="B193" s="2" t="s">
        <v>10</v>
      </c>
      <c r="C193" s="4">
        <v>47.280823762461999</v>
      </c>
      <c r="D193" s="4">
        <v>12.95</v>
      </c>
      <c r="E193" s="4">
        <v>1136.69661510484</v>
      </c>
      <c r="F193" s="4">
        <v>145.25256113270001</v>
      </c>
      <c r="G193" s="4">
        <v>85.96</v>
      </c>
      <c r="H193" s="4">
        <v>139.59</v>
      </c>
      <c r="I193" s="5">
        <f t="shared" si="4"/>
        <v>1567.7300000000021</v>
      </c>
      <c r="J193" s="11" t="str">
        <f t="shared" si="5"/>
        <v>P0016|Dec</v>
      </c>
    </row>
    <row r="194" spans="1:10" ht="15" customHeight="1" x14ac:dyDescent="0.25">
      <c r="A194" s="2" t="s">
        <v>65</v>
      </c>
      <c r="B194" s="2" t="s">
        <v>11</v>
      </c>
      <c r="C194" s="4">
        <v>48.151244792173898</v>
      </c>
      <c r="D194" s="4">
        <v>9.44</v>
      </c>
      <c r="E194" s="4">
        <v>1147.84198508803</v>
      </c>
      <c r="F194" s="4">
        <v>146.67677011979401</v>
      </c>
      <c r="G194" s="4">
        <v>85.96</v>
      </c>
      <c r="H194" s="4">
        <v>139.59</v>
      </c>
      <c r="I194" s="5">
        <f t="shared" si="4"/>
        <v>1577.6599999999978</v>
      </c>
      <c r="J194" s="11" t="str">
        <f t="shared" si="5"/>
        <v>P0016|Jan</v>
      </c>
    </row>
    <row r="195" spans="1:10" ht="15" customHeight="1" x14ac:dyDescent="0.25">
      <c r="A195" s="2" t="s">
        <v>65</v>
      </c>
      <c r="B195" s="2" t="s">
        <v>12</v>
      </c>
      <c r="C195" s="4">
        <v>27.611748708113598</v>
      </c>
      <c r="D195" s="4">
        <v>13.85</v>
      </c>
      <c r="E195" s="4">
        <v>975.44020030898696</v>
      </c>
      <c r="F195" s="4">
        <v>155.808050982899</v>
      </c>
      <c r="G195" s="4">
        <v>85.96</v>
      </c>
      <c r="H195" s="4">
        <v>139.59</v>
      </c>
      <c r="I195" s="5">
        <f t="shared" si="4"/>
        <v>1398.2599999999995</v>
      </c>
      <c r="J195" s="11" t="str">
        <f t="shared" si="5"/>
        <v>P0016|Feb</v>
      </c>
    </row>
    <row r="196" spans="1:10" ht="15" customHeight="1" x14ac:dyDescent="0.25">
      <c r="A196" s="2" t="s">
        <v>65</v>
      </c>
      <c r="B196" s="2" t="s">
        <v>13</v>
      </c>
      <c r="C196" s="4">
        <v>47.108950081209201</v>
      </c>
      <c r="D196" s="4">
        <v>19.02</v>
      </c>
      <c r="E196" s="4">
        <v>785.42533726673105</v>
      </c>
      <c r="F196" s="4">
        <v>167.27571265206001</v>
      </c>
      <c r="G196" s="4">
        <v>85.96</v>
      </c>
      <c r="H196" s="4">
        <v>139.59</v>
      </c>
      <c r="I196" s="5">
        <f t="shared" si="4"/>
        <v>1244.3800000000001</v>
      </c>
      <c r="J196" s="11" t="str">
        <f t="shared" si="5"/>
        <v>P0016|Mar</v>
      </c>
    </row>
    <row r="197" spans="1:10" ht="15" customHeight="1" x14ac:dyDescent="0.25">
      <c r="A197" s="2" t="s">
        <v>67</v>
      </c>
      <c r="B197" s="2" t="s">
        <v>2</v>
      </c>
      <c r="C197" s="4">
        <v>22.2466276028042</v>
      </c>
      <c r="D197" s="4">
        <v>4.04</v>
      </c>
      <c r="E197" s="4">
        <v>258.61337239719597</v>
      </c>
      <c r="F197" s="4">
        <v>0</v>
      </c>
      <c r="G197" s="4">
        <v>85.96</v>
      </c>
      <c r="H197" s="4">
        <v>39.75</v>
      </c>
      <c r="I197" s="5">
        <f t="shared" ref="I197:I260" si="6">SUM(C197:H197)</f>
        <v>410.61000000000013</v>
      </c>
      <c r="J197" s="11" t="str">
        <f t="shared" ref="J197:J260" si="7">A197&amp;"|"&amp;B197</f>
        <v>P0017|Apr</v>
      </c>
    </row>
    <row r="198" spans="1:10" ht="15" customHeight="1" x14ac:dyDescent="0.25">
      <c r="A198" s="2" t="s">
        <v>67</v>
      </c>
      <c r="B198" s="2" t="s">
        <v>3</v>
      </c>
      <c r="C198" s="4">
        <v>40.1862019842279</v>
      </c>
      <c r="D198" s="4">
        <v>8.67</v>
      </c>
      <c r="E198" s="4">
        <v>344.17379801577198</v>
      </c>
      <c r="F198" s="4">
        <v>0</v>
      </c>
      <c r="G198" s="4">
        <v>85.96</v>
      </c>
      <c r="H198" s="4">
        <v>258.49</v>
      </c>
      <c r="I198" s="5">
        <f t="shared" si="6"/>
        <v>737.47999999999979</v>
      </c>
      <c r="J198" s="11" t="str">
        <f t="shared" si="7"/>
        <v>P0017|May</v>
      </c>
    </row>
    <row r="199" spans="1:10" ht="15" customHeight="1" x14ac:dyDescent="0.25">
      <c r="A199" s="2" t="s">
        <v>67</v>
      </c>
      <c r="B199" s="2" t="s">
        <v>4</v>
      </c>
      <c r="C199" s="4">
        <v>15.0084518167457</v>
      </c>
      <c r="D199" s="4">
        <v>4.04</v>
      </c>
      <c r="E199" s="4">
        <v>348.94154818325399</v>
      </c>
      <c r="F199" s="4">
        <v>0</v>
      </c>
      <c r="G199" s="4">
        <v>85.96</v>
      </c>
      <c r="H199" s="4">
        <v>334.92</v>
      </c>
      <c r="I199" s="5">
        <f t="shared" si="6"/>
        <v>788.86999999999966</v>
      </c>
      <c r="J199" s="11" t="str">
        <f t="shared" si="7"/>
        <v>P0017|Jun</v>
      </c>
    </row>
    <row r="200" spans="1:10" ht="15" customHeight="1" x14ac:dyDescent="0.25">
      <c r="A200" s="2" t="s">
        <v>67</v>
      </c>
      <c r="B200" s="2" t="s">
        <v>5</v>
      </c>
      <c r="C200" s="4">
        <v>42.695114215117698</v>
      </c>
      <c r="D200" s="4">
        <v>5.41</v>
      </c>
      <c r="E200" s="4">
        <v>336.81488578488199</v>
      </c>
      <c r="F200" s="4">
        <v>0</v>
      </c>
      <c r="G200" s="4">
        <v>85.96</v>
      </c>
      <c r="H200" s="4">
        <v>897.77</v>
      </c>
      <c r="I200" s="5">
        <f t="shared" si="6"/>
        <v>1368.6499999999996</v>
      </c>
      <c r="J200" s="11" t="str">
        <f t="shared" si="7"/>
        <v>P0017|Jul</v>
      </c>
    </row>
    <row r="201" spans="1:10" ht="15" customHeight="1" x14ac:dyDescent="0.25">
      <c r="A201" s="2" t="s">
        <v>67</v>
      </c>
      <c r="B201" s="2" t="s">
        <v>6</v>
      </c>
      <c r="C201" s="4">
        <v>29.302548608563502</v>
      </c>
      <c r="D201" s="4">
        <v>7.38</v>
      </c>
      <c r="E201" s="4">
        <v>348.22745139143598</v>
      </c>
      <c r="F201" s="4">
        <v>0</v>
      </c>
      <c r="G201" s="4">
        <v>85.96</v>
      </c>
      <c r="H201" s="4">
        <v>828.13</v>
      </c>
      <c r="I201" s="5">
        <f t="shared" si="6"/>
        <v>1298.9999999999995</v>
      </c>
      <c r="J201" s="11" t="str">
        <f t="shared" si="7"/>
        <v>P0017|Aug</v>
      </c>
    </row>
    <row r="202" spans="1:10" ht="15" customHeight="1" x14ac:dyDescent="0.25">
      <c r="A202" s="2" t="s">
        <v>67</v>
      </c>
      <c r="B202" s="2" t="s">
        <v>7</v>
      </c>
      <c r="C202" s="4">
        <v>14.928450727243</v>
      </c>
      <c r="D202" s="4">
        <v>6.44</v>
      </c>
      <c r="E202" s="4">
        <v>347.081549272757</v>
      </c>
      <c r="F202" s="4">
        <v>0</v>
      </c>
      <c r="G202" s="4">
        <v>85.96</v>
      </c>
      <c r="H202" s="4">
        <v>177.3</v>
      </c>
      <c r="I202" s="5">
        <f t="shared" si="6"/>
        <v>631.71</v>
      </c>
      <c r="J202" s="11" t="str">
        <f t="shared" si="7"/>
        <v>P0017|Sep</v>
      </c>
    </row>
    <row r="203" spans="1:10" ht="15" customHeight="1" x14ac:dyDescent="0.25">
      <c r="A203" s="2" t="s">
        <v>67</v>
      </c>
      <c r="B203" s="2" t="s">
        <v>8</v>
      </c>
      <c r="C203" s="4">
        <v>19.549241706161101</v>
      </c>
      <c r="D203" s="4">
        <v>7.9</v>
      </c>
      <c r="E203" s="4">
        <v>355.440758293839</v>
      </c>
      <c r="F203" s="4">
        <v>0</v>
      </c>
      <c r="G203" s="4">
        <v>85.96</v>
      </c>
      <c r="H203" s="4">
        <v>122.63</v>
      </c>
      <c r="I203" s="5">
        <f t="shared" si="6"/>
        <v>591.48</v>
      </c>
      <c r="J203" s="11" t="str">
        <f t="shared" si="7"/>
        <v>P0017|Oct</v>
      </c>
    </row>
    <row r="204" spans="1:10" ht="15" customHeight="1" x14ac:dyDescent="0.25">
      <c r="A204" s="2" t="s">
        <v>67</v>
      </c>
      <c r="B204" s="2" t="s">
        <v>9</v>
      </c>
      <c r="C204" s="4">
        <v>14.4570567568698</v>
      </c>
      <c r="D204" s="4">
        <v>5.59</v>
      </c>
      <c r="E204" s="4">
        <v>336.12179513990498</v>
      </c>
      <c r="F204" s="4">
        <v>106.03114810322499</v>
      </c>
      <c r="G204" s="4">
        <v>85.96</v>
      </c>
      <c r="H204" s="4">
        <v>31.64</v>
      </c>
      <c r="I204" s="5">
        <f t="shared" si="6"/>
        <v>579.79999999999973</v>
      </c>
      <c r="J204" s="11" t="str">
        <f t="shared" si="7"/>
        <v>P0017|Nov</v>
      </c>
    </row>
    <row r="205" spans="1:10" ht="15" customHeight="1" x14ac:dyDescent="0.25">
      <c r="A205" s="2" t="s">
        <v>67</v>
      </c>
      <c r="B205" s="2" t="s">
        <v>10</v>
      </c>
      <c r="C205" s="4">
        <v>15.978052140636199</v>
      </c>
      <c r="D205" s="4">
        <v>4.04</v>
      </c>
      <c r="E205" s="4">
        <v>531.59492944271699</v>
      </c>
      <c r="F205" s="4">
        <v>83.847018416646705</v>
      </c>
      <c r="G205" s="4">
        <v>85.96</v>
      </c>
      <c r="H205" s="4">
        <v>55.84</v>
      </c>
      <c r="I205" s="5">
        <f t="shared" si="6"/>
        <v>777.26</v>
      </c>
      <c r="J205" s="11" t="str">
        <f t="shared" si="7"/>
        <v>P0017|Dec</v>
      </c>
    </row>
    <row r="206" spans="1:10" ht="15" customHeight="1" x14ac:dyDescent="0.25">
      <c r="A206" s="2" t="s">
        <v>67</v>
      </c>
      <c r="B206" s="2" t="s">
        <v>11</v>
      </c>
      <c r="C206" s="4">
        <v>20.042014114963301</v>
      </c>
      <c r="D206" s="4">
        <v>7.98</v>
      </c>
      <c r="E206" s="4">
        <v>530.03673692464895</v>
      </c>
      <c r="F206" s="4">
        <v>83.601248960387807</v>
      </c>
      <c r="G206" s="4">
        <v>85.96</v>
      </c>
      <c r="H206" s="4">
        <v>55.84</v>
      </c>
      <c r="I206" s="5">
        <f t="shared" si="6"/>
        <v>783.46000000000015</v>
      </c>
      <c r="J206" s="11" t="str">
        <f t="shared" si="7"/>
        <v>P0017|Jan</v>
      </c>
    </row>
    <row r="207" spans="1:10" ht="15" customHeight="1" x14ac:dyDescent="0.25">
      <c r="A207" s="2" t="s">
        <v>67</v>
      </c>
      <c r="B207" s="2" t="s">
        <v>12</v>
      </c>
      <c r="C207" s="4">
        <v>48.260165663513902</v>
      </c>
      <c r="D207" s="4">
        <v>5.33</v>
      </c>
      <c r="E207" s="4">
        <v>433.65159071367202</v>
      </c>
      <c r="F207" s="4">
        <v>91.198243622814601</v>
      </c>
      <c r="G207" s="4">
        <v>85.96</v>
      </c>
      <c r="H207" s="4">
        <v>55.84</v>
      </c>
      <c r="I207" s="5">
        <f t="shared" si="6"/>
        <v>720.24000000000058</v>
      </c>
      <c r="J207" s="11" t="str">
        <f t="shared" si="7"/>
        <v>P0017|Feb</v>
      </c>
    </row>
    <row r="208" spans="1:10" ht="15" customHeight="1" x14ac:dyDescent="0.25">
      <c r="A208" s="2" t="s">
        <v>67</v>
      </c>
      <c r="B208" s="2" t="s">
        <v>13</v>
      </c>
      <c r="C208" s="4">
        <v>12.210035769971601</v>
      </c>
      <c r="D208" s="4">
        <v>10.220000000000001</v>
      </c>
      <c r="E208" s="4">
        <v>425.818948913143</v>
      </c>
      <c r="F208" s="4">
        <v>89.551015316885298</v>
      </c>
      <c r="G208" s="4">
        <v>85.96</v>
      </c>
      <c r="H208" s="4">
        <v>55.84</v>
      </c>
      <c r="I208" s="5">
        <f t="shared" si="6"/>
        <v>679.6</v>
      </c>
      <c r="J208" s="11" t="str">
        <f t="shared" si="7"/>
        <v>P0017|Mar</v>
      </c>
    </row>
    <row r="209" spans="1:10" ht="15" customHeight="1" x14ac:dyDescent="0.25">
      <c r="A209" s="2" t="s">
        <v>69</v>
      </c>
      <c r="B209" s="2" t="s">
        <v>2</v>
      </c>
      <c r="C209" s="4">
        <v>301.44533098960301</v>
      </c>
      <c r="D209" s="4">
        <v>11.16</v>
      </c>
      <c r="E209" s="4">
        <v>351.82466901039697</v>
      </c>
      <c r="F209" s="4">
        <v>0</v>
      </c>
      <c r="G209" s="4">
        <v>85.96</v>
      </c>
      <c r="H209" s="4">
        <v>59.62</v>
      </c>
      <c r="I209" s="5">
        <f t="shared" si="6"/>
        <v>810.0100000000001</v>
      </c>
      <c r="J209" s="11" t="str">
        <f t="shared" si="7"/>
        <v>P0018|Apr</v>
      </c>
    </row>
    <row r="210" spans="1:10" ht="15" customHeight="1" x14ac:dyDescent="0.25">
      <c r="A210" s="2" t="s">
        <v>69</v>
      </c>
      <c r="B210" s="2" t="s">
        <v>3</v>
      </c>
      <c r="C210" s="4">
        <v>16.089085744956801</v>
      </c>
      <c r="D210" s="4">
        <v>4.04</v>
      </c>
      <c r="E210" s="4">
        <v>459.08091425504301</v>
      </c>
      <c r="F210" s="4">
        <v>0</v>
      </c>
      <c r="G210" s="4">
        <v>85.96</v>
      </c>
      <c r="H210" s="4">
        <v>387.74</v>
      </c>
      <c r="I210" s="5">
        <f t="shared" si="6"/>
        <v>952.90999999999985</v>
      </c>
      <c r="J210" s="11" t="str">
        <f t="shared" si="7"/>
        <v>P0018|May</v>
      </c>
    </row>
    <row r="211" spans="1:10" ht="15" customHeight="1" x14ac:dyDescent="0.25">
      <c r="A211" s="2" t="s">
        <v>69</v>
      </c>
      <c r="B211" s="2" t="s">
        <v>4</v>
      </c>
      <c r="C211" s="4">
        <v>45.160921416018098</v>
      </c>
      <c r="D211" s="4">
        <v>17.59</v>
      </c>
      <c r="E211" s="4">
        <v>424.48907858398201</v>
      </c>
      <c r="F211" s="4">
        <v>0</v>
      </c>
      <c r="G211" s="4">
        <v>85.96</v>
      </c>
      <c r="H211" s="4">
        <v>502.38</v>
      </c>
      <c r="I211" s="5">
        <f t="shared" si="6"/>
        <v>1075.5800000000002</v>
      </c>
      <c r="J211" s="11" t="str">
        <f t="shared" si="7"/>
        <v>P0018|Jun</v>
      </c>
    </row>
    <row r="212" spans="1:10" ht="15" customHeight="1" x14ac:dyDescent="0.25">
      <c r="A212" s="2" t="s">
        <v>69</v>
      </c>
      <c r="B212" s="2" t="s">
        <v>5</v>
      </c>
      <c r="C212" s="4">
        <v>39.738169336384402</v>
      </c>
      <c r="D212" s="4">
        <v>10.5</v>
      </c>
      <c r="E212" s="4">
        <v>429.601830663616</v>
      </c>
      <c r="F212" s="4">
        <v>0</v>
      </c>
      <c r="G212" s="4">
        <v>85.96</v>
      </c>
      <c r="H212" s="4">
        <v>1346.66</v>
      </c>
      <c r="I212" s="5">
        <f t="shared" si="6"/>
        <v>1912.4600000000005</v>
      </c>
      <c r="J212" s="11" t="str">
        <f t="shared" si="7"/>
        <v>P0018|Jul</v>
      </c>
    </row>
    <row r="213" spans="1:10" ht="15" customHeight="1" x14ac:dyDescent="0.25">
      <c r="A213" s="2" t="s">
        <v>69</v>
      </c>
      <c r="B213" s="2" t="s">
        <v>6</v>
      </c>
      <c r="C213" s="4">
        <v>37.579718957588099</v>
      </c>
      <c r="D213" s="4">
        <v>10.41</v>
      </c>
      <c r="E213" s="4">
        <v>430.85028104241201</v>
      </c>
      <c r="F213" s="4">
        <v>0</v>
      </c>
      <c r="G213" s="4">
        <v>85.96</v>
      </c>
      <c r="H213" s="4">
        <v>1242.2</v>
      </c>
      <c r="I213" s="5">
        <f t="shared" si="6"/>
        <v>1807</v>
      </c>
      <c r="J213" s="11" t="str">
        <f t="shared" si="7"/>
        <v>P0018|Aug</v>
      </c>
    </row>
    <row r="214" spans="1:10" ht="15" customHeight="1" x14ac:dyDescent="0.25">
      <c r="A214" s="2" t="s">
        <v>69</v>
      </c>
      <c r="B214" s="2" t="s">
        <v>7</v>
      </c>
      <c r="C214" s="4">
        <v>399.37023858835198</v>
      </c>
      <c r="D214" s="4">
        <v>4.04</v>
      </c>
      <c r="E214" s="4">
        <v>323.279761411648</v>
      </c>
      <c r="F214" s="4">
        <v>0</v>
      </c>
      <c r="G214" s="4">
        <v>85.96</v>
      </c>
      <c r="H214" s="4">
        <v>265.95</v>
      </c>
      <c r="I214" s="5">
        <f t="shared" si="6"/>
        <v>1078.6000000000001</v>
      </c>
      <c r="J214" s="11" t="str">
        <f t="shared" si="7"/>
        <v>P0018|Sep</v>
      </c>
    </row>
    <row r="215" spans="1:10" ht="15" customHeight="1" x14ac:dyDescent="0.25">
      <c r="A215" s="2" t="s">
        <v>69</v>
      </c>
      <c r="B215" s="2" t="s">
        <v>8</v>
      </c>
      <c r="C215" s="4">
        <v>17.7886096256684</v>
      </c>
      <c r="D215" s="4">
        <v>9.07</v>
      </c>
      <c r="E215" s="4">
        <v>457.42139037433202</v>
      </c>
      <c r="F215" s="4">
        <v>0</v>
      </c>
      <c r="G215" s="4">
        <v>85.96</v>
      </c>
      <c r="H215" s="4">
        <v>183.95</v>
      </c>
      <c r="I215" s="5">
        <f t="shared" si="6"/>
        <v>754.19000000000051</v>
      </c>
      <c r="J215" s="11" t="str">
        <f t="shared" si="7"/>
        <v>P0018|Oct</v>
      </c>
    </row>
    <row r="216" spans="1:10" ht="15" customHeight="1" x14ac:dyDescent="0.25">
      <c r="A216" s="2" t="s">
        <v>69</v>
      </c>
      <c r="B216" s="2" t="s">
        <v>9</v>
      </c>
      <c r="C216" s="4">
        <v>36.117593878558502</v>
      </c>
      <c r="D216" s="4">
        <v>6.38</v>
      </c>
      <c r="E216" s="4">
        <v>395.80924798420301</v>
      </c>
      <c r="F216" s="4">
        <v>124.863158137239</v>
      </c>
      <c r="G216" s="4">
        <v>85.96</v>
      </c>
      <c r="H216" s="4">
        <v>47.47</v>
      </c>
      <c r="I216" s="5">
        <f t="shared" si="6"/>
        <v>696.60000000000059</v>
      </c>
      <c r="J216" s="11" t="str">
        <f t="shared" si="7"/>
        <v>P0018|Nov</v>
      </c>
    </row>
    <row r="217" spans="1:10" ht="15" customHeight="1" x14ac:dyDescent="0.25">
      <c r="A217" s="2" t="s">
        <v>69</v>
      </c>
      <c r="B217" s="2" t="s">
        <v>10</v>
      </c>
      <c r="C217" s="4">
        <v>10.9522854915463</v>
      </c>
      <c r="D217" s="4">
        <v>6.6</v>
      </c>
      <c r="E217" s="4">
        <v>781.27267707199803</v>
      </c>
      <c r="F217" s="4">
        <v>98.585037436455494</v>
      </c>
      <c r="G217" s="4">
        <v>85.96</v>
      </c>
      <c r="H217" s="4">
        <v>83.75</v>
      </c>
      <c r="I217" s="5">
        <f t="shared" si="6"/>
        <v>1067.1199999999999</v>
      </c>
      <c r="J217" s="11" t="str">
        <f t="shared" si="7"/>
        <v>P0018|Dec</v>
      </c>
    </row>
    <row r="218" spans="1:10" ht="15" customHeight="1" x14ac:dyDescent="0.25">
      <c r="A218" s="2" t="s">
        <v>69</v>
      </c>
      <c r="B218" s="2" t="s">
        <v>11</v>
      </c>
      <c r="C218" s="4">
        <v>324.49557644271903</v>
      </c>
      <c r="D218" s="4">
        <v>10.91</v>
      </c>
      <c r="E218" s="4">
        <v>716.41363620372204</v>
      </c>
      <c r="F218" s="4">
        <v>90.400787353558599</v>
      </c>
      <c r="G218" s="4">
        <v>85.96</v>
      </c>
      <c r="H218" s="4">
        <v>83.75</v>
      </c>
      <c r="I218" s="5">
        <f t="shared" si="6"/>
        <v>1311.9299999999996</v>
      </c>
      <c r="J218" s="11" t="str">
        <f t="shared" si="7"/>
        <v>P0018|Jan</v>
      </c>
    </row>
    <row r="219" spans="1:10" ht="15" customHeight="1" x14ac:dyDescent="0.25">
      <c r="A219" s="2" t="s">
        <v>69</v>
      </c>
      <c r="B219" s="2" t="s">
        <v>12</v>
      </c>
      <c r="C219" s="4">
        <v>21.2964023346304</v>
      </c>
      <c r="D219" s="4">
        <v>8.92</v>
      </c>
      <c r="E219" s="4">
        <v>663.78396887159499</v>
      </c>
      <c r="F219" s="4">
        <v>104.699628793774</v>
      </c>
      <c r="G219" s="4">
        <v>85.96</v>
      </c>
      <c r="H219" s="4">
        <v>83.75</v>
      </c>
      <c r="I219" s="5">
        <f t="shared" si="6"/>
        <v>968.4099999999994</v>
      </c>
      <c r="J219" s="11" t="str">
        <f t="shared" si="7"/>
        <v>P0018|Feb</v>
      </c>
    </row>
    <row r="220" spans="1:10" ht="15" customHeight="1" x14ac:dyDescent="0.25">
      <c r="A220" s="2" t="s">
        <v>69</v>
      </c>
      <c r="B220" s="2" t="s">
        <v>13</v>
      </c>
      <c r="C220" s="4">
        <v>27.167288268238401</v>
      </c>
      <c r="D220" s="4">
        <v>6.37</v>
      </c>
      <c r="E220" s="4">
        <v>525.50456112891004</v>
      </c>
      <c r="F220" s="4">
        <v>110.518150602852</v>
      </c>
      <c r="G220" s="4">
        <v>85.96</v>
      </c>
      <c r="H220" s="4">
        <v>83.75</v>
      </c>
      <c r="I220" s="5">
        <f t="shared" si="6"/>
        <v>839.27000000000044</v>
      </c>
      <c r="J220" s="11" t="str">
        <f t="shared" si="7"/>
        <v>P0018|Mar</v>
      </c>
    </row>
    <row r="221" spans="1:10" ht="15" customHeight="1" x14ac:dyDescent="0.25">
      <c r="A221" s="2" t="s">
        <v>71</v>
      </c>
      <c r="B221" s="2" t="s">
        <v>2</v>
      </c>
      <c r="C221" s="4">
        <v>92.559219359659096</v>
      </c>
      <c r="D221" s="4">
        <v>12.95</v>
      </c>
      <c r="E221" s="4">
        <v>644.67078064034104</v>
      </c>
      <c r="F221" s="4">
        <v>0</v>
      </c>
      <c r="G221" s="4">
        <v>85.96</v>
      </c>
      <c r="H221" s="4">
        <v>99.37</v>
      </c>
      <c r="I221" s="5">
        <f t="shared" si="6"/>
        <v>935.51000000000022</v>
      </c>
      <c r="J221" s="11" t="str">
        <f t="shared" si="7"/>
        <v>P0019|Apr</v>
      </c>
    </row>
    <row r="222" spans="1:10" ht="15" customHeight="1" x14ac:dyDescent="0.25">
      <c r="A222" s="2" t="s">
        <v>71</v>
      </c>
      <c r="B222" s="2" t="s">
        <v>3</v>
      </c>
      <c r="C222" s="4">
        <v>87.810362936946007</v>
      </c>
      <c r="D222" s="4">
        <v>13.68</v>
      </c>
      <c r="E222" s="4">
        <v>649.22963706305404</v>
      </c>
      <c r="F222" s="4">
        <v>0</v>
      </c>
      <c r="G222" s="4">
        <v>85.96</v>
      </c>
      <c r="H222" s="4">
        <v>646.23</v>
      </c>
      <c r="I222" s="5">
        <f t="shared" si="6"/>
        <v>1482.91</v>
      </c>
      <c r="J222" s="11" t="str">
        <f t="shared" si="7"/>
        <v>P0019|May</v>
      </c>
    </row>
    <row r="223" spans="1:10" ht="15" customHeight="1" x14ac:dyDescent="0.25">
      <c r="A223" s="2" t="s">
        <v>71</v>
      </c>
      <c r="B223" s="2" t="s">
        <v>4</v>
      </c>
      <c r="C223" s="4">
        <v>83.943505751952301</v>
      </c>
      <c r="D223" s="4">
        <v>14.85</v>
      </c>
      <c r="E223" s="4">
        <v>642.74649424804795</v>
      </c>
      <c r="F223" s="4">
        <v>0</v>
      </c>
      <c r="G223" s="4">
        <v>85.96</v>
      </c>
      <c r="H223" s="4">
        <v>837.3</v>
      </c>
      <c r="I223" s="5">
        <f t="shared" si="6"/>
        <v>1664.8000000000002</v>
      </c>
      <c r="J223" s="11" t="str">
        <f t="shared" si="7"/>
        <v>P0019|Jun</v>
      </c>
    </row>
    <row r="224" spans="1:10" ht="15" customHeight="1" x14ac:dyDescent="0.25">
      <c r="A224" s="2" t="s">
        <v>71</v>
      </c>
      <c r="B224" s="2" t="s">
        <v>5</v>
      </c>
      <c r="C224" s="4">
        <v>58.886820638820602</v>
      </c>
      <c r="D224" s="4">
        <v>10.77</v>
      </c>
      <c r="E224" s="4">
        <v>803.23317936117905</v>
      </c>
      <c r="F224" s="4">
        <v>0</v>
      </c>
      <c r="G224" s="4">
        <v>85.96</v>
      </c>
      <c r="H224" s="4">
        <v>2244.4299999999998</v>
      </c>
      <c r="I224" s="5">
        <f t="shared" si="6"/>
        <v>3203.2799999999997</v>
      </c>
      <c r="J224" s="11" t="str">
        <f t="shared" si="7"/>
        <v>P0019|Jul</v>
      </c>
    </row>
    <row r="225" spans="1:10" ht="15" customHeight="1" x14ac:dyDescent="0.25">
      <c r="A225" s="2" t="s">
        <v>71</v>
      </c>
      <c r="B225" s="2" t="s">
        <v>6</v>
      </c>
      <c r="C225" s="4">
        <v>64.847862327323796</v>
      </c>
      <c r="D225" s="4">
        <v>15.69</v>
      </c>
      <c r="E225" s="4">
        <v>797.97213767267601</v>
      </c>
      <c r="F225" s="4">
        <v>0</v>
      </c>
      <c r="G225" s="4">
        <v>85.96</v>
      </c>
      <c r="H225" s="4">
        <v>2070.33</v>
      </c>
      <c r="I225" s="5">
        <f t="shared" si="6"/>
        <v>3034.7999999999997</v>
      </c>
      <c r="J225" s="11" t="str">
        <f t="shared" si="7"/>
        <v>P0019|Aug</v>
      </c>
    </row>
    <row r="226" spans="1:10" ht="15" customHeight="1" x14ac:dyDescent="0.25">
      <c r="A226" s="2" t="s">
        <v>71</v>
      </c>
      <c r="B226" s="2" t="s">
        <v>7</v>
      </c>
      <c r="C226" s="4">
        <v>47.865949949831801</v>
      </c>
      <c r="D226" s="4">
        <v>15.33</v>
      </c>
      <c r="E226" s="4">
        <v>661.66405005016804</v>
      </c>
      <c r="F226" s="4">
        <v>0</v>
      </c>
      <c r="G226" s="4">
        <v>85.96</v>
      </c>
      <c r="H226" s="4">
        <v>443.25</v>
      </c>
      <c r="I226" s="5">
        <f t="shared" si="6"/>
        <v>1254.07</v>
      </c>
      <c r="J226" s="11" t="str">
        <f t="shared" si="7"/>
        <v>P0019|Sep</v>
      </c>
    </row>
    <row r="227" spans="1:10" ht="15" customHeight="1" x14ac:dyDescent="0.25">
      <c r="A227" s="2" t="s">
        <v>71</v>
      </c>
      <c r="B227" s="2" t="s">
        <v>8</v>
      </c>
      <c r="C227" s="4">
        <v>64.874644153748605</v>
      </c>
      <c r="D227" s="4">
        <v>21.85</v>
      </c>
      <c r="E227" s="4">
        <v>660.02535584625105</v>
      </c>
      <c r="F227" s="4">
        <v>0</v>
      </c>
      <c r="G227" s="4">
        <v>85.96</v>
      </c>
      <c r="H227" s="4">
        <v>306.58</v>
      </c>
      <c r="I227" s="5">
        <f t="shared" si="6"/>
        <v>1139.2899999999997</v>
      </c>
      <c r="J227" s="11" t="str">
        <f t="shared" si="7"/>
        <v>P0019|Oct</v>
      </c>
    </row>
    <row r="228" spans="1:10" ht="15" customHeight="1" x14ac:dyDescent="0.25">
      <c r="A228" s="2" t="s">
        <v>71</v>
      </c>
      <c r="B228" s="2" t="s">
        <v>9</v>
      </c>
      <c r="C228" s="4">
        <v>58.758798938140004</v>
      </c>
      <c r="D228" s="4">
        <v>14.39</v>
      </c>
      <c r="E228" s="4">
        <v>592.84101099783595</v>
      </c>
      <c r="F228" s="4">
        <v>189.39019006402401</v>
      </c>
      <c r="G228" s="4">
        <v>85.96</v>
      </c>
      <c r="H228" s="4">
        <v>79.11</v>
      </c>
      <c r="I228" s="5">
        <f t="shared" si="6"/>
        <v>1020.4499999999999</v>
      </c>
      <c r="J228" s="11" t="str">
        <f t="shared" si="7"/>
        <v>P0019|Nov</v>
      </c>
    </row>
    <row r="229" spans="1:10" ht="15" customHeight="1" x14ac:dyDescent="0.25">
      <c r="A229" s="2" t="s">
        <v>71</v>
      </c>
      <c r="B229" s="2" t="s">
        <v>10</v>
      </c>
      <c r="C229" s="4">
        <v>36.921669795713498</v>
      </c>
      <c r="D229" s="4">
        <v>20.75</v>
      </c>
      <c r="E229" s="4">
        <v>1296.84116214659</v>
      </c>
      <c r="F229" s="4">
        <v>138.09716805769801</v>
      </c>
      <c r="G229" s="4">
        <v>85.96</v>
      </c>
      <c r="H229" s="4">
        <v>139.59</v>
      </c>
      <c r="I229" s="5">
        <f t="shared" si="6"/>
        <v>1718.1600000000014</v>
      </c>
      <c r="J229" s="11" t="str">
        <f t="shared" si="7"/>
        <v>P0019|Dec</v>
      </c>
    </row>
    <row r="230" spans="1:10" ht="15" customHeight="1" x14ac:dyDescent="0.25">
      <c r="A230" s="2" t="s">
        <v>71</v>
      </c>
      <c r="B230" s="2" t="s">
        <v>11</v>
      </c>
      <c r="C230" s="4">
        <v>46.273092386887001</v>
      </c>
      <c r="D230" s="4">
        <v>16.05</v>
      </c>
      <c r="E230" s="4">
        <v>1149.5516662151199</v>
      </c>
      <c r="F230" s="4">
        <v>146.89524139799499</v>
      </c>
      <c r="G230" s="4">
        <v>85.96</v>
      </c>
      <c r="H230" s="4">
        <v>139.59</v>
      </c>
      <c r="I230" s="5">
        <f t="shared" si="6"/>
        <v>1584.320000000002</v>
      </c>
      <c r="J230" s="11" t="str">
        <f t="shared" si="7"/>
        <v>P0019|Jan</v>
      </c>
    </row>
    <row r="231" spans="1:10" ht="15" customHeight="1" x14ac:dyDescent="0.25">
      <c r="A231" s="2" t="s">
        <v>71</v>
      </c>
      <c r="B231" s="2" t="s">
        <v>12</v>
      </c>
      <c r="C231" s="4">
        <v>37.981355950680801</v>
      </c>
      <c r="D231" s="4">
        <v>12.86</v>
      </c>
      <c r="E231" s="4">
        <v>1139.15228553674</v>
      </c>
      <c r="F231" s="4">
        <v>145.56635851257499</v>
      </c>
      <c r="G231" s="4">
        <v>85.96</v>
      </c>
      <c r="H231" s="4">
        <v>139.59</v>
      </c>
      <c r="I231" s="5">
        <f t="shared" si="6"/>
        <v>1561.1099999999958</v>
      </c>
      <c r="J231" s="11" t="str">
        <f t="shared" si="7"/>
        <v>P0019|Feb</v>
      </c>
    </row>
    <row r="232" spans="1:10" ht="15" customHeight="1" x14ac:dyDescent="0.25">
      <c r="A232" s="2" t="s">
        <v>71</v>
      </c>
      <c r="B232" s="2" t="s">
        <v>13</v>
      </c>
      <c r="C232" s="4">
        <v>11.5978877005348</v>
      </c>
      <c r="D232" s="4">
        <v>14.24</v>
      </c>
      <c r="E232" s="4">
        <v>968.27807486631002</v>
      </c>
      <c r="F232" s="4">
        <v>154.66403743315499</v>
      </c>
      <c r="G232" s="4">
        <v>85.96</v>
      </c>
      <c r="H232" s="4">
        <v>139.59</v>
      </c>
      <c r="I232" s="5">
        <f t="shared" si="6"/>
        <v>1374.3299999999997</v>
      </c>
      <c r="J232" s="11" t="str">
        <f t="shared" si="7"/>
        <v>P0019|Mar</v>
      </c>
    </row>
    <row r="233" spans="1:10" ht="15" customHeight="1" x14ac:dyDescent="0.25">
      <c r="A233" s="2" t="s">
        <v>73</v>
      </c>
      <c r="B233" s="2" t="s">
        <v>2</v>
      </c>
      <c r="C233" s="4">
        <v>30.007469492614</v>
      </c>
      <c r="D233" s="4">
        <v>4.0599999999999996</v>
      </c>
      <c r="E233" s="4">
        <v>267.58253050738602</v>
      </c>
      <c r="F233" s="4">
        <v>0</v>
      </c>
      <c r="G233" s="4">
        <v>85.96</v>
      </c>
      <c r="H233" s="4">
        <v>19.87</v>
      </c>
      <c r="I233" s="5">
        <f t="shared" si="6"/>
        <v>407.48</v>
      </c>
      <c r="J233" s="11" t="str">
        <f t="shared" si="7"/>
        <v>P0020|Apr</v>
      </c>
    </row>
    <row r="234" spans="1:10" ht="15" customHeight="1" x14ac:dyDescent="0.25">
      <c r="A234" s="2" t="s">
        <v>73</v>
      </c>
      <c r="B234" s="2" t="s">
        <v>3</v>
      </c>
      <c r="C234" s="4">
        <v>15.070235142644201</v>
      </c>
      <c r="D234" s="4">
        <v>4.04</v>
      </c>
      <c r="E234" s="4">
        <v>278.70976485735599</v>
      </c>
      <c r="F234" s="4">
        <v>0</v>
      </c>
      <c r="G234" s="4">
        <v>85.96</v>
      </c>
      <c r="H234" s="4">
        <v>129.25</v>
      </c>
      <c r="I234" s="5">
        <f t="shared" si="6"/>
        <v>513.0300000000002</v>
      </c>
      <c r="J234" s="11" t="str">
        <f t="shared" si="7"/>
        <v>P0020|May</v>
      </c>
    </row>
    <row r="235" spans="1:10" ht="15" customHeight="1" x14ac:dyDescent="0.25">
      <c r="A235" s="2" t="s">
        <v>73</v>
      </c>
      <c r="B235" s="2" t="s">
        <v>4</v>
      </c>
      <c r="C235" s="4">
        <v>15.142564884461599</v>
      </c>
      <c r="D235" s="4">
        <v>5.26</v>
      </c>
      <c r="E235" s="4">
        <v>280.04743511553801</v>
      </c>
      <c r="F235" s="4">
        <v>0</v>
      </c>
      <c r="G235" s="4">
        <v>85.96</v>
      </c>
      <c r="H235" s="4">
        <v>167.46</v>
      </c>
      <c r="I235" s="5">
        <f t="shared" si="6"/>
        <v>553.86999999999955</v>
      </c>
      <c r="J235" s="11" t="str">
        <f t="shared" si="7"/>
        <v>P0020|Jun</v>
      </c>
    </row>
    <row r="236" spans="1:10" ht="15" customHeight="1" x14ac:dyDescent="0.25">
      <c r="A236" s="2" t="s">
        <v>73</v>
      </c>
      <c r="B236" s="2" t="s">
        <v>5</v>
      </c>
      <c r="C236" s="4">
        <v>12.505791699223201</v>
      </c>
      <c r="D236" s="4">
        <v>4.04</v>
      </c>
      <c r="E236" s="4">
        <v>346.92420830077702</v>
      </c>
      <c r="F236" s="4">
        <v>0</v>
      </c>
      <c r="G236" s="4">
        <v>85.96</v>
      </c>
      <c r="H236" s="4">
        <v>448.89</v>
      </c>
      <c r="I236" s="5">
        <f t="shared" si="6"/>
        <v>898.32000000000016</v>
      </c>
      <c r="J236" s="11" t="str">
        <f t="shared" si="7"/>
        <v>P0020|Jul</v>
      </c>
    </row>
    <row r="237" spans="1:10" ht="15" customHeight="1" x14ac:dyDescent="0.25">
      <c r="A237" s="2" t="s">
        <v>73</v>
      </c>
      <c r="B237" s="2" t="s">
        <v>6</v>
      </c>
      <c r="C237" s="4">
        <v>12.5945148687779</v>
      </c>
      <c r="D237" s="4">
        <v>4.04</v>
      </c>
      <c r="E237" s="4">
        <v>349.38548513122203</v>
      </c>
      <c r="F237" s="4">
        <v>0</v>
      </c>
      <c r="G237" s="4">
        <v>85.96</v>
      </c>
      <c r="H237" s="4">
        <v>414.07</v>
      </c>
      <c r="I237" s="5">
        <f t="shared" si="6"/>
        <v>866.05</v>
      </c>
      <c r="J237" s="11" t="str">
        <f t="shared" si="7"/>
        <v>P0020|Aug</v>
      </c>
    </row>
    <row r="238" spans="1:10" ht="15" customHeight="1" x14ac:dyDescent="0.25">
      <c r="A238" s="2" t="s">
        <v>73</v>
      </c>
      <c r="B238" s="2" t="s">
        <v>7</v>
      </c>
      <c r="C238" s="4">
        <v>14.8465772175916</v>
      </c>
      <c r="D238" s="4">
        <v>4.8499999999999996</v>
      </c>
      <c r="E238" s="4">
        <v>274.57342278240799</v>
      </c>
      <c r="F238" s="4">
        <v>0</v>
      </c>
      <c r="G238" s="4">
        <v>85.96</v>
      </c>
      <c r="H238" s="4">
        <v>88.65</v>
      </c>
      <c r="I238" s="5">
        <f t="shared" si="6"/>
        <v>468.87999999999954</v>
      </c>
      <c r="J238" s="11" t="str">
        <f t="shared" si="7"/>
        <v>P0020|Sep</v>
      </c>
    </row>
    <row r="239" spans="1:10" ht="15" customHeight="1" x14ac:dyDescent="0.25">
      <c r="A239" s="2" t="s">
        <v>73</v>
      </c>
      <c r="B239" s="2" t="s">
        <v>8</v>
      </c>
      <c r="C239" s="4">
        <v>19.590617152017099</v>
      </c>
      <c r="D239" s="4">
        <v>12.54</v>
      </c>
      <c r="E239" s="4">
        <v>282.169382847983</v>
      </c>
      <c r="F239" s="4">
        <v>0</v>
      </c>
      <c r="G239" s="4">
        <v>85.96</v>
      </c>
      <c r="H239" s="4">
        <v>61.32</v>
      </c>
      <c r="I239" s="5">
        <f t="shared" si="6"/>
        <v>461.58000000000004</v>
      </c>
      <c r="J239" s="11" t="str">
        <f t="shared" si="7"/>
        <v>P0020|Oct</v>
      </c>
    </row>
    <row r="240" spans="1:10" ht="15" customHeight="1" x14ac:dyDescent="0.25">
      <c r="A240" s="2" t="s">
        <v>73</v>
      </c>
      <c r="B240" s="2" t="s">
        <v>9</v>
      </c>
      <c r="C240" s="4">
        <v>16.130215892392901</v>
      </c>
      <c r="D240" s="4">
        <v>4.04</v>
      </c>
      <c r="E240" s="4">
        <v>339.413360461173</v>
      </c>
      <c r="F240" s="4">
        <v>73.426423646433804</v>
      </c>
      <c r="G240" s="4">
        <v>85.96</v>
      </c>
      <c r="H240" s="4">
        <v>15.82</v>
      </c>
      <c r="I240" s="5">
        <f t="shared" si="6"/>
        <v>534.78999999999974</v>
      </c>
      <c r="J240" s="11" t="str">
        <f t="shared" si="7"/>
        <v>P0020|Nov</v>
      </c>
    </row>
    <row r="241" spans="1:10" ht="15" customHeight="1" x14ac:dyDescent="0.25">
      <c r="A241" s="2" t="s">
        <v>73</v>
      </c>
      <c r="B241" s="2" t="s">
        <v>10</v>
      </c>
      <c r="C241" s="4">
        <v>23.655829953650102</v>
      </c>
      <c r="D241" s="4">
        <v>5.83</v>
      </c>
      <c r="E241" s="4">
        <v>556.60776361529599</v>
      </c>
      <c r="F241" s="4">
        <v>60.206406431054504</v>
      </c>
      <c r="G241" s="4">
        <v>85.96</v>
      </c>
      <c r="H241" s="4">
        <v>27.92</v>
      </c>
      <c r="I241" s="5">
        <f t="shared" si="6"/>
        <v>760.18000000000052</v>
      </c>
      <c r="J241" s="11" t="str">
        <f t="shared" si="7"/>
        <v>P0020|Dec</v>
      </c>
    </row>
    <row r="242" spans="1:10" ht="15" customHeight="1" x14ac:dyDescent="0.25">
      <c r="A242" s="2" t="s">
        <v>73</v>
      </c>
      <c r="B242" s="2" t="s">
        <v>11</v>
      </c>
      <c r="C242" s="4">
        <v>10.0943469344609</v>
      </c>
      <c r="D242" s="4">
        <v>4.04</v>
      </c>
      <c r="E242" s="4">
        <v>560.05623678646896</v>
      </c>
      <c r="F242" s="4">
        <v>60.579416279069797</v>
      </c>
      <c r="G242" s="4">
        <v>85.96</v>
      </c>
      <c r="H242" s="4">
        <v>27.92</v>
      </c>
      <c r="I242" s="5">
        <f t="shared" si="6"/>
        <v>748.64999999999975</v>
      </c>
      <c r="J242" s="11" t="str">
        <f t="shared" si="7"/>
        <v>P0020|Jan</v>
      </c>
    </row>
    <row r="243" spans="1:10" ht="15" customHeight="1" x14ac:dyDescent="0.25">
      <c r="A243" s="2" t="s">
        <v>73</v>
      </c>
      <c r="B243" s="2" t="s">
        <v>12</v>
      </c>
      <c r="C243" s="4">
        <v>27.793202205262801</v>
      </c>
      <c r="D243" s="4">
        <v>4.04</v>
      </c>
      <c r="E243" s="4">
        <v>487.84457230902598</v>
      </c>
      <c r="F243" s="4">
        <v>63.322225485711499</v>
      </c>
      <c r="G243" s="4">
        <v>85.96</v>
      </c>
      <c r="H243" s="4">
        <v>27.92</v>
      </c>
      <c r="I243" s="5">
        <f t="shared" si="6"/>
        <v>696.88000000000022</v>
      </c>
      <c r="J243" s="11" t="str">
        <f t="shared" si="7"/>
        <v>P0020|Feb</v>
      </c>
    </row>
    <row r="244" spans="1:10" ht="15" customHeight="1" x14ac:dyDescent="0.25">
      <c r="A244" s="2" t="s">
        <v>73</v>
      </c>
      <c r="B244" s="2" t="s">
        <v>13</v>
      </c>
      <c r="C244" s="4">
        <v>13.839565035550001</v>
      </c>
      <c r="D244" s="4">
        <v>8.33</v>
      </c>
      <c r="E244" s="4">
        <v>416.22751986616498</v>
      </c>
      <c r="F244" s="4">
        <v>67.532915098285201</v>
      </c>
      <c r="G244" s="4">
        <v>85.96</v>
      </c>
      <c r="H244" s="4">
        <v>27.92</v>
      </c>
      <c r="I244" s="5">
        <f t="shared" si="6"/>
        <v>619.81000000000017</v>
      </c>
      <c r="J244" s="11" t="str">
        <f t="shared" si="7"/>
        <v>P0020|Mar</v>
      </c>
    </row>
    <row r="245" spans="1:10" ht="15" customHeight="1" x14ac:dyDescent="0.25">
      <c r="A245" s="2" t="s">
        <v>75</v>
      </c>
      <c r="B245" s="2" t="s">
        <v>2</v>
      </c>
      <c r="C245" s="4">
        <v>42.948843100827602</v>
      </c>
      <c r="D245" s="4">
        <v>8.91</v>
      </c>
      <c r="E245" s="4">
        <v>445.15115689917201</v>
      </c>
      <c r="F245" s="4">
        <v>0</v>
      </c>
      <c r="G245" s="4">
        <v>85.96</v>
      </c>
      <c r="H245" s="4">
        <v>59.62</v>
      </c>
      <c r="I245" s="5">
        <f t="shared" si="6"/>
        <v>642.58999999999958</v>
      </c>
      <c r="J245" s="11" t="str">
        <f t="shared" si="7"/>
        <v>P0021|Apr</v>
      </c>
    </row>
    <row r="246" spans="1:10" ht="15" customHeight="1" x14ac:dyDescent="0.25">
      <c r="A246" s="2" t="s">
        <v>75</v>
      </c>
      <c r="B246" s="2" t="s">
        <v>3</v>
      </c>
      <c r="C246" s="4">
        <v>39.975398793850303</v>
      </c>
      <c r="D246" s="4">
        <v>4.04</v>
      </c>
      <c r="E246" s="4">
        <v>443.71460120615001</v>
      </c>
      <c r="F246" s="4">
        <v>0</v>
      </c>
      <c r="G246" s="4">
        <v>85.96</v>
      </c>
      <c r="H246" s="4">
        <v>387.74</v>
      </c>
      <c r="I246" s="5">
        <f t="shared" si="6"/>
        <v>961.43000000000029</v>
      </c>
      <c r="J246" s="11" t="str">
        <f t="shared" si="7"/>
        <v>P0021|May</v>
      </c>
    </row>
    <row r="247" spans="1:10" ht="15" customHeight="1" x14ac:dyDescent="0.25">
      <c r="A247" s="2" t="s">
        <v>75</v>
      </c>
      <c r="B247" s="2" t="s">
        <v>4</v>
      </c>
      <c r="C247" s="4">
        <v>33.4963761507356</v>
      </c>
      <c r="D247" s="4">
        <v>10.79</v>
      </c>
      <c r="E247" s="4">
        <v>439.56362384926399</v>
      </c>
      <c r="F247" s="4">
        <v>0</v>
      </c>
      <c r="G247" s="4">
        <v>85.96</v>
      </c>
      <c r="H247" s="4">
        <v>502.38</v>
      </c>
      <c r="I247" s="5">
        <f t="shared" si="6"/>
        <v>1072.1899999999996</v>
      </c>
      <c r="J247" s="11" t="str">
        <f t="shared" si="7"/>
        <v>P0021|Jun</v>
      </c>
    </row>
    <row r="248" spans="1:10" ht="15" customHeight="1" x14ac:dyDescent="0.25">
      <c r="A248" s="2" t="s">
        <v>75</v>
      </c>
      <c r="B248" s="2" t="s">
        <v>5</v>
      </c>
      <c r="C248" s="4">
        <v>35.090653176006697</v>
      </c>
      <c r="D248" s="4">
        <v>17.440000000000001</v>
      </c>
      <c r="E248" s="4">
        <v>543.20934682399297</v>
      </c>
      <c r="F248" s="4">
        <v>0</v>
      </c>
      <c r="G248" s="4">
        <v>85.96</v>
      </c>
      <c r="H248" s="4">
        <v>1346.66</v>
      </c>
      <c r="I248" s="5">
        <f t="shared" si="6"/>
        <v>2028.3599999999997</v>
      </c>
      <c r="J248" s="11" t="str">
        <f t="shared" si="7"/>
        <v>P0021|Jul</v>
      </c>
    </row>
    <row r="249" spans="1:10" ht="15" customHeight="1" x14ac:dyDescent="0.25">
      <c r="A249" s="2" t="s">
        <v>75</v>
      </c>
      <c r="B249" s="2" t="s">
        <v>6</v>
      </c>
      <c r="C249" s="4">
        <v>58.510407301419697</v>
      </c>
      <c r="D249" s="4">
        <v>12.8</v>
      </c>
      <c r="E249" s="4">
        <v>527.61959269858005</v>
      </c>
      <c r="F249" s="4">
        <v>0</v>
      </c>
      <c r="G249" s="4">
        <v>85.96</v>
      </c>
      <c r="H249" s="4">
        <v>1242.2</v>
      </c>
      <c r="I249" s="5">
        <f t="shared" si="6"/>
        <v>1927.0899999999997</v>
      </c>
      <c r="J249" s="11" t="str">
        <f t="shared" si="7"/>
        <v>P0021|Aug</v>
      </c>
    </row>
    <row r="250" spans="1:10" ht="15" customHeight="1" x14ac:dyDescent="0.25">
      <c r="A250" s="2" t="s">
        <v>75</v>
      </c>
      <c r="B250" s="2" t="s">
        <v>7</v>
      </c>
      <c r="C250" s="4">
        <v>60.639939148072997</v>
      </c>
      <c r="D250" s="4">
        <v>7.75</v>
      </c>
      <c r="E250" s="4">
        <v>429.45006085192699</v>
      </c>
      <c r="F250" s="4">
        <v>0</v>
      </c>
      <c r="G250" s="4">
        <v>85.96</v>
      </c>
      <c r="H250" s="4">
        <v>265.95</v>
      </c>
      <c r="I250" s="5">
        <f t="shared" si="6"/>
        <v>849.75</v>
      </c>
      <c r="J250" s="11" t="str">
        <f t="shared" si="7"/>
        <v>P0021|Sep</v>
      </c>
    </row>
    <row r="251" spans="1:10" ht="15" customHeight="1" x14ac:dyDescent="0.25">
      <c r="A251" s="2" t="s">
        <v>75</v>
      </c>
      <c r="B251" s="2" t="s">
        <v>8</v>
      </c>
      <c r="C251" s="4">
        <v>31.2359517426273</v>
      </c>
      <c r="D251" s="4">
        <v>14.27</v>
      </c>
      <c r="E251" s="4">
        <v>442.13404825737302</v>
      </c>
      <c r="F251" s="4">
        <v>0</v>
      </c>
      <c r="G251" s="4">
        <v>85.96</v>
      </c>
      <c r="H251" s="4">
        <v>183.95</v>
      </c>
      <c r="I251" s="5">
        <f t="shared" si="6"/>
        <v>757.55000000000041</v>
      </c>
      <c r="J251" s="11" t="str">
        <f t="shared" si="7"/>
        <v>P0021|Oct</v>
      </c>
    </row>
    <row r="252" spans="1:10" ht="15" customHeight="1" x14ac:dyDescent="0.25">
      <c r="A252" s="2" t="s">
        <v>75</v>
      </c>
      <c r="B252" s="2" t="s">
        <v>9</v>
      </c>
      <c r="C252" s="4">
        <v>35.235969636899902</v>
      </c>
      <c r="D252" s="4">
        <v>13.83</v>
      </c>
      <c r="E252" s="4">
        <v>530.50437557414295</v>
      </c>
      <c r="F252" s="4">
        <v>111.569654788957</v>
      </c>
      <c r="G252" s="4">
        <v>85.96</v>
      </c>
      <c r="H252" s="4">
        <v>47.47</v>
      </c>
      <c r="I252" s="5">
        <f t="shared" si="6"/>
        <v>824.56999999999994</v>
      </c>
      <c r="J252" s="11" t="str">
        <f t="shared" si="7"/>
        <v>P0021|Nov</v>
      </c>
    </row>
    <row r="253" spans="1:10" ht="15" customHeight="1" x14ac:dyDescent="0.25">
      <c r="A253" s="2" t="s">
        <v>75</v>
      </c>
      <c r="B253" s="2" t="s">
        <v>10</v>
      </c>
      <c r="C253" s="4">
        <v>21.341168568500201</v>
      </c>
      <c r="D253" s="4">
        <v>9.2100000000000009</v>
      </c>
      <c r="E253" s="4">
        <v>885.91141783395994</v>
      </c>
      <c r="F253" s="4">
        <v>93.157413597540099</v>
      </c>
      <c r="G253" s="4">
        <v>85.96</v>
      </c>
      <c r="H253" s="4">
        <v>83.75</v>
      </c>
      <c r="I253" s="5">
        <f t="shared" si="6"/>
        <v>1179.3300000000002</v>
      </c>
      <c r="J253" s="11" t="str">
        <f t="shared" si="7"/>
        <v>P0021|Dec</v>
      </c>
    </row>
    <row r="254" spans="1:10" ht="15" customHeight="1" x14ac:dyDescent="0.25">
      <c r="A254" s="2" t="s">
        <v>75</v>
      </c>
      <c r="B254" s="2" t="s">
        <v>11</v>
      </c>
      <c r="C254" s="4">
        <v>30.559825281378199</v>
      </c>
      <c r="D254" s="4">
        <v>18.73</v>
      </c>
      <c r="E254" s="4">
        <v>892.41851204745797</v>
      </c>
      <c r="F254" s="4">
        <v>93.841662671163306</v>
      </c>
      <c r="G254" s="4">
        <v>85.96</v>
      </c>
      <c r="H254" s="4">
        <v>83.75</v>
      </c>
      <c r="I254" s="5">
        <f t="shared" si="6"/>
        <v>1205.2599999999995</v>
      </c>
      <c r="J254" s="11" t="str">
        <f t="shared" si="7"/>
        <v>P0021|Jan</v>
      </c>
    </row>
    <row r="255" spans="1:10" ht="15" customHeight="1" x14ac:dyDescent="0.25">
      <c r="A255" s="2" t="s">
        <v>75</v>
      </c>
      <c r="B255" s="2" t="s">
        <v>12</v>
      </c>
      <c r="C255" s="4">
        <v>28.662792015535999</v>
      </c>
      <c r="D255" s="4">
        <v>17.11</v>
      </c>
      <c r="E255" s="4">
        <v>770.81213587596699</v>
      </c>
      <c r="F255" s="4">
        <v>97.265072108496994</v>
      </c>
      <c r="G255" s="4">
        <v>85.96</v>
      </c>
      <c r="H255" s="4">
        <v>83.75</v>
      </c>
      <c r="I255" s="5">
        <f t="shared" si="6"/>
        <v>1083.56</v>
      </c>
      <c r="J255" s="11" t="str">
        <f t="shared" si="7"/>
        <v>P0021|Feb</v>
      </c>
    </row>
    <row r="256" spans="1:10" ht="15" customHeight="1" x14ac:dyDescent="0.25">
      <c r="A256" s="2" t="s">
        <v>75</v>
      </c>
      <c r="B256" s="2" t="s">
        <v>13</v>
      </c>
      <c r="C256" s="4">
        <v>27.951614669700401</v>
      </c>
      <c r="D256" s="4">
        <v>11.36</v>
      </c>
      <c r="E256" s="4">
        <v>653.41436890208604</v>
      </c>
      <c r="F256" s="4">
        <v>103.06401642821299</v>
      </c>
      <c r="G256" s="4">
        <v>85.96</v>
      </c>
      <c r="H256" s="4">
        <v>83.75</v>
      </c>
      <c r="I256" s="5">
        <f t="shared" si="6"/>
        <v>965.49999999999943</v>
      </c>
      <c r="J256" s="11" t="str">
        <f t="shared" si="7"/>
        <v>P0021|Mar</v>
      </c>
    </row>
    <row r="257" spans="1:10" ht="15" customHeight="1" x14ac:dyDescent="0.25">
      <c r="A257" s="2" t="s">
        <v>77</v>
      </c>
      <c r="B257" s="2" t="s">
        <v>2</v>
      </c>
      <c r="C257" s="4">
        <v>59.571046716015097</v>
      </c>
      <c r="D257" s="4">
        <v>15.05</v>
      </c>
      <c r="E257" s="4">
        <v>801.95895328398501</v>
      </c>
      <c r="F257" s="4">
        <v>0</v>
      </c>
      <c r="G257" s="4">
        <v>85.96</v>
      </c>
      <c r="H257" s="4">
        <v>119.25</v>
      </c>
      <c r="I257" s="5">
        <f t="shared" si="6"/>
        <v>1081.7900000000002</v>
      </c>
      <c r="J257" s="11" t="str">
        <f t="shared" si="7"/>
        <v>P0022|Apr</v>
      </c>
    </row>
    <row r="258" spans="1:10" ht="15" customHeight="1" x14ac:dyDescent="0.25">
      <c r="A258" s="2" t="s">
        <v>77</v>
      </c>
      <c r="B258" s="2" t="s">
        <v>3</v>
      </c>
      <c r="C258" s="4">
        <v>89.1133015494636</v>
      </c>
      <c r="D258" s="4">
        <v>17.88</v>
      </c>
      <c r="E258" s="4">
        <v>770.26669845053596</v>
      </c>
      <c r="F258" s="4">
        <v>0</v>
      </c>
      <c r="G258" s="4">
        <v>85.96</v>
      </c>
      <c r="H258" s="4">
        <v>775.48</v>
      </c>
      <c r="I258" s="5">
        <f t="shared" si="6"/>
        <v>1738.6999999999996</v>
      </c>
      <c r="J258" s="11" t="str">
        <f t="shared" si="7"/>
        <v>P0022|May</v>
      </c>
    </row>
    <row r="259" spans="1:10" ht="15" customHeight="1" x14ac:dyDescent="0.25">
      <c r="A259" s="2" t="s">
        <v>77</v>
      </c>
      <c r="B259" s="2" t="s">
        <v>4</v>
      </c>
      <c r="C259" s="4">
        <v>58.032284766572602</v>
      </c>
      <c r="D259" s="4">
        <v>18.68</v>
      </c>
      <c r="E259" s="4">
        <v>779.84771523342704</v>
      </c>
      <c r="F259" s="4">
        <v>0</v>
      </c>
      <c r="G259" s="4">
        <v>85.96</v>
      </c>
      <c r="H259" s="4">
        <v>1004.76</v>
      </c>
      <c r="I259" s="5">
        <f t="shared" si="6"/>
        <v>1947.2799999999997</v>
      </c>
      <c r="J259" s="11" t="str">
        <f t="shared" si="7"/>
        <v>P0022|Jun</v>
      </c>
    </row>
    <row r="260" spans="1:10" ht="15" customHeight="1" x14ac:dyDescent="0.25">
      <c r="A260" s="2" t="s">
        <v>77</v>
      </c>
      <c r="B260" s="2" t="s">
        <v>5</v>
      </c>
      <c r="C260" s="4">
        <v>70.410207699431098</v>
      </c>
      <c r="D260" s="4">
        <v>15.04</v>
      </c>
      <c r="E260" s="4">
        <v>975.22979230056899</v>
      </c>
      <c r="F260" s="4">
        <v>0</v>
      </c>
      <c r="G260" s="4">
        <v>85.96</v>
      </c>
      <c r="H260" s="4">
        <v>2693.31</v>
      </c>
      <c r="I260" s="5">
        <f t="shared" si="6"/>
        <v>3839.95</v>
      </c>
      <c r="J260" s="11" t="str">
        <f t="shared" si="7"/>
        <v>P0022|Jul</v>
      </c>
    </row>
    <row r="261" spans="1:10" ht="15" customHeight="1" x14ac:dyDescent="0.25">
      <c r="A261" s="2" t="s">
        <v>77</v>
      </c>
      <c r="B261" s="2" t="s">
        <v>6</v>
      </c>
      <c r="C261" s="4">
        <v>71.0540479672419</v>
      </c>
      <c r="D261" s="4">
        <v>20.41</v>
      </c>
      <c r="E261" s="4">
        <v>779.35595203275795</v>
      </c>
      <c r="F261" s="4">
        <v>0</v>
      </c>
      <c r="G261" s="4">
        <v>85.96</v>
      </c>
      <c r="H261" s="4">
        <v>2484.4</v>
      </c>
      <c r="I261" s="5">
        <f t="shared" ref="I261:I324" si="8">SUM(C261:H261)</f>
        <v>3441.18</v>
      </c>
      <c r="J261" s="11" t="str">
        <f t="shared" ref="J261:J324" si="9">A261&amp;"|"&amp;B261</f>
        <v>P0022|Aug</v>
      </c>
    </row>
    <row r="262" spans="1:10" ht="15" customHeight="1" x14ac:dyDescent="0.25">
      <c r="A262" s="2" t="s">
        <v>77</v>
      </c>
      <c r="B262" s="2" t="s">
        <v>7</v>
      </c>
      <c r="C262" s="4">
        <v>60.852708528584799</v>
      </c>
      <c r="D262" s="4">
        <v>17.54</v>
      </c>
      <c r="E262" s="4">
        <v>776.66729147141496</v>
      </c>
      <c r="F262" s="4">
        <v>0</v>
      </c>
      <c r="G262" s="4">
        <v>85.96</v>
      </c>
      <c r="H262" s="4">
        <v>531.9</v>
      </c>
      <c r="I262" s="5">
        <f t="shared" si="8"/>
        <v>1472.9199999999996</v>
      </c>
      <c r="J262" s="11" t="str">
        <f t="shared" si="9"/>
        <v>P0022|Sep</v>
      </c>
    </row>
    <row r="263" spans="1:10" ht="15" customHeight="1" x14ac:dyDescent="0.25">
      <c r="A263" s="2" t="s">
        <v>77</v>
      </c>
      <c r="B263" s="2" t="s">
        <v>8</v>
      </c>
      <c r="C263" s="4">
        <v>372.16588260519097</v>
      </c>
      <c r="D263" s="4">
        <v>16.72</v>
      </c>
      <c r="E263" s="4">
        <v>676.04411739480997</v>
      </c>
      <c r="F263" s="4">
        <v>0</v>
      </c>
      <c r="G263" s="4">
        <v>85.96</v>
      </c>
      <c r="H263" s="4">
        <v>367.9</v>
      </c>
      <c r="I263" s="5">
        <f t="shared" si="8"/>
        <v>1518.7900000000009</v>
      </c>
      <c r="J263" s="11" t="str">
        <f t="shared" si="9"/>
        <v>P0022|Oct</v>
      </c>
    </row>
    <row r="264" spans="1:10" ht="15" customHeight="1" x14ac:dyDescent="0.25">
      <c r="A264" s="2" t="s">
        <v>77</v>
      </c>
      <c r="B264" s="2" t="s">
        <v>9</v>
      </c>
      <c r="C264" s="4">
        <v>37.193293458598397</v>
      </c>
      <c r="D264" s="4">
        <v>14.99</v>
      </c>
      <c r="E264" s="4">
        <v>717.53095641010702</v>
      </c>
      <c r="F264" s="4">
        <v>226.36575013129499</v>
      </c>
      <c r="G264" s="4">
        <v>85.96</v>
      </c>
      <c r="H264" s="4">
        <v>94.93</v>
      </c>
      <c r="I264" s="5">
        <f t="shared" si="8"/>
        <v>1176.9700000000005</v>
      </c>
      <c r="J264" s="11" t="str">
        <f t="shared" si="9"/>
        <v>P0022|Nov</v>
      </c>
    </row>
    <row r="265" spans="1:10" ht="15" customHeight="1" x14ac:dyDescent="0.25">
      <c r="A265" s="2" t="s">
        <v>77</v>
      </c>
      <c r="B265" s="2" t="s">
        <v>10</v>
      </c>
      <c r="C265" s="4">
        <v>55.1136287139093</v>
      </c>
      <c r="D265" s="4">
        <v>17.39</v>
      </c>
      <c r="E265" s="4">
        <v>1353.71860441795</v>
      </c>
      <c r="F265" s="4">
        <v>170.82776686814501</v>
      </c>
      <c r="G265" s="4">
        <v>85.96</v>
      </c>
      <c r="H265" s="4">
        <v>167.51</v>
      </c>
      <c r="I265" s="5">
        <f t="shared" si="8"/>
        <v>1850.5200000000045</v>
      </c>
      <c r="J265" s="11" t="str">
        <f t="shared" si="9"/>
        <v>P0022|Dec</v>
      </c>
    </row>
    <row r="266" spans="1:10" ht="15" customHeight="1" x14ac:dyDescent="0.25">
      <c r="A266" s="2" t="s">
        <v>77</v>
      </c>
      <c r="B266" s="2" t="s">
        <v>11</v>
      </c>
      <c r="C266" s="4">
        <v>15.2870978514973</v>
      </c>
      <c r="D266" s="4">
        <v>23.05</v>
      </c>
      <c r="E266" s="4">
        <v>1567.6223978626299</v>
      </c>
      <c r="F266" s="4">
        <v>164.850504285873</v>
      </c>
      <c r="G266" s="4">
        <v>85.96</v>
      </c>
      <c r="H266" s="4">
        <v>167.51</v>
      </c>
      <c r="I266" s="5">
        <f t="shared" si="8"/>
        <v>2024.2800000000002</v>
      </c>
      <c r="J266" s="11" t="str">
        <f t="shared" si="9"/>
        <v>P0022|Jan</v>
      </c>
    </row>
    <row r="267" spans="1:10" ht="15" customHeight="1" x14ac:dyDescent="0.25">
      <c r="A267" s="2" t="s">
        <v>77</v>
      </c>
      <c r="B267" s="2" t="s">
        <v>12</v>
      </c>
      <c r="C267" s="4">
        <v>80.939449961554701</v>
      </c>
      <c r="D267" s="4">
        <v>22.67</v>
      </c>
      <c r="E267" s="4">
        <v>1153.42934188155</v>
      </c>
      <c r="F267" s="4">
        <v>181.94120815689999</v>
      </c>
      <c r="G267" s="4">
        <v>85.96</v>
      </c>
      <c r="H267" s="4">
        <v>167.51</v>
      </c>
      <c r="I267" s="5">
        <f t="shared" si="8"/>
        <v>1692.4500000000048</v>
      </c>
      <c r="J267" s="11" t="str">
        <f t="shared" si="9"/>
        <v>P0022|Feb</v>
      </c>
    </row>
    <row r="268" spans="1:10" ht="15" customHeight="1" x14ac:dyDescent="0.25">
      <c r="A268" s="2" t="s">
        <v>77</v>
      </c>
      <c r="B268" s="2" t="s">
        <v>13</v>
      </c>
      <c r="C268" s="4">
        <v>61.605403869155403</v>
      </c>
      <c r="D268" s="4">
        <v>20.86</v>
      </c>
      <c r="E268" s="4">
        <v>1138.5417475941199</v>
      </c>
      <c r="F268" s="4">
        <v>179.59284853672199</v>
      </c>
      <c r="G268" s="4">
        <v>85.96</v>
      </c>
      <c r="H268" s="4">
        <v>167.51</v>
      </c>
      <c r="I268" s="5">
        <f t="shared" si="8"/>
        <v>1654.0699999999972</v>
      </c>
      <c r="J268" s="11" t="str">
        <f t="shared" si="9"/>
        <v>P0022|Mar</v>
      </c>
    </row>
    <row r="269" spans="1:10" ht="15" customHeight="1" x14ac:dyDescent="0.25">
      <c r="A269" s="2" t="s">
        <v>81</v>
      </c>
      <c r="B269" s="2" t="s">
        <v>2</v>
      </c>
      <c r="C269" s="4">
        <v>16.303727188538399</v>
      </c>
      <c r="D269" s="4">
        <v>6.41</v>
      </c>
      <c r="E269" s="4">
        <v>379.05627281146201</v>
      </c>
      <c r="F269" s="4">
        <v>0</v>
      </c>
      <c r="G269" s="4">
        <v>85.96</v>
      </c>
      <c r="H269" s="4">
        <v>39.75</v>
      </c>
      <c r="I269" s="5">
        <f t="shared" si="8"/>
        <v>527.48000000000047</v>
      </c>
      <c r="J269" s="11" t="str">
        <f t="shared" si="9"/>
        <v>P0023|Apr</v>
      </c>
    </row>
    <row r="270" spans="1:10" ht="15" customHeight="1" x14ac:dyDescent="0.25">
      <c r="A270" s="2" t="s">
        <v>81</v>
      </c>
      <c r="B270" s="2" t="s">
        <v>3</v>
      </c>
      <c r="C270" s="4">
        <v>15.8492880100234</v>
      </c>
      <c r="D270" s="4">
        <v>4.04</v>
      </c>
      <c r="E270" s="4">
        <v>368.490711989977</v>
      </c>
      <c r="F270" s="4">
        <v>0</v>
      </c>
      <c r="G270" s="4">
        <v>85.96</v>
      </c>
      <c r="H270" s="4">
        <v>258.49</v>
      </c>
      <c r="I270" s="5">
        <f t="shared" si="8"/>
        <v>732.83000000000038</v>
      </c>
      <c r="J270" s="11" t="str">
        <f t="shared" si="9"/>
        <v>P0023|May</v>
      </c>
    </row>
    <row r="271" spans="1:10" ht="15" customHeight="1" x14ac:dyDescent="0.25">
      <c r="A271" s="2" t="s">
        <v>81</v>
      </c>
      <c r="B271" s="2" t="s">
        <v>4</v>
      </c>
      <c r="C271" s="4">
        <v>20.5643669222931</v>
      </c>
      <c r="D271" s="4">
        <v>6.09</v>
      </c>
      <c r="E271" s="4">
        <v>345.685633077707</v>
      </c>
      <c r="F271" s="4">
        <v>0</v>
      </c>
      <c r="G271" s="4">
        <v>85.96</v>
      </c>
      <c r="H271" s="4">
        <v>334.92</v>
      </c>
      <c r="I271" s="5">
        <f t="shared" si="8"/>
        <v>793.22</v>
      </c>
      <c r="J271" s="11" t="str">
        <f t="shared" si="9"/>
        <v>P0023|Jun</v>
      </c>
    </row>
    <row r="272" spans="1:10" ht="15" customHeight="1" x14ac:dyDescent="0.25">
      <c r="A272" s="2" t="s">
        <v>81</v>
      </c>
      <c r="B272" s="2" t="s">
        <v>5</v>
      </c>
      <c r="C272" s="4">
        <v>25.515902184405299</v>
      </c>
      <c r="D272" s="4">
        <v>7.6</v>
      </c>
      <c r="E272" s="4">
        <v>428.78409781559498</v>
      </c>
      <c r="F272" s="4">
        <v>0</v>
      </c>
      <c r="G272" s="4">
        <v>85.96</v>
      </c>
      <c r="H272" s="4">
        <v>897.77</v>
      </c>
      <c r="I272" s="5">
        <f t="shared" si="8"/>
        <v>1445.63</v>
      </c>
      <c r="J272" s="11" t="str">
        <f t="shared" si="9"/>
        <v>P0023|Jul</v>
      </c>
    </row>
    <row r="273" spans="1:10" ht="15" customHeight="1" x14ac:dyDescent="0.25">
      <c r="A273" s="2" t="s">
        <v>81</v>
      </c>
      <c r="B273" s="2" t="s">
        <v>6</v>
      </c>
      <c r="C273" s="4">
        <v>12.3653275398608</v>
      </c>
      <c r="D273" s="4">
        <v>6.04</v>
      </c>
      <c r="E273" s="4">
        <v>431.234672460139</v>
      </c>
      <c r="F273" s="4">
        <v>0</v>
      </c>
      <c r="G273" s="4">
        <v>85.96</v>
      </c>
      <c r="H273" s="4">
        <v>828.13</v>
      </c>
      <c r="I273" s="5">
        <f t="shared" si="8"/>
        <v>1363.7299999999998</v>
      </c>
      <c r="J273" s="11" t="str">
        <f t="shared" si="9"/>
        <v>P0023|Aug</v>
      </c>
    </row>
    <row r="274" spans="1:10" ht="15" customHeight="1" x14ac:dyDescent="0.25">
      <c r="A274" s="2" t="s">
        <v>81</v>
      </c>
      <c r="B274" s="2" t="s">
        <v>7</v>
      </c>
      <c r="C274" s="4">
        <v>32.518166778369597</v>
      </c>
      <c r="D274" s="4">
        <v>4.04</v>
      </c>
      <c r="E274" s="4">
        <v>440.47183322162999</v>
      </c>
      <c r="F274" s="4">
        <v>0</v>
      </c>
      <c r="G274" s="4">
        <v>85.96</v>
      </c>
      <c r="H274" s="4">
        <v>177.3</v>
      </c>
      <c r="I274" s="5">
        <f t="shared" si="8"/>
        <v>740.28999999999951</v>
      </c>
      <c r="J274" s="11" t="str">
        <f t="shared" si="9"/>
        <v>P0023|Sep</v>
      </c>
    </row>
    <row r="275" spans="1:10" ht="15" customHeight="1" x14ac:dyDescent="0.25">
      <c r="A275" s="2" t="s">
        <v>81</v>
      </c>
      <c r="B275" s="2" t="s">
        <v>8</v>
      </c>
      <c r="C275" s="4">
        <v>40.637036095577002</v>
      </c>
      <c r="D275" s="4">
        <v>4.8499999999999996</v>
      </c>
      <c r="E275" s="4">
        <v>345.51296390442297</v>
      </c>
      <c r="F275" s="4">
        <v>0</v>
      </c>
      <c r="G275" s="4">
        <v>85.96</v>
      </c>
      <c r="H275" s="4">
        <v>122.63</v>
      </c>
      <c r="I275" s="5">
        <f t="shared" si="8"/>
        <v>599.58999999999992</v>
      </c>
      <c r="J275" s="11" t="str">
        <f t="shared" si="9"/>
        <v>P0023|Oct</v>
      </c>
    </row>
    <row r="276" spans="1:10" ht="15" customHeight="1" x14ac:dyDescent="0.25">
      <c r="A276" s="2" t="s">
        <v>81</v>
      </c>
      <c r="B276" s="2" t="s">
        <v>9</v>
      </c>
      <c r="C276" s="4">
        <v>24.665839426951202</v>
      </c>
      <c r="D276" s="4">
        <v>8.1</v>
      </c>
      <c r="E276" s="4">
        <v>419.30338755409701</v>
      </c>
      <c r="F276" s="4">
        <v>88.180773018952394</v>
      </c>
      <c r="G276" s="4">
        <v>85.96</v>
      </c>
      <c r="H276" s="4">
        <v>31.64</v>
      </c>
      <c r="I276" s="5">
        <f t="shared" si="8"/>
        <v>657.8500000000007</v>
      </c>
      <c r="J276" s="11" t="str">
        <f t="shared" si="9"/>
        <v>P0023|Nov</v>
      </c>
    </row>
    <row r="277" spans="1:10" ht="15" customHeight="1" x14ac:dyDescent="0.25">
      <c r="A277" s="2" t="s">
        <v>81</v>
      </c>
      <c r="B277" s="2" t="s">
        <v>10</v>
      </c>
      <c r="C277" s="4">
        <v>13.638468031336901</v>
      </c>
      <c r="D277" s="4">
        <v>4.3600000000000003</v>
      </c>
      <c r="E277" s="4">
        <v>717.95724033358601</v>
      </c>
      <c r="F277" s="4">
        <v>75.494291635077104</v>
      </c>
      <c r="G277" s="4">
        <v>85.96</v>
      </c>
      <c r="H277" s="4">
        <v>55.84</v>
      </c>
      <c r="I277" s="5">
        <f t="shared" si="8"/>
        <v>953.25000000000011</v>
      </c>
      <c r="J277" s="11" t="str">
        <f t="shared" si="9"/>
        <v>P0023|Dec</v>
      </c>
    </row>
    <row r="278" spans="1:10" ht="15" customHeight="1" x14ac:dyDescent="0.25">
      <c r="A278" s="2" t="s">
        <v>81</v>
      </c>
      <c r="B278" s="2" t="s">
        <v>11</v>
      </c>
      <c r="C278" s="4">
        <v>23.977483029415701</v>
      </c>
      <c r="D278" s="4">
        <v>4.84</v>
      </c>
      <c r="E278" s="4">
        <v>722.609077598829</v>
      </c>
      <c r="F278" s="4">
        <v>75.983439371755594</v>
      </c>
      <c r="G278" s="4">
        <v>85.96</v>
      </c>
      <c r="H278" s="4">
        <v>55.84</v>
      </c>
      <c r="I278" s="5">
        <f t="shared" si="8"/>
        <v>969.21000000000038</v>
      </c>
      <c r="J278" s="11" t="str">
        <f t="shared" si="9"/>
        <v>P0023|Jan</v>
      </c>
    </row>
    <row r="279" spans="1:10" ht="15" customHeight="1" x14ac:dyDescent="0.25">
      <c r="A279" s="2" t="s">
        <v>81</v>
      </c>
      <c r="B279" s="2" t="s">
        <v>12</v>
      </c>
      <c r="C279" s="4">
        <v>10.872668111073599</v>
      </c>
      <c r="D279" s="4">
        <v>4.41</v>
      </c>
      <c r="E279" s="4">
        <v>631.96485718261101</v>
      </c>
      <c r="F279" s="4">
        <v>79.742474706314994</v>
      </c>
      <c r="G279" s="4">
        <v>85.96</v>
      </c>
      <c r="H279" s="4">
        <v>55.84</v>
      </c>
      <c r="I279" s="5">
        <f t="shared" si="8"/>
        <v>868.78999999999962</v>
      </c>
      <c r="J279" s="11" t="str">
        <f t="shared" si="9"/>
        <v>P0023|Feb</v>
      </c>
    </row>
    <row r="280" spans="1:10" ht="15" customHeight="1" x14ac:dyDescent="0.25">
      <c r="A280" s="2" t="s">
        <v>81</v>
      </c>
      <c r="B280" s="2" t="s">
        <v>13</v>
      </c>
      <c r="C280" s="4">
        <v>10.717382973225501</v>
      </c>
      <c r="D280" s="4">
        <v>5.88</v>
      </c>
      <c r="E280" s="4">
        <v>622.93903675286697</v>
      </c>
      <c r="F280" s="4">
        <v>78.603580273907298</v>
      </c>
      <c r="G280" s="4">
        <v>85.96</v>
      </c>
      <c r="H280" s="4">
        <v>55.84</v>
      </c>
      <c r="I280" s="5">
        <f t="shared" si="8"/>
        <v>859.93999999999983</v>
      </c>
      <c r="J280" s="11" t="str">
        <f t="shared" si="9"/>
        <v>P0023|Mar</v>
      </c>
    </row>
    <row r="281" spans="1:10" ht="15" customHeight="1" x14ac:dyDescent="0.25">
      <c r="A281" s="2" t="s">
        <v>83</v>
      </c>
      <c r="B281" s="2" t="s">
        <v>2</v>
      </c>
      <c r="C281" s="4">
        <v>45.693134780413899</v>
      </c>
      <c r="D281" s="4">
        <v>4.66</v>
      </c>
      <c r="E281" s="4">
        <v>454.406865219586</v>
      </c>
      <c r="F281" s="4">
        <v>0</v>
      </c>
      <c r="G281" s="4">
        <v>85.96</v>
      </c>
      <c r="H281" s="4">
        <v>59.62</v>
      </c>
      <c r="I281" s="5">
        <f t="shared" si="8"/>
        <v>650.33999999999992</v>
      </c>
      <c r="J281" s="11" t="str">
        <f t="shared" si="9"/>
        <v>P0024|Apr</v>
      </c>
    </row>
    <row r="282" spans="1:10" ht="15" customHeight="1" x14ac:dyDescent="0.25">
      <c r="A282" s="2" t="s">
        <v>83</v>
      </c>
      <c r="B282" s="2" t="s">
        <v>3</v>
      </c>
      <c r="C282" s="4">
        <v>29.960710659898499</v>
      </c>
      <c r="D282" s="4">
        <v>10.11</v>
      </c>
      <c r="E282" s="4">
        <v>446.619289340102</v>
      </c>
      <c r="F282" s="4">
        <v>0</v>
      </c>
      <c r="G282" s="4">
        <v>85.96</v>
      </c>
      <c r="H282" s="4">
        <v>387.74</v>
      </c>
      <c r="I282" s="5">
        <f t="shared" si="8"/>
        <v>960.39000000000055</v>
      </c>
      <c r="J282" s="11" t="str">
        <f t="shared" si="9"/>
        <v>P0024|May</v>
      </c>
    </row>
    <row r="283" spans="1:10" ht="15" customHeight="1" x14ac:dyDescent="0.25">
      <c r="A283" s="2" t="s">
        <v>83</v>
      </c>
      <c r="B283" s="2" t="s">
        <v>4</v>
      </c>
      <c r="C283" s="4">
        <v>53.573680105098902</v>
      </c>
      <c r="D283" s="4">
        <v>9.9499999999999993</v>
      </c>
      <c r="E283" s="4">
        <v>419.57631989490102</v>
      </c>
      <c r="F283" s="4">
        <v>0</v>
      </c>
      <c r="G283" s="4">
        <v>85.96</v>
      </c>
      <c r="H283" s="4">
        <v>502.38</v>
      </c>
      <c r="I283" s="5">
        <f t="shared" si="8"/>
        <v>1071.44</v>
      </c>
      <c r="J283" s="11" t="str">
        <f t="shared" si="9"/>
        <v>P0024|Jun</v>
      </c>
    </row>
    <row r="284" spans="1:10" ht="15" customHeight="1" x14ac:dyDescent="0.25">
      <c r="A284" s="2" t="s">
        <v>83</v>
      </c>
      <c r="B284" s="2" t="s">
        <v>5</v>
      </c>
      <c r="C284" s="4">
        <v>22.1961308238198</v>
      </c>
      <c r="D284" s="4">
        <v>4.04</v>
      </c>
      <c r="E284" s="4">
        <v>441.06386917617999</v>
      </c>
      <c r="F284" s="4">
        <v>0</v>
      </c>
      <c r="G284" s="4">
        <v>85.96</v>
      </c>
      <c r="H284" s="4">
        <v>1346.66</v>
      </c>
      <c r="I284" s="5">
        <f t="shared" si="8"/>
        <v>1899.9199999999998</v>
      </c>
      <c r="J284" s="11" t="str">
        <f t="shared" si="9"/>
        <v>P0024|Jul</v>
      </c>
    </row>
    <row r="285" spans="1:10" ht="15" customHeight="1" x14ac:dyDescent="0.25">
      <c r="A285" s="2" t="s">
        <v>83</v>
      </c>
      <c r="B285" s="2" t="s">
        <v>6</v>
      </c>
      <c r="C285" s="4">
        <v>304.49906900328602</v>
      </c>
      <c r="D285" s="4">
        <v>7.29</v>
      </c>
      <c r="E285" s="4">
        <v>337.55093099671399</v>
      </c>
      <c r="F285" s="4">
        <v>0</v>
      </c>
      <c r="G285" s="4">
        <v>85.96</v>
      </c>
      <c r="H285" s="4">
        <v>1242.2</v>
      </c>
      <c r="I285" s="5">
        <f t="shared" si="8"/>
        <v>1977.5</v>
      </c>
      <c r="J285" s="11" t="str">
        <f t="shared" si="9"/>
        <v>P0024|Aug</v>
      </c>
    </row>
    <row r="286" spans="1:10" ht="15" customHeight="1" x14ac:dyDescent="0.25">
      <c r="A286" s="2" t="s">
        <v>83</v>
      </c>
      <c r="B286" s="2" t="s">
        <v>7</v>
      </c>
      <c r="C286" s="4">
        <v>23.479621215450202</v>
      </c>
      <c r="D286" s="4">
        <v>16.149999999999999</v>
      </c>
      <c r="E286" s="4">
        <v>438.34037878455001</v>
      </c>
      <c r="F286" s="4">
        <v>0</v>
      </c>
      <c r="G286" s="4">
        <v>85.96</v>
      </c>
      <c r="H286" s="4">
        <v>265.95</v>
      </c>
      <c r="I286" s="5">
        <f t="shared" si="8"/>
        <v>829.88000000000011</v>
      </c>
      <c r="J286" s="11" t="str">
        <f t="shared" si="9"/>
        <v>P0024|Sep</v>
      </c>
    </row>
    <row r="287" spans="1:10" ht="15" customHeight="1" x14ac:dyDescent="0.25">
      <c r="A287" s="2" t="s">
        <v>83</v>
      </c>
      <c r="B287" s="2" t="s">
        <v>8</v>
      </c>
      <c r="C287" s="4">
        <v>17.368273265915299</v>
      </c>
      <c r="D287" s="4">
        <v>8.67</v>
      </c>
      <c r="E287" s="4">
        <v>442.92172673408498</v>
      </c>
      <c r="F287" s="4">
        <v>0</v>
      </c>
      <c r="G287" s="4">
        <v>85.96</v>
      </c>
      <c r="H287" s="4">
        <v>183.95</v>
      </c>
      <c r="I287" s="5">
        <f t="shared" si="8"/>
        <v>738.87000000000035</v>
      </c>
      <c r="J287" s="11" t="str">
        <f t="shared" si="9"/>
        <v>P0024|Oct</v>
      </c>
    </row>
    <row r="288" spans="1:10" ht="15" customHeight="1" x14ac:dyDescent="0.25">
      <c r="A288" s="2" t="s">
        <v>83</v>
      </c>
      <c r="B288" s="2" t="s">
        <v>9</v>
      </c>
      <c r="C288" s="4">
        <v>37.208522391004102</v>
      </c>
      <c r="D288" s="4">
        <v>10.039999999999999</v>
      </c>
      <c r="E288" s="4">
        <v>401.85204182284502</v>
      </c>
      <c r="F288" s="4">
        <v>126.76943578615101</v>
      </c>
      <c r="G288" s="4">
        <v>85.96</v>
      </c>
      <c r="H288" s="4">
        <v>47.47</v>
      </c>
      <c r="I288" s="5">
        <f t="shared" si="8"/>
        <v>709.30000000000018</v>
      </c>
      <c r="J288" s="11" t="str">
        <f t="shared" si="9"/>
        <v>P0024|Nov</v>
      </c>
    </row>
    <row r="289" spans="1:10" ht="15" customHeight="1" x14ac:dyDescent="0.25">
      <c r="A289" s="2" t="s">
        <v>83</v>
      </c>
      <c r="B289" s="2" t="s">
        <v>10</v>
      </c>
      <c r="C289" s="4">
        <v>10.9828994169333</v>
      </c>
      <c r="D289" s="4">
        <v>4.04</v>
      </c>
      <c r="E289" s="4">
        <v>783.45649737701206</v>
      </c>
      <c r="F289" s="4">
        <v>98.860603206054805</v>
      </c>
      <c r="G289" s="4">
        <v>85.96</v>
      </c>
      <c r="H289" s="4">
        <v>83.75</v>
      </c>
      <c r="I289" s="5">
        <f t="shared" si="8"/>
        <v>1067.0500000000002</v>
      </c>
      <c r="J289" s="11" t="str">
        <f t="shared" si="9"/>
        <v>P0024|Dec</v>
      </c>
    </row>
    <row r="290" spans="1:10" ht="15" customHeight="1" x14ac:dyDescent="0.25">
      <c r="A290" s="2" t="s">
        <v>83</v>
      </c>
      <c r="B290" s="2" t="s">
        <v>11</v>
      </c>
      <c r="C290" s="4">
        <v>36.447128128207197</v>
      </c>
      <c r="D290" s="4">
        <v>8.6300000000000008</v>
      </c>
      <c r="E290" s="4">
        <v>780.70008683981996</v>
      </c>
      <c r="F290" s="4">
        <v>98.512785031972797</v>
      </c>
      <c r="G290" s="4">
        <v>85.96</v>
      </c>
      <c r="H290" s="4">
        <v>83.75</v>
      </c>
      <c r="I290" s="5">
        <f t="shared" si="8"/>
        <v>1094</v>
      </c>
      <c r="J290" s="11" t="str">
        <f t="shared" si="9"/>
        <v>P0024|Jan</v>
      </c>
    </row>
    <row r="291" spans="1:10" ht="15" customHeight="1" x14ac:dyDescent="0.25">
      <c r="A291" s="2" t="s">
        <v>83</v>
      </c>
      <c r="B291" s="2" t="s">
        <v>12</v>
      </c>
      <c r="C291" s="4">
        <v>32.440799984659897</v>
      </c>
      <c r="D291" s="4">
        <v>7.2</v>
      </c>
      <c r="E291" s="4">
        <v>655.799045080631</v>
      </c>
      <c r="F291" s="4">
        <v>103.440154934709</v>
      </c>
      <c r="G291" s="4">
        <v>85.96</v>
      </c>
      <c r="H291" s="4">
        <v>83.75</v>
      </c>
      <c r="I291" s="5">
        <f t="shared" si="8"/>
        <v>968.58999999999992</v>
      </c>
      <c r="J291" s="11" t="str">
        <f t="shared" si="9"/>
        <v>P0024|Feb</v>
      </c>
    </row>
    <row r="292" spans="1:10" ht="15" customHeight="1" x14ac:dyDescent="0.25">
      <c r="A292" s="2" t="s">
        <v>83</v>
      </c>
      <c r="B292" s="2" t="s">
        <v>13</v>
      </c>
      <c r="C292" s="4">
        <v>51.434096128670298</v>
      </c>
      <c r="D292" s="4">
        <v>4.04</v>
      </c>
      <c r="E292" s="4">
        <v>642.92620160837896</v>
      </c>
      <c r="F292" s="4">
        <v>101.409702262951</v>
      </c>
      <c r="G292" s="4">
        <v>85.96</v>
      </c>
      <c r="H292" s="4">
        <v>83.75</v>
      </c>
      <c r="I292" s="5">
        <f t="shared" si="8"/>
        <v>969.52000000000032</v>
      </c>
      <c r="J292" s="11" t="str">
        <f t="shared" si="9"/>
        <v>P0024|Mar</v>
      </c>
    </row>
    <row r="293" spans="1:10" ht="15" customHeight="1" x14ac:dyDescent="0.25">
      <c r="A293" s="2" t="s">
        <v>85</v>
      </c>
      <c r="B293" s="2" t="s">
        <v>2</v>
      </c>
      <c r="C293" s="4">
        <v>88.848288062404194</v>
      </c>
      <c r="D293" s="4">
        <v>12.35</v>
      </c>
      <c r="E293" s="4">
        <v>653.69171193759598</v>
      </c>
      <c r="F293" s="4">
        <v>0</v>
      </c>
      <c r="G293" s="4">
        <v>85.96</v>
      </c>
      <c r="H293" s="4">
        <v>99.37</v>
      </c>
      <c r="I293" s="5">
        <f t="shared" si="8"/>
        <v>940.22000000000025</v>
      </c>
      <c r="J293" s="11" t="str">
        <f t="shared" si="9"/>
        <v>P0025|Apr</v>
      </c>
    </row>
    <row r="294" spans="1:10" ht="15" customHeight="1" x14ac:dyDescent="0.25">
      <c r="A294" s="2" t="s">
        <v>85</v>
      </c>
      <c r="B294" s="2" t="s">
        <v>3</v>
      </c>
      <c r="C294" s="4">
        <v>65.9315206630597</v>
      </c>
      <c r="D294" s="4">
        <v>18.62</v>
      </c>
      <c r="E294" s="4">
        <v>661.82847933693995</v>
      </c>
      <c r="F294" s="4">
        <v>0</v>
      </c>
      <c r="G294" s="4">
        <v>85.96</v>
      </c>
      <c r="H294" s="4">
        <v>646.23</v>
      </c>
      <c r="I294" s="5">
        <f t="shared" si="8"/>
        <v>1478.5699999999997</v>
      </c>
      <c r="J294" s="11" t="str">
        <f t="shared" si="9"/>
        <v>P0025|May</v>
      </c>
    </row>
    <row r="295" spans="1:10" ht="15" customHeight="1" x14ac:dyDescent="0.25">
      <c r="A295" s="2" t="s">
        <v>85</v>
      </c>
      <c r="B295" s="2" t="s">
        <v>4</v>
      </c>
      <c r="C295" s="4">
        <v>47.364411903637198</v>
      </c>
      <c r="D295" s="4">
        <v>13.86</v>
      </c>
      <c r="E295" s="4">
        <v>658.76558809636299</v>
      </c>
      <c r="F295" s="4">
        <v>0</v>
      </c>
      <c r="G295" s="4">
        <v>85.96</v>
      </c>
      <c r="H295" s="4">
        <v>837.3</v>
      </c>
      <c r="I295" s="5">
        <f t="shared" si="8"/>
        <v>1643.2500000000002</v>
      </c>
      <c r="J295" s="11" t="str">
        <f t="shared" si="9"/>
        <v>P0025|Jun</v>
      </c>
    </row>
    <row r="296" spans="1:10" ht="15" customHeight="1" x14ac:dyDescent="0.25">
      <c r="A296" s="2" t="s">
        <v>85</v>
      </c>
      <c r="B296" s="2" t="s">
        <v>5</v>
      </c>
      <c r="C296" s="4">
        <v>13.1142386361277</v>
      </c>
      <c r="D296" s="4">
        <v>7.56</v>
      </c>
      <c r="E296" s="4">
        <v>821.15576136387199</v>
      </c>
      <c r="F296" s="4">
        <v>0</v>
      </c>
      <c r="G296" s="4">
        <v>85.96</v>
      </c>
      <c r="H296" s="4">
        <v>2244.4299999999998</v>
      </c>
      <c r="I296" s="5">
        <f t="shared" si="8"/>
        <v>3172.2199999999993</v>
      </c>
      <c r="J296" s="11" t="str">
        <f t="shared" si="9"/>
        <v>P0025|Jul</v>
      </c>
    </row>
    <row r="297" spans="1:10" ht="15" customHeight="1" x14ac:dyDescent="0.25">
      <c r="A297" s="2" t="s">
        <v>85</v>
      </c>
      <c r="B297" s="2" t="s">
        <v>6</v>
      </c>
      <c r="C297" s="4">
        <v>53.357500584521901</v>
      </c>
      <c r="D297" s="4">
        <v>12.68</v>
      </c>
      <c r="E297" s="4">
        <v>644.53249941547801</v>
      </c>
      <c r="F297" s="4">
        <v>0</v>
      </c>
      <c r="G297" s="4">
        <v>85.96</v>
      </c>
      <c r="H297" s="4">
        <v>2070.33</v>
      </c>
      <c r="I297" s="5">
        <f t="shared" si="8"/>
        <v>2866.8599999999997</v>
      </c>
      <c r="J297" s="11" t="str">
        <f t="shared" si="9"/>
        <v>P0025|Aug</v>
      </c>
    </row>
    <row r="298" spans="1:10" ht="15" customHeight="1" x14ac:dyDescent="0.25">
      <c r="A298" s="2" t="s">
        <v>85</v>
      </c>
      <c r="B298" s="2" t="s">
        <v>7</v>
      </c>
      <c r="C298" s="4">
        <v>71.969199032579297</v>
      </c>
      <c r="D298" s="4">
        <v>9.26</v>
      </c>
      <c r="E298" s="4">
        <v>641.53080096742099</v>
      </c>
      <c r="F298" s="4">
        <v>0</v>
      </c>
      <c r="G298" s="4">
        <v>85.96</v>
      </c>
      <c r="H298" s="4">
        <v>443.25</v>
      </c>
      <c r="I298" s="5">
        <f t="shared" si="8"/>
        <v>1251.9700000000003</v>
      </c>
      <c r="J298" s="11" t="str">
        <f t="shared" si="9"/>
        <v>P0025|Sep</v>
      </c>
    </row>
    <row r="299" spans="1:10" ht="15" customHeight="1" x14ac:dyDescent="0.25">
      <c r="A299" s="2" t="s">
        <v>85</v>
      </c>
      <c r="B299" s="2" t="s">
        <v>8</v>
      </c>
      <c r="C299" s="4">
        <v>78.597520551428005</v>
      </c>
      <c r="D299" s="4">
        <v>12.2</v>
      </c>
      <c r="E299" s="4">
        <v>653.77247944857197</v>
      </c>
      <c r="F299" s="4">
        <v>0</v>
      </c>
      <c r="G299" s="4">
        <v>85.96</v>
      </c>
      <c r="H299" s="4">
        <v>306.58</v>
      </c>
      <c r="I299" s="5">
        <f t="shared" si="8"/>
        <v>1137.1099999999999</v>
      </c>
      <c r="J299" s="11" t="str">
        <f t="shared" si="9"/>
        <v>P0025|Oct</v>
      </c>
    </row>
    <row r="300" spans="1:10" ht="15" customHeight="1" x14ac:dyDescent="0.25">
      <c r="A300" s="2" t="s">
        <v>85</v>
      </c>
      <c r="B300" s="2" t="s">
        <v>9</v>
      </c>
      <c r="C300" s="4">
        <v>36.932391668003397</v>
      </c>
      <c r="D300" s="4">
        <v>10.38</v>
      </c>
      <c r="E300" s="4">
        <v>600.34134604367603</v>
      </c>
      <c r="F300" s="4">
        <v>191.78626228831999</v>
      </c>
      <c r="G300" s="4">
        <v>85.96</v>
      </c>
      <c r="H300" s="4">
        <v>79.11</v>
      </c>
      <c r="I300" s="5">
        <f t="shared" si="8"/>
        <v>1004.5099999999995</v>
      </c>
      <c r="J300" s="11" t="str">
        <f t="shared" si="9"/>
        <v>P0025|Nov</v>
      </c>
    </row>
    <row r="301" spans="1:10" ht="15" customHeight="1" x14ac:dyDescent="0.25">
      <c r="A301" s="2" t="s">
        <v>85</v>
      </c>
      <c r="B301" s="2" t="s">
        <v>10</v>
      </c>
      <c r="C301" s="4">
        <v>251.392971204188</v>
      </c>
      <c r="D301" s="4">
        <v>15.78</v>
      </c>
      <c r="E301" s="4">
        <v>1262.7591623036601</v>
      </c>
      <c r="F301" s="4">
        <v>134.46786649214701</v>
      </c>
      <c r="G301" s="4">
        <v>85.96</v>
      </c>
      <c r="H301" s="4">
        <v>139.59</v>
      </c>
      <c r="I301" s="5">
        <f t="shared" si="8"/>
        <v>1889.949999999995</v>
      </c>
      <c r="J301" s="11" t="str">
        <f t="shared" si="9"/>
        <v>P0025|Dec</v>
      </c>
    </row>
    <row r="302" spans="1:10" ht="15" customHeight="1" x14ac:dyDescent="0.25">
      <c r="A302" s="2" t="s">
        <v>85</v>
      </c>
      <c r="B302" s="2" t="s">
        <v>11</v>
      </c>
      <c r="C302" s="4">
        <v>45.153519553072599</v>
      </c>
      <c r="D302" s="4">
        <v>17.22</v>
      </c>
      <c r="E302" s="4">
        <v>1154.4103704507199</v>
      </c>
      <c r="F302" s="4">
        <v>147.516109996203</v>
      </c>
      <c r="G302" s="4">
        <v>85.96</v>
      </c>
      <c r="H302" s="4">
        <v>139.59</v>
      </c>
      <c r="I302" s="5">
        <f t="shared" si="8"/>
        <v>1589.8499999999956</v>
      </c>
      <c r="J302" s="11" t="str">
        <f t="shared" si="9"/>
        <v>P0025|Jan</v>
      </c>
    </row>
    <row r="303" spans="1:10" ht="15" customHeight="1" x14ac:dyDescent="0.25">
      <c r="A303" s="2" t="s">
        <v>85</v>
      </c>
      <c r="B303" s="2" t="s">
        <v>12</v>
      </c>
      <c r="C303" s="4">
        <v>24.2882797985697</v>
      </c>
      <c r="D303" s="4">
        <v>14.53</v>
      </c>
      <c r="E303" s="4">
        <v>1158.6800145452901</v>
      </c>
      <c r="F303" s="4">
        <v>148.06170565613601</v>
      </c>
      <c r="G303" s="4">
        <v>85.96</v>
      </c>
      <c r="H303" s="4">
        <v>139.59</v>
      </c>
      <c r="I303" s="5">
        <f t="shared" si="8"/>
        <v>1571.1099999999956</v>
      </c>
      <c r="J303" s="11" t="str">
        <f t="shared" si="9"/>
        <v>P0025|Feb</v>
      </c>
    </row>
    <row r="304" spans="1:10" ht="15" customHeight="1" x14ac:dyDescent="0.25">
      <c r="A304" s="2" t="s">
        <v>85</v>
      </c>
      <c r="B304" s="2" t="s">
        <v>13</v>
      </c>
      <c r="C304" s="4">
        <v>18.961255437100199</v>
      </c>
      <c r="D304" s="4">
        <v>8.34</v>
      </c>
      <c r="E304" s="4">
        <v>795.36593603411495</v>
      </c>
      <c r="F304" s="4">
        <v>169.392808528785</v>
      </c>
      <c r="G304" s="4">
        <v>85.96</v>
      </c>
      <c r="H304" s="4">
        <v>139.59</v>
      </c>
      <c r="I304" s="5">
        <f t="shared" si="8"/>
        <v>1217.6100000000001</v>
      </c>
      <c r="J304" s="11" t="str">
        <f t="shared" si="9"/>
        <v>P0025|Mar</v>
      </c>
    </row>
    <row r="305" spans="1:10" ht="15" customHeight="1" x14ac:dyDescent="0.25">
      <c r="A305" s="2" t="s">
        <v>87</v>
      </c>
      <c r="B305" s="2" t="s">
        <v>2</v>
      </c>
      <c r="C305" s="4">
        <v>25.5026012849785</v>
      </c>
      <c r="D305" s="4">
        <v>4.04</v>
      </c>
      <c r="E305" s="4">
        <v>364.02739871502098</v>
      </c>
      <c r="F305" s="4">
        <v>0</v>
      </c>
      <c r="G305" s="4">
        <v>85.96</v>
      </c>
      <c r="H305" s="4">
        <v>39.75</v>
      </c>
      <c r="I305" s="5">
        <f t="shared" si="8"/>
        <v>519.27999999999952</v>
      </c>
      <c r="J305" s="11" t="str">
        <f t="shared" si="9"/>
        <v>P0026|Apr</v>
      </c>
    </row>
    <row r="306" spans="1:10" ht="15" customHeight="1" x14ac:dyDescent="0.25">
      <c r="A306" s="2" t="s">
        <v>87</v>
      </c>
      <c r="B306" s="2" t="s">
        <v>3</v>
      </c>
      <c r="C306" s="4">
        <v>15.2641254017541</v>
      </c>
      <c r="D306" s="4">
        <v>8.2899999999999991</v>
      </c>
      <c r="E306" s="4">
        <v>354.88587459824601</v>
      </c>
      <c r="F306" s="4">
        <v>0</v>
      </c>
      <c r="G306" s="4">
        <v>85.96</v>
      </c>
      <c r="H306" s="4">
        <v>258.49</v>
      </c>
      <c r="I306" s="5">
        <f t="shared" si="8"/>
        <v>722.8900000000001</v>
      </c>
      <c r="J306" s="11" t="str">
        <f t="shared" si="9"/>
        <v>P0026|May</v>
      </c>
    </row>
    <row r="307" spans="1:10" ht="15" customHeight="1" x14ac:dyDescent="0.25">
      <c r="A307" s="2" t="s">
        <v>87</v>
      </c>
      <c r="B307" s="2" t="s">
        <v>4</v>
      </c>
      <c r="C307" s="4">
        <v>37.2228876127974</v>
      </c>
      <c r="D307" s="4">
        <v>4.04</v>
      </c>
      <c r="E307" s="4">
        <v>344.07711238720299</v>
      </c>
      <c r="F307" s="4">
        <v>0</v>
      </c>
      <c r="G307" s="4">
        <v>85.96</v>
      </c>
      <c r="H307" s="4">
        <v>334.92</v>
      </c>
      <c r="I307" s="5">
        <f t="shared" si="8"/>
        <v>806.22000000000037</v>
      </c>
      <c r="J307" s="11" t="str">
        <f t="shared" si="9"/>
        <v>P0026|Jun</v>
      </c>
    </row>
    <row r="308" spans="1:10" ht="15" customHeight="1" x14ac:dyDescent="0.25">
      <c r="A308" s="2" t="s">
        <v>87</v>
      </c>
      <c r="B308" s="2" t="s">
        <v>5</v>
      </c>
      <c r="C308" s="4">
        <v>24.9448073452924</v>
      </c>
      <c r="D308" s="4">
        <v>8.27</v>
      </c>
      <c r="E308" s="4">
        <v>353.48519265470799</v>
      </c>
      <c r="F308" s="4">
        <v>0</v>
      </c>
      <c r="G308" s="4">
        <v>85.96</v>
      </c>
      <c r="H308" s="4">
        <v>897.77</v>
      </c>
      <c r="I308" s="5">
        <f t="shared" si="8"/>
        <v>1370.4300000000003</v>
      </c>
      <c r="J308" s="11" t="str">
        <f t="shared" si="9"/>
        <v>P0026|Jul</v>
      </c>
    </row>
    <row r="309" spans="1:10" ht="15" customHeight="1" x14ac:dyDescent="0.25">
      <c r="A309" s="2" t="s">
        <v>87</v>
      </c>
      <c r="B309" s="2" t="s">
        <v>6</v>
      </c>
      <c r="C309" s="4">
        <v>12.690349449497401</v>
      </c>
      <c r="D309" s="4">
        <v>6.44</v>
      </c>
      <c r="E309" s="4">
        <v>442.56965055050301</v>
      </c>
      <c r="F309" s="4">
        <v>0</v>
      </c>
      <c r="G309" s="4">
        <v>85.96</v>
      </c>
      <c r="H309" s="4">
        <v>828.13</v>
      </c>
      <c r="I309" s="5">
        <f t="shared" si="8"/>
        <v>1375.7900000000004</v>
      </c>
      <c r="J309" s="11" t="str">
        <f t="shared" si="9"/>
        <v>P0026|Aug</v>
      </c>
    </row>
    <row r="310" spans="1:10" ht="15" customHeight="1" x14ac:dyDescent="0.25">
      <c r="A310" s="2" t="s">
        <v>87</v>
      </c>
      <c r="B310" s="2" t="s">
        <v>7</v>
      </c>
      <c r="C310" s="4">
        <v>26.287069558317899</v>
      </c>
      <c r="D310" s="4">
        <v>13.03</v>
      </c>
      <c r="E310" s="4">
        <v>354.52293044168198</v>
      </c>
      <c r="F310" s="4">
        <v>0</v>
      </c>
      <c r="G310" s="4">
        <v>85.96</v>
      </c>
      <c r="H310" s="4">
        <v>177.3</v>
      </c>
      <c r="I310" s="5">
        <f t="shared" si="8"/>
        <v>657.09999999999991</v>
      </c>
      <c r="J310" s="11" t="str">
        <f t="shared" si="9"/>
        <v>P0026|Sep</v>
      </c>
    </row>
    <row r="311" spans="1:10" ht="15" customHeight="1" x14ac:dyDescent="0.25">
      <c r="A311" s="2" t="s">
        <v>87</v>
      </c>
      <c r="B311" s="2" t="s">
        <v>8</v>
      </c>
      <c r="C311" s="4">
        <v>379.49234678624799</v>
      </c>
      <c r="D311" s="4">
        <v>10.029999999999999</v>
      </c>
      <c r="E311" s="4">
        <v>251.52765321375199</v>
      </c>
      <c r="F311" s="4">
        <v>0</v>
      </c>
      <c r="G311" s="4">
        <v>85.96</v>
      </c>
      <c r="H311" s="4">
        <v>122.63</v>
      </c>
      <c r="I311" s="5">
        <f t="shared" si="8"/>
        <v>849.64</v>
      </c>
      <c r="J311" s="11" t="str">
        <f t="shared" si="9"/>
        <v>P0026|Oct</v>
      </c>
    </row>
    <row r="312" spans="1:10" ht="15" customHeight="1" x14ac:dyDescent="0.25">
      <c r="A312" s="2" t="s">
        <v>87</v>
      </c>
      <c r="B312" s="2" t="s">
        <v>9</v>
      </c>
      <c r="C312" s="4">
        <v>43.1070360804571</v>
      </c>
      <c r="D312" s="4">
        <v>10.54</v>
      </c>
      <c r="E312" s="4">
        <v>315.85505204664599</v>
      </c>
      <c r="F312" s="4">
        <v>99.637911872896595</v>
      </c>
      <c r="G312" s="4">
        <v>85.96</v>
      </c>
      <c r="H312" s="4">
        <v>31.64</v>
      </c>
      <c r="I312" s="5">
        <f t="shared" si="8"/>
        <v>586.73999999999967</v>
      </c>
      <c r="J312" s="11" t="str">
        <f t="shared" si="9"/>
        <v>P0026|Nov</v>
      </c>
    </row>
    <row r="313" spans="1:10" ht="15" customHeight="1" x14ac:dyDescent="0.25">
      <c r="A313" s="2" t="s">
        <v>87</v>
      </c>
      <c r="B313" s="2" t="s">
        <v>10</v>
      </c>
      <c r="C313" s="4">
        <v>280.608676997933</v>
      </c>
      <c r="D313" s="4">
        <v>5.41</v>
      </c>
      <c r="E313" s="4">
        <v>572.69733233958198</v>
      </c>
      <c r="F313" s="4">
        <v>72.263990662485398</v>
      </c>
      <c r="G313" s="4">
        <v>85.96</v>
      </c>
      <c r="H313" s="4">
        <v>55.84</v>
      </c>
      <c r="I313" s="5">
        <f t="shared" si="8"/>
        <v>1072.7800000000004</v>
      </c>
      <c r="J313" s="11" t="str">
        <f t="shared" si="9"/>
        <v>P0026|Dec</v>
      </c>
    </row>
    <row r="314" spans="1:10" ht="15" customHeight="1" x14ac:dyDescent="0.25">
      <c r="A314" s="2" t="s">
        <v>87</v>
      </c>
      <c r="B314" s="2" t="s">
        <v>11</v>
      </c>
      <c r="C314" s="4">
        <v>10.8314393050945</v>
      </c>
      <c r="D314" s="4">
        <v>4.04</v>
      </c>
      <c r="E314" s="4">
        <v>629.56846687471398</v>
      </c>
      <c r="F314" s="4">
        <v>79.440093820191194</v>
      </c>
      <c r="G314" s="4">
        <v>85.96</v>
      </c>
      <c r="H314" s="4">
        <v>55.84</v>
      </c>
      <c r="I314" s="5">
        <f t="shared" si="8"/>
        <v>865.67999999999984</v>
      </c>
      <c r="J314" s="11" t="str">
        <f t="shared" si="9"/>
        <v>P0026|Jan</v>
      </c>
    </row>
    <row r="315" spans="1:10" ht="15" customHeight="1" x14ac:dyDescent="0.25">
      <c r="A315" s="2" t="s">
        <v>87</v>
      </c>
      <c r="B315" s="2" t="s">
        <v>12</v>
      </c>
      <c r="C315" s="4">
        <v>24.316506296872799</v>
      </c>
      <c r="D315" s="4">
        <v>4.04</v>
      </c>
      <c r="E315" s="4">
        <v>518.75213433328599</v>
      </c>
      <c r="F315" s="4">
        <v>81.821359369841005</v>
      </c>
      <c r="G315" s="4">
        <v>85.96</v>
      </c>
      <c r="H315" s="4">
        <v>55.84</v>
      </c>
      <c r="I315" s="5">
        <f t="shared" si="8"/>
        <v>770.7299999999999</v>
      </c>
      <c r="J315" s="11" t="str">
        <f t="shared" si="9"/>
        <v>P0026|Feb</v>
      </c>
    </row>
    <row r="316" spans="1:10" ht="15" customHeight="1" x14ac:dyDescent="0.25">
      <c r="A316" s="2" t="s">
        <v>87</v>
      </c>
      <c r="B316" s="2" t="s">
        <v>13</v>
      </c>
      <c r="C316" s="4">
        <v>23.1881665760163</v>
      </c>
      <c r="D316" s="4">
        <v>10.050000000000001</v>
      </c>
      <c r="E316" s="4">
        <v>531.74167001678995</v>
      </c>
      <c r="F316" s="4">
        <v>83.870163407193701</v>
      </c>
      <c r="G316" s="4">
        <v>85.96</v>
      </c>
      <c r="H316" s="4">
        <v>55.84</v>
      </c>
      <c r="I316" s="5">
        <f t="shared" si="8"/>
        <v>790.65</v>
      </c>
      <c r="J316" s="11" t="str">
        <f t="shared" si="9"/>
        <v>P0026|Mar</v>
      </c>
    </row>
    <row r="317" spans="1:10" ht="15" customHeight="1" x14ac:dyDescent="0.25">
      <c r="A317" s="2" t="s">
        <v>89</v>
      </c>
      <c r="B317" s="2" t="s">
        <v>2</v>
      </c>
      <c r="C317" s="4">
        <v>34.764840151254703</v>
      </c>
      <c r="D317" s="4">
        <v>7.46</v>
      </c>
      <c r="E317" s="4">
        <v>449.11515984874501</v>
      </c>
      <c r="F317" s="4">
        <v>0</v>
      </c>
      <c r="G317" s="4">
        <v>85.96</v>
      </c>
      <c r="H317" s="4">
        <v>59.62</v>
      </c>
      <c r="I317" s="5">
        <f t="shared" si="8"/>
        <v>636.91999999999973</v>
      </c>
      <c r="J317" s="11" t="str">
        <f t="shared" si="9"/>
        <v>P0027|Apr</v>
      </c>
    </row>
    <row r="318" spans="1:10" ht="15" customHeight="1" x14ac:dyDescent="0.25">
      <c r="A318" s="2" t="s">
        <v>89</v>
      </c>
      <c r="B318" s="2" t="s">
        <v>3</v>
      </c>
      <c r="C318" s="4">
        <v>52.0049323457607</v>
      </c>
      <c r="D318" s="4">
        <v>4.04</v>
      </c>
      <c r="E318" s="4">
        <v>437.59506765423902</v>
      </c>
      <c r="F318" s="4">
        <v>0</v>
      </c>
      <c r="G318" s="4">
        <v>85.96</v>
      </c>
      <c r="H318" s="4">
        <v>387.74</v>
      </c>
      <c r="I318" s="5">
        <f t="shared" si="8"/>
        <v>967.33999999999969</v>
      </c>
      <c r="J318" s="11" t="str">
        <f t="shared" si="9"/>
        <v>P0027|May</v>
      </c>
    </row>
    <row r="319" spans="1:10" ht="15" customHeight="1" x14ac:dyDescent="0.25">
      <c r="A319" s="2" t="s">
        <v>89</v>
      </c>
      <c r="B319" s="2" t="s">
        <v>4</v>
      </c>
      <c r="C319" s="4">
        <v>47.443460351871899</v>
      </c>
      <c r="D319" s="4">
        <v>10.34</v>
      </c>
      <c r="E319" s="4">
        <v>429.49653964812802</v>
      </c>
      <c r="F319" s="4">
        <v>0</v>
      </c>
      <c r="G319" s="4">
        <v>85.96</v>
      </c>
      <c r="H319" s="4">
        <v>502.38</v>
      </c>
      <c r="I319" s="5">
        <f t="shared" si="8"/>
        <v>1075.6199999999999</v>
      </c>
      <c r="J319" s="11" t="str">
        <f t="shared" si="9"/>
        <v>P0027|Jun</v>
      </c>
    </row>
    <row r="320" spans="1:10" ht="15" customHeight="1" x14ac:dyDescent="0.25">
      <c r="A320" s="2" t="s">
        <v>89</v>
      </c>
      <c r="B320" s="2" t="s">
        <v>5</v>
      </c>
      <c r="C320" s="4">
        <v>51.128666887198101</v>
      </c>
      <c r="D320" s="4">
        <v>4.04</v>
      </c>
      <c r="E320" s="4">
        <v>427.39133311280199</v>
      </c>
      <c r="F320" s="4">
        <v>0</v>
      </c>
      <c r="G320" s="4">
        <v>85.96</v>
      </c>
      <c r="H320" s="4">
        <v>1346.66</v>
      </c>
      <c r="I320" s="5">
        <f t="shared" si="8"/>
        <v>1915.1800000000003</v>
      </c>
      <c r="J320" s="11" t="str">
        <f t="shared" si="9"/>
        <v>P0027|Jul</v>
      </c>
    </row>
    <row r="321" spans="1:10" ht="15" customHeight="1" x14ac:dyDescent="0.25">
      <c r="A321" s="2" t="s">
        <v>89</v>
      </c>
      <c r="B321" s="2" t="s">
        <v>6</v>
      </c>
      <c r="C321" s="4">
        <v>43.288136285197197</v>
      </c>
      <c r="D321" s="4">
        <v>8.4</v>
      </c>
      <c r="E321" s="4">
        <v>433.08186371480298</v>
      </c>
      <c r="F321" s="4">
        <v>0</v>
      </c>
      <c r="G321" s="4">
        <v>85.96</v>
      </c>
      <c r="H321" s="4">
        <v>1242.2</v>
      </c>
      <c r="I321" s="5">
        <f t="shared" si="8"/>
        <v>1812.9300000000003</v>
      </c>
      <c r="J321" s="11" t="str">
        <f t="shared" si="9"/>
        <v>P0027|Aug</v>
      </c>
    </row>
    <row r="322" spans="1:10" ht="15" customHeight="1" x14ac:dyDescent="0.25">
      <c r="A322" s="2" t="s">
        <v>89</v>
      </c>
      <c r="B322" s="2" t="s">
        <v>7</v>
      </c>
      <c r="C322" s="4">
        <v>30.50513630463</v>
      </c>
      <c r="D322" s="4">
        <v>11.35</v>
      </c>
      <c r="E322" s="4">
        <v>436.36486369536999</v>
      </c>
      <c r="F322" s="4">
        <v>0</v>
      </c>
      <c r="G322" s="4">
        <v>85.96</v>
      </c>
      <c r="H322" s="4">
        <v>265.95</v>
      </c>
      <c r="I322" s="5">
        <f t="shared" si="8"/>
        <v>830.12999999999988</v>
      </c>
      <c r="J322" s="11" t="str">
        <f t="shared" si="9"/>
        <v>P0027|Sep</v>
      </c>
    </row>
    <row r="323" spans="1:10" ht="15" customHeight="1" x14ac:dyDescent="0.25">
      <c r="A323" s="2" t="s">
        <v>89</v>
      </c>
      <c r="B323" s="2" t="s">
        <v>8</v>
      </c>
      <c r="C323" s="4">
        <v>45.175306122449001</v>
      </c>
      <c r="D323" s="4">
        <v>9.8699999999999992</v>
      </c>
      <c r="E323" s="4">
        <v>440.73469387755102</v>
      </c>
      <c r="F323" s="4">
        <v>0</v>
      </c>
      <c r="G323" s="4">
        <v>85.96</v>
      </c>
      <c r="H323" s="4">
        <v>183.95</v>
      </c>
      <c r="I323" s="5">
        <f t="shared" si="8"/>
        <v>765.69</v>
      </c>
      <c r="J323" s="11" t="str">
        <f t="shared" si="9"/>
        <v>P0027|Oct</v>
      </c>
    </row>
    <row r="324" spans="1:10" ht="15" customHeight="1" x14ac:dyDescent="0.25">
      <c r="A324" s="2" t="s">
        <v>89</v>
      </c>
      <c r="B324" s="2" t="s">
        <v>9</v>
      </c>
      <c r="C324" s="4">
        <v>34.857100244176102</v>
      </c>
      <c r="D324" s="4">
        <v>9.3800000000000008</v>
      </c>
      <c r="E324" s="4">
        <v>397.945753316175</v>
      </c>
      <c r="F324" s="4">
        <v>125.53714643964901</v>
      </c>
      <c r="G324" s="4">
        <v>85.96</v>
      </c>
      <c r="H324" s="4">
        <v>47.47</v>
      </c>
      <c r="I324" s="5">
        <f t="shared" si="8"/>
        <v>701.15000000000009</v>
      </c>
      <c r="J324" s="11" t="str">
        <f t="shared" si="9"/>
        <v>P0027|Nov</v>
      </c>
    </row>
    <row r="325" spans="1:10" ht="15" customHeight="1" x14ac:dyDescent="0.25">
      <c r="A325" s="2" t="s">
        <v>89</v>
      </c>
      <c r="B325" s="2" t="s">
        <v>10</v>
      </c>
      <c r="C325" s="4">
        <v>13.464534913848899</v>
      </c>
      <c r="D325" s="4">
        <v>5.29</v>
      </c>
      <c r="E325" s="4">
        <v>775.14380101049403</v>
      </c>
      <c r="F325" s="4">
        <v>97.811664075657504</v>
      </c>
      <c r="G325" s="4">
        <v>85.96</v>
      </c>
      <c r="H325" s="4">
        <v>83.75</v>
      </c>
      <c r="I325" s="5">
        <f t="shared" ref="I325:I388" si="10">SUM(C325:H325)</f>
        <v>1061.4200000000005</v>
      </c>
      <c r="J325" s="11" t="str">
        <f t="shared" ref="J325:J388" si="11">A325&amp;"|"&amp;B325</f>
        <v>P0027|Dec</v>
      </c>
    </row>
    <row r="326" spans="1:10" ht="15" customHeight="1" x14ac:dyDescent="0.25">
      <c r="A326" s="2" t="s">
        <v>89</v>
      </c>
      <c r="B326" s="2" t="s">
        <v>11</v>
      </c>
      <c r="C326" s="4">
        <v>20.9655843018163</v>
      </c>
      <c r="D326" s="4">
        <v>8.66</v>
      </c>
      <c r="E326" s="4">
        <v>668.423056707353</v>
      </c>
      <c r="F326" s="4">
        <v>105.431358990831</v>
      </c>
      <c r="G326" s="4">
        <v>85.96</v>
      </c>
      <c r="H326" s="4">
        <v>83.75</v>
      </c>
      <c r="I326" s="5">
        <f t="shared" si="10"/>
        <v>973.19000000000028</v>
      </c>
      <c r="J326" s="11" t="str">
        <f t="shared" si="11"/>
        <v>P0027|Jan</v>
      </c>
    </row>
    <row r="327" spans="1:10" ht="15" customHeight="1" x14ac:dyDescent="0.25">
      <c r="A327" s="2" t="s">
        <v>89</v>
      </c>
      <c r="B327" s="2" t="s">
        <v>12</v>
      </c>
      <c r="C327" s="4">
        <v>11.7000939512714</v>
      </c>
      <c r="D327" s="4">
        <v>9.99</v>
      </c>
      <c r="E327" s="4">
        <v>667.69360461680901</v>
      </c>
      <c r="F327" s="4">
        <v>105.31630143192</v>
      </c>
      <c r="G327" s="4">
        <v>85.96</v>
      </c>
      <c r="H327" s="4">
        <v>83.75</v>
      </c>
      <c r="I327" s="5">
        <f t="shared" si="10"/>
        <v>964.41000000000042</v>
      </c>
      <c r="J327" s="11" t="str">
        <f t="shared" si="11"/>
        <v>P0027|Feb</v>
      </c>
    </row>
    <row r="328" spans="1:10" ht="15" customHeight="1" x14ac:dyDescent="0.25">
      <c r="A328" s="2" t="s">
        <v>89</v>
      </c>
      <c r="B328" s="2" t="s">
        <v>13</v>
      </c>
      <c r="C328" s="4">
        <v>396.26285563907498</v>
      </c>
      <c r="D328" s="4">
        <v>9.7100000000000009</v>
      </c>
      <c r="E328" s="4">
        <v>454.71636347462498</v>
      </c>
      <c r="F328" s="4">
        <v>95.630780886299306</v>
      </c>
      <c r="G328" s="4">
        <v>85.96</v>
      </c>
      <c r="H328" s="4">
        <v>83.75</v>
      </c>
      <c r="I328" s="5">
        <f t="shared" si="10"/>
        <v>1126.0299999999993</v>
      </c>
      <c r="J328" s="11" t="str">
        <f t="shared" si="11"/>
        <v>P0027|Mar</v>
      </c>
    </row>
    <row r="329" spans="1:10" ht="15" customHeight="1" x14ac:dyDescent="0.25">
      <c r="A329" s="2" t="s">
        <v>91</v>
      </c>
      <c r="B329" s="2" t="s">
        <v>2</v>
      </c>
      <c r="C329" s="4">
        <v>64.972775844006605</v>
      </c>
      <c r="D329" s="4">
        <v>14.07</v>
      </c>
      <c r="E329" s="4">
        <v>537.53722415599304</v>
      </c>
      <c r="F329" s="4">
        <v>0</v>
      </c>
      <c r="G329" s="4">
        <v>85.96</v>
      </c>
      <c r="H329" s="4">
        <v>79.5</v>
      </c>
      <c r="I329" s="5">
        <f t="shared" si="10"/>
        <v>782.03999999999974</v>
      </c>
      <c r="J329" s="11" t="str">
        <f t="shared" si="11"/>
        <v>P0028|Apr</v>
      </c>
    </row>
    <row r="330" spans="1:10" ht="15" customHeight="1" x14ac:dyDescent="0.25">
      <c r="A330" s="2" t="s">
        <v>91</v>
      </c>
      <c r="B330" s="2" t="s">
        <v>3</v>
      </c>
      <c r="C330" s="4">
        <v>61.190349315301198</v>
      </c>
      <c r="D330" s="4">
        <v>9.74</v>
      </c>
      <c r="E330" s="4">
        <v>533.31965068469901</v>
      </c>
      <c r="F330" s="4">
        <v>0</v>
      </c>
      <c r="G330" s="4">
        <v>85.96</v>
      </c>
      <c r="H330" s="4">
        <v>516.99</v>
      </c>
      <c r="I330" s="5">
        <f t="shared" si="10"/>
        <v>1207.2000000000003</v>
      </c>
      <c r="J330" s="11" t="str">
        <f t="shared" si="11"/>
        <v>P0028|May</v>
      </c>
    </row>
    <row r="331" spans="1:10" ht="15" customHeight="1" x14ac:dyDescent="0.25">
      <c r="A331" s="2" t="s">
        <v>91</v>
      </c>
      <c r="B331" s="2" t="s">
        <v>4</v>
      </c>
      <c r="C331" s="4">
        <v>60.881896727668497</v>
      </c>
      <c r="D331" s="4">
        <v>4.92</v>
      </c>
      <c r="E331" s="4">
        <v>536.11810327233104</v>
      </c>
      <c r="F331" s="4">
        <v>0</v>
      </c>
      <c r="G331" s="4">
        <v>85.96</v>
      </c>
      <c r="H331" s="4">
        <v>669.84</v>
      </c>
      <c r="I331" s="5">
        <f t="shared" si="10"/>
        <v>1357.7199999999996</v>
      </c>
      <c r="J331" s="11" t="str">
        <f t="shared" si="11"/>
        <v>P0028|Jun</v>
      </c>
    </row>
    <row r="332" spans="1:10" ht="15" customHeight="1" x14ac:dyDescent="0.25">
      <c r="A332" s="2" t="s">
        <v>91</v>
      </c>
      <c r="B332" s="2" t="s">
        <v>5</v>
      </c>
      <c r="C332" s="4">
        <v>46.563595880879497</v>
      </c>
      <c r="D332" s="4">
        <v>6.54</v>
      </c>
      <c r="E332" s="4">
        <v>524.43640411912099</v>
      </c>
      <c r="F332" s="4">
        <v>0</v>
      </c>
      <c r="G332" s="4">
        <v>85.96</v>
      </c>
      <c r="H332" s="4">
        <v>1795.54</v>
      </c>
      <c r="I332" s="5">
        <f t="shared" si="10"/>
        <v>2459.0400000000004</v>
      </c>
      <c r="J332" s="11" t="str">
        <f t="shared" si="11"/>
        <v>P0028|Jul</v>
      </c>
    </row>
    <row r="333" spans="1:10" ht="15" customHeight="1" x14ac:dyDescent="0.25">
      <c r="A333" s="2" t="s">
        <v>91</v>
      </c>
      <c r="B333" s="2" t="s">
        <v>6</v>
      </c>
      <c r="C333" s="4">
        <v>15.851647457377499</v>
      </c>
      <c r="D333" s="4">
        <v>10.97</v>
      </c>
      <c r="E333" s="4">
        <v>552.81835254262296</v>
      </c>
      <c r="F333" s="4">
        <v>0</v>
      </c>
      <c r="G333" s="4">
        <v>85.96</v>
      </c>
      <c r="H333" s="4">
        <v>1656.27</v>
      </c>
      <c r="I333" s="5">
        <f t="shared" si="10"/>
        <v>2321.8700000000003</v>
      </c>
      <c r="J333" s="11" t="str">
        <f t="shared" si="11"/>
        <v>P0028|Aug</v>
      </c>
    </row>
    <row r="334" spans="1:10" ht="15" customHeight="1" x14ac:dyDescent="0.25">
      <c r="A334" s="2" t="s">
        <v>91</v>
      </c>
      <c r="B334" s="2" t="s">
        <v>7</v>
      </c>
      <c r="C334" s="4">
        <v>50.869325306207202</v>
      </c>
      <c r="D334" s="4">
        <v>8.33</v>
      </c>
      <c r="E334" s="4">
        <v>536.75067469379303</v>
      </c>
      <c r="F334" s="4">
        <v>0</v>
      </c>
      <c r="G334" s="4">
        <v>85.96</v>
      </c>
      <c r="H334" s="4">
        <v>354.6</v>
      </c>
      <c r="I334" s="5">
        <f t="shared" si="10"/>
        <v>1036.5100000000002</v>
      </c>
      <c r="J334" s="11" t="str">
        <f t="shared" si="11"/>
        <v>P0028|Sep</v>
      </c>
    </row>
    <row r="335" spans="1:10" ht="15" customHeight="1" x14ac:dyDescent="0.25">
      <c r="A335" s="2" t="s">
        <v>91</v>
      </c>
      <c r="B335" s="2" t="s">
        <v>8</v>
      </c>
      <c r="C335" s="4">
        <v>16.426150163862001</v>
      </c>
      <c r="D335" s="4">
        <v>8.35</v>
      </c>
      <c r="E335" s="4">
        <v>572.85384983613801</v>
      </c>
      <c r="F335" s="4">
        <v>0</v>
      </c>
      <c r="G335" s="4">
        <v>85.96</v>
      </c>
      <c r="H335" s="4">
        <v>245.27</v>
      </c>
      <c r="I335" s="5">
        <f t="shared" si="10"/>
        <v>928.86</v>
      </c>
      <c r="J335" s="11" t="str">
        <f t="shared" si="11"/>
        <v>P0028|Oct</v>
      </c>
    </row>
    <row r="336" spans="1:10" ht="15" customHeight="1" x14ac:dyDescent="0.25">
      <c r="A336" s="2" t="s">
        <v>91</v>
      </c>
      <c r="B336" s="2" t="s">
        <v>9</v>
      </c>
      <c r="C336" s="4">
        <v>49.432833293201703</v>
      </c>
      <c r="D336" s="4">
        <v>11.69</v>
      </c>
      <c r="E336" s="4">
        <v>492.64884822216902</v>
      </c>
      <c r="F336" s="4">
        <v>155.40831848463</v>
      </c>
      <c r="G336" s="4">
        <v>85.96</v>
      </c>
      <c r="H336" s="4">
        <v>63.29</v>
      </c>
      <c r="I336" s="5">
        <f t="shared" si="10"/>
        <v>858.43000000000075</v>
      </c>
      <c r="J336" s="11" t="str">
        <f t="shared" si="11"/>
        <v>P0028|Nov</v>
      </c>
    </row>
    <row r="337" spans="1:10" ht="15" customHeight="1" x14ac:dyDescent="0.25">
      <c r="A337" s="2" t="s">
        <v>91</v>
      </c>
      <c r="B337" s="2" t="s">
        <v>10</v>
      </c>
      <c r="C337" s="4">
        <v>50.601381470829899</v>
      </c>
      <c r="D337" s="4">
        <v>15.68</v>
      </c>
      <c r="E337" s="4">
        <v>938.115499178307</v>
      </c>
      <c r="F337" s="4">
        <v>118.37311935086301</v>
      </c>
      <c r="G337" s="4">
        <v>85.96</v>
      </c>
      <c r="H337" s="4">
        <v>111.67</v>
      </c>
      <c r="I337" s="5">
        <f t="shared" si="10"/>
        <v>1320.3999999999999</v>
      </c>
      <c r="J337" s="11" t="str">
        <f t="shared" si="11"/>
        <v>P0028|Dec</v>
      </c>
    </row>
    <row r="338" spans="1:10" ht="15" customHeight="1" x14ac:dyDescent="0.25">
      <c r="A338" s="2" t="s">
        <v>91</v>
      </c>
      <c r="B338" s="2" t="s">
        <v>11</v>
      </c>
      <c r="C338" s="4">
        <v>47.191956244443602</v>
      </c>
      <c r="D338" s="4">
        <v>10.19</v>
      </c>
      <c r="E338" s="4">
        <v>948.14889258242795</v>
      </c>
      <c r="F338" s="4">
        <v>119.639151173128</v>
      </c>
      <c r="G338" s="4">
        <v>85.96</v>
      </c>
      <c r="H338" s="4">
        <v>111.67</v>
      </c>
      <c r="I338" s="5">
        <f t="shared" si="10"/>
        <v>1322.7999999999997</v>
      </c>
      <c r="J338" s="11" t="str">
        <f t="shared" si="11"/>
        <v>P0028|Jan</v>
      </c>
    </row>
    <row r="339" spans="1:10" ht="15" customHeight="1" x14ac:dyDescent="0.25">
      <c r="A339" s="2" t="s">
        <v>91</v>
      </c>
      <c r="B339" s="2" t="s">
        <v>12</v>
      </c>
      <c r="C339" s="4">
        <v>34.695296869377501</v>
      </c>
      <c r="D339" s="4">
        <v>10.53</v>
      </c>
      <c r="E339" s="4">
        <v>656.12882331773994</v>
      </c>
      <c r="F339" s="4">
        <v>137.98587981288199</v>
      </c>
      <c r="G339" s="4">
        <v>85.96</v>
      </c>
      <c r="H339" s="4">
        <v>111.67</v>
      </c>
      <c r="I339" s="5">
        <f t="shared" si="10"/>
        <v>1036.9699999999996</v>
      </c>
      <c r="J339" s="11" t="str">
        <f t="shared" si="11"/>
        <v>P0028|Feb</v>
      </c>
    </row>
    <row r="340" spans="1:10" ht="15" customHeight="1" x14ac:dyDescent="0.25">
      <c r="A340" s="2" t="s">
        <v>91</v>
      </c>
      <c r="B340" s="2" t="s">
        <v>13</v>
      </c>
      <c r="C340" s="4">
        <v>49.107659582825903</v>
      </c>
      <c r="D340" s="4">
        <v>9.51</v>
      </c>
      <c r="E340" s="4">
        <v>651.26032132615796</v>
      </c>
      <c r="F340" s="4">
        <v>136.962019091016</v>
      </c>
      <c r="G340" s="4">
        <v>85.96</v>
      </c>
      <c r="H340" s="4">
        <v>111.67</v>
      </c>
      <c r="I340" s="5">
        <f t="shared" si="10"/>
        <v>1044.47</v>
      </c>
      <c r="J340" s="11" t="str">
        <f t="shared" si="11"/>
        <v>P0028|Mar</v>
      </c>
    </row>
    <row r="341" spans="1:10" ht="15" customHeight="1" x14ac:dyDescent="0.25">
      <c r="A341" s="2" t="s">
        <v>93</v>
      </c>
      <c r="B341" s="2" t="s">
        <v>2</v>
      </c>
      <c r="C341" s="4">
        <v>28.872071065623999</v>
      </c>
      <c r="D341" s="4">
        <v>14.15</v>
      </c>
      <c r="E341" s="4">
        <v>565.02792893437595</v>
      </c>
      <c r="F341" s="4">
        <v>0</v>
      </c>
      <c r="G341" s="4">
        <v>85.96</v>
      </c>
      <c r="H341" s="4">
        <v>79.5</v>
      </c>
      <c r="I341" s="5">
        <f t="shared" si="10"/>
        <v>773.51</v>
      </c>
      <c r="J341" s="11" t="str">
        <f t="shared" si="11"/>
        <v>P0029|Apr</v>
      </c>
    </row>
    <row r="342" spans="1:10" ht="15" customHeight="1" x14ac:dyDescent="0.25">
      <c r="A342" s="2" t="s">
        <v>93</v>
      </c>
      <c r="B342" s="2" t="s">
        <v>3</v>
      </c>
      <c r="C342" s="4">
        <v>16.008304672828402</v>
      </c>
      <c r="D342" s="4">
        <v>19.149999999999999</v>
      </c>
      <c r="E342" s="4">
        <v>558.28169532717197</v>
      </c>
      <c r="F342" s="4">
        <v>0</v>
      </c>
      <c r="G342" s="4">
        <v>85.96</v>
      </c>
      <c r="H342" s="4">
        <v>516.99</v>
      </c>
      <c r="I342" s="5">
        <f t="shared" si="10"/>
        <v>1196.3900000000003</v>
      </c>
      <c r="J342" s="11" t="str">
        <f t="shared" si="11"/>
        <v>P0029|May</v>
      </c>
    </row>
    <row r="343" spans="1:10" ht="15" customHeight="1" x14ac:dyDescent="0.25">
      <c r="A343" s="2" t="s">
        <v>93</v>
      </c>
      <c r="B343" s="2" t="s">
        <v>4</v>
      </c>
      <c r="C343" s="4">
        <v>40.771216216216203</v>
      </c>
      <c r="D343" s="4">
        <v>6.01</v>
      </c>
      <c r="E343" s="4">
        <v>533.90878378378397</v>
      </c>
      <c r="F343" s="4">
        <v>0</v>
      </c>
      <c r="G343" s="4">
        <v>85.96</v>
      </c>
      <c r="H343" s="4">
        <v>669.84</v>
      </c>
      <c r="I343" s="5">
        <f t="shared" si="10"/>
        <v>1336.4900000000002</v>
      </c>
      <c r="J343" s="11" t="str">
        <f t="shared" si="11"/>
        <v>P0029|Jun</v>
      </c>
    </row>
    <row r="344" spans="1:10" ht="15" customHeight="1" x14ac:dyDescent="0.25">
      <c r="A344" s="2" t="s">
        <v>93</v>
      </c>
      <c r="B344" s="2" t="s">
        <v>5</v>
      </c>
      <c r="C344" s="4">
        <v>64.558102743188002</v>
      </c>
      <c r="D344" s="4">
        <v>10.75</v>
      </c>
      <c r="E344" s="4">
        <v>651.17189725681203</v>
      </c>
      <c r="F344" s="4">
        <v>0</v>
      </c>
      <c r="G344" s="4">
        <v>85.96</v>
      </c>
      <c r="H344" s="4">
        <v>1795.54</v>
      </c>
      <c r="I344" s="5">
        <f t="shared" si="10"/>
        <v>2607.98</v>
      </c>
      <c r="J344" s="11" t="str">
        <f t="shared" si="11"/>
        <v>P0029|Jul</v>
      </c>
    </row>
    <row r="345" spans="1:10" ht="15" customHeight="1" x14ac:dyDescent="0.25">
      <c r="A345" s="2" t="s">
        <v>93</v>
      </c>
      <c r="B345" s="2" t="s">
        <v>6</v>
      </c>
      <c r="C345" s="4">
        <v>43.869942415696997</v>
      </c>
      <c r="D345" s="4">
        <v>14.35</v>
      </c>
      <c r="E345" s="4">
        <v>668.43005758430297</v>
      </c>
      <c r="F345" s="4">
        <v>0</v>
      </c>
      <c r="G345" s="4">
        <v>85.96</v>
      </c>
      <c r="H345" s="4">
        <v>1656.27</v>
      </c>
      <c r="I345" s="5">
        <f t="shared" si="10"/>
        <v>2468.88</v>
      </c>
      <c r="J345" s="11" t="str">
        <f t="shared" si="11"/>
        <v>P0029|Aug</v>
      </c>
    </row>
    <row r="346" spans="1:10" ht="15" customHeight="1" x14ac:dyDescent="0.25">
      <c r="A346" s="2" t="s">
        <v>93</v>
      </c>
      <c r="B346" s="2" t="s">
        <v>7</v>
      </c>
      <c r="C346" s="4">
        <v>54.094855491329497</v>
      </c>
      <c r="D346" s="4">
        <v>19.66</v>
      </c>
      <c r="E346" s="4">
        <v>536.07514450866995</v>
      </c>
      <c r="F346" s="4">
        <v>0</v>
      </c>
      <c r="G346" s="4">
        <v>85.96</v>
      </c>
      <c r="H346" s="4">
        <v>354.6</v>
      </c>
      <c r="I346" s="5">
        <f t="shared" si="10"/>
        <v>1050.3899999999994</v>
      </c>
      <c r="J346" s="11" t="str">
        <f t="shared" si="11"/>
        <v>P0029|Sep</v>
      </c>
    </row>
    <row r="347" spans="1:10" ht="15" customHeight="1" x14ac:dyDescent="0.25">
      <c r="A347" s="2" t="s">
        <v>93</v>
      </c>
      <c r="B347" s="2" t="s">
        <v>8</v>
      </c>
      <c r="C347" s="4">
        <v>76.435410292072305</v>
      </c>
      <c r="D347" s="4">
        <v>6.99</v>
      </c>
      <c r="E347" s="4">
        <v>531.30458970792802</v>
      </c>
      <c r="F347" s="4">
        <v>0</v>
      </c>
      <c r="G347" s="4">
        <v>85.96</v>
      </c>
      <c r="H347" s="4">
        <v>245.27</v>
      </c>
      <c r="I347" s="5">
        <f t="shared" si="10"/>
        <v>945.96000000000038</v>
      </c>
      <c r="J347" s="11" t="str">
        <f t="shared" si="11"/>
        <v>P0029|Oct</v>
      </c>
    </row>
    <row r="348" spans="1:10" ht="15" customHeight="1" x14ac:dyDescent="0.25">
      <c r="A348" s="2" t="s">
        <v>93</v>
      </c>
      <c r="B348" s="2" t="s">
        <v>9</v>
      </c>
      <c r="C348" s="4">
        <v>453.46697053901801</v>
      </c>
      <c r="D348" s="4">
        <v>5.48</v>
      </c>
      <c r="E348" s="4">
        <v>393.68371278996602</v>
      </c>
      <c r="F348" s="4">
        <v>124.189316671016</v>
      </c>
      <c r="G348" s="4">
        <v>85.96</v>
      </c>
      <c r="H348" s="4">
        <v>63.29</v>
      </c>
      <c r="I348" s="5">
        <f t="shared" si="10"/>
        <v>1126.0700000000002</v>
      </c>
      <c r="J348" s="11" t="str">
        <f t="shared" si="11"/>
        <v>P0029|Nov</v>
      </c>
    </row>
    <row r="349" spans="1:10" ht="15" customHeight="1" x14ac:dyDescent="0.25">
      <c r="A349" s="2" t="s">
        <v>93</v>
      </c>
      <c r="B349" s="2" t="s">
        <v>10</v>
      </c>
      <c r="C349" s="4">
        <v>30.612666310088901</v>
      </c>
      <c r="D349" s="4">
        <v>9.67</v>
      </c>
      <c r="E349" s="4">
        <v>1095.0872501169999</v>
      </c>
      <c r="F349" s="4">
        <v>115.150083572909</v>
      </c>
      <c r="G349" s="4">
        <v>85.96</v>
      </c>
      <c r="H349" s="4">
        <v>111.67</v>
      </c>
      <c r="I349" s="5">
        <f t="shared" si="10"/>
        <v>1448.1499999999978</v>
      </c>
      <c r="J349" s="11" t="str">
        <f t="shared" si="11"/>
        <v>P0029|Dec</v>
      </c>
    </row>
    <row r="350" spans="1:10" ht="15" customHeight="1" x14ac:dyDescent="0.25">
      <c r="A350" s="2" t="s">
        <v>93</v>
      </c>
      <c r="B350" s="2" t="s">
        <v>11</v>
      </c>
      <c r="C350" s="4">
        <v>55.896344538352402</v>
      </c>
      <c r="D350" s="4">
        <v>9.6</v>
      </c>
      <c r="E350" s="4">
        <v>950.56911608638404</v>
      </c>
      <c r="F350" s="4">
        <v>119.944539375264</v>
      </c>
      <c r="G350" s="4">
        <v>85.96</v>
      </c>
      <c r="H350" s="4">
        <v>111.67</v>
      </c>
      <c r="I350" s="5">
        <f t="shared" si="10"/>
        <v>1333.6400000000006</v>
      </c>
      <c r="J350" s="11" t="str">
        <f t="shared" si="11"/>
        <v>P0029|Jan</v>
      </c>
    </row>
    <row r="351" spans="1:10" ht="15" customHeight="1" x14ac:dyDescent="0.25">
      <c r="A351" s="2" t="s">
        <v>93</v>
      </c>
      <c r="B351" s="2" t="s">
        <v>12</v>
      </c>
      <c r="C351" s="4">
        <v>30.6116355340083</v>
      </c>
      <c r="D351" s="4">
        <v>14.41</v>
      </c>
      <c r="E351" s="4">
        <v>812.61656922857605</v>
      </c>
      <c r="F351" s="4">
        <v>128.17179523741601</v>
      </c>
      <c r="G351" s="4">
        <v>85.96</v>
      </c>
      <c r="H351" s="4">
        <v>111.67</v>
      </c>
      <c r="I351" s="5">
        <f t="shared" si="10"/>
        <v>1183.4400000000005</v>
      </c>
      <c r="J351" s="11" t="str">
        <f t="shared" si="11"/>
        <v>P0029|Feb</v>
      </c>
    </row>
    <row r="352" spans="1:10" ht="15" customHeight="1" x14ac:dyDescent="0.25">
      <c r="A352" s="2" t="s">
        <v>93</v>
      </c>
      <c r="B352" s="2" t="s">
        <v>13</v>
      </c>
      <c r="C352" s="4">
        <v>49.456653213287801</v>
      </c>
      <c r="D352" s="4">
        <v>11.35</v>
      </c>
      <c r="E352" s="4">
        <v>793.22943185346196</v>
      </c>
      <c r="F352" s="4">
        <v>125.113914933251</v>
      </c>
      <c r="G352" s="4">
        <v>85.96</v>
      </c>
      <c r="H352" s="4">
        <v>111.67</v>
      </c>
      <c r="I352" s="5">
        <f t="shared" si="10"/>
        <v>1176.7800000000009</v>
      </c>
      <c r="J352" s="11" t="str">
        <f t="shared" si="11"/>
        <v>P0029|Mar</v>
      </c>
    </row>
    <row r="353" spans="1:10" ht="15" customHeight="1" x14ac:dyDescent="0.25">
      <c r="A353" s="2" t="s">
        <v>95</v>
      </c>
      <c r="B353" s="2" t="s">
        <v>2</v>
      </c>
      <c r="C353" s="4">
        <v>41.012695618983003</v>
      </c>
      <c r="D353" s="4">
        <v>7.63</v>
      </c>
      <c r="E353" s="4">
        <v>447.63730438101697</v>
      </c>
      <c r="F353" s="4">
        <v>0</v>
      </c>
      <c r="G353" s="4">
        <v>85.96</v>
      </c>
      <c r="H353" s="4">
        <v>59.62</v>
      </c>
      <c r="I353" s="5">
        <f t="shared" si="10"/>
        <v>641.86</v>
      </c>
      <c r="J353" s="11" t="str">
        <f t="shared" si="11"/>
        <v>P0030|Apr</v>
      </c>
    </row>
    <row r="354" spans="1:10" ht="15" customHeight="1" x14ac:dyDescent="0.25">
      <c r="A354" s="2" t="s">
        <v>95</v>
      </c>
      <c r="B354" s="2" t="s">
        <v>3</v>
      </c>
      <c r="C354" s="4">
        <v>29.349939122494199</v>
      </c>
      <c r="D354" s="4">
        <v>9.81</v>
      </c>
      <c r="E354" s="4">
        <v>453.80006087750598</v>
      </c>
      <c r="F354" s="4">
        <v>0</v>
      </c>
      <c r="G354" s="4">
        <v>85.96</v>
      </c>
      <c r="H354" s="4">
        <v>387.74</v>
      </c>
      <c r="I354" s="5">
        <f t="shared" si="10"/>
        <v>966.6600000000002</v>
      </c>
      <c r="J354" s="11" t="str">
        <f t="shared" si="11"/>
        <v>P0030|May</v>
      </c>
    </row>
    <row r="355" spans="1:10" ht="15" customHeight="1" x14ac:dyDescent="0.25">
      <c r="A355" s="2" t="s">
        <v>95</v>
      </c>
      <c r="B355" s="2" t="s">
        <v>4</v>
      </c>
      <c r="C355" s="4">
        <v>52.876697588126198</v>
      </c>
      <c r="D355" s="4">
        <v>4.04</v>
      </c>
      <c r="E355" s="4">
        <v>430.18330241187402</v>
      </c>
      <c r="F355" s="4">
        <v>0</v>
      </c>
      <c r="G355" s="4">
        <v>85.96</v>
      </c>
      <c r="H355" s="4">
        <v>502.38</v>
      </c>
      <c r="I355" s="5">
        <f t="shared" si="10"/>
        <v>1075.4400000000003</v>
      </c>
      <c r="J355" s="11" t="str">
        <f t="shared" si="11"/>
        <v>P0030|Jun</v>
      </c>
    </row>
    <row r="356" spans="1:10" ht="15" customHeight="1" x14ac:dyDescent="0.25">
      <c r="A356" s="2" t="s">
        <v>95</v>
      </c>
      <c r="B356" s="2" t="s">
        <v>5</v>
      </c>
      <c r="C356" s="4">
        <v>55.212045683574097</v>
      </c>
      <c r="D356" s="4">
        <v>14.75</v>
      </c>
      <c r="E356" s="4">
        <v>538.16795431642595</v>
      </c>
      <c r="F356" s="4">
        <v>0</v>
      </c>
      <c r="G356" s="4">
        <v>85.96</v>
      </c>
      <c r="H356" s="4">
        <v>1346.66</v>
      </c>
      <c r="I356" s="5">
        <f t="shared" si="10"/>
        <v>2040.7500000000002</v>
      </c>
      <c r="J356" s="11" t="str">
        <f t="shared" si="11"/>
        <v>P0030|Jul</v>
      </c>
    </row>
    <row r="357" spans="1:10" ht="15" customHeight="1" x14ac:dyDescent="0.25">
      <c r="A357" s="2" t="s">
        <v>95</v>
      </c>
      <c r="B357" s="2" t="s">
        <v>6</v>
      </c>
      <c r="C357" s="4">
        <v>225.52571623775901</v>
      </c>
      <c r="D357" s="4">
        <v>10.56</v>
      </c>
      <c r="E357" s="4">
        <v>360.09428376224099</v>
      </c>
      <c r="F357" s="4">
        <v>0</v>
      </c>
      <c r="G357" s="4">
        <v>85.96</v>
      </c>
      <c r="H357" s="4">
        <v>1242.2</v>
      </c>
      <c r="I357" s="5">
        <f t="shared" si="10"/>
        <v>1924.3400000000001</v>
      </c>
      <c r="J357" s="11" t="str">
        <f t="shared" si="11"/>
        <v>P0030|Aug</v>
      </c>
    </row>
    <row r="358" spans="1:10" ht="15" customHeight="1" x14ac:dyDescent="0.25">
      <c r="A358" s="2" t="s">
        <v>95</v>
      </c>
      <c r="B358" s="2" t="s">
        <v>7</v>
      </c>
      <c r="C358" s="4">
        <v>37.3351823416507</v>
      </c>
      <c r="D358" s="4">
        <v>12.41</v>
      </c>
      <c r="E358" s="4">
        <v>437.09481765834897</v>
      </c>
      <c r="F358" s="4">
        <v>0</v>
      </c>
      <c r="G358" s="4">
        <v>85.96</v>
      </c>
      <c r="H358" s="4">
        <v>265.95</v>
      </c>
      <c r="I358" s="5">
        <f t="shared" si="10"/>
        <v>838.74999999999977</v>
      </c>
      <c r="J358" s="11" t="str">
        <f t="shared" si="11"/>
        <v>P0030|Sep</v>
      </c>
    </row>
    <row r="359" spans="1:10" ht="15" customHeight="1" x14ac:dyDescent="0.25">
      <c r="A359" s="2" t="s">
        <v>95</v>
      </c>
      <c r="B359" s="2" t="s">
        <v>8</v>
      </c>
      <c r="C359" s="4">
        <v>52.128315824303101</v>
      </c>
      <c r="D359" s="4">
        <v>17.75</v>
      </c>
      <c r="E359" s="4">
        <v>436.76168417569698</v>
      </c>
      <c r="F359" s="4">
        <v>0</v>
      </c>
      <c r="G359" s="4">
        <v>85.96</v>
      </c>
      <c r="H359" s="4">
        <v>183.95</v>
      </c>
      <c r="I359" s="5">
        <f t="shared" si="10"/>
        <v>776.55000000000018</v>
      </c>
      <c r="J359" s="11" t="str">
        <f t="shared" si="11"/>
        <v>P0030|Oct</v>
      </c>
    </row>
    <row r="360" spans="1:10" ht="15" customHeight="1" x14ac:dyDescent="0.25">
      <c r="A360" s="2" t="s">
        <v>95</v>
      </c>
      <c r="B360" s="2" t="s">
        <v>9</v>
      </c>
      <c r="C360" s="4">
        <v>28.740709371451501</v>
      </c>
      <c r="D360" s="4">
        <v>8.8800000000000008</v>
      </c>
      <c r="E360" s="4">
        <v>406.28227907287402</v>
      </c>
      <c r="F360" s="4">
        <v>128.16701155567401</v>
      </c>
      <c r="G360" s="4">
        <v>85.96</v>
      </c>
      <c r="H360" s="4">
        <v>47.47</v>
      </c>
      <c r="I360" s="5">
        <f t="shared" si="10"/>
        <v>705.49999999999955</v>
      </c>
      <c r="J360" s="11" t="str">
        <f t="shared" si="11"/>
        <v>P0030|Nov</v>
      </c>
    </row>
    <row r="361" spans="1:10" ht="15" customHeight="1" x14ac:dyDescent="0.25">
      <c r="A361" s="2" t="s">
        <v>95</v>
      </c>
      <c r="B361" s="2" t="s">
        <v>10</v>
      </c>
      <c r="C361" s="4">
        <v>16.062856632597001</v>
      </c>
      <c r="D361" s="4">
        <v>12.13</v>
      </c>
      <c r="E361" s="4">
        <v>883.593471810089</v>
      </c>
      <c r="F361" s="4">
        <v>92.913671557314004</v>
      </c>
      <c r="G361" s="4">
        <v>85.96</v>
      </c>
      <c r="H361" s="4">
        <v>83.75</v>
      </c>
      <c r="I361" s="5">
        <f t="shared" si="10"/>
        <v>1174.4100000000001</v>
      </c>
      <c r="J361" s="11" t="str">
        <f t="shared" si="11"/>
        <v>P0030|Dec</v>
      </c>
    </row>
    <row r="362" spans="1:10" ht="15" customHeight="1" x14ac:dyDescent="0.25">
      <c r="A362" s="2" t="s">
        <v>95</v>
      </c>
      <c r="B362" s="2" t="s">
        <v>11</v>
      </c>
      <c r="C362" s="4">
        <v>41.1730383860586</v>
      </c>
      <c r="D362" s="4">
        <v>13.31</v>
      </c>
      <c r="E362" s="4">
        <v>771.72650914514497</v>
      </c>
      <c r="F362" s="4">
        <v>97.380452468796605</v>
      </c>
      <c r="G362" s="4">
        <v>85.96</v>
      </c>
      <c r="H362" s="4">
        <v>83.75</v>
      </c>
      <c r="I362" s="5">
        <f t="shared" si="10"/>
        <v>1093.3000000000002</v>
      </c>
      <c r="J362" s="11" t="str">
        <f t="shared" si="11"/>
        <v>P0030|Jan</v>
      </c>
    </row>
    <row r="363" spans="1:10" ht="15" customHeight="1" x14ac:dyDescent="0.25">
      <c r="A363" s="2" t="s">
        <v>95</v>
      </c>
      <c r="B363" s="2" t="s">
        <v>12</v>
      </c>
      <c r="C363" s="4">
        <v>22.3983166332665</v>
      </c>
      <c r="D363" s="4">
        <v>19.190000000000001</v>
      </c>
      <c r="E363" s="4">
        <v>774.82965931863703</v>
      </c>
      <c r="F363" s="4">
        <v>97.772024048096199</v>
      </c>
      <c r="G363" s="4">
        <v>85.96</v>
      </c>
      <c r="H363" s="4">
        <v>83.75</v>
      </c>
      <c r="I363" s="5">
        <f t="shared" si="10"/>
        <v>1083.8999999999996</v>
      </c>
      <c r="J363" s="11" t="str">
        <f t="shared" si="11"/>
        <v>P0030|Feb</v>
      </c>
    </row>
    <row r="364" spans="1:10" ht="15" customHeight="1" x14ac:dyDescent="0.25">
      <c r="A364" s="2" t="s">
        <v>95</v>
      </c>
      <c r="B364" s="2" t="s">
        <v>13</v>
      </c>
      <c r="C364" s="4">
        <v>27.555838993516499</v>
      </c>
      <c r="D364" s="4">
        <v>11.61</v>
      </c>
      <c r="E364" s="4">
        <v>657.68632293917904</v>
      </c>
      <c r="F364" s="4">
        <v>103.73783806730501</v>
      </c>
      <c r="G364" s="4">
        <v>85.96</v>
      </c>
      <c r="H364" s="4">
        <v>83.75</v>
      </c>
      <c r="I364" s="5">
        <f t="shared" si="10"/>
        <v>970.30000000000052</v>
      </c>
      <c r="J364" s="11" t="str">
        <f t="shared" si="11"/>
        <v>P0030|Mar</v>
      </c>
    </row>
    <row r="365" spans="1:10" ht="15" customHeight="1" x14ac:dyDescent="0.25">
      <c r="A365" s="2" t="s">
        <v>97</v>
      </c>
      <c r="B365" s="2" t="s">
        <v>2</v>
      </c>
      <c r="C365" s="4">
        <v>15.722275971019201</v>
      </c>
      <c r="D365" s="4">
        <v>4.2699999999999996</v>
      </c>
      <c r="E365" s="4">
        <v>365.53772402898102</v>
      </c>
      <c r="F365" s="4">
        <v>0</v>
      </c>
      <c r="G365" s="4">
        <v>85.96</v>
      </c>
      <c r="H365" s="4">
        <v>39.75</v>
      </c>
      <c r="I365" s="5">
        <f t="shared" si="10"/>
        <v>511.24000000000018</v>
      </c>
      <c r="J365" s="11" t="str">
        <f t="shared" si="11"/>
        <v>P0031|Apr</v>
      </c>
    </row>
    <row r="366" spans="1:10" ht="15" customHeight="1" x14ac:dyDescent="0.25">
      <c r="A366" s="2" t="s">
        <v>97</v>
      </c>
      <c r="B366" s="2" t="s">
        <v>3</v>
      </c>
      <c r="C366" s="4">
        <v>29.7748026868178</v>
      </c>
      <c r="D366" s="4">
        <v>4.04</v>
      </c>
      <c r="E366" s="4">
        <v>359.91519731318198</v>
      </c>
      <c r="F366" s="4">
        <v>0</v>
      </c>
      <c r="G366" s="4">
        <v>85.96</v>
      </c>
      <c r="H366" s="4">
        <v>258.49</v>
      </c>
      <c r="I366" s="5">
        <f t="shared" si="10"/>
        <v>738.17999999999984</v>
      </c>
      <c r="J366" s="11" t="str">
        <f t="shared" si="11"/>
        <v>P0031|May</v>
      </c>
    </row>
    <row r="367" spans="1:10" ht="15" customHeight="1" x14ac:dyDescent="0.25">
      <c r="A367" s="2" t="s">
        <v>97</v>
      </c>
      <c r="B367" s="2" t="s">
        <v>4</v>
      </c>
      <c r="C367" s="4">
        <v>15.686811570518101</v>
      </c>
      <c r="D367" s="4">
        <v>11.28</v>
      </c>
      <c r="E367" s="4">
        <v>364.71318842948199</v>
      </c>
      <c r="F367" s="4">
        <v>0</v>
      </c>
      <c r="G367" s="4">
        <v>85.96</v>
      </c>
      <c r="H367" s="4">
        <v>334.92</v>
      </c>
      <c r="I367" s="5">
        <f t="shared" si="10"/>
        <v>812.56000000000006</v>
      </c>
      <c r="J367" s="11" t="str">
        <f t="shared" si="11"/>
        <v>P0031|Jun</v>
      </c>
    </row>
    <row r="368" spans="1:10" ht="15" customHeight="1" x14ac:dyDescent="0.25">
      <c r="A368" s="2" t="s">
        <v>97</v>
      </c>
      <c r="B368" s="2" t="s">
        <v>5</v>
      </c>
      <c r="C368" s="4">
        <v>21.324911388338599</v>
      </c>
      <c r="D368" s="4">
        <v>4.04</v>
      </c>
      <c r="E368" s="4">
        <v>348.48508861166101</v>
      </c>
      <c r="F368" s="4">
        <v>0</v>
      </c>
      <c r="G368" s="4">
        <v>85.96</v>
      </c>
      <c r="H368" s="4">
        <v>897.77</v>
      </c>
      <c r="I368" s="5">
        <f t="shared" si="10"/>
        <v>1357.5799999999995</v>
      </c>
      <c r="J368" s="11" t="str">
        <f t="shared" si="11"/>
        <v>P0031|Jul</v>
      </c>
    </row>
    <row r="369" spans="1:10" ht="15" customHeight="1" x14ac:dyDescent="0.25">
      <c r="A369" s="2" t="s">
        <v>97</v>
      </c>
      <c r="B369" s="2" t="s">
        <v>6</v>
      </c>
      <c r="C369" s="4">
        <v>15.345363621506801</v>
      </c>
      <c r="D369" s="4">
        <v>4.04</v>
      </c>
      <c r="E369" s="4">
        <v>356.77463637849303</v>
      </c>
      <c r="F369" s="4">
        <v>0</v>
      </c>
      <c r="G369" s="4">
        <v>85.96</v>
      </c>
      <c r="H369" s="4">
        <v>828.13</v>
      </c>
      <c r="I369" s="5">
        <f t="shared" si="10"/>
        <v>1290.2499999999998</v>
      </c>
      <c r="J369" s="11" t="str">
        <f t="shared" si="11"/>
        <v>P0031|Aug</v>
      </c>
    </row>
    <row r="370" spans="1:10" ht="15" customHeight="1" x14ac:dyDescent="0.25">
      <c r="A370" s="2" t="s">
        <v>97</v>
      </c>
      <c r="B370" s="2" t="s">
        <v>7</v>
      </c>
      <c r="C370" s="4">
        <v>15.2958784115051</v>
      </c>
      <c r="D370" s="4">
        <v>7.69</v>
      </c>
      <c r="E370" s="4">
        <v>355.62412158849497</v>
      </c>
      <c r="F370" s="4">
        <v>0</v>
      </c>
      <c r="G370" s="4">
        <v>85.96</v>
      </c>
      <c r="H370" s="4">
        <v>177.3</v>
      </c>
      <c r="I370" s="5">
        <f t="shared" si="10"/>
        <v>641.87000000000012</v>
      </c>
      <c r="J370" s="11" t="str">
        <f t="shared" si="11"/>
        <v>P0031|Sep</v>
      </c>
    </row>
    <row r="371" spans="1:10" ht="15" customHeight="1" x14ac:dyDescent="0.25">
      <c r="A371" s="2" t="s">
        <v>97</v>
      </c>
      <c r="B371" s="2" t="s">
        <v>8</v>
      </c>
      <c r="C371" s="4">
        <v>15.2377332897532</v>
      </c>
      <c r="D371" s="4">
        <v>6.34</v>
      </c>
      <c r="E371" s="4">
        <v>354.27226671024698</v>
      </c>
      <c r="F371" s="4">
        <v>0</v>
      </c>
      <c r="G371" s="4">
        <v>85.96</v>
      </c>
      <c r="H371" s="4">
        <v>122.63</v>
      </c>
      <c r="I371" s="5">
        <f t="shared" si="10"/>
        <v>584.44000000000017</v>
      </c>
      <c r="J371" s="11" t="str">
        <f t="shared" si="11"/>
        <v>P0031|Oct</v>
      </c>
    </row>
    <row r="372" spans="1:10" ht="15" customHeight="1" x14ac:dyDescent="0.25">
      <c r="A372" s="2" t="s">
        <v>97</v>
      </c>
      <c r="B372" s="2" t="s">
        <v>9</v>
      </c>
      <c r="C372" s="4">
        <v>32.343481748896899</v>
      </c>
      <c r="D372" s="4">
        <v>4.04</v>
      </c>
      <c r="E372" s="4">
        <v>320.16044925792198</v>
      </c>
      <c r="F372" s="4">
        <v>100.996068993181</v>
      </c>
      <c r="G372" s="4">
        <v>85.96</v>
      </c>
      <c r="H372" s="4">
        <v>31.64</v>
      </c>
      <c r="I372" s="5">
        <f t="shared" si="10"/>
        <v>575.13999999999987</v>
      </c>
      <c r="J372" s="11" t="str">
        <f t="shared" si="11"/>
        <v>P0031|Nov</v>
      </c>
    </row>
    <row r="373" spans="1:10" ht="15" customHeight="1" x14ac:dyDescent="0.25">
      <c r="A373" s="2" t="s">
        <v>97</v>
      </c>
      <c r="B373" s="2" t="s">
        <v>10</v>
      </c>
      <c r="C373" s="4">
        <v>240.703053015378</v>
      </c>
      <c r="D373" s="4">
        <v>12.98</v>
      </c>
      <c r="E373" s="4">
        <v>573.53700491046504</v>
      </c>
      <c r="F373" s="4">
        <v>72.369942074156796</v>
      </c>
      <c r="G373" s="4">
        <v>85.96</v>
      </c>
      <c r="H373" s="4">
        <v>55.84</v>
      </c>
      <c r="I373" s="5">
        <f t="shared" si="10"/>
        <v>1041.3899999999999</v>
      </c>
      <c r="J373" s="11" t="str">
        <f t="shared" si="11"/>
        <v>P0031|Dec</v>
      </c>
    </row>
    <row r="374" spans="1:10" ht="15" customHeight="1" x14ac:dyDescent="0.25">
      <c r="A374" s="2" t="s">
        <v>97</v>
      </c>
      <c r="B374" s="2" t="s">
        <v>11</v>
      </c>
      <c r="C374" s="4">
        <v>18.3022704021406</v>
      </c>
      <c r="D374" s="4">
        <v>6.24</v>
      </c>
      <c r="E374" s="4">
        <v>631.11277248760496</v>
      </c>
      <c r="F374" s="4">
        <v>79.634957110254206</v>
      </c>
      <c r="G374" s="4">
        <v>85.96</v>
      </c>
      <c r="H374" s="4">
        <v>55.84</v>
      </c>
      <c r="I374" s="5">
        <f t="shared" si="10"/>
        <v>877.0899999999998</v>
      </c>
      <c r="J374" s="11" t="str">
        <f t="shared" si="11"/>
        <v>P0031|Jan</v>
      </c>
    </row>
    <row r="375" spans="1:10" ht="15" customHeight="1" x14ac:dyDescent="0.25">
      <c r="A375" s="2" t="s">
        <v>97</v>
      </c>
      <c r="B375" s="2" t="s">
        <v>12</v>
      </c>
      <c r="C375" s="4">
        <v>35.326245739328002</v>
      </c>
      <c r="D375" s="4">
        <v>9.34</v>
      </c>
      <c r="E375" s="4">
        <v>523.57214737867196</v>
      </c>
      <c r="F375" s="4">
        <v>82.581606881999704</v>
      </c>
      <c r="G375" s="4">
        <v>85.96</v>
      </c>
      <c r="H375" s="4">
        <v>55.84</v>
      </c>
      <c r="I375" s="5">
        <f t="shared" si="10"/>
        <v>792.61999999999978</v>
      </c>
      <c r="J375" s="11" t="str">
        <f t="shared" si="11"/>
        <v>P0031|Feb</v>
      </c>
    </row>
    <row r="376" spans="1:10" ht="15" customHeight="1" x14ac:dyDescent="0.25">
      <c r="A376" s="2" t="s">
        <v>97</v>
      </c>
      <c r="B376" s="2" t="s">
        <v>13</v>
      </c>
      <c r="C376" s="4">
        <v>19.127806514549501</v>
      </c>
      <c r="D376" s="4">
        <v>4.04</v>
      </c>
      <c r="E376" s="4">
        <v>527.25042232744102</v>
      </c>
      <c r="F376" s="4">
        <v>83.161771158009998</v>
      </c>
      <c r="G376" s="4">
        <v>85.96</v>
      </c>
      <c r="H376" s="4">
        <v>55.84</v>
      </c>
      <c r="I376" s="5">
        <f t="shared" si="10"/>
        <v>775.38000000000056</v>
      </c>
      <c r="J376" s="11" t="str">
        <f t="shared" si="11"/>
        <v>P0031|Mar</v>
      </c>
    </row>
    <row r="377" spans="1:10" ht="15" customHeight="1" x14ac:dyDescent="0.25">
      <c r="A377" s="2" t="s">
        <v>99</v>
      </c>
      <c r="B377" s="2" t="s">
        <v>2</v>
      </c>
      <c r="C377" s="4">
        <v>290.38707406936902</v>
      </c>
      <c r="D377" s="4">
        <v>6.82</v>
      </c>
      <c r="E377" s="4">
        <v>353.272925930631</v>
      </c>
      <c r="F377" s="4">
        <v>0</v>
      </c>
      <c r="G377" s="4">
        <v>85.96</v>
      </c>
      <c r="H377" s="4">
        <v>59.62</v>
      </c>
      <c r="I377" s="5">
        <f t="shared" si="10"/>
        <v>796.06000000000006</v>
      </c>
      <c r="J377" s="11" t="str">
        <f t="shared" si="11"/>
        <v>P0032|Apr</v>
      </c>
    </row>
    <row r="378" spans="1:10" ht="15" customHeight="1" x14ac:dyDescent="0.25">
      <c r="A378" s="2" t="s">
        <v>99</v>
      </c>
      <c r="B378" s="2" t="s">
        <v>3</v>
      </c>
      <c r="C378" s="4">
        <v>37.236500897205801</v>
      </c>
      <c r="D378" s="4">
        <v>17.28</v>
      </c>
      <c r="E378" s="4">
        <v>445.35349910279399</v>
      </c>
      <c r="F378" s="4">
        <v>0</v>
      </c>
      <c r="G378" s="4">
        <v>85.96</v>
      </c>
      <c r="H378" s="4">
        <v>387.74</v>
      </c>
      <c r="I378" s="5">
        <f t="shared" si="10"/>
        <v>973.56999999999982</v>
      </c>
      <c r="J378" s="11" t="str">
        <f t="shared" si="11"/>
        <v>P0032|May</v>
      </c>
    </row>
    <row r="379" spans="1:10" ht="15" customHeight="1" x14ac:dyDescent="0.25">
      <c r="A379" s="2" t="s">
        <v>99</v>
      </c>
      <c r="B379" s="2" t="s">
        <v>4</v>
      </c>
      <c r="C379" s="4">
        <v>48.597443252681501</v>
      </c>
      <c r="D379" s="4">
        <v>9.65</v>
      </c>
      <c r="E379" s="4">
        <v>427.75255674731898</v>
      </c>
      <c r="F379" s="4">
        <v>0</v>
      </c>
      <c r="G379" s="4">
        <v>85.96</v>
      </c>
      <c r="H379" s="4">
        <v>502.38</v>
      </c>
      <c r="I379" s="5">
        <f t="shared" si="10"/>
        <v>1074.3400000000006</v>
      </c>
      <c r="J379" s="11" t="str">
        <f t="shared" si="11"/>
        <v>P0032|Jun</v>
      </c>
    </row>
    <row r="380" spans="1:10" ht="15" customHeight="1" x14ac:dyDescent="0.25">
      <c r="A380" s="2" t="s">
        <v>99</v>
      </c>
      <c r="B380" s="2" t="s">
        <v>5</v>
      </c>
      <c r="C380" s="4">
        <v>33.217980341408101</v>
      </c>
      <c r="D380" s="4">
        <v>7.49</v>
      </c>
      <c r="E380" s="4">
        <v>541.65201965859205</v>
      </c>
      <c r="F380" s="4">
        <v>0</v>
      </c>
      <c r="G380" s="4">
        <v>85.96</v>
      </c>
      <c r="H380" s="4">
        <v>1346.66</v>
      </c>
      <c r="I380" s="5">
        <f t="shared" si="10"/>
        <v>2014.9800000000002</v>
      </c>
      <c r="J380" s="11" t="str">
        <f t="shared" si="11"/>
        <v>P0032|Jul</v>
      </c>
    </row>
    <row r="381" spans="1:10" ht="15" customHeight="1" x14ac:dyDescent="0.25">
      <c r="A381" s="2" t="s">
        <v>99</v>
      </c>
      <c r="B381" s="2" t="s">
        <v>6</v>
      </c>
      <c r="C381" s="4">
        <v>12.970619778628899</v>
      </c>
      <c r="D381" s="4">
        <v>14.92</v>
      </c>
      <c r="E381" s="4">
        <v>555.14938022137096</v>
      </c>
      <c r="F381" s="4">
        <v>0</v>
      </c>
      <c r="G381" s="4">
        <v>85.96</v>
      </c>
      <c r="H381" s="4">
        <v>1242.2</v>
      </c>
      <c r="I381" s="5">
        <f t="shared" si="10"/>
        <v>1911.1999999999998</v>
      </c>
      <c r="J381" s="11" t="str">
        <f t="shared" si="11"/>
        <v>P0032|Aug</v>
      </c>
    </row>
    <row r="382" spans="1:10" ht="15" customHeight="1" x14ac:dyDescent="0.25">
      <c r="A382" s="2" t="s">
        <v>99</v>
      </c>
      <c r="B382" s="2" t="s">
        <v>7</v>
      </c>
      <c r="C382" s="4">
        <v>15.601168314174499</v>
      </c>
      <c r="D382" s="4">
        <v>4.04</v>
      </c>
      <c r="E382" s="4">
        <v>445.15883168582502</v>
      </c>
      <c r="F382" s="4">
        <v>0</v>
      </c>
      <c r="G382" s="4">
        <v>85.96</v>
      </c>
      <c r="H382" s="4">
        <v>265.95</v>
      </c>
      <c r="I382" s="5">
        <f t="shared" si="10"/>
        <v>816.70999999999958</v>
      </c>
      <c r="J382" s="11" t="str">
        <f t="shared" si="11"/>
        <v>P0032|Sep</v>
      </c>
    </row>
    <row r="383" spans="1:10" ht="15" customHeight="1" x14ac:dyDescent="0.25">
      <c r="A383" s="2" t="s">
        <v>99</v>
      </c>
      <c r="B383" s="2" t="s">
        <v>8</v>
      </c>
      <c r="C383" s="4">
        <v>15.855792816567501</v>
      </c>
      <c r="D383" s="4">
        <v>15.15</v>
      </c>
      <c r="E383" s="4">
        <v>452.42420718343197</v>
      </c>
      <c r="F383" s="4">
        <v>0</v>
      </c>
      <c r="G383" s="4">
        <v>85.96</v>
      </c>
      <c r="H383" s="4">
        <v>183.95</v>
      </c>
      <c r="I383" s="5">
        <f t="shared" si="10"/>
        <v>753.33999999999946</v>
      </c>
      <c r="J383" s="11" t="str">
        <f t="shared" si="11"/>
        <v>P0032|Oct</v>
      </c>
    </row>
    <row r="384" spans="1:10" ht="15" customHeight="1" x14ac:dyDescent="0.25">
      <c r="A384" s="2" t="s">
        <v>99</v>
      </c>
      <c r="B384" s="2" t="s">
        <v>9</v>
      </c>
      <c r="C384" s="4">
        <v>298.15027971588398</v>
      </c>
      <c r="D384" s="4">
        <v>16.89</v>
      </c>
      <c r="E384" s="4">
        <v>333.45653403733701</v>
      </c>
      <c r="F384" s="4">
        <v>105.19318624677901</v>
      </c>
      <c r="G384" s="4">
        <v>85.96</v>
      </c>
      <c r="H384" s="4">
        <v>47.47</v>
      </c>
      <c r="I384" s="5">
        <f t="shared" si="10"/>
        <v>887.12</v>
      </c>
      <c r="J384" s="11" t="str">
        <f t="shared" si="11"/>
        <v>P0032|Nov</v>
      </c>
    </row>
    <row r="385" spans="1:10" ht="15" customHeight="1" x14ac:dyDescent="0.25">
      <c r="A385" s="2" t="s">
        <v>99</v>
      </c>
      <c r="B385" s="2" t="s">
        <v>10</v>
      </c>
      <c r="C385" s="4">
        <v>19.5607101288529</v>
      </c>
      <c r="D385" s="4">
        <v>6.9</v>
      </c>
      <c r="E385" s="4">
        <v>895.78375713757498</v>
      </c>
      <c r="F385" s="4">
        <v>94.195532733571596</v>
      </c>
      <c r="G385" s="4">
        <v>85.96</v>
      </c>
      <c r="H385" s="4">
        <v>83.75</v>
      </c>
      <c r="I385" s="5">
        <f t="shared" si="10"/>
        <v>1186.1499999999994</v>
      </c>
      <c r="J385" s="11" t="str">
        <f t="shared" si="11"/>
        <v>P0032|Dec</v>
      </c>
    </row>
    <row r="386" spans="1:10" ht="15" customHeight="1" x14ac:dyDescent="0.25">
      <c r="A386" s="2" t="s">
        <v>99</v>
      </c>
      <c r="B386" s="2" t="s">
        <v>11</v>
      </c>
      <c r="C386" s="4">
        <v>10.9308926280229</v>
      </c>
      <c r="D386" s="4">
        <v>12.47</v>
      </c>
      <c r="E386" s="4">
        <v>779.74663396728999</v>
      </c>
      <c r="F386" s="4">
        <v>98.392473404687294</v>
      </c>
      <c r="G386" s="4">
        <v>85.96</v>
      </c>
      <c r="H386" s="4">
        <v>83.75</v>
      </c>
      <c r="I386" s="5">
        <f t="shared" si="10"/>
        <v>1071.2500000000002</v>
      </c>
      <c r="J386" s="11" t="str">
        <f t="shared" si="11"/>
        <v>P0032|Jan</v>
      </c>
    </row>
    <row r="387" spans="1:10" ht="15" customHeight="1" x14ac:dyDescent="0.25">
      <c r="A387" s="2" t="s">
        <v>99</v>
      </c>
      <c r="B387" s="2" t="s">
        <v>12</v>
      </c>
      <c r="C387" s="4">
        <v>42.852703495524104</v>
      </c>
      <c r="D387" s="4">
        <v>10.32</v>
      </c>
      <c r="E387" s="4">
        <v>655.30505876341294</v>
      </c>
      <c r="F387" s="4">
        <v>103.362237741062</v>
      </c>
      <c r="G387" s="4">
        <v>85.96</v>
      </c>
      <c r="H387" s="4">
        <v>83.75</v>
      </c>
      <c r="I387" s="5">
        <f t="shared" si="10"/>
        <v>981.54999999999905</v>
      </c>
      <c r="J387" s="11" t="str">
        <f t="shared" si="11"/>
        <v>P0032|Feb</v>
      </c>
    </row>
    <row r="388" spans="1:10" ht="15" customHeight="1" x14ac:dyDescent="0.25">
      <c r="A388" s="2" t="s">
        <v>99</v>
      </c>
      <c r="B388" s="2" t="s">
        <v>13</v>
      </c>
      <c r="C388" s="4">
        <v>13.4081913555992</v>
      </c>
      <c r="D388" s="4">
        <v>8.83</v>
      </c>
      <c r="E388" s="4">
        <v>653.76282907662096</v>
      </c>
      <c r="F388" s="4">
        <v>103.11897956778</v>
      </c>
      <c r="G388" s="4">
        <v>85.96</v>
      </c>
      <c r="H388" s="4">
        <v>83.75</v>
      </c>
      <c r="I388" s="5">
        <f t="shared" si="10"/>
        <v>948.83000000000015</v>
      </c>
      <c r="J388" s="11" t="str">
        <f t="shared" si="11"/>
        <v>P0032|Mar</v>
      </c>
    </row>
    <row r="389" spans="1:10" ht="15" customHeight="1" x14ac:dyDescent="0.25">
      <c r="A389" s="2" t="s">
        <v>101</v>
      </c>
      <c r="B389" s="2" t="s">
        <v>2</v>
      </c>
      <c r="C389" s="4">
        <v>16.339720561052498</v>
      </c>
      <c r="D389" s="4">
        <v>4.6500000000000004</v>
      </c>
      <c r="E389" s="4">
        <v>362.19027943894702</v>
      </c>
      <c r="F389" s="4">
        <v>0</v>
      </c>
      <c r="G389" s="4">
        <v>85.96</v>
      </c>
      <c r="H389" s="4">
        <v>39.75</v>
      </c>
      <c r="I389" s="5">
        <f t="shared" ref="I389:I452" si="12">SUM(C389:H389)</f>
        <v>508.88999999999947</v>
      </c>
      <c r="J389" s="11" t="str">
        <f t="shared" ref="J389:J452" si="13">A389&amp;"|"&amp;B389</f>
        <v>P0033|Apr</v>
      </c>
    </row>
    <row r="390" spans="1:10" ht="15" customHeight="1" x14ac:dyDescent="0.25">
      <c r="A390" s="2" t="s">
        <v>101</v>
      </c>
      <c r="B390" s="2" t="s">
        <v>3</v>
      </c>
      <c r="C390" s="4">
        <v>34.4768835740539</v>
      </c>
      <c r="D390" s="4">
        <v>4.04</v>
      </c>
      <c r="E390" s="4">
        <v>353.403116425946</v>
      </c>
      <c r="F390" s="4">
        <v>0</v>
      </c>
      <c r="G390" s="4">
        <v>85.96</v>
      </c>
      <c r="H390" s="4">
        <v>258.49</v>
      </c>
      <c r="I390" s="5">
        <f t="shared" si="12"/>
        <v>736.36999999999989</v>
      </c>
      <c r="J390" s="11" t="str">
        <f t="shared" si="13"/>
        <v>P0033|May</v>
      </c>
    </row>
    <row r="391" spans="1:10" ht="15" customHeight="1" x14ac:dyDescent="0.25">
      <c r="A391" s="2" t="s">
        <v>101</v>
      </c>
      <c r="B391" s="2" t="s">
        <v>4</v>
      </c>
      <c r="C391" s="4">
        <v>15.193196600751801</v>
      </c>
      <c r="D391" s="4">
        <v>6.74</v>
      </c>
      <c r="E391" s="4">
        <v>353.236803399248</v>
      </c>
      <c r="F391" s="4">
        <v>0</v>
      </c>
      <c r="G391" s="4">
        <v>85.96</v>
      </c>
      <c r="H391" s="4">
        <v>334.92</v>
      </c>
      <c r="I391" s="5">
        <f t="shared" si="12"/>
        <v>796.04999999999973</v>
      </c>
      <c r="J391" s="11" t="str">
        <f t="shared" si="13"/>
        <v>P0033|Jun</v>
      </c>
    </row>
    <row r="392" spans="1:10" ht="15" customHeight="1" x14ac:dyDescent="0.25">
      <c r="A392" s="2" t="s">
        <v>101</v>
      </c>
      <c r="B392" s="2" t="s">
        <v>5</v>
      </c>
      <c r="C392" s="4">
        <v>26.383485913631802</v>
      </c>
      <c r="D392" s="4">
        <v>4.04</v>
      </c>
      <c r="E392" s="4">
        <v>352.04651408636801</v>
      </c>
      <c r="F392" s="4">
        <v>0</v>
      </c>
      <c r="G392" s="4">
        <v>85.96</v>
      </c>
      <c r="H392" s="4">
        <v>897.77</v>
      </c>
      <c r="I392" s="5">
        <f t="shared" si="12"/>
        <v>1366.1999999999998</v>
      </c>
      <c r="J392" s="11" t="str">
        <f t="shared" si="13"/>
        <v>P0033|Jul</v>
      </c>
    </row>
    <row r="393" spans="1:10" ht="15" customHeight="1" x14ac:dyDescent="0.25">
      <c r="A393" s="2" t="s">
        <v>101</v>
      </c>
      <c r="B393" s="2" t="s">
        <v>6</v>
      </c>
      <c r="C393" s="4">
        <v>47.190670391061502</v>
      </c>
      <c r="D393" s="4">
        <v>4.04</v>
      </c>
      <c r="E393" s="4">
        <v>339.27932960893901</v>
      </c>
      <c r="F393" s="4">
        <v>0</v>
      </c>
      <c r="G393" s="4">
        <v>85.96</v>
      </c>
      <c r="H393" s="4">
        <v>828.13</v>
      </c>
      <c r="I393" s="5">
        <f t="shared" si="12"/>
        <v>1304.6000000000004</v>
      </c>
      <c r="J393" s="11" t="str">
        <f t="shared" si="13"/>
        <v>P0033|Aug</v>
      </c>
    </row>
    <row r="394" spans="1:10" ht="15" customHeight="1" x14ac:dyDescent="0.25">
      <c r="A394" s="2" t="s">
        <v>101</v>
      </c>
      <c r="B394" s="2" t="s">
        <v>7</v>
      </c>
      <c r="C394" s="4">
        <v>46.772920238632402</v>
      </c>
      <c r="D394" s="4">
        <v>5.13</v>
      </c>
      <c r="E394" s="4">
        <v>350.74707976136801</v>
      </c>
      <c r="F394" s="4">
        <v>0</v>
      </c>
      <c r="G394" s="4">
        <v>85.96</v>
      </c>
      <c r="H394" s="4">
        <v>177.3</v>
      </c>
      <c r="I394" s="5">
        <f t="shared" si="12"/>
        <v>665.91000000000042</v>
      </c>
      <c r="J394" s="11" t="str">
        <f t="shared" si="13"/>
        <v>P0033|Sep</v>
      </c>
    </row>
    <row r="395" spans="1:10" ht="15" customHeight="1" x14ac:dyDescent="0.25">
      <c r="A395" s="2" t="s">
        <v>101</v>
      </c>
      <c r="B395" s="2" t="s">
        <v>8</v>
      </c>
      <c r="C395" s="4">
        <v>15.5589747780138</v>
      </c>
      <c r="D395" s="4">
        <v>12.71</v>
      </c>
      <c r="E395" s="4">
        <v>361.74102522198598</v>
      </c>
      <c r="F395" s="4">
        <v>0</v>
      </c>
      <c r="G395" s="4">
        <v>85.96</v>
      </c>
      <c r="H395" s="4">
        <v>122.63</v>
      </c>
      <c r="I395" s="5">
        <f t="shared" si="12"/>
        <v>598.59999999999968</v>
      </c>
      <c r="J395" s="11" t="str">
        <f t="shared" si="13"/>
        <v>P0033|Oct</v>
      </c>
    </row>
    <row r="396" spans="1:10" ht="15" customHeight="1" x14ac:dyDescent="0.25">
      <c r="A396" s="2" t="s">
        <v>101</v>
      </c>
      <c r="B396" s="2" t="s">
        <v>9</v>
      </c>
      <c r="C396" s="4">
        <v>324.61474554651397</v>
      </c>
      <c r="D396" s="4">
        <v>8.35</v>
      </c>
      <c r="E396" s="4">
        <v>255.99155487134399</v>
      </c>
      <c r="F396" s="4">
        <v>80.753699582142104</v>
      </c>
      <c r="G396" s="4">
        <v>85.96</v>
      </c>
      <c r="H396" s="4">
        <v>31.64</v>
      </c>
      <c r="I396" s="5">
        <f t="shared" si="12"/>
        <v>787.31000000000006</v>
      </c>
      <c r="J396" s="11" t="str">
        <f t="shared" si="13"/>
        <v>P0033|Nov</v>
      </c>
    </row>
    <row r="397" spans="1:10" ht="15" customHeight="1" x14ac:dyDescent="0.25">
      <c r="A397" s="2" t="s">
        <v>101</v>
      </c>
      <c r="B397" s="2" t="s">
        <v>10</v>
      </c>
      <c r="C397" s="4">
        <v>19.038208479940199</v>
      </c>
      <c r="D397" s="4">
        <v>4.04</v>
      </c>
      <c r="E397" s="4">
        <v>634.12655042950098</v>
      </c>
      <c r="F397" s="4">
        <v>80.015241090558803</v>
      </c>
      <c r="G397" s="4">
        <v>85.96</v>
      </c>
      <c r="H397" s="4">
        <v>55.84</v>
      </c>
      <c r="I397" s="5">
        <f t="shared" si="12"/>
        <v>879.02</v>
      </c>
      <c r="J397" s="11" t="str">
        <f t="shared" si="13"/>
        <v>P0033|Dec</v>
      </c>
    </row>
    <row r="398" spans="1:10" ht="15" customHeight="1" x14ac:dyDescent="0.25">
      <c r="A398" s="2" t="s">
        <v>101</v>
      </c>
      <c r="B398" s="2" t="s">
        <v>11</v>
      </c>
      <c r="C398" s="4">
        <v>20.556664606607999</v>
      </c>
      <c r="D398" s="4">
        <v>4.04</v>
      </c>
      <c r="E398" s="4">
        <v>549.00955550273397</v>
      </c>
      <c r="F398" s="4">
        <v>86.593779890658396</v>
      </c>
      <c r="G398" s="4">
        <v>85.96</v>
      </c>
      <c r="H398" s="4">
        <v>55.84</v>
      </c>
      <c r="I398" s="5">
        <f t="shared" si="12"/>
        <v>802.00000000000045</v>
      </c>
      <c r="J398" s="11" t="str">
        <f t="shared" si="13"/>
        <v>P0033|Jan</v>
      </c>
    </row>
    <row r="399" spans="1:10" ht="15" customHeight="1" x14ac:dyDescent="0.25">
      <c r="A399" s="2" t="s">
        <v>101</v>
      </c>
      <c r="B399" s="2" t="s">
        <v>12</v>
      </c>
      <c r="C399" s="4">
        <v>25.242820730671198</v>
      </c>
      <c r="D399" s="4">
        <v>4.04</v>
      </c>
      <c r="E399" s="4">
        <v>548.48598130841106</v>
      </c>
      <c r="F399" s="4">
        <v>86.511197960917599</v>
      </c>
      <c r="G399" s="4">
        <v>85.96</v>
      </c>
      <c r="H399" s="4">
        <v>55.84</v>
      </c>
      <c r="I399" s="5">
        <f t="shared" si="12"/>
        <v>806.07999999999993</v>
      </c>
      <c r="J399" s="11" t="str">
        <f t="shared" si="13"/>
        <v>P0033|Feb</v>
      </c>
    </row>
    <row r="400" spans="1:10" ht="15" customHeight="1" x14ac:dyDescent="0.25">
      <c r="A400" s="2" t="s">
        <v>101</v>
      </c>
      <c r="B400" s="2" t="s">
        <v>13</v>
      </c>
      <c r="C400" s="4">
        <v>67.242275660470995</v>
      </c>
      <c r="D400" s="4">
        <v>7.73</v>
      </c>
      <c r="E400" s="4">
        <v>411.878440240472</v>
      </c>
      <c r="F400" s="4">
        <v>86.619284099056898</v>
      </c>
      <c r="G400" s="4">
        <v>85.96</v>
      </c>
      <c r="H400" s="4">
        <v>55.84</v>
      </c>
      <c r="I400" s="5">
        <f t="shared" si="12"/>
        <v>715.27</v>
      </c>
      <c r="J400" s="11" t="str">
        <f t="shared" si="13"/>
        <v>P0033|Mar</v>
      </c>
    </row>
    <row r="401" spans="1:10" ht="15" customHeight="1" x14ac:dyDescent="0.25">
      <c r="A401" s="2" t="s">
        <v>103</v>
      </c>
      <c r="B401" s="2" t="s">
        <v>2</v>
      </c>
      <c r="C401" s="4">
        <v>35.110803502446601</v>
      </c>
      <c r="D401" s="4">
        <v>11.96</v>
      </c>
      <c r="E401" s="4">
        <v>446.63919649755297</v>
      </c>
      <c r="F401" s="4">
        <v>0</v>
      </c>
      <c r="G401" s="4">
        <v>85.96</v>
      </c>
      <c r="H401" s="4">
        <v>59.62</v>
      </c>
      <c r="I401" s="5">
        <f t="shared" si="12"/>
        <v>639.28999999999962</v>
      </c>
      <c r="J401" s="11" t="str">
        <f t="shared" si="13"/>
        <v>P0034|Apr</v>
      </c>
    </row>
    <row r="402" spans="1:10" ht="15" customHeight="1" x14ac:dyDescent="0.25">
      <c r="A402" s="2" t="s">
        <v>103</v>
      </c>
      <c r="B402" s="2" t="s">
        <v>3</v>
      </c>
      <c r="C402" s="4">
        <v>43.329184060721097</v>
      </c>
      <c r="D402" s="4">
        <v>12.37</v>
      </c>
      <c r="E402" s="4">
        <v>442.51081593927898</v>
      </c>
      <c r="F402" s="4">
        <v>0</v>
      </c>
      <c r="G402" s="4">
        <v>85.96</v>
      </c>
      <c r="H402" s="4">
        <v>387.74</v>
      </c>
      <c r="I402" s="5">
        <f t="shared" si="12"/>
        <v>971.91000000000008</v>
      </c>
      <c r="J402" s="11" t="str">
        <f t="shared" si="13"/>
        <v>P0034|May</v>
      </c>
    </row>
    <row r="403" spans="1:10" ht="15" customHeight="1" x14ac:dyDescent="0.25">
      <c r="A403" s="2" t="s">
        <v>103</v>
      </c>
      <c r="B403" s="2" t="s">
        <v>4</v>
      </c>
      <c r="C403" s="4">
        <v>15.290675403676699</v>
      </c>
      <c r="D403" s="4">
        <v>5.28</v>
      </c>
      <c r="E403" s="4">
        <v>436.299324596323</v>
      </c>
      <c r="F403" s="4">
        <v>0</v>
      </c>
      <c r="G403" s="4">
        <v>85.96</v>
      </c>
      <c r="H403" s="4">
        <v>502.38</v>
      </c>
      <c r="I403" s="5">
        <f t="shared" si="12"/>
        <v>1045.2099999999996</v>
      </c>
      <c r="J403" s="11" t="str">
        <f t="shared" si="13"/>
        <v>P0034|Jun</v>
      </c>
    </row>
    <row r="404" spans="1:10" ht="15" customHeight="1" x14ac:dyDescent="0.25">
      <c r="A404" s="2" t="s">
        <v>103</v>
      </c>
      <c r="B404" s="2" t="s">
        <v>5</v>
      </c>
      <c r="C404" s="4">
        <v>25.8479873787267</v>
      </c>
      <c r="D404" s="4">
        <v>13.26</v>
      </c>
      <c r="E404" s="4">
        <v>554.25201262127302</v>
      </c>
      <c r="F404" s="4">
        <v>0</v>
      </c>
      <c r="G404" s="4">
        <v>85.96</v>
      </c>
      <c r="H404" s="4">
        <v>1346.66</v>
      </c>
      <c r="I404" s="5">
        <f t="shared" si="12"/>
        <v>2025.9799999999998</v>
      </c>
      <c r="J404" s="11" t="str">
        <f t="shared" si="13"/>
        <v>P0034|Jul</v>
      </c>
    </row>
    <row r="405" spans="1:10" ht="15" customHeight="1" x14ac:dyDescent="0.25">
      <c r="A405" s="2" t="s">
        <v>103</v>
      </c>
      <c r="B405" s="2" t="s">
        <v>6</v>
      </c>
      <c r="C405" s="4">
        <v>32.8417292073011</v>
      </c>
      <c r="D405" s="4">
        <v>7.6</v>
      </c>
      <c r="E405" s="4">
        <v>545.39827079269901</v>
      </c>
      <c r="F405" s="4">
        <v>0</v>
      </c>
      <c r="G405" s="4">
        <v>85.96</v>
      </c>
      <c r="H405" s="4">
        <v>1242.2</v>
      </c>
      <c r="I405" s="5">
        <f t="shared" si="12"/>
        <v>1914.0000000000002</v>
      </c>
      <c r="J405" s="11" t="str">
        <f t="shared" si="13"/>
        <v>P0034|Aug</v>
      </c>
    </row>
    <row r="406" spans="1:10" ht="15" customHeight="1" x14ac:dyDescent="0.25">
      <c r="A406" s="2" t="s">
        <v>103</v>
      </c>
      <c r="B406" s="2" t="s">
        <v>7</v>
      </c>
      <c r="C406" s="4">
        <v>17.8359441649228</v>
      </c>
      <c r="D406" s="4">
        <v>13.75</v>
      </c>
      <c r="E406" s="4">
        <v>448.49405583507701</v>
      </c>
      <c r="F406" s="4">
        <v>0</v>
      </c>
      <c r="G406" s="4">
        <v>85.96</v>
      </c>
      <c r="H406" s="4">
        <v>265.95</v>
      </c>
      <c r="I406" s="5">
        <f t="shared" si="12"/>
        <v>831.98999999999978</v>
      </c>
      <c r="J406" s="11" t="str">
        <f t="shared" si="13"/>
        <v>P0034|Sep</v>
      </c>
    </row>
    <row r="407" spans="1:10" ht="15" customHeight="1" x14ac:dyDescent="0.25">
      <c r="A407" s="2" t="s">
        <v>103</v>
      </c>
      <c r="B407" s="2" t="s">
        <v>8</v>
      </c>
      <c r="C407" s="4">
        <v>67.026155386463799</v>
      </c>
      <c r="D407" s="4">
        <v>6.8</v>
      </c>
      <c r="E407" s="4">
        <v>429.60384461353601</v>
      </c>
      <c r="F407" s="4">
        <v>0</v>
      </c>
      <c r="G407" s="4">
        <v>85.96</v>
      </c>
      <c r="H407" s="4">
        <v>183.95</v>
      </c>
      <c r="I407" s="5">
        <f t="shared" si="12"/>
        <v>773.33999999999992</v>
      </c>
      <c r="J407" s="11" t="str">
        <f t="shared" si="13"/>
        <v>P0034|Oct</v>
      </c>
    </row>
    <row r="408" spans="1:10" ht="15" customHeight="1" x14ac:dyDescent="0.25">
      <c r="A408" s="2" t="s">
        <v>103</v>
      </c>
      <c r="B408" s="2" t="s">
        <v>9</v>
      </c>
      <c r="C408" s="4">
        <v>62.333539090766102</v>
      </c>
      <c r="D408" s="4">
        <v>16.309999999999999</v>
      </c>
      <c r="E408" s="4">
        <v>399.40802265219401</v>
      </c>
      <c r="F408" s="4">
        <v>125.998438257039</v>
      </c>
      <c r="G408" s="4">
        <v>85.96</v>
      </c>
      <c r="H408" s="4">
        <v>47.47</v>
      </c>
      <c r="I408" s="5">
        <f t="shared" si="12"/>
        <v>737.47999999999911</v>
      </c>
      <c r="J408" s="11" t="str">
        <f t="shared" si="13"/>
        <v>P0034|Nov</v>
      </c>
    </row>
    <row r="409" spans="1:10" ht="15" customHeight="1" x14ac:dyDescent="0.25">
      <c r="A409" s="2" t="s">
        <v>103</v>
      </c>
      <c r="B409" s="2" t="s">
        <v>10</v>
      </c>
      <c r="C409" s="4">
        <v>29.011212088329401</v>
      </c>
      <c r="D409" s="4">
        <v>4.04</v>
      </c>
      <c r="E409" s="4">
        <v>890.96044707286603</v>
      </c>
      <c r="F409" s="4">
        <v>93.688340838804194</v>
      </c>
      <c r="G409" s="4">
        <v>85.96</v>
      </c>
      <c r="H409" s="4">
        <v>83.75</v>
      </c>
      <c r="I409" s="5">
        <f t="shared" si="12"/>
        <v>1187.4099999999996</v>
      </c>
      <c r="J409" s="11" t="str">
        <f t="shared" si="13"/>
        <v>P0034|Dec</v>
      </c>
    </row>
    <row r="410" spans="1:10" ht="15" customHeight="1" x14ac:dyDescent="0.25">
      <c r="A410" s="2" t="s">
        <v>103</v>
      </c>
      <c r="B410" s="2" t="s">
        <v>11</v>
      </c>
      <c r="C410" s="4">
        <v>169.35392255200199</v>
      </c>
      <c r="D410" s="4">
        <v>8.6300000000000008</v>
      </c>
      <c r="E410" s="4">
        <v>751.817808106553</v>
      </c>
      <c r="F410" s="4">
        <v>94.868269341445398</v>
      </c>
      <c r="G410" s="4">
        <v>85.96</v>
      </c>
      <c r="H410" s="4">
        <v>83.75</v>
      </c>
      <c r="I410" s="5">
        <f t="shared" si="12"/>
        <v>1194.3800000000006</v>
      </c>
      <c r="J410" s="11" t="str">
        <f t="shared" si="13"/>
        <v>P0034|Jan</v>
      </c>
    </row>
    <row r="411" spans="1:10" ht="15" customHeight="1" x14ac:dyDescent="0.25">
      <c r="A411" s="2" t="s">
        <v>103</v>
      </c>
      <c r="B411" s="2" t="s">
        <v>12</v>
      </c>
      <c r="C411" s="4">
        <v>29.729160748994499</v>
      </c>
      <c r="D411" s="4">
        <v>5.46</v>
      </c>
      <c r="E411" s="4">
        <v>658.95317822296602</v>
      </c>
      <c r="F411" s="4">
        <v>103.937661028039</v>
      </c>
      <c r="G411" s="4">
        <v>85.96</v>
      </c>
      <c r="H411" s="4">
        <v>83.75</v>
      </c>
      <c r="I411" s="5">
        <f t="shared" si="12"/>
        <v>967.78999999999951</v>
      </c>
      <c r="J411" s="11" t="str">
        <f t="shared" si="13"/>
        <v>P0034|Feb</v>
      </c>
    </row>
    <row r="412" spans="1:10" ht="15" customHeight="1" x14ac:dyDescent="0.25">
      <c r="A412" s="2" t="s">
        <v>103</v>
      </c>
      <c r="B412" s="2" t="s">
        <v>13</v>
      </c>
      <c r="C412" s="4">
        <v>27.324578462013299</v>
      </c>
      <c r="D412" s="4">
        <v>9.24</v>
      </c>
      <c r="E412" s="4">
        <v>648.58340085658097</v>
      </c>
      <c r="F412" s="4">
        <v>102.30202068140601</v>
      </c>
      <c r="G412" s="4">
        <v>85.96</v>
      </c>
      <c r="H412" s="4">
        <v>83.75</v>
      </c>
      <c r="I412" s="5">
        <f t="shared" si="12"/>
        <v>957.16000000000031</v>
      </c>
      <c r="J412" s="11" t="str">
        <f t="shared" si="13"/>
        <v>P0034|Mar</v>
      </c>
    </row>
    <row r="413" spans="1:10" ht="15" customHeight="1" x14ac:dyDescent="0.25">
      <c r="A413" s="2" t="s">
        <v>105</v>
      </c>
      <c r="B413" s="2" t="s">
        <v>2</v>
      </c>
      <c r="C413" s="4">
        <v>25.720915848154998</v>
      </c>
      <c r="D413" s="4">
        <v>7.09</v>
      </c>
      <c r="E413" s="4">
        <v>366.54908415184502</v>
      </c>
      <c r="F413" s="4">
        <v>0</v>
      </c>
      <c r="G413" s="4">
        <v>85.96</v>
      </c>
      <c r="H413" s="4">
        <v>39.75</v>
      </c>
      <c r="I413" s="5">
        <f t="shared" si="12"/>
        <v>525.06999999999994</v>
      </c>
      <c r="J413" s="11" t="str">
        <f t="shared" si="13"/>
        <v>P0035|Apr</v>
      </c>
    </row>
    <row r="414" spans="1:10" ht="15" customHeight="1" x14ac:dyDescent="0.25">
      <c r="A414" s="2" t="s">
        <v>105</v>
      </c>
      <c r="B414" s="2" t="s">
        <v>3</v>
      </c>
      <c r="C414" s="4">
        <v>15.206805033502199</v>
      </c>
      <c r="D414" s="4">
        <v>4.04</v>
      </c>
      <c r="E414" s="4">
        <v>353.55319496649798</v>
      </c>
      <c r="F414" s="4">
        <v>0</v>
      </c>
      <c r="G414" s="4">
        <v>85.96</v>
      </c>
      <c r="H414" s="4">
        <v>258.49</v>
      </c>
      <c r="I414" s="5">
        <f t="shared" si="12"/>
        <v>717.25000000000023</v>
      </c>
      <c r="J414" s="11" t="str">
        <f t="shared" si="13"/>
        <v>P0035|May</v>
      </c>
    </row>
    <row r="415" spans="1:10" ht="15" customHeight="1" x14ac:dyDescent="0.25">
      <c r="A415" s="2" t="s">
        <v>105</v>
      </c>
      <c r="B415" s="2" t="s">
        <v>4</v>
      </c>
      <c r="C415" s="4">
        <v>239.77374832664</v>
      </c>
      <c r="D415" s="4">
        <v>4.04</v>
      </c>
      <c r="E415" s="4">
        <v>276.39625167335998</v>
      </c>
      <c r="F415" s="4">
        <v>0</v>
      </c>
      <c r="G415" s="4">
        <v>85.96</v>
      </c>
      <c r="H415" s="4">
        <v>334.92</v>
      </c>
      <c r="I415" s="5">
        <f t="shared" si="12"/>
        <v>941.09000000000015</v>
      </c>
      <c r="J415" s="11" t="str">
        <f t="shared" si="13"/>
        <v>P0035|Jun</v>
      </c>
    </row>
    <row r="416" spans="1:10" ht="15" customHeight="1" x14ac:dyDescent="0.25">
      <c r="A416" s="2" t="s">
        <v>105</v>
      </c>
      <c r="B416" s="2" t="s">
        <v>5</v>
      </c>
      <c r="C416" s="4">
        <v>12.691743196965801</v>
      </c>
      <c r="D416" s="4">
        <v>9.17</v>
      </c>
      <c r="E416" s="4">
        <v>442.618256803034</v>
      </c>
      <c r="F416" s="4">
        <v>0</v>
      </c>
      <c r="G416" s="4">
        <v>85.96</v>
      </c>
      <c r="H416" s="4">
        <v>897.77</v>
      </c>
      <c r="I416" s="5">
        <f t="shared" si="12"/>
        <v>1448.2099999999998</v>
      </c>
      <c r="J416" s="11" t="str">
        <f t="shared" si="13"/>
        <v>P0035|Jul</v>
      </c>
    </row>
    <row r="417" spans="1:10" ht="15" customHeight="1" x14ac:dyDescent="0.25">
      <c r="A417" s="2" t="s">
        <v>105</v>
      </c>
      <c r="B417" s="2" t="s">
        <v>6</v>
      </c>
      <c r="C417" s="4">
        <v>15.352374026256999</v>
      </c>
      <c r="D417" s="4">
        <v>8.25</v>
      </c>
      <c r="E417" s="4">
        <v>356.93762597374302</v>
      </c>
      <c r="F417" s="4">
        <v>0</v>
      </c>
      <c r="G417" s="4">
        <v>85.96</v>
      </c>
      <c r="H417" s="4">
        <v>828.13</v>
      </c>
      <c r="I417" s="5">
        <f t="shared" si="12"/>
        <v>1294.6300000000001</v>
      </c>
      <c r="J417" s="11" t="str">
        <f t="shared" si="13"/>
        <v>P0035|Aug</v>
      </c>
    </row>
    <row r="418" spans="1:10" ht="15" customHeight="1" x14ac:dyDescent="0.25">
      <c r="A418" s="2" t="s">
        <v>105</v>
      </c>
      <c r="B418" s="2" t="s">
        <v>7</v>
      </c>
      <c r="C418" s="4">
        <v>40.470162601626001</v>
      </c>
      <c r="D418" s="4">
        <v>10.47</v>
      </c>
      <c r="E418" s="4">
        <v>342.43983739837398</v>
      </c>
      <c r="F418" s="4">
        <v>0</v>
      </c>
      <c r="G418" s="4">
        <v>85.96</v>
      </c>
      <c r="H418" s="4">
        <v>177.3</v>
      </c>
      <c r="I418" s="5">
        <f t="shared" si="12"/>
        <v>656.64</v>
      </c>
      <c r="J418" s="11" t="str">
        <f t="shared" si="13"/>
        <v>P0035|Sep</v>
      </c>
    </row>
    <row r="419" spans="1:10" ht="15" customHeight="1" x14ac:dyDescent="0.25">
      <c r="A419" s="2" t="s">
        <v>105</v>
      </c>
      <c r="B419" s="2" t="s">
        <v>8</v>
      </c>
      <c r="C419" s="4">
        <v>15.554851010513699</v>
      </c>
      <c r="D419" s="4">
        <v>11.58</v>
      </c>
      <c r="E419" s="4">
        <v>361.64514898948602</v>
      </c>
      <c r="F419" s="4">
        <v>0</v>
      </c>
      <c r="G419" s="4">
        <v>85.96</v>
      </c>
      <c r="H419" s="4">
        <v>122.63</v>
      </c>
      <c r="I419" s="5">
        <f t="shared" si="12"/>
        <v>597.36999999999966</v>
      </c>
      <c r="J419" s="11" t="str">
        <f t="shared" si="13"/>
        <v>P0035|Oct</v>
      </c>
    </row>
    <row r="420" spans="1:10" ht="15" customHeight="1" x14ac:dyDescent="0.25">
      <c r="A420" s="2" t="s">
        <v>105</v>
      </c>
      <c r="B420" s="2" t="s">
        <v>9</v>
      </c>
      <c r="C420" s="4">
        <v>339.47161598702598</v>
      </c>
      <c r="D420" s="4">
        <v>8.59</v>
      </c>
      <c r="E420" s="4">
        <v>251.98011224206701</v>
      </c>
      <c r="F420" s="4">
        <v>79.488271770906707</v>
      </c>
      <c r="G420" s="4">
        <v>85.96</v>
      </c>
      <c r="H420" s="4">
        <v>31.64</v>
      </c>
      <c r="I420" s="5">
        <f t="shared" si="12"/>
        <v>797.12999999999977</v>
      </c>
      <c r="J420" s="11" t="str">
        <f t="shared" si="13"/>
        <v>P0035|Nov</v>
      </c>
    </row>
    <row r="421" spans="1:10" ht="15" customHeight="1" x14ac:dyDescent="0.25">
      <c r="A421" s="2" t="s">
        <v>105</v>
      </c>
      <c r="B421" s="2" t="s">
        <v>10</v>
      </c>
      <c r="C421" s="4">
        <v>10.362021012028601</v>
      </c>
      <c r="D421" s="4">
        <v>4.04</v>
      </c>
      <c r="E421" s="4">
        <v>722.74069938588002</v>
      </c>
      <c r="F421" s="4">
        <v>75.997279602091098</v>
      </c>
      <c r="G421" s="4">
        <v>85.96</v>
      </c>
      <c r="H421" s="4">
        <v>55.84</v>
      </c>
      <c r="I421" s="5">
        <f t="shared" si="12"/>
        <v>954.93999999999983</v>
      </c>
      <c r="J421" s="11" t="str">
        <f t="shared" si="13"/>
        <v>P0035|Dec</v>
      </c>
    </row>
    <row r="422" spans="1:10" ht="15" customHeight="1" x14ac:dyDescent="0.25">
      <c r="A422" s="2" t="s">
        <v>105</v>
      </c>
      <c r="B422" s="2" t="s">
        <v>11</v>
      </c>
      <c r="C422" s="4">
        <v>25.213316664728499</v>
      </c>
      <c r="D422" s="4">
        <v>9.5</v>
      </c>
      <c r="E422" s="4">
        <v>723.11956539796995</v>
      </c>
      <c r="F422" s="4">
        <v>76.037117937301701</v>
      </c>
      <c r="G422" s="4">
        <v>85.96</v>
      </c>
      <c r="H422" s="4">
        <v>55.84</v>
      </c>
      <c r="I422" s="5">
        <f t="shared" si="12"/>
        <v>975.67000000000019</v>
      </c>
      <c r="J422" s="11" t="str">
        <f t="shared" si="13"/>
        <v>P0035|Jan</v>
      </c>
    </row>
    <row r="423" spans="1:10" ht="15" customHeight="1" x14ac:dyDescent="0.25">
      <c r="A423" s="2" t="s">
        <v>105</v>
      </c>
      <c r="B423" s="2" t="s">
        <v>12</v>
      </c>
      <c r="C423" s="4">
        <v>16.035046360228801</v>
      </c>
      <c r="D423" s="4">
        <v>5.54</v>
      </c>
      <c r="E423" s="4">
        <v>619.98421779443697</v>
      </c>
      <c r="F423" s="4">
        <v>78.230735845334394</v>
      </c>
      <c r="G423" s="4">
        <v>85.96</v>
      </c>
      <c r="H423" s="4">
        <v>55.84</v>
      </c>
      <c r="I423" s="5">
        <f t="shared" si="12"/>
        <v>861.59000000000026</v>
      </c>
      <c r="J423" s="11" t="str">
        <f t="shared" si="13"/>
        <v>P0035|Feb</v>
      </c>
    </row>
    <row r="424" spans="1:10" ht="15" customHeight="1" x14ac:dyDescent="0.25">
      <c r="A424" s="2" t="s">
        <v>105</v>
      </c>
      <c r="B424" s="2" t="s">
        <v>13</v>
      </c>
      <c r="C424" s="4">
        <v>15.5378472654194</v>
      </c>
      <c r="D424" s="4">
        <v>18.36</v>
      </c>
      <c r="E424" s="4">
        <v>522.87975501220205</v>
      </c>
      <c r="F424" s="4">
        <v>82.4723977223791</v>
      </c>
      <c r="G424" s="4">
        <v>85.96</v>
      </c>
      <c r="H424" s="4">
        <v>55.84</v>
      </c>
      <c r="I424" s="5">
        <f t="shared" si="12"/>
        <v>781.05000000000064</v>
      </c>
      <c r="J424" s="11" t="str">
        <f t="shared" si="13"/>
        <v>P0035|Mar</v>
      </c>
    </row>
    <row r="425" spans="1:10" ht="15" customHeight="1" x14ac:dyDescent="0.25">
      <c r="A425" s="2" t="s">
        <v>107</v>
      </c>
      <c r="B425" s="2" t="s">
        <v>2</v>
      </c>
      <c r="C425" s="4">
        <v>32.419967790423001</v>
      </c>
      <c r="D425" s="4">
        <v>15.88</v>
      </c>
      <c r="E425" s="4">
        <v>555.05003220957701</v>
      </c>
      <c r="F425" s="4">
        <v>0</v>
      </c>
      <c r="G425" s="4">
        <v>85.96</v>
      </c>
      <c r="H425" s="4">
        <v>79.5</v>
      </c>
      <c r="I425" s="5">
        <f t="shared" si="12"/>
        <v>768.81000000000006</v>
      </c>
      <c r="J425" s="11" t="str">
        <f t="shared" si="13"/>
        <v>P0036|Apr</v>
      </c>
    </row>
    <row r="426" spans="1:10" ht="15" customHeight="1" x14ac:dyDescent="0.25">
      <c r="A426" s="2" t="s">
        <v>107</v>
      </c>
      <c r="B426" s="2" t="s">
        <v>3</v>
      </c>
      <c r="C426" s="4">
        <v>78.685554495509393</v>
      </c>
      <c r="D426" s="4">
        <v>13.44</v>
      </c>
      <c r="E426" s="4">
        <v>519.71444550449098</v>
      </c>
      <c r="F426" s="4">
        <v>0</v>
      </c>
      <c r="G426" s="4">
        <v>85.96</v>
      </c>
      <c r="H426" s="4">
        <v>516.99</v>
      </c>
      <c r="I426" s="5">
        <f t="shared" si="12"/>
        <v>1214.7900000000004</v>
      </c>
      <c r="J426" s="11" t="str">
        <f t="shared" si="13"/>
        <v>P0036|May</v>
      </c>
    </row>
    <row r="427" spans="1:10" ht="15" customHeight="1" x14ac:dyDescent="0.25">
      <c r="A427" s="2" t="s">
        <v>107</v>
      </c>
      <c r="B427" s="2" t="s">
        <v>4</v>
      </c>
      <c r="C427" s="4">
        <v>24.976135458167299</v>
      </c>
      <c r="D427" s="4">
        <v>4.04</v>
      </c>
      <c r="E427" s="4">
        <v>544.93386454183303</v>
      </c>
      <c r="F427" s="4">
        <v>0</v>
      </c>
      <c r="G427" s="4">
        <v>85.96</v>
      </c>
      <c r="H427" s="4">
        <v>669.84</v>
      </c>
      <c r="I427" s="5">
        <f t="shared" si="12"/>
        <v>1329.7500000000005</v>
      </c>
      <c r="J427" s="11" t="str">
        <f t="shared" si="13"/>
        <v>P0036|Jun</v>
      </c>
    </row>
    <row r="428" spans="1:10" ht="15" customHeight="1" x14ac:dyDescent="0.25">
      <c r="A428" s="2" t="s">
        <v>107</v>
      </c>
      <c r="B428" s="2" t="s">
        <v>5</v>
      </c>
      <c r="C428" s="4">
        <v>12.9581173030701</v>
      </c>
      <c r="D428" s="4">
        <v>8.7799999999999994</v>
      </c>
      <c r="E428" s="4">
        <v>677.86188269693002</v>
      </c>
      <c r="F428" s="4">
        <v>0</v>
      </c>
      <c r="G428" s="4">
        <v>85.96</v>
      </c>
      <c r="H428" s="4">
        <v>1795.54</v>
      </c>
      <c r="I428" s="5">
        <f t="shared" si="12"/>
        <v>2581.1000000000004</v>
      </c>
      <c r="J428" s="11" t="str">
        <f t="shared" si="13"/>
        <v>P0036|Jul</v>
      </c>
    </row>
    <row r="429" spans="1:10" ht="15" customHeight="1" x14ac:dyDescent="0.25">
      <c r="A429" s="2" t="s">
        <v>107</v>
      </c>
      <c r="B429" s="2" t="s">
        <v>6</v>
      </c>
      <c r="C429" s="4">
        <v>37.501649928264001</v>
      </c>
      <c r="D429" s="4">
        <v>17.600000000000001</v>
      </c>
      <c r="E429" s="4">
        <v>668.94835007173594</v>
      </c>
      <c r="F429" s="4">
        <v>0</v>
      </c>
      <c r="G429" s="4">
        <v>85.96</v>
      </c>
      <c r="H429" s="4">
        <v>1656.27</v>
      </c>
      <c r="I429" s="5">
        <f t="shared" si="12"/>
        <v>2466.2799999999997</v>
      </c>
      <c r="J429" s="11" t="str">
        <f t="shared" si="13"/>
        <v>P0036|Aug</v>
      </c>
    </row>
    <row r="430" spans="1:10" ht="15" customHeight="1" x14ac:dyDescent="0.25">
      <c r="A430" s="2" t="s">
        <v>107</v>
      </c>
      <c r="B430" s="2" t="s">
        <v>7</v>
      </c>
      <c r="C430" s="4">
        <v>58.372587176602899</v>
      </c>
      <c r="D430" s="4">
        <v>7.89</v>
      </c>
      <c r="E430" s="4">
        <v>524.69741282339703</v>
      </c>
      <c r="F430" s="4">
        <v>0</v>
      </c>
      <c r="G430" s="4">
        <v>85.96</v>
      </c>
      <c r="H430" s="4">
        <v>354.6</v>
      </c>
      <c r="I430" s="5">
        <f t="shared" si="12"/>
        <v>1031.52</v>
      </c>
      <c r="J430" s="11" t="str">
        <f t="shared" si="13"/>
        <v>P0036|Sep</v>
      </c>
    </row>
    <row r="431" spans="1:10" ht="15" customHeight="1" x14ac:dyDescent="0.25">
      <c r="A431" s="2" t="s">
        <v>107</v>
      </c>
      <c r="B431" s="2" t="s">
        <v>8</v>
      </c>
      <c r="C431" s="4">
        <v>53.675807584995297</v>
      </c>
      <c r="D431" s="4">
        <v>4.04</v>
      </c>
      <c r="E431" s="4">
        <v>538.59419241500495</v>
      </c>
      <c r="F431" s="4">
        <v>0</v>
      </c>
      <c r="G431" s="4">
        <v>85.96</v>
      </c>
      <c r="H431" s="4">
        <v>245.27</v>
      </c>
      <c r="I431" s="5">
        <f t="shared" si="12"/>
        <v>927.5400000000003</v>
      </c>
      <c r="J431" s="11" t="str">
        <f t="shared" si="13"/>
        <v>P0036|Oct</v>
      </c>
    </row>
    <row r="432" spans="1:10" ht="15" customHeight="1" x14ac:dyDescent="0.25">
      <c r="A432" s="2" t="s">
        <v>107</v>
      </c>
      <c r="B432" s="2" t="s">
        <v>9</v>
      </c>
      <c r="C432" s="4">
        <v>50.7286080478492</v>
      </c>
      <c r="D432" s="4">
        <v>13.46</v>
      </c>
      <c r="E432" s="4">
        <v>491.82344930709502</v>
      </c>
      <c r="F432" s="4">
        <v>155.14794264505599</v>
      </c>
      <c r="G432" s="4">
        <v>85.96</v>
      </c>
      <c r="H432" s="4">
        <v>63.29</v>
      </c>
      <c r="I432" s="5">
        <f t="shared" si="12"/>
        <v>860.4100000000002</v>
      </c>
      <c r="J432" s="11" t="str">
        <f t="shared" si="13"/>
        <v>P0036|Nov</v>
      </c>
    </row>
    <row r="433" spans="1:10" ht="15" customHeight="1" x14ac:dyDescent="0.25">
      <c r="A433" s="2" t="s">
        <v>107</v>
      </c>
      <c r="B433" s="2" t="s">
        <v>10</v>
      </c>
      <c r="C433" s="4">
        <v>26.573798877685601</v>
      </c>
      <c r="D433" s="4">
        <v>15.86</v>
      </c>
      <c r="E433" s="4">
        <v>1090.48957052472</v>
      </c>
      <c r="F433" s="4">
        <v>114.666630597599</v>
      </c>
      <c r="G433" s="4">
        <v>85.96</v>
      </c>
      <c r="H433" s="4">
        <v>111.67</v>
      </c>
      <c r="I433" s="5">
        <f t="shared" si="12"/>
        <v>1445.2200000000046</v>
      </c>
      <c r="J433" s="11" t="str">
        <f t="shared" si="13"/>
        <v>P0036|Dec</v>
      </c>
    </row>
    <row r="434" spans="1:10" ht="15" customHeight="1" x14ac:dyDescent="0.25">
      <c r="A434" s="2" t="s">
        <v>107</v>
      </c>
      <c r="B434" s="2" t="s">
        <v>11</v>
      </c>
      <c r="C434" s="4">
        <v>20.4001459599762</v>
      </c>
      <c r="D434" s="4">
        <v>10.82</v>
      </c>
      <c r="E434" s="4">
        <v>1099.8581075766599</v>
      </c>
      <c r="F434" s="4">
        <v>115.65174646336401</v>
      </c>
      <c r="G434" s="4">
        <v>85.96</v>
      </c>
      <c r="H434" s="4">
        <v>111.67</v>
      </c>
      <c r="I434" s="5">
        <f t="shared" si="12"/>
        <v>1444.3600000000001</v>
      </c>
      <c r="J434" s="11" t="str">
        <f t="shared" si="13"/>
        <v>P0036|Jan</v>
      </c>
    </row>
    <row r="435" spans="1:10" ht="15" customHeight="1" x14ac:dyDescent="0.25">
      <c r="A435" s="2" t="s">
        <v>107</v>
      </c>
      <c r="B435" s="2" t="s">
        <v>12</v>
      </c>
      <c r="C435" s="4">
        <v>55.701934019790997</v>
      </c>
      <c r="D435" s="4">
        <v>13.49</v>
      </c>
      <c r="E435" s="4">
        <v>805.99126233076504</v>
      </c>
      <c r="F435" s="4">
        <v>127.126803649443</v>
      </c>
      <c r="G435" s="4">
        <v>85.96</v>
      </c>
      <c r="H435" s="4">
        <v>111.67</v>
      </c>
      <c r="I435" s="5">
        <f t="shared" si="12"/>
        <v>1199.9399999999991</v>
      </c>
      <c r="J435" s="11" t="str">
        <f t="shared" si="13"/>
        <v>P0036|Feb</v>
      </c>
    </row>
    <row r="436" spans="1:10" ht="15" customHeight="1" x14ac:dyDescent="0.25">
      <c r="A436" s="2" t="s">
        <v>107</v>
      </c>
      <c r="B436" s="2" t="s">
        <v>13</v>
      </c>
      <c r="C436" s="4">
        <v>26.842278537360901</v>
      </c>
      <c r="D436" s="4">
        <v>18.12</v>
      </c>
      <c r="E436" s="4">
        <v>799.81507154213</v>
      </c>
      <c r="F436" s="4">
        <v>126.15264992050901</v>
      </c>
      <c r="G436" s="4">
        <v>85.96</v>
      </c>
      <c r="H436" s="4">
        <v>111.67</v>
      </c>
      <c r="I436" s="5">
        <f t="shared" si="12"/>
        <v>1168.56</v>
      </c>
      <c r="J436" s="11" t="str">
        <f t="shared" si="13"/>
        <v>P0036|Mar</v>
      </c>
    </row>
    <row r="437" spans="1:10" ht="15" customHeight="1" x14ac:dyDescent="0.25">
      <c r="A437" s="2" t="s">
        <v>109</v>
      </c>
      <c r="B437" s="2" t="s">
        <v>2</v>
      </c>
      <c r="C437" s="4">
        <v>44.627866839723602</v>
      </c>
      <c r="D437" s="4">
        <v>10.210000000000001</v>
      </c>
      <c r="E437" s="4">
        <v>559.17213316027596</v>
      </c>
      <c r="F437" s="4">
        <v>0</v>
      </c>
      <c r="G437" s="4">
        <v>85.96</v>
      </c>
      <c r="H437" s="4">
        <v>79.5</v>
      </c>
      <c r="I437" s="5">
        <f t="shared" si="12"/>
        <v>779.46999999999957</v>
      </c>
      <c r="J437" s="11" t="str">
        <f t="shared" si="13"/>
        <v>P0037|Apr</v>
      </c>
    </row>
    <row r="438" spans="1:10" ht="15" customHeight="1" x14ac:dyDescent="0.25">
      <c r="A438" s="2" t="s">
        <v>109</v>
      </c>
      <c r="B438" s="2" t="s">
        <v>3</v>
      </c>
      <c r="C438" s="4">
        <v>36.434431442137097</v>
      </c>
      <c r="D438" s="4">
        <v>11.16</v>
      </c>
      <c r="E438" s="4">
        <v>686.39556855786304</v>
      </c>
      <c r="F438" s="4">
        <v>0</v>
      </c>
      <c r="G438" s="4">
        <v>85.96</v>
      </c>
      <c r="H438" s="4">
        <v>516.99</v>
      </c>
      <c r="I438" s="5">
        <f t="shared" si="12"/>
        <v>1336.94</v>
      </c>
      <c r="J438" s="11" t="str">
        <f t="shared" si="13"/>
        <v>P0037|May</v>
      </c>
    </row>
    <row r="439" spans="1:10" ht="15" customHeight="1" x14ac:dyDescent="0.25">
      <c r="A439" s="2" t="s">
        <v>109</v>
      </c>
      <c r="B439" s="2" t="s">
        <v>4</v>
      </c>
      <c r="C439" s="4">
        <v>29.342323049001799</v>
      </c>
      <c r="D439" s="4">
        <v>9.02</v>
      </c>
      <c r="E439" s="4">
        <v>673.59767695099799</v>
      </c>
      <c r="F439" s="4">
        <v>0</v>
      </c>
      <c r="G439" s="4">
        <v>85.96</v>
      </c>
      <c r="H439" s="4">
        <v>669.84</v>
      </c>
      <c r="I439" s="5">
        <f t="shared" si="12"/>
        <v>1467.7599999999998</v>
      </c>
      <c r="J439" s="11" t="str">
        <f t="shared" si="13"/>
        <v>P0037|Jun</v>
      </c>
    </row>
    <row r="440" spans="1:10" ht="15" customHeight="1" x14ac:dyDescent="0.25">
      <c r="A440" s="2" t="s">
        <v>109</v>
      </c>
      <c r="B440" s="2" t="s">
        <v>5</v>
      </c>
      <c r="C440" s="4">
        <v>61.963257680597799</v>
      </c>
      <c r="D440" s="4">
        <v>10.75</v>
      </c>
      <c r="E440" s="4">
        <v>653.28674231940204</v>
      </c>
      <c r="F440" s="4">
        <v>0</v>
      </c>
      <c r="G440" s="4">
        <v>85.96</v>
      </c>
      <c r="H440" s="4">
        <v>1795.54</v>
      </c>
      <c r="I440" s="5">
        <f t="shared" si="12"/>
        <v>2607.5</v>
      </c>
      <c r="J440" s="11" t="str">
        <f t="shared" si="13"/>
        <v>P0037|Jul</v>
      </c>
    </row>
    <row r="441" spans="1:10" ht="15" customHeight="1" x14ac:dyDescent="0.25">
      <c r="A441" s="2" t="s">
        <v>109</v>
      </c>
      <c r="B441" s="2" t="s">
        <v>6</v>
      </c>
      <c r="C441" s="4">
        <v>35.965886034966502</v>
      </c>
      <c r="D441" s="4">
        <v>5.85</v>
      </c>
      <c r="E441" s="4">
        <v>679.18411396503302</v>
      </c>
      <c r="F441" s="4">
        <v>0</v>
      </c>
      <c r="G441" s="4">
        <v>85.96</v>
      </c>
      <c r="H441" s="4">
        <v>1656.27</v>
      </c>
      <c r="I441" s="5">
        <f t="shared" si="12"/>
        <v>2463.2299999999996</v>
      </c>
      <c r="J441" s="11" t="str">
        <f t="shared" si="13"/>
        <v>P0037|Aug</v>
      </c>
    </row>
    <row r="442" spans="1:10" ht="15" customHeight="1" x14ac:dyDescent="0.25">
      <c r="A442" s="2" t="s">
        <v>109</v>
      </c>
      <c r="B442" s="2" t="s">
        <v>7</v>
      </c>
      <c r="C442" s="4">
        <v>29.696810437783</v>
      </c>
      <c r="D442" s="4">
        <v>6.2</v>
      </c>
      <c r="E442" s="4">
        <v>551.33318956221694</v>
      </c>
      <c r="F442" s="4">
        <v>0</v>
      </c>
      <c r="G442" s="4">
        <v>85.96</v>
      </c>
      <c r="H442" s="4">
        <v>354.6</v>
      </c>
      <c r="I442" s="5">
        <f t="shared" si="12"/>
        <v>1027.79</v>
      </c>
      <c r="J442" s="11" t="str">
        <f t="shared" si="13"/>
        <v>P0037|Sep</v>
      </c>
    </row>
    <row r="443" spans="1:10" ht="15" customHeight="1" x14ac:dyDescent="0.25">
      <c r="A443" s="2" t="s">
        <v>109</v>
      </c>
      <c r="B443" s="2" t="s">
        <v>8</v>
      </c>
      <c r="C443" s="4">
        <v>302.38272384095501</v>
      </c>
      <c r="D443" s="4">
        <v>18.899999999999999</v>
      </c>
      <c r="E443" s="4">
        <v>447.49727615904499</v>
      </c>
      <c r="F443" s="4">
        <v>0</v>
      </c>
      <c r="G443" s="4">
        <v>85.96</v>
      </c>
      <c r="H443" s="4">
        <v>245.27</v>
      </c>
      <c r="I443" s="5">
        <f t="shared" si="12"/>
        <v>1100.01</v>
      </c>
      <c r="J443" s="11" t="str">
        <f t="shared" si="13"/>
        <v>P0037|Oct</v>
      </c>
    </row>
    <row r="444" spans="1:10" ht="15" customHeight="1" x14ac:dyDescent="0.25">
      <c r="A444" s="2" t="s">
        <v>109</v>
      </c>
      <c r="B444" s="2" t="s">
        <v>9</v>
      </c>
      <c r="C444" s="4">
        <v>42.481712940058998</v>
      </c>
      <c r="D444" s="4">
        <v>12.38</v>
      </c>
      <c r="E444" s="4">
        <v>645.78726772604</v>
      </c>
      <c r="F444" s="4">
        <v>135.81101933390099</v>
      </c>
      <c r="G444" s="4">
        <v>85.96</v>
      </c>
      <c r="H444" s="4">
        <v>63.29</v>
      </c>
      <c r="I444" s="5">
        <f t="shared" si="12"/>
        <v>985.70999999999992</v>
      </c>
      <c r="J444" s="11" t="str">
        <f t="shared" si="13"/>
        <v>P0037|Nov</v>
      </c>
    </row>
    <row r="445" spans="1:10" ht="15" customHeight="1" x14ac:dyDescent="0.25">
      <c r="A445" s="2" t="s">
        <v>109</v>
      </c>
      <c r="B445" s="2" t="s">
        <v>10</v>
      </c>
      <c r="C445" s="4">
        <v>30.980415877753799</v>
      </c>
      <c r="D445" s="4">
        <v>11.83</v>
      </c>
      <c r="E445" s="4">
        <v>1086.6470051010201</v>
      </c>
      <c r="F445" s="4">
        <v>114.26257902122801</v>
      </c>
      <c r="G445" s="4">
        <v>85.96</v>
      </c>
      <c r="H445" s="4">
        <v>111.67</v>
      </c>
      <c r="I445" s="5">
        <f t="shared" si="12"/>
        <v>1441.350000000002</v>
      </c>
      <c r="J445" s="11" t="str">
        <f t="shared" si="13"/>
        <v>P0037|Dec</v>
      </c>
    </row>
    <row r="446" spans="1:10" ht="15" customHeight="1" x14ac:dyDescent="0.25">
      <c r="A446" s="2" t="s">
        <v>109</v>
      </c>
      <c r="B446" s="2" t="s">
        <v>11</v>
      </c>
      <c r="C446" s="4">
        <v>20.609993709702799</v>
      </c>
      <c r="D446" s="4">
        <v>14.85</v>
      </c>
      <c r="E446" s="4">
        <v>1089.6605486037799</v>
      </c>
      <c r="F446" s="4">
        <v>114.57945768651901</v>
      </c>
      <c r="G446" s="4">
        <v>85.96</v>
      </c>
      <c r="H446" s="4">
        <v>111.67</v>
      </c>
      <c r="I446" s="5">
        <f t="shared" si="12"/>
        <v>1437.3300000000017</v>
      </c>
      <c r="J446" s="11" t="str">
        <f t="shared" si="13"/>
        <v>P0037|Jan</v>
      </c>
    </row>
    <row r="447" spans="1:10" ht="15" customHeight="1" x14ac:dyDescent="0.25">
      <c r="A447" s="2" t="s">
        <v>109</v>
      </c>
      <c r="B447" s="2" t="s">
        <v>12</v>
      </c>
      <c r="C447" s="4">
        <v>240.309009756363</v>
      </c>
      <c r="D447" s="4">
        <v>13.27</v>
      </c>
      <c r="E447" s="4">
        <v>911.15037880852503</v>
      </c>
      <c r="F447" s="4">
        <v>114.970611435112</v>
      </c>
      <c r="G447" s="4">
        <v>85.96</v>
      </c>
      <c r="H447" s="4">
        <v>111.67</v>
      </c>
      <c r="I447" s="5">
        <f t="shared" si="12"/>
        <v>1477.3300000000002</v>
      </c>
      <c r="J447" s="11" t="str">
        <f t="shared" si="13"/>
        <v>P0037|Feb</v>
      </c>
    </row>
    <row r="448" spans="1:10" ht="15" customHeight="1" x14ac:dyDescent="0.25">
      <c r="A448" s="2" t="s">
        <v>109</v>
      </c>
      <c r="B448" s="2" t="s">
        <v>13</v>
      </c>
      <c r="C448" s="4">
        <v>30.318122337139901</v>
      </c>
      <c r="D448" s="4">
        <v>8.2799999999999994</v>
      </c>
      <c r="E448" s="4">
        <v>796.81277222547806</v>
      </c>
      <c r="F448" s="4">
        <v>125.67910543738201</v>
      </c>
      <c r="G448" s="4">
        <v>85.96</v>
      </c>
      <c r="H448" s="4">
        <v>111.67</v>
      </c>
      <c r="I448" s="5">
        <f t="shared" si="12"/>
        <v>1158.72</v>
      </c>
      <c r="J448" s="11" t="str">
        <f t="shared" si="13"/>
        <v>P0037|Mar</v>
      </c>
    </row>
    <row r="449" spans="1:10" ht="15" customHeight="1" x14ac:dyDescent="0.25">
      <c r="A449" s="2" t="s">
        <v>111</v>
      </c>
      <c r="B449" s="2" t="s">
        <v>2</v>
      </c>
      <c r="C449" s="4">
        <v>41.648484755942398</v>
      </c>
      <c r="D449" s="4">
        <v>7.89</v>
      </c>
      <c r="E449" s="4">
        <v>358.09151524405797</v>
      </c>
      <c r="F449" s="4">
        <v>0</v>
      </c>
      <c r="G449" s="4">
        <v>85.96</v>
      </c>
      <c r="H449" s="4">
        <v>39.75</v>
      </c>
      <c r="I449" s="5">
        <f t="shared" si="12"/>
        <v>533.34000000000037</v>
      </c>
      <c r="J449" s="11" t="str">
        <f t="shared" si="13"/>
        <v>P0038|Apr</v>
      </c>
    </row>
    <row r="450" spans="1:10" ht="15" customHeight="1" x14ac:dyDescent="0.25">
      <c r="A450" s="2" t="s">
        <v>111</v>
      </c>
      <c r="B450" s="2" t="s">
        <v>3</v>
      </c>
      <c r="C450" s="4">
        <v>26.775948002536499</v>
      </c>
      <c r="D450" s="4">
        <v>5.91</v>
      </c>
      <c r="E450" s="4">
        <v>355.934051997464</v>
      </c>
      <c r="F450" s="4">
        <v>0</v>
      </c>
      <c r="G450" s="4">
        <v>85.96</v>
      </c>
      <c r="H450" s="4">
        <v>258.49</v>
      </c>
      <c r="I450" s="5">
        <f t="shared" si="12"/>
        <v>733.0700000000005</v>
      </c>
      <c r="J450" s="11" t="str">
        <f t="shared" si="13"/>
        <v>P0038|May</v>
      </c>
    </row>
    <row r="451" spans="1:10" ht="15" customHeight="1" x14ac:dyDescent="0.25">
      <c r="A451" s="2" t="s">
        <v>111</v>
      </c>
      <c r="B451" s="2" t="s">
        <v>4</v>
      </c>
      <c r="C451" s="4">
        <v>220.383841105572</v>
      </c>
      <c r="D451" s="4">
        <v>4.04</v>
      </c>
      <c r="E451" s="4">
        <v>275.20615889442797</v>
      </c>
      <c r="F451" s="4">
        <v>0</v>
      </c>
      <c r="G451" s="4">
        <v>85.96</v>
      </c>
      <c r="H451" s="4">
        <v>334.92</v>
      </c>
      <c r="I451" s="5">
        <f t="shared" si="12"/>
        <v>920.51</v>
      </c>
      <c r="J451" s="11" t="str">
        <f t="shared" si="13"/>
        <v>P0038|Jun</v>
      </c>
    </row>
    <row r="452" spans="1:10" ht="15" customHeight="1" x14ac:dyDescent="0.25">
      <c r="A452" s="2" t="s">
        <v>111</v>
      </c>
      <c r="B452" s="2" t="s">
        <v>5</v>
      </c>
      <c r="C452" s="4">
        <v>12.778991788489201</v>
      </c>
      <c r="D452" s="4">
        <v>4.04</v>
      </c>
      <c r="E452" s="4">
        <v>445.66100821151099</v>
      </c>
      <c r="F452" s="4">
        <v>0</v>
      </c>
      <c r="G452" s="4">
        <v>85.96</v>
      </c>
      <c r="H452" s="4">
        <v>897.77</v>
      </c>
      <c r="I452" s="5">
        <f t="shared" si="12"/>
        <v>1446.21</v>
      </c>
      <c r="J452" s="11" t="str">
        <f t="shared" si="13"/>
        <v>P0038|Jul</v>
      </c>
    </row>
    <row r="453" spans="1:10" ht="15" customHeight="1" x14ac:dyDescent="0.25">
      <c r="A453" s="2" t="s">
        <v>111</v>
      </c>
      <c r="B453" s="2" t="s">
        <v>6</v>
      </c>
      <c r="C453" s="4">
        <v>20.572458838429501</v>
      </c>
      <c r="D453" s="4">
        <v>4.04</v>
      </c>
      <c r="E453" s="4">
        <v>439.76754116157002</v>
      </c>
      <c r="F453" s="4">
        <v>0</v>
      </c>
      <c r="G453" s="4">
        <v>85.96</v>
      </c>
      <c r="H453" s="4">
        <v>828.13</v>
      </c>
      <c r="I453" s="5">
        <f t="shared" ref="I453:I516" si="14">SUM(C453:H453)</f>
        <v>1378.4699999999996</v>
      </c>
      <c r="J453" s="11" t="str">
        <f t="shared" ref="J453:J516" si="15">A453&amp;"|"&amp;B453</f>
        <v>P0038|Aug</v>
      </c>
    </row>
    <row r="454" spans="1:10" ht="15" customHeight="1" x14ac:dyDescent="0.25">
      <c r="A454" s="2" t="s">
        <v>111</v>
      </c>
      <c r="B454" s="2" t="s">
        <v>7</v>
      </c>
      <c r="C454" s="4">
        <v>23.403116675546102</v>
      </c>
      <c r="D454" s="4">
        <v>4.45</v>
      </c>
      <c r="E454" s="4">
        <v>352.04688332445397</v>
      </c>
      <c r="F454" s="4">
        <v>0</v>
      </c>
      <c r="G454" s="4">
        <v>85.96</v>
      </c>
      <c r="H454" s="4">
        <v>177.3</v>
      </c>
      <c r="I454" s="5">
        <f t="shared" si="14"/>
        <v>643.16000000000008</v>
      </c>
      <c r="J454" s="11" t="str">
        <f t="shared" si="15"/>
        <v>P0038|Sep</v>
      </c>
    </row>
    <row r="455" spans="1:10" ht="15" customHeight="1" x14ac:dyDescent="0.25">
      <c r="A455" s="2" t="s">
        <v>111</v>
      </c>
      <c r="B455" s="2" t="s">
        <v>8</v>
      </c>
      <c r="C455" s="4">
        <v>15.056287519747199</v>
      </c>
      <c r="D455" s="4">
        <v>10.050000000000001</v>
      </c>
      <c r="E455" s="4">
        <v>350.05371248025301</v>
      </c>
      <c r="F455" s="4">
        <v>0</v>
      </c>
      <c r="G455" s="4">
        <v>85.96</v>
      </c>
      <c r="H455" s="4">
        <v>122.63</v>
      </c>
      <c r="I455" s="5">
        <f t="shared" si="14"/>
        <v>583.75000000000023</v>
      </c>
      <c r="J455" s="11" t="str">
        <f t="shared" si="15"/>
        <v>P0038|Oct</v>
      </c>
    </row>
    <row r="456" spans="1:10" ht="15" customHeight="1" x14ac:dyDescent="0.25">
      <c r="A456" s="2" t="s">
        <v>111</v>
      </c>
      <c r="B456" s="2" t="s">
        <v>9</v>
      </c>
      <c r="C456" s="4">
        <v>16.109843808571799</v>
      </c>
      <c r="D456" s="4">
        <v>4.04</v>
      </c>
      <c r="E456" s="4">
        <v>330.84393352492799</v>
      </c>
      <c r="F456" s="4">
        <v>104.36622266649999</v>
      </c>
      <c r="G456" s="4">
        <v>85.96</v>
      </c>
      <c r="H456" s="4">
        <v>31.64</v>
      </c>
      <c r="I456" s="5">
        <f t="shared" si="14"/>
        <v>572.95999999999981</v>
      </c>
      <c r="J456" s="11" t="str">
        <f t="shared" si="15"/>
        <v>P0038|Nov</v>
      </c>
    </row>
    <row r="457" spans="1:10" ht="15" customHeight="1" x14ac:dyDescent="0.25">
      <c r="A457" s="2" t="s">
        <v>111</v>
      </c>
      <c r="B457" s="2" t="s">
        <v>10</v>
      </c>
      <c r="C457" s="4">
        <v>17.003405354626601</v>
      </c>
      <c r="D457" s="4">
        <v>4.04</v>
      </c>
      <c r="E457" s="4">
        <v>712.52365295578102</v>
      </c>
      <c r="F457" s="4">
        <v>74.922941689592705</v>
      </c>
      <c r="G457" s="4">
        <v>85.96</v>
      </c>
      <c r="H457" s="4">
        <v>55.84</v>
      </c>
      <c r="I457" s="5">
        <f t="shared" si="14"/>
        <v>950.29000000000042</v>
      </c>
      <c r="J457" s="11" t="str">
        <f t="shared" si="15"/>
        <v>P0038|Dec</v>
      </c>
    </row>
    <row r="458" spans="1:10" ht="15" customHeight="1" x14ac:dyDescent="0.25">
      <c r="A458" s="2" t="s">
        <v>111</v>
      </c>
      <c r="B458" s="2" t="s">
        <v>11</v>
      </c>
      <c r="C458" s="4">
        <v>10.3166847688169</v>
      </c>
      <c r="D458" s="4">
        <v>4.24</v>
      </c>
      <c r="E458" s="4">
        <v>719.57854133888202</v>
      </c>
      <c r="F458" s="4">
        <v>75.664773892300701</v>
      </c>
      <c r="G458" s="4">
        <v>85.96</v>
      </c>
      <c r="H458" s="4">
        <v>55.84</v>
      </c>
      <c r="I458" s="5">
        <f t="shared" si="14"/>
        <v>951.59999999999968</v>
      </c>
      <c r="J458" s="11" t="str">
        <f t="shared" si="15"/>
        <v>P0038|Jan</v>
      </c>
    </row>
    <row r="459" spans="1:10" ht="15" customHeight="1" x14ac:dyDescent="0.25">
      <c r="A459" s="2" t="s">
        <v>111</v>
      </c>
      <c r="B459" s="2" t="s">
        <v>12</v>
      </c>
      <c r="C459" s="4">
        <v>11.003663964393599</v>
      </c>
      <c r="D459" s="4">
        <v>4.04</v>
      </c>
      <c r="E459" s="4">
        <v>623.91909076458398</v>
      </c>
      <c r="F459" s="4">
        <v>78.727245271022099</v>
      </c>
      <c r="G459" s="4">
        <v>85.96</v>
      </c>
      <c r="H459" s="4">
        <v>55.84</v>
      </c>
      <c r="I459" s="5">
        <f t="shared" si="14"/>
        <v>859.48999999999967</v>
      </c>
      <c r="J459" s="11" t="str">
        <f t="shared" si="15"/>
        <v>P0038|Feb</v>
      </c>
    </row>
    <row r="460" spans="1:10" ht="15" customHeight="1" x14ac:dyDescent="0.25">
      <c r="A460" s="2" t="s">
        <v>111</v>
      </c>
      <c r="B460" s="2" t="s">
        <v>13</v>
      </c>
      <c r="C460" s="4">
        <v>29.261386722866199</v>
      </c>
      <c r="D460" s="4">
        <v>8</v>
      </c>
      <c r="E460" s="4">
        <v>527.39416930101902</v>
      </c>
      <c r="F460" s="4">
        <v>83.184443976115205</v>
      </c>
      <c r="G460" s="4">
        <v>85.96</v>
      </c>
      <c r="H460" s="4">
        <v>55.84</v>
      </c>
      <c r="I460" s="5">
        <f t="shared" si="14"/>
        <v>789.64000000000044</v>
      </c>
      <c r="J460" s="11" t="str">
        <f t="shared" si="15"/>
        <v>P0038|Mar</v>
      </c>
    </row>
    <row r="461" spans="1:10" ht="15" customHeight="1" x14ac:dyDescent="0.25">
      <c r="A461" s="2" t="s">
        <v>113</v>
      </c>
      <c r="B461" s="2" t="s">
        <v>2</v>
      </c>
      <c r="C461" s="4">
        <v>50.908453933704401</v>
      </c>
      <c r="D461" s="4">
        <v>13.28</v>
      </c>
      <c r="E461" s="4">
        <v>444.47154606629601</v>
      </c>
      <c r="F461" s="4">
        <v>0</v>
      </c>
      <c r="G461" s="4">
        <v>85.96</v>
      </c>
      <c r="H461" s="4">
        <v>59.62</v>
      </c>
      <c r="I461" s="5">
        <f t="shared" si="14"/>
        <v>654.24000000000046</v>
      </c>
      <c r="J461" s="11" t="str">
        <f t="shared" si="15"/>
        <v>P0039|Apr</v>
      </c>
    </row>
    <row r="462" spans="1:10" ht="15" customHeight="1" x14ac:dyDescent="0.25">
      <c r="A462" s="2" t="s">
        <v>113</v>
      </c>
      <c r="B462" s="2" t="s">
        <v>3</v>
      </c>
      <c r="C462" s="4">
        <v>38.557219501809698</v>
      </c>
      <c r="D462" s="4">
        <v>7.07</v>
      </c>
      <c r="E462" s="4">
        <v>441.82278049819001</v>
      </c>
      <c r="F462" s="4">
        <v>0</v>
      </c>
      <c r="G462" s="4">
        <v>85.96</v>
      </c>
      <c r="H462" s="4">
        <v>387.74</v>
      </c>
      <c r="I462" s="5">
        <f t="shared" si="14"/>
        <v>961.14999999999975</v>
      </c>
      <c r="J462" s="11" t="str">
        <f t="shared" si="15"/>
        <v>P0039|May</v>
      </c>
    </row>
    <row r="463" spans="1:10" ht="15" customHeight="1" x14ac:dyDescent="0.25">
      <c r="A463" s="2" t="s">
        <v>113</v>
      </c>
      <c r="B463" s="2" t="s">
        <v>4</v>
      </c>
      <c r="C463" s="4">
        <v>58.4048932970205</v>
      </c>
      <c r="D463" s="4">
        <v>8.67</v>
      </c>
      <c r="E463" s="4">
        <v>420.37510670298002</v>
      </c>
      <c r="F463" s="4">
        <v>0</v>
      </c>
      <c r="G463" s="4">
        <v>85.96</v>
      </c>
      <c r="H463" s="4">
        <v>502.38</v>
      </c>
      <c r="I463" s="5">
        <f t="shared" si="14"/>
        <v>1075.7900000000004</v>
      </c>
      <c r="J463" s="11" t="str">
        <f t="shared" si="15"/>
        <v>P0039|Jun</v>
      </c>
    </row>
    <row r="464" spans="1:10" ht="15" customHeight="1" x14ac:dyDescent="0.25">
      <c r="A464" s="2" t="s">
        <v>113</v>
      </c>
      <c r="B464" s="2" t="s">
        <v>5</v>
      </c>
      <c r="C464" s="4">
        <v>29.4632911392405</v>
      </c>
      <c r="D464" s="4">
        <v>4.83</v>
      </c>
      <c r="E464" s="4">
        <v>552.43670886075995</v>
      </c>
      <c r="F464" s="4">
        <v>0</v>
      </c>
      <c r="G464" s="4">
        <v>85.96</v>
      </c>
      <c r="H464" s="4">
        <v>1346.66</v>
      </c>
      <c r="I464" s="5">
        <f t="shared" si="14"/>
        <v>2019.3500000000006</v>
      </c>
      <c r="J464" s="11" t="str">
        <f t="shared" si="15"/>
        <v>P0039|Jul</v>
      </c>
    </row>
    <row r="465" spans="1:10" ht="15" customHeight="1" x14ac:dyDescent="0.25">
      <c r="A465" s="2" t="s">
        <v>113</v>
      </c>
      <c r="B465" s="2" t="s">
        <v>6</v>
      </c>
      <c r="C465" s="4">
        <v>403.571753616835</v>
      </c>
      <c r="D465" s="4">
        <v>10.130000000000001</v>
      </c>
      <c r="E465" s="4">
        <v>447.998246383165</v>
      </c>
      <c r="F465" s="4">
        <v>0</v>
      </c>
      <c r="G465" s="4">
        <v>85.96</v>
      </c>
      <c r="H465" s="4">
        <v>1242.2</v>
      </c>
      <c r="I465" s="5">
        <f t="shared" si="14"/>
        <v>2189.86</v>
      </c>
      <c r="J465" s="11" t="str">
        <f t="shared" si="15"/>
        <v>P0039|Aug</v>
      </c>
    </row>
    <row r="466" spans="1:10" ht="15" customHeight="1" x14ac:dyDescent="0.25">
      <c r="A466" s="2" t="s">
        <v>113</v>
      </c>
      <c r="B466" s="2" t="s">
        <v>7</v>
      </c>
      <c r="C466" s="4">
        <v>33.745481328337</v>
      </c>
      <c r="D466" s="4">
        <v>12.57</v>
      </c>
      <c r="E466" s="4">
        <v>450.77451867166297</v>
      </c>
      <c r="F466" s="4">
        <v>0</v>
      </c>
      <c r="G466" s="4">
        <v>85.96</v>
      </c>
      <c r="H466" s="4">
        <v>265.95</v>
      </c>
      <c r="I466" s="5">
        <f t="shared" si="14"/>
        <v>849</v>
      </c>
      <c r="J466" s="11" t="str">
        <f t="shared" si="15"/>
        <v>P0039|Sep</v>
      </c>
    </row>
    <row r="467" spans="1:10" ht="15" customHeight="1" x14ac:dyDescent="0.25">
      <c r="A467" s="2" t="s">
        <v>113</v>
      </c>
      <c r="B467" s="2" t="s">
        <v>8</v>
      </c>
      <c r="C467" s="4">
        <v>48.956760129794503</v>
      </c>
      <c r="D467" s="4">
        <v>9.58</v>
      </c>
      <c r="E467" s="4">
        <v>433.74323987020603</v>
      </c>
      <c r="F467" s="4">
        <v>0</v>
      </c>
      <c r="G467" s="4">
        <v>85.96</v>
      </c>
      <c r="H467" s="4">
        <v>183.95</v>
      </c>
      <c r="I467" s="5">
        <f t="shared" si="14"/>
        <v>762.19000000000051</v>
      </c>
      <c r="J467" s="11" t="str">
        <f t="shared" si="15"/>
        <v>P0039|Oct</v>
      </c>
    </row>
    <row r="468" spans="1:10" ht="15" customHeight="1" x14ac:dyDescent="0.25">
      <c r="A468" s="2" t="s">
        <v>113</v>
      </c>
      <c r="B468" s="2" t="s">
        <v>9</v>
      </c>
      <c r="C468" s="4">
        <v>49.002836449704098</v>
      </c>
      <c r="D468" s="4">
        <v>4.04</v>
      </c>
      <c r="E468" s="4">
        <v>522.95517159763301</v>
      </c>
      <c r="F468" s="4">
        <v>109.98199195266299</v>
      </c>
      <c r="G468" s="4">
        <v>85.96</v>
      </c>
      <c r="H468" s="4">
        <v>47.47</v>
      </c>
      <c r="I468" s="5">
        <f t="shared" si="14"/>
        <v>819.41000000000008</v>
      </c>
      <c r="J468" s="11" t="str">
        <f t="shared" si="15"/>
        <v>P0039|Nov</v>
      </c>
    </row>
    <row r="469" spans="1:10" ht="15" customHeight="1" x14ac:dyDescent="0.25">
      <c r="A469" s="2" t="s">
        <v>113</v>
      </c>
      <c r="B469" s="2" t="s">
        <v>10</v>
      </c>
      <c r="C469" s="4">
        <v>12.034621752507601</v>
      </c>
      <c r="D469" s="4">
        <v>6.92</v>
      </c>
      <c r="E469" s="4">
        <v>901.55316712426998</v>
      </c>
      <c r="F469" s="4">
        <v>94.802211123221895</v>
      </c>
      <c r="G469" s="4">
        <v>85.96</v>
      </c>
      <c r="H469" s="4">
        <v>83.75</v>
      </c>
      <c r="I469" s="5">
        <f t="shared" si="14"/>
        <v>1185.0199999999995</v>
      </c>
      <c r="J469" s="11" t="str">
        <f t="shared" si="15"/>
        <v>P0039|Dec</v>
      </c>
    </row>
    <row r="470" spans="1:10" ht="15" customHeight="1" x14ac:dyDescent="0.25">
      <c r="A470" s="2" t="s">
        <v>113</v>
      </c>
      <c r="B470" s="2" t="s">
        <v>11</v>
      </c>
      <c r="C470" s="4">
        <v>271.02235345060899</v>
      </c>
      <c r="D470" s="4">
        <v>17.350000000000001</v>
      </c>
      <c r="E470" s="4">
        <v>845.92497970229999</v>
      </c>
      <c r="F470" s="4">
        <v>88.952666847090697</v>
      </c>
      <c r="G470" s="4">
        <v>85.96</v>
      </c>
      <c r="H470" s="4">
        <v>83.75</v>
      </c>
      <c r="I470" s="5">
        <f t="shared" si="14"/>
        <v>1392.9599999999998</v>
      </c>
      <c r="J470" s="11" t="str">
        <f t="shared" si="15"/>
        <v>P0039|Jan</v>
      </c>
    </row>
    <row r="471" spans="1:10" ht="15" customHeight="1" x14ac:dyDescent="0.25">
      <c r="A471" s="2" t="s">
        <v>113</v>
      </c>
      <c r="B471" s="2" t="s">
        <v>12</v>
      </c>
      <c r="C471" s="4">
        <v>47.146632027336999</v>
      </c>
      <c r="D471" s="4">
        <v>8.5</v>
      </c>
      <c r="E471" s="4">
        <v>777.37958151944997</v>
      </c>
      <c r="F471" s="4">
        <v>98.093786453213497</v>
      </c>
      <c r="G471" s="4">
        <v>85.96</v>
      </c>
      <c r="H471" s="4">
        <v>83.75</v>
      </c>
      <c r="I471" s="5">
        <f t="shared" si="14"/>
        <v>1100.8300000000004</v>
      </c>
      <c r="J471" s="11" t="str">
        <f t="shared" si="15"/>
        <v>P0039|Feb</v>
      </c>
    </row>
    <row r="472" spans="1:10" ht="15" customHeight="1" x14ac:dyDescent="0.25">
      <c r="A472" s="2" t="s">
        <v>113</v>
      </c>
      <c r="B472" s="2" t="s">
        <v>13</v>
      </c>
      <c r="C472" s="4">
        <v>22.670010573872901</v>
      </c>
      <c r="D472" s="4">
        <v>6.93</v>
      </c>
      <c r="E472" s="4">
        <v>763.20484475631997</v>
      </c>
      <c r="F472" s="4">
        <v>96.305144669806793</v>
      </c>
      <c r="G472" s="4">
        <v>85.96</v>
      </c>
      <c r="H472" s="4">
        <v>83.75</v>
      </c>
      <c r="I472" s="5">
        <f t="shared" si="14"/>
        <v>1058.8199999999997</v>
      </c>
      <c r="J472" s="11" t="str">
        <f t="shared" si="15"/>
        <v>P0039|Mar</v>
      </c>
    </row>
    <row r="473" spans="1:10" ht="15" customHeight="1" x14ac:dyDescent="0.25">
      <c r="A473" s="2" t="s">
        <v>115</v>
      </c>
      <c r="B473" s="2" t="s">
        <v>2</v>
      </c>
      <c r="C473" s="4">
        <v>32.948557177742003</v>
      </c>
      <c r="D473" s="4">
        <v>4.04</v>
      </c>
      <c r="E473" s="4">
        <v>352.09144282225799</v>
      </c>
      <c r="F473" s="4">
        <v>0</v>
      </c>
      <c r="G473" s="4">
        <v>85.96</v>
      </c>
      <c r="H473" s="4">
        <v>39.75</v>
      </c>
      <c r="I473" s="5">
        <f t="shared" si="14"/>
        <v>514.79</v>
      </c>
      <c r="J473" s="11" t="str">
        <f t="shared" si="15"/>
        <v>P0040|Apr</v>
      </c>
    </row>
    <row r="474" spans="1:10" ht="15" customHeight="1" x14ac:dyDescent="0.25">
      <c r="A474" s="2" t="s">
        <v>115</v>
      </c>
      <c r="B474" s="2" t="s">
        <v>3</v>
      </c>
      <c r="C474" s="4">
        <v>15.4352617530097</v>
      </c>
      <c r="D474" s="4">
        <v>10.38</v>
      </c>
      <c r="E474" s="4">
        <v>358.86473824698999</v>
      </c>
      <c r="F474" s="4">
        <v>0</v>
      </c>
      <c r="G474" s="4">
        <v>85.96</v>
      </c>
      <c r="H474" s="4">
        <v>258.49</v>
      </c>
      <c r="I474" s="5">
        <f t="shared" si="14"/>
        <v>729.12999999999965</v>
      </c>
      <c r="J474" s="11" t="str">
        <f t="shared" si="15"/>
        <v>P0040|May</v>
      </c>
    </row>
    <row r="475" spans="1:10" ht="15" customHeight="1" x14ac:dyDescent="0.25">
      <c r="A475" s="2" t="s">
        <v>115</v>
      </c>
      <c r="B475" s="2" t="s">
        <v>4</v>
      </c>
      <c r="C475" s="4">
        <v>15.137113362749901</v>
      </c>
      <c r="D475" s="4">
        <v>5.69</v>
      </c>
      <c r="E475" s="4">
        <v>351.93288663725002</v>
      </c>
      <c r="F475" s="4">
        <v>0</v>
      </c>
      <c r="G475" s="4">
        <v>85.96</v>
      </c>
      <c r="H475" s="4">
        <v>334.92</v>
      </c>
      <c r="I475" s="5">
        <f t="shared" si="14"/>
        <v>793.63999999999987</v>
      </c>
      <c r="J475" s="11" t="str">
        <f t="shared" si="15"/>
        <v>P0040|Jun</v>
      </c>
    </row>
    <row r="476" spans="1:10" ht="15" customHeight="1" x14ac:dyDescent="0.25">
      <c r="A476" s="2" t="s">
        <v>115</v>
      </c>
      <c r="B476" s="2" t="s">
        <v>5</v>
      </c>
      <c r="C476" s="4">
        <v>12.6404532901278</v>
      </c>
      <c r="D476" s="4">
        <v>6.28</v>
      </c>
      <c r="E476" s="4">
        <v>440.82954670987198</v>
      </c>
      <c r="F476" s="4">
        <v>0</v>
      </c>
      <c r="G476" s="4">
        <v>85.96</v>
      </c>
      <c r="H476" s="4">
        <v>897.77</v>
      </c>
      <c r="I476" s="5">
        <f t="shared" si="14"/>
        <v>1443.4799999999998</v>
      </c>
      <c r="J476" s="11" t="str">
        <f t="shared" si="15"/>
        <v>P0040|Jul</v>
      </c>
    </row>
    <row r="477" spans="1:10" ht="15" customHeight="1" x14ac:dyDescent="0.25">
      <c r="A477" s="2" t="s">
        <v>115</v>
      </c>
      <c r="B477" s="2" t="s">
        <v>6</v>
      </c>
      <c r="C477" s="4">
        <v>12.4539698788526</v>
      </c>
      <c r="D477" s="4">
        <v>6.45</v>
      </c>
      <c r="E477" s="4">
        <v>434.32603012114703</v>
      </c>
      <c r="F477" s="4">
        <v>0</v>
      </c>
      <c r="G477" s="4">
        <v>85.96</v>
      </c>
      <c r="H477" s="4">
        <v>828.13</v>
      </c>
      <c r="I477" s="5">
        <f t="shared" si="14"/>
        <v>1367.3199999999997</v>
      </c>
      <c r="J477" s="11" t="str">
        <f t="shared" si="15"/>
        <v>P0040|Aug</v>
      </c>
    </row>
    <row r="478" spans="1:10" ht="15" customHeight="1" x14ac:dyDescent="0.25">
      <c r="A478" s="2" t="s">
        <v>115</v>
      </c>
      <c r="B478" s="2" t="s">
        <v>7</v>
      </c>
      <c r="C478" s="4">
        <v>21.427509373326199</v>
      </c>
      <c r="D478" s="4">
        <v>4.04</v>
      </c>
      <c r="E478" s="4">
        <v>352.45249062667398</v>
      </c>
      <c r="F478" s="4">
        <v>0</v>
      </c>
      <c r="G478" s="4">
        <v>85.96</v>
      </c>
      <c r="H478" s="4">
        <v>177.3</v>
      </c>
      <c r="I478" s="5">
        <f t="shared" si="14"/>
        <v>641.18000000000018</v>
      </c>
      <c r="J478" s="11" t="str">
        <f t="shared" si="15"/>
        <v>P0040|Sep</v>
      </c>
    </row>
    <row r="479" spans="1:10" ht="15" customHeight="1" x14ac:dyDescent="0.25">
      <c r="A479" s="2" t="s">
        <v>115</v>
      </c>
      <c r="B479" s="2" t="s">
        <v>8</v>
      </c>
      <c r="C479" s="4">
        <v>15.483097456011301</v>
      </c>
      <c r="D479" s="4">
        <v>5.69</v>
      </c>
      <c r="E479" s="4">
        <v>359.97690254398901</v>
      </c>
      <c r="F479" s="4">
        <v>0</v>
      </c>
      <c r="G479" s="4">
        <v>85.96</v>
      </c>
      <c r="H479" s="4">
        <v>122.63</v>
      </c>
      <c r="I479" s="5">
        <f t="shared" si="14"/>
        <v>589.74000000000024</v>
      </c>
      <c r="J479" s="11" t="str">
        <f t="shared" si="15"/>
        <v>P0040|Oct</v>
      </c>
    </row>
    <row r="480" spans="1:10" ht="15" customHeight="1" x14ac:dyDescent="0.25">
      <c r="A480" s="2" t="s">
        <v>115</v>
      </c>
      <c r="B480" s="2" t="s">
        <v>9</v>
      </c>
      <c r="C480" s="4">
        <v>39.578027187173198</v>
      </c>
      <c r="D480" s="4">
        <v>4.04</v>
      </c>
      <c r="E480" s="4">
        <v>421.99512025095902</v>
      </c>
      <c r="F480" s="4">
        <v>88.746852561868195</v>
      </c>
      <c r="G480" s="4">
        <v>85.96</v>
      </c>
      <c r="H480" s="4">
        <v>31.64</v>
      </c>
      <c r="I480" s="5">
        <f t="shared" si="14"/>
        <v>671.96000000000038</v>
      </c>
      <c r="J480" s="11" t="str">
        <f t="shared" si="15"/>
        <v>P0040|Nov</v>
      </c>
    </row>
    <row r="481" spans="1:10" ht="15" customHeight="1" x14ac:dyDescent="0.25">
      <c r="A481" s="2" t="s">
        <v>115</v>
      </c>
      <c r="B481" s="2" t="s">
        <v>10</v>
      </c>
      <c r="C481" s="4">
        <v>21.973496997998701</v>
      </c>
      <c r="D481" s="4">
        <v>4.04</v>
      </c>
      <c r="E481" s="4">
        <v>721.517811874583</v>
      </c>
      <c r="F481" s="4">
        <v>75.868691127418302</v>
      </c>
      <c r="G481" s="4">
        <v>85.96</v>
      </c>
      <c r="H481" s="4">
        <v>55.84</v>
      </c>
      <c r="I481" s="5">
        <f t="shared" si="14"/>
        <v>965.2</v>
      </c>
      <c r="J481" s="11" t="str">
        <f t="shared" si="15"/>
        <v>P0040|Dec</v>
      </c>
    </row>
    <row r="482" spans="1:10" ht="15" customHeight="1" x14ac:dyDescent="0.25">
      <c r="A482" s="2" t="s">
        <v>115</v>
      </c>
      <c r="B482" s="2" t="s">
        <v>11</v>
      </c>
      <c r="C482" s="4">
        <v>15.7814263388731</v>
      </c>
      <c r="D482" s="4">
        <v>7.3</v>
      </c>
      <c r="E482" s="4">
        <v>720.18955116032896</v>
      </c>
      <c r="F482" s="4">
        <v>75.729022500798195</v>
      </c>
      <c r="G482" s="4">
        <v>85.96</v>
      </c>
      <c r="H482" s="4">
        <v>55.84</v>
      </c>
      <c r="I482" s="5">
        <f t="shared" si="14"/>
        <v>960.80000000000041</v>
      </c>
      <c r="J482" s="11" t="str">
        <f t="shared" si="15"/>
        <v>P0040|Jan</v>
      </c>
    </row>
    <row r="483" spans="1:10" ht="15" customHeight="1" x14ac:dyDescent="0.25">
      <c r="A483" s="2" t="s">
        <v>115</v>
      </c>
      <c r="B483" s="2" t="s">
        <v>12</v>
      </c>
      <c r="C483" s="4">
        <v>11.605485316437401</v>
      </c>
      <c r="D483" s="4">
        <v>4.04</v>
      </c>
      <c r="E483" s="4">
        <v>539.64740176829105</v>
      </c>
      <c r="F483" s="4">
        <v>85.117112915271406</v>
      </c>
      <c r="G483" s="4">
        <v>85.96</v>
      </c>
      <c r="H483" s="4">
        <v>55.84</v>
      </c>
      <c r="I483" s="5">
        <f t="shared" si="14"/>
        <v>782.20999999999992</v>
      </c>
      <c r="J483" s="11" t="str">
        <f t="shared" si="15"/>
        <v>P0040|Feb</v>
      </c>
    </row>
    <row r="484" spans="1:10" ht="15" customHeight="1" x14ac:dyDescent="0.25">
      <c r="A484" s="2" t="s">
        <v>115</v>
      </c>
      <c r="B484" s="2" t="s">
        <v>13</v>
      </c>
      <c r="C484" s="4">
        <v>11.4265802597027</v>
      </c>
      <c r="D484" s="4">
        <v>8.2899999999999991</v>
      </c>
      <c r="E484" s="4">
        <v>531.32843479727296</v>
      </c>
      <c r="F484" s="4">
        <v>83.804984943024394</v>
      </c>
      <c r="G484" s="4">
        <v>85.96</v>
      </c>
      <c r="H484" s="4">
        <v>55.84</v>
      </c>
      <c r="I484" s="5">
        <f t="shared" si="14"/>
        <v>776.65000000000009</v>
      </c>
      <c r="J484" s="11" t="str">
        <f t="shared" si="15"/>
        <v>P0040|Mar</v>
      </c>
    </row>
    <row r="485" spans="1:10" ht="15" customHeight="1" x14ac:dyDescent="0.25">
      <c r="A485" s="2" t="s">
        <v>117</v>
      </c>
      <c r="B485" s="2" t="s">
        <v>2</v>
      </c>
      <c r="C485" s="4">
        <v>26.244458305975101</v>
      </c>
      <c r="D485" s="4">
        <v>12.83</v>
      </c>
      <c r="E485" s="4">
        <v>455.32554169402499</v>
      </c>
      <c r="F485" s="4">
        <v>0</v>
      </c>
      <c r="G485" s="4">
        <v>85.96</v>
      </c>
      <c r="H485" s="4">
        <v>59.62</v>
      </c>
      <c r="I485" s="5">
        <f t="shared" si="14"/>
        <v>639.98000000000013</v>
      </c>
      <c r="J485" s="11" t="str">
        <f t="shared" si="15"/>
        <v>P0041|Apr</v>
      </c>
    </row>
    <row r="486" spans="1:10" ht="15" customHeight="1" x14ac:dyDescent="0.25">
      <c r="A486" s="2" t="s">
        <v>117</v>
      </c>
      <c r="B486" s="2" t="s">
        <v>3</v>
      </c>
      <c r="C486" s="4">
        <v>16.0843453951782</v>
      </c>
      <c r="D486" s="4">
        <v>7.57</v>
      </c>
      <c r="E486" s="4">
        <v>458.94565460482198</v>
      </c>
      <c r="F486" s="4">
        <v>0</v>
      </c>
      <c r="G486" s="4">
        <v>85.96</v>
      </c>
      <c r="H486" s="4">
        <v>387.74</v>
      </c>
      <c r="I486" s="5">
        <f t="shared" si="14"/>
        <v>956.30000000000018</v>
      </c>
      <c r="J486" s="11" t="str">
        <f t="shared" si="15"/>
        <v>P0041|May</v>
      </c>
    </row>
    <row r="487" spans="1:10" ht="15" customHeight="1" x14ac:dyDescent="0.25">
      <c r="A487" s="2" t="s">
        <v>117</v>
      </c>
      <c r="B487" s="2" t="s">
        <v>4</v>
      </c>
      <c r="C487" s="4">
        <v>64.111304347826106</v>
      </c>
      <c r="D487" s="4">
        <v>8.8800000000000008</v>
      </c>
      <c r="E487" s="4">
        <v>427.408695652174</v>
      </c>
      <c r="F487" s="4">
        <v>0</v>
      </c>
      <c r="G487" s="4">
        <v>85.96</v>
      </c>
      <c r="H487" s="4">
        <v>502.38</v>
      </c>
      <c r="I487" s="5">
        <f t="shared" si="14"/>
        <v>1088.7400000000002</v>
      </c>
      <c r="J487" s="11" t="str">
        <f t="shared" si="15"/>
        <v>P0041|Jun</v>
      </c>
    </row>
    <row r="488" spans="1:10" ht="15" customHeight="1" x14ac:dyDescent="0.25">
      <c r="A488" s="2" t="s">
        <v>117</v>
      </c>
      <c r="B488" s="2" t="s">
        <v>5</v>
      </c>
      <c r="C488" s="4">
        <v>39.69</v>
      </c>
      <c r="D488" s="4">
        <v>4.7</v>
      </c>
      <c r="E488" s="4">
        <v>546.75</v>
      </c>
      <c r="F488" s="4">
        <v>0</v>
      </c>
      <c r="G488" s="4">
        <v>85.96</v>
      </c>
      <c r="H488" s="4">
        <v>1346.66</v>
      </c>
      <c r="I488" s="5">
        <f t="shared" si="14"/>
        <v>2023.7600000000002</v>
      </c>
      <c r="J488" s="11" t="str">
        <f t="shared" si="15"/>
        <v>P0041|Jul</v>
      </c>
    </row>
    <row r="489" spans="1:10" ht="15" customHeight="1" x14ac:dyDescent="0.25">
      <c r="A489" s="2" t="s">
        <v>117</v>
      </c>
      <c r="B489" s="2" t="s">
        <v>6</v>
      </c>
      <c r="C489" s="4">
        <v>48.520108671043701</v>
      </c>
      <c r="D489" s="4">
        <v>8.68</v>
      </c>
      <c r="E489" s="4">
        <v>535.43989132895604</v>
      </c>
      <c r="F489" s="4">
        <v>0</v>
      </c>
      <c r="G489" s="4">
        <v>85.96</v>
      </c>
      <c r="H489" s="4">
        <v>1242.2</v>
      </c>
      <c r="I489" s="5">
        <f t="shared" si="14"/>
        <v>1920.7999999999997</v>
      </c>
      <c r="J489" s="11" t="str">
        <f t="shared" si="15"/>
        <v>P0041|Aug</v>
      </c>
    </row>
    <row r="490" spans="1:10" ht="15" customHeight="1" x14ac:dyDescent="0.25">
      <c r="A490" s="2" t="s">
        <v>117</v>
      </c>
      <c r="B490" s="2" t="s">
        <v>7</v>
      </c>
      <c r="C490" s="4">
        <v>16.021366462405499</v>
      </c>
      <c r="D490" s="4">
        <v>7</v>
      </c>
      <c r="E490" s="4">
        <v>457.14863353759398</v>
      </c>
      <c r="F490" s="4">
        <v>0</v>
      </c>
      <c r="G490" s="4">
        <v>85.96</v>
      </c>
      <c r="H490" s="4">
        <v>265.95</v>
      </c>
      <c r="I490" s="5">
        <f t="shared" si="14"/>
        <v>832.07999999999947</v>
      </c>
      <c r="J490" s="11" t="str">
        <f t="shared" si="15"/>
        <v>P0041|Sep</v>
      </c>
    </row>
    <row r="491" spans="1:10" ht="15" customHeight="1" x14ac:dyDescent="0.25">
      <c r="A491" s="2" t="s">
        <v>117</v>
      </c>
      <c r="B491" s="2" t="s">
        <v>8</v>
      </c>
      <c r="C491" s="4">
        <v>44.611008718359102</v>
      </c>
      <c r="D491" s="4">
        <v>8.1199999999999992</v>
      </c>
      <c r="E491" s="4">
        <v>449.64899128164097</v>
      </c>
      <c r="F491" s="4">
        <v>0</v>
      </c>
      <c r="G491" s="4">
        <v>85.96</v>
      </c>
      <c r="H491" s="4">
        <v>183.95</v>
      </c>
      <c r="I491" s="5">
        <f t="shared" si="14"/>
        <v>772.29</v>
      </c>
      <c r="J491" s="11" t="str">
        <f t="shared" si="15"/>
        <v>P0041|Oct</v>
      </c>
    </row>
    <row r="492" spans="1:10" ht="15" customHeight="1" x14ac:dyDescent="0.25">
      <c r="A492" s="2" t="s">
        <v>117</v>
      </c>
      <c r="B492" s="2" t="s">
        <v>9</v>
      </c>
      <c r="C492" s="4">
        <v>30.819684903277299</v>
      </c>
      <c r="D492" s="4">
        <v>10.83</v>
      </c>
      <c r="E492" s="4">
        <v>398.14903942032799</v>
      </c>
      <c r="F492" s="4">
        <v>125.601275676394</v>
      </c>
      <c r="G492" s="4">
        <v>85.96</v>
      </c>
      <c r="H492" s="4">
        <v>47.47</v>
      </c>
      <c r="I492" s="5">
        <f t="shared" si="14"/>
        <v>698.82999999999936</v>
      </c>
      <c r="J492" s="11" t="str">
        <f t="shared" si="15"/>
        <v>P0041|Nov</v>
      </c>
    </row>
    <row r="493" spans="1:10" ht="15" customHeight="1" x14ac:dyDescent="0.25">
      <c r="A493" s="2" t="s">
        <v>117</v>
      </c>
      <c r="B493" s="2" t="s">
        <v>10</v>
      </c>
      <c r="C493" s="4">
        <v>10.4075863260146</v>
      </c>
      <c r="D493" s="4">
        <v>11.44</v>
      </c>
      <c r="E493" s="4">
        <v>890.90038827707201</v>
      </c>
      <c r="F493" s="4">
        <v>93.682025396913104</v>
      </c>
      <c r="G493" s="4">
        <v>85.96</v>
      </c>
      <c r="H493" s="4">
        <v>83.75</v>
      </c>
      <c r="I493" s="5">
        <f t="shared" si="14"/>
        <v>1176.1399999999996</v>
      </c>
      <c r="J493" s="11" t="str">
        <f t="shared" si="15"/>
        <v>P0041|Dec</v>
      </c>
    </row>
    <row r="494" spans="1:10" ht="15" customHeight="1" x14ac:dyDescent="0.25">
      <c r="A494" s="2" t="s">
        <v>117</v>
      </c>
      <c r="B494" s="2" t="s">
        <v>11</v>
      </c>
      <c r="C494" s="4">
        <v>10.4879190559755</v>
      </c>
      <c r="D494" s="4">
        <v>13.97</v>
      </c>
      <c r="E494" s="4">
        <v>897.77695485760898</v>
      </c>
      <c r="F494" s="4">
        <v>94.405126086415805</v>
      </c>
      <c r="G494" s="4">
        <v>85.96</v>
      </c>
      <c r="H494" s="4">
        <v>83.75</v>
      </c>
      <c r="I494" s="5">
        <f t="shared" si="14"/>
        <v>1186.3500000000004</v>
      </c>
      <c r="J494" s="11" t="str">
        <f t="shared" si="15"/>
        <v>P0041|Jan</v>
      </c>
    </row>
    <row r="495" spans="1:10" ht="15" customHeight="1" x14ac:dyDescent="0.25">
      <c r="A495" s="2" t="s">
        <v>117</v>
      </c>
      <c r="B495" s="2" t="s">
        <v>12</v>
      </c>
      <c r="C495" s="4">
        <v>17.268797261613699</v>
      </c>
      <c r="D495" s="4">
        <v>4.95</v>
      </c>
      <c r="E495" s="4">
        <v>671.47798533007301</v>
      </c>
      <c r="F495" s="4">
        <v>105.913217408313</v>
      </c>
      <c r="G495" s="4">
        <v>85.96</v>
      </c>
      <c r="H495" s="4">
        <v>83.75</v>
      </c>
      <c r="I495" s="5">
        <f t="shared" si="14"/>
        <v>969.31999999999971</v>
      </c>
      <c r="J495" s="11" t="str">
        <f t="shared" si="15"/>
        <v>P0041|Feb</v>
      </c>
    </row>
    <row r="496" spans="1:10" ht="15" customHeight="1" x14ac:dyDescent="0.25">
      <c r="A496" s="2" t="s">
        <v>117</v>
      </c>
      <c r="B496" s="2" t="s">
        <v>13</v>
      </c>
      <c r="C496" s="4">
        <v>15.1421555289828</v>
      </c>
      <c r="D496" s="4">
        <v>18.32</v>
      </c>
      <c r="E496" s="4">
        <v>654.79591476682401</v>
      </c>
      <c r="F496" s="4">
        <v>103.281929704193</v>
      </c>
      <c r="G496" s="4">
        <v>85.96</v>
      </c>
      <c r="H496" s="4">
        <v>83.75</v>
      </c>
      <c r="I496" s="5">
        <f t="shared" si="14"/>
        <v>961.24999999999977</v>
      </c>
      <c r="J496" s="11" t="str">
        <f t="shared" si="15"/>
        <v>P0041|Mar</v>
      </c>
    </row>
    <row r="497" spans="1:10" ht="15" customHeight="1" x14ac:dyDescent="0.25">
      <c r="A497" s="2" t="s">
        <v>119</v>
      </c>
      <c r="B497" s="2" t="s">
        <v>2</v>
      </c>
      <c r="C497" s="4">
        <v>27.586040917035099</v>
      </c>
      <c r="D497" s="4">
        <v>5.69</v>
      </c>
      <c r="E497" s="4">
        <v>261.87395908296497</v>
      </c>
      <c r="F497" s="4">
        <v>0</v>
      </c>
      <c r="G497" s="4">
        <v>85.96</v>
      </c>
      <c r="H497" s="4">
        <v>39.75</v>
      </c>
      <c r="I497" s="5">
        <f t="shared" si="14"/>
        <v>420.86000000000007</v>
      </c>
      <c r="J497" s="11" t="str">
        <f t="shared" si="15"/>
        <v>P0042|Apr</v>
      </c>
    </row>
    <row r="498" spans="1:10" ht="15" customHeight="1" x14ac:dyDescent="0.25">
      <c r="A498" s="2" t="s">
        <v>119</v>
      </c>
      <c r="B498" s="2" t="s">
        <v>3</v>
      </c>
      <c r="C498" s="4">
        <v>49.3929855187463</v>
      </c>
      <c r="D498" s="4">
        <v>7.43</v>
      </c>
      <c r="E498" s="4">
        <v>339.047014481254</v>
      </c>
      <c r="F498" s="4">
        <v>0</v>
      </c>
      <c r="G498" s="4">
        <v>85.96</v>
      </c>
      <c r="H498" s="4">
        <v>258.49</v>
      </c>
      <c r="I498" s="5">
        <f t="shared" si="14"/>
        <v>740.32000000000028</v>
      </c>
      <c r="J498" s="11" t="str">
        <f t="shared" si="15"/>
        <v>P0042|May</v>
      </c>
    </row>
    <row r="499" spans="1:10" ht="15" customHeight="1" x14ac:dyDescent="0.25">
      <c r="A499" s="2" t="s">
        <v>119</v>
      </c>
      <c r="B499" s="2" t="s">
        <v>4</v>
      </c>
      <c r="C499" s="4">
        <v>32.9636044035935</v>
      </c>
      <c r="D499" s="4">
        <v>10.02</v>
      </c>
      <c r="E499" s="4">
        <v>350.12639559640701</v>
      </c>
      <c r="F499" s="4">
        <v>0</v>
      </c>
      <c r="G499" s="4">
        <v>85.96</v>
      </c>
      <c r="H499" s="4">
        <v>334.92</v>
      </c>
      <c r="I499" s="5">
        <f t="shared" si="14"/>
        <v>813.99000000000046</v>
      </c>
      <c r="J499" s="11" t="str">
        <f t="shared" si="15"/>
        <v>P0042|Jun</v>
      </c>
    </row>
    <row r="500" spans="1:10" ht="15" customHeight="1" x14ac:dyDescent="0.25">
      <c r="A500" s="2" t="s">
        <v>119</v>
      </c>
      <c r="B500" s="2" t="s">
        <v>5</v>
      </c>
      <c r="C500" s="4">
        <v>30.865909849749599</v>
      </c>
      <c r="D500" s="4">
        <v>13.43</v>
      </c>
      <c r="E500" s="4">
        <v>346.45409015025001</v>
      </c>
      <c r="F500" s="4">
        <v>0</v>
      </c>
      <c r="G500" s="4">
        <v>85.96</v>
      </c>
      <c r="H500" s="4">
        <v>897.77</v>
      </c>
      <c r="I500" s="5">
        <f t="shared" si="14"/>
        <v>1374.4799999999996</v>
      </c>
      <c r="J500" s="11" t="str">
        <f t="shared" si="15"/>
        <v>P0042|Jul</v>
      </c>
    </row>
    <row r="501" spans="1:10" ht="15" customHeight="1" x14ac:dyDescent="0.25">
      <c r="A501" s="2" t="s">
        <v>119</v>
      </c>
      <c r="B501" s="2" t="s">
        <v>6</v>
      </c>
      <c r="C501" s="4">
        <v>59.852717443768697</v>
      </c>
      <c r="D501" s="4">
        <v>4.04</v>
      </c>
      <c r="E501" s="4">
        <v>337.84728255623099</v>
      </c>
      <c r="F501" s="4">
        <v>0</v>
      </c>
      <c r="G501" s="4">
        <v>85.96</v>
      </c>
      <c r="H501" s="4">
        <v>828.13</v>
      </c>
      <c r="I501" s="5">
        <f t="shared" si="14"/>
        <v>1315.8299999999997</v>
      </c>
      <c r="J501" s="11" t="str">
        <f t="shared" si="15"/>
        <v>P0042|Aug</v>
      </c>
    </row>
    <row r="502" spans="1:10" ht="15" customHeight="1" x14ac:dyDescent="0.25">
      <c r="A502" s="2" t="s">
        <v>119</v>
      </c>
      <c r="B502" s="2" t="s">
        <v>7</v>
      </c>
      <c r="C502" s="4">
        <v>15.2888680067549</v>
      </c>
      <c r="D502" s="4">
        <v>4.05</v>
      </c>
      <c r="E502" s="4">
        <v>355.46113199324498</v>
      </c>
      <c r="F502" s="4">
        <v>0</v>
      </c>
      <c r="G502" s="4">
        <v>85.96</v>
      </c>
      <c r="H502" s="4">
        <v>177.3</v>
      </c>
      <c r="I502" s="5">
        <f t="shared" si="14"/>
        <v>638.05999999999995</v>
      </c>
      <c r="J502" s="11" t="str">
        <f t="shared" si="15"/>
        <v>P0042|Sep</v>
      </c>
    </row>
    <row r="503" spans="1:10" ht="15" customHeight="1" x14ac:dyDescent="0.25">
      <c r="A503" s="2" t="s">
        <v>119</v>
      </c>
      <c r="B503" s="2" t="s">
        <v>8</v>
      </c>
      <c r="C503" s="4">
        <v>51.357467802655002</v>
      </c>
      <c r="D503" s="4">
        <v>14.9</v>
      </c>
      <c r="E503" s="4">
        <v>349.26253219734502</v>
      </c>
      <c r="F503" s="4">
        <v>0</v>
      </c>
      <c r="G503" s="4">
        <v>85.96</v>
      </c>
      <c r="H503" s="4">
        <v>122.63</v>
      </c>
      <c r="I503" s="5">
        <f t="shared" si="14"/>
        <v>624.11</v>
      </c>
      <c r="J503" s="11" t="str">
        <f t="shared" si="15"/>
        <v>P0042|Oct</v>
      </c>
    </row>
    <row r="504" spans="1:10" ht="15" customHeight="1" x14ac:dyDescent="0.25">
      <c r="A504" s="2" t="s">
        <v>119</v>
      </c>
      <c r="B504" s="2" t="s">
        <v>9</v>
      </c>
      <c r="C504" s="4">
        <v>26.2659488264248</v>
      </c>
      <c r="D504" s="4">
        <v>7.67</v>
      </c>
      <c r="E504" s="4">
        <v>323.047309116056</v>
      </c>
      <c r="F504" s="4">
        <v>101.906742057519</v>
      </c>
      <c r="G504" s="4">
        <v>85.96</v>
      </c>
      <c r="H504" s="4">
        <v>31.64</v>
      </c>
      <c r="I504" s="5">
        <f t="shared" si="14"/>
        <v>576.48999999999978</v>
      </c>
      <c r="J504" s="11" t="str">
        <f t="shared" si="15"/>
        <v>P0042|Nov</v>
      </c>
    </row>
    <row r="505" spans="1:10" ht="15" customHeight="1" x14ac:dyDescent="0.25">
      <c r="A505" s="2" t="s">
        <v>119</v>
      </c>
      <c r="B505" s="2" t="s">
        <v>10</v>
      </c>
      <c r="C505" s="4">
        <v>35.5430823601721</v>
      </c>
      <c r="D505" s="4">
        <v>4.04</v>
      </c>
      <c r="E505" s="4">
        <v>622.56991395205898</v>
      </c>
      <c r="F505" s="4">
        <v>78.557003687768898</v>
      </c>
      <c r="G505" s="4">
        <v>85.96</v>
      </c>
      <c r="H505" s="4">
        <v>55.84</v>
      </c>
      <c r="I505" s="5">
        <f t="shared" si="14"/>
        <v>882.51</v>
      </c>
      <c r="J505" s="11" t="str">
        <f t="shared" si="15"/>
        <v>P0042|Dec</v>
      </c>
    </row>
    <row r="506" spans="1:10" ht="15" customHeight="1" x14ac:dyDescent="0.25">
      <c r="A506" s="2" t="s">
        <v>119</v>
      </c>
      <c r="B506" s="2" t="s">
        <v>11</v>
      </c>
      <c r="C506" s="4">
        <v>18.709474085365901</v>
      </c>
      <c r="D506" s="4">
        <v>4.63</v>
      </c>
      <c r="E506" s="4">
        <v>534.55640243902405</v>
      </c>
      <c r="F506" s="4">
        <v>84.314123475609804</v>
      </c>
      <c r="G506" s="4">
        <v>85.96</v>
      </c>
      <c r="H506" s="4">
        <v>55.84</v>
      </c>
      <c r="I506" s="5">
        <f t="shared" si="14"/>
        <v>784.00999999999976</v>
      </c>
      <c r="J506" s="11" t="str">
        <f t="shared" si="15"/>
        <v>P0042|Jan</v>
      </c>
    </row>
    <row r="507" spans="1:10" ht="15" customHeight="1" x14ac:dyDescent="0.25">
      <c r="A507" s="2" t="s">
        <v>119</v>
      </c>
      <c r="B507" s="2" t="s">
        <v>12</v>
      </c>
      <c r="C507" s="4">
        <v>18.202906594192498</v>
      </c>
      <c r="D507" s="4">
        <v>10.88</v>
      </c>
      <c r="E507" s="4">
        <v>536.63510227435302</v>
      </c>
      <c r="F507" s="4">
        <v>84.641991131454702</v>
      </c>
      <c r="G507" s="4">
        <v>85.96</v>
      </c>
      <c r="H507" s="4">
        <v>55.84</v>
      </c>
      <c r="I507" s="5">
        <f t="shared" si="14"/>
        <v>792.16000000000031</v>
      </c>
      <c r="J507" s="11" t="str">
        <f t="shared" si="15"/>
        <v>P0042|Feb</v>
      </c>
    </row>
    <row r="508" spans="1:10" ht="15" customHeight="1" x14ac:dyDescent="0.25">
      <c r="A508" s="2" t="s">
        <v>119</v>
      </c>
      <c r="B508" s="2" t="s">
        <v>13</v>
      </c>
      <c r="C508" s="4">
        <v>25.760943236373901</v>
      </c>
      <c r="D508" s="4">
        <v>4.04</v>
      </c>
      <c r="E508" s="4">
        <v>521.14092064388603</v>
      </c>
      <c r="F508" s="4">
        <v>82.198136119740198</v>
      </c>
      <c r="G508" s="4">
        <v>85.96</v>
      </c>
      <c r="H508" s="4">
        <v>55.84</v>
      </c>
      <c r="I508" s="5">
        <f t="shared" si="14"/>
        <v>774.94000000000017</v>
      </c>
      <c r="J508" s="11" t="str">
        <f t="shared" si="15"/>
        <v>P0042|Mar</v>
      </c>
    </row>
    <row r="509" spans="1:10" ht="15" customHeight="1" x14ac:dyDescent="0.25">
      <c r="A509" s="2" t="s">
        <v>121</v>
      </c>
      <c r="B509" s="2" t="s">
        <v>2</v>
      </c>
      <c r="C509" s="4">
        <v>20.932485395645202</v>
      </c>
      <c r="D509" s="4">
        <v>8.5399999999999991</v>
      </c>
      <c r="E509" s="4">
        <v>453.95751460435503</v>
      </c>
      <c r="F509" s="4">
        <v>0</v>
      </c>
      <c r="G509" s="4">
        <v>85.96</v>
      </c>
      <c r="H509" s="4">
        <v>59.62</v>
      </c>
      <c r="I509" s="5">
        <f t="shared" si="14"/>
        <v>629.01000000000022</v>
      </c>
      <c r="J509" s="11" t="str">
        <f t="shared" si="15"/>
        <v>P0043|Apr</v>
      </c>
    </row>
    <row r="510" spans="1:10" ht="15" customHeight="1" x14ac:dyDescent="0.25">
      <c r="A510" s="2" t="s">
        <v>121</v>
      </c>
      <c r="B510" s="2" t="s">
        <v>3</v>
      </c>
      <c r="C510" s="4">
        <v>63.450778172424897</v>
      </c>
      <c r="D510" s="4">
        <v>16.010000000000002</v>
      </c>
      <c r="E510" s="4">
        <v>431.52922182757499</v>
      </c>
      <c r="F510" s="4">
        <v>0</v>
      </c>
      <c r="G510" s="4">
        <v>85.96</v>
      </c>
      <c r="H510" s="4">
        <v>387.74</v>
      </c>
      <c r="I510" s="5">
        <f t="shared" si="14"/>
        <v>984.68999999999994</v>
      </c>
      <c r="J510" s="11" t="str">
        <f t="shared" si="15"/>
        <v>P0043|May</v>
      </c>
    </row>
    <row r="511" spans="1:10" ht="15" customHeight="1" x14ac:dyDescent="0.25">
      <c r="A511" s="2" t="s">
        <v>121</v>
      </c>
      <c r="B511" s="2" t="s">
        <v>4</v>
      </c>
      <c r="C511" s="4">
        <v>46.176610169491497</v>
      </c>
      <c r="D511" s="4">
        <v>4.04</v>
      </c>
      <c r="E511" s="4">
        <v>434.60338983050798</v>
      </c>
      <c r="F511" s="4">
        <v>0</v>
      </c>
      <c r="G511" s="4">
        <v>85.96</v>
      </c>
      <c r="H511" s="4">
        <v>502.38</v>
      </c>
      <c r="I511" s="5">
        <f t="shared" si="14"/>
        <v>1073.1599999999994</v>
      </c>
      <c r="J511" s="11" t="str">
        <f t="shared" si="15"/>
        <v>P0043|Jun</v>
      </c>
    </row>
    <row r="512" spans="1:10" ht="15" customHeight="1" x14ac:dyDescent="0.25">
      <c r="A512" s="2" t="s">
        <v>121</v>
      </c>
      <c r="B512" s="2" t="s">
        <v>5</v>
      </c>
      <c r="C512" s="4">
        <v>44.055087358684503</v>
      </c>
      <c r="D512" s="4">
        <v>10.66</v>
      </c>
      <c r="E512" s="4">
        <v>543.14491264131505</v>
      </c>
      <c r="F512" s="4">
        <v>0</v>
      </c>
      <c r="G512" s="4">
        <v>85.96</v>
      </c>
      <c r="H512" s="4">
        <v>1346.66</v>
      </c>
      <c r="I512" s="5">
        <f t="shared" si="14"/>
        <v>2030.4799999999996</v>
      </c>
      <c r="J512" s="11" t="str">
        <f t="shared" si="15"/>
        <v>P0043|Jul</v>
      </c>
    </row>
    <row r="513" spans="1:10" ht="15" customHeight="1" x14ac:dyDescent="0.25">
      <c r="A513" s="2" t="s">
        <v>121</v>
      </c>
      <c r="B513" s="2" t="s">
        <v>6</v>
      </c>
      <c r="C513" s="4">
        <v>12.8441372862442</v>
      </c>
      <c r="D513" s="4">
        <v>14.23</v>
      </c>
      <c r="E513" s="4">
        <v>549.73586271375598</v>
      </c>
      <c r="F513" s="4">
        <v>0</v>
      </c>
      <c r="G513" s="4">
        <v>85.96</v>
      </c>
      <c r="H513" s="4">
        <v>1242.2</v>
      </c>
      <c r="I513" s="5">
        <f t="shared" si="14"/>
        <v>1904.9700000000003</v>
      </c>
      <c r="J513" s="11" t="str">
        <f t="shared" si="15"/>
        <v>P0043|Aug</v>
      </c>
    </row>
    <row r="514" spans="1:10" ht="15" customHeight="1" x14ac:dyDescent="0.25">
      <c r="A514" s="2" t="s">
        <v>121</v>
      </c>
      <c r="B514" s="2" t="s">
        <v>7</v>
      </c>
      <c r="C514" s="4">
        <v>39.007456460793499</v>
      </c>
      <c r="D514" s="4">
        <v>13.22</v>
      </c>
      <c r="E514" s="4">
        <v>433.86254353920702</v>
      </c>
      <c r="F514" s="4">
        <v>0</v>
      </c>
      <c r="G514" s="4">
        <v>85.96</v>
      </c>
      <c r="H514" s="4">
        <v>265.95</v>
      </c>
      <c r="I514" s="5">
        <f t="shared" si="14"/>
        <v>838.00000000000045</v>
      </c>
      <c r="J514" s="11" t="str">
        <f t="shared" si="15"/>
        <v>P0043|Sep</v>
      </c>
    </row>
    <row r="515" spans="1:10" ht="15" customHeight="1" x14ac:dyDescent="0.25">
      <c r="A515" s="2" t="s">
        <v>121</v>
      </c>
      <c r="B515" s="2" t="s">
        <v>8</v>
      </c>
      <c r="C515" s="4">
        <v>55.287436318816802</v>
      </c>
      <c r="D515" s="4">
        <v>14.39</v>
      </c>
      <c r="E515" s="4">
        <v>435.84256368118298</v>
      </c>
      <c r="F515" s="4">
        <v>0</v>
      </c>
      <c r="G515" s="4">
        <v>85.96</v>
      </c>
      <c r="H515" s="4">
        <v>183.95</v>
      </c>
      <c r="I515" s="5">
        <f t="shared" si="14"/>
        <v>775.42999999999984</v>
      </c>
      <c r="J515" s="11" t="str">
        <f t="shared" si="15"/>
        <v>P0043|Oct</v>
      </c>
    </row>
    <row r="516" spans="1:10" ht="15" customHeight="1" x14ac:dyDescent="0.25">
      <c r="A516" s="2" t="s">
        <v>121</v>
      </c>
      <c r="B516" s="2" t="s">
        <v>9</v>
      </c>
      <c r="C516" s="4">
        <v>14.705698048613501</v>
      </c>
      <c r="D516" s="4">
        <v>12.49</v>
      </c>
      <c r="E516" s="4">
        <v>399.049092776446</v>
      </c>
      <c r="F516" s="4">
        <v>125.88520917494</v>
      </c>
      <c r="G516" s="4">
        <v>85.96</v>
      </c>
      <c r="H516" s="4">
        <v>47.47</v>
      </c>
      <c r="I516" s="5">
        <f t="shared" si="14"/>
        <v>685.5599999999996</v>
      </c>
      <c r="J516" s="11" t="str">
        <f t="shared" si="15"/>
        <v>P0043|Nov</v>
      </c>
    </row>
    <row r="517" spans="1:10" ht="15" customHeight="1" x14ac:dyDescent="0.25">
      <c r="A517" s="2" t="s">
        <v>121</v>
      </c>
      <c r="B517" s="2" t="s">
        <v>10</v>
      </c>
      <c r="C517" s="4">
        <v>34.527210638470002</v>
      </c>
      <c r="D517" s="4">
        <v>10.94</v>
      </c>
      <c r="E517" s="4">
        <v>883.63477463383094</v>
      </c>
      <c r="F517" s="4">
        <v>92.918014727699401</v>
      </c>
      <c r="G517" s="4">
        <v>85.96</v>
      </c>
      <c r="H517" s="4">
        <v>83.75</v>
      </c>
      <c r="I517" s="5">
        <f t="shared" ref="I517:I580" si="16">SUM(C517:H517)</f>
        <v>1191.7300000000002</v>
      </c>
      <c r="J517" s="11" t="str">
        <f t="shared" ref="J517:J580" si="17">A517&amp;"|"&amp;B517</f>
        <v>P0043|Dec</v>
      </c>
    </row>
    <row r="518" spans="1:10" ht="15" customHeight="1" x14ac:dyDescent="0.25">
      <c r="A518" s="2" t="s">
        <v>121</v>
      </c>
      <c r="B518" s="2" t="s">
        <v>11</v>
      </c>
      <c r="C518" s="4">
        <v>18.0387570451024</v>
      </c>
      <c r="D518" s="4">
        <v>8.89</v>
      </c>
      <c r="E518" s="4">
        <v>892.98048626633602</v>
      </c>
      <c r="F518" s="4">
        <v>93.900756688561898</v>
      </c>
      <c r="G518" s="4">
        <v>85.96</v>
      </c>
      <c r="H518" s="4">
        <v>83.75</v>
      </c>
      <c r="I518" s="5">
        <f t="shared" si="16"/>
        <v>1183.5200000000004</v>
      </c>
      <c r="J518" s="11" t="str">
        <f t="shared" si="17"/>
        <v>P0043|Jan</v>
      </c>
    </row>
    <row r="519" spans="1:10" ht="15" customHeight="1" x14ac:dyDescent="0.25">
      <c r="A519" s="2" t="s">
        <v>121</v>
      </c>
      <c r="B519" s="2" t="s">
        <v>12</v>
      </c>
      <c r="C519" s="4">
        <v>38.786610020140998</v>
      </c>
      <c r="D519" s="4">
        <v>5.23</v>
      </c>
      <c r="E519" s="4">
        <v>764.96601208459197</v>
      </c>
      <c r="F519" s="4">
        <v>96.527377895266895</v>
      </c>
      <c r="G519" s="4">
        <v>85.96</v>
      </c>
      <c r="H519" s="4">
        <v>83.75</v>
      </c>
      <c r="I519" s="5">
        <f t="shared" si="16"/>
        <v>1075.2199999999998</v>
      </c>
      <c r="J519" s="11" t="str">
        <f t="shared" si="17"/>
        <v>P0043|Feb</v>
      </c>
    </row>
    <row r="520" spans="1:10" ht="15" customHeight="1" x14ac:dyDescent="0.25">
      <c r="A520" s="2" t="s">
        <v>121</v>
      </c>
      <c r="B520" s="2" t="s">
        <v>13</v>
      </c>
      <c r="C520" s="4">
        <v>37.977221059043003</v>
      </c>
      <c r="D520" s="4">
        <v>12.63</v>
      </c>
      <c r="E520" s="4">
        <v>650.00631923560104</v>
      </c>
      <c r="F520" s="4">
        <v>102.526459705356</v>
      </c>
      <c r="G520" s="4">
        <v>85.96</v>
      </c>
      <c r="H520" s="4">
        <v>83.75</v>
      </c>
      <c r="I520" s="5">
        <f t="shared" si="16"/>
        <v>972.85000000000014</v>
      </c>
      <c r="J520" s="11" t="str">
        <f t="shared" si="17"/>
        <v>P0043|Mar</v>
      </c>
    </row>
    <row r="521" spans="1:10" ht="15" customHeight="1" x14ac:dyDescent="0.25">
      <c r="A521" s="2" t="s">
        <v>123</v>
      </c>
      <c r="B521" s="2" t="s">
        <v>2</v>
      </c>
      <c r="C521" s="4">
        <v>25.898809523809501</v>
      </c>
      <c r="D521" s="4">
        <v>6.9</v>
      </c>
      <c r="E521" s="4">
        <v>374.85119047619003</v>
      </c>
      <c r="F521" s="4">
        <v>0</v>
      </c>
      <c r="G521" s="4">
        <v>85.96</v>
      </c>
      <c r="H521" s="4">
        <v>39.75</v>
      </c>
      <c r="I521" s="5">
        <f t="shared" si="16"/>
        <v>533.35999999999945</v>
      </c>
      <c r="J521" s="11" t="str">
        <f t="shared" si="17"/>
        <v>P0044|Apr</v>
      </c>
    </row>
    <row r="522" spans="1:10" ht="15" customHeight="1" x14ac:dyDescent="0.25">
      <c r="A522" s="2" t="s">
        <v>123</v>
      </c>
      <c r="B522" s="2" t="s">
        <v>3</v>
      </c>
      <c r="C522" s="4">
        <v>16.015475840278899</v>
      </c>
      <c r="D522" s="4">
        <v>4.97</v>
      </c>
      <c r="E522" s="4">
        <v>372.354524159721</v>
      </c>
      <c r="F522" s="4">
        <v>0</v>
      </c>
      <c r="G522" s="4">
        <v>85.96</v>
      </c>
      <c r="H522" s="4">
        <v>258.49</v>
      </c>
      <c r="I522" s="5">
        <f t="shared" si="16"/>
        <v>737.79</v>
      </c>
      <c r="J522" s="11" t="str">
        <f t="shared" si="17"/>
        <v>P0044|May</v>
      </c>
    </row>
    <row r="523" spans="1:10" ht="15" customHeight="1" x14ac:dyDescent="0.25">
      <c r="A523" s="2" t="s">
        <v>123</v>
      </c>
      <c r="B523" s="2" t="s">
        <v>4</v>
      </c>
      <c r="C523" s="4">
        <v>31.096498670975102</v>
      </c>
      <c r="D523" s="4">
        <v>8.64</v>
      </c>
      <c r="E523" s="4">
        <v>344.86350132902498</v>
      </c>
      <c r="F523" s="4">
        <v>0</v>
      </c>
      <c r="G523" s="4">
        <v>85.96</v>
      </c>
      <c r="H523" s="4">
        <v>334.92</v>
      </c>
      <c r="I523" s="5">
        <f t="shared" si="16"/>
        <v>805.48</v>
      </c>
      <c r="J523" s="11" t="str">
        <f t="shared" si="17"/>
        <v>P0044|Jun</v>
      </c>
    </row>
    <row r="524" spans="1:10" ht="15" customHeight="1" x14ac:dyDescent="0.25">
      <c r="A524" s="2" t="s">
        <v>123</v>
      </c>
      <c r="B524" s="2" t="s">
        <v>5</v>
      </c>
      <c r="C524" s="4">
        <v>12.589720882277099</v>
      </c>
      <c r="D524" s="4">
        <v>8.59</v>
      </c>
      <c r="E524" s="4">
        <v>439.06027911772298</v>
      </c>
      <c r="F524" s="4">
        <v>0</v>
      </c>
      <c r="G524" s="4">
        <v>85.96</v>
      </c>
      <c r="H524" s="4">
        <v>897.77</v>
      </c>
      <c r="I524" s="5">
        <f t="shared" si="16"/>
        <v>1443.97</v>
      </c>
      <c r="J524" s="11" t="str">
        <f t="shared" si="17"/>
        <v>P0044|Jul</v>
      </c>
    </row>
    <row r="525" spans="1:10" ht="15" customHeight="1" x14ac:dyDescent="0.25">
      <c r="A525" s="2" t="s">
        <v>123</v>
      </c>
      <c r="B525" s="2" t="s">
        <v>6</v>
      </c>
      <c r="C525" s="4">
        <v>12.811326729756599</v>
      </c>
      <c r="D525" s="4">
        <v>7.39</v>
      </c>
      <c r="E525" s="4">
        <v>446.78867327024301</v>
      </c>
      <c r="F525" s="4">
        <v>0</v>
      </c>
      <c r="G525" s="4">
        <v>85.96</v>
      </c>
      <c r="H525" s="4">
        <v>828.13</v>
      </c>
      <c r="I525" s="5">
        <f t="shared" si="16"/>
        <v>1381.0799999999995</v>
      </c>
      <c r="J525" s="11" t="str">
        <f t="shared" si="17"/>
        <v>P0044|Aug</v>
      </c>
    </row>
    <row r="526" spans="1:10" ht="15" customHeight="1" x14ac:dyDescent="0.25">
      <c r="A526" s="2" t="s">
        <v>123</v>
      </c>
      <c r="B526" s="2" t="s">
        <v>7</v>
      </c>
      <c r="C526" s="4">
        <v>37.303483976992602</v>
      </c>
      <c r="D526" s="4">
        <v>5.0199999999999996</v>
      </c>
      <c r="E526" s="4">
        <v>350.71651602300699</v>
      </c>
      <c r="F526" s="4">
        <v>0</v>
      </c>
      <c r="G526" s="4">
        <v>85.96</v>
      </c>
      <c r="H526" s="4">
        <v>177.3</v>
      </c>
      <c r="I526" s="5">
        <f t="shared" si="16"/>
        <v>656.29999999999961</v>
      </c>
      <c r="J526" s="11" t="str">
        <f t="shared" si="17"/>
        <v>P0044|Sep</v>
      </c>
    </row>
    <row r="527" spans="1:10" ht="15" customHeight="1" x14ac:dyDescent="0.25">
      <c r="A527" s="2" t="s">
        <v>123</v>
      </c>
      <c r="B527" s="2" t="s">
        <v>8</v>
      </c>
      <c r="C527" s="4">
        <v>27.587643211309199</v>
      </c>
      <c r="D527" s="4">
        <v>7.15</v>
      </c>
      <c r="E527" s="4">
        <v>357.542356788691</v>
      </c>
      <c r="F527" s="4">
        <v>0</v>
      </c>
      <c r="G527" s="4">
        <v>85.96</v>
      </c>
      <c r="H527" s="4">
        <v>122.63</v>
      </c>
      <c r="I527" s="5">
        <f t="shared" si="16"/>
        <v>600.87000000000012</v>
      </c>
      <c r="J527" s="11" t="str">
        <f t="shared" si="17"/>
        <v>P0044|Oct</v>
      </c>
    </row>
    <row r="528" spans="1:10" ht="15" customHeight="1" x14ac:dyDescent="0.25">
      <c r="A528" s="2" t="s">
        <v>123</v>
      </c>
      <c r="B528" s="2" t="s">
        <v>9</v>
      </c>
      <c r="C528" s="4">
        <v>27.572102830265202</v>
      </c>
      <c r="D528" s="4">
        <v>4.04</v>
      </c>
      <c r="E528" s="4">
        <v>321.370205173952</v>
      </c>
      <c r="F528" s="4">
        <v>101.377691995783</v>
      </c>
      <c r="G528" s="4">
        <v>85.96</v>
      </c>
      <c r="H528" s="4">
        <v>31.64</v>
      </c>
      <c r="I528" s="5">
        <f t="shared" si="16"/>
        <v>571.96000000000015</v>
      </c>
      <c r="J528" s="11" t="str">
        <f t="shared" si="17"/>
        <v>P0044|Nov</v>
      </c>
    </row>
    <row r="529" spans="1:10" ht="15" customHeight="1" x14ac:dyDescent="0.25">
      <c r="A529" s="2" t="s">
        <v>123</v>
      </c>
      <c r="B529" s="2" t="s">
        <v>10</v>
      </c>
      <c r="C529" s="4">
        <v>10.877934564392101</v>
      </c>
      <c r="D529" s="4">
        <v>4.04</v>
      </c>
      <c r="E529" s="4">
        <v>632.27096543361995</v>
      </c>
      <c r="F529" s="4">
        <v>79.781100001987696</v>
      </c>
      <c r="G529" s="4">
        <v>85.96</v>
      </c>
      <c r="H529" s="4">
        <v>55.84</v>
      </c>
      <c r="I529" s="5">
        <f t="shared" si="16"/>
        <v>868.76999999999987</v>
      </c>
      <c r="J529" s="11" t="str">
        <f t="shared" si="17"/>
        <v>P0044|Dec</v>
      </c>
    </row>
    <row r="530" spans="1:10" ht="15" customHeight="1" x14ac:dyDescent="0.25">
      <c r="A530" s="2" t="s">
        <v>123</v>
      </c>
      <c r="B530" s="2" t="s">
        <v>11</v>
      </c>
      <c r="C530" s="4">
        <v>16.6707570530134</v>
      </c>
      <c r="D530" s="4">
        <v>8.81</v>
      </c>
      <c r="E530" s="4">
        <v>626.399069455671</v>
      </c>
      <c r="F530" s="4">
        <v>79.040173491315599</v>
      </c>
      <c r="G530" s="4">
        <v>85.96</v>
      </c>
      <c r="H530" s="4">
        <v>55.84</v>
      </c>
      <c r="I530" s="5">
        <f t="shared" si="16"/>
        <v>872.72</v>
      </c>
      <c r="J530" s="11" t="str">
        <f t="shared" si="17"/>
        <v>P0044|Jan</v>
      </c>
    </row>
    <row r="531" spans="1:10" ht="15" customHeight="1" x14ac:dyDescent="0.25">
      <c r="A531" s="2" t="s">
        <v>123</v>
      </c>
      <c r="B531" s="2" t="s">
        <v>12</v>
      </c>
      <c r="C531" s="4">
        <v>20.0644555890951</v>
      </c>
      <c r="D531" s="4">
        <v>4.04</v>
      </c>
      <c r="E531" s="4">
        <v>534.64711335060497</v>
      </c>
      <c r="F531" s="4">
        <v>84.328431060300005</v>
      </c>
      <c r="G531" s="4">
        <v>85.96</v>
      </c>
      <c r="H531" s="4">
        <v>55.84</v>
      </c>
      <c r="I531" s="5">
        <f t="shared" si="16"/>
        <v>784.88000000000011</v>
      </c>
      <c r="J531" s="11" t="str">
        <f t="shared" si="17"/>
        <v>P0044|Feb</v>
      </c>
    </row>
    <row r="532" spans="1:10" ht="15" customHeight="1" x14ac:dyDescent="0.25">
      <c r="A532" s="2" t="s">
        <v>123</v>
      </c>
      <c r="B532" s="2" t="s">
        <v>13</v>
      </c>
      <c r="C532" s="4">
        <v>11.3833585487485</v>
      </c>
      <c r="D532" s="4">
        <v>7.45</v>
      </c>
      <c r="E532" s="4">
        <v>529.31865378592602</v>
      </c>
      <c r="F532" s="4">
        <v>83.487987665325605</v>
      </c>
      <c r="G532" s="4">
        <v>85.96</v>
      </c>
      <c r="H532" s="4">
        <v>55.84</v>
      </c>
      <c r="I532" s="5">
        <f t="shared" si="16"/>
        <v>773.44000000000017</v>
      </c>
      <c r="J532" s="11" t="str">
        <f t="shared" si="17"/>
        <v>P0044|Mar</v>
      </c>
    </row>
    <row r="533" spans="1:10" ht="15" customHeight="1" x14ac:dyDescent="0.25">
      <c r="A533" s="2" t="s">
        <v>125</v>
      </c>
      <c r="B533" s="2" t="s">
        <v>2</v>
      </c>
      <c r="C533" s="4">
        <v>73.060754627432402</v>
      </c>
      <c r="D533" s="4">
        <v>8.82</v>
      </c>
      <c r="E533" s="4">
        <v>428.369245372568</v>
      </c>
      <c r="F533" s="4">
        <v>0</v>
      </c>
      <c r="G533" s="4">
        <v>85.96</v>
      </c>
      <c r="H533" s="4">
        <v>59.62</v>
      </c>
      <c r="I533" s="5">
        <f t="shared" si="16"/>
        <v>655.83000000000038</v>
      </c>
      <c r="J533" s="11" t="str">
        <f t="shared" si="17"/>
        <v>P0045|Apr</v>
      </c>
    </row>
    <row r="534" spans="1:10" ht="15" customHeight="1" x14ac:dyDescent="0.25">
      <c r="A534" s="2" t="s">
        <v>125</v>
      </c>
      <c r="B534" s="2" t="s">
        <v>3</v>
      </c>
      <c r="C534" s="4">
        <v>58.5901189506273</v>
      </c>
      <c r="D534" s="4">
        <v>5.19</v>
      </c>
      <c r="E534" s="4">
        <v>429.28988104937298</v>
      </c>
      <c r="F534" s="4">
        <v>0</v>
      </c>
      <c r="G534" s="4">
        <v>85.96</v>
      </c>
      <c r="H534" s="4">
        <v>387.74</v>
      </c>
      <c r="I534" s="5">
        <f t="shared" si="16"/>
        <v>966.77000000000032</v>
      </c>
      <c r="J534" s="11" t="str">
        <f t="shared" si="17"/>
        <v>P0045|May</v>
      </c>
    </row>
    <row r="535" spans="1:10" ht="15" customHeight="1" x14ac:dyDescent="0.25">
      <c r="A535" s="2" t="s">
        <v>125</v>
      </c>
      <c r="B535" s="2" t="s">
        <v>4</v>
      </c>
      <c r="C535" s="4">
        <v>21.9030481943648</v>
      </c>
      <c r="D535" s="4">
        <v>7.79</v>
      </c>
      <c r="E535" s="4">
        <v>438.46695180563501</v>
      </c>
      <c r="F535" s="4">
        <v>0</v>
      </c>
      <c r="G535" s="4">
        <v>85.96</v>
      </c>
      <c r="H535" s="4">
        <v>502.38</v>
      </c>
      <c r="I535" s="5">
        <f t="shared" si="16"/>
        <v>1056.4999999999998</v>
      </c>
      <c r="J535" s="11" t="str">
        <f t="shared" si="17"/>
        <v>P0045|Jun</v>
      </c>
    </row>
    <row r="536" spans="1:10" ht="15" customHeight="1" x14ac:dyDescent="0.25">
      <c r="A536" s="2" t="s">
        <v>125</v>
      </c>
      <c r="B536" s="2" t="s">
        <v>5</v>
      </c>
      <c r="C536" s="4">
        <v>21.465257621679399</v>
      </c>
      <c r="D536" s="4">
        <v>8.6300000000000008</v>
      </c>
      <c r="E536" s="4">
        <v>554.60474237832102</v>
      </c>
      <c r="F536" s="4">
        <v>0</v>
      </c>
      <c r="G536" s="4">
        <v>85.96</v>
      </c>
      <c r="H536" s="4">
        <v>1346.66</v>
      </c>
      <c r="I536" s="5">
        <f t="shared" si="16"/>
        <v>2017.3200000000006</v>
      </c>
      <c r="J536" s="11" t="str">
        <f t="shared" si="17"/>
        <v>P0045|Jul</v>
      </c>
    </row>
    <row r="537" spans="1:10" ht="15" customHeight="1" x14ac:dyDescent="0.25">
      <c r="A537" s="2" t="s">
        <v>125</v>
      </c>
      <c r="B537" s="2" t="s">
        <v>6</v>
      </c>
      <c r="C537" s="4">
        <v>25.082362520651401</v>
      </c>
      <c r="D537" s="4">
        <v>4.04</v>
      </c>
      <c r="E537" s="4">
        <v>543.22763747934903</v>
      </c>
      <c r="F537" s="4">
        <v>0</v>
      </c>
      <c r="G537" s="4">
        <v>85.96</v>
      </c>
      <c r="H537" s="4">
        <v>1242.2</v>
      </c>
      <c r="I537" s="5">
        <f t="shared" si="16"/>
        <v>1900.5100000000007</v>
      </c>
      <c r="J537" s="11" t="str">
        <f t="shared" si="17"/>
        <v>P0045|Aug</v>
      </c>
    </row>
    <row r="538" spans="1:10" ht="15" customHeight="1" x14ac:dyDescent="0.25">
      <c r="A538" s="2" t="s">
        <v>125</v>
      </c>
      <c r="B538" s="2" t="s">
        <v>7</v>
      </c>
      <c r="C538" s="4">
        <v>22.087989063326901</v>
      </c>
      <c r="D538" s="4">
        <v>4.04</v>
      </c>
      <c r="E538" s="4">
        <v>443.40201093667298</v>
      </c>
      <c r="F538" s="4">
        <v>0</v>
      </c>
      <c r="G538" s="4">
        <v>85.96</v>
      </c>
      <c r="H538" s="4">
        <v>265.95</v>
      </c>
      <c r="I538" s="5">
        <f t="shared" si="16"/>
        <v>821.43999999999983</v>
      </c>
      <c r="J538" s="11" t="str">
        <f t="shared" si="17"/>
        <v>P0045|Sep</v>
      </c>
    </row>
    <row r="539" spans="1:10" ht="15" customHeight="1" x14ac:dyDescent="0.25">
      <c r="A539" s="2" t="s">
        <v>125</v>
      </c>
      <c r="B539" s="2" t="s">
        <v>8</v>
      </c>
      <c r="C539" s="4">
        <v>22.658211920529801</v>
      </c>
      <c r="D539" s="4">
        <v>8.74</v>
      </c>
      <c r="E539" s="4">
        <v>466.11178807946999</v>
      </c>
      <c r="F539" s="4">
        <v>0</v>
      </c>
      <c r="G539" s="4">
        <v>85.96</v>
      </c>
      <c r="H539" s="4">
        <v>183.95</v>
      </c>
      <c r="I539" s="5">
        <f t="shared" si="16"/>
        <v>767.41999999999985</v>
      </c>
      <c r="J539" s="11" t="str">
        <f t="shared" si="17"/>
        <v>P0045|Oct</v>
      </c>
    </row>
    <row r="540" spans="1:10" ht="15" customHeight="1" x14ac:dyDescent="0.25">
      <c r="A540" s="2" t="s">
        <v>125</v>
      </c>
      <c r="B540" s="2" t="s">
        <v>9</v>
      </c>
      <c r="C540" s="4">
        <v>53.599447332334101</v>
      </c>
      <c r="D540" s="4">
        <v>17.22</v>
      </c>
      <c r="E540" s="4">
        <v>393.39043913639699</v>
      </c>
      <c r="F540" s="4">
        <v>124.100113531269</v>
      </c>
      <c r="G540" s="4">
        <v>85.96</v>
      </c>
      <c r="H540" s="4">
        <v>47.47</v>
      </c>
      <c r="I540" s="5">
        <f t="shared" si="16"/>
        <v>721.74000000000012</v>
      </c>
      <c r="J540" s="11" t="str">
        <f t="shared" si="17"/>
        <v>P0045|Nov</v>
      </c>
    </row>
    <row r="541" spans="1:10" ht="15" customHeight="1" x14ac:dyDescent="0.25">
      <c r="A541" s="2" t="s">
        <v>125</v>
      </c>
      <c r="B541" s="2" t="s">
        <v>10</v>
      </c>
      <c r="C541" s="4">
        <v>29.706887768243298</v>
      </c>
      <c r="D541" s="4">
        <v>8.52</v>
      </c>
      <c r="E541" s="4">
        <v>894.10419293179905</v>
      </c>
      <c r="F541" s="4">
        <v>94.018919299958</v>
      </c>
      <c r="G541" s="4">
        <v>85.96</v>
      </c>
      <c r="H541" s="4">
        <v>83.75</v>
      </c>
      <c r="I541" s="5">
        <f t="shared" si="16"/>
        <v>1196.0600000000004</v>
      </c>
      <c r="J541" s="11" t="str">
        <f t="shared" si="17"/>
        <v>P0045|Dec</v>
      </c>
    </row>
    <row r="542" spans="1:10" ht="15" customHeight="1" x14ac:dyDescent="0.25">
      <c r="A542" s="2" t="s">
        <v>125</v>
      </c>
      <c r="B542" s="2" t="s">
        <v>11</v>
      </c>
      <c r="C542" s="4">
        <v>19.734385826644999</v>
      </c>
      <c r="D542" s="4">
        <v>6.26</v>
      </c>
      <c r="E542" s="4">
        <v>784.14778119119205</v>
      </c>
      <c r="F542" s="4">
        <v>98.947832982162694</v>
      </c>
      <c r="G542" s="4">
        <v>85.96</v>
      </c>
      <c r="H542" s="4">
        <v>83.75</v>
      </c>
      <c r="I542" s="5">
        <f t="shared" si="16"/>
        <v>1078.7999999999997</v>
      </c>
      <c r="J542" s="11" t="str">
        <f t="shared" si="17"/>
        <v>P0045|Jan</v>
      </c>
    </row>
    <row r="543" spans="1:10" ht="15" customHeight="1" x14ac:dyDescent="0.25">
      <c r="A543" s="2" t="s">
        <v>125</v>
      </c>
      <c r="B543" s="2" t="s">
        <v>12</v>
      </c>
      <c r="C543" s="4">
        <v>40.981618422550198</v>
      </c>
      <c r="D543" s="4">
        <v>5.45</v>
      </c>
      <c r="E543" s="4">
        <v>654.73591562654099</v>
      </c>
      <c r="F543" s="4">
        <v>103.27246595090899</v>
      </c>
      <c r="G543" s="4">
        <v>85.96</v>
      </c>
      <c r="H543" s="4">
        <v>83.75</v>
      </c>
      <c r="I543" s="5">
        <f t="shared" si="16"/>
        <v>974.1500000000002</v>
      </c>
      <c r="J543" s="11" t="str">
        <f t="shared" si="17"/>
        <v>P0045|Feb</v>
      </c>
    </row>
    <row r="544" spans="1:10" ht="15" customHeight="1" x14ac:dyDescent="0.25">
      <c r="A544" s="2" t="s">
        <v>125</v>
      </c>
      <c r="B544" s="2" t="s">
        <v>13</v>
      </c>
      <c r="C544" s="4">
        <v>50.932363983455303</v>
      </c>
      <c r="D544" s="4">
        <v>13.09</v>
      </c>
      <c r="E544" s="4">
        <v>643.92101963279799</v>
      </c>
      <c r="F544" s="4">
        <v>101.566616383747</v>
      </c>
      <c r="G544" s="4">
        <v>85.96</v>
      </c>
      <c r="H544" s="4">
        <v>83.75</v>
      </c>
      <c r="I544" s="5">
        <f t="shared" si="16"/>
        <v>979.22000000000037</v>
      </c>
      <c r="J544" s="11" t="str">
        <f t="shared" si="17"/>
        <v>P0045|Mar</v>
      </c>
    </row>
    <row r="545" spans="1:10" ht="15" customHeight="1" x14ac:dyDescent="0.25">
      <c r="A545" s="2" t="s">
        <v>127</v>
      </c>
      <c r="B545" s="2" t="s">
        <v>2</v>
      </c>
      <c r="C545" s="4">
        <v>44.188602252394503</v>
      </c>
      <c r="D545" s="4">
        <v>19.18</v>
      </c>
      <c r="E545" s="4">
        <v>554.72139774760603</v>
      </c>
      <c r="F545" s="4">
        <v>0</v>
      </c>
      <c r="G545" s="4">
        <v>85.96</v>
      </c>
      <c r="H545" s="4">
        <v>79.5</v>
      </c>
      <c r="I545" s="5">
        <f t="shared" si="16"/>
        <v>783.55000000000052</v>
      </c>
      <c r="J545" s="11" t="str">
        <f t="shared" si="17"/>
        <v>P0046|Apr</v>
      </c>
    </row>
    <row r="546" spans="1:10" ht="15" customHeight="1" x14ac:dyDescent="0.25">
      <c r="A546" s="2" t="s">
        <v>127</v>
      </c>
      <c r="B546" s="2" t="s">
        <v>3</v>
      </c>
      <c r="C546" s="4">
        <v>35.445402519752299</v>
      </c>
      <c r="D546" s="4">
        <v>8.85</v>
      </c>
      <c r="E546" s="4">
        <v>551.09459748024801</v>
      </c>
      <c r="F546" s="4">
        <v>0</v>
      </c>
      <c r="G546" s="4">
        <v>85.96</v>
      </c>
      <c r="H546" s="4">
        <v>516.99</v>
      </c>
      <c r="I546" s="5">
        <f t="shared" si="16"/>
        <v>1198.3400000000004</v>
      </c>
      <c r="J546" s="11" t="str">
        <f t="shared" si="17"/>
        <v>P0046|May</v>
      </c>
    </row>
    <row r="547" spans="1:10" ht="15" customHeight="1" x14ac:dyDescent="0.25">
      <c r="A547" s="2" t="s">
        <v>127</v>
      </c>
      <c r="B547" s="2" t="s">
        <v>4</v>
      </c>
      <c r="C547" s="4">
        <v>57.697226309845703</v>
      </c>
      <c r="D547" s="4">
        <v>9.6999999999999993</v>
      </c>
      <c r="E547" s="4">
        <v>539.952773690154</v>
      </c>
      <c r="F547" s="4">
        <v>0</v>
      </c>
      <c r="G547" s="4">
        <v>85.96</v>
      </c>
      <c r="H547" s="4">
        <v>669.84</v>
      </c>
      <c r="I547" s="5">
        <f t="shared" si="16"/>
        <v>1363.1499999999996</v>
      </c>
      <c r="J547" s="11" t="str">
        <f t="shared" si="17"/>
        <v>P0046|Jun</v>
      </c>
    </row>
    <row r="548" spans="1:10" ht="15" customHeight="1" x14ac:dyDescent="0.25">
      <c r="A548" s="2" t="s">
        <v>127</v>
      </c>
      <c r="B548" s="2" t="s">
        <v>5</v>
      </c>
      <c r="C548" s="4">
        <v>28.2678854117901</v>
      </c>
      <c r="D548" s="4">
        <v>4.04</v>
      </c>
      <c r="E548" s="4">
        <v>545.12211458821002</v>
      </c>
      <c r="F548" s="4">
        <v>0</v>
      </c>
      <c r="G548" s="4">
        <v>85.96</v>
      </c>
      <c r="H548" s="4">
        <v>1795.54</v>
      </c>
      <c r="I548" s="5">
        <f t="shared" si="16"/>
        <v>2458.9300000000003</v>
      </c>
      <c r="J548" s="11" t="str">
        <f t="shared" si="17"/>
        <v>P0046|Jul</v>
      </c>
    </row>
    <row r="549" spans="1:10" ht="15" customHeight="1" x14ac:dyDescent="0.25">
      <c r="A549" s="2" t="s">
        <v>127</v>
      </c>
      <c r="B549" s="2" t="s">
        <v>6</v>
      </c>
      <c r="C549" s="4">
        <v>27.0588136816279</v>
      </c>
      <c r="D549" s="4">
        <v>4.04</v>
      </c>
      <c r="E549" s="4">
        <v>542.82118631837204</v>
      </c>
      <c r="F549" s="4">
        <v>0</v>
      </c>
      <c r="G549" s="4">
        <v>85.96</v>
      </c>
      <c r="H549" s="4">
        <v>1656.27</v>
      </c>
      <c r="I549" s="5">
        <f t="shared" si="16"/>
        <v>2316.15</v>
      </c>
      <c r="J549" s="11" t="str">
        <f t="shared" si="17"/>
        <v>P0046|Aug</v>
      </c>
    </row>
    <row r="550" spans="1:10" ht="15" customHeight="1" x14ac:dyDescent="0.25">
      <c r="A550" s="2" t="s">
        <v>127</v>
      </c>
      <c r="B550" s="2" t="s">
        <v>7</v>
      </c>
      <c r="C550" s="4">
        <v>58.802779291553101</v>
      </c>
      <c r="D550" s="4">
        <v>13.55</v>
      </c>
      <c r="E550" s="4">
        <v>524.45722070844704</v>
      </c>
      <c r="F550" s="4">
        <v>0</v>
      </c>
      <c r="G550" s="4">
        <v>85.96</v>
      </c>
      <c r="H550" s="4">
        <v>354.6</v>
      </c>
      <c r="I550" s="5">
        <f t="shared" si="16"/>
        <v>1037.3700000000003</v>
      </c>
      <c r="J550" s="11" t="str">
        <f t="shared" si="17"/>
        <v>P0046|Sep</v>
      </c>
    </row>
    <row r="551" spans="1:10" ht="15" customHeight="1" x14ac:dyDescent="0.25">
      <c r="A551" s="2" t="s">
        <v>127</v>
      </c>
      <c r="B551" s="2" t="s">
        <v>8</v>
      </c>
      <c r="C551" s="4">
        <v>70.251472195220103</v>
      </c>
      <c r="D551" s="4">
        <v>18.989999999999998</v>
      </c>
      <c r="E551" s="4">
        <v>540.23852780478001</v>
      </c>
      <c r="F551" s="4">
        <v>0</v>
      </c>
      <c r="G551" s="4">
        <v>85.96</v>
      </c>
      <c r="H551" s="4">
        <v>245.27</v>
      </c>
      <c r="I551" s="5">
        <f t="shared" si="16"/>
        <v>960.71000000000015</v>
      </c>
      <c r="J551" s="11" t="str">
        <f t="shared" si="17"/>
        <v>P0046|Oct</v>
      </c>
    </row>
    <row r="552" spans="1:10" ht="15" customHeight="1" x14ac:dyDescent="0.25">
      <c r="A552" s="2" t="s">
        <v>127</v>
      </c>
      <c r="B552" s="2" t="s">
        <v>9</v>
      </c>
      <c r="C552" s="4">
        <v>48.64010280574</v>
      </c>
      <c r="D552" s="4">
        <v>15.44</v>
      </c>
      <c r="E552" s="4">
        <v>489.36688798457902</v>
      </c>
      <c r="F552" s="4">
        <v>154.37300920968099</v>
      </c>
      <c r="G552" s="4">
        <v>85.96</v>
      </c>
      <c r="H552" s="4">
        <v>63.29</v>
      </c>
      <c r="I552" s="5">
        <f t="shared" si="16"/>
        <v>857.06999999999994</v>
      </c>
      <c r="J552" s="11" t="str">
        <f t="shared" si="17"/>
        <v>P0046|Nov</v>
      </c>
    </row>
    <row r="553" spans="1:10" ht="15" customHeight="1" x14ac:dyDescent="0.25">
      <c r="A553" s="2" t="s">
        <v>127</v>
      </c>
      <c r="B553" s="2" t="s">
        <v>10</v>
      </c>
      <c r="C553" s="4">
        <v>55.114670489923</v>
      </c>
      <c r="D553" s="4">
        <v>15.99</v>
      </c>
      <c r="E553" s="4">
        <v>1086.65220383418</v>
      </c>
      <c r="F553" s="4">
        <v>114.263125675897</v>
      </c>
      <c r="G553" s="4">
        <v>85.96</v>
      </c>
      <c r="H553" s="4">
        <v>111.67</v>
      </c>
      <c r="I553" s="5">
        <f t="shared" si="16"/>
        <v>1469.65</v>
      </c>
      <c r="J553" s="11" t="str">
        <f t="shared" si="17"/>
        <v>P0046|Dec</v>
      </c>
    </row>
    <row r="554" spans="1:10" ht="15" customHeight="1" x14ac:dyDescent="0.25">
      <c r="A554" s="2" t="s">
        <v>127</v>
      </c>
      <c r="B554" s="2" t="s">
        <v>11</v>
      </c>
      <c r="C554" s="4">
        <v>27.102614536867002</v>
      </c>
      <c r="D554" s="4">
        <v>14.91</v>
      </c>
      <c r="E554" s="4">
        <v>945.44004198373102</v>
      </c>
      <c r="F554" s="4">
        <v>119.297343479402</v>
      </c>
      <c r="G554" s="4">
        <v>85.96</v>
      </c>
      <c r="H554" s="4">
        <v>111.67</v>
      </c>
      <c r="I554" s="5">
        <f t="shared" si="16"/>
        <v>1304.3800000000001</v>
      </c>
      <c r="J554" s="11" t="str">
        <f t="shared" si="17"/>
        <v>P0046|Jan</v>
      </c>
    </row>
    <row r="555" spans="1:10" ht="15" customHeight="1" x14ac:dyDescent="0.25">
      <c r="A555" s="2" t="s">
        <v>127</v>
      </c>
      <c r="B555" s="2" t="s">
        <v>12</v>
      </c>
      <c r="C555" s="4">
        <v>55.237839866555497</v>
      </c>
      <c r="D555" s="4">
        <v>7.93</v>
      </c>
      <c r="E555" s="4">
        <v>806.12436289500499</v>
      </c>
      <c r="F555" s="4">
        <v>127.147797238439</v>
      </c>
      <c r="G555" s="4">
        <v>85.96</v>
      </c>
      <c r="H555" s="4">
        <v>111.67</v>
      </c>
      <c r="I555" s="5">
        <f t="shared" si="16"/>
        <v>1194.0699999999995</v>
      </c>
      <c r="J555" s="11" t="str">
        <f t="shared" si="17"/>
        <v>P0046|Feb</v>
      </c>
    </row>
    <row r="556" spans="1:10" ht="15" customHeight="1" x14ac:dyDescent="0.25">
      <c r="A556" s="2" t="s">
        <v>127</v>
      </c>
      <c r="B556" s="2" t="s">
        <v>13</v>
      </c>
      <c r="C556" s="4">
        <v>241.62423410072299</v>
      </c>
      <c r="D556" s="4">
        <v>9.36</v>
      </c>
      <c r="E556" s="4">
        <v>744.06622888826405</v>
      </c>
      <c r="F556" s="4">
        <v>117.359537011013</v>
      </c>
      <c r="G556" s="4">
        <v>85.96</v>
      </c>
      <c r="H556" s="4">
        <v>111.67</v>
      </c>
      <c r="I556" s="5">
        <f t="shared" si="16"/>
        <v>1310.04</v>
      </c>
      <c r="J556" s="11" t="str">
        <f t="shared" si="17"/>
        <v>P0046|Mar</v>
      </c>
    </row>
    <row r="557" spans="1:10" ht="15" customHeight="1" x14ac:dyDescent="0.25">
      <c r="A557" s="2" t="s">
        <v>129</v>
      </c>
      <c r="B557" s="2" t="s">
        <v>2</v>
      </c>
      <c r="C557" s="4">
        <v>44.370050522061298</v>
      </c>
      <c r="D557" s="4">
        <v>6.15</v>
      </c>
      <c r="E557" s="4">
        <v>445.34994947793899</v>
      </c>
      <c r="F557" s="4">
        <v>0</v>
      </c>
      <c r="G557" s="4">
        <v>85.96</v>
      </c>
      <c r="H557" s="4">
        <v>59.62</v>
      </c>
      <c r="I557" s="5">
        <f t="shared" si="16"/>
        <v>641.45000000000027</v>
      </c>
      <c r="J557" s="11" t="str">
        <f t="shared" si="17"/>
        <v>P0047|Apr</v>
      </c>
    </row>
    <row r="558" spans="1:10" ht="15" customHeight="1" x14ac:dyDescent="0.25">
      <c r="A558" s="2" t="s">
        <v>129</v>
      </c>
      <c r="B558" s="2" t="s">
        <v>3</v>
      </c>
      <c r="C558" s="4">
        <v>15.7714823097911</v>
      </c>
      <c r="D558" s="4">
        <v>4.04</v>
      </c>
      <c r="E558" s="4">
        <v>450.01851769020902</v>
      </c>
      <c r="F558" s="4">
        <v>0</v>
      </c>
      <c r="G558" s="4">
        <v>85.96</v>
      </c>
      <c r="H558" s="4">
        <v>387.74</v>
      </c>
      <c r="I558" s="5">
        <f t="shared" si="16"/>
        <v>943.53000000000009</v>
      </c>
      <c r="J558" s="11" t="str">
        <f t="shared" si="17"/>
        <v>P0047|May</v>
      </c>
    </row>
    <row r="559" spans="1:10" ht="15" customHeight="1" x14ac:dyDescent="0.25">
      <c r="A559" s="2" t="s">
        <v>129</v>
      </c>
      <c r="B559" s="2" t="s">
        <v>4</v>
      </c>
      <c r="C559" s="4">
        <v>15.539882363465599</v>
      </c>
      <c r="D559" s="4">
        <v>10.67</v>
      </c>
      <c r="E559" s="4">
        <v>443.41011763653398</v>
      </c>
      <c r="F559" s="4">
        <v>0</v>
      </c>
      <c r="G559" s="4">
        <v>85.96</v>
      </c>
      <c r="H559" s="4">
        <v>502.38</v>
      </c>
      <c r="I559" s="5">
        <f t="shared" si="16"/>
        <v>1057.9599999999996</v>
      </c>
      <c r="J559" s="11" t="str">
        <f t="shared" si="17"/>
        <v>P0047|Jun</v>
      </c>
    </row>
    <row r="560" spans="1:10" ht="15" customHeight="1" x14ac:dyDescent="0.25">
      <c r="A560" s="2" t="s">
        <v>129</v>
      </c>
      <c r="B560" s="2" t="s">
        <v>5</v>
      </c>
      <c r="C560" s="4">
        <v>31.946865349251301</v>
      </c>
      <c r="D560" s="4">
        <v>9.3800000000000008</v>
      </c>
      <c r="E560" s="4">
        <v>556.79313465074904</v>
      </c>
      <c r="F560" s="4">
        <v>0</v>
      </c>
      <c r="G560" s="4">
        <v>85.96</v>
      </c>
      <c r="H560" s="4">
        <v>1346.66</v>
      </c>
      <c r="I560" s="5">
        <f t="shared" si="16"/>
        <v>2030.7400000000005</v>
      </c>
      <c r="J560" s="11" t="str">
        <f t="shared" si="17"/>
        <v>P0047|Jul</v>
      </c>
    </row>
    <row r="561" spans="1:10" ht="15" customHeight="1" x14ac:dyDescent="0.25">
      <c r="A561" s="2" t="s">
        <v>129</v>
      </c>
      <c r="B561" s="2" t="s">
        <v>6</v>
      </c>
      <c r="C561" s="4">
        <v>56.077957732085203</v>
      </c>
      <c r="D561" s="4">
        <v>8.89</v>
      </c>
      <c r="E561" s="4">
        <v>423.08204226791503</v>
      </c>
      <c r="F561" s="4">
        <v>0</v>
      </c>
      <c r="G561" s="4">
        <v>85.96</v>
      </c>
      <c r="H561" s="4">
        <v>1242.2</v>
      </c>
      <c r="I561" s="5">
        <f t="shared" si="16"/>
        <v>1816.2100000000003</v>
      </c>
      <c r="J561" s="11" t="str">
        <f t="shared" si="17"/>
        <v>P0047|Aug</v>
      </c>
    </row>
    <row r="562" spans="1:10" ht="15" customHeight="1" x14ac:dyDescent="0.25">
      <c r="A562" s="2" t="s">
        <v>129</v>
      </c>
      <c r="B562" s="2" t="s">
        <v>7</v>
      </c>
      <c r="C562" s="4">
        <v>46.3340487418103</v>
      </c>
      <c r="D562" s="4">
        <v>6.71</v>
      </c>
      <c r="E562" s="4">
        <v>423.53595125818998</v>
      </c>
      <c r="F562" s="4">
        <v>0</v>
      </c>
      <c r="G562" s="4">
        <v>85.96</v>
      </c>
      <c r="H562" s="4">
        <v>265.95</v>
      </c>
      <c r="I562" s="5">
        <f t="shared" si="16"/>
        <v>828.49000000000024</v>
      </c>
      <c r="J562" s="11" t="str">
        <f t="shared" si="17"/>
        <v>P0047|Sep</v>
      </c>
    </row>
    <row r="563" spans="1:10" ht="15" customHeight="1" x14ac:dyDescent="0.25">
      <c r="A563" s="2" t="s">
        <v>129</v>
      </c>
      <c r="B563" s="2" t="s">
        <v>8</v>
      </c>
      <c r="C563" s="4">
        <v>30.313471637515701</v>
      </c>
      <c r="D563" s="4">
        <v>9.01</v>
      </c>
      <c r="E563" s="4">
        <v>454.386528362484</v>
      </c>
      <c r="F563" s="4">
        <v>0</v>
      </c>
      <c r="G563" s="4">
        <v>85.96</v>
      </c>
      <c r="H563" s="4">
        <v>183.95</v>
      </c>
      <c r="I563" s="5">
        <f t="shared" si="16"/>
        <v>763.61999999999966</v>
      </c>
      <c r="J563" s="11" t="str">
        <f t="shared" si="17"/>
        <v>P0047|Oct</v>
      </c>
    </row>
    <row r="564" spans="1:10" ht="15" customHeight="1" x14ac:dyDescent="0.25">
      <c r="A564" s="2" t="s">
        <v>129</v>
      </c>
      <c r="B564" s="2" t="s">
        <v>9</v>
      </c>
      <c r="C564" s="4">
        <v>57.634585152838397</v>
      </c>
      <c r="D564" s="4">
        <v>15.45</v>
      </c>
      <c r="E564" s="4">
        <v>390.497816593886</v>
      </c>
      <c r="F564" s="4">
        <v>123.187598253275</v>
      </c>
      <c r="G564" s="4">
        <v>85.96</v>
      </c>
      <c r="H564" s="4">
        <v>47.47</v>
      </c>
      <c r="I564" s="5">
        <f t="shared" si="16"/>
        <v>720.19999999999948</v>
      </c>
      <c r="J564" s="11" t="str">
        <f t="shared" si="17"/>
        <v>P0047|Nov</v>
      </c>
    </row>
    <row r="565" spans="1:10" ht="15" customHeight="1" x14ac:dyDescent="0.25">
      <c r="A565" s="2" t="s">
        <v>129</v>
      </c>
      <c r="B565" s="2" t="s">
        <v>10</v>
      </c>
      <c r="C565" s="4">
        <v>10.9249911484303</v>
      </c>
      <c r="D565" s="4">
        <v>14.47</v>
      </c>
      <c r="E565" s="4">
        <v>779.325656559094</v>
      </c>
      <c r="F565" s="4">
        <v>98.339352292475397</v>
      </c>
      <c r="G565" s="4">
        <v>85.96</v>
      </c>
      <c r="H565" s="4">
        <v>83.75</v>
      </c>
      <c r="I565" s="5">
        <f t="shared" si="16"/>
        <v>1072.7699999999998</v>
      </c>
      <c r="J565" s="11" t="str">
        <f t="shared" si="17"/>
        <v>P0047|Dec</v>
      </c>
    </row>
    <row r="566" spans="1:10" ht="15" customHeight="1" x14ac:dyDescent="0.25">
      <c r="A566" s="2" t="s">
        <v>129</v>
      </c>
      <c r="B566" s="2" t="s">
        <v>11</v>
      </c>
      <c r="C566" s="4">
        <v>16.640692927108699</v>
      </c>
      <c r="D566" s="4">
        <v>13.43</v>
      </c>
      <c r="E566" s="4">
        <v>778.00642256612196</v>
      </c>
      <c r="F566" s="4">
        <v>98.172884506769506</v>
      </c>
      <c r="G566" s="4">
        <v>85.96</v>
      </c>
      <c r="H566" s="4">
        <v>83.75</v>
      </c>
      <c r="I566" s="5">
        <f t="shared" si="16"/>
        <v>1075.96</v>
      </c>
      <c r="J566" s="11" t="str">
        <f t="shared" si="17"/>
        <v>P0047|Jan</v>
      </c>
    </row>
    <row r="567" spans="1:10" ht="15" customHeight="1" x14ac:dyDescent="0.25">
      <c r="A567" s="2" t="s">
        <v>129</v>
      </c>
      <c r="B567" s="2" t="s">
        <v>12</v>
      </c>
      <c r="C567" s="4">
        <v>163.922454533603</v>
      </c>
      <c r="D567" s="4">
        <v>7.39</v>
      </c>
      <c r="E567" s="4">
        <v>623.916302718206</v>
      </c>
      <c r="F567" s="4">
        <v>98.4112427481911</v>
      </c>
      <c r="G567" s="4">
        <v>85.96</v>
      </c>
      <c r="H567" s="4">
        <v>83.75</v>
      </c>
      <c r="I567" s="5">
        <f t="shared" si="16"/>
        <v>1063.3499999999999</v>
      </c>
      <c r="J567" s="11" t="str">
        <f t="shared" si="17"/>
        <v>P0047|Feb</v>
      </c>
    </row>
    <row r="568" spans="1:10" ht="15" customHeight="1" x14ac:dyDescent="0.25">
      <c r="A568" s="2" t="s">
        <v>129</v>
      </c>
      <c r="B568" s="2" t="s">
        <v>13</v>
      </c>
      <c r="C568" s="4">
        <v>34.3652998983396</v>
      </c>
      <c r="D568" s="4">
        <v>7.19</v>
      </c>
      <c r="E568" s="4">
        <v>530.20748414580999</v>
      </c>
      <c r="F568" s="4">
        <v>111.50721595585</v>
      </c>
      <c r="G568" s="4">
        <v>85.96</v>
      </c>
      <c r="H568" s="4">
        <v>83.75</v>
      </c>
      <c r="I568" s="5">
        <f t="shared" si="16"/>
        <v>852.97999999999968</v>
      </c>
      <c r="J568" s="11" t="str">
        <f t="shared" si="17"/>
        <v>P0047|Mar</v>
      </c>
    </row>
    <row r="569" spans="1:10" ht="15" customHeight="1" x14ac:dyDescent="0.25">
      <c r="A569" s="2" t="s">
        <v>131</v>
      </c>
      <c r="B569" s="2" t="s">
        <v>2</v>
      </c>
      <c r="C569" s="4">
        <v>107.779599891863</v>
      </c>
      <c r="D569" s="4">
        <v>23.18</v>
      </c>
      <c r="E569" s="4">
        <v>631.880400108137</v>
      </c>
      <c r="F569" s="4">
        <v>0</v>
      </c>
      <c r="G569" s="4">
        <v>85.96</v>
      </c>
      <c r="H569" s="4">
        <v>99.37</v>
      </c>
      <c r="I569" s="5">
        <f t="shared" si="16"/>
        <v>948.17000000000007</v>
      </c>
      <c r="J569" s="11" t="str">
        <f t="shared" si="17"/>
        <v>P0048|Apr</v>
      </c>
    </row>
    <row r="570" spans="1:10" ht="15" customHeight="1" x14ac:dyDescent="0.25">
      <c r="A570" s="2" t="s">
        <v>131</v>
      </c>
      <c r="B570" s="2" t="s">
        <v>3</v>
      </c>
      <c r="C570" s="4">
        <v>95.659080345833999</v>
      </c>
      <c r="D570" s="4">
        <v>16.809999999999999</v>
      </c>
      <c r="E570" s="4">
        <v>640.700919654166</v>
      </c>
      <c r="F570" s="4">
        <v>0</v>
      </c>
      <c r="G570" s="4">
        <v>85.96</v>
      </c>
      <c r="H570" s="4">
        <v>646.23</v>
      </c>
      <c r="I570" s="5">
        <f t="shared" si="16"/>
        <v>1485.3600000000001</v>
      </c>
      <c r="J570" s="11" t="str">
        <f t="shared" si="17"/>
        <v>P0048|May</v>
      </c>
    </row>
    <row r="571" spans="1:10" ht="15" customHeight="1" x14ac:dyDescent="0.25">
      <c r="A571" s="2" t="s">
        <v>131</v>
      </c>
      <c r="B571" s="2" t="s">
        <v>4</v>
      </c>
      <c r="C571" s="4">
        <v>47.377522567703103</v>
      </c>
      <c r="D571" s="4">
        <v>15.78</v>
      </c>
      <c r="E571" s="4">
        <v>651.49247743229705</v>
      </c>
      <c r="F571" s="4">
        <v>0</v>
      </c>
      <c r="G571" s="4">
        <v>85.96</v>
      </c>
      <c r="H571" s="4">
        <v>837.3</v>
      </c>
      <c r="I571" s="5">
        <f t="shared" si="16"/>
        <v>1637.9100000000003</v>
      </c>
      <c r="J571" s="11" t="str">
        <f t="shared" si="17"/>
        <v>P0048|Jun</v>
      </c>
    </row>
    <row r="572" spans="1:10" ht="15" customHeight="1" x14ac:dyDescent="0.25">
      <c r="A572" s="2" t="s">
        <v>131</v>
      </c>
      <c r="B572" s="2" t="s">
        <v>5</v>
      </c>
      <c r="C572" s="4">
        <v>50.650776379015902</v>
      </c>
      <c r="D572" s="4">
        <v>13.38</v>
      </c>
      <c r="E572" s="4">
        <v>810.54922362098398</v>
      </c>
      <c r="F572" s="4">
        <v>0</v>
      </c>
      <c r="G572" s="4">
        <v>85.96</v>
      </c>
      <c r="H572" s="4">
        <v>2244.4299999999998</v>
      </c>
      <c r="I572" s="5">
        <f t="shared" si="16"/>
        <v>3204.97</v>
      </c>
      <c r="J572" s="11" t="str">
        <f t="shared" si="17"/>
        <v>P0048|Jul</v>
      </c>
    </row>
    <row r="573" spans="1:10" ht="15" customHeight="1" x14ac:dyDescent="0.25">
      <c r="A573" s="2" t="s">
        <v>131</v>
      </c>
      <c r="B573" s="2" t="s">
        <v>6</v>
      </c>
      <c r="C573" s="4">
        <v>65.091799664416399</v>
      </c>
      <c r="D573" s="4">
        <v>17.02</v>
      </c>
      <c r="E573" s="4">
        <v>800.55820033558302</v>
      </c>
      <c r="F573" s="4">
        <v>0</v>
      </c>
      <c r="G573" s="4">
        <v>85.96</v>
      </c>
      <c r="H573" s="4">
        <v>2070.33</v>
      </c>
      <c r="I573" s="5">
        <f t="shared" si="16"/>
        <v>3038.9599999999991</v>
      </c>
      <c r="J573" s="11" t="str">
        <f t="shared" si="17"/>
        <v>P0048|Aug</v>
      </c>
    </row>
    <row r="574" spans="1:10" ht="15" customHeight="1" x14ac:dyDescent="0.25">
      <c r="A574" s="2" t="s">
        <v>131</v>
      </c>
      <c r="B574" s="2" t="s">
        <v>7</v>
      </c>
      <c r="C574" s="4">
        <v>36.762037053664997</v>
      </c>
      <c r="D574" s="4">
        <v>14.38</v>
      </c>
      <c r="E574" s="4">
        <v>641.45796294633499</v>
      </c>
      <c r="F574" s="4">
        <v>0</v>
      </c>
      <c r="G574" s="4">
        <v>85.96</v>
      </c>
      <c r="H574" s="4">
        <v>443.25</v>
      </c>
      <c r="I574" s="5">
        <f t="shared" si="16"/>
        <v>1221.81</v>
      </c>
      <c r="J574" s="11" t="str">
        <f t="shared" si="17"/>
        <v>P0048|Sep</v>
      </c>
    </row>
    <row r="575" spans="1:10" ht="15" customHeight="1" x14ac:dyDescent="0.25">
      <c r="A575" s="2" t="s">
        <v>131</v>
      </c>
      <c r="B575" s="2" t="s">
        <v>8</v>
      </c>
      <c r="C575" s="4">
        <v>50.3791183908722</v>
      </c>
      <c r="D575" s="4">
        <v>17.149999999999999</v>
      </c>
      <c r="E575" s="4">
        <v>661.67088160912795</v>
      </c>
      <c r="F575" s="4">
        <v>0</v>
      </c>
      <c r="G575" s="4">
        <v>85.96</v>
      </c>
      <c r="H575" s="4">
        <v>306.58</v>
      </c>
      <c r="I575" s="5">
        <f t="shared" si="16"/>
        <v>1121.7400000000002</v>
      </c>
      <c r="J575" s="11" t="str">
        <f t="shared" si="17"/>
        <v>P0048|Oct</v>
      </c>
    </row>
    <row r="576" spans="1:10" ht="15" customHeight="1" x14ac:dyDescent="0.25">
      <c r="A576" s="2" t="s">
        <v>131</v>
      </c>
      <c r="B576" s="2" t="s">
        <v>9</v>
      </c>
      <c r="C576" s="4">
        <v>53.7948989253102</v>
      </c>
      <c r="D576" s="4">
        <v>23.54</v>
      </c>
      <c r="E576" s="4">
        <v>591.07051670368605</v>
      </c>
      <c r="F576" s="4">
        <v>188.82458437100399</v>
      </c>
      <c r="G576" s="4">
        <v>85.96</v>
      </c>
      <c r="H576" s="4">
        <v>79.11</v>
      </c>
      <c r="I576" s="5">
        <f t="shared" si="16"/>
        <v>1022.3000000000003</v>
      </c>
      <c r="J576" s="11" t="str">
        <f t="shared" si="17"/>
        <v>P0048|Nov</v>
      </c>
    </row>
    <row r="577" spans="1:10" ht="15" customHeight="1" x14ac:dyDescent="0.25">
      <c r="A577" s="2" t="s">
        <v>131</v>
      </c>
      <c r="B577" s="2" t="s">
        <v>10</v>
      </c>
      <c r="C577" s="4">
        <v>39.352416422479102</v>
      </c>
      <c r="D577" s="4">
        <v>9.66</v>
      </c>
      <c r="E577" s="4">
        <v>1148.8695112253699</v>
      </c>
      <c r="F577" s="4">
        <v>146.808072352153</v>
      </c>
      <c r="G577" s="4">
        <v>85.96</v>
      </c>
      <c r="H577" s="4">
        <v>139.59</v>
      </c>
      <c r="I577" s="5">
        <f t="shared" si="16"/>
        <v>1570.2400000000021</v>
      </c>
      <c r="J577" s="11" t="str">
        <f t="shared" si="17"/>
        <v>P0048|Dec</v>
      </c>
    </row>
    <row r="578" spans="1:10" ht="15" customHeight="1" x14ac:dyDescent="0.25">
      <c r="A578" s="2" t="s">
        <v>131</v>
      </c>
      <c r="B578" s="2" t="s">
        <v>11</v>
      </c>
      <c r="C578" s="4">
        <v>44.195469891776902</v>
      </c>
      <c r="D578" s="4">
        <v>4.04</v>
      </c>
      <c r="E578" s="4">
        <v>1303.18212931274</v>
      </c>
      <c r="F578" s="4">
        <v>138.77240079548599</v>
      </c>
      <c r="G578" s="4">
        <v>85.96</v>
      </c>
      <c r="H578" s="4">
        <v>139.59</v>
      </c>
      <c r="I578" s="5">
        <f t="shared" si="16"/>
        <v>1715.7400000000027</v>
      </c>
      <c r="J578" s="11" t="str">
        <f t="shared" si="17"/>
        <v>P0048|Jan</v>
      </c>
    </row>
    <row r="579" spans="1:10" ht="15" customHeight="1" x14ac:dyDescent="0.25">
      <c r="A579" s="2" t="s">
        <v>131</v>
      </c>
      <c r="B579" s="2" t="s">
        <v>12</v>
      </c>
      <c r="C579" s="4">
        <v>27.743274109723</v>
      </c>
      <c r="D579" s="4">
        <v>13.03</v>
      </c>
      <c r="E579" s="4">
        <v>1143.90326444056</v>
      </c>
      <c r="F579" s="4">
        <v>146.17346144971501</v>
      </c>
      <c r="G579" s="4">
        <v>85.96</v>
      </c>
      <c r="H579" s="4">
        <v>139.59</v>
      </c>
      <c r="I579" s="5">
        <f t="shared" si="16"/>
        <v>1556.3999999999978</v>
      </c>
      <c r="J579" s="11" t="str">
        <f t="shared" si="17"/>
        <v>P0048|Feb</v>
      </c>
    </row>
    <row r="580" spans="1:10" ht="15" customHeight="1" x14ac:dyDescent="0.25">
      <c r="A580" s="2" t="s">
        <v>131</v>
      </c>
      <c r="B580" s="2" t="s">
        <v>13</v>
      </c>
      <c r="C580" s="4">
        <v>64.9289701373322</v>
      </c>
      <c r="D580" s="4">
        <v>12.74</v>
      </c>
      <c r="E580" s="4">
        <v>948.35010692844799</v>
      </c>
      <c r="F580" s="4">
        <v>151.48092293421999</v>
      </c>
      <c r="G580" s="4">
        <v>85.96</v>
      </c>
      <c r="H580" s="4">
        <v>139.59</v>
      </c>
      <c r="I580" s="5">
        <f t="shared" si="16"/>
        <v>1403.0500000000002</v>
      </c>
      <c r="J580" s="11" t="str">
        <f t="shared" si="17"/>
        <v>P0048|Mar</v>
      </c>
    </row>
    <row r="581" spans="1:10" ht="15" customHeight="1" x14ac:dyDescent="0.25">
      <c r="A581" s="2" t="s">
        <v>133</v>
      </c>
      <c r="B581" s="2" t="s">
        <v>2</v>
      </c>
      <c r="C581" s="4">
        <v>15.6517595467669</v>
      </c>
      <c r="D581" s="4">
        <v>9.98</v>
      </c>
      <c r="E581" s="4">
        <v>363.89824045323297</v>
      </c>
      <c r="F581" s="4">
        <v>0</v>
      </c>
      <c r="G581" s="4">
        <v>85.96</v>
      </c>
      <c r="H581" s="4">
        <v>39.75</v>
      </c>
      <c r="I581" s="5">
        <f t="shared" ref="I581:I644" si="18">SUM(C581:H581)</f>
        <v>515.23999999999978</v>
      </c>
      <c r="J581" s="11" t="str">
        <f t="shared" ref="J581:J644" si="19">A581&amp;"|"&amp;B581</f>
        <v>P0049|Apr</v>
      </c>
    </row>
    <row r="582" spans="1:10" ht="15" customHeight="1" x14ac:dyDescent="0.25">
      <c r="A582" s="2" t="s">
        <v>133</v>
      </c>
      <c r="B582" s="2" t="s">
        <v>3</v>
      </c>
      <c r="C582" s="4">
        <v>25.763352769679301</v>
      </c>
      <c r="D582" s="4">
        <v>6.37</v>
      </c>
      <c r="E582" s="4">
        <v>358.44664723032099</v>
      </c>
      <c r="F582" s="4">
        <v>0</v>
      </c>
      <c r="G582" s="4">
        <v>85.96</v>
      </c>
      <c r="H582" s="4">
        <v>258.49</v>
      </c>
      <c r="I582" s="5">
        <f t="shared" si="18"/>
        <v>735.0300000000002</v>
      </c>
      <c r="J582" s="11" t="str">
        <f t="shared" si="19"/>
        <v>P0049|May</v>
      </c>
    </row>
    <row r="583" spans="1:10" ht="15" customHeight="1" x14ac:dyDescent="0.25">
      <c r="A583" s="2" t="s">
        <v>133</v>
      </c>
      <c r="B583" s="2" t="s">
        <v>4</v>
      </c>
      <c r="C583" s="4">
        <v>12.6819869646868</v>
      </c>
      <c r="D583" s="4">
        <v>6.28</v>
      </c>
      <c r="E583" s="4">
        <v>442.27801303531299</v>
      </c>
      <c r="F583" s="4">
        <v>0</v>
      </c>
      <c r="G583" s="4">
        <v>85.96</v>
      </c>
      <c r="H583" s="4">
        <v>334.92</v>
      </c>
      <c r="I583" s="5">
        <f t="shared" si="18"/>
        <v>882.11999999999989</v>
      </c>
      <c r="J583" s="11" t="str">
        <f t="shared" si="19"/>
        <v>P0049|Jun</v>
      </c>
    </row>
    <row r="584" spans="1:10" ht="15" customHeight="1" x14ac:dyDescent="0.25">
      <c r="A584" s="2" t="s">
        <v>133</v>
      </c>
      <c r="B584" s="2" t="s">
        <v>5</v>
      </c>
      <c r="C584" s="4">
        <v>21.5140488227647</v>
      </c>
      <c r="D584" s="4">
        <v>7.43</v>
      </c>
      <c r="E584" s="4">
        <v>439.605951177235</v>
      </c>
      <c r="F584" s="4">
        <v>0</v>
      </c>
      <c r="G584" s="4">
        <v>85.96</v>
      </c>
      <c r="H584" s="4">
        <v>897.77</v>
      </c>
      <c r="I584" s="5">
        <f t="shared" si="18"/>
        <v>1452.2799999999997</v>
      </c>
      <c r="J584" s="11" t="str">
        <f t="shared" si="19"/>
        <v>P0049|Jul</v>
      </c>
    </row>
    <row r="585" spans="1:10" ht="15" customHeight="1" x14ac:dyDescent="0.25">
      <c r="A585" s="2" t="s">
        <v>133</v>
      </c>
      <c r="B585" s="2" t="s">
        <v>6</v>
      </c>
      <c r="C585" s="4">
        <v>34.271897295590897</v>
      </c>
      <c r="D585" s="4">
        <v>4.04</v>
      </c>
      <c r="E585" s="4">
        <v>429.008102704409</v>
      </c>
      <c r="F585" s="4">
        <v>0</v>
      </c>
      <c r="G585" s="4">
        <v>85.96</v>
      </c>
      <c r="H585" s="4">
        <v>828.13</v>
      </c>
      <c r="I585" s="5">
        <f t="shared" si="18"/>
        <v>1381.4099999999999</v>
      </c>
      <c r="J585" s="11" t="str">
        <f t="shared" si="19"/>
        <v>P0049|Aug</v>
      </c>
    </row>
    <row r="586" spans="1:10" ht="15" customHeight="1" x14ac:dyDescent="0.25">
      <c r="A586" s="2" t="s">
        <v>133</v>
      </c>
      <c r="B586" s="2" t="s">
        <v>7</v>
      </c>
      <c r="C586" s="4">
        <v>14.8995843547421</v>
      </c>
      <c r="D586" s="4">
        <v>6.77</v>
      </c>
      <c r="E586" s="4">
        <v>346.41041564525801</v>
      </c>
      <c r="F586" s="4">
        <v>0</v>
      </c>
      <c r="G586" s="4">
        <v>85.96</v>
      </c>
      <c r="H586" s="4">
        <v>177.3</v>
      </c>
      <c r="I586" s="5">
        <f t="shared" si="18"/>
        <v>631.34000000000015</v>
      </c>
      <c r="J586" s="11" t="str">
        <f t="shared" si="19"/>
        <v>P0049|Sep</v>
      </c>
    </row>
    <row r="587" spans="1:10" ht="15" customHeight="1" x14ac:dyDescent="0.25">
      <c r="A587" s="2" t="s">
        <v>133</v>
      </c>
      <c r="B587" s="2" t="s">
        <v>8</v>
      </c>
      <c r="C587" s="4">
        <v>15.1309277114997</v>
      </c>
      <c r="D587" s="4">
        <v>5.22</v>
      </c>
      <c r="E587" s="4">
        <v>351.78907228849999</v>
      </c>
      <c r="F587" s="4">
        <v>0</v>
      </c>
      <c r="G587" s="4">
        <v>85.96</v>
      </c>
      <c r="H587" s="4">
        <v>122.63</v>
      </c>
      <c r="I587" s="5">
        <f t="shared" si="18"/>
        <v>580.72999999999968</v>
      </c>
      <c r="J587" s="11" t="str">
        <f t="shared" si="19"/>
        <v>P0049|Oct</v>
      </c>
    </row>
    <row r="588" spans="1:10" ht="15" customHeight="1" x14ac:dyDescent="0.25">
      <c r="A588" s="2" t="s">
        <v>133</v>
      </c>
      <c r="B588" s="2" t="s">
        <v>9</v>
      </c>
      <c r="C588" s="4">
        <v>12.4514222385276</v>
      </c>
      <c r="D588" s="4">
        <v>8.58</v>
      </c>
      <c r="E588" s="4">
        <v>434.23718242685499</v>
      </c>
      <c r="F588" s="4">
        <v>91.321395334617407</v>
      </c>
      <c r="G588" s="4">
        <v>85.96</v>
      </c>
      <c r="H588" s="4">
        <v>31.64</v>
      </c>
      <c r="I588" s="5">
        <f t="shared" si="18"/>
        <v>664.19</v>
      </c>
      <c r="J588" s="11" t="str">
        <f t="shared" si="19"/>
        <v>P0049|Nov</v>
      </c>
    </row>
    <row r="589" spans="1:10" ht="15" customHeight="1" x14ac:dyDescent="0.25">
      <c r="A589" s="2" t="s">
        <v>133</v>
      </c>
      <c r="B589" s="2" t="s">
        <v>10</v>
      </c>
      <c r="C589" s="4">
        <v>10.285436058806599</v>
      </c>
      <c r="D589" s="4">
        <v>7.8</v>
      </c>
      <c r="E589" s="4">
        <v>717.39897477541501</v>
      </c>
      <c r="F589" s="4">
        <v>75.435589165778495</v>
      </c>
      <c r="G589" s="4">
        <v>85.96</v>
      </c>
      <c r="H589" s="4">
        <v>55.84</v>
      </c>
      <c r="I589" s="5">
        <f t="shared" si="18"/>
        <v>952.72000000000025</v>
      </c>
      <c r="J589" s="11" t="str">
        <f t="shared" si="19"/>
        <v>P0049|Dec</v>
      </c>
    </row>
    <row r="590" spans="1:10" ht="15" customHeight="1" x14ac:dyDescent="0.25">
      <c r="A590" s="2" t="s">
        <v>133</v>
      </c>
      <c r="B590" s="2" t="s">
        <v>11</v>
      </c>
      <c r="C590" s="4">
        <v>13.251124143123199</v>
      </c>
      <c r="D590" s="4">
        <v>4.04</v>
      </c>
      <c r="E590" s="4">
        <v>632.37468795815698</v>
      </c>
      <c r="F590" s="4">
        <v>79.794187898720097</v>
      </c>
      <c r="G590" s="4">
        <v>85.96</v>
      </c>
      <c r="H590" s="4">
        <v>55.84</v>
      </c>
      <c r="I590" s="5">
        <f t="shared" si="18"/>
        <v>871.26000000000033</v>
      </c>
      <c r="J590" s="11" t="str">
        <f t="shared" si="19"/>
        <v>P0049|Jan</v>
      </c>
    </row>
    <row r="591" spans="1:10" ht="15" customHeight="1" x14ac:dyDescent="0.25">
      <c r="A591" s="2" t="s">
        <v>133</v>
      </c>
      <c r="B591" s="2" t="s">
        <v>12</v>
      </c>
      <c r="C591" s="4">
        <v>45.5608965360246</v>
      </c>
      <c r="D591" s="4">
        <v>4.04</v>
      </c>
      <c r="E591" s="4">
        <v>633.99097014076006</v>
      </c>
      <c r="F591" s="4">
        <v>79.998133323215896</v>
      </c>
      <c r="G591" s="4">
        <v>85.96</v>
      </c>
      <c r="H591" s="4">
        <v>55.84</v>
      </c>
      <c r="I591" s="5">
        <f t="shared" si="18"/>
        <v>905.39000000000067</v>
      </c>
      <c r="J591" s="11" t="str">
        <f t="shared" si="19"/>
        <v>P0049|Feb</v>
      </c>
    </row>
    <row r="592" spans="1:10" ht="15" customHeight="1" x14ac:dyDescent="0.25">
      <c r="A592" s="2" t="s">
        <v>133</v>
      </c>
      <c r="B592" s="2" t="s">
        <v>13</v>
      </c>
      <c r="C592" s="4">
        <v>28.609140046838402</v>
      </c>
      <c r="D592" s="4">
        <v>4.04</v>
      </c>
      <c r="E592" s="4">
        <v>516.9618735363</v>
      </c>
      <c r="F592" s="4">
        <v>81.538986416861803</v>
      </c>
      <c r="G592" s="4">
        <v>85.96</v>
      </c>
      <c r="H592" s="4">
        <v>55.84</v>
      </c>
      <c r="I592" s="5">
        <f t="shared" si="18"/>
        <v>772.95000000000027</v>
      </c>
      <c r="J592" s="11" t="str">
        <f t="shared" si="19"/>
        <v>P0049|Mar</v>
      </c>
    </row>
    <row r="593" spans="1:10" ht="15" customHeight="1" x14ac:dyDescent="0.25">
      <c r="A593" s="2" t="s">
        <v>135</v>
      </c>
      <c r="B593" s="2" t="s">
        <v>2</v>
      </c>
      <c r="C593" s="4">
        <v>39.144690265486702</v>
      </c>
      <c r="D593" s="4">
        <v>11.35</v>
      </c>
      <c r="E593" s="4">
        <v>558.60530973451296</v>
      </c>
      <c r="F593" s="4">
        <v>0</v>
      </c>
      <c r="G593" s="4">
        <v>85.96</v>
      </c>
      <c r="H593" s="4">
        <v>79.5</v>
      </c>
      <c r="I593" s="5">
        <f t="shared" si="18"/>
        <v>774.55999999999972</v>
      </c>
      <c r="J593" s="11" t="str">
        <f t="shared" si="19"/>
        <v>P0050|Apr</v>
      </c>
    </row>
    <row r="594" spans="1:10" ht="15" customHeight="1" x14ac:dyDescent="0.25">
      <c r="A594" s="2" t="s">
        <v>135</v>
      </c>
      <c r="B594" s="2" t="s">
        <v>3</v>
      </c>
      <c r="C594" s="4">
        <v>16.023635894980998</v>
      </c>
      <c r="D594" s="4">
        <v>9.9600000000000009</v>
      </c>
      <c r="E594" s="4">
        <v>558.81636410501903</v>
      </c>
      <c r="F594" s="4">
        <v>0</v>
      </c>
      <c r="G594" s="4">
        <v>85.96</v>
      </c>
      <c r="H594" s="4">
        <v>516.99</v>
      </c>
      <c r="I594" s="5">
        <f t="shared" si="18"/>
        <v>1187.75</v>
      </c>
      <c r="J594" s="11" t="str">
        <f t="shared" si="19"/>
        <v>P0050|May</v>
      </c>
    </row>
    <row r="595" spans="1:10" ht="15" customHeight="1" x14ac:dyDescent="0.25">
      <c r="A595" s="2" t="s">
        <v>135</v>
      </c>
      <c r="B595" s="2" t="s">
        <v>4</v>
      </c>
      <c r="C595" s="4">
        <v>54.559237506439999</v>
      </c>
      <c r="D595" s="4">
        <v>6.84</v>
      </c>
      <c r="E595" s="4">
        <v>530.52076249356003</v>
      </c>
      <c r="F595" s="4">
        <v>0</v>
      </c>
      <c r="G595" s="4">
        <v>85.96</v>
      </c>
      <c r="H595" s="4">
        <v>669.84</v>
      </c>
      <c r="I595" s="5">
        <f t="shared" si="18"/>
        <v>1347.7200000000003</v>
      </c>
      <c r="J595" s="11" t="str">
        <f t="shared" si="19"/>
        <v>P0050|Jun</v>
      </c>
    </row>
    <row r="596" spans="1:10" ht="15" customHeight="1" x14ac:dyDescent="0.25">
      <c r="A596" s="2" t="s">
        <v>135</v>
      </c>
      <c r="B596" s="2" t="s">
        <v>5</v>
      </c>
      <c r="C596" s="4">
        <v>59.576779626416297</v>
      </c>
      <c r="D596" s="4">
        <v>8.6999999999999993</v>
      </c>
      <c r="E596" s="4">
        <v>525.85322037358401</v>
      </c>
      <c r="F596" s="4">
        <v>0</v>
      </c>
      <c r="G596" s="4">
        <v>85.96</v>
      </c>
      <c r="H596" s="4">
        <v>1795.54</v>
      </c>
      <c r="I596" s="5">
        <f t="shared" si="18"/>
        <v>2475.63</v>
      </c>
      <c r="J596" s="11" t="str">
        <f t="shared" si="19"/>
        <v>P0050|Jul</v>
      </c>
    </row>
    <row r="597" spans="1:10" ht="15" customHeight="1" x14ac:dyDescent="0.25">
      <c r="A597" s="2" t="s">
        <v>135</v>
      </c>
      <c r="B597" s="2" t="s">
        <v>6</v>
      </c>
      <c r="C597" s="4">
        <v>53.275647598110297</v>
      </c>
      <c r="D597" s="4">
        <v>19.899999999999999</v>
      </c>
      <c r="E597" s="4">
        <v>668.05435240189001</v>
      </c>
      <c r="F597" s="4">
        <v>0</v>
      </c>
      <c r="G597" s="4">
        <v>85.96</v>
      </c>
      <c r="H597" s="4">
        <v>1656.27</v>
      </c>
      <c r="I597" s="5">
        <f t="shared" si="18"/>
        <v>2483.46</v>
      </c>
      <c r="J597" s="11" t="str">
        <f t="shared" si="19"/>
        <v>P0050|Aug</v>
      </c>
    </row>
    <row r="598" spans="1:10" ht="15" customHeight="1" x14ac:dyDescent="0.25">
      <c r="A598" s="2" t="s">
        <v>135</v>
      </c>
      <c r="B598" s="2" t="s">
        <v>7</v>
      </c>
      <c r="C598" s="4">
        <v>18.8763904154759</v>
      </c>
      <c r="D598" s="4">
        <v>14.32</v>
      </c>
      <c r="E598" s="4">
        <v>557.423609584524</v>
      </c>
      <c r="F598" s="4">
        <v>0</v>
      </c>
      <c r="G598" s="4">
        <v>85.96</v>
      </c>
      <c r="H598" s="4">
        <v>354.6</v>
      </c>
      <c r="I598" s="5">
        <f t="shared" si="18"/>
        <v>1031.1799999999998</v>
      </c>
      <c r="J598" s="11" t="str">
        <f t="shared" si="19"/>
        <v>P0050|Sep</v>
      </c>
    </row>
    <row r="599" spans="1:10" ht="15" customHeight="1" x14ac:dyDescent="0.25">
      <c r="A599" s="2" t="s">
        <v>135</v>
      </c>
      <c r="B599" s="2" t="s">
        <v>8</v>
      </c>
      <c r="C599" s="4">
        <v>15.9606385094083</v>
      </c>
      <c r="D599" s="4">
        <v>15.74</v>
      </c>
      <c r="E599" s="4">
        <v>556.61936149059204</v>
      </c>
      <c r="F599" s="4">
        <v>0</v>
      </c>
      <c r="G599" s="4">
        <v>85.96</v>
      </c>
      <c r="H599" s="4">
        <v>245.27</v>
      </c>
      <c r="I599" s="5">
        <f t="shared" si="18"/>
        <v>919.55000000000041</v>
      </c>
      <c r="J599" s="11" t="str">
        <f t="shared" si="19"/>
        <v>P0050|Oct</v>
      </c>
    </row>
    <row r="600" spans="1:10" ht="15" customHeight="1" x14ac:dyDescent="0.25">
      <c r="A600" s="2" t="s">
        <v>135</v>
      </c>
      <c r="B600" s="2" t="s">
        <v>9</v>
      </c>
      <c r="C600" s="4">
        <v>36.9086085535276</v>
      </c>
      <c r="D600" s="4">
        <v>13.48</v>
      </c>
      <c r="E600" s="4">
        <v>491.61819667665497</v>
      </c>
      <c r="F600" s="4">
        <v>155.083194769817</v>
      </c>
      <c r="G600" s="4">
        <v>85.96</v>
      </c>
      <c r="H600" s="4">
        <v>63.29</v>
      </c>
      <c r="I600" s="5">
        <f t="shared" si="18"/>
        <v>846.33999999999969</v>
      </c>
      <c r="J600" s="11" t="str">
        <f t="shared" si="19"/>
        <v>P0050|Nov</v>
      </c>
    </row>
    <row r="601" spans="1:10" ht="15" customHeight="1" x14ac:dyDescent="0.25">
      <c r="A601" s="2" t="s">
        <v>135</v>
      </c>
      <c r="B601" s="2" t="s">
        <v>10</v>
      </c>
      <c r="C601" s="4">
        <v>38.481401115932997</v>
      </c>
      <c r="D601" s="4">
        <v>12.44</v>
      </c>
      <c r="E601" s="4">
        <v>1088.4739172792499</v>
      </c>
      <c r="F601" s="4">
        <v>114.45468160481801</v>
      </c>
      <c r="G601" s="4">
        <v>85.96</v>
      </c>
      <c r="H601" s="4">
        <v>111.67</v>
      </c>
      <c r="I601" s="5">
        <f t="shared" si="18"/>
        <v>1451.4800000000009</v>
      </c>
      <c r="J601" s="11" t="str">
        <f t="shared" si="19"/>
        <v>P0050|Dec</v>
      </c>
    </row>
    <row r="602" spans="1:10" ht="15" customHeight="1" x14ac:dyDescent="0.25">
      <c r="A602" s="2" t="s">
        <v>135</v>
      </c>
      <c r="B602" s="2" t="s">
        <v>11</v>
      </c>
      <c r="C602" s="4">
        <v>43.522190796362601</v>
      </c>
      <c r="D602" s="4">
        <v>10.220000000000001</v>
      </c>
      <c r="E602" s="4">
        <v>1078.1850206668501</v>
      </c>
      <c r="F602" s="4">
        <v>113.372788536787</v>
      </c>
      <c r="G602" s="4">
        <v>85.96</v>
      </c>
      <c r="H602" s="4">
        <v>111.67</v>
      </c>
      <c r="I602" s="5">
        <f t="shared" si="18"/>
        <v>1442.9299999999998</v>
      </c>
      <c r="J602" s="11" t="str">
        <f t="shared" si="19"/>
        <v>P0050|Jan</v>
      </c>
    </row>
    <row r="603" spans="1:10" ht="15" customHeight="1" x14ac:dyDescent="0.25">
      <c r="A603" s="2" t="s">
        <v>135</v>
      </c>
      <c r="B603" s="2" t="s">
        <v>12</v>
      </c>
      <c r="C603" s="4">
        <v>10.9387684624093</v>
      </c>
      <c r="D603" s="4">
        <v>14.09</v>
      </c>
      <c r="E603" s="4">
        <v>953.71032829459898</v>
      </c>
      <c r="F603" s="4">
        <v>120.340903242991</v>
      </c>
      <c r="G603" s="4">
        <v>85.96</v>
      </c>
      <c r="H603" s="4">
        <v>111.67</v>
      </c>
      <c r="I603" s="5">
        <f t="shared" si="18"/>
        <v>1296.7099999999994</v>
      </c>
      <c r="J603" s="11" t="str">
        <f t="shared" si="19"/>
        <v>P0050|Feb</v>
      </c>
    </row>
    <row r="604" spans="1:10" ht="15" customHeight="1" x14ac:dyDescent="0.25">
      <c r="A604" s="2" t="s">
        <v>135</v>
      </c>
      <c r="B604" s="2" t="s">
        <v>13</v>
      </c>
      <c r="C604" s="4">
        <v>33.704311893299703</v>
      </c>
      <c r="D604" s="4">
        <v>6.85</v>
      </c>
      <c r="E604" s="4">
        <v>799.09639333912105</v>
      </c>
      <c r="F604" s="4">
        <v>126.03929476758</v>
      </c>
      <c r="G604" s="4">
        <v>85.96</v>
      </c>
      <c r="H604" s="4">
        <v>111.67</v>
      </c>
      <c r="I604" s="5">
        <f t="shared" si="18"/>
        <v>1163.3200000000008</v>
      </c>
      <c r="J604" s="11" t="str">
        <f t="shared" si="19"/>
        <v>P0050|Mar</v>
      </c>
    </row>
    <row r="605" spans="1:10" ht="15" customHeight="1" x14ac:dyDescent="0.25">
      <c r="A605" s="2" t="s">
        <v>137</v>
      </c>
      <c r="B605" s="2" t="s">
        <v>2</v>
      </c>
      <c r="C605" s="4">
        <v>50.539583074051002</v>
      </c>
      <c r="D605" s="4">
        <v>9.58</v>
      </c>
      <c r="E605" s="4">
        <v>435.79041692594899</v>
      </c>
      <c r="F605" s="4">
        <v>0</v>
      </c>
      <c r="G605" s="4">
        <v>85.96</v>
      </c>
      <c r="H605" s="4">
        <v>59.62</v>
      </c>
      <c r="I605" s="5">
        <f t="shared" si="18"/>
        <v>641.49</v>
      </c>
      <c r="J605" s="11" t="str">
        <f t="shared" si="19"/>
        <v>P0051|Apr</v>
      </c>
    </row>
    <row r="606" spans="1:10" ht="15" customHeight="1" x14ac:dyDescent="0.25">
      <c r="A606" s="2" t="s">
        <v>137</v>
      </c>
      <c r="B606" s="2" t="s">
        <v>3</v>
      </c>
      <c r="C606" s="4">
        <v>16.095519076799199</v>
      </c>
      <c r="D606" s="4">
        <v>13.93</v>
      </c>
      <c r="E606" s="4">
        <v>459.26448092320101</v>
      </c>
      <c r="F606" s="4">
        <v>0</v>
      </c>
      <c r="G606" s="4">
        <v>85.96</v>
      </c>
      <c r="H606" s="4">
        <v>387.74</v>
      </c>
      <c r="I606" s="5">
        <f t="shared" si="18"/>
        <v>962.99000000000024</v>
      </c>
      <c r="J606" s="11" t="str">
        <f t="shared" si="19"/>
        <v>P0051|May</v>
      </c>
    </row>
    <row r="607" spans="1:10" ht="15" customHeight="1" x14ac:dyDescent="0.25">
      <c r="A607" s="2" t="s">
        <v>137</v>
      </c>
      <c r="B607" s="2" t="s">
        <v>4</v>
      </c>
      <c r="C607" s="4">
        <v>23.6814859702279</v>
      </c>
      <c r="D607" s="4">
        <v>10.94</v>
      </c>
      <c r="E607" s="4">
        <v>436.07851402977201</v>
      </c>
      <c r="F607" s="4">
        <v>0</v>
      </c>
      <c r="G607" s="4">
        <v>85.96</v>
      </c>
      <c r="H607" s="4">
        <v>502.38</v>
      </c>
      <c r="I607" s="5">
        <f t="shared" si="18"/>
        <v>1059.04</v>
      </c>
      <c r="J607" s="11" t="str">
        <f t="shared" si="19"/>
        <v>P0051|Jun</v>
      </c>
    </row>
    <row r="608" spans="1:10" ht="15" customHeight="1" x14ac:dyDescent="0.25">
      <c r="A608" s="2" t="s">
        <v>137</v>
      </c>
      <c r="B608" s="2" t="s">
        <v>5</v>
      </c>
      <c r="C608" s="4">
        <v>39.892419116092199</v>
      </c>
      <c r="D608" s="4">
        <v>16.649999999999999</v>
      </c>
      <c r="E608" s="4">
        <v>421.35758088390799</v>
      </c>
      <c r="F608" s="4">
        <v>0</v>
      </c>
      <c r="G608" s="4">
        <v>85.96</v>
      </c>
      <c r="H608" s="4">
        <v>1346.66</v>
      </c>
      <c r="I608" s="5">
        <f t="shared" si="18"/>
        <v>1910.5200000000004</v>
      </c>
      <c r="J608" s="11" t="str">
        <f t="shared" si="19"/>
        <v>P0051|Jul</v>
      </c>
    </row>
    <row r="609" spans="1:10" ht="15" customHeight="1" x14ac:dyDescent="0.25">
      <c r="A609" s="2" t="s">
        <v>137</v>
      </c>
      <c r="B609" s="2" t="s">
        <v>6</v>
      </c>
      <c r="C609" s="4">
        <v>31.658122004921601</v>
      </c>
      <c r="D609" s="4">
        <v>10.16</v>
      </c>
      <c r="E609" s="4">
        <v>437.50187799507802</v>
      </c>
      <c r="F609" s="4">
        <v>0</v>
      </c>
      <c r="G609" s="4">
        <v>85.96</v>
      </c>
      <c r="H609" s="4">
        <v>1242.2</v>
      </c>
      <c r="I609" s="5">
        <f t="shared" si="18"/>
        <v>1807.4799999999996</v>
      </c>
      <c r="J609" s="11" t="str">
        <f t="shared" si="19"/>
        <v>P0051|Aug</v>
      </c>
    </row>
    <row r="610" spans="1:10" ht="15" customHeight="1" x14ac:dyDescent="0.25">
      <c r="A610" s="2" t="s">
        <v>137</v>
      </c>
      <c r="B610" s="2" t="s">
        <v>7</v>
      </c>
      <c r="C610" s="4">
        <v>15.638075323164999</v>
      </c>
      <c r="D610" s="4">
        <v>4.04</v>
      </c>
      <c r="E610" s="4">
        <v>446.211924676835</v>
      </c>
      <c r="F610" s="4">
        <v>0</v>
      </c>
      <c r="G610" s="4">
        <v>85.96</v>
      </c>
      <c r="H610" s="4">
        <v>265.95</v>
      </c>
      <c r="I610" s="5">
        <f t="shared" si="18"/>
        <v>817.8</v>
      </c>
      <c r="J610" s="11" t="str">
        <f t="shared" si="19"/>
        <v>P0051|Sep</v>
      </c>
    </row>
    <row r="611" spans="1:10" ht="15" customHeight="1" x14ac:dyDescent="0.25">
      <c r="A611" s="2" t="s">
        <v>137</v>
      </c>
      <c r="B611" s="2" t="s">
        <v>8</v>
      </c>
      <c r="C611" s="4">
        <v>408.32666066459302</v>
      </c>
      <c r="D611" s="4">
        <v>15.74</v>
      </c>
      <c r="E611" s="4">
        <v>323.403339335407</v>
      </c>
      <c r="F611" s="4">
        <v>0</v>
      </c>
      <c r="G611" s="4">
        <v>85.96</v>
      </c>
      <c r="H611" s="4">
        <v>183.95</v>
      </c>
      <c r="I611" s="5">
        <f t="shared" si="18"/>
        <v>1017.3800000000001</v>
      </c>
      <c r="J611" s="11" t="str">
        <f t="shared" si="19"/>
        <v>P0051|Oct</v>
      </c>
    </row>
    <row r="612" spans="1:10" ht="15" customHeight="1" x14ac:dyDescent="0.25">
      <c r="A612" s="2" t="s">
        <v>137</v>
      </c>
      <c r="B612" s="2" t="s">
        <v>9</v>
      </c>
      <c r="C612" s="4">
        <v>34.814982351970997</v>
      </c>
      <c r="D612" s="4">
        <v>8.43</v>
      </c>
      <c r="E612" s="4">
        <v>395.58317664522502</v>
      </c>
      <c r="F612" s="4">
        <v>124.79184100280401</v>
      </c>
      <c r="G612" s="4">
        <v>85.96</v>
      </c>
      <c r="H612" s="4">
        <v>47.47</v>
      </c>
      <c r="I612" s="5">
        <f t="shared" si="18"/>
        <v>697.05000000000007</v>
      </c>
      <c r="J612" s="11" t="str">
        <f t="shared" si="19"/>
        <v>P0051|Nov</v>
      </c>
    </row>
    <row r="613" spans="1:10" ht="15" customHeight="1" x14ac:dyDescent="0.25">
      <c r="A613" s="2" t="s">
        <v>137</v>
      </c>
      <c r="B613" s="2" t="s">
        <v>10</v>
      </c>
      <c r="C613" s="4">
        <v>48.3763689039111</v>
      </c>
      <c r="D613" s="4">
        <v>19.21</v>
      </c>
      <c r="E613" s="4">
        <v>771.27957508450004</v>
      </c>
      <c r="F613" s="4">
        <v>97.324056011588596</v>
      </c>
      <c r="G613" s="4">
        <v>85.96</v>
      </c>
      <c r="H613" s="4">
        <v>83.75</v>
      </c>
      <c r="I613" s="5">
        <f t="shared" si="18"/>
        <v>1105.8999999999996</v>
      </c>
      <c r="J613" s="11" t="str">
        <f t="shared" si="19"/>
        <v>P0051|Dec</v>
      </c>
    </row>
    <row r="614" spans="1:10" ht="15" customHeight="1" x14ac:dyDescent="0.25">
      <c r="A614" s="2" t="s">
        <v>137</v>
      </c>
      <c r="B614" s="2" t="s">
        <v>11</v>
      </c>
      <c r="C614" s="4">
        <v>32.631949550006297</v>
      </c>
      <c r="D614" s="4">
        <v>4.04</v>
      </c>
      <c r="E614" s="4">
        <v>766.80821396881697</v>
      </c>
      <c r="F614" s="4">
        <v>96.759836481176293</v>
      </c>
      <c r="G614" s="4">
        <v>85.96</v>
      </c>
      <c r="H614" s="4">
        <v>83.75</v>
      </c>
      <c r="I614" s="5">
        <f t="shared" si="18"/>
        <v>1069.9499999999996</v>
      </c>
      <c r="J614" s="11" t="str">
        <f t="shared" si="19"/>
        <v>P0051|Jan</v>
      </c>
    </row>
    <row r="615" spans="1:10" ht="15" customHeight="1" x14ac:dyDescent="0.25">
      <c r="A615" s="2" t="s">
        <v>137</v>
      </c>
      <c r="B615" s="2" t="s">
        <v>12</v>
      </c>
      <c r="C615" s="4">
        <v>34.317740757033803</v>
      </c>
      <c r="D615" s="4">
        <v>4.04</v>
      </c>
      <c r="E615" s="4">
        <v>653.38316469980703</v>
      </c>
      <c r="F615" s="4">
        <v>103.05909454315901</v>
      </c>
      <c r="G615" s="4">
        <v>85.96</v>
      </c>
      <c r="H615" s="4">
        <v>83.75</v>
      </c>
      <c r="I615" s="5">
        <f t="shared" si="18"/>
        <v>964.50999999999976</v>
      </c>
      <c r="J615" s="11" t="str">
        <f t="shared" si="19"/>
        <v>P0051|Feb</v>
      </c>
    </row>
    <row r="616" spans="1:10" ht="15" customHeight="1" x14ac:dyDescent="0.25">
      <c r="A616" s="2" t="s">
        <v>137</v>
      </c>
      <c r="B616" s="2" t="s">
        <v>13</v>
      </c>
      <c r="C616" s="4">
        <v>11.4343962104351</v>
      </c>
      <c r="D616" s="4">
        <v>7.9</v>
      </c>
      <c r="E616" s="4">
        <v>652.53093301293995</v>
      </c>
      <c r="F616" s="4">
        <v>102.924670776624</v>
      </c>
      <c r="G616" s="4">
        <v>85.96</v>
      </c>
      <c r="H616" s="4">
        <v>83.75</v>
      </c>
      <c r="I616" s="5">
        <f t="shared" si="18"/>
        <v>944.49999999999909</v>
      </c>
      <c r="J616" s="11" t="str">
        <f t="shared" si="19"/>
        <v>P0051|Mar</v>
      </c>
    </row>
    <row r="617" spans="1:10" ht="15" customHeight="1" x14ac:dyDescent="0.25">
      <c r="A617" s="2" t="s">
        <v>139</v>
      </c>
      <c r="B617" s="2" t="s">
        <v>2</v>
      </c>
      <c r="C617" s="4">
        <v>45.348100718215797</v>
      </c>
      <c r="D617" s="4">
        <v>11.05</v>
      </c>
      <c r="E617" s="4">
        <v>443.42189928178402</v>
      </c>
      <c r="F617" s="4">
        <v>0</v>
      </c>
      <c r="G617" s="4">
        <v>85.96</v>
      </c>
      <c r="H617" s="4">
        <v>59.62</v>
      </c>
      <c r="I617" s="5">
        <f t="shared" si="18"/>
        <v>645.39999999999986</v>
      </c>
      <c r="J617" s="11" t="str">
        <f t="shared" si="19"/>
        <v>P0052|Apr</v>
      </c>
    </row>
    <row r="618" spans="1:10" ht="15" customHeight="1" x14ac:dyDescent="0.25">
      <c r="A618" s="2" t="s">
        <v>139</v>
      </c>
      <c r="B618" s="2" t="s">
        <v>3</v>
      </c>
      <c r="C618" s="4">
        <v>47.2848497889943</v>
      </c>
      <c r="D618" s="4">
        <v>15.91</v>
      </c>
      <c r="E618" s="4">
        <v>437.785150211006</v>
      </c>
      <c r="F618" s="4">
        <v>0</v>
      </c>
      <c r="G618" s="4">
        <v>85.96</v>
      </c>
      <c r="H618" s="4">
        <v>387.74</v>
      </c>
      <c r="I618" s="5">
        <f t="shared" si="18"/>
        <v>974.68000000000029</v>
      </c>
      <c r="J618" s="11" t="str">
        <f t="shared" si="19"/>
        <v>P0052|May</v>
      </c>
    </row>
    <row r="619" spans="1:10" ht="15" customHeight="1" x14ac:dyDescent="0.25">
      <c r="A619" s="2" t="s">
        <v>139</v>
      </c>
      <c r="B619" s="2" t="s">
        <v>4</v>
      </c>
      <c r="C619" s="4">
        <v>20.956986768155101</v>
      </c>
      <c r="D619" s="4">
        <v>8.58</v>
      </c>
      <c r="E619" s="4">
        <v>454.03301323184502</v>
      </c>
      <c r="F619" s="4">
        <v>0</v>
      </c>
      <c r="G619" s="4">
        <v>85.96</v>
      </c>
      <c r="H619" s="4">
        <v>502.38</v>
      </c>
      <c r="I619" s="5">
        <f t="shared" si="18"/>
        <v>1071.9100000000001</v>
      </c>
      <c r="J619" s="11" t="str">
        <f t="shared" si="19"/>
        <v>P0052|Jun</v>
      </c>
    </row>
    <row r="620" spans="1:10" ht="15" customHeight="1" x14ac:dyDescent="0.25">
      <c r="A620" s="2" t="s">
        <v>139</v>
      </c>
      <c r="B620" s="2" t="s">
        <v>5</v>
      </c>
      <c r="C620" s="4">
        <v>15.612680592208299</v>
      </c>
      <c r="D620" s="4">
        <v>4.18</v>
      </c>
      <c r="E620" s="4">
        <v>445.48731940779197</v>
      </c>
      <c r="F620" s="4">
        <v>0</v>
      </c>
      <c r="G620" s="4">
        <v>85.96</v>
      </c>
      <c r="H620" s="4">
        <v>1346.66</v>
      </c>
      <c r="I620" s="5">
        <f t="shared" si="18"/>
        <v>1897.9000000000003</v>
      </c>
      <c r="J620" s="11" t="str">
        <f t="shared" si="19"/>
        <v>P0052|Jul</v>
      </c>
    </row>
    <row r="621" spans="1:10" ht="15" customHeight="1" x14ac:dyDescent="0.25">
      <c r="A621" s="2" t="s">
        <v>139</v>
      </c>
      <c r="B621" s="2" t="s">
        <v>6</v>
      </c>
      <c r="C621" s="4">
        <v>60.212732346517797</v>
      </c>
      <c r="D621" s="4">
        <v>12.23</v>
      </c>
      <c r="E621" s="4">
        <v>416.05726765348197</v>
      </c>
      <c r="F621" s="4">
        <v>0</v>
      </c>
      <c r="G621" s="4">
        <v>85.96</v>
      </c>
      <c r="H621" s="4">
        <v>1242.2</v>
      </c>
      <c r="I621" s="5">
        <f t="shared" si="18"/>
        <v>1816.6599999999999</v>
      </c>
      <c r="J621" s="11" t="str">
        <f t="shared" si="19"/>
        <v>P0052|Aug</v>
      </c>
    </row>
    <row r="622" spans="1:10" ht="15" customHeight="1" x14ac:dyDescent="0.25">
      <c r="A622" s="2" t="s">
        <v>139</v>
      </c>
      <c r="B622" s="2" t="s">
        <v>7</v>
      </c>
      <c r="C622" s="4">
        <v>25.093092964163699</v>
      </c>
      <c r="D622" s="4">
        <v>7.99</v>
      </c>
      <c r="E622" s="4">
        <v>442.09690703583601</v>
      </c>
      <c r="F622" s="4">
        <v>0</v>
      </c>
      <c r="G622" s="4">
        <v>85.96</v>
      </c>
      <c r="H622" s="4">
        <v>265.95</v>
      </c>
      <c r="I622" s="5">
        <f t="shared" si="18"/>
        <v>827.08999999999969</v>
      </c>
      <c r="J622" s="11" t="str">
        <f t="shared" si="19"/>
        <v>P0052|Sep</v>
      </c>
    </row>
    <row r="623" spans="1:10" ht="15" customHeight="1" x14ac:dyDescent="0.25">
      <c r="A623" s="2" t="s">
        <v>139</v>
      </c>
      <c r="B623" s="2" t="s">
        <v>8</v>
      </c>
      <c r="C623" s="4">
        <v>16.245517287650401</v>
      </c>
      <c r="D623" s="4">
        <v>4.4400000000000004</v>
      </c>
      <c r="E623" s="4">
        <v>463.54448271234997</v>
      </c>
      <c r="F623" s="4">
        <v>0</v>
      </c>
      <c r="G623" s="4">
        <v>85.96</v>
      </c>
      <c r="H623" s="4">
        <v>183.95</v>
      </c>
      <c r="I623" s="5">
        <f t="shared" si="18"/>
        <v>754.14000000000033</v>
      </c>
      <c r="J623" s="11" t="str">
        <f t="shared" si="19"/>
        <v>P0052|Oct</v>
      </c>
    </row>
    <row r="624" spans="1:10" ht="15" customHeight="1" x14ac:dyDescent="0.25">
      <c r="A624" s="2" t="s">
        <v>139</v>
      </c>
      <c r="B624" s="2" t="s">
        <v>9</v>
      </c>
      <c r="C624" s="4">
        <v>14.342024270679801</v>
      </c>
      <c r="D624" s="4">
        <v>4.04</v>
      </c>
      <c r="E624" s="4">
        <v>409.23081142230302</v>
      </c>
      <c r="F624" s="4">
        <v>129.09716430701701</v>
      </c>
      <c r="G624" s="4">
        <v>85.96</v>
      </c>
      <c r="H624" s="4">
        <v>47.47</v>
      </c>
      <c r="I624" s="5">
        <f t="shared" si="18"/>
        <v>690.13999999999987</v>
      </c>
      <c r="J624" s="11" t="str">
        <f t="shared" si="19"/>
        <v>P0052|Nov</v>
      </c>
    </row>
    <row r="625" spans="1:10" ht="15" customHeight="1" x14ac:dyDescent="0.25">
      <c r="A625" s="2" t="s">
        <v>139</v>
      </c>
      <c r="B625" s="2" t="s">
        <v>10</v>
      </c>
      <c r="C625" s="4">
        <v>22.908084267132502</v>
      </c>
      <c r="D625" s="4">
        <v>12.75</v>
      </c>
      <c r="E625" s="4">
        <v>898.03016364802704</v>
      </c>
      <c r="F625" s="4">
        <v>94.431752084840397</v>
      </c>
      <c r="G625" s="4">
        <v>85.96</v>
      </c>
      <c r="H625" s="4">
        <v>83.75</v>
      </c>
      <c r="I625" s="5">
        <f t="shared" si="18"/>
        <v>1197.83</v>
      </c>
      <c r="J625" s="11" t="str">
        <f t="shared" si="19"/>
        <v>P0052|Dec</v>
      </c>
    </row>
    <row r="626" spans="1:10" ht="15" customHeight="1" x14ac:dyDescent="0.25">
      <c r="A626" s="2" t="s">
        <v>139</v>
      </c>
      <c r="B626" s="2" t="s">
        <v>11</v>
      </c>
      <c r="C626" s="4">
        <v>32.382096482603302</v>
      </c>
      <c r="D626" s="4">
        <v>10.85</v>
      </c>
      <c r="E626" s="4">
        <v>779.24831107868897</v>
      </c>
      <c r="F626" s="4">
        <v>98.329592438707195</v>
      </c>
      <c r="G626" s="4">
        <v>85.96</v>
      </c>
      <c r="H626" s="4">
        <v>83.75</v>
      </c>
      <c r="I626" s="5">
        <f t="shared" si="18"/>
        <v>1090.5199999999995</v>
      </c>
      <c r="J626" s="11" t="str">
        <f t="shared" si="19"/>
        <v>P0052|Jan</v>
      </c>
    </row>
    <row r="627" spans="1:10" ht="15" customHeight="1" x14ac:dyDescent="0.25">
      <c r="A627" s="2" t="s">
        <v>139</v>
      </c>
      <c r="B627" s="2" t="s">
        <v>12</v>
      </c>
      <c r="C627" s="4">
        <v>16.474110554337599</v>
      </c>
      <c r="D627" s="4">
        <v>5.4</v>
      </c>
      <c r="E627" s="4">
        <v>662.64578766050704</v>
      </c>
      <c r="F627" s="4">
        <v>104.52010178515501</v>
      </c>
      <c r="G627" s="4">
        <v>85.96</v>
      </c>
      <c r="H627" s="4">
        <v>83.75</v>
      </c>
      <c r="I627" s="5">
        <f t="shared" si="18"/>
        <v>958.74999999999966</v>
      </c>
      <c r="J627" s="11" t="str">
        <f t="shared" si="19"/>
        <v>P0052|Feb</v>
      </c>
    </row>
    <row r="628" spans="1:10" ht="15" customHeight="1" x14ac:dyDescent="0.25">
      <c r="A628" s="2" t="s">
        <v>139</v>
      </c>
      <c r="B628" s="2" t="s">
        <v>13</v>
      </c>
      <c r="C628" s="4">
        <v>45.8499839861339</v>
      </c>
      <c r="D628" s="4">
        <v>13.61</v>
      </c>
      <c r="E628" s="4">
        <v>646.23794721076104</v>
      </c>
      <c r="F628" s="4">
        <v>101.932068803105</v>
      </c>
      <c r="G628" s="4">
        <v>85.96</v>
      </c>
      <c r="H628" s="4">
        <v>83.75</v>
      </c>
      <c r="I628" s="5">
        <f t="shared" si="18"/>
        <v>977.34</v>
      </c>
      <c r="J628" s="11" t="str">
        <f t="shared" si="19"/>
        <v>P0052|Mar</v>
      </c>
    </row>
    <row r="629" spans="1:10" ht="15" customHeight="1" x14ac:dyDescent="0.25">
      <c r="A629" s="2" t="s">
        <v>141</v>
      </c>
      <c r="B629" s="2" t="s">
        <v>2</v>
      </c>
      <c r="C629" s="4">
        <v>16.1981137898645</v>
      </c>
      <c r="D629" s="4">
        <v>9.36</v>
      </c>
      <c r="E629" s="4">
        <v>462.19188621013598</v>
      </c>
      <c r="F629" s="4">
        <v>0</v>
      </c>
      <c r="G629" s="4">
        <v>85.96</v>
      </c>
      <c r="H629" s="4">
        <v>59.62</v>
      </c>
      <c r="I629" s="5">
        <f t="shared" si="18"/>
        <v>633.3300000000005</v>
      </c>
      <c r="J629" s="11" t="str">
        <f t="shared" si="19"/>
        <v>P0053|Apr</v>
      </c>
    </row>
    <row r="630" spans="1:10" ht="15" customHeight="1" x14ac:dyDescent="0.25">
      <c r="A630" s="2" t="s">
        <v>141</v>
      </c>
      <c r="B630" s="2" t="s">
        <v>3</v>
      </c>
      <c r="C630" s="4">
        <v>15.5781437581071</v>
      </c>
      <c r="D630" s="4">
        <v>6.06</v>
      </c>
      <c r="E630" s="4">
        <v>444.50185624189299</v>
      </c>
      <c r="F630" s="4">
        <v>0</v>
      </c>
      <c r="G630" s="4">
        <v>85.96</v>
      </c>
      <c r="H630" s="4">
        <v>387.74</v>
      </c>
      <c r="I630" s="5">
        <f t="shared" si="18"/>
        <v>939.84000000000015</v>
      </c>
      <c r="J630" s="11" t="str">
        <f t="shared" si="19"/>
        <v>P0053|May</v>
      </c>
    </row>
    <row r="631" spans="1:10" ht="15" customHeight="1" x14ac:dyDescent="0.25">
      <c r="A631" s="2" t="s">
        <v>141</v>
      </c>
      <c r="B631" s="2" t="s">
        <v>4</v>
      </c>
      <c r="C631" s="4">
        <v>31.178213375933701</v>
      </c>
      <c r="D631" s="4">
        <v>16.190000000000001</v>
      </c>
      <c r="E631" s="4">
        <v>431.42178662406599</v>
      </c>
      <c r="F631" s="4">
        <v>0</v>
      </c>
      <c r="G631" s="4">
        <v>85.96</v>
      </c>
      <c r="H631" s="4">
        <v>502.38</v>
      </c>
      <c r="I631" s="5">
        <f t="shared" si="18"/>
        <v>1067.1299999999997</v>
      </c>
      <c r="J631" s="11" t="str">
        <f t="shared" si="19"/>
        <v>P0053|Jun</v>
      </c>
    </row>
    <row r="632" spans="1:10" ht="15" customHeight="1" x14ac:dyDescent="0.25">
      <c r="A632" s="2" t="s">
        <v>141</v>
      </c>
      <c r="B632" s="2" t="s">
        <v>5</v>
      </c>
      <c r="C632" s="4">
        <v>40.043510304981503</v>
      </c>
      <c r="D632" s="4">
        <v>8.33</v>
      </c>
      <c r="E632" s="4">
        <v>543.07648969501895</v>
      </c>
      <c r="F632" s="4">
        <v>0</v>
      </c>
      <c r="G632" s="4">
        <v>85.96</v>
      </c>
      <c r="H632" s="4">
        <v>1346.66</v>
      </c>
      <c r="I632" s="5">
        <f t="shared" si="18"/>
        <v>2024.0700000000006</v>
      </c>
      <c r="J632" s="11" t="str">
        <f t="shared" si="19"/>
        <v>P0053|Jul</v>
      </c>
    </row>
    <row r="633" spans="1:10" ht="15" customHeight="1" x14ac:dyDescent="0.25">
      <c r="A633" s="2" t="s">
        <v>141</v>
      </c>
      <c r="B633" s="2" t="s">
        <v>6</v>
      </c>
      <c r="C633" s="4">
        <v>42.099683703873502</v>
      </c>
      <c r="D633" s="4">
        <v>4.04</v>
      </c>
      <c r="E633" s="4">
        <v>544.74031629612603</v>
      </c>
      <c r="F633" s="4">
        <v>0</v>
      </c>
      <c r="G633" s="4">
        <v>85.96</v>
      </c>
      <c r="H633" s="4">
        <v>1242.2</v>
      </c>
      <c r="I633" s="5">
        <f t="shared" si="18"/>
        <v>1919.0399999999995</v>
      </c>
      <c r="J633" s="11" t="str">
        <f t="shared" si="19"/>
        <v>P0053|Aug</v>
      </c>
    </row>
    <row r="634" spans="1:10" ht="15" customHeight="1" x14ac:dyDescent="0.25">
      <c r="A634" s="2" t="s">
        <v>141</v>
      </c>
      <c r="B634" s="2" t="s">
        <v>7</v>
      </c>
      <c r="C634" s="4">
        <v>59.195552665799703</v>
      </c>
      <c r="D634" s="4">
        <v>4.04</v>
      </c>
      <c r="E634" s="4">
        <v>425.07444733419999</v>
      </c>
      <c r="F634" s="4">
        <v>0</v>
      </c>
      <c r="G634" s="4">
        <v>85.96</v>
      </c>
      <c r="H634" s="4">
        <v>265.95</v>
      </c>
      <c r="I634" s="5">
        <f t="shared" si="18"/>
        <v>840.2199999999998</v>
      </c>
      <c r="J634" s="11" t="str">
        <f t="shared" si="19"/>
        <v>P0053|Sep</v>
      </c>
    </row>
    <row r="635" spans="1:10" ht="15" customHeight="1" x14ac:dyDescent="0.25">
      <c r="A635" s="2" t="s">
        <v>141</v>
      </c>
      <c r="B635" s="2" t="s">
        <v>8</v>
      </c>
      <c r="C635" s="4">
        <v>21.9939148861028</v>
      </c>
      <c r="D635" s="4">
        <v>7.77</v>
      </c>
      <c r="E635" s="4">
        <v>451.58608511389701</v>
      </c>
      <c r="F635" s="4">
        <v>0</v>
      </c>
      <c r="G635" s="4">
        <v>85.96</v>
      </c>
      <c r="H635" s="4">
        <v>183.95</v>
      </c>
      <c r="I635" s="5">
        <f t="shared" si="18"/>
        <v>751.25999999999976</v>
      </c>
      <c r="J635" s="11" t="str">
        <f t="shared" si="19"/>
        <v>P0053|Oct</v>
      </c>
    </row>
    <row r="636" spans="1:10" ht="15" customHeight="1" x14ac:dyDescent="0.25">
      <c r="A636" s="2" t="s">
        <v>141</v>
      </c>
      <c r="B636" s="2" t="s">
        <v>9</v>
      </c>
      <c r="C636" s="4">
        <v>55.565789841713801</v>
      </c>
      <c r="D636" s="4">
        <v>12.85</v>
      </c>
      <c r="E636" s="4">
        <v>393.77331383891698</v>
      </c>
      <c r="F636" s="4">
        <v>124.220896319369</v>
      </c>
      <c r="G636" s="4">
        <v>85.96</v>
      </c>
      <c r="H636" s="4">
        <v>47.47</v>
      </c>
      <c r="I636" s="5">
        <f t="shared" si="18"/>
        <v>719.8399999999998</v>
      </c>
      <c r="J636" s="11" t="str">
        <f t="shared" si="19"/>
        <v>P0053|Nov</v>
      </c>
    </row>
    <row r="637" spans="1:10" ht="15" customHeight="1" x14ac:dyDescent="0.25">
      <c r="A637" s="2" t="s">
        <v>141</v>
      </c>
      <c r="B637" s="2" t="s">
        <v>10</v>
      </c>
      <c r="C637" s="4">
        <v>32.812965475305703</v>
      </c>
      <c r="D637" s="4">
        <v>7.28</v>
      </c>
      <c r="E637" s="4">
        <v>889.28488615634103</v>
      </c>
      <c r="F637" s="4">
        <v>93.512148368353493</v>
      </c>
      <c r="G637" s="4">
        <v>85.96</v>
      </c>
      <c r="H637" s="4">
        <v>83.75</v>
      </c>
      <c r="I637" s="5">
        <f t="shared" si="18"/>
        <v>1192.6000000000001</v>
      </c>
      <c r="J637" s="11" t="str">
        <f t="shared" si="19"/>
        <v>P0053|Dec</v>
      </c>
    </row>
    <row r="638" spans="1:10" ht="15" customHeight="1" x14ac:dyDescent="0.25">
      <c r="A638" s="2" t="s">
        <v>141</v>
      </c>
      <c r="B638" s="2" t="s">
        <v>11</v>
      </c>
      <c r="C638" s="4">
        <v>21.173341255439802</v>
      </c>
      <c r="D638" s="4">
        <v>5.98</v>
      </c>
      <c r="E638" s="4">
        <v>783.66033433430198</v>
      </c>
      <c r="F638" s="4">
        <v>98.886324410258098</v>
      </c>
      <c r="G638" s="4">
        <v>85.96</v>
      </c>
      <c r="H638" s="4">
        <v>83.75</v>
      </c>
      <c r="I638" s="5">
        <f t="shared" si="18"/>
        <v>1079.4099999999999</v>
      </c>
      <c r="J638" s="11" t="str">
        <f t="shared" si="19"/>
        <v>P0053|Jan</v>
      </c>
    </row>
    <row r="639" spans="1:10" ht="15" customHeight="1" x14ac:dyDescent="0.25">
      <c r="A639" s="2" t="s">
        <v>141</v>
      </c>
      <c r="B639" s="2" t="s">
        <v>12</v>
      </c>
      <c r="C639" s="4">
        <v>10.926343570836901</v>
      </c>
      <c r="D639" s="4">
        <v>10.27</v>
      </c>
      <c r="E639" s="4">
        <v>779.42213054847196</v>
      </c>
      <c r="F639" s="4">
        <v>98.351525880690602</v>
      </c>
      <c r="G639" s="4">
        <v>85.96</v>
      </c>
      <c r="H639" s="4">
        <v>83.75</v>
      </c>
      <c r="I639" s="5">
        <f t="shared" si="18"/>
        <v>1068.6799999999994</v>
      </c>
      <c r="J639" s="11" t="str">
        <f t="shared" si="19"/>
        <v>P0053|Feb</v>
      </c>
    </row>
    <row r="640" spans="1:10" ht="15" customHeight="1" x14ac:dyDescent="0.25">
      <c r="A640" s="2" t="s">
        <v>141</v>
      </c>
      <c r="B640" s="2" t="s">
        <v>13</v>
      </c>
      <c r="C640" s="4">
        <v>47.963317923854603</v>
      </c>
      <c r="D640" s="4">
        <v>14.85</v>
      </c>
      <c r="E640" s="4">
        <v>647.50479197203697</v>
      </c>
      <c r="F640" s="4">
        <v>102.131890104108</v>
      </c>
      <c r="G640" s="4">
        <v>85.96</v>
      </c>
      <c r="H640" s="4">
        <v>83.75</v>
      </c>
      <c r="I640" s="5">
        <f t="shared" si="18"/>
        <v>982.15999999999963</v>
      </c>
      <c r="J640" s="11" t="str">
        <f t="shared" si="19"/>
        <v>P0053|Mar</v>
      </c>
    </row>
    <row r="641" spans="1:10" ht="15" customHeight="1" x14ac:dyDescent="0.25">
      <c r="A641" s="2" t="s">
        <v>143</v>
      </c>
      <c r="B641" s="2" t="s">
        <v>2</v>
      </c>
      <c r="C641" s="4">
        <v>87.213686211265994</v>
      </c>
      <c r="D641" s="4">
        <v>10.88</v>
      </c>
      <c r="E641" s="4">
        <v>423.99631378873403</v>
      </c>
      <c r="F641" s="4">
        <v>0</v>
      </c>
      <c r="G641" s="4">
        <v>85.96</v>
      </c>
      <c r="H641" s="4">
        <v>59.62</v>
      </c>
      <c r="I641" s="5">
        <f t="shared" si="18"/>
        <v>667.67000000000007</v>
      </c>
      <c r="J641" s="11" t="str">
        <f t="shared" si="19"/>
        <v>P0054|Apr</v>
      </c>
    </row>
    <row r="642" spans="1:10" ht="15" customHeight="1" x14ac:dyDescent="0.25">
      <c r="A642" s="2" t="s">
        <v>143</v>
      </c>
      <c r="B642" s="2" t="s">
        <v>3</v>
      </c>
      <c r="C642" s="4">
        <v>36.660189196130503</v>
      </c>
      <c r="D642" s="4">
        <v>11.28</v>
      </c>
      <c r="E642" s="4">
        <v>449.40981080387002</v>
      </c>
      <c r="F642" s="4">
        <v>0</v>
      </c>
      <c r="G642" s="4">
        <v>85.96</v>
      </c>
      <c r="H642" s="4">
        <v>387.74</v>
      </c>
      <c r="I642" s="5">
        <f t="shared" si="18"/>
        <v>971.05000000000052</v>
      </c>
      <c r="J642" s="11" t="str">
        <f t="shared" si="19"/>
        <v>P0054|May</v>
      </c>
    </row>
    <row r="643" spans="1:10" ht="15" customHeight="1" x14ac:dyDescent="0.25">
      <c r="A643" s="2" t="s">
        <v>143</v>
      </c>
      <c r="B643" s="2" t="s">
        <v>4</v>
      </c>
      <c r="C643" s="4">
        <v>15.696652502571901</v>
      </c>
      <c r="D643" s="4">
        <v>5.16</v>
      </c>
      <c r="E643" s="4">
        <v>447.88334749742802</v>
      </c>
      <c r="F643" s="4">
        <v>0</v>
      </c>
      <c r="G643" s="4">
        <v>85.96</v>
      </c>
      <c r="H643" s="4">
        <v>502.38</v>
      </c>
      <c r="I643" s="5">
        <f t="shared" si="18"/>
        <v>1057.08</v>
      </c>
      <c r="J643" s="11" t="str">
        <f t="shared" si="19"/>
        <v>P0054|Jun</v>
      </c>
    </row>
    <row r="644" spans="1:10" ht="15" customHeight="1" x14ac:dyDescent="0.25">
      <c r="A644" s="2" t="s">
        <v>143</v>
      </c>
      <c r="B644" s="2" t="s">
        <v>5</v>
      </c>
      <c r="C644" s="4">
        <v>219.313695467663</v>
      </c>
      <c r="D644" s="4">
        <v>18.13</v>
      </c>
      <c r="E644" s="4">
        <v>482.46630453233797</v>
      </c>
      <c r="F644" s="4">
        <v>0</v>
      </c>
      <c r="G644" s="4">
        <v>85.96</v>
      </c>
      <c r="H644" s="4">
        <v>1346.66</v>
      </c>
      <c r="I644" s="5">
        <f t="shared" si="18"/>
        <v>2152.5300000000011</v>
      </c>
      <c r="J644" s="11" t="str">
        <f t="shared" si="19"/>
        <v>P0054|Jul</v>
      </c>
    </row>
    <row r="645" spans="1:10" ht="15" customHeight="1" x14ac:dyDescent="0.25">
      <c r="A645" s="2" t="s">
        <v>143</v>
      </c>
      <c r="B645" s="2" t="s">
        <v>6</v>
      </c>
      <c r="C645" s="4">
        <v>24.602127659574499</v>
      </c>
      <c r="D645" s="4">
        <v>14.86</v>
      </c>
      <c r="E645" s="4">
        <v>553.54787234042601</v>
      </c>
      <c r="F645" s="4">
        <v>0</v>
      </c>
      <c r="G645" s="4">
        <v>85.96</v>
      </c>
      <c r="H645" s="4">
        <v>1242.2</v>
      </c>
      <c r="I645" s="5">
        <f t="shared" ref="I645:I708" si="20">SUM(C645:H645)</f>
        <v>1921.1700000000005</v>
      </c>
      <c r="J645" s="11" t="str">
        <f t="shared" ref="J645:J708" si="21">A645&amp;"|"&amp;B645</f>
        <v>P0054|Aug</v>
      </c>
    </row>
    <row r="646" spans="1:10" ht="15" customHeight="1" x14ac:dyDescent="0.25">
      <c r="A646" s="2" t="s">
        <v>143</v>
      </c>
      <c r="B646" s="2" t="s">
        <v>7</v>
      </c>
      <c r="C646" s="4">
        <v>15.612003399382701</v>
      </c>
      <c r="D646" s="4">
        <v>12.86</v>
      </c>
      <c r="E646" s="4">
        <v>445.46799660061703</v>
      </c>
      <c r="F646" s="4">
        <v>0</v>
      </c>
      <c r="G646" s="4">
        <v>85.96</v>
      </c>
      <c r="H646" s="4">
        <v>265.95</v>
      </c>
      <c r="I646" s="5">
        <f t="shared" si="20"/>
        <v>825.84999999999968</v>
      </c>
      <c r="J646" s="11" t="str">
        <f t="shared" si="21"/>
        <v>P0054|Sep</v>
      </c>
    </row>
    <row r="647" spans="1:10" ht="15" customHeight="1" x14ac:dyDescent="0.25">
      <c r="A647" s="2" t="s">
        <v>143</v>
      </c>
      <c r="B647" s="2" t="s">
        <v>8</v>
      </c>
      <c r="C647" s="4">
        <v>34.7070533642691</v>
      </c>
      <c r="D647" s="4">
        <v>12.74</v>
      </c>
      <c r="E647" s="4">
        <v>447.83294663573099</v>
      </c>
      <c r="F647" s="4">
        <v>0</v>
      </c>
      <c r="G647" s="4">
        <v>85.96</v>
      </c>
      <c r="H647" s="4">
        <v>183.95</v>
      </c>
      <c r="I647" s="5">
        <f t="shared" si="20"/>
        <v>765.19</v>
      </c>
      <c r="J647" s="11" t="str">
        <f t="shared" si="21"/>
        <v>P0054|Oct</v>
      </c>
    </row>
    <row r="648" spans="1:10" ht="15" customHeight="1" x14ac:dyDescent="0.25">
      <c r="A648" s="2" t="s">
        <v>143</v>
      </c>
      <c r="B648" s="2" t="s">
        <v>9</v>
      </c>
      <c r="C648" s="4">
        <v>14.306565670414001</v>
      </c>
      <c r="D648" s="4">
        <v>5.97</v>
      </c>
      <c r="E648" s="4">
        <v>405.54044420071301</v>
      </c>
      <c r="F648" s="4">
        <v>127.932990128873</v>
      </c>
      <c r="G648" s="4">
        <v>85.96</v>
      </c>
      <c r="H648" s="4">
        <v>47.47</v>
      </c>
      <c r="I648" s="5">
        <f t="shared" si="20"/>
        <v>687.18000000000006</v>
      </c>
      <c r="J648" s="11" t="str">
        <f t="shared" si="21"/>
        <v>P0054|Nov</v>
      </c>
    </row>
    <row r="649" spans="1:10" ht="15" customHeight="1" x14ac:dyDescent="0.25">
      <c r="A649" s="2" t="s">
        <v>143</v>
      </c>
      <c r="B649" s="2" t="s">
        <v>10</v>
      </c>
      <c r="C649" s="4">
        <v>11.5299707408634</v>
      </c>
      <c r="D649" s="4">
        <v>7.79</v>
      </c>
      <c r="E649" s="4">
        <v>887.342166280225</v>
      </c>
      <c r="F649" s="4">
        <v>93.307862978911302</v>
      </c>
      <c r="G649" s="4">
        <v>85.96</v>
      </c>
      <c r="H649" s="4">
        <v>83.75</v>
      </c>
      <c r="I649" s="5">
        <f t="shared" si="20"/>
        <v>1169.6799999999996</v>
      </c>
      <c r="J649" s="11" t="str">
        <f t="shared" si="21"/>
        <v>P0054|Dec</v>
      </c>
    </row>
    <row r="650" spans="1:10" ht="15" customHeight="1" x14ac:dyDescent="0.25">
      <c r="A650" s="2" t="s">
        <v>143</v>
      </c>
      <c r="B650" s="2" t="s">
        <v>11</v>
      </c>
      <c r="C650" s="4">
        <v>23.154903860587599</v>
      </c>
      <c r="D650" s="4">
        <v>9.73</v>
      </c>
      <c r="E650" s="4">
        <v>901.16382592557204</v>
      </c>
      <c r="F650" s="4">
        <v>94.761270213840305</v>
      </c>
      <c r="G650" s="4">
        <v>85.96</v>
      </c>
      <c r="H650" s="4">
        <v>83.75</v>
      </c>
      <c r="I650" s="5">
        <f t="shared" si="20"/>
        <v>1198.52</v>
      </c>
      <c r="J650" s="11" t="str">
        <f t="shared" si="21"/>
        <v>P0054|Jan</v>
      </c>
    </row>
    <row r="651" spans="1:10" ht="15" customHeight="1" x14ac:dyDescent="0.25">
      <c r="A651" s="2" t="s">
        <v>143</v>
      </c>
      <c r="B651" s="2" t="s">
        <v>12</v>
      </c>
      <c r="C651" s="4">
        <v>31.0218080459953</v>
      </c>
      <c r="D651" s="4">
        <v>7.8</v>
      </c>
      <c r="E651" s="4">
        <v>779.51495322649805</v>
      </c>
      <c r="F651" s="4">
        <v>98.363238727506598</v>
      </c>
      <c r="G651" s="4">
        <v>85.96</v>
      </c>
      <c r="H651" s="4">
        <v>83.75</v>
      </c>
      <c r="I651" s="5">
        <f t="shared" si="20"/>
        <v>1086.4100000000001</v>
      </c>
      <c r="J651" s="11" t="str">
        <f t="shared" si="21"/>
        <v>P0054|Feb</v>
      </c>
    </row>
    <row r="652" spans="1:10" ht="15" customHeight="1" x14ac:dyDescent="0.25">
      <c r="A652" s="2" t="s">
        <v>143</v>
      </c>
      <c r="B652" s="2" t="s">
        <v>13</v>
      </c>
      <c r="C652" s="4">
        <v>49.4800257069409</v>
      </c>
      <c r="D652" s="4">
        <v>13.78</v>
      </c>
      <c r="E652" s="4">
        <v>651.88688946015395</v>
      </c>
      <c r="F652" s="4">
        <v>102.823084832905</v>
      </c>
      <c r="G652" s="4">
        <v>85.96</v>
      </c>
      <c r="H652" s="4">
        <v>83.75</v>
      </c>
      <c r="I652" s="5">
        <f t="shared" si="20"/>
        <v>987.68</v>
      </c>
      <c r="J652" s="11" t="str">
        <f t="shared" si="21"/>
        <v>P0054|Mar</v>
      </c>
    </row>
    <row r="653" spans="1:10" ht="15" customHeight="1" x14ac:dyDescent="0.25">
      <c r="A653" s="2" t="s">
        <v>145</v>
      </c>
      <c r="B653" s="2" t="s">
        <v>2</v>
      </c>
      <c r="C653" s="4">
        <v>46.914846440692202</v>
      </c>
      <c r="D653" s="4">
        <v>11.3</v>
      </c>
      <c r="E653" s="4">
        <v>447.00515355930798</v>
      </c>
      <c r="F653" s="4">
        <v>0</v>
      </c>
      <c r="G653" s="4">
        <v>85.96</v>
      </c>
      <c r="H653" s="4">
        <v>59.62</v>
      </c>
      <c r="I653" s="5">
        <f t="shared" si="20"/>
        <v>650.80000000000018</v>
      </c>
      <c r="J653" s="11" t="str">
        <f t="shared" si="21"/>
        <v>P0055|Apr</v>
      </c>
    </row>
    <row r="654" spans="1:10" ht="15" customHeight="1" x14ac:dyDescent="0.25">
      <c r="A654" s="2" t="s">
        <v>145</v>
      </c>
      <c r="B654" s="2" t="s">
        <v>3</v>
      </c>
      <c r="C654" s="4">
        <v>39.282999234889097</v>
      </c>
      <c r="D654" s="4">
        <v>6.88</v>
      </c>
      <c r="E654" s="4">
        <v>440.55700076511101</v>
      </c>
      <c r="F654" s="4">
        <v>0</v>
      </c>
      <c r="G654" s="4">
        <v>85.96</v>
      </c>
      <c r="H654" s="4">
        <v>387.74</v>
      </c>
      <c r="I654" s="5">
        <f t="shared" si="20"/>
        <v>960.42000000000019</v>
      </c>
      <c r="J654" s="11" t="str">
        <f t="shared" si="21"/>
        <v>P0055|May</v>
      </c>
    </row>
    <row r="655" spans="1:10" ht="15" customHeight="1" x14ac:dyDescent="0.25">
      <c r="A655" s="2" t="s">
        <v>145</v>
      </c>
      <c r="B655" s="2" t="s">
        <v>4</v>
      </c>
      <c r="C655" s="4">
        <v>49.289673159184403</v>
      </c>
      <c r="D655" s="4">
        <v>11.61</v>
      </c>
      <c r="E655" s="4">
        <v>429.47032684081603</v>
      </c>
      <c r="F655" s="4">
        <v>0</v>
      </c>
      <c r="G655" s="4">
        <v>85.96</v>
      </c>
      <c r="H655" s="4">
        <v>502.38</v>
      </c>
      <c r="I655" s="5">
        <f t="shared" si="20"/>
        <v>1078.7100000000005</v>
      </c>
      <c r="J655" s="11" t="str">
        <f t="shared" si="21"/>
        <v>P0055|Jun</v>
      </c>
    </row>
    <row r="656" spans="1:10" ht="15" customHeight="1" x14ac:dyDescent="0.25">
      <c r="A656" s="2" t="s">
        <v>145</v>
      </c>
      <c r="B656" s="2" t="s">
        <v>5</v>
      </c>
      <c r="C656" s="4">
        <v>23.0323664484015</v>
      </c>
      <c r="D656" s="4">
        <v>4.04</v>
      </c>
      <c r="E656" s="4">
        <v>552.36763355159803</v>
      </c>
      <c r="F656" s="4">
        <v>0</v>
      </c>
      <c r="G656" s="4">
        <v>85.96</v>
      </c>
      <c r="H656" s="4">
        <v>1346.66</v>
      </c>
      <c r="I656" s="5">
        <f t="shared" si="20"/>
        <v>2012.0599999999995</v>
      </c>
      <c r="J656" s="11" t="str">
        <f t="shared" si="21"/>
        <v>P0055|Jul</v>
      </c>
    </row>
    <row r="657" spans="1:10" ht="15" customHeight="1" x14ac:dyDescent="0.25">
      <c r="A657" s="2" t="s">
        <v>145</v>
      </c>
      <c r="B657" s="2" t="s">
        <v>6</v>
      </c>
      <c r="C657" s="4">
        <v>24.2428758981637</v>
      </c>
      <c r="D657" s="4">
        <v>10.33</v>
      </c>
      <c r="E657" s="4">
        <v>553.53712410183596</v>
      </c>
      <c r="F657" s="4">
        <v>0</v>
      </c>
      <c r="G657" s="4">
        <v>85.96</v>
      </c>
      <c r="H657" s="4">
        <v>1242.2</v>
      </c>
      <c r="I657" s="5">
        <f t="shared" si="20"/>
        <v>1916.2699999999998</v>
      </c>
      <c r="J657" s="11" t="str">
        <f t="shared" si="21"/>
        <v>P0055|Aug</v>
      </c>
    </row>
    <row r="658" spans="1:10" ht="15" customHeight="1" x14ac:dyDescent="0.25">
      <c r="A658" s="2" t="s">
        <v>145</v>
      </c>
      <c r="B658" s="2" t="s">
        <v>7</v>
      </c>
      <c r="C658" s="4">
        <v>37.691277683134601</v>
      </c>
      <c r="D658" s="4">
        <v>11.62</v>
      </c>
      <c r="E658" s="4">
        <v>433.048722316865</v>
      </c>
      <c r="F658" s="4">
        <v>0</v>
      </c>
      <c r="G658" s="4">
        <v>85.96</v>
      </c>
      <c r="H658" s="4">
        <v>265.95</v>
      </c>
      <c r="I658" s="5">
        <f t="shared" si="20"/>
        <v>834.26999999999953</v>
      </c>
      <c r="J658" s="11" t="str">
        <f t="shared" si="21"/>
        <v>P0055|Sep</v>
      </c>
    </row>
    <row r="659" spans="1:10" ht="15" customHeight="1" x14ac:dyDescent="0.25">
      <c r="A659" s="2" t="s">
        <v>145</v>
      </c>
      <c r="B659" s="2" t="s">
        <v>8</v>
      </c>
      <c r="C659" s="4">
        <v>73.071359061732295</v>
      </c>
      <c r="D659" s="4">
        <v>7.08</v>
      </c>
      <c r="E659" s="4">
        <v>433.84864093826798</v>
      </c>
      <c r="F659" s="4">
        <v>0</v>
      </c>
      <c r="G659" s="4">
        <v>85.96</v>
      </c>
      <c r="H659" s="4">
        <v>183.95</v>
      </c>
      <c r="I659" s="5">
        <f t="shared" si="20"/>
        <v>783.91000000000031</v>
      </c>
      <c r="J659" s="11" t="str">
        <f t="shared" si="21"/>
        <v>P0055|Oct</v>
      </c>
    </row>
    <row r="660" spans="1:10" ht="15" customHeight="1" x14ac:dyDescent="0.25">
      <c r="A660" s="2" t="s">
        <v>145</v>
      </c>
      <c r="B660" s="2" t="s">
        <v>9</v>
      </c>
      <c r="C660" s="4">
        <v>14.507069006890401</v>
      </c>
      <c r="D660" s="4">
        <v>4.04</v>
      </c>
      <c r="E660" s="4">
        <v>413.94014603544599</v>
      </c>
      <c r="F660" s="4">
        <v>130.58278495766299</v>
      </c>
      <c r="G660" s="4">
        <v>85.96</v>
      </c>
      <c r="H660" s="4">
        <v>47.47</v>
      </c>
      <c r="I660" s="5">
        <f t="shared" si="20"/>
        <v>696.49999999999943</v>
      </c>
      <c r="J660" s="11" t="str">
        <f t="shared" si="21"/>
        <v>P0055|Nov</v>
      </c>
    </row>
    <row r="661" spans="1:10" ht="15" customHeight="1" x14ac:dyDescent="0.25">
      <c r="A661" s="2" t="s">
        <v>145</v>
      </c>
      <c r="B661" s="2" t="s">
        <v>10</v>
      </c>
      <c r="C661" s="4">
        <v>10.3713947575686</v>
      </c>
      <c r="D661" s="4">
        <v>4.04</v>
      </c>
      <c r="E661" s="4">
        <v>887.802351770737</v>
      </c>
      <c r="F661" s="4">
        <v>93.356253471694501</v>
      </c>
      <c r="G661" s="4">
        <v>85.96</v>
      </c>
      <c r="H661" s="4">
        <v>83.75</v>
      </c>
      <c r="I661" s="5">
        <f t="shared" si="20"/>
        <v>1165.28</v>
      </c>
      <c r="J661" s="11" t="str">
        <f t="shared" si="21"/>
        <v>P0055|Dec</v>
      </c>
    </row>
    <row r="662" spans="1:10" ht="15" customHeight="1" x14ac:dyDescent="0.25">
      <c r="A662" s="2" t="s">
        <v>145</v>
      </c>
      <c r="B662" s="2" t="s">
        <v>11</v>
      </c>
      <c r="C662" s="4">
        <v>15.719453615757899</v>
      </c>
      <c r="D662" s="4">
        <v>8.8699999999999992</v>
      </c>
      <c r="E662" s="4">
        <v>895.88442770546101</v>
      </c>
      <c r="F662" s="4">
        <v>94.206118678781095</v>
      </c>
      <c r="G662" s="4">
        <v>85.96</v>
      </c>
      <c r="H662" s="4">
        <v>83.75</v>
      </c>
      <c r="I662" s="5">
        <f t="shared" si="20"/>
        <v>1184.3899999999999</v>
      </c>
      <c r="J662" s="11" t="str">
        <f t="shared" si="21"/>
        <v>P0055|Jan</v>
      </c>
    </row>
    <row r="663" spans="1:10" ht="15" customHeight="1" x14ac:dyDescent="0.25">
      <c r="A663" s="2" t="s">
        <v>145</v>
      </c>
      <c r="B663" s="2" t="s">
        <v>12</v>
      </c>
      <c r="C663" s="4">
        <v>24.298839304286599</v>
      </c>
      <c r="D663" s="4">
        <v>9.14</v>
      </c>
      <c r="E663" s="4">
        <v>779.64190281133494</v>
      </c>
      <c r="F663" s="4">
        <v>98.379257884378404</v>
      </c>
      <c r="G663" s="4">
        <v>85.96</v>
      </c>
      <c r="H663" s="4">
        <v>83.75</v>
      </c>
      <c r="I663" s="5">
        <f t="shared" si="20"/>
        <v>1081.17</v>
      </c>
      <c r="J663" s="11" t="str">
        <f t="shared" si="21"/>
        <v>P0055|Feb</v>
      </c>
    </row>
    <row r="664" spans="1:10" ht="15" customHeight="1" x14ac:dyDescent="0.25">
      <c r="A664" s="2" t="s">
        <v>145</v>
      </c>
      <c r="B664" s="2" t="s">
        <v>13</v>
      </c>
      <c r="C664" s="4">
        <v>51.243357420997498</v>
      </c>
      <c r="D664" s="4">
        <v>10.34</v>
      </c>
      <c r="E664" s="4">
        <v>650.70930058409499</v>
      </c>
      <c r="F664" s="4">
        <v>102.637341994908</v>
      </c>
      <c r="G664" s="4">
        <v>85.96</v>
      </c>
      <c r="H664" s="4">
        <v>83.75</v>
      </c>
      <c r="I664" s="5">
        <f t="shared" si="20"/>
        <v>984.64000000000044</v>
      </c>
      <c r="J664" s="11" t="str">
        <f t="shared" si="21"/>
        <v>P0055|Mar</v>
      </c>
    </row>
    <row r="665" spans="1:10" ht="15" customHeight="1" x14ac:dyDescent="0.25">
      <c r="A665" s="2" t="s">
        <v>147</v>
      </c>
      <c r="B665" s="2" t="s">
        <v>2</v>
      </c>
      <c r="C665" s="4">
        <v>17.7899482422531</v>
      </c>
      <c r="D665" s="4">
        <v>7</v>
      </c>
      <c r="E665" s="4">
        <v>283.99005175774698</v>
      </c>
      <c r="F665" s="4">
        <v>0</v>
      </c>
      <c r="G665" s="4">
        <v>85.96</v>
      </c>
      <c r="H665" s="4">
        <v>19.87</v>
      </c>
      <c r="I665" s="5">
        <f t="shared" si="20"/>
        <v>414.61000000000007</v>
      </c>
      <c r="J665" s="11" t="str">
        <f t="shared" si="21"/>
        <v>P0056|Apr</v>
      </c>
    </row>
    <row r="666" spans="1:10" ht="15" customHeight="1" x14ac:dyDescent="0.25">
      <c r="A666" s="2" t="s">
        <v>147</v>
      </c>
      <c r="B666" s="2" t="s">
        <v>3</v>
      </c>
      <c r="C666" s="4">
        <v>15.479590702717401</v>
      </c>
      <c r="D666" s="4">
        <v>4.04</v>
      </c>
      <c r="E666" s="4">
        <v>286.28040929728297</v>
      </c>
      <c r="F666" s="4">
        <v>0</v>
      </c>
      <c r="G666" s="4">
        <v>85.96</v>
      </c>
      <c r="H666" s="4">
        <v>129.25</v>
      </c>
      <c r="I666" s="5">
        <f t="shared" si="20"/>
        <v>521.01000000000033</v>
      </c>
      <c r="J666" s="11" t="str">
        <f t="shared" si="21"/>
        <v>P0056|May</v>
      </c>
    </row>
    <row r="667" spans="1:10" ht="15" customHeight="1" x14ac:dyDescent="0.25">
      <c r="A667" s="2" t="s">
        <v>147</v>
      </c>
      <c r="B667" s="2" t="s">
        <v>4</v>
      </c>
      <c r="C667" s="4">
        <v>31.445622246344399</v>
      </c>
      <c r="D667" s="4">
        <v>6.47</v>
      </c>
      <c r="E667" s="4">
        <v>265.04437775365602</v>
      </c>
      <c r="F667" s="4">
        <v>0</v>
      </c>
      <c r="G667" s="4">
        <v>85.96</v>
      </c>
      <c r="H667" s="4">
        <v>167.46</v>
      </c>
      <c r="I667" s="5">
        <f t="shared" si="20"/>
        <v>556.38000000000045</v>
      </c>
      <c r="J667" s="11" t="str">
        <f t="shared" si="21"/>
        <v>P0056|Jun</v>
      </c>
    </row>
    <row r="668" spans="1:10" ht="15" customHeight="1" x14ac:dyDescent="0.25">
      <c r="A668" s="2" t="s">
        <v>147</v>
      </c>
      <c r="B668" s="2" t="s">
        <v>5</v>
      </c>
      <c r="C668" s="4">
        <v>12.621305786643401</v>
      </c>
      <c r="D668" s="4">
        <v>10.74</v>
      </c>
      <c r="E668" s="4">
        <v>350.12869421335699</v>
      </c>
      <c r="F668" s="4">
        <v>0</v>
      </c>
      <c r="G668" s="4">
        <v>85.96</v>
      </c>
      <c r="H668" s="4">
        <v>448.89</v>
      </c>
      <c r="I668" s="5">
        <f t="shared" si="20"/>
        <v>908.34000000000037</v>
      </c>
      <c r="J668" s="11" t="str">
        <f t="shared" si="21"/>
        <v>P0056|Jul</v>
      </c>
    </row>
    <row r="669" spans="1:10" ht="15" customHeight="1" x14ac:dyDescent="0.25">
      <c r="A669" s="2" t="s">
        <v>147</v>
      </c>
      <c r="B669" s="2" t="s">
        <v>6</v>
      </c>
      <c r="C669" s="4">
        <v>12.8160113855477</v>
      </c>
      <c r="D669" s="4">
        <v>5.78</v>
      </c>
      <c r="E669" s="4">
        <v>344.16398861445202</v>
      </c>
      <c r="F669" s="4">
        <v>0</v>
      </c>
      <c r="G669" s="4">
        <v>85.96</v>
      </c>
      <c r="H669" s="4">
        <v>414.07</v>
      </c>
      <c r="I669" s="5">
        <f t="shared" si="20"/>
        <v>862.78999999999974</v>
      </c>
      <c r="J669" s="11" t="str">
        <f t="shared" si="21"/>
        <v>P0056|Aug</v>
      </c>
    </row>
    <row r="670" spans="1:10" ht="15" customHeight="1" x14ac:dyDescent="0.25">
      <c r="A670" s="2" t="s">
        <v>147</v>
      </c>
      <c r="B670" s="2" t="s">
        <v>7</v>
      </c>
      <c r="C670" s="4">
        <v>14.51929796029</v>
      </c>
      <c r="D670" s="4">
        <v>4.04</v>
      </c>
      <c r="E670" s="4">
        <v>268.52070203970999</v>
      </c>
      <c r="F670" s="4">
        <v>0</v>
      </c>
      <c r="G670" s="4">
        <v>85.96</v>
      </c>
      <c r="H670" s="4">
        <v>88.65</v>
      </c>
      <c r="I670" s="5">
        <f t="shared" si="20"/>
        <v>461.68999999999994</v>
      </c>
      <c r="J670" s="11" t="str">
        <f t="shared" si="21"/>
        <v>P0056|Sep</v>
      </c>
    </row>
    <row r="671" spans="1:10" ht="15" customHeight="1" x14ac:dyDescent="0.25">
      <c r="A671" s="2" t="s">
        <v>147</v>
      </c>
      <c r="B671" s="2" t="s">
        <v>8</v>
      </c>
      <c r="C671" s="4">
        <v>19.739343825020001</v>
      </c>
      <c r="D671" s="4">
        <v>4.04</v>
      </c>
      <c r="E671" s="4">
        <v>277.46065617497999</v>
      </c>
      <c r="F671" s="4">
        <v>0</v>
      </c>
      <c r="G671" s="4">
        <v>85.96</v>
      </c>
      <c r="H671" s="4">
        <v>61.32</v>
      </c>
      <c r="I671" s="5">
        <f t="shared" si="20"/>
        <v>448.52</v>
      </c>
      <c r="J671" s="11" t="str">
        <f t="shared" si="21"/>
        <v>P0056|Oct</v>
      </c>
    </row>
    <row r="672" spans="1:10" ht="15" customHeight="1" x14ac:dyDescent="0.25">
      <c r="A672" s="2" t="s">
        <v>147</v>
      </c>
      <c r="B672" s="2" t="s">
        <v>9</v>
      </c>
      <c r="C672" s="4">
        <v>13.4718544041451</v>
      </c>
      <c r="D672" s="4">
        <v>4.04</v>
      </c>
      <c r="E672" s="4">
        <v>249.149222797927</v>
      </c>
      <c r="F672" s="4">
        <v>80.8489227979275</v>
      </c>
      <c r="G672" s="4">
        <v>85.96</v>
      </c>
      <c r="H672" s="4">
        <v>15.82</v>
      </c>
      <c r="I672" s="5">
        <f t="shared" si="20"/>
        <v>449.28999999999957</v>
      </c>
      <c r="J672" s="11" t="str">
        <f t="shared" si="21"/>
        <v>P0056|Nov</v>
      </c>
    </row>
    <row r="673" spans="1:10" ht="15" customHeight="1" x14ac:dyDescent="0.25">
      <c r="A673" s="2" t="s">
        <v>147</v>
      </c>
      <c r="B673" s="2" t="s">
        <v>10</v>
      </c>
      <c r="C673" s="4">
        <v>19.898492889605599</v>
      </c>
      <c r="D673" s="4">
        <v>4.04</v>
      </c>
      <c r="E673" s="4">
        <v>503.57718809558702</v>
      </c>
      <c r="F673" s="4">
        <v>65.364319014807194</v>
      </c>
      <c r="G673" s="4">
        <v>85.96</v>
      </c>
      <c r="H673" s="4">
        <v>27.92</v>
      </c>
      <c r="I673" s="5">
        <f t="shared" si="20"/>
        <v>706.75999999999976</v>
      </c>
      <c r="J673" s="11" t="str">
        <f t="shared" si="21"/>
        <v>P0056|Dec</v>
      </c>
    </row>
    <row r="674" spans="1:10" ht="15" customHeight="1" x14ac:dyDescent="0.25">
      <c r="A674" s="2" t="s">
        <v>147</v>
      </c>
      <c r="B674" s="2" t="s">
        <v>11</v>
      </c>
      <c r="C674" s="4">
        <v>33.2092464037787</v>
      </c>
      <c r="D674" s="4">
        <v>4.04</v>
      </c>
      <c r="E674" s="4">
        <v>489.19344450010698</v>
      </c>
      <c r="F674" s="4">
        <v>63.497309096113902</v>
      </c>
      <c r="G674" s="4">
        <v>85.96</v>
      </c>
      <c r="H674" s="4">
        <v>27.92</v>
      </c>
      <c r="I674" s="5">
        <f t="shared" si="20"/>
        <v>703.8199999999996</v>
      </c>
      <c r="J674" s="11" t="str">
        <f t="shared" si="21"/>
        <v>P0056|Jan</v>
      </c>
    </row>
    <row r="675" spans="1:10" ht="15" customHeight="1" x14ac:dyDescent="0.25">
      <c r="A675" s="2" t="s">
        <v>147</v>
      </c>
      <c r="B675" s="2" t="s">
        <v>12</v>
      </c>
      <c r="C675" s="4">
        <v>16.435176096138999</v>
      </c>
      <c r="D675" s="4">
        <v>7.1</v>
      </c>
      <c r="E675" s="4">
        <v>428.07900529478297</v>
      </c>
      <c r="F675" s="4">
        <v>69.455818609078506</v>
      </c>
      <c r="G675" s="4">
        <v>85.96</v>
      </c>
      <c r="H675" s="4">
        <v>27.92</v>
      </c>
      <c r="I675" s="5">
        <f t="shared" si="20"/>
        <v>634.9500000000005</v>
      </c>
      <c r="J675" s="11" t="str">
        <f t="shared" si="21"/>
        <v>P0056|Feb</v>
      </c>
    </row>
    <row r="676" spans="1:10" ht="15" customHeight="1" x14ac:dyDescent="0.25">
      <c r="A676" s="2" t="s">
        <v>147</v>
      </c>
      <c r="B676" s="2" t="s">
        <v>13</v>
      </c>
      <c r="C676" s="4">
        <v>11.188823723723701</v>
      </c>
      <c r="D676" s="4">
        <v>8.32</v>
      </c>
      <c r="E676" s="4">
        <v>413.85345345345303</v>
      </c>
      <c r="F676" s="4">
        <v>67.1477228228228</v>
      </c>
      <c r="G676" s="4">
        <v>85.96</v>
      </c>
      <c r="H676" s="4">
        <v>27.92</v>
      </c>
      <c r="I676" s="5">
        <f t="shared" si="20"/>
        <v>614.38999999999953</v>
      </c>
      <c r="J676" s="11" t="str">
        <f t="shared" si="21"/>
        <v>P0056|Mar</v>
      </c>
    </row>
    <row r="677" spans="1:10" ht="15" customHeight="1" x14ac:dyDescent="0.25">
      <c r="A677" s="2" t="s">
        <v>149</v>
      </c>
      <c r="B677" s="2" t="s">
        <v>2</v>
      </c>
      <c r="C677" s="4">
        <v>14.955328318764</v>
      </c>
      <c r="D677" s="4">
        <v>9.77</v>
      </c>
      <c r="E677" s="4">
        <v>276.58467168123599</v>
      </c>
      <c r="F677" s="4">
        <v>0</v>
      </c>
      <c r="G677" s="4">
        <v>85.96</v>
      </c>
      <c r="H677" s="4">
        <v>19.87</v>
      </c>
      <c r="I677" s="5">
        <f t="shared" si="20"/>
        <v>407.14</v>
      </c>
      <c r="J677" s="11" t="str">
        <f t="shared" si="21"/>
        <v>P0057|Apr</v>
      </c>
    </row>
    <row r="678" spans="1:10" ht="15" customHeight="1" x14ac:dyDescent="0.25">
      <c r="A678" s="2" t="s">
        <v>149</v>
      </c>
      <c r="B678" s="2" t="s">
        <v>3</v>
      </c>
      <c r="C678" s="4">
        <v>21.192119785103099</v>
      </c>
      <c r="D678" s="4">
        <v>4.04</v>
      </c>
      <c r="E678" s="4">
        <v>275.47788021489703</v>
      </c>
      <c r="F678" s="4">
        <v>0</v>
      </c>
      <c r="G678" s="4">
        <v>85.96</v>
      </c>
      <c r="H678" s="4">
        <v>129.25</v>
      </c>
      <c r="I678" s="5">
        <f t="shared" si="20"/>
        <v>515.92000000000007</v>
      </c>
      <c r="J678" s="11" t="str">
        <f t="shared" si="21"/>
        <v>P0057|May</v>
      </c>
    </row>
    <row r="679" spans="1:10" ht="15" customHeight="1" x14ac:dyDescent="0.25">
      <c r="A679" s="2" t="s">
        <v>149</v>
      </c>
      <c r="B679" s="2" t="s">
        <v>4</v>
      </c>
      <c r="C679" s="4">
        <v>14.516220098936101</v>
      </c>
      <c r="D679" s="4">
        <v>10.47</v>
      </c>
      <c r="E679" s="4">
        <v>268.46377990106402</v>
      </c>
      <c r="F679" s="4">
        <v>0</v>
      </c>
      <c r="G679" s="4">
        <v>85.96</v>
      </c>
      <c r="H679" s="4">
        <v>167.46</v>
      </c>
      <c r="I679" s="5">
        <f t="shared" si="20"/>
        <v>546.87000000000012</v>
      </c>
      <c r="J679" s="11" t="str">
        <f t="shared" si="21"/>
        <v>P0057|Jun</v>
      </c>
    </row>
    <row r="680" spans="1:10" ht="15" customHeight="1" x14ac:dyDescent="0.25">
      <c r="A680" s="2" t="s">
        <v>149</v>
      </c>
      <c r="B680" s="2" t="s">
        <v>5</v>
      </c>
      <c r="C680" s="4">
        <v>49.674414754574499</v>
      </c>
      <c r="D680" s="4">
        <v>4.04</v>
      </c>
      <c r="E680" s="4">
        <v>336.39558524542502</v>
      </c>
      <c r="F680" s="4">
        <v>0</v>
      </c>
      <c r="G680" s="4">
        <v>85.96</v>
      </c>
      <c r="H680" s="4">
        <v>448.89</v>
      </c>
      <c r="I680" s="5">
        <f t="shared" si="20"/>
        <v>924.95999999999947</v>
      </c>
      <c r="J680" s="11" t="str">
        <f t="shared" si="21"/>
        <v>P0057|Jul</v>
      </c>
    </row>
    <row r="681" spans="1:10" ht="15" customHeight="1" x14ac:dyDescent="0.25">
      <c r="A681" s="2" t="s">
        <v>149</v>
      </c>
      <c r="B681" s="2" t="s">
        <v>6</v>
      </c>
      <c r="C681" s="4">
        <v>14.3980499519693</v>
      </c>
      <c r="D681" s="4">
        <v>4.04</v>
      </c>
      <c r="E681" s="4">
        <v>351.17195004803102</v>
      </c>
      <c r="F681" s="4">
        <v>0</v>
      </c>
      <c r="G681" s="4">
        <v>85.96</v>
      </c>
      <c r="H681" s="4">
        <v>414.07</v>
      </c>
      <c r="I681" s="5">
        <f t="shared" si="20"/>
        <v>869.64000000000033</v>
      </c>
      <c r="J681" s="11" t="str">
        <f t="shared" si="21"/>
        <v>P0057|Aug</v>
      </c>
    </row>
    <row r="682" spans="1:10" ht="15" customHeight="1" x14ac:dyDescent="0.25">
      <c r="A682" s="2" t="s">
        <v>149</v>
      </c>
      <c r="B682" s="2" t="s">
        <v>7</v>
      </c>
      <c r="C682" s="4">
        <v>14.5393040590906</v>
      </c>
      <c r="D682" s="4">
        <v>4.04</v>
      </c>
      <c r="E682" s="4">
        <v>268.89069594090898</v>
      </c>
      <c r="F682" s="4">
        <v>0</v>
      </c>
      <c r="G682" s="4">
        <v>85.96</v>
      </c>
      <c r="H682" s="4">
        <v>88.65</v>
      </c>
      <c r="I682" s="5">
        <f t="shared" si="20"/>
        <v>462.07999999999959</v>
      </c>
      <c r="J682" s="11" t="str">
        <f t="shared" si="21"/>
        <v>P0057|Sep</v>
      </c>
    </row>
    <row r="683" spans="1:10" ht="15" customHeight="1" x14ac:dyDescent="0.25">
      <c r="A683" s="2" t="s">
        <v>149</v>
      </c>
      <c r="B683" s="2" t="s">
        <v>8</v>
      </c>
      <c r="C683" s="4">
        <v>15.6472666982473</v>
      </c>
      <c r="D683" s="4">
        <v>4.04</v>
      </c>
      <c r="E683" s="4">
        <v>281.93273330175299</v>
      </c>
      <c r="F683" s="4">
        <v>0</v>
      </c>
      <c r="G683" s="4">
        <v>85.96</v>
      </c>
      <c r="H683" s="4">
        <v>61.32</v>
      </c>
      <c r="I683" s="5">
        <f t="shared" si="20"/>
        <v>448.90000000000026</v>
      </c>
      <c r="J683" s="11" t="str">
        <f t="shared" si="21"/>
        <v>P0057|Oct</v>
      </c>
    </row>
    <row r="684" spans="1:10" ht="15" customHeight="1" x14ac:dyDescent="0.25">
      <c r="A684" s="2" t="s">
        <v>149</v>
      </c>
      <c r="B684" s="2" t="s">
        <v>9</v>
      </c>
      <c r="C684" s="4">
        <v>18.408128124043699</v>
      </c>
      <c r="D684" s="4">
        <v>4.04</v>
      </c>
      <c r="E684" s="4">
        <v>242.44006936651999</v>
      </c>
      <c r="F684" s="4">
        <v>78.671802509435906</v>
      </c>
      <c r="G684" s="4">
        <v>85.96</v>
      </c>
      <c r="H684" s="4">
        <v>15.82</v>
      </c>
      <c r="I684" s="5">
        <f t="shared" si="20"/>
        <v>445.33999999999958</v>
      </c>
      <c r="J684" s="11" t="str">
        <f t="shared" si="21"/>
        <v>P0057|Nov</v>
      </c>
    </row>
    <row r="685" spans="1:10" ht="15" customHeight="1" x14ac:dyDescent="0.25">
      <c r="A685" s="2" t="s">
        <v>149</v>
      </c>
      <c r="B685" s="2" t="s">
        <v>10</v>
      </c>
      <c r="C685" s="4">
        <v>10.5228635235732</v>
      </c>
      <c r="D685" s="4">
        <v>4.04</v>
      </c>
      <c r="E685" s="4">
        <v>486.52605459057099</v>
      </c>
      <c r="F685" s="4">
        <v>63.151081885856101</v>
      </c>
      <c r="G685" s="4">
        <v>85.96</v>
      </c>
      <c r="H685" s="4">
        <v>27.92</v>
      </c>
      <c r="I685" s="5">
        <f t="shared" si="20"/>
        <v>678.12000000000023</v>
      </c>
      <c r="J685" s="11" t="str">
        <f t="shared" si="21"/>
        <v>P0057|Dec</v>
      </c>
    </row>
    <row r="686" spans="1:10" ht="15" customHeight="1" x14ac:dyDescent="0.25">
      <c r="A686" s="2" t="s">
        <v>149</v>
      </c>
      <c r="B686" s="2" t="s">
        <v>11</v>
      </c>
      <c r="C686" s="4">
        <v>19.823533263296799</v>
      </c>
      <c r="D686" s="4">
        <v>4.04</v>
      </c>
      <c r="E686" s="4">
        <v>499.87295692751201</v>
      </c>
      <c r="F686" s="4">
        <v>64.883509809191096</v>
      </c>
      <c r="G686" s="4">
        <v>85.96</v>
      </c>
      <c r="H686" s="4">
        <v>27.92</v>
      </c>
      <c r="I686" s="5">
        <f t="shared" si="20"/>
        <v>702.49999999999989</v>
      </c>
      <c r="J686" s="11" t="str">
        <f t="shared" si="21"/>
        <v>P0057|Jan</v>
      </c>
    </row>
    <row r="687" spans="1:10" ht="15" customHeight="1" x14ac:dyDescent="0.25">
      <c r="A687" s="2" t="s">
        <v>149</v>
      </c>
      <c r="B687" s="2" t="s">
        <v>12</v>
      </c>
      <c r="C687" s="4">
        <v>11.314763063063101</v>
      </c>
      <c r="D687" s="4">
        <v>4.04</v>
      </c>
      <c r="E687" s="4">
        <v>418.511711711712</v>
      </c>
      <c r="F687" s="4">
        <v>67.903525225225195</v>
      </c>
      <c r="G687" s="4">
        <v>85.96</v>
      </c>
      <c r="H687" s="4">
        <v>27.92</v>
      </c>
      <c r="I687" s="5">
        <f t="shared" si="20"/>
        <v>615.65000000000032</v>
      </c>
      <c r="J687" s="11" t="str">
        <f t="shared" si="21"/>
        <v>P0057|Feb</v>
      </c>
    </row>
    <row r="688" spans="1:10" ht="15" customHeight="1" x14ac:dyDescent="0.25">
      <c r="A688" s="2" t="s">
        <v>149</v>
      </c>
      <c r="B688" s="2" t="s">
        <v>13</v>
      </c>
      <c r="C688" s="4">
        <v>12.5927075098814</v>
      </c>
      <c r="D688" s="4">
        <v>4.7300000000000004</v>
      </c>
      <c r="E688" s="4">
        <v>413.35968379446598</v>
      </c>
      <c r="F688" s="4">
        <v>67.067608695652197</v>
      </c>
      <c r="G688" s="4">
        <v>85.96</v>
      </c>
      <c r="H688" s="4">
        <v>27.92</v>
      </c>
      <c r="I688" s="5">
        <f t="shared" si="20"/>
        <v>611.62999999999954</v>
      </c>
      <c r="J688" s="11" t="str">
        <f t="shared" si="21"/>
        <v>P0057|Mar</v>
      </c>
    </row>
    <row r="689" spans="1:10" ht="15" customHeight="1" x14ac:dyDescent="0.25">
      <c r="A689" s="2" t="s">
        <v>151</v>
      </c>
      <c r="B689" s="2" t="s">
        <v>2</v>
      </c>
      <c r="C689" s="4">
        <v>47.152161624620497</v>
      </c>
      <c r="D689" s="4">
        <v>15.38</v>
      </c>
      <c r="E689" s="4">
        <v>551.047838375379</v>
      </c>
      <c r="F689" s="4">
        <v>0</v>
      </c>
      <c r="G689" s="4">
        <v>85.96</v>
      </c>
      <c r="H689" s="4">
        <v>79.5</v>
      </c>
      <c r="I689" s="5">
        <f t="shared" si="20"/>
        <v>779.03999999999951</v>
      </c>
      <c r="J689" s="11" t="str">
        <f t="shared" si="21"/>
        <v>P0058|Apr</v>
      </c>
    </row>
    <row r="690" spans="1:10" ht="15" customHeight="1" x14ac:dyDescent="0.25">
      <c r="A690" s="2" t="s">
        <v>151</v>
      </c>
      <c r="B690" s="2" t="s">
        <v>3</v>
      </c>
      <c r="C690" s="4">
        <v>61.012874671938398</v>
      </c>
      <c r="D690" s="4">
        <v>10.93</v>
      </c>
      <c r="E690" s="4">
        <v>548.05712532806206</v>
      </c>
      <c r="F690" s="4">
        <v>0</v>
      </c>
      <c r="G690" s="4">
        <v>85.96</v>
      </c>
      <c r="H690" s="4">
        <v>516.99</v>
      </c>
      <c r="I690" s="5">
        <f t="shared" si="20"/>
        <v>1222.9500000000005</v>
      </c>
      <c r="J690" s="11" t="str">
        <f t="shared" si="21"/>
        <v>P0058|May</v>
      </c>
    </row>
    <row r="691" spans="1:10" ht="15" customHeight="1" x14ac:dyDescent="0.25">
      <c r="A691" s="2" t="s">
        <v>151</v>
      </c>
      <c r="B691" s="2" t="s">
        <v>4</v>
      </c>
      <c r="C691" s="4">
        <v>40.9777985783658</v>
      </c>
      <c r="D691" s="4">
        <v>21.38</v>
      </c>
      <c r="E691" s="4">
        <v>536.08220142163395</v>
      </c>
      <c r="F691" s="4">
        <v>0</v>
      </c>
      <c r="G691" s="4">
        <v>85.96</v>
      </c>
      <c r="H691" s="4">
        <v>669.84</v>
      </c>
      <c r="I691" s="5">
        <f t="shared" si="20"/>
        <v>1354.2399999999998</v>
      </c>
      <c r="J691" s="11" t="str">
        <f t="shared" si="21"/>
        <v>P0058|Jun</v>
      </c>
    </row>
    <row r="692" spans="1:10" ht="15" customHeight="1" x14ac:dyDescent="0.25">
      <c r="A692" s="2" t="s">
        <v>151</v>
      </c>
      <c r="B692" s="2" t="s">
        <v>5</v>
      </c>
      <c r="C692" s="4">
        <v>49.611873003945099</v>
      </c>
      <c r="D692" s="4">
        <v>9.43</v>
      </c>
      <c r="E692" s="4">
        <v>658.38812699605501</v>
      </c>
      <c r="F692" s="4">
        <v>0</v>
      </c>
      <c r="G692" s="4">
        <v>85.96</v>
      </c>
      <c r="H692" s="4">
        <v>1795.54</v>
      </c>
      <c r="I692" s="5">
        <f t="shared" si="20"/>
        <v>2598.9300000000003</v>
      </c>
      <c r="J692" s="11" t="str">
        <f t="shared" si="21"/>
        <v>P0058|Jul</v>
      </c>
    </row>
    <row r="693" spans="1:10" ht="15" customHeight="1" x14ac:dyDescent="0.25">
      <c r="A693" s="2" t="s">
        <v>151</v>
      </c>
      <c r="B693" s="2" t="s">
        <v>6</v>
      </c>
      <c r="C693" s="4">
        <v>49.2907650722764</v>
      </c>
      <c r="D693" s="4">
        <v>4.96</v>
      </c>
      <c r="E693" s="4">
        <v>662.78923492772401</v>
      </c>
      <c r="F693" s="4">
        <v>0</v>
      </c>
      <c r="G693" s="4">
        <v>85.96</v>
      </c>
      <c r="H693" s="4">
        <v>1656.27</v>
      </c>
      <c r="I693" s="5">
        <f t="shared" si="20"/>
        <v>2459.2700000000004</v>
      </c>
      <c r="J693" s="11" t="str">
        <f t="shared" si="21"/>
        <v>P0058|Aug</v>
      </c>
    </row>
    <row r="694" spans="1:10" ht="15" customHeight="1" x14ac:dyDescent="0.25">
      <c r="A694" s="2" t="s">
        <v>151</v>
      </c>
      <c r="B694" s="2" t="s">
        <v>7</v>
      </c>
      <c r="C694" s="4">
        <v>52.733601765030301</v>
      </c>
      <c r="D694" s="4">
        <v>9.34</v>
      </c>
      <c r="E694" s="4">
        <v>533.80639823496995</v>
      </c>
      <c r="F694" s="4">
        <v>0</v>
      </c>
      <c r="G694" s="4">
        <v>85.96</v>
      </c>
      <c r="H694" s="4">
        <v>354.6</v>
      </c>
      <c r="I694" s="5">
        <f t="shared" si="20"/>
        <v>1036.4400000000003</v>
      </c>
      <c r="J694" s="11" t="str">
        <f t="shared" si="21"/>
        <v>P0058|Sep</v>
      </c>
    </row>
    <row r="695" spans="1:10" ht="15" customHeight="1" x14ac:dyDescent="0.25">
      <c r="A695" s="2" t="s">
        <v>151</v>
      </c>
      <c r="B695" s="2" t="s">
        <v>8</v>
      </c>
      <c r="C695" s="4">
        <v>59.894177007486398</v>
      </c>
      <c r="D695" s="4">
        <v>15.87</v>
      </c>
      <c r="E695" s="4">
        <v>554.22582299251405</v>
      </c>
      <c r="F695" s="4">
        <v>0</v>
      </c>
      <c r="G695" s="4">
        <v>85.96</v>
      </c>
      <c r="H695" s="4">
        <v>245.27</v>
      </c>
      <c r="I695" s="5">
        <f t="shared" si="20"/>
        <v>961.22000000000048</v>
      </c>
      <c r="J695" s="11" t="str">
        <f t="shared" si="21"/>
        <v>P0058|Oct</v>
      </c>
    </row>
    <row r="696" spans="1:10" ht="15" customHeight="1" x14ac:dyDescent="0.25">
      <c r="A696" s="2" t="s">
        <v>151</v>
      </c>
      <c r="B696" s="2" t="s">
        <v>9</v>
      </c>
      <c r="C696" s="4">
        <v>37.986051693647099</v>
      </c>
      <c r="D696" s="4">
        <v>14.99</v>
      </c>
      <c r="E696" s="4">
        <v>494.73693375050999</v>
      </c>
      <c r="F696" s="4">
        <v>156.067014555843</v>
      </c>
      <c r="G696" s="4">
        <v>85.96</v>
      </c>
      <c r="H696" s="4">
        <v>63.29</v>
      </c>
      <c r="I696" s="5">
        <f t="shared" si="20"/>
        <v>853.03000000000009</v>
      </c>
      <c r="J696" s="11" t="str">
        <f t="shared" si="21"/>
        <v>P0058|Nov</v>
      </c>
    </row>
    <row r="697" spans="1:10" ht="15" customHeight="1" x14ac:dyDescent="0.25">
      <c r="A697" s="2" t="s">
        <v>151</v>
      </c>
      <c r="B697" s="2" t="s">
        <v>10</v>
      </c>
      <c r="C697" s="4">
        <v>38.523323813635301</v>
      </c>
      <c r="D697" s="4">
        <v>11.74</v>
      </c>
      <c r="E697" s="4">
        <v>1085.39567628599</v>
      </c>
      <c r="F697" s="4">
        <v>114.130999900375</v>
      </c>
      <c r="G697" s="4">
        <v>85.96</v>
      </c>
      <c r="H697" s="4">
        <v>111.67</v>
      </c>
      <c r="I697" s="5">
        <f t="shared" si="20"/>
        <v>1447.4200000000003</v>
      </c>
      <c r="J697" s="11" t="str">
        <f t="shared" si="21"/>
        <v>P0058|Dec</v>
      </c>
    </row>
    <row r="698" spans="1:10" ht="15" customHeight="1" x14ac:dyDescent="0.25">
      <c r="A698" s="2" t="s">
        <v>151</v>
      </c>
      <c r="B698" s="2" t="s">
        <v>11</v>
      </c>
      <c r="C698" s="4">
        <v>31.7154756788653</v>
      </c>
      <c r="D698" s="4">
        <v>14.01</v>
      </c>
      <c r="E698" s="4">
        <v>1096.4057938743499</v>
      </c>
      <c r="F698" s="4">
        <v>115.288730446787</v>
      </c>
      <c r="G698" s="4">
        <v>85.96</v>
      </c>
      <c r="H698" s="4">
        <v>111.67</v>
      </c>
      <c r="I698" s="5">
        <f t="shared" si="20"/>
        <v>1455.0500000000022</v>
      </c>
      <c r="J698" s="11" t="str">
        <f t="shared" si="21"/>
        <v>P0058|Jan</v>
      </c>
    </row>
    <row r="699" spans="1:10" ht="15" customHeight="1" x14ac:dyDescent="0.25">
      <c r="A699" s="2" t="s">
        <v>151</v>
      </c>
      <c r="B699" s="2" t="s">
        <v>12</v>
      </c>
      <c r="C699" s="4">
        <v>11.531207239234099</v>
      </c>
      <c r="D699" s="4">
        <v>14.66</v>
      </c>
      <c r="E699" s="4">
        <v>804.29028035873</v>
      </c>
      <c r="F699" s="4">
        <v>126.858512402036</v>
      </c>
      <c r="G699" s="4">
        <v>85.96</v>
      </c>
      <c r="H699" s="4">
        <v>111.67</v>
      </c>
      <c r="I699" s="5">
        <f t="shared" si="20"/>
        <v>1154.9700000000003</v>
      </c>
      <c r="J699" s="11" t="str">
        <f t="shared" si="21"/>
        <v>P0058|Feb</v>
      </c>
    </row>
    <row r="700" spans="1:10" ht="15" customHeight="1" x14ac:dyDescent="0.25">
      <c r="A700" s="2" t="s">
        <v>151</v>
      </c>
      <c r="B700" s="2" t="s">
        <v>13</v>
      </c>
      <c r="C700" s="4">
        <v>36.436712824547598</v>
      </c>
      <c r="D700" s="4">
        <v>15.83</v>
      </c>
      <c r="E700" s="4">
        <v>794.32635719905602</v>
      </c>
      <c r="F700" s="4">
        <v>125.286929976397</v>
      </c>
      <c r="G700" s="4">
        <v>85.96</v>
      </c>
      <c r="H700" s="4">
        <v>111.67</v>
      </c>
      <c r="I700" s="5">
        <f t="shared" si="20"/>
        <v>1169.5100000000007</v>
      </c>
      <c r="J700" s="11" t="str">
        <f t="shared" si="21"/>
        <v>P0058|Mar</v>
      </c>
    </row>
    <row r="701" spans="1:10" ht="15" customHeight="1" x14ac:dyDescent="0.25">
      <c r="A701" s="2" t="s">
        <v>153</v>
      </c>
      <c r="B701" s="2" t="s">
        <v>2</v>
      </c>
      <c r="C701" s="4">
        <v>16.2038699288813</v>
      </c>
      <c r="D701" s="4">
        <v>4.04</v>
      </c>
      <c r="E701" s="4">
        <v>462.35613007111903</v>
      </c>
      <c r="F701" s="4">
        <v>0</v>
      </c>
      <c r="G701" s="4">
        <v>85.96</v>
      </c>
      <c r="H701" s="4">
        <v>59.62</v>
      </c>
      <c r="I701" s="5">
        <f t="shared" si="20"/>
        <v>628.18000000000029</v>
      </c>
      <c r="J701" s="11" t="str">
        <f t="shared" si="21"/>
        <v>P0059|Apr</v>
      </c>
    </row>
    <row r="702" spans="1:10" ht="15" customHeight="1" x14ac:dyDescent="0.25">
      <c r="A702" s="2" t="s">
        <v>153</v>
      </c>
      <c r="B702" s="2" t="s">
        <v>3</v>
      </c>
      <c r="C702" s="4">
        <v>43.034997257499697</v>
      </c>
      <c r="D702" s="4">
        <v>4.67</v>
      </c>
      <c r="E702" s="4">
        <v>442.43500274249999</v>
      </c>
      <c r="F702" s="4">
        <v>0</v>
      </c>
      <c r="G702" s="4">
        <v>85.96</v>
      </c>
      <c r="H702" s="4">
        <v>387.74</v>
      </c>
      <c r="I702" s="5">
        <f t="shared" si="20"/>
        <v>963.83999999999969</v>
      </c>
      <c r="J702" s="11" t="str">
        <f t="shared" si="21"/>
        <v>P0059|May</v>
      </c>
    </row>
    <row r="703" spans="1:10" ht="15" customHeight="1" x14ac:dyDescent="0.25">
      <c r="A703" s="2" t="s">
        <v>153</v>
      </c>
      <c r="B703" s="2" t="s">
        <v>4</v>
      </c>
      <c r="C703" s="4">
        <v>40.457403443462098</v>
      </c>
      <c r="D703" s="4">
        <v>4.04</v>
      </c>
      <c r="E703" s="4">
        <v>428.58259655653802</v>
      </c>
      <c r="F703" s="4">
        <v>0</v>
      </c>
      <c r="G703" s="4">
        <v>85.96</v>
      </c>
      <c r="H703" s="4">
        <v>502.38</v>
      </c>
      <c r="I703" s="5">
        <f t="shared" si="20"/>
        <v>1061.42</v>
      </c>
      <c r="J703" s="11" t="str">
        <f t="shared" si="21"/>
        <v>P0059|Jun</v>
      </c>
    </row>
    <row r="704" spans="1:10" ht="15" customHeight="1" x14ac:dyDescent="0.25">
      <c r="A704" s="2" t="s">
        <v>153</v>
      </c>
      <c r="B704" s="2" t="s">
        <v>5</v>
      </c>
      <c r="C704" s="4">
        <v>262.96343208006101</v>
      </c>
      <c r="D704" s="4">
        <v>19.77</v>
      </c>
      <c r="E704" s="4">
        <v>479.67656791993898</v>
      </c>
      <c r="F704" s="4">
        <v>0</v>
      </c>
      <c r="G704" s="4">
        <v>85.96</v>
      </c>
      <c r="H704" s="4">
        <v>1346.66</v>
      </c>
      <c r="I704" s="5">
        <f t="shared" si="20"/>
        <v>2195.0300000000002</v>
      </c>
      <c r="J704" s="11" t="str">
        <f t="shared" si="21"/>
        <v>P0059|Jul</v>
      </c>
    </row>
    <row r="705" spans="1:10" ht="15" customHeight="1" x14ac:dyDescent="0.25">
      <c r="A705" s="2" t="s">
        <v>153</v>
      </c>
      <c r="B705" s="2" t="s">
        <v>6</v>
      </c>
      <c r="C705" s="4">
        <v>29.379559405505201</v>
      </c>
      <c r="D705" s="4">
        <v>8.49</v>
      </c>
      <c r="E705" s="4">
        <v>555.69044059449504</v>
      </c>
      <c r="F705" s="4">
        <v>0</v>
      </c>
      <c r="G705" s="4">
        <v>85.96</v>
      </c>
      <c r="H705" s="4">
        <v>1242.2</v>
      </c>
      <c r="I705" s="5">
        <f t="shared" si="20"/>
        <v>1921.7200000000003</v>
      </c>
      <c r="J705" s="11" t="str">
        <f t="shared" si="21"/>
        <v>P0059|Aug</v>
      </c>
    </row>
    <row r="706" spans="1:10" ht="15" customHeight="1" x14ac:dyDescent="0.25">
      <c r="A706" s="2" t="s">
        <v>153</v>
      </c>
      <c r="B706" s="2" t="s">
        <v>7</v>
      </c>
      <c r="C706" s="4">
        <v>29.3177608440797</v>
      </c>
      <c r="D706" s="4">
        <v>10.74</v>
      </c>
      <c r="E706" s="4">
        <v>442.53223915592002</v>
      </c>
      <c r="F706" s="4">
        <v>0</v>
      </c>
      <c r="G706" s="4">
        <v>85.96</v>
      </c>
      <c r="H706" s="4">
        <v>265.95</v>
      </c>
      <c r="I706" s="5">
        <f t="shared" si="20"/>
        <v>834.49999999999977</v>
      </c>
      <c r="J706" s="11" t="str">
        <f t="shared" si="21"/>
        <v>P0059|Sep</v>
      </c>
    </row>
    <row r="707" spans="1:10" ht="15" customHeight="1" x14ac:dyDescent="0.25">
      <c r="A707" s="2" t="s">
        <v>153</v>
      </c>
      <c r="B707" s="2" t="s">
        <v>8</v>
      </c>
      <c r="C707" s="4">
        <v>40.318748728382502</v>
      </c>
      <c r="D707" s="4">
        <v>7.2</v>
      </c>
      <c r="E707" s="4">
        <v>437.19125127161698</v>
      </c>
      <c r="F707" s="4">
        <v>0</v>
      </c>
      <c r="G707" s="4">
        <v>85.96</v>
      </c>
      <c r="H707" s="4">
        <v>183.95</v>
      </c>
      <c r="I707" s="5">
        <f t="shared" si="20"/>
        <v>754.61999999999944</v>
      </c>
      <c r="J707" s="11" t="str">
        <f t="shared" si="21"/>
        <v>P0059|Oct</v>
      </c>
    </row>
    <row r="708" spans="1:10" ht="15" customHeight="1" x14ac:dyDescent="0.25">
      <c r="A708" s="2" t="s">
        <v>153</v>
      </c>
      <c r="B708" s="2" t="s">
        <v>9</v>
      </c>
      <c r="C708" s="4">
        <v>35.725444177077499</v>
      </c>
      <c r="D708" s="4">
        <v>12.86</v>
      </c>
      <c r="E708" s="4">
        <v>401.284240366549</v>
      </c>
      <c r="F708" s="4">
        <v>126.59031545637301</v>
      </c>
      <c r="G708" s="4">
        <v>85.96</v>
      </c>
      <c r="H708" s="4">
        <v>47.47</v>
      </c>
      <c r="I708" s="5">
        <f t="shared" si="20"/>
        <v>709.88999999999953</v>
      </c>
      <c r="J708" s="11" t="str">
        <f t="shared" si="21"/>
        <v>P0059|Nov</v>
      </c>
    </row>
    <row r="709" spans="1:10" ht="15" customHeight="1" x14ac:dyDescent="0.25">
      <c r="A709" s="2" t="s">
        <v>153</v>
      </c>
      <c r="B709" s="2" t="s">
        <v>10</v>
      </c>
      <c r="C709" s="4">
        <v>359.95554912947199</v>
      </c>
      <c r="D709" s="4">
        <v>6.23</v>
      </c>
      <c r="E709" s="4">
        <v>828.51275471849397</v>
      </c>
      <c r="F709" s="4">
        <v>87.121696152034204</v>
      </c>
      <c r="G709" s="4">
        <v>85.96</v>
      </c>
      <c r="H709" s="4">
        <v>83.75</v>
      </c>
      <c r="I709" s="5">
        <f t="shared" ref="I709:I772" si="22">SUM(C709:H709)</f>
        <v>1451.5300000000002</v>
      </c>
      <c r="J709" s="11" t="str">
        <f t="shared" ref="J709:J772" si="23">A709&amp;"|"&amp;B709</f>
        <v>P0059|Dec</v>
      </c>
    </row>
    <row r="710" spans="1:10" ht="15" customHeight="1" x14ac:dyDescent="0.25">
      <c r="A710" s="2" t="s">
        <v>153</v>
      </c>
      <c r="B710" s="2" t="s">
        <v>11</v>
      </c>
      <c r="C710" s="4">
        <v>11.055250669834001</v>
      </c>
      <c r="D710" s="4">
        <v>4.04</v>
      </c>
      <c r="E710" s="4">
        <v>904.520509350054</v>
      </c>
      <c r="F710" s="4">
        <v>95.114239980112103</v>
      </c>
      <c r="G710" s="4">
        <v>85.96</v>
      </c>
      <c r="H710" s="4">
        <v>83.75</v>
      </c>
      <c r="I710" s="5">
        <f t="shared" si="22"/>
        <v>1184.44</v>
      </c>
      <c r="J710" s="11" t="str">
        <f t="shared" si="23"/>
        <v>P0059|Jan</v>
      </c>
    </row>
    <row r="711" spans="1:10" ht="15" customHeight="1" x14ac:dyDescent="0.25">
      <c r="A711" s="2" t="s">
        <v>153</v>
      </c>
      <c r="B711" s="2" t="s">
        <v>12</v>
      </c>
      <c r="C711" s="4">
        <v>10.940482532361001</v>
      </c>
      <c r="D711" s="4">
        <v>8.8800000000000008</v>
      </c>
      <c r="E711" s="4">
        <v>780.43072225560695</v>
      </c>
      <c r="F711" s="4">
        <v>98.478795212031599</v>
      </c>
      <c r="G711" s="4">
        <v>85.96</v>
      </c>
      <c r="H711" s="4">
        <v>83.75</v>
      </c>
      <c r="I711" s="5">
        <f t="shared" si="22"/>
        <v>1068.4399999999996</v>
      </c>
      <c r="J711" s="11" t="str">
        <f t="shared" si="23"/>
        <v>P0059|Feb</v>
      </c>
    </row>
    <row r="712" spans="1:10" ht="15" customHeight="1" x14ac:dyDescent="0.25">
      <c r="A712" s="2" t="s">
        <v>153</v>
      </c>
      <c r="B712" s="2" t="s">
        <v>13</v>
      </c>
      <c r="C712" s="4">
        <v>31.611147566146698</v>
      </c>
      <c r="D712" s="4">
        <v>10.18</v>
      </c>
      <c r="E712" s="4">
        <v>648.74184078742906</v>
      </c>
      <c r="F712" s="4">
        <v>102.32701164642501</v>
      </c>
      <c r="G712" s="4">
        <v>85.96</v>
      </c>
      <c r="H712" s="4">
        <v>83.75</v>
      </c>
      <c r="I712" s="5">
        <f t="shared" si="22"/>
        <v>962.57000000000085</v>
      </c>
      <c r="J712" s="11" t="str">
        <f t="shared" si="23"/>
        <v>P0059|Mar</v>
      </c>
    </row>
    <row r="713" spans="1:10" ht="15" customHeight="1" x14ac:dyDescent="0.25">
      <c r="A713" s="2" t="s">
        <v>155</v>
      </c>
      <c r="B713" s="2" t="s">
        <v>2</v>
      </c>
      <c r="C713" s="4">
        <v>46.842602023020603</v>
      </c>
      <c r="D713" s="4">
        <v>11.58</v>
      </c>
      <c r="E713" s="4">
        <v>544.77739797697905</v>
      </c>
      <c r="F713" s="4">
        <v>0</v>
      </c>
      <c r="G713" s="4">
        <v>85.96</v>
      </c>
      <c r="H713" s="4">
        <v>79.5</v>
      </c>
      <c r="I713" s="5">
        <f t="shared" si="22"/>
        <v>768.65999999999963</v>
      </c>
      <c r="J713" s="11" t="str">
        <f t="shared" si="23"/>
        <v>P0060|Apr</v>
      </c>
    </row>
    <row r="714" spans="1:10" ht="15" customHeight="1" x14ac:dyDescent="0.25">
      <c r="A714" s="2" t="s">
        <v>155</v>
      </c>
      <c r="B714" s="2" t="s">
        <v>3</v>
      </c>
      <c r="C714" s="4">
        <v>41.257422419252698</v>
      </c>
      <c r="D714" s="4">
        <v>9.76</v>
      </c>
      <c r="E714" s="4">
        <v>538.67257758074697</v>
      </c>
      <c r="F714" s="4">
        <v>0</v>
      </c>
      <c r="G714" s="4">
        <v>85.96</v>
      </c>
      <c r="H714" s="4">
        <v>516.99</v>
      </c>
      <c r="I714" s="5">
        <f t="shared" si="22"/>
        <v>1192.6399999999999</v>
      </c>
      <c r="J714" s="11" t="str">
        <f t="shared" si="23"/>
        <v>P0060|May</v>
      </c>
    </row>
    <row r="715" spans="1:10" ht="15" customHeight="1" x14ac:dyDescent="0.25">
      <c r="A715" s="2" t="s">
        <v>155</v>
      </c>
      <c r="B715" s="2" t="s">
        <v>4</v>
      </c>
      <c r="C715" s="4">
        <v>59.291043935411203</v>
      </c>
      <c r="D715" s="4">
        <v>6.02</v>
      </c>
      <c r="E715" s="4">
        <v>541.05895606458898</v>
      </c>
      <c r="F715" s="4">
        <v>0</v>
      </c>
      <c r="G715" s="4">
        <v>85.96</v>
      </c>
      <c r="H715" s="4">
        <v>669.84</v>
      </c>
      <c r="I715" s="5">
        <f t="shared" si="22"/>
        <v>1362.1700000000003</v>
      </c>
      <c r="J715" s="11" t="str">
        <f t="shared" si="23"/>
        <v>P0060|Jun</v>
      </c>
    </row>
    <row r="716" spans="1:10" ht="15" customHeight="1" x14ac:dyDescent="0.25">
      <c r="A716" s="2" t="s">
        <v>155</v>
      </c>
      <c r="B716" s="2" t="s">
        <v>5</v>
      </c>
      <c r="C716" s="4">
        <v>366.76662740235599</v>
      </c>
      <c r="D716" s="4">
        <v>7.14</v>
      </c>
      <c r="E716" s="4">
        <v>582.82337259764404</v>
      </c>
      <c r="F716" s="4">
        <v>0</v>
      </c>
      <c r="G716" s="4">
        <v>85.96</v>
      </c>
      <c r="H716" s="4">
        <v>1795.54</v>
      </c>
      <c r="I716" s="5">
        <f t="shared" si="22"/>
        <v>2838.23</v>
      </c>
      <c r="J716" s="11" t="str">
        <f t="shared" si="23"/>
        <v>P0060|Jul</v>
      </c>
    </row>
    <row r="717" spans="1:10" ht="15" customHeight="1" x14ac:dyDescent="0.25">
      <c r="A717" s="2" t="s">
        <v>155</v>
      </c>
      <c r="B717" s="2" t="s">
        <v>6</v>
      </c>
      <c r="C717" s="4">
        <v>49.847300725914401</v>
      </c>
      <c r="D717" s="4">
        <v>11.93</v>
      </c>
      <c r="E717" s="4">
        <v>665.30269927408494</v>
      </c>
      <c r="F717" s="4">
        <v>0</v>
      </c>
      <c r="G717" s="4">
        <v>85.96</v>
      </c>
      <c r="H717" s="4">
        <v>1656.27</v>
      </c>
      <c r="I717" s="5">
        <f t="shared" si="22"/>
        <v>2469.3099999999995</v>
      </c>
      <c r="J717" s="11" t="str">
        <f t="shared" si="23"/>
        <v>P0060|Aug</v>
      </c>
    </row>
    <row r="718" spans="1:10" ht="15" customHeight="1" x14ac:dyDescent="0.25">
      <c r="A718" s="2" t="s">
        <v>155</v>
      </c>
      <c r="B718" s="2" t="s">
        <v>7</v>
      </c>
      <c r="C718" s="4">
        <v>56.346824787496601</v>
      </c>
      <c r="D718" s="4">
        <v>20.11</v>
      </c>
      <c r="E718" s="4">
        <v>535.86317521250305</v>
      </c>
      <c r="F718" s="4">
        <v>0</v>
      </c>
      <c r="G718" s="4">
        <v>85.96</v>
      </c>
      <c r="H718" s="4">
        <v>354.6</v>
      </c>
      <c r="I718" s="5">
        <f t="shared" si="22"/>
        <v>1052.8799999999997</v>
      </c>
      <c r="J718" s="11" t="str">
        <f t="shared" si="23"/>
        <v>P0060|Sep</v>
      </c>
    </row>
    <row r="719" spans="1:10" ht="15" customHeight="1" x14ac:dyDescent="0.25">
      <c r="A719" s="2" t="s">
        <v>155</v>
      </c>
      <c r="B719" s="2" t="s">
        <v>8</v>
      </c>
      <c r="C719" s="4">
        <v>70.994038885548207</v>
      </c>
      <c r="D719" s="4">
        <v>9.7200000000000006</v>
      </c>
      <c r="E719" s="4">
        <v>530.34596111445205</v>
      </c>
      <c r="F719" s="4">
        <v>0</v>
      </c>
      <c r="G719" s="4">
        <v>85.96</v>
      </c>
      <c r="H719" s="4">
        <v>245.27</v>
      </c>
      <c r="I719" s="5">
        <f t="shared" si="22"/>
        <v>942.2900000000003</v>
      </c>
      <c r="J719" s="11" t="str">
        <f t="shared" si="23"/>
        <v>P0060|Oct</v>
      </c>
    </row>
    <row r="720" spans="1:10" ht="15" customHeight="1" x14ac:dyDescent="0.25">
      <c r="A720" s="2" t="s">
        <v>155</v>
      </c>
      <c r="B720" s="2" t="s">
        <v>9</v>
      </c>
      <c r="C720" s="4">
        <v>58.862589925264501</v>
      </c>
      <c r="D720" s="4">
        <v>9.1300000000000008</v>
      </c>
      <c r="E720" s="4">
        <v>649.83511598563496</v>
      </c>
      <c r="F720" s="4">
        <v>136.66229408909999</v>
      </c>
      <c r="G720" s="4">
        <v>85.96</v>
      </c>
      <c r="H720" s="4">
        <v>63.29</v>
      </c>
      <c r="I720" s="5">
        <f t="shared" si="22"/>
        <v>1003.7399999999994</v>
      </c>
      <c r="J720" s="11" t="str">
        <f t="shared" si="23"/>
        <v>P0060|Nov</v>
      </c>
    </row>
    <row r="721" spans="1:10" ht="15" customHeight="1" x14ac:dyDescent="0.25">
      <c r="A721" s="2" t="s">
        <v>155</v>
      </c>
      <c r="B721" s="2" t="s">
        <v>10</v>
      </c>
      <c r="C721" s="4">
        <v>33.550466884546097</v>
      </c>
      <c r="D721" s="4">
        <v>12.57</v>
      </c>
      <c r="E721" s="4">
        <v>1093.49669845928</v>
      </c>
      <c r="F721" s="4">
        <v>114.982834656173</v>
      </c>
      <c r="G721" s="4">
        <v>85.96</v>
      </c>
      <c r="H721" s="4">
        <v>111.67</v>
      </c>
      <c r="I721" s="5">
        <f t="shared" si="22"/>
        <v>1452.2299999999993</v>
      </c>
      <c r="J721" s="11" t="str">
        <f t="shared" si="23"/>
        <v>P0060|Dec</v>
      </c>
    </row>
    <row r="722" spans="1:10" ht="15" customHeight="1" x14ac:dyDescent="0.25">
      <c r="A722" s="2" t="s">
        <v>155</v>
      </c>
      <c r="B722" s="2" t="s">
        <v>11</v>
      </c>
      <c r="C722" s="4">
        <v>16.6879191785359</v>
      </c>
      <c r="D722" s="4">
        <v>16.71</v>
      </c>
      <c r="E722" s="4">
        <v>960.24643921828397</v>
      </c>
      <c r="F722" s="4">
        <v>121.16564160318001</v>
      </c>
      <c r="G722" s="4">
        <v>85.96</v>
      </c>
      <c r="H722" s="4">
        <v>111.67</v>
      </c>
      <c r="I722" s="5">
        <f t="shared" si="22"/>
        <v>1312.44</v>
      </c>
      <c r="J722" s="11" t="str">
        <f t="shared" si="23"/>
        <v>P0060|Jan</v>
      </c>
    </row>
    <row r="723" spans="1:10" ht="15" customHeight="1" x14ac:dyDescent="0.25">
      <c r="A723" s="2" t="s">
        <v>155</v>
      </c>
      <c r="B723" s="2" t="s">
        <v>12</v>
      </c>
      <c r="C723" s="4">
        <v>47.829244029610599</v>
      </c>
      <c r="D723" s="4">
        <v>17.760000000000002</v>
      </c>
      <c r="E723" s="4">
        <v>943.15210814290299</v>
      </c>
      <c r="F723" s="4">
        <v>119.008647827486</v>
      </c>
      <c r="G723" s="4">
        <v>85.96</v>
      </c>
      <c r="H723" s="4">
        <v>111.67</v>
      </c>
      <c r="I723" s="5">
        <f t="shared" si="22"/>
        <v>1325.3799999999997</v>
      </c>
      <c r="J723" s="11" t="str">
        <f t="shared" si="23"/>
        <v>P0060|Feb</v>
      </c>
    </row>
    <row r="724" spans="1:10" ht="15" customHeight="1" x14ac:dyDescent="0.25">
      <c r="A724" s="2" t="s">
        <v>155</v>
      </c>
      <c r="B724" s="2" t="s">
        <v>13</v>
      </c>
      <c r="C724" s="4">
        <v>34.181688201050697</v>
      </c>
      <c r="D724" s="4">
        <v>10.4</v>
      </c>
      <c r="E724" s="4">
        <v>798.93454493823697</v>
      </c>
      <c r="F724" s="4">
        <v>126.01376686071301</v>
      </c>
      <c r="G724" s="4">
        <v>85.96</v>
      </c>
      <c r="H724" s="4">
        <v>111.67</v>
      </c>
      <c r="I724" s="5">
        <f t="shared" si="22"/>
        <v>1167.1600000000008</v>
      </c>
      <c r="J724" s="11" t="str">
        <f t="shared" si="23"/>
        <v>P0060|Mar</v>
      </c>
    </row>
    <row r="725" spans="1:10" ht="15" customHeight="1" x14ac:dyDescent="0.25">
      <c r="A725" s="2" t="s">
        <v>157</v>
      </c>
      <c r="B725" s="2" t="s">
        <v>2</v>
      </c>
      <c r="C725" s="4">
        <v>96.395582854032099</v>
      </c>
      <c r="D725" s="4">
        <v>12.74</v>
      </c>
      <c r="E725" s="4">
        <v>779.62441714596798</v>
      </c>
      <c r="F725" s="4">
        <v>0</v>
      </c>
      <c r="G725" s="4">
        <v>85.96</v>
      </c>
      <c r="H725" s="4">
        <v>119.25</v>
      </c>
      <c r="I725" s="5">
        <f t="shared" si="22"/>
        <v>1093.9700000000003</v>
      </c>
      <c r="J725" s="11" t="str">
        <f t="shared" si="23"/>
        <v>P0061|Apr</v>
      </c>
    </row>
    <row r="726" spans="1:10" ht="15" customHeight="1" x14ac:dyDescent="0.25">
      <c r="A726" s="2" t="s">
        <v>157</v>
      </c>
      <c r="B726" s="2" t="s">
        <v>3</v>
      </c>
      <c r="C726" s="4">
        <v>91.756934195511604</v>
      </c>
      <c r="D726" s="4">
        <v>18.940000000000001</v>
      </c>
      <c r="E726" s="4">
        <v>772.86306580448797</v>
      </c>
      <c r="F726" s="4">
        <v>0</v>
      </c>
      <c r="G726" s="4">
        <v>85.96</v>
      </c>
      <c r="H726" s="4">
        <v>775.48</v>
      </c>
      <c r="I726" s="5">
        <f t="shared" si="22"/>
        <v>1744.9999999999995</v>
      </c>
      <c r="J726" s="11" t="str">
        <f t="shared" si="23"/>
        <v>P0061|May</v>
      </c>
    </row>
    <row r="727" spans="1:10" ht="15" customHeight="1" x14ac:dyDescent="0.25">
      <c r="A727" s="2" t="s">
        <v>157</v>
      </c>
      <c r="B727" s="2" t="s">
        <v>4</v>
      </c>
      <c r="C727" s="4">
        <v>98.800278476844596</v>
      </c>
      <c r="D727" s="4">
        <v>6.47</v>
      </c>
      <c r="E727" s="4">
        <v>755.519721523155</v>
      </c>
      <c r="F727" s="4">
        <v>0</v>
      </c>
      <c r="G727" s="4">
        <v>85.96</v>
      </c>
      <c r="H727" s="4">
        <v>1004.76</v>
      </c>
      <c r="I727" s="5">
        <f t="shared" si="22"/>
        <v>1951.5099999999998</v>
      </c>
      <c r="J727" s="11" t="str">
        <f t="shared" si="23"/>
        <v>P0061|Jun</v>
      </c>
    </row>
    <row r="728" spans="1:10" ht="15" customHeight="1" x14ac:dyDescent="0.25">
      <c r="A728" s="2" t="s">
        <v>157</v>
      </c>
      <c r="B728" s="2" t="s">
        <v>5</v>
      </c>
      <c r="C728" s="4">
        <v>251.679301858461</v>
      </c>
      <c r="D728" s="4">
        <v>24.81</v>
      </c>
      <c r="E728" s="4">
        <v>691.80069814153899</v>
      </c>
      <c r="F728" s="4">
        <v>0</v>
      </c>
      <c r="G728" s="4">
        <v>85.96</v>
      </c>
      <c r="H728" s="4">
        <v>2693.31</v>
      </c>
      <c r="I728" s="5">
        <f t="shared" si="22"/>
        <v>3747.56</v>
      </c>
      <c r="J728" s="11" t="str">
        <f t="shared" si="23"/>
        <v>P0061|Jul</v>
      </c>
    </row>
    <row r="729" spans="1:10" ht="15" customHeight="1" x14ac:dyDescent="0.25">
      <c r="A729" s="2" t="s">
        <v>157</v>
      </c>
      <c r="B729" s="2" t="s">
        <v>6</v>
      </c>
      <c r="C729" s="4">
        <v>87.560762776506493</v>
      </c>
      <c r="D729" s="4">
        <v>17.48</v>
      </c>
      <c r="E729" s="4">
        <v>756.49923722349399</v>
      </c>
      <c r="F729" s="4">
        <v>0</v>
      </c>
      <c r="G729" s="4">
        <v>85.96</v>
      </c>
      <c r="H729" s="4">
        <v>2484.4</v>
      </c>
      <c r="I729" s="5">
        <f t="shared" si="22"/>
        <v>3431.9000000000005</v>
      </c>
      <c r="J729" s="11" t="str">
        <f t="shared" si="23"/>
        <v>P0061|Aug</v>
      </c>
    </row>
    <row r="730" spans="1:10" ht="15" customHeight="1" x14ac:dyDescent="0.25">
      <c r="A730" s="2" t="s">
        <v>157</v>
      </c>
      <c r="B730" s="2" t="s">
        <v>7</v>
      </c>
      <c r="C730" s="4">
        <v>44.893081570996998</v>
      </c>
      <c r="D730" s="4">
        <v>17.559999999999999</v>
      </c>
      <c r="E730" s="4">
        <v>796.21691842900304</v>
      </c>
      <c r="F730" s="4">
        <v>0</v>
      </c>
      <c r="G730" s="4">
        <v>85.96</v>
      </c>
      <c r="H730" s="4">
        <v>531.9</v>
      </c>
      <c r="I730" s="5">
        <f t="shared" si="22"/>
        <v>1476.5300000000002</v>
      </c>
      <c r="J730" s="11" t="str">
        <f t="shared" si="23"/>
        <v>P0061|Sep</v>
      </c>
    </row>
    <row r="731" spans="1:10" ht="15" customHeight="1" x14ac:dyDescent="0.25">
      <c r="A731" s="2" t="s">
        <v>157</v>
      </c>
      <c r="B731" s="2" t="s">
        <v>8</v>
      </c>
      <c r="C731" s="4">
        <v>123.236508634511</v>
      </c>
      <c r="D731" s="4">
        <v>19.72</v>
      </c>
      <c r="E731" s="4">
        <v>764.38349136548902</v>
      </c>
      <c r="F731" s="4">
        <v>0</v>
      </c>
      <c r="G731" s="4">
        <v>85.96</v>
      </c>
      <c r="H731" s="4">
        <v>367.9</v>
      </c>
      <c r="I731" s="5">
        <f t="shared" si="22"/>
        <v>1361.2</v>
      </c>
      <c r="J731" s="11" t="str">
        <f t="shared" si="23"/>
        <v>P0061|Oct</v>
      </c>
    </row>
    <row r="732" spans="1:10" ht="15" customHeight="1" x14ac:dyDescent="0.25">
      <c r="A732" s="2" t="s">
        <v>157</v>
      </c>
      <c r="B732" s="2" t="s">
        <v>9</v>
      </c>
      <c r="C732" s="4">
        <v>76.394737707368094</v>
      </c>
      <c r="D732" s="4">
        <v>17.850000000000001</v>
      </c>
      <c r="E732" s="4">
        <v>706.45404274398504</v>
      </c>
      <c r="F732" s="4">
        <v>222.87121954864699</v>
      </c>
      <c r="G732" s="4">
        <v>85.96</v>
      </c>
      <c r="H732" s="4">
        <v>94.93</v>
      </c>
      <c r="I732" s="5">
        <f t="shared" si="22"/>
        <v>1204.4600000000003</v>
      </c>
      <c r="J732" s="11" t="str">
        <f t="shared" si="23"/>
        <v>P0061|Nov</v>
      </c>
    </row>
    <row r="733" spans="1:10" ht="15" customHeight="1" x14ac:dyDescent="0.25">
      <c r="A733" s="2" t="s">
        <v>157</v>
      </c>
      <c r="B733" s="2" t="s">
        <v>10</v>
      </c>
      <c r="C733" s="4">
        <v>35.329735279724503</v>
      </c>
      <c r="D733" s="4">
        <v>13.29</v>
      </c>
      <c r="E733" s="4">
        <v>1360.5059878304401</v>
      </c>
      <c r="F733" s="4">
        <v>171.68427688983701</v>
      </c>
      <c r="G733" s="4">
        <v>85.96</v>
      </c>
      <c r="H733" s="4">
        <v>167.51</v>
      </c>
      <c r="I733" s="5">
        <f t="shared" si="22"/>
        <v>1834.2800000000016</v>
      </c>
      <c r="J733" s="11" t="str">
        <f t="shared" si="23"/>
        <v>P0061|Dec</v>
      </c>
    </row>
    <row r="734" spans="1:10" ht="15" customHeight="1" x14ac:dyDescent="0.25">
      <c r="A734" s="2" t="s">
        <v>157</v>
      </c>
      <c r="B734" s="2" t="s">
        <v>11</v>
      </c>
      <c r="C734" s="4">
        <v>14.236756400056199</v>
      </c>
      <c r="D734" s="4">
        <v>17.739999999999998</v>
      </c>
      <c r="E734" s="4">
        <v>1375.3906491318401</v>
      </c>
      <c r="F734" s="4">
        <v>173.562594468105</v>
      </c>
      <c r="G734" s="4">
        <v>85.96</v>
      </c>
      <c r="H734" s="4">
        <v>167.51</v>
      </c>
      <c r="I734" s="5">
        <f t="shared" si="22"/>
        <v>1834.4000000000015</v>
      </c>
      <c r="J734" s="11" t="str">
        <f t="shared" si="23"/>
        <v>P0061|Jan</v>
      </c>
    </row>
    <row r="735" spans="1:10" ht="15" customHeight="1" x14ac:dyDescent="0.25">
      <c r="A735" s="2" t="s">
        <v>157</v>
      </c>
      <c r="B735" s="2" t="s">
        <v>12</v>
      </c>
      <c r="C735" s="4">
        <v>35.7999786916684</v>
      </c>
      <c r="D735" s="4">
        <v>15.85</v>
      </c>
      <c r="E735" s="4">
        <v>946.60984444917995</v>
      </c>
      <c r="F735" s="4">
        <v>199.090176859152</v>
      </c>
      <c r="G735" s="4">
        <v>85.96</v>
      </c>
      <c r="H735" s="4">
        <v>167.51</v>
      </c>
      <c r="I735" s="5">
        <f t="shared" si="22"/>
        <v>1450.8200000000004</v>
      </c>
      <c r="J735" s="11" t="str">
        <f t="shared" si="23"/>
        <v>P0061|Feb</v>
      </c>
    </row>
    <row r="736" spans="1:10" ht="15" customHeight="1" x14ac:dyDescent="0.25">
      <c r="A736" s="2" t="s">
        <v>157</v>
      </c>
      <c r="B736" s="2" t="s">
        <v>13</v>
      </c>
      <c r="C736" s="4">
        <v>68.190357715944899</v>
      </c>
      <c r="D736" s="4">
        <v>20.22</v>
      </c>
      <c r="E736" s="4">
        <v>1127.7578403868599</v>
      </c>
      <c r="F736" s="4">
        <v>177.891801897194</v>
      </c>
      <c r="G736" s="4">
        <v>85.96</v>
      </c>
      <c r="H736" s="4">
        <v>167.51</v>
      </c>
      <c r="I736" s="5">
        <f t="shared" si="22"/>
        <v>1647.5299999999988</v>
      </c>
      <c r="J736" s="11" t="str">
        <f t="shared" si="23"/>
        <v>P0061|Mar</v>
      </c>
    </row>
    <row r="737" spans="1:10" ht="15" customHeight="1" x14ac:dyDescent="0.25">
      <c r="A737" s="2" t="s">
        <v>159</v>
      </c>
      <c r="B737" s="2" t="s">
        <v>2</v>
      </c>
      <c r="C737" s="4">
        <v>52.907262932522997</v>
      </c>
      <c r="D737" s="4">
        <v>10.35</v>
      </c>
      <c r="E737" s="4">
        <v>546.032737067477</v>
      </c>
      <c r="F737" s="4">
        <v>0</v>
      </c>
      <c r="G737" s="4">
        <v>85.96</v>
      </c>
      <c r="H737" s="4">
        <v>79.5</v>
      </c>
      <c r="I737" s="5">
        <f t="shared" si="22"/>
        <v>774.75</v>
      </c>
      <c r="J737" s="11" t="str">
        <f t="shared" si="23"/>
        <v>P0062|Apr</v>
      </c>
    </row>
    <row r="738" spans="1:10" ht="15" customHeight="1" x14ac:dyDescent="0.25">
      <c r="A738" s="2" t="s">
        <v>159</v>
      </c>
      <c r="B738" s="2" t="s">
        <v>3</v>
      </c>
      <c r="C738" s="4">
        <v>82.056876741974605</v>
      </c>
      <c r="D738" s="4">
        <v>13.07</v>
      </c>
      <c r="E738" s="4">
        <v>528.75312325802497</v>
      </c>
      <c r="F738" s="4">
        <v>0</v>
      </c>
      <c r="G738" s="4">
        <v>85.96</v>
      </c>
      <c r="H738" s="4">
        <v>516.99</v>
      </c>
      <c r="I738" s="5">
        <f t="shared" si="22"/>
        <v>1226.8299999999995</v>
      </c>
      <c r="J738" s="11" t="str">
        <f t="shared" si="23"/>
        <v>P0062|May</v>
      </c>
    </row>
    <row r="739" spans="1:10" ht="15" customHeight="1" x14ac:dyDescent="0.25">
      <c r="A739" s="2" t="s">
        <v>159</v>
      </c>
      <c r="B739" s="2" t="s">
        <v>4</v>
      </c>
      <c r="C739" s="4">
        <v>30.380934485602602</v>
      </c>
      <c r="D739" s="4">
        <v>6.15</v>
      </c>
      <c r="E739" s="4">
        <v>539.37906551439698</v>
      </c>
      <c r="F739" s="4">
        <v>0</v>
      </c>
      <c r="G739" s="4">
        <v>85.96</v>
      </c>
      <c r="H739" s="4">
        <v>669.84</v>
      </c>
      <c r="I739" s="5">
        <f t="shared" si="22"/>
        <v>1331.7099999999996</v>
      </c>
      <c r="J739" s="11" t="str">
        <f t="shared" si="23"/>
        <v>P0062|Jun</v>
      </c>
    </row>
    <row r="740" spans="1:10" ht="15" customHeight="1" x14ac:dyDescent="0.25">
      <c r="A740" s="2" t="s">
        <v>159</v>
      </c>
      <c r="B740" s="2" t="s">
        <v>5</v>
      </c>
      <c r="C740" s="4">
        <v>33.343065075086599</v>
      </c>
      <c r="D740" s="4">
        <v>21.13</v>
      </c>
      <c r="E740" s="4">
        <v>676.42693492491298</v>
      </c>
      <c r="F740" s="4">
        <v>0</v>
      </c>
      <c r="G740" s="4">
        <v>85.96</v>
      </c>
      <c r="H740" s="4">
        <v>1795.54</v>
      </c>
      <c r="I740" s="5">
        <f t="shared" si="22"/>
        <v>2612.3999999999996</v>
      </c>
      <c r="J740" s="11" t="str">
        <f t="shared" si="23"/>
        <v>P0062|Jul</v>
      </c>
    </row>
    <row r="741" spans="1:10" ht="15" customHeight="1" x14ac:dyDescent="0.25">
      <c r="A741" s="2" t="s">
        <v>159</v>
      </c>
      <c r="B741" s="2" t="s">
        <v>6</v>
      </c>
      <c r="C741" s="4">
        <v>72.823896811699498</v>
      </c>
      <c r="D741" s="4">
        <v>13.05</v>
      </c>
      <c r="E741" s="4">
        <v>650.09610318830096</v>
      </c>
      <c r="F741" s="4">
        <v>0</v>
      </c>
      <c r="G741" s="4">
        <v>85.96</v>
      </c>
      <c r="H741" s="4">
        <v>1656.27</v>
      </c>
      <c r="I741" s="5">
        <f t="shared" si="22"/>
        <v>2478.2000000000007</v>
      </c>
      <c r="J741" s="11" t="str">
        <f t="shared" si="23"/>
        <v>P0062|Aug</v>
      </c>
    </row>
    <row r="742" spans="1:10" ht="15" customHeight="1" x14ac:dyDescent="0.25">
      <c r="A742" s="2" t="s">
        <v>159</v>
      </c>
      <c r="B742" s="2" t="s">
        <v>7</v>
      </c>
      <c r="C742" s="4">
        <v>36.460548942973901</v>
      </c>
      <c r="D742" s="4">
        <v>11.21</v>
      </c>
      <c r="E742" s="4">
        <v>551.60945105702604</v>
      </c>
      <c r="F742" s="4">
        <v>0</v>
      </c>
      <c r="G742" s="4">
        <v>85.96</v>
      </c>
      <c r="H742" s="4">
        <v>354.6</v>
      </c>
      <c r="I742" s="5">
        <f t="shared" si="22"/>
        <v>1039.8400000000001</v>
      </c>
      <c r="J742" s="11" t="str">
        <f t="shared" si="23"/>
        <v>P0062|Sep</v>
      </c>
    </row>
    <row r="743" spans="1:10" ht="15" customHeight="1" x14ac:dyDescent="0.25">
      <c r="A743" s="2" t="s">
        <v>159</v>
      </c>
      <c r="B743" s="2" t="s">
        <v>8</v>
      </c>
      <c r="C743" s="4">
        <v>78.475524849124398</v>
      </c>
      <c r="D743" s="4">
        <v>4.04</v>
      </c>
      <c r="E743" s="4">
        <v>528.10447515087606</v>
      </c>
      <c r="F743" s="4">
        <v>0</v>
      </c>
      <c r="G743" s="4">
        <v>85.96</v>
      </c>
      <c r="H743" s="4">
        <v>245.27</v>
      </c>
      <c r="I743" s="5">
        <f t="shared" si="22"/>
        <v>941.85000000000048</v>
      </c>
      <c r="J743" s="11" t="str">
        <f t="shared" si="23"/>
        <v>P0062|Oct</v>
      </c>
    </row>
    <row r="744" spans="1:10" ht="15" customHeight="1" x14ac:dyDescent="0.25">
      <c r="A744" s="2" t="s">
        <v>159</v>
      </c>
      <c r="B744" s="2" t="s">
        <v>9</v>
      </c>
      <c r="C744" s="4">
        <v>81.877855908952299</v>
      </c>
      <c r="D744" s="4">
        <v>13.33</v>
      </c>
      <c r="E744" s="4">
        <v>466.25871354537099</v>
      </c>
      <c r="F744" s="4">
        <v>147.08343054567601</v>
      </c>
      <c r="G744" s="4">
        <v>85.96</v>
      </c>
      <c r="H744" s="4">
        <v>63.29</v>
      </c>
      <c r="I744" s="5">
        <f t="shared" si="22"/>
        <v>857.79999999999927</v>
      </c>
      <c r="J744" s="11" t="str">
        <f t="shared" si="23"/>
        <v>P0062|Nov</v>
      </c>
    </row>
    <row r="745" spans="1:10" ht="15" customHeight="1" x14ac:dyDescent="0.25">
      <c r="A745" s="2" t="s">
        <v>159</v>
      </c>
      <c r="B745" s="2" t="s">
        <v>10</v>
      </c>
      <c r="C745" s="4">
        <v>52.540411732516098</v>
      </c>
      <c r="D745" s="4">
        <v>14.05</v>
      </c>
      <c r="E745" s="4">
        <v>1083.0818868337501</v>
      </c>
      <c r="F745" s="4">
        <v>113.887701433731</v>
      </c>
      <c r="G745" s="4">
        <v>85.96</v>
      </c>
      <c r="H745" s="4">
        <v>111.67</v>
      </c>
      <c r="I745" s="5">
        <f t="shared" si="22"/>
        <v>1461.1899999999973</v>
      </c>
      <c r="J745" s="11" t="str">
        <f t="shared" si="23"/>
        <v>P0062|Dec</v>
      </c>
    </row>
    <row r="746" spans="1:10" ht="15" customHeight="1" x14ac:dyDescent="0.25">
      <c r="A746" s="2" t="s">
        <v>159</v>
      </c>
      <c r="B746" s="2" t="s">
        <v>11</v>
      </c>
      <c r="C746" s="4">
        <v>220.18667408701</v>
      </c>
      <c r="D746" s="4">
        <v>9.9600000000000009</v>
      </c>
      <c r="E746" s="4">
        <v>1044.8642652900701</v>
      </c>
      <c r="F746" s="4">
        <v>109.86906062292501</v>
      </c>
      <c r="G746" s="4">
        <v>85.96</v>
      </c>
      <c r="H746" s="4">
        <v>111.67</v>
      </c>
      <c r="I746" s="5">
        <f t="shared" si="22"/>
        <v>1582.5100000000052</v>
      </c>
      <c r="J746" s="11" t="str">
        <f t="shared" si="23"/>
        <v>P0062|Jan</v>
      </c>
    </row>
    <row r="747" spans="1:10" ht="15" customHeight="1" x14ac:dyDescent="0.25">
      <c r="A747" s="2" t="s">
        <v>159</v>
      </c>
      <c r="B747" s="2" t="s">
        <v>12</v>
      </c>
      <c r="C747" s="4">
        <v>410.67705010864597</v>
      </c>
      <c r="D747" s="4">
        <v>14.82</v>
      </c>
      <c r="E747" s="4">
        <v>722.93619543030195</v>
      </c>
      <c r="F747" s="4">
        <v>114.02675446105199</v>
      </c>
      <c r="G747" s="4">
        <v>85.96</v>
      </c>
      <c r="H747" s="4">
        <v>111.67</v>
      </c>
      <c r="I747" s="5">
        <f t="shared" si="22"/>
        <v>1460.09</v>
      </c>
      <c r="J747" s="11" t="str">
        <f t="shared" si="23"/>
        <v>P0062|Feb</v>
      </c>
    </row>
    <row r="748" spans="1:10" ht="15" customHeight="1" x14ac:dyDescent="0.25">
      <c r="A748" s="2" t="s">
        <v>159</v>
      </c>
      <c r="B748" s="2" t="s">
        <v>13</v>
      </c>
      <c r="C748" s="4">
        <v>11.565335541730599</v>
      </c>
      <c r="D748" s="4">
        <v>6.2</v>
      </c>
      <c r="E748" s="4">
        <v>806.67069564514804</v>
      </c>
      <c r="F748" s="4">
        <v>127.233968813121</v>
      </c>
      <c r="G748" s="4">
        <v>85.96</v>
      </c>
      <c r="H748" s="4">
        <v>111.67</v>
      </c>
      <c r="I748" s="5">
        <f t="shared" si="22"/>
        <v>1149.2999999999997</v>
      </c>
      <c r="J748" s="11" t="str">
        <f t="shared" si="23"/>
        <v>P0062|Mar</v>
      </c>
    </row>
    <row r="749" spans="1:10" ht="15" customHeight="1" x14ac:dyDescent="0.25">
      <c r="A749" s="2" t="s">
        <v>161</v>
      </c>
      <c r="B749" s="2" t="s">
        <v>2</v>
      </c>
      <c r="C749" s="4">
        <v>40.784311105587001</v>
      </c>
      <c r="D749" s="4">
        <v>4.04</v>
      </c>
      <c r="E749" s="4">
        <v>273.06568889441297</v>
      </c>
      <c r="F749" s="4">
        <v>0</v>
      </c>
      <c r="G749" s="4">
        <v>85.96</v>
      </c>
      <c r="H749" s="4">
        <v>19.87</v>
      </c>
      <c r="I749" s="5">
        <f t="shared" si="22"/>
        <v>423.71999999999997</v>
      </c>
      <c r="J749" s="11" t="str">
        <f t="shared" si="23"/>
        <v>P0063|Apr</v>
      </c>
    </row>
    <row r="750" spans="1:10" ht="15" customHeight="1" x14ac:dyDescent="0.25">
      <c r="A750" s="2" t="s">
        <v>161</v>
      </c>
      <c r="B750" s="2" t="s">
        <v>3</v>
      </c>
      <c r="C750" s="4">
        <v>15.049203090059001</v>
      </c>
      <c r="D750" s="4">
        <v>4.04</v>
      </c>
      <c r="E750" s="4">
        <v>278.32079690994101</v>
      </c>
      <c r="F750" s="4">
        <v>0</v>
      </c>
      <c r="G750" s="4">
        <v>85.96</v>
      </c>
      <c r="H750" s="4">
        <v>129.25</v>
      </c>
      <c r="I750" s="5">
        <f t="shared" si="22"/>
        <v>512.62</v>
      </c>
      <c r="J750" s="11" t="str">
        <f t="shared" si="23"/>
        <v>P0063|May</v>
      </c>
    </row>
    <row r="751" spans="1:10" ht="15" customHeight="1" x14ac:dyDescent="0.25">
      <c r="A751" s="2" t="s">
        <v>161</v>
      </c>
      <c r="B751" s="2" t="s">
        <v>4</v>
      </c>
      <c r="C751" s="4">
        <v>14.5398170359829</v>
      </c>
      <c r="D751" s="4">
        <v>4.04</v>
      </c>
      <c r="E751" s="4">
        <v>268.90018296401701</v>
      </c>
      <c r="F751" s="4">
        <v>0</v>
      </c>
      <c r="G751" s="4">
        <v>85.96</v>
      </c>
      <c r="H751" s="4">
        <v>167.46</v>
      </c>
      <c r="I751" s="5">
        <f t="shared" si="22"/>
        <v>540.89999999999986</v>
      </c>
      <c r="J751" s="11" t="str">
        <f t="shared" si="23"/>
        <v>P0063|Jun</v>
      </c>
    </row>
    <row r="752" spans="1:10" ht="15" customHeight="1" x14ac:dyDescent="0.25">
      <c r="A752" s="2" t="s">
        <v>161</v>
      </c>
      <c r="B752" s="2" t="s">
        <v>5</v>
      </c>
      <c r="C752" s="4">
        <v>26.130152621101502</v>
      </c>
      <c r="D752" s="4">
        <v>4.04</v>
      </c>
      <c r="E752" s="4">
        <v>341.88984737889803</v>
      </c>
      <c r="F752" s="4">
        <v>0</v>
      </c>
      <c r="G752" s="4">
        <v>85.96</v>
      </c>
      <c r="H752" s="4">
        <v>448.89</v>
      </c>
      <c r="I752" s="5">
        <f t="shared" si="22"/>
        <v>906.90999999999951</v>
      </c>
      <c r="J752" s="11" t="str">
        <f t="shared" si="23"/>
        <v>P0063|Jul</v>
      </c>
    </row>
    <row r="753" spans="1:10" ht="15" customHeight="1" x14ac:dyDescent="0.25">
      <c r="A753" s="2" t="s">
        <v>161</v>
      </c>
      <c r="B753" s="2" t="s">
        <v>6</v>
      </c>
      <c r="C753" s="4">
        <v>14.541868943552201</v>
      </c>
      <c r="D753" s="4">
        <v>4.04</v>
      </c>
      <c r="E753" s="4">
        <v>268.93813105644801</v>
      </c>
      <c r="F753" s="4">
        <v>0</v>
      </c>
      <c r="G753" s="4">
        <v>85.96</v>
      </c>
      <c r="H753" s="4">
        <v>414.07</v>
      </c>
      <c r="I753" s="5">
        <f t="shared" si="22"/>
        <v>787.55000000000018</v>
      </c>
      <c r="J753" s="11" t="str">
        <f t="shared" si="23"/>
        <v>P0063|Aug</v>
      </c>
    </row>
    <row r="754" spans="1:10" ht="15" customHeight="1" x14ac:dyDescent="0.25">
      <c r="A754" s="2" t="s">
        <v>161</v>
      </c>
      <c r="B754" s="2" t="s">
        <v>7</v>
      </c>
      <c r="C754" s="4">
        <v>15.520115877210801</v>
      </c>
      <c r="D754" s="4">
        <v>5.39</v>
      </c>
      <c r="E754" s="4">
        <v>287.02988412278899</v>
      </c>
      <c r="F754" s="4">
        <v>0</v>
      </c>
      <c r="G754" s="4">
        <v>85.96</v>
      </c>
      <c r="H754" s="4">
        <v>88.65</v>
      </c>
      <c r="I754" s="5">
        <f t="shared" si="22"/>
        <v>482.54999999999973</v>
      </c>
      <c r="J754" s="11" t="str">
        <f t="shared" si="23"/>
        <v>P0063|Sep</v>
      </c>
    </row>
    <row r="755" spans="1:10" ht="15" customHeight="1" x14ac:dyDescent="0.25">
      <c r="A755" s="2" t="s">
        <v>161</v>
      </c>
      <c r="B755" s="2" t="s">
        <v>8</v>
      </c>
      <c r="C755" s="4">
        <v>31.091704180064301</v>
      </c>
      <c r="D755" s="4">
        <v>4.04</v>
      </c>
      <c r="E755" s="4">
        <v>280.82829581993599</v>
      </c>
      <c r="F755" s="4">
        <v>0</v>
      </c>
      <c r="G755" s="4">
        <v>85.96</v>
      </c>
      <c r="H755" s="4">
        <v>61.32</v>
      </c>
      <c r="I755" s="5">
        <f t="shared" si="22"/>
        <v>463.24000000000024</v>
      </c>
      <c r="J755" s="11" t="str">
        <f t="shared" si="23"/>
        <v>P0063|Oct</v>
      </c>
    </row>
    <row r="756" spans="1:10" ht="15" customHeight="1" x14ac:dyDescent="0.25">
      <c r="A756" s="2" t="s">
        <v>161</v>
      </c>
      <c r="B756" s="2" t="s">
        <v>9</v>
      </c>
      <c r="C756" s="4">
        <v>13.644042487046599</v>
      </c>
      <c r="D756" s="4">
        <v>4.04</v>
      </c>
      <c r="E756" s="4">
        <v>252.33367875647701</v>
      </c>
      <c r="F756" s="4">
        <v>81.882278756476694</v>
      </c>
      <c r="G756" s="4">
        <v>85.96</v>
      </c>
      <c r="H756" s="4">
        <v>15.82</v>
      </c>
      <c r="I756" s="5">
        <f t="shared" si="22"/>
        <v>453.68000000000029</v>
      </c>
      <c r="J756" s="11" t="str">
        <f t="shared" si="23"/>
        <v>P0063|Nov</v>
      </c>
    </row>
    <row r="757" spans="1:10" ht="15" customHeight="1" x14ac:dyDescent="0.25">
      <c r="A757" s="2" t="s">
        <v>161</v>
      </c>
      <c r="B757" s="2" t="s">
        <v>10</v>
      </c>
      <c r="C757" s="4">
        <v>17.1755216260003</v>
      </c>
      <c r="D757" s="4">
        <v>7.48</v>
      </c>
      <c r="E757" s="4">
        <v>503.04875055231003</v>
      </c>
      <c r="F757" s="4">
        <v>65.295727821689795</v>
      </c>
      <c r="G757" s="4">
        <v>85.96</v>
      </c>
      <c r="H757" s="4">
        <v>27.92</v>
      </c>
      <c r="I757" s="5">
        <f t="shared" si="22"/>
        <v>706.88000000000011</v>
      </c>
      <c r="J757" s="11" t="str">
        <f t="shared" si="23"/>
        <v>P0063|Dec</v>
      </c>
    </row>
    <row r="758" spans="1:10" ht="15" customHeight="1" x14ac:dyDescent="0.25">
      <c r="A758" s="2" t="s">
        <v>161</v>
      </c>
      <c r="B758" s="2" t="s">
        <v>11</v>
      </c>
      <c r="C758" s="4">
        <v>28.7757156950025</v>
      </c>
      <c r="D758" s="4">
        <v>4.04</v>
      </c>
      <c r="E758" s="4">
        <v>499.083275185871</v>
      </c>
      <c r="F758" s="4">
        <v>64.781009119126097</v>
      </c>
      <c r="G758" s="4">
        <v>85.96</v>
      </c>
      <c r="H758" s="4">
        <v>27.92</v>
      </c>
      <c r="I758" s="5">
        <f t="shared" si="22"/>
        <v>710.5599999999996</v>
      </c>
      <c r="J758" s="11" t="str">
        <f t="shared" si="23"/>
        <v>P0063|Jan</v>
      </c>
    </row>
    <row r="759" spans="1:10" ht="15" customHeight="1" x14ac:dyDescent="0.25">
      <c r="A759" s="2" t="s">
        <v>161</v>
      </c>
      <c r="B759" s="2" t="s">
        <v>12</v>
      </c>
      <c r="C759" s="4">
        <v>12.7819132698869</v>
      </c>
      <c r="D759" s="4">
        <v>5.26</v>
      </c>
      <c r="E759" s="4">
        <v>410.89962291255199</v>
      </c>
      <c r="F759" s="4">
        <v>66.668463817561502</v>
      </c>
      <c r="G759" s="4">
        <v>85.96</v>
      </c>
      <c r="H759" s="4">
        <v>27.92</v>
      </c>
      <c r="I759" s="5">
        <f t="shared" si="22"/>
        <v>609.49000000000035</v>
      </c>
      <c r="J759" s="11" t="str">
        <f t="shared" si="23"/>
        <v>P0063|Feb</v>
      </c>
    </row>
    <row r="760" spans="1:10" ht="15" customHeight="1" x14ac:dyDescent="0.25">
      <c r="A760" s="2" t="s">
        <v>161</v>
      </c>
      <c r="B760" s="2" t="s">
        <v>13</v>
      </c>
      <c r="C760" s="4">
        <v>14.712304434702199</v>
      </c>
      <c r="D760" s="4">
        <v>5.97</v>
      </c>
      <c r="E760" s="4">
        <v>416.94789895917199</v>
      </c>
      <c r="F760" s="4">
        <v>67.649796606125705</v>
      </c>
      <c r="G760" s="4">
        <v>85.96</v>
      </c>
      <c r="H760" s="4">
        <v>27.92</v>
      </c>
      <c r="I760" s="5">
        <f t="shared" si="22"/>
        <v>619.15999999999985</v>
      </c>
      <c r="J760" s="11" t="str">
        <f t="shared" si="23"/>
        <v>P0063|Mar</v>
      </c>
    </row>
    <row r="761" spans="1:10" ht="15" customHeight="1" x14ac:dyDescent="0.25">
      <c r="A761" s="2" t="s">
        <v>163</v>
      </c>
      <c r="B761" s="2" t="s">
        <v>2</v>
      </c>
      <c r="C761" s="4">
        <v>33.393746097814798</v>
      </c>
      <c r="D761" s="4">
        <v>4.26</v>
      </c>
      <c r="E761" s="4">
        <v>362.79625390218501</v>
      </c>
      <c r="F761" s="4">
        <v>0</v>
      </c>
      <c r="G761" s="4">
        <v>85.96</v>
      </c>
      <c r="H761" s="4">
        <v>39.75</v>
      </c>
      <c r="I761" s="5">
        <f t="shared" si="22"/>
        <v>526.15999999999985</v>
      </c>
      <c r="J761" s="11" t="str">
        <f t="shared" si="23"/>
        <v>P0064|Apr</v>
      </c>
    </row>
    <row r="762" spans="1:10" ht="15" customHeight="1" x14ac:dyDescent="0.25">
      <c r="A762" s="2" t="s">
        <v>163</v>
      </c>
      <c r="B762" s="2" t="s">
        <v>3</v>
      </c>
      <c r="C762" s="4">
        <v>46.704436414734502</v>
      </c>
      <c r="D762" s="4">
        <v>5.59</v>
      </c>
      <c r="E762" s="4">
        <v>353.39556358526602</v>
      </c>
      <c r="F762" s="4">
        <v>0</v>
      </c>
      <c r="G762" s="4">
        <v>85.96</v>
      </c>
      <c r="H762" s="4">
        <v>258.49</v>
      </c>
      <c r="I762" s="5">
        <f t="shared" si="22"/>
        <v>750.14000000000055</v>
      </c>
      <c r="J762" s="11" t="str">
        <f t="shared" si="23"/>
        <v>P0064|May</v>
      </c>
    </row>
    <row r="763" spans="1:10" ht="15" customHeight="1" x14ac:dyDescent="0.25">
      <c r="A763" s="2" t="s">
        <v>163</v>
      </c>
      <c r="B763" s="2" t="s">
        <v>4</v>
      </c>
      <c r="C763" s="4">
        <v>33.0052838041725</v>
      </c>
      <c r="D763" s="4">
        <v>12.36</v>
      </c>
      <c r="E763" s="4">
        <v>358.354716195827</v>
      </c>
      <c r="F763" s="4">
        <v>0</v>
      </c>
      <c r="G763" s="4">
        <v>85.96</v>
      </c>
      <c r="H763" s="4">
        <v>334.92</v>
      </c>
      <c r="I763" s="5">
        <f t="shared" si="22"/>
        <v>824.59999999999945</v>
      </c>
      <c r="J763" s="11" t="str">
        <f t="shared" si="23"/>
        <v>P0064|Jun</v>
      </c>
    </row>
    <row r="764" spans="1:10" ht="15" customHeight="1" x14ac:dyDescent="0.25">
      <c r="A764" s="2" t="s">
        <v>163</v>
      </c>
      <c r="B764" s="2" t="s">
        <v>5</v>
      </c>
      <c r="C764" s="4">
        <v>28.7607139809415</v>
      </c>
      <c r="D764" s="4">
        <v>4.04</v>
      </c>
      <c r="E764" s="4">
        <v>440.41928601905801</v>
      </c>
      <c r="F764" s="4">
        <v>0</v>
      </c>
      <c r="G764" s="4">
        <v>85.96</v>
      </c>
      <c r="H764" s="4">
        <v>897.77</v>
      </c>
      <c r="I764" s="5">
        <f t="shared" si="22"/>
        <v>1456.9499999999994</v>
      </c>
      <c r="J764" s="11" t="str">
        <f t="shared" si="23"/>
        <v>P0064|Jul</v>
      </c>
    </row>
    <row r="765" spans="1:10" ht="15" customHeight="1" x14ac:dyDescent="0.25">
      <c r="A765" s="2" t="s">
        <v>163</v>
      </c>
      <c r="B765" s="2" t="s">
        <v>6</v>
      </c>
      <c r="C765" s="4">
        <v>25.324151622637501</v>
      </c>
      <c r="D765" s="4">
        <v>8.43</v>
      </c>
      <c r="E765" s="4">
        <v>345.77584837736299</v>
      </c>
      <c r="F765" s="4">
        <v>0</v>
      </c>
      <c r="G765" s="4">
        <v>85.96</v>
      </c>
      <c r="H765" s="4">
        <v>828.13</v>
      </c>
      <c r="I765" s="5">
        <f t="shared" si="22"/>
        <v>1293.6200000000003</v>
      </c>
      <c r="J765" s="11" t="str">
        <f t="shared" si="23"/>
        <v>P0064|Aug</v>
      </c>
    </row>
    <row r="766" spans="1:10" ht="15" customHeight="1" x14ac:dyDescent="0.25">
      <c r="A766" s="2" t="s">
        <v>163</v>
      </c>
      <c r="B766" s="2" t="s">
        <v>7</v>
      </c>
      <c r="C766" s="4">
        <v>42.759634443541799</v>
      </c>
      <c r="D766" s="4">
        <v>7.18</v>
      </c>
      <c r="E766" s="4">
        <v>359.05036555645802</v>
      </c>
      <c r="F766" s="4">
        <v>0</v>
      </c>
      <c r="G766" s="4">
        <v>85.96</v>
      </c>
      <c r="H766" s="4">
        <v>177.3</v>
      </c>
      <c r="I766" s="5">
        <f t="shared" si="22"/>
        <v>672.24999999999977</v>
      </c>
      <c r="J766" s="11" t="str">
        <f t="shared" si="23"/>
        <v>P0064|Sep</v>
      </c>
    </row>
    <row r="767" spans="1:10" ht="15" customHeight="1" x14ac:dyDescent="0.25">
      <c r="A767" s="2" t="s">
        <v>163</v>
      </c>
      <c r="B767" s="2" t="s">
        <v>8</v>
      </c>
      <c r="C767" s="4">
        <v>15.6373709431496</v>
      </c>
      <c r="D767" s="4">
        <v>4.04</v>
      </c>
      <c r="E767" s="4">
        <v>360.23262905684999</v>
      </c>
      <c r="F767" s="4">
        <v>0</v>
      </c>
      <c r="G767" s="4">
        <v>85.96</v>
      </c>
      <c r="H767" s="4">
        <v>122.63</v>
      </c>
      <c r="I767" s="5">
        <f t="shared" si="22"/>
        <v>588.49999999999955</v>
      </c>
      <c r="J767" s="11" t="str">
        <f t="shared" si="23"/>
        <v>P0064|Oct</v>
      </c>
    </row>
    <row r="768" spans="1:10" ht="15" customHeight="1" x14ac:dyDescent="0.25">
      <c r="A768" s="2" t="s">
        <v>163</v>
      </c>
      <c r="B768" s="2" t="s">
        <v>9</v>
      </c>
      <c r="C768" s="4">
        <v>22.027688766492702</v>
      </c>
      <c r="D768" s="4">
        <v>7.65</v>
      </c>
      <c r="E768" s="4">
        <v>329.38600024661901</v>
      </c>
      <c r="F768" s="4">
        <v>103.906310986888</v>
      </c>
      <c r="G768" s="4">
        <v>85.96</v>
      </c>
      <c r="H768" s="4">
        <v>31.64</v>
      </c>
      <c r="I768" s="5">
        <f t="shared" si="22"/>
        <v>580.56999999999971</v>
      </c>
      <c r="J768" s="11" t="str">
        <f t="shared" si="23"/>
        <v>P0064|Nov</v>
      </c>
    </row>
    <row r="769" spans="1:10" ht="15" customHeight="1" x14ac:dyDescent="0.25">
      <c r="A769" s="2" t="s">
        <v>163</v>
      </c>
      <c r="B769" s="2" t="s">
        <v>10</v>
      </c>
      <c r="C769" s="4">
        <v>17.559505433926599</v>
      </c>
      <c r="D769" s="4">
        <v>5.42</v>
      </c>
      <c r="E769" s="4">
        <v>623.07922507481499</v>
      </c>
      <c r="F769" s="4">
        <v>78.621269491258502</v>
      </c>
      <c r="G769" s="4">
        <v>85.96</v>
      </c>
      <c r="H769" s="4">
        <v>55.84</v>
      </c>
      <c r="I769" s="5">
        <f t="shared" si="22"/>
        <v>866.48000000000025</v>
      </c>
      <c r="J769" s="11" t="str">
        <f t="shared" si="23"/>
        <v>P0064|Dec</v>
      </c>
    </row>
    <row r="770" spans="1:10" ht="15" customHeight="1" x14ac:dyDescent="0.25">
      <c r="A770" s="2" t="s">
        <v>163</v>
      </c>
      <c r="B770" s="2" t="s">
        <v>11</v>
      </c>
      <c r="C770" s="4">
        <v>10.862887554910699</v>
      </c>
      <c r="D770" s="4">
        <v>4.04</v>
      </c>
      <c r="E770" s="4">
        <v>631.39637043073799</v>
      </c>
      <c r="F770" s="4">
        <v>79.670742014351305</v>
      </c>
      <c r="G770" s="4">
        <v>85.96</v>
      </c>
      <c r="H770" s="4">
        <v>55.84</v>
      </c>
      <c r="I770" s="5">
        <f t="shared" si="22"/>
        <v>867.77</v>
      </c>
      <c r="J770" s="11" t="str">
        <f t="shared" si="23"/>
        <v>P0064|Jan</v>
      </c>
    </row>
    <row r="771" spans="1:10" ht="15" customHeight="1" x14ac:dyDescent="0.25">
      <c r="A771" s="2" t="s">
        <v>163</v>
      </c>
      <c r="B771" s="2" t="s">
        <v>12</v>
      </c>
      <c r="C771" s="4">
        <v>23.803027210884402</v>
      </c>
      <c r="D771" s="4">
        <v>4.04</v>
      </c>
      <c r="E771" s="4">
        <v>528.95616024187404</v>
      </c>
      <c r="F771" s="4">
        <v>83.430812547241104</v>
      </c>
      <c r="G771" s="4">
        <v>85.96</v>
      </c>
      <c r="H771" s="4">
        <v>55.84</v>
      </c>
      <c r="I771" s="5">
        <f t="shared" si="22"/>
        <v>782.02999999999963</v>
      </c>
      <c r="J771" s="11" t="str">
        <f t="shared" si="23"/>
        <v>P0064|Feb</v>
      </c>
    </row>
    <row r="772" spans="1:10" ht="15" customHeight="1" x14ac:dyDescent="0.25">
      <c r="A772" s="2" t="s">
        <v>163</v>
      </c>
      <c r="B772" s="2" t="s">
        <v>13</v>
      </c>
      <c r="C772" s="4">
        <v>21.187830477908001</v>
      </c>
      <c r="D772" s="4">
        <v>5.01</v>
      </c>
      <c r="E772" s="4">
        <v>424.39963931469799</v>
      </c>
      <c r="F772" s="4">
        <v>89.252530207394003</v>
      </c>
      <c r="G772" s="4">
        <v>85.96</v>
      </c>
      <c r="H772" s="4">
        <v>55.84</v>
      </c>
      <c r="I772" s="5">
        <f t="shared" si="22"/>
        <v>681.65000000000009</v>
      </c>
      <c r="J772" s="11" t="str">
        <f t="shared" si="23"/>
        <v>P0064|Mar</v>
      </c>
    </row>
    <row r="773" spans="1:10" ht="15" customHeight="1" x14ac:dyDescent="0.25">
      <c r="A773" s="2" t="s">
        <v>165</v>
      </c>
      <c r="B773" s="2" t="s">
        <v>2</v>
      </c>
      <c r="C773" s="4">
        <v>205.022283922974</v>
      </c>
      <c r="D773" s="4">
        <v>14.48</v>
      </c>
      <c r="E773" s="4">
        <v>372.297716077026</v>
      </c>
      <c r="F773" s="4">
        <v>0</v>
      </c>
      <c r="G773" s="4">
        <v>85.96</v>
      </c>
      <c r="H773" s="4">
        <v>59.62</v>
      </c>
      <c r="I773" s="5">
        <f t="shared" ref="I773:I836" si="24">SUM(C773:H773)</f>
        <v>737.38</v>
      </c>
      <c r="J773" s="11" t="str">
        <f t="shared" ref="J773:J836" si="25">A773&amp;"|"&amp;B773</f>
        <v>P0065|Apr</v>
      </c>
    </row>
    <row r="774" spans="1:10" ht="15" customHeight="1" x14ac:dyDescent="0.25">
      <c r="A774" s="2" t="s">
        <v>165</v>
      </c>
      <c r="B774" s="2" t="s">
        <v>3</v>
      </c>
      <c r="C774" s="4">
        <v>24.090797626895199</v>
      </c>
      <c r="D774" s="4">
        <v>15.3</v>
      </c>
      <c r="E774" s="4">
        <v>450.52920237310502</v>
      </c>
      <c r="F774" s="4">
        <v>0</v>
      </c>
      <c r="G774" s="4">
        <v>85.96</v>
      </c>
      <c r="H774" s="4">
        <v>387.74</v>
      </c>
      <c r="I774" s="5">
        <f t="shared" si="24"/>
        <v>963.62000000000023</v>
      </c>
      <c r="J774" s="11" t="str">
        <f t="shared" si="25"/>
        <v>P0065|May</v>
      </c>
    </row>
    <row r="775" spans="1:10" ht="15" customHeight="1" x14ac:dyDescent="0.25">
      <c r="A775" s="2" t="s">
        <v>165</v>
      </c>
      <c r="B775" s="2" t="s">
        <v>4</v>
      </c>
      <c r="C775" s="4">
        <v>86.357611677266107</v>
      </c>
      <c r="D775" s="4">
        <v>11.51</v>
      </c>
      <c r="E775" s="4">
        <v>414.332388322734</v>
      </c>
      <c r="F775" s="4">
        <v>0</v>
      </c>
      <c r="G775" s="4">
        <v>85.96</v>
      </c>
      <c r="H775" s="4">
        <v>502.38</v>
      </c>
      <c r="I775" s="5">
        <f t="shared" si="24"/>
        <v>1100.5400000000002</v>
      </c>
      <c r="J775" s="11" t="str">
        <f t="shared" si="25"/>
        <v>P0065|Jun</v>
      </c>
    </row>
    <row r="776" spans="1:10" ht="15" customHeight="1" x14ac:dyDescent="0.25">
      <c r="A776" s="2" t="s">
        <v>165</v>
      </c>
      <c r="B776" s="2" t="s">
        <v>5</v>
      </c>
      <c r="C776" s="4">
        <v>12.7539557257894</v>
      </c>
      <c r="D776" s="4">
        <v>6.84</v>
      </c>
      <c r="E776" s="4">
        <v>545.87604427421104</v>
      </c>
      <c r="F776" s="4">
        <v>0</v>
      </c>
      <c r="G776" s="4">
        <v>85.96</v>
      </c>
      <c r="H776" s="4">
        <v>1346.66</v>
      </c>
      <c r="I776" s="5">
        <f t="shared" si="24"/>
        <v>1998.0900000000006</v>
      </c>
      <c r="J776" s="11" t="str">
        <f t="shared" si="25"/>
        <v>P0065|Jul</v>
      </c>
    </row>
    <row r="777" spans="1:10" ht="15" customHeight="1" x14ac:dyDescent="0.25">
      <c r="A777" s="2" t="s">
        <v>165</v>
      </c>
      <c r="B777" s="2" t="s">
        <v>6</v>
      </c>
      <c r="C777" s="4">
        <v>57.978184699142702</v>
      </c>
      <c r="D777" s="4">
        <v>8.36</v>
      </c>
      <c r="E777" s="4">
        <v>415.64181530085699</v>
      </c>
      <c r="F777" s="4">
        <v>0</v>
      </c>
      <c r="G777" s="4">
        <v>85.96</v>
      </c>
      <c r="H777" s="4">
        <v>1242.2</v>
      </c>
      <c r="I777" s="5">
        <f t="shared" si="24"/>
        <v>1810.1399999999999</v>
      </c>
      <c r="J777" s="11" t="str">
        <f t="shared" si="25"/>
        <v>P0065|Aug</v>
      </c>
    </row>
    <row r="778" spans="1:10" ht="15" customHeight="1" x14ac:dyDescent="0.25">
      <c r="A778" s="2" t="s">
        <v>165</v>
      </c>
      <c r="B778" s="2" t="s">
        <v>7</v>
      </c>
      <c r="C778" s="4">
        <v>47.5835342774784</v>
      </c>
      <c r="D778" s="4">
        <v>8.9499999999999993</v>
      </c>
      <c r="E778" s="4">
        <v>439.79646572252199</v>
      </c>
      <c r="F778" s="4">
        <v>0</v>
      </c>
      <c r="G778" s="4">
        <v>85.96</v>
      </c>
      <c r="H778" s="4">
        <v>265.95</v>
      </c>
      <c r="I778" s="5">
        <f t="shared" si="24"/>
        <v>848.24000000000046</v>
      </c>
      <c r="J778" s="11" t="str">
        <f t="shared" si="25"/>
        <v>P0065|Sep</v>
      </c>
    </row>
    <row r="779" spans="1:10" ht="15" customHeight="1" x14ac:dyDescent="0.25">
      <c r="A779" s="2" t="s">
        <v>165</v>
      </c>
      <c r="B779" s="2" t="s">
        <v>8</v>
      </c>
      <c r="C779" s="4">
        <v>194.28520430633699</v>
      </c>
      <c r="D779" s="4">
        <v>10.49</v>
      </c>
      <c r="E779" s="4">
        <v>378.20479569366302</v>
      </c>
      <c r="F779" s="4">
        <v>0</v>
      </c>
      <c r="G779" s="4">
        <v>85.96</v>
      </c>
      <c r="H779" s="4">
        <v>183.95</v>
      </c>
      <c r="I779" s="5">
        <f t="shared" si="24"/>
        <v>852.8900000000001</v>
      </c>
      <c r="J779" s="11" t="str">
        <f t="shared" si="25"/>
        <v>P0065|Oct</v>
      </c>
    </row>
    <row r="780" spans="1:10" ht="15" customHeight="1" x14ac:dyDescent="0.25">
      <c r="A780" s="2" t="s">
        <v>165</v>
      </c>
      <c r="B780" s="2" t="s">
        <v>9</v>
      </c>
      <c r="C780" s="4">
        <v>39.892183464644098</v>
      </c>
      <c r="D780" s="4">
        <v>9</v>
      </c>
      <c r="E780" s="4">
        <v>396.17064957991403</v>
      </c>
      <c r="F780" s="4">
        <v>124.977166955442</v>
      </c>
      <c r="G780" s="4">
        <v>85.96</v>
      </c>
      <c r="H780" s="4">
        <v>47.47</v>
      </c>
      <c r="I780" s="5">
        <f t="shared" si="24"/>
        <v>703.47000000000025</v>
      </c>
      <c r="J780" s="11" t="str">
        <f t="shared" si="25"/>
        <v>P0065|Nov</v>
      </c>
    </row>
    <row r="781" spans="1:10" ht="15" customHeight="1" x14ac:dyDescent="0.25">
      <c r="A781" s="2" t="s">
        <v>165</v>
      </c>
      <c r="B781" s="2" t="s">
        <v>10</v>
      </c>
      <c r="C781" s="4">
        <v>10.374428154923899</v>
      </c>
      <c r="D781" s="4">
        <v>9.66</v>
      </c>
      <c r="E781" s="4">
        <v>888.06201379005404</v>
      </c>
      <c r="F781" s="4">
        <v>93.383558055021993</v>
      </c>
      <c r="G781" s="4">
        <v>85.96</v>
      </c>
      <c r="H781" s="4">
        <v>83.75</v>
      </c>
      <c r="I781" s="5">
        <f t="shared" si="24"/>
        <v>1171.19</v>
      </c>
      <c r="J781" s="11" t="str">
        <f t="shared" si="25"/>
        <v>P0065|Dec</v>
      </c>
    </row>
    <row r="782" spans="1:10" ht="15" customHeight="1" x14ac:dyDescent="0.25">
      <c r="A782" s="2" t="s">
        <v>165</v>
      </c>
      <c r="B782" s="2" t="s">
        <v>11</v>
      </c>
      <c r="C782" s="4">
        <v>10.95339201897</v>
      </c>
      <c r="D782" s="4">
        <v>11.09</v>
      </c>
      <c r="E782" s="4">
        <v>781.35161033603504</v>
      </c>
      <c r="F782" s="4">
        <v>98.594997644995203</v>
      </c>
      <c r="G782" s="4">
        <v>85.96</v>
      </c>
      <c r="H782" s="4">
        <v>83.75</v>
      </c>
      <c r="I782" s="5">
        <f t="shared" si="24"/>
        <v>1071.7000000000003</v>
      </c>
      <c r="J782" s="11" t="str">
        <f t="shared" si="25"/>
        <v>P0065|Jan</v>
      </c>
    </row>
    <row r="783" spans="1:10" ht="15" customHeight="1" x14ac:dyDescent="0.25">
      <c r="A783" s="2" t="s">
        <v>165</v>
      </c>
      <c r="B783" s="2" t="s">
        <v>12</v>
      </c>
      <c r="C783" s="4">
        <v>25.858686913627999</v>
      </c>
      <c r="D783" s="4">
        <v>19.93</v>
      </c>
      <c r="E783" s="4">
        <v>664.54210271786405</v>
      </c>
      <c r="F783" s="4">
        <v>104.819210368508</v>
      </c>
      <c r="G783" s="4">
        <v>85.96</v>
      </c>
      <c r="H783" s="4">
        <v>83.75</v>
      </c>
      <c r="I783" s="5">
        <f t="shared" si="24"/>
        <v>984.86000000000013</v>
      </c>
      <c r="J783" s="11" t="str">
        <f t="shared" si="25"/>
        <v>P0065|Feb</v>
      </c>
    </row>
    <row r="784" spans="1:10" ht="15" customHeight="1" x14ac:dyDescent="0.25">
      <c r="A784" s="2" t="s">
        <v>165</v>
      </c>
      <c r="B784" s="2" t="s">
        <v>13</v>
      </c>
      <c r="C784" s="4">
        <v>17.322457917065801</v>
      </c>
      <c r="D784" s="4">
        <v>8.6300000000000008</v>
      </c>
      <c r="E784" s="4">
        <v>659.32174627069901</v>
      </c>
      <c r="F784" s="4">
        <v>103.995795812235</v>
      </c>
      <c r="G784" s="4">
        <v>85.96</v>
      </c>
      <c r="H784" s="4">
        <v>83.75</v>
      </c>
      <c r="I784" s="5">
        <f t="shared" si="24"/>
        <v>958.97999999999979</v>
      </c>
      <c r="J784" s="11" t="str">
        <f t="shared" si="25"/>
        <v>P0065|Mar</v>
      </c>
    </row>
    <row r="785" spans="1:10" ht="15" customHeight="1" x14ac:dyDescent="0.25">
      <c r="A785" s="2" t="s">
        <v>167</v>
      </c>
      <c r="B785" s="2" t="s">
        <v>2</v>
      </c>
      <c r="C785" s="4">
        <v>40.003461047254099</v>
      </c>
      <c r="D785" s="4">
        <v>11.19</v>
      </c>
      <c r="E785" s="4">
        <v>356.486538952746</v>
      </c>
      <c r="F785" s="4">
        <v>0</v>
      </c>
      <c r="G785" s="4">
        <v>85.96</v>
      </c>
      <c r="H785" s="4">
        <v>39.75</v>
      </c>
      <c r="I785" s="5">
        <f t="shared" si="24"/>
        <v>533.3900000000001</v>
      </c>
      <c r="J785" s="11" t="str">
        <f t="shared" si="25"/>
        <v>P0066|Apr</v>
      </c>
    </row>
    <row r="786" spans="1:10" ht="15" customHeight="1" x14ac:dyDescent="0.25">
      <c r="A786" s="2" t="s">
        <v>167</v>
      </c>
      <c r="B786" s="2" t="s">
        <v>3</v>
      </c>
      <c r="C786" s="4">
        <v>39.7234531162268</v>
      </c>
      <c r="D786" s="4">
        <v>4.04</v>
      </c>
      <c r="E786" s="4">
        <v>351.146546883773</v>
      </c>
      <c r="F786" s="4">
        <v>0</v>
      </c>
      <c r="G786" s="4">
        <v>85.96</v>
      </c>
      <c r="H786" s="4">
        <v>258.49</v>
      </c>
      <c r="I786" s="5">
        <f t="shared" si="24"/>
        <v>739.35999999999979</v>
      </c>
      <c r="J786" s="11" t="str">
        <f t="shared" si="25"/>
        <v>P0066|May</v>
      </c>
    </row>
    <row r="787" spans="1:10" ht="15" customHeight="1" x14ac:dyDescent="0.25">
      <c r="A787" s="2" t="s">
        <v>167</v>
      </c>
      <c r="B787" s="2" t="s">
        <v>4</v>
      </c>
      <c r="C787" s="4">
        <v>42.879600443951198</v>
      </c>
      <c r="D787" s="4">
        <v>6.63</v>
      </c>
      <c r="E787" s="4">
        <v>339.64039955604898</v>
      </c>
      <c r="F787" s="4">
        <v>0</v>
      </c>
      <c r="G787" s="4">
        <v>85.96</v>
      </c>
      <c r="H787" s="4">
        <v>334.92</v>
      </c>
      <c r="I787" s="5">
        <f t="shared" si="24"/>
        <v>810.0300000000002</v>
      </c>
      <c r="J787" s="11" t="str">
        <f t="shared" si="25"/>
        <v>P0066|Jun</v>
      </c>
    </row>
    <row r="788" spans="1:10" ht="15" customHeight="1" x14ac:dyDescent="0.25">
      <c r="A788" s="2" t="s">
        <v>167</v>
      </c>
      <c r="B788" s="2" t="s">
        <v>5</v>
      </c>
      <c r="C788" s="4">
        <v>41.887403082026097</v>
      </c>
      <c r="D788" s="4">
        <v>9.5500000000000007</v>
      </c>
      <c r="E788" s="4">
        <v>435.022596917974</v>
      </c>
      <c r="F788" s="4">
        <v>0</v>
      </c>
      <c r="G788" s="4">
        <v>85.96</v>
      </c>
      <c r="H788" s="4">
        <v>897.77</v>
      </c>
      <c r="I788" s="5">
        <f t="shared" si="24"/>
        <v>1470.19</v>
      </c>
      <c r="J788" s="11" t="str">
        <f t="shared" si="25"/>
        <v>P0066|Jul</v>
      </c>
    </row>
    <row r="789" spans="1:10" ht="15" customHeight="1" x14ac:dyDescent="0.25">
      <c r="A789" s="2" t="s">
        <v>167</v>
      </c>
      <c r="B789" s="2" t="s">
        <v>6</v>
      </c>
      <c r="C789" s="4">
        <v>49.4492260692464</v>
      </c>
      <c r="D789" s="4">
        <v>10.29</v>
      </c>
      <c r="E789" s="4">
        <v>426.62077393075401</v>
      </c>
      <c r="F789" s="4">
        <v>0</v>
      </c>
      <c r="G789" s="4">
        <v>85.96</v>
      </c>
      <c r="H789" s="4">
        <v>828.13</v>
      </c>
      <c r="I789" s="5">
        <f t="shared" si="24"/>
        <v>1400.4500000000003</v>
      </c>
      <c r="J789" s="11" t="str">
        <f t="shared" si="25"/>
        <v>P0066|Aug</v>
      </c>
    </row>
    <row r="790" spans="1:10" ht="15" customHeight="1" x14ac:dyDescent="0.25">
      <c r="A790" s="2" t="s">
        <v>167</v>
      </c>
      <c r="B790" s="2" t="s">
        <v>7</v>
      </c>
      <c r="C790" s="4">
        <v>19.518241184153201</v>
      </c>
      <c r="D790" s="4">
        <v>4.04</v>
      </c>
      <c r="E790" s="4">
        <v>442.68175881584699</v>
      </c>
      <c r="F790" s="4">
        <v>0</v>
      </c>
      <c r="G790" s="4">
        <v>85.96</v>
      </c>
      <c r="H790" s="4">
        <v>177.3</v>
      </c>
      <c r="I790" s="5">
        <f t="shared" si="24"/>
        <v>729.50000000000023</v>
      </c>
      <c r="J790" s="11" t="str">
        <f t="shared" si="25"/>
        <v>P0066|Sep</v>
      </c>
    </row>
    <row r="791" spans="1:10" ht="15" customHeight="1" x14ac:dyDescent="0.25">
      <c r="A791" s="2" t="s">
        <v>167</v>
      </c>
      <c r="B791" s="2" t="s">
        <v>8</v>
      </c>
      <c r="C791" s="4">
        <v>43.861598786081302</v>
      </c>
      <c r="D791" s="4">
        <v>7.74</v>
      </c>
      <c r="E791" s="4">
        <v>445.87840121391901</v>
      </c>
      <c r="F791" s="4">
        <v>0</v>
      </c>
      <c r="G791" s="4">
        <v>85.96</v>
      </c>
      <c r="H791" s="4">
        <v>122.63</v>
      </c>
      <c r="I791" s="5">
        <f t="shared" si="24"/>
        <v>706.07000000000028</v>
      </c>
      <c r="J791" s="11" t="str">
        <f t="shared" si="25"/>
        <v>P0066|Oct</v>
      </c>
    </row>
    <row r="792" spans="1:10" ht="15" customHeight="1" x14ac:dyDescent="0.25">
      <c r="A792" s="2" t="s">
        <v>167</v>
      </c>
      <c r="B792" s="2" t="s">
        <v>9</v>
      </c>
      <c r="C792" s="4">
        <v>29.881739696055799</v>
      </c>
      <c r="D792" s="4">
        <v>4.8600000000000003</v>
      </c>
      <c r="E792" s="4">
        <v>421.85985453255302</v>
      </c>
      <c r="F792" s="4">
        <v>88.718405771391403</v>
      </c>
      <c r="G792" s="4">
        <v>85.96</v>
      </c>
      <c r="H792" s="4">
        <v>31.64</v>
      </c>
      <c r="I792" s="5">
        <f t="shared" si="24"/>
        <v>662.92000000000019</v>
      </c>
      <c r="J792" s="11" t="str">
        <f t="shared" si="25"/>
        <v>P0066|Nov</v>
      </c>
    </row>
    <row r="793" spans="1:10" ht="15" customHeight="1" x14ac:dyDescent="0.25">
      <c r="A793" s="2" t="s">
        <v>167</v>
      </c>
      <c r="B793" s="2" t="s">
        <v>10</v>
      </c>
      <c r="C793" s="4">
        <v>10.428104349591401</v>
      </c>
      <c r="D793" s="4">
        <v>10.07</v>
      </c>
      <c r="E793" s="4">
        <v>727.34994670862295</v>
      </c>
      <c r="F793" s="4">
        <v>76.481948941785504</v>
      </c>
      <c r="G793" s="4">
        <v>85.96</v>
      </c>
      <c r="H793" s="4">
        <v>55.84</v>
      </c>
      <c r="I793" s="5">
        <f t="shared" si="24"/>
        <v>966.12999999999988</v>
      </c>
      <c r="J793" s="11" t="str">
        <f t="shared" si="25"/>
        <v>P0066|Dec</v>
      </c>
    </row>
    <row r="794" spans="1:10" ht="15" customHeight="1" x14ac:dyDescent="0.25">
      <c r="A794" s="2" t="s">
        <v>167</v>
      </c>
      <c r="B794" s="2" t="s">
        <v>11</v>
      </c>
      <c r="C794" s="4">
        <v>39.3554198772365</v>
      </c>
      <c r="D794" s="4">
        <v>8.67</v>
      </c>
      <c r="E794" s="4">
        <v>715.55308867702797</v>
      </c>
      <c r="F794" s="4">
        <v>75.241491445735903</v>
      </c>
      <c r="G794" s="4">
        <v>85.96</v>
      </c>
      <c r="H794" s="4">
        <v>55.84</v>
      </c>
      <c r="I794" s="5">
        <f t="shared" si="24"/>
        <v>980.62000000000046</v>
      </c>
      <c r="J794" s="11" t="str">
        <f t="shared" si="25"/>
        <v>P0066|Jan</v>
      </c>
    </row>
    <row r="795" spans="1:10" ht="15" customHeight="1" x14ac:dyDescent="0.25">
      <c r="A795" s="2" t="s">
        <v>167</v>
      </c>
      <c r="B795" s="2" t="s">
        <v>12</v>
      </c>
      <c r="C795" s="4">
        <v>20.204291011831199</v>
      </c>
      <c r="D795" s="4">
        <v>4.04</v>
      </c>
      <c r="E795" s="4">
        <v>628.26063923715299</v>
      </c>
      <c r="F795" s="4">
        <v>79.275069751015394</v>
      </c>
      <c r="G795" s="4">
        <v>85.96</v>
      </c>
      <c r="H795" s="4">
        <v>55.84</v>
      </c>
      <c r="I795" s="5">
        <f t="shared" si="24"/>
        <v>873.5799999999997</v>
      </c>
      <c r="J795" s="11" t="str">
        <f t="shared" si="25"/>
        <v>P0066|Feb</v>
      </c>
    </row>
    <row r="796" spans="1:10" ht="15" customHeight="1" x14ac:dyDescent="0.25">
      <c r="A796" s="2" t="s">
        <v>167</v>
      </c>
      <c r="B796" s="2" t="s">
        <v>13</v>
      </c>
      <c r="C796" s="4">
        <v>17.388591065292101</v>
      </c>
      <c r="D796" s="4">
        <v>4.04</v>
      </c>
      <c r="E796" s="4">
        <v>531.31806032837005</v>
      </c>
      <c r="F796" s="4">
        <v>83.803348606338304</v>
      </c>
      <c r="G796" s="4">
        <v>85.96</v>
      </c>
      <c r="H796" s="4">
        <v>55.84</v>
      </c>
      <c r="I796" s="5">
        <f t="shared" si="24"/>
        <v>778.35000000000059</v>
      </c>
      <c r="J796" s="11" t="str">
        <f t="shared" si="25"/>
        <v>P0066|Mar</v>
      </c>
    </row>
    <row r="797" spans="1:10" ht="15" customHeight="1" x14ac:dyDescent="0.25">
      <c r="A797" s="2" t="s">
        <v>169</v>
      </c>
      <c r="B797" s="2" t="s">
        <v>2</v>
      </c>
      <c r="C797" s="4">
        <v>73.165206857087199</v>
      </c>
      <c r="D797" s="4">
        <v>21.62</v>
      </c>
      <c r="E797" s="4">
        <v>793.48479314291296</v>
      </c>
      <c r="F797" s="4">
        <v>0</v>
      </c>
      <c r="G797" s="4">
        <v>85.96</v>
      </c>
      <c r="H797" s="4">
        <v>119.25</v>
      </c>
      <c r="I797" s="5">
        <f t="shared" si="24"/>
        <v>1093.4800000000002</v>
      </c>
      <c r="J797" s="11" t="str">
        <f t="shared" si="25"/>
        <v>P0067|Apr</v>
      </c>
    </row>
    <row r="798" spans="1:10" ht="15" customHeight="1" x14ac:dyDescent="0.25">
      <c r="A798" s="2" t="s">
        <v>169</v>
      </c>
      <c r="B798" s="2" t="s">
        <v>3</v>
      </c>
      <c r="C798" s="4">
        <v>96.615720493080801</v>
      </c>
      <c r="D798" s="4">
        <v>18.96</v>
      </c>
      <c r="E798" s="4">
        <v>765.43427950691898</v>
      </c>
      <c r="F798" s="4">
        <v>0</v>
      </c>
      <c r="G798" s="4">
        <v>85.96</v>
      </c>
      <c r="H798" s="4">
        <v>775.48</v>
      </c>
      <c r="I798" s="5">
        <f t="shared" si="24"/>
        <v>1742.4499999999998</v>
      </c>
      <c r="J798" s="11" t="str">
        <f t="shared" si="25"/>
        <v>P0067|May</v>
      </c>
    </row>
    <row r="799" spans="1:10" ht="15" customHeight="1" x14ac:dyDescent="0.25">
      <c r="A799" s="2" t="s">
        <v>169</v>
      </c>
      <c r="B799" s="2" t="s">
        <v>4</v>
      </c>
      <c r="C799" s="4">
        <v>64.096072332997295</v>
      </c>
      <c r="D799" s="4">
        <v>24.82</v>
      </c>
      <c r="E799" s="4">
        <v>784.25392766700304</v>
      </c>
      <c r="F799" s="4">
        <v>0</v>
      </c>
      <c r="G799" s="4">
        <v>85.96</v>
      </c>
      <c r="H799" s="4">
        <v>1004.76</v>
      </c>
      <c r="I799" s="5">
        <f t="shared" si="24"/>
        <v>1963.8900000000003</v>
      </c>
      <c r="J799" s="11" t="str">
        <f t="shared" si="25"/>
        <v>P0067|Jun</v>
      </c>
    </row>
    <row r="800" spans="1:10" ht="15" customHeight="1" x14ac:dyDescent="0.25">
      <c r="A800" s="2" t="s">
        <v>169</v>
      </c>
      <c r="B800" s="2" t="s">
        <v>5</v>
      </c>
      <c r="C800" s="4">
        <v>81.158805682639098</v>
      </c>
      <c r="D800" s="4">
        <v>20.66</v>
      </c>
      <c r="E800" s="4">
        <v>776.48119431736097</v>
      </c>
      <c r="F800" s="4">
        <v>0</v>
      </c>
      <c r="G800" s="4">
        <v>85.96</v>
      </c>
      <c r="H800" s="4">
        <v>2693.31</v>
      </c>
      <c r="I800" s="5">
        <f t="shared" si="24"/>
        <v>3657.57</v>
      </c>
      <c r="J800" s="11" t="str">
        <f t="shared" si="25"/>
        <v>P0067|Jul</v>
      </c>
    </row>
    <row r="801" spans="1:10" ht="15" customHeight="1" x14ac:dyDescent="0.25">
      <c r="A801" s="2" t="s">
        <v>169</v>
      </c>
      <c r="B801" s="2" t="s">
        <v>6</v>
      </c>
      <c r="C801" s="4">
        <v>59.134207427200103</v>
      </c>
      <c r="D801" s="4">
        <v>18.39</v>
      </c>
      <c r="E801" s="4">
        <v>788.73579257280005</v>
      </c>
      <c r="F801" s="4">
        <v>0</v>
      </c>
      <c r="G801" s="4">
        <v>85.96</v>
      </c>
      <c r="H801" s="4">
        <v>2484.4</v>
      </c>
      <c r="I801" s="5">
        <f t="shared" si="24"/>
        <v>3436.6200000000003</v>
      </c>
      <c r="J801" s="11" t="str">
        <f t="shared" si="25"/>
        <v>P0067|Aug</v>
      </c>
    </row>
    <row r="802" spans="1:10" ht="15" customHeight="1" x14ac:dyDescent="0.25">
      <c r="A802" s="2" t="s">
        <v>169</v>
      </c>
      <c r="B802" s="2" t="s">
        <v>7</v>
      </c>
      <c r="C802" s="4">
        <v>59.817327831179398</v>
      </c>
      <c r="D802" s="4">
        <v>20.97</v>
      </c>
      <c r="E802" s="4">
        <v>783.94267216882099</v>
      </c>
      <c r="F802" s="4">
        <v>0</v>
      </c>
      <c r="G802" s="4">
        <v>85.96</v>
      </c>
      <c r="H802" s="4">
        <v>531.9</v>
      </c>
      <c r="I802" s="5">
        <f t="shared" si="24"/>
        <v>1482.5900000000004</v>
      </c>
      <c r="J802" s="11" t="str">
        <f t="shared" si="25"/>
        <v>P0067|Sep</v>
      </c>
    </row>
    <row r="803" spans="1:10" ht="15" customHeight="1" x14ac:dyDescent="0.25">
      <c r="A803" s="2" t="s">
        <v>169</v>
      </c>
      <c r="B803" s="2" t="s">
        <v>8</v>
      </c>
      <c r="C803" s="4">
        <v>87.597798351451402</v>
      </c>
      <c r="D803" s="4">
        <v>11.33</v>
      </c>
      <c r="E803" s="4">
        <v>774.07220164854903</v>
      </c>
      <c r="F803" s="4">
        <v>0</v>
      </c>
      <c r="G803" s="4">
        <v>85.96</v>
      </c>
      <c r="H803" s="4">
        <v>367.9</v>
      </c>
      <c r="I803" s="5">
        <f t="shared" si="24"/>
        <v>1326.8600000000006</v>
      </c>
      <c r="J803" s="11" t="str">
        <f t="shared" si="25"/>
        <v>P0067|Oct</v>
      </c>
    </row>
    <row r="804" spans="1:10" ht="15" customHeight="1" x14ac:dyDescent="0.25">
      <c r="A804" s="2" t="s">
        <v>169</v>
      </c>
      <c r="B804" s="2" t="s">
        <v>9</v>
      </c>
      <c r="C804" s="4">
        <v>85.4217919780952</v>
      </c>
      <c r="D804" s="4">
        <v>17.61</v>
      </c>
      <c r="E804" s="4">
        <v>699.75149855694497</v>
      </c>
      <c r="F804" s="4">
        <v>220.75670946496001</v>
      </c>
      <c r="G804" s="4">
        <v>85.96</v>
      </c>
      <c r="H804" s="4">
        <v>94.93</v>
      </c>
      <c r="I804" s="5">
        <f t="shared" si="24"/>
        <v>1204.4300000000003</v>
      </c>
      <c r="J804" s="11" t="str">
        <f t="shared" si="25"/>
        <v>P0067|Nov</v>
      </c>
    </row>
    <row r="805" spans="1:10" ht="15" customHeight="1" x14ac:dyDescent="0.25">
      <c r="A805" s="2" t="s">
        <v>169</v>
      </c>
      <c r="B805" s="2" t="s">
        <v>10</v>
      </c>
      <c r="C805" s="4">
        <v>64.141653702816001</v>
      </c>
      <c r="D805" s="4">
        <v>10.38</v>
      </c>
      <c r="E805" s="4">
        <v>1548.6255431673001</v>
      </c>
      <c r="F805" s="4">
        <v>162.85280312988101</v>
      </c>
      <c r="G805" s="4">
        <v>85.96</v>
      </c>
      <c r="H805" s="4">
        <v>167.51</v>
      </c>
      <c r="I805" s="5">
        <f t="shared" si="24"/>
        <v>2039.4699999999971</v>
      </c>
      <c r="J805" s="11" t="str">
        <f t="shared" si="25"/>
        <v>P0067|Dec</v>
      </c>
    </row>
    <row r="806" spans="1:10" ht="15" customHeight="1" x14ac:dyDescent="0.25">
      <c r="A806" s="2" t="s">
        <v>169</v>
      </c>
      <c r="B806" s="2" t="s">
        <v>11</v>
      </c>
      <c r="C806" s="4">
        <v>29.847069717265299</v>
      </c>
      <c r="D806" s="4">
        <v>13.13</v>
      </c>
      <c r="E806" s="4">
        <v>1165.3684541736</v>
      </c>
      <c r="F806" s="4">
        <v>183.824476109138</v>
      </c>
      <c r="G806" s="4">
        <v>85.96</v>
      </c>
      <c r="H806" s="4">
        <v>167.51</v>
      </c>
      <c r="I806" s="5">
        <f t="shared" si="24"/>
        <v>1645.6400000000033</v>
      </c>
      <c r="J806" s="11" t="str">
        <f t="shared" si="25"/>
        <v>P0067|Jan</v>
      </c>
    </row>
    <row r="807" spans="1:10" ht="15" customHeight="1" x14ac:dyDescent="0.25">
      <c r="A807" s="2" t="s">
        <v>169</v>
      </c>
      <c r="B807" s="2" t="s">
        <v>12</v>
      </c>
      <c r="C807" s="4">
        <v>49.185224656228897</v>
      </c>
      <c r="D807" s="4">
        <v>11.49</v>
      </c>
      <c r="E807" s="4">
        <v>1160.5675852364</v>
      </c>
      <c r="F807" s="4">
        <v>183.06719010737001</v>
      </c>
      <c r="G807" s="4">
        <v>85.96</v>
      </c>
      <c r="H807" s="4">
        <v>167.51</v>
      </c>
      <c r="I807" s="5">
        <f t="shared" si="24"/>
        <v>1657.7799999999988</v>
      </c>
      <c r="J807" s="11" t="str">
        <f t="shared" si="25"/>
        <v>P0067|Feb</v>
      </c>
    </row>
    <row r="808" spans="1:10" ht="15" customHeight="1" x14ac:dyDescent="0.25">
      <c r="A808" s="2" t="s">
        <v>169</v>
      </c>
      <c r="B808" s="2" t="s">
        <v>13</v>
      </c>
      <c r="C808" s="4">
        <v>101.37885095753499</v>
      </c>
      <c r="D808" s="4">
        <v>16.010000000000002</v>
      </c>
      <c r="E808" s="4">
        <v>922.22051516209604</v>
      </c>
      <c r="F808" s="4">
        <v>193.96063388036799</v>
      </c>
      <c r="G808" s="4">
        <v>85.96</v>
      </c>
      <c r="H808" s="4">
        <v>167.51</v>
      </c>
      <c r="I808" s="5">
        <f t="shared" si="24"/>
        <v>1487.0399999999991</v>
      </c>
      <c r="J808" s="11" t="str">
        <f t="shared" si="25"/>
        <v>P0067|Mar</v>
      </c>
    </row>
    <row r="809" spans="1:10" ht="15" customHeight="1" x14ac:dyDescent="0.25">
      <c r="A809" s="2" t="s">
        <v>171</v>
      </c>
      <c r="B809" s="2" t="s">
        <v>2</v>
      </c>
      <c r="C809" s="4">
        <v>41.450013123750999</v>
      </c>
      <c r="D809" s="4">
        <v>18.63</v>
      </c>
      <c r="E809" s="4">
        <v>679.71998687624898</v>
      </c>
      <c r="F809" s="4">
        <v>0</v>
      </c>
      <c r="G809" s="4">
        <v>85.96</v>
      </c>
      <c r="H809" s="4">
        <v>99.37</v>
      </c>
      <c r="I809" s="5">
        <f t="shared" si="24"/>
        <v>925.13</v>
      </c>
      <c r="J809" s="11" t="str">
        <f t="shared" si="25"/>
        <v>P0068|Apr</v>
      </c>
    </row>
    <row r="810" spans="1:10" ht="15" customHeight="1" x14ac:dyDescent="0.25">
      <c r="A810" s="2" t="s">
        <v>171</v>
      </c>
      <c r="B810" s="2" t="s">
        <v>3</v>
      </c>
      <c r="C810" s="4">
        <v>57.678591954858803</v>
      </c>
      <c r="D810" s="4">
        <v>15.49</v>
      </c>
      <c r="E810" s="4">
        <v>655.39140804514102</v>
      </c>
      <c r="F810" s="4">
        <v>0</v>
      </c>
      <c r="G810" s="4">
        <v>85.96</v>
      </c>
      <c r="H810" s="4">
        <v>646.23</v>
      </c>
      <c r="I810" s="5">
        <f t="shared" si="24"/>
        <v>1460.75</v>
      </c>
      <c r="J810" s="11" t="str">
        <f t="shared" si="25"/>
        <v>P0068|May</v>
      </c>
    </row>
    <row r="811" spans="1:10" ht="15" customHeight="1" x14ac:dyDescent="0.25">
      <c r="A811" s="2" t="s">
        <v>171</v>
      </c>
      <c r="B811" s="2" t="s">
        <v>4</v>
      </c>
      <c r="C811" s="4">
        <v>66.619977043158897</v>
      </c>
      <c r="D811" s="4">
        <v>14.66</v>
      </c>
      <c r="E811" s="4">
        <v>648.15002295684098</v>
      </c>
      <c r="F811" s="4">
        <v>0</v>
      </c>
      <c r="G811" s="4">
        <v>85.96</v>
      </c>
      <c r="H811" s="4">
        <v>837.3</v>
      </c>
      <c r="I811" s="5">
        <f t="shared" si="24"/>
        <v>1652.6899999999998</v>
      </c>
      <c r="J811" s="11" t="str">
        <f t="shared" si="25"/>
        <v>P0068|Jun</v>
      </c>
    </row>
    <row r="812" spans="1:10" ht="15" customHeight="1" x14ac:dyDescent="0.25">
      <c r="A812" s="2" t="s">
        <v>171</v>
      </c>
      <c r="B812" s="2" t="s">
        <v>5</v>
      </c>
      <c r="C812" s="4">
        <v>200.27983449012299</v>
      </c>
      <c r="D812" s="4">
        <v>20</v>
      </c>
      <c r="E812" s="4">
        <v>757.28016550987695</v>
      </c>
      <c r="F812" s="4">
        <v>0</v>
      </c>
      <c r="G812" s="4">
        <v>85.96</v>
      </c>
      <c r="H812" s="4">
        <v>2244.4299999999998</v>
      </c>
      <c r="I812" s="5">
        <f t="shared" si="24"/>
        <v>3307.95</v>
      </c>
      <c r="J812" s="11" t="str">
        <f t="shared" si="25"/>
        <v>P0068|Jul</v>
      </c>
    </row>
    <row r="813" spans="1:10" ht="15" customHeight="1" x14ac:dyDescent="0.25">
      <c r="A813" s="2" t="s">
        <v>171</v>
      </c>
      <c r="B813" s="2" t="s">
        <v>6</v>
      </c>
      <c r="C813" s="4">
        <v>65.693523519418903</v>
      </c>
      <c r="D813" s="4">
        <v>10.86</v>
      </c>
      <c r="E813" s="4">
        <v>816.64647648058099</v>
      </c>
      <c r="F813" s="4">
        <v>0</v>
      </c>
      <c r="G813" s="4">
        <v>85.96</v>
      </c>
      <c r="H813" s="4">
        <v>2070.33</v>
      </c>
      <c r="I813" s="5">
        <f t="shared" si="24"/>
        <v>3049.49</v>
      </c>
      <c r="J813" s="11" t="str">
        <f t="shared" si="25"/>
        <v>P0068|Aug</v>
      </c>
    </row>
    <row r="814" spans="1:10" ht="15" customHeight="1" x14ac:dyDescent="0.25">
      <c r="A814" s="2" t="s">
        <v>171</v>
      </c>
      <c r="B814" s="2" t="s">
        <v>7</v>
      </c>
      <c r="C814" s="4">
        <v>64.099952781296807</v>
      </c>
      <c r="D814" s="4">
        <v>23.26</v>
      </c>
      <c r="E814" s="4">
        <v>646.73004721870302</v>
      </c>
      <c r="F814" s="4">
        <v>0</v>
      </c>
      <c r="G814" s="4">
        <v>85.96</v>
      </c>
      <c r="H814" s="4">
        <v>443.25</v>
      </c>
      <c r="I814" s="5">
        <f t="shared" si="24"/>
        <v>1263.2999999999997</v>
      </c>
      <c r="J814" s="11" t="str">
        <f t="shared" si="25"/>
        <v>P0068|Sep</v>
      </c>
    </row>
    <row r="815" spans="1:10" ht="15" customHeight="1" x14ac:dyDescent="0.25">
      <c r="A815" s="2" t="s">
        <v>171</v>
      </c>
      <c r="B815" s="2" t="s">
        <v>8</v>
      </c>
      <c r="C815" s="4">
        <v>48.795822251054197</v>
      </c>
      <c r="D815" s="4">
        <v>20.18</v>
      </c>
      <c r="E815" s="4">
        <v>666.64417774894605</v>
      </c>
      <c r="F815" s="4">
        <v>0</v>
      </c>
      <c r="G815" s="4">
        <v>85.96</v>
      </c>
      <c r="H815" s="4">
        <v>306.58</v>
      </c>
      <c r="I815" s="5">
        <f t="shared" si="24"/>
        <v>1128.1600000000003</v>
      </c>
      <c r="J815" s="11" t="str">
        <f t="shared" si="25"/>
        <v>P0068|Oct</v>
      </c>
    </row>
    <row r="816" spans="1:10" ht="15" customHeight="1" x14ac:dyDescent="0.25">
      <c r="A816" s="2" t="s">
        <v>171</v>
      </c>
      <c r="B816" s="2" t="s">
        <v>9</v>
      </c>
      <c r="C816" s="4">
        <v>58.537130781926002</v>
      </c>
      <c r="D816" s="4">
        <v>20.239999999999998</v>
      </c>
      <c r="E816" s="4">
        <v>588.53749052143303</v>
      </c>
      <c r="F816" s="4">
        <v>188.01537869664099</v>
      </c>
      <c r="G816" s="4">
        <v>85.96</v>
      </c>
      <c r="H816" s="4">
        <v>79.11</v>
      </c>
      <c r="I816" s="5">
        <f t="shared" si="24"/>
        <v>1020.4</v>
      </c>
      <c r="J816" s="11" t="str">
        <f t="shared" si="25"/>
        <v>P0068|Nov</v>
      </c>
    </row>
    <row r="817" spans="1:10" ht="15" customHeight="1" x14ac:dyDescent="0.25">
      <c r="A817" s="2" t="s">
        <v>171</v>
      </c>
      <c r="B817" s="2" t="s">
        <v>10</v>
      </c>
      <c r="C817" s="4">
        <v>43.846443419267302</v>
      </c>
      <c r="D817" s="4">
        <v>11.54</v>
      </c>
      <c r="E817" s="4">
        <v>1143.1910990501999</v>
      </c>
      <c r="F817" s="4">
        <v>146.08245753052901</v>
      </c>
      <c r="G817" s="4">
        <v>85.96</v>
      </c>
      <c r="H817" s="4">
        <v>139.59</v>
      </c>
      <c r="I817" s="5">
        <f t="shared" si="24"/>
        <v>1570.2099999999962</v>
      </c>
      <c r="J817" s="11" t="str">
        <f t="shared" si="25"/>
        <v>P0068|Dec</v>
      </c>
    </row>
    <row r="818" spans="1:10" ht="15" customHeight="1" x14ac:dyDescent="0.25">
      <c r="A818" s="2" t="s">
        <v>171</v>
      </c>
      <c r="B818" s="2" t="s">
        <v>11</v>
      </c>
      <c r="C818" s="4">
        <v>53.0538942737927</v>
      </c>
      <c r="D818" s="4">
        <v>16.190000000000001</v>
      </c>
      <c r="E818" s="4">
        <v>1147.0327442883499</v>
      </c>
      <c r="F818" s="4">
        <v>146.57336143785901</v>
      </c>
      <c r="G818" s="4">
        <v>85.96</v>
      </c>
      <c r="H818" s="4">
        <v>139.59</v>
      </c>
      <c r="I818" s="5">
        <f t="shared" si="24"/>
        <v>1588.4000000000015</v>
      </c>
      <c r="J818" s="11" t="str">
        <f t="shared" si="25"/>
        <v>P0068|Jan</v>
      </c>
    </row>
    <row r="819" spans="1:10" ht="15" customHeight="1" x14ac:dyDescent="0.25">
      <c r="A819" s="2" t="s">
        <v>171</v>
      </c>
      <c r="B819" s="2" t="s">
        <v>12</v>
      </c>
      <c r="C819" s="4">
        <v>33.252553335276801</v>
      </c>
      <c r="D819" s="4">
        <v>13.88</v>
      </c>
      <c r="E819" s="4">
        <v>968.01537116052305</v>
      </c>
      <c r="F819" s="4">
        <v>154.62207550420101</v>
      </c>
      <c r="G819" s="4">
        <v>85.96</v>
      </c>
      <c r="H819" s="4">
        <v>139.59</v>
      </c>
      <c r="I819" s="5">
        <f t="shared" si="24"/>
        <v>1395.3200000000008</v>
      </c>
      <c r="J819" s="11" t="str">
        <f t="shared" si="25"/>
        <v>P0068|Feb</v>
      </c>
    </row>
    <row r="820" spans="1:10" ht="15" customHeight="1" x14ac:dyDescent="0.25">
      <c r="A820" s="2" t="s">
        <v>171</v>
      </c>
      <c r="B820" s="2" t="s">
        <v>13</v>
      </c>
      <c r="C820" s="4">
        <v>72.938155786995594</v>
      </c>
      <c r="D820" s="4">
        <v>13.44</v>
      </c>
      <c r="E820" s="4">
        <v>947.911051971647</v>
      </c>
      <c r="F820" s="4">
        <v>151.410792241357</v>
      </c>
      <c r="G820" s="4">
        <v>85.96</v>
      </c>
      <c r="H820" s="4">
        <v>139.59</v>
      </c>
      <c r="I820" s="5">
        <f t="shared" si="24"/>
        <v>1411.2499999999995</v>
      </c>
      <c r="J820" s="11" t="str">
        <f t="shared" si="25"/>
        <v>P0068|Mar</v>
      </c>
    </row>
    <row r="821" spans="1:10" ht="15" customHeight="1" x14ac:dyDescent="0.25">
      <c r="A821" s="2" t="s">
        <v>173</v>
      </c>
      <c r="B821" s="2" t="s">
        <v>2</v>
      </c>
      <c r="C821" s="4">
        <v>52.488579970104603</v>
      </c>
      <c r="D821" s="4">
        <v>15.79</v>
      </c>
      <c r="E821" s="4">
        <v>658.45142002989496</v>
      </c>
      <c r="F821" s="4">
        <v>0</v>
      </c>
      <c r="G821" s="4">
        <v>85.96</v>
      </c>
      <c r="H821" s="4">
        <v>99.37</v>
      </c>
      <c r="I821" s="5">
        <f t="shared" si="24"/>
        <v>912.0599999999996</v>
      </c>
      <c r="J821" s="11" t="str">
        <f t="shared" si="25"/>
        <v>P0069|Apr</v>
      </c>
    </row>
    <row r="822" spans="1:10" ht="15" customHeight="1" x14ac:dyDescent="0.25">
      <c r="A822" s="2" t="s">
        <v>173</v>
      </c>
      <c r="B822" s="2" t="s">
        <v>3</v>
      </c>
      <c r="C822" s="4">
        <v>95.180896623891599</v>
      </c>
      <c r="D822" s="4">
        <v>15.7</v>
      </c>
      <c r="E822" s="4">
        <v>638.03910337610796</v>
      </c>
      <c r="F822" s="4">
        <v>0</v>
      </c>
      <c r="G822" s="4">
        <v>85.96</v>
      </c>
      <c r="H822" s="4">
        <v>646.23</v>
      </c>
      <c r="I822" s="5">
        <f t="shared" si="24"/>
        <v>1481.1099999999997</v>
      </c>
      <c r="J822" s="11" t="str">
        <f t="shared" si="25"/>
        <v>P0069|May</v>
      </c>
    </row>
    <row r="823" spans="1:10" ht="15" customHeight="1" x14ac:dyDescent="0.25">
      <c r="A823" s="2" t="s">
        <v>173</v>
      </c>
      <c r="B823" s="2" t="s">
        <v>4</v>
      </c>
      <c r="C823" s="4">
        <v>50.177985876121802</v>
      </c>
      <c r="D823" s="4">
        <v>4.04</v>
      </c>
      <c r="E823" s="4">
        <v>664.83201412387803</v>
      </c>
      <c r="F823" s="4">
        <v>0</v>
      </c>
      <c r="G823" s="4">
        <v>85.96</v>
      </c>
      <c r="H823" s="4">
        <v>837.3</v>
      </c>
      <c r="I823" s="5">
        <f t="shared" si="24"/>
        <v>1642.31</v>
      </c>
      <c r="J823" s="11" t="str">
        <f t="shared" si="25"/>
        <v>P0069|Jun</v>
      </c>
    </row>
    <row r="824" spans="1:10" ht="15" customHeight="1" x14ac:dyDescent="0.25">
      <c r="A824" s="2" t="s">
        <v>173</v>
      </c>
      <c r="B824" s="2" t="s">
        <v>5</v>
      </c>
      <c r="C824" s="4">
        <v>54.440094876660297</v>
      </c>
      <c r="D824" s="4">
        <v>20.079999999999998</v>
      </c>
      <c r="E824" s="4">
        <v>647.94990512334005</v>
      </c>
      <c r="F824" s="4">
        <v>0</v>
      </c>
      <c r="G824" s="4">
        <v>85.96</v>
      </c>
      <c r="H824" s="4">
        <v>2244.4299999999998</v>
      </c>
      <c r="I824" s="5">
        <f t="shared" si="24"/>
        <v>3052.86</v>
      </c>
      <c r="J824" s="11" t="str">
        <f t="shared" si="25"/>
        <v>P0069|Jul</v>
      </c>
    </row>
    <row r="825" spans="1:10" ht="15" customHeight="1" x14ac:dyDescent="0.25">
      <c r="A825" s="2" t="s">
        <v>173</v>
      </c>
      <c r="B825" s="2" t="s">
        <v>6</v>
      </c>
      <c r="C825" s="4">
        <v>60.288763316350199</v>
      </c>
      <c r="D825" s="4">
        <v>20.88</v>
      </c>
      <c r="E825" s="4">
        <v>647.12123668364995</v>
      </c>
      <c r="F825" s="4">
        <v>0</v>
      </c>
      <c r="G825" s="4">
        <v>85.96</v>
      </c>
      <c r="H825" s="4">
        <v>2070.33</v>
      </c>
      <c r="I825" s="5">
        <f t="shared" si="24"/>
        <v>2884.58</v>
      </c>
      <c r="J825" s="11" t="str">
        <f t="shared" si="25"/>
        <v>P0069|Aug</v>
      </c>
    </row>
    <row r="826" spans="1:10" ht="15" customHeight="1" x14ac:dyDescent="0.25">
      <c r="A826" s="2" t="s">
        <v>173</v>
      </c>
      <c r="B826" s="2" t="s">
        <v>7</v>
      </c>
      <c r="C826" s="4">
        <v>69.673934660307907</v>
      </c>
      <c r="D826" s="4">
        <v>17.64</v>
      </c>
      <c r="E826" s="4">
        <v>644.33606533969203</v>
      </c>
      <c r="F826" s="4">
        <v>0</v>
      </c>
      <c r="G826" s="4">
        <v>85.96</v>
      </c>
      <c r="H826" s="4">
        <v>443.25</v>
      </c>
      <c r="I826" s="5">
        <f t="shared" si="24"/>
        <v>1260.8600000000001</v>
      </c>
      <c r="J826" s="11" t="str">
        <f t="shared" si="25"/>
        <v>P0069|Sep</v>
      </c>
    </row>
    <row r="827" spans="1:10" ht="15" customHeight="1" x14ac:dyDescent="0.25">
      <c r="A827" s="2" t="s">
        <v>173</v>
      </c>
      <c r="B827" s="2" t="s">
        <v>8</v>
      </c>
      <c r="C827" s="4">
        <v>92.016968515907905</v>
      </c>
      <c r="D827" s="4">
        <v>9.19</v>
      </c>
      <c r="E827" s="4">
        <v>635.29303148409201</v>
      </c>
      <c r="F827" s="4">
        <v>0</v>
      </c>
      <c r="G827" s="4">
        <v>85.96</v>
      </c>
      <c r="H827" s="4">
        <v>306.58</v>
      </c>
      <c r="I827" s="5">
        <f t="shared" si="24"/>
        <v>1129.04</v>
      </c>
      <c r="J827" s="11" t="str">
        <f t="shared" si="25"/>
        <v>P0069|Oct</v>
      </c>
    </row>
    <row r="828" spans="1:10" ht="15" customHeight="1" x14ac:dyDescent="0.25">
      <c r="A828" s="2" t="s">
        <v>173</v>
      </c>
      <c r="B828" s="2" t="s">
        <v>9</v>
      </c>
      <c r="C828" s="4">
        <v>96.156854258083797</v>
      </c>
      <c r="D828" s="4">
        <v>14.73</v>
      </c>
      <c r="E828" s="4">
        <v>578.66246325565498</v>
      </c>
      <c r="F828" s="4">
        <v>184.860682486261</v>
      </c>
      <c r="G828" s="4">
        <v>85.96</v>
      </c>
      <c r="H828" s="4">
        <v>79.11</v>
      </c>
      <c r="I828" s="5">
        <f t="shared" si="24"/>
        <v>1039.4799999999998</v>
      </c>
      <c r="J828" s="11" t="str">
        <f t="shared" si="25"/>
        <v>P0069|Nov</v>
      </c>
    </row>
    <row r="829" spans="1:10" ht="15" customHeight="1" x14ac:dyDescent="0.25">
      <c r="A829" s="2" t="s">
        <v>173</v>
      </c>
      <c r="B829" s="2" t="s">
        <v>10</v>
      </c>
      <c r="C829" s="4">
        <v>38.288754359197902</v>
      </c>
      <c r="D829" s="4">
        <v>8.15</v>
      </c>
      <c r="E829" s="4">
        <v>1135.01373147341</v>
      </c>
      <c r="F829" s="4">
        <v>145.037514167393</v>
      </c>
      <c r="G829" s="4">
        <v>85.96</v>
      </c>
      <c r="H829" s="4">
        <v>139.59</v>
      </c>
      <c r="I829" s="5">
        <f t="shared" si="24"/>
        <v>1552.0400000000009</v>
      </c>
      <c r="J829" s="11" t="str">
        <f t="shared" si="25"/>
        <v>P0069|Dec</v>
      </c>
    </row>
    <row r="830" spans="1:10" ht="15" customHeight="1" x14ac:dyDescent="0.25">
      <c r="A830" s="2" t="s">
        <v>173</v>
      </c>
      <c r="B830" s="2" t="s">
        <v>11</v>
      </c>
      <c r="C830" s="4">
        <v>52.330102360151301</v>
      </c>
      <c r="D830" s="4">
        <v>15.99</v>
      </c>
      <c r="E830" s="4">
        <v>974.15683922284495</v>
      </c>
      <c r="F830" s="4">
        <v>155.60305841700401</v>
      </c>
      <c r="G830" s="4">
        <v>85.96</v>
      </c>
      <c r="H830" s="4">
        <v>139.59</v>
      </c>
      <c r="I830" s="5">
        <f t="shared" si="24"/>
        <v>1423.63</v>
      </c>
      <c r="J830" s="11" t="str">
        <f t="shared" si="25"/>
        <v>P0069|Jan</v>
      </c>
    </row>
    <row r="831" spans="1:10" ht="15" customHeight="1" x14ac:dyDescent="0.25">
      <c r="A831" s="2" t="s">
        <v>173</v>
      </c>
      <c r="B831" s="2" t="s">
        <v>12</v>
      </c>
      <c r="C831" s="4">
        <v>52.0871147853073</v>
      </c>
      <c r="D831" s="4">
        <v>14.54</v>
      </c>
      <c r="E831" s="4">
        <v>969.34795477957005</v>
      </c>
      <c r="F831" s="4">
        <v>154.834930435123</v>
      </c>
      <c r="G831" s="4">
        <v>85.96</v>
      </c>
      <c r="H831" s="4">
        <v>139.59</v>
      </c>
      <c r="I831" s="5">
        <f t="shared" si="24"/>
        <v>1416.3600000000001</v>
      </c>
      <c r="J831" s="11" t="str">
        <f t="shared" si="25"/>
        <v>P0069|Feb</v>
      </c>
    </row>
    <row r="832" spans="1:10" ht="15" customHeight="1" x14ac:dyDescent="0.25">
      <c r="A832" s="2" t="s">
        <v>173</v>
      </c>
      <c r="B832" s="2" t="s">
        <v>13</v>
      </c>
      <c r="C832" s="4">
        <v>37.4173408511706</v>
      </c>
      <c r="D832" s="4">
        <v>14.3</v>
      </c>
      <c r="E832" s="4">
        <v>970.76188086780803</v>
      </c>
      <c r="F832" s="4">
        <v>155.06077828102099</v>
      </c>
      <c r="G832" s="4">
        <v>85.96</v>
      </c>
      <c r="H832" s="4">
        <v>139.59</v>
      </c>
      <c r="I832" s="5">
        <f t="shared" si="24"/>
        <v>1403.0899999999995</v>
      </c>
      <c r="J832" s="11" t="str">
        <f t="shared" si="25"/>
        <v>P0069|Mar</v>
      </c>
    </row>
    <row r="833" spans="1:10" ht="15" customHeight="1" x14ac:dyDescent="0.25">
      <c r="A833" s="2" t="s">
        <v>175</v>
      </c>
      <c r="B833" s="2" t="s">
        <v>2</v>
      </c>
      <c r="C833" s="4">
        <v>16.071192988731902</v>
      </c>
      <c r="D833" s="4">
        <v>4.04</v>
      </c>
      <c r="E833" s="4">
        <v>454.36880701126802</v>
      </c>
      <c r="F833" s="4">
        <v>0</v>
      </c>
      <c r="G833" s="4">
        <v>85.96</v>
      </c>
      <c r="H833" s="4">
        <v>59.62</v>
      </c>
      <c r="I833" s="5">
        <f t="shared" si="24"/>
        <v>620.05999999999995</v>
      </c>
      <c r="J833" s="11" t="str">
        <f t="shared" si="25"/>
        <v>P0070|Apr</v>
      </c>
    </row>
    <row r="834" spans="1:10" ht="15" customHeight="1" x14ac:dyDescent="0.25">
      <c r="A834" s="2" t="s">
        <v>175</v>
      </c>
      <c r="B834" s="2" t="s">
        <v>3</v>
      </c>
      <c r="C834" s="4">
        <v>17.970173587929001</v>
      </c>
      <c r="D834" s="4">
        <v>9.0500000000000007</v>
      </c>
      <c r="E834" s="4">
        <v>447.69982641207099</v>
      </c>
      <c r="F834" s="4">
        <v>0</v>
      </c>
      <c r="G834" s="4">
        <v>85.96</v>
      </c>
      <c r="H834" s="4">
        <v>387.74</v>
      </c>
      <c r="I834" s="5">
        <f t="shared" si="24"/>
        <v>948.42</v>
      </c>
      <c r="J834" s="11" t="str">
        <f t="shared" si="25"/>
        <v>P0070|May</v>
      </c>
    </row>
    <row r="835" spans="1:10" ht="15" customHeight="1" x14ac:dyDescent="0.25">
      <c r="A835" s="2" t="s">
        <v>175</v>
      </c>
      <c r="B835" s="2" t="s">
        <v>4</v>
      </c>
      <c r="C835" s="4">
        <v>36.826628175519602</v>
      </c>
      <c r="D835" s="4">
        <v>10.16</v>
      </c>
      <c r="E835" s="4">
        <v>446.38337182447998</v>
      </c>
      <c r="F835" s="4">
        <v>0</v>
      </c>
      <c r="G835" s="4">
        <v>85.96</v>
      </c>
      <c r="H835" s="4">
        <v>502.38</v>
      </c>
      <c r="I835" s="5">
        <f t="shared" si="24"/>
        <v>1081.7099999999996</v>
      </c>
      <c r="J835" s="11" t="str">
        <f t="shared" si="25"/>
        <v>P0070|Jun</v>
      </c>
    </row>
    <row r="836" spans="1:10" ht="15" customHeight="1" x14ac:dyDescent="0.25">
      <c r="A836" s="2" t="s">
        <v>175</v>
      </c>
      <c r="B836" s="2" t="s">
        <v>5</v>
      </c>
      <c r="C836" s="4">
        <v>37.609687725475503</v>
      </c>
      <c r="D836" s="4">
        <v>7.47</v>
      </c>
      <c r="E836" s="4">
        <v>541.82031227452501</v>
      </c>
      <c r="F836" s="4">
        <v>0</v>
      </c>
      <c r="G836" s="4">
        <v>85.96</v>
      </c>
      <c r="H836" s="4">
        <v>1346.66</v>
      </c>
      <c r="I836" s="5">
        <f t="shared" si="24"/>
        <v>2019.5200000000007</v>
      </c>
      <c r="J836" s="11" t="str">
        <f t="shared" si="25"/>
        <v>P0070|Jul</v>
      </c>
    </row>
    <row r="837" spans="1:10" ht="15" customHeight="1" x14ac:dyDescent="0.25">
      <c r="A837" s="2" t="s">
        <v>175</v>
      </c>
      <c r="B837" s="2" t="s">
        <v>6</v>
      </c>
      <c r="C837" s="4">
        <v>183.156643535673</v>
      </c>
      <c r="D837" s="4">
        <v>10.36</v>
      </c>
      <c r="E837" s="4">
        <v>489.26335646432699</v>
      </c>
      <c r="F837" s="4">
        <v>0</v>
      </c>
      <c r="G837" s="4">
        <v>85.96</v>
      </c>
      <c r="H837" s="4">
        <v>1242.2</v>
      </c>
      <c r="I837" s="5">
        <f t="shared" ref="I837:I900" si="26">SUM(C837:H837)</f>
        <v>2010.94</v>
      </c>
      <c r="J837" s="11" t="str">
        <f t="shared" ref="J837:J900" si="27">A837&amp;"|"&amp;B837</f>
        <v>P0070|Aug</v>
      </c>
    </row>
    <row r="838" spans="1:10" ht="15" customHeight="1" x14ac:dyDescent="0.25">
      <c r="A838" s="2" t="s">
        <v>175</v>
      </c>
      <c r="B838" s="2" t="s">
        <v>7</v>
      </c>
      <c r="C838" s="4">
        <v>38.009542550472801</v>
      </c>
      <c r="D838" s="4">
        <v>8.83</v>
      </c>
      <c r="E838" s="4">
        <v>437.17045744952702</v>
      </c>
      <c r="F838" s="4">
        <v>0</v>
      </c>
      <c r="G838" s="4">
        <v>85.96</v>
      </c>
      <c r="H838" s="4">
        <v>265.95</v>
      </c>
      <c r="I838" s="5">
        <f t="shared" si="26"/>
        <v>835.91999999999985</v>
      </c>
      <c r="J838" s="11" t="str">
        <f t="shared" si="27"/>
        <v>P0070|Sep</v>
      </c>
    </row>
    <row r="839" spans="1:10" ht="15" customHeight="1" x14ac:dyDescent="0.25">
      <c r="A839" s="2" t="s">
        <v>175</v>
      </c>
      <c r="B839" s="2" t="s">
        <v>8</v>
      </c>
      <c r="C839" s="4">
        <v>16.2461944804759</v>
      </c>
      <c r="D839" s="4">
        <v>14.22</v>
      </c>
      <c r="E839" s="4">
        <v>463.56380551952401</v>
      </c>
      <c r="F839" s="4">
        <v>0</v>
      </c>
      <c r="G839" s="4">
        <v>85.96</v>
      </c>
      <c r="H839" s="4">
        <v>183.95</v>
      </c>
      <c r="I839" s="5">
        <f t="shared" si="26"/>
        <v>763.93999999999983</v>
      </c>
      <c r="J839" s="11" t="str">
        <f t="shared" si="27"/>
        <v>P0070|Oct</v>
      </c>
    </row>
    <row r="840" spans="1:10" ht="15" customHeight="1" x14ac:dyDescent="0.25">
      <c r="A840" s="2" t="s">
        <v>175</v>
      </c>
      <c r="B840" s="2" t="s">
        <v>9</v>
      </c>
      <c r="C840" s="4">
        <v>58.032684068976401</v>
      </c>
      <c r="D840" s="4">
        <v>10.4</v>
      </c>
      <c r="E840" s="4">
        <v>392.825439012814</v>
      </c>
      <c r="F840" s="4">
        <v>123.92187691820899</v>
      </c>
      <c r="G840" s="4">
        <v>85.96</v>
      </c>
      <c r="H840" s="4">
        <v>47.47</v>
      </c>
      <c r="I840" s="5">
        <f t="shared" si="26"/>
        <v>718.60999999999945</v>
      </c>
      <c r="J840" s="11" t="str">
        <f t="shared" si="27"/>
        <v>P0070|Nov</v>
      </c>
    </row>
    <row r="841" spans="1:10" ht="15" customHeight="1" x14ac:dyDescent="0.25">
      <c r="A841" s="2" t="s">
        <v>175</v>
      </c>
      <c r="B841" s="2" t="s">
        <v>10</v>
      </c>
      <c r="C841" s="4">
        <v>10.4707646709317</v>
      </c>
      <c r="D841" s="4">
        <v>11.34</v>
      </c>
      <c r="E841" s="4">
        <v>896.30852136905696</v>
      </c>
      <c r="F841" s="4">
        <v>94.250713960011595</v>
      </c>
      <c r="G841" s="4">
        <v>85.96</v>
      </c>
      <c r="H841" s="4">
        <v>83.75</v>
      </c>
      <c r="I841" s="5">
        <f t="shared" si="26"/>
        <v>1182.0800000000002</v>
      </c>
      <c r="J841" s="11" t="str">
        <f t="shared" si="27"/>
        <v>P0070|Dec</v>
      </c>
    </row>
    <row r="842" spans="1:10" ht="15" customHeight="1" x14ac:dyDescent="0.25">
      <c r="A842" s="2" t="s">
        <v>175</v>
      </c>
      <c r="B842" s="2" t="s">
        <v>11</v>
      </c>
      <c r="C842" s="4">
        <v>37.860875705324197</v>
      </c>
      <c r="D842" s="4">
        <v>19.809999999999999</v>
      </c>
      <c r="E842" s="4">
        <v>776.78088453172802</v>
      </c>
      <c r="F842" s="4">
        <v>98.018239762947999</v>
      </c>
      <c r="G842" s="4">
        <v>85.96</v>
      </c>
      <c r="H842" s="4">
        <v>83.75</v>
      </c>
      <c r="I842" s="5">
        <f t="shared" si="26"/>
        <v>1102.1800000000003</v>
      </c>
      <c r="J842" s="11" t="str">
        <f t="shared" si="27"/>
        <v>P0070|Jan</v>
      </c>
    </row>
    <row r="843" spans="1:10" ht="15" customHeight="1" x14ac:dyDescent="0.25">
      <c r="A843" s="2" t="s">
        <v>175</v>
      </c>
      <c r="B843" s="2" t="s">
        <v>12</v>
      </c>
      <c r="C843" s="4">
        <v>33.8742815282965</v>
      </c>
      <c r="D843" s="4">
        <v>4.04</v>
      </c>
      <c r="E843" s="4">
        <v>664.86549841999397</v>
      </c>
      <c r="F843" s="4">
        <v>104.870220051709</v>
      </c>
      <c r="G843" s="4">
        <v>85.96</v>
      </c>
      <c r="H843" s="4">
        <v>83.75</v>
      </c>
      <c r="I843" s="5">
        <f t="shared" si="26"/>
        <v>977.35999999999956</v>
      </c>
      <c r="J843" s="11" t="str">
        <f t="shared" si="27"/>
        <v>P0070|Feb</v>
      </c>
    </row>
    <row r="844" spans="1:10" ht="15" customHeight="1" x14ac:dyDescent="0.25">
      <c r="A844" s="2" t="s">
        <v>175</v>
      </c>
      <c r="B844" s="2" t="s">
        <v>13</v>
      </c>
      <c r="C844" s="4">
        <v>23.210951493985299</v>
      </c>
      <c r="D844" s="4">
        <v>14.88</v>
      </c>
      <c r="E844" s="4">
        <v>657.08591385331795</v>
      </c>
      <c r="F844" s="4">
        <v>103.643134652697</v>
      </c>
      <c r="G844" s="4">
        <v>85.96</v>
      </c>
      <c r="H844" s="4">
        <v>83.75</v>
      </c>
      <c r="I844" s="5">
        <f t="shared" si="26"/>
        <v>968.5300000000002</v>
      </c>
      <c r="J844" s="11" t="str">
        <f t="shared" si="27"/>
        <v>P0070|Mar</v>
      </c>
    </row>
    <row r="845" spans="1:10" ht="15" customHeight="1" x14ac:dyDescent="0.25">
      <c r="A845" s="2" t="s">
        <v>177</v>
      </c>
      <c r="B845" s="2" t="s">
        <v>2</v>
      </c>
      <c r="C845" s="4">
        <v>44.144342089623201</v>
      </c>
      <c r="D845" s="4">
        <v>8.82</v>
      </c>
      <c r="E845" s="4">
        <v>679.80565791037702</v>
      </c>
      <c r="F845" s="4">
        <v>0</v>
      </c>
      <c r="G845" s="4">
        <v>85.96</v>
      </c>
      <c r="H845" s="4">
        <v>99.37</v>
      </c>
      <c r="I845" s="5">
        <f t="shared" si="26"/>
        <v>918.10000000000025</v>
      </c>
      <c r="J845" s="11" t="str">
        <f t="shared" si="27"/>
        <v>P0071|Apr</v>
      </c>
    </row>
    <row r="846" spans="1:10" ht="15" customHeight="1" x14ac:dyDescent="0.25">
      <c r="A846" s="2" t="s">
        <v>177</v>
      </c>
      <c r="B846" s="2" t="s">
        <v>3</v>
      </c>
      <c r="C846" s="4">
        <v>26.8883079732197</v>
      </c>
      <c r="D846" s="4">
        <v>10.63</v>
      </c>
      <c r="E846" s="4">
        <v>674.34169202678004</v>
      </c>
      <c r="F846" s="4">
        <v>0</v>
      </c>
      <c r="G846" s="4">
        <v>85.96</v>
      </c>
      <c r="H846" s="4">
        <v>646.23</v>
      </c>
      <c r="I846" s="5">
        <f t="shared" si="26"/>
        <v>1444.0499999999997</v>
      </c>
      <c r="J846" s="11" t="str">
        <f t="shared" si="27"/>
        <v>P0071|May</v>
      </c>
    </row>
    <row r="847" spans="1:10" ht="15" customHeight="1" x14ac:dyDescent="0.25">
      <c r="A847" s="2" t="s">
        <v>177</v>
      </c>
      <c r="B847" s="2" t="s">
        <v>4</v>
      </c>
      <c r="C847" s="4">
        <v>60.001055940206797</v>
      </c>
      <c r="D847" s="4">
        <v>17.350000000000001</v>
      </c>
      <c r="E847" s="4">
        <v>649.54894405979303</v>
      </c>
      <c r="F847" s="4">
        <v>0</v>
      </c>
      <c r="G847" s="4">
        <v>85.96</v>
      </c>
      <c r="H847" s="4">
        <v>837.3</v>
      </c>
      <c r="I847" s="5">
        <f t="shared" si="26"/>
        <v>1650.1599999999999</v>
      </c>
      <c r="J847" s="11" t="str">
        <f t="shared" si="27"/>
        <v>P0071|Jun</v>
      </c>
    </row>
    <row r="848" spans="1:10" ht="15" customHeight="1" x14ac:dyDescent="0.25">
      <c r="A848" s="2" t="s">
        <v>177</v>
      </c>
      <c r="B848" s="2" t="s">
        <v>5</v>
      </c>
      <c r="C848" s="4">
        <v>66.905845272206307</v>
      </c>
      <c r="D848" s="4">
        <v>6.37</v>
      </c>
      <c r="E848" s="4">
        <v>640.67415472779396</v>
      </c>
      <c r="F848" s="4">
        <v>0</v>
      </c>
      <c r="G848" s="4">
        <v>85.96</v>
      </c>
      <c r="H848" s="4">
        <v>2244.4299999999998</v>
      </c>
      <c r="I848" s="5">
        <f t="shared" si="26"/>
        <v>3044.34</v>
      </c>
      <c r="J848" s="11" t="str">
        <f t="shared" si="27"/>
        <v>P0071|Jul</v>
      </c>
    </row>
    <row r="849" spans="1:10" ht="15" customHeight="1" x14ac:dyDescent="0.25">
      <c r="A849" s="2" t="s">
        <v>177</v>
      </c>
      <c r="B849" s="2" t="s">
        <v>6</v>
      </c>
      <c r="C849" s="4">
        <v>94.114904647898996</v>
      </c>
      <c r="D849" s="4">
        <v>21.98</v>
      </c>
      <c r="E849" s="4">
        <v>627.56509535210103</v>
      </c>
      <c r="F849" s="4">
        <v>0</v>
      </c>
      <c r="G849" s="4">
        <v>85.96</v>
      </c>
      <c r="H849" s="4">
        <v>2070.33</v>
      </c>
      <c r="I849" s="5">
        <f t="shared" si="26"/>
        <v>2899.95</v>
      </c>
      <c r="J849" s="11" t="str">
        <f t="shared" si="27"/>
        <v>P0071|Aug</v>
      </c>
    </row>
    <row r="850" spans="1:10" ht="15" customHeight="1" x14ac:dyDescent="0.25">
      <c r="A850" s="2" t="s">
        <v>177</v>
      </c>
      <c r="B850" s="2" t="s">
        <v>7</v>
      </c>
      <c r="C850" s="4">
        <v>76.473337097684905</v>
      </c>
      <c r="D850" s="4">
        <v>8.82</v>
      </c>
      <c r="E850" s="4">
        <v>632.60666290231495</v>
      </c>
      <c r="F850" s="4">
        <v>0</v>
      </c>
      <c r="G850" s="4">
        <v>85.96</v>
      </c>
      <c r="H850" s="4">
        <v>443.25</v>
      </c>
      <c r="I850" s="5">
        <f t="shared" si="26"/>
        <v>1247.1099999999999</v>
      </c>
      <c r="J850" s="11" t="str">
        <f t="shared" si="27"/>
        <v>P0071|Sep</v>
      </c>
    </row>
    <row r="851" spans="1:10" ht="15" customHeight="1" x14ac:dyDescent="0.25">
      <c r="A851" s="2" t="s">
        <v>177</v>
      </c>
      <c r="B851" s="2" t="s">
        <v>8</v>
      </c>
      <c r="C851" s="4">
        <v>59.47471668507</v>
      </c>
      <c r="D851" s="4">
        <v>22.32</v>
      </c>
      <c r="E851" s="4">
        <v>667.87528331493002</v>
      </c>
      <c r="F851" s="4">
        <v>0</v>
      </c>
      <c r="G851" s="4">
        <v>85.96</v>
      </c>
      <c r="H851" s="4">
        <v>306.58</v>
      </c>
      <c r="I851" s="5">
        <f t="shared" si="26"/>
        <v>1142.21</v>
      </c>
      <c r="J851" s="11" t="str">
        <f t="shared" si="27"/>
        <v>P0071|Oct</v>
      </c>
    </row>
    <row r="852" spans="1:10" ht="15" customHeight="1" x14ac:dyDescent="0.25">
      <c r="A852" s="2" t="s">
        <v>177</v>
      </c>
      <c r="B852" s="2" t="s">
        <v>9</v>
      </c>
      <c r="C852" s="4">
        <v>86.449908961470399</v>
      </c>
      <c r="D852" s="4">
        <v>17.95</v>
      </c>
      <c r="E852" s="4">
        <v>586.35267722310903</v>
      </c>
      <c r="F852" s="4">
        <v>187.31741381542</v>
      </c>
      <c r="G852" s="4">
        <v>85.96</v>
      </c>
      <c r="H852" s="4">
        <v>79.11</v>
      </c>
      <c r="I852" s="5">
        <f t="shared" si="26"/>
        <v>1043.1399999999994</v>
      </c>
      <c r="J852" s="11" t="str">
        <f t="shared" si="27"/>
        <v>P0071|Nov</v>
      </c>
    </row>
    <row r="853" spans="1:10" ht="15" customHeight="1" x14ac:dyDescent="0.25">
      <c r="A853" s="2" t="s">
        <v>177</v>
      </c>
      <c r="B853" s="2" t="s">
        <v>10</v>
      </c>
      <c r="C853" s="4">
        <v>42.541701988914198</v>
      </c>
      <c r="D853" s="4">
        <v>16.07</v>
      </c>
      <c r="E853" s="4">
        <v>1152.9312031300899</v>
      </c>
      <c r="F853" s="4">
        <v>147.32709488099101</v>
      </c>
      <c r="G853" s="4">
        <v>85.96</v>
      </c>
      <c r="H853" s="4">
        <v>139.59</v>
      </c>
      <c r="I853" s="5">
        <f t="shared" si="26"/>
        <v>1584.4199999999948</v>
      </c>
      <c r="J853" s="11" t="str">
        <f t="shared" si="27"/>
        <v>P0071|Dec</v>
      </c>
    </row>
    <row r="854" spans="1:10" ht="15" customHeight="1" x14ac:dyDescent="0.25">
      <c r="A854" s="2" t="s">
        <v>177</v>
      </c>
      <c r="B854" s="2" t="s">
        <v>11</v>
      </c>
      <c r="C854" s="4">
        <v>58.0149379736323</v>
      </c>
      <c r="D854" s="4">
        <v>24.3</v>
      </c>
      <c r="E854" s="4">
        <v>972.81615280805602</v>
      </c>
      <c r="F854" s="4">
        <v>155.38890921831199</v>
      </c>
      <c r="G854" s="4">
        <v>85.96</v>
      </c>
      <c r="H854" s="4">
        <v>139.59</v>
      </c>
      <c r="I854" s="5">
        <f t="shared" si="26"/>
        <v>1436.0700000000002</v>
      </c>
      <c r="J854" s="11" t="str">
        <f t="shared" si="27"/>
        <v>P0071|Jan</v>
      </c>
    </row>
    <row r="855" spans="1:10" ht="15" customHeight="1" x14ac:dyDescent="0.25">
      <c r="A855" s="2" t="s">
        <v>177</v>
      </c>
      <c r="B855" s="2" t="s">
        <v>12</v>
      </c>
      <c r="C855" s="4">
        <v>35.202942553669899</v>
      </c>
      <c r="D855" s="4">
        <v>9.6300000000000008</v>
      </c>
      <c r="E855" s="4">
        <v>964.79877250300899</v>
      </c>
      <c r="F855" s="4">
        <v>154.108284943321</v>
      </c>
      <c r="G855" s="4">
        <v>85.96</v>
      </c>
      <c r="H855" s="4">
        <v>139.59</v>
      </c>
      <c r="I855" s="5">
        <f t="shared" si="26"/>
        <v>1389.2899999999997</v>
      </c>
      <c r="J855" s="11" t="str">
        <f t="shared" si="27"/>
        <v>P0071|Feb</v>
      </c>
    </row>
    <row r="856" spans="1:10" ht="15" customHeight="1" x14ac:dyDescent="0.25">
      <c r="A856" s="2" t="s">
        <v>177</v>
      </c>
      <c r="B856" s="2" t="s">
        <v>13</v>
      </c>
      <c r="C856" s="4">
        <v>45.952527038683598</v>
      </c>
      <c r="D856" s="4">
        <v>15.29</v>
      </c>
      <c r="E856" s="4">
        <v>780.97876716873498</v>
      </c>
      <c r="F856" s="4">
        <v>166.32870579258201</v>
      </c>
      <c r="G856" s="4">
        <v>85.96</v>
      </c>
      <c r="H856" s="4">
        <v>139.59</v>
      </c>
      <c r="I856" s="5">
        <f t="shared" si="26"/>
        <v>1234.1000000000006</v>
      </c>
      <c r="J856" s="11" t="str">
        <f t="shared" si="27"/>
        <v>P0071|Mar</v>
      </c>
    </row>
    <row r="857" spans="1:10" ht="15" customHeight="1" x14ac:dyDescent="0.25">
      <c r="A857" s="2" t="s">
        <v>179</v>
      </c>
      <c r="B857" s="2" t="s">
        <v>2</v>
      </c>
      <c r="C857" s="4">
        <v>24.931089593530501</v>
      </c>
      <c r="D857" s="4">
        <v>8.5</v>
      </c>
      <c r="E857" s="4">
        <v>366.878910406469</v>
      </c>
      <c r="F857" s="4">
        <v>0</v>
      </c>
      <c r="G857" s="4">
        <v>85.96</v>
      </c>
      <c r="H857" s="4">
        <v>39.75</v>
      </c>
      <c r="I857" s="5">
        <f t="shared" si="26"/>
        <v>526.01999999999953</v>
      </c>
      <c r="J857" s="11" t="str">
        <f t="shared" si="27"/>
        <v>P0072|Apr</v>
      </c>
    </row>
    <row r="858" spans="1:10" ht="15" customHeight="1" x14ac:dyDescent="0.25">
      <c r="A858" s="2" t="s">
        <v>179</v>
      </c>
      <c r="B858" s="2" t="s">
        <v>3</v>
      </c>
      <c r="C858" s="4">
        <v>41.651701610452697</v>
      </c>
      <c r="D858" s="4">
        <v>4.04</v>
      </c>
      <c r="E858" s="4">
        <v>341.59829838954698</v>
      </c>
      <c r="F858" s="4">
        <v>0</v>
      </c>
      <c r="G858" s="4">
        <v>85.96</v>
      </c>
      <c r="H858" s="4">
        <v>258.49</v>
      </c>
      <c r="I858" s="5">
        <f t="shared" si="26"/>
        <v>731.73999999999967</v>
      </c>
      <c r="J858" s="11" t="str">
        <f t="shared" si="27"/>
        <v>P0072|May</v>
      </c>
    </row>
    <row r="859" spans="1:10" ht="15" customHeight="1" x14ac:dyDescent="0.25">
      <c r="A859" s="2" t="s">
        <v>179</v>
      </c>
      <c r="B859" s="2" t="s">
        <v>4</v>
      </c>
      <c r="C859" s="4">
        <v>12.836692933681899</v>
      </c>
      <c r="D859" s="4">
        <v>4.04</v>
      </c>
      <c r="E859" s="4">
        <v>447.67330706631799</v>
      </c>
      <c r="F859" s="4">
        <v>0</v>
      </c>
      <c r="G859" s="4">
        <v>85.96</v>
      </c>
      <c r="H859" s="4">
        <v>334.92</v>
      </c>
      <c r="I859" s="5">
        <f t="shared" si="26"/>
        <v>885.42999999999984</v>
      </c>
      <c r="J859" s="11" t="str">
        <f t="shared" si="27"/>
        <v>P0072|Jun</v>
      </c>
    </row>
    <row r="860" spans="1:10" ht="15" customHeight="1" x14ac:dyDescent="0.25">
      <c r="A860" s="2" t="s">
        <v>179</v>
      </c>
      <c r="B860" s="2" t="s">
        <v>5</v>
      </c>
      <c r="C860" s="4">
        <v>23.666897840382301</v>
      </c>
      <c r="D860" s="4">
        <v>4.04</v>
      </c>
      <c r="E860" s="4">
        <v>437.233102159618</v>
      </c>
      <c r="F860" s="4">
        <v>0</v>
      </c>
      <c r="G860" s="4">
        <v>85.96</v>
      </c>
      <c r="H860" s="4">
        <v>897.77</v>
      </c>
      <c r="I860" s="5">
        <f t="shared" si="26"/>
        <v>1448.6700000000003</v>
      </c>
      <c r="J860" s="11" t="str">
        <f t="shared" si="27"/>
        <v>P0072|Jul</v>
      </c>
    </row>
    <row r="861" spans="1:10" ht="15" customHeight="1" x14ac:dyDescent="0.25">
      <c r="A861" s="2" t="s">
        <v>179</v>
      </c>
      <c r="B861" s="2" t="s">
        <v>6</v>
      </c>
      <c r="C861" s="4">
        <v>27.041154422788601</v>
      </c>
      <c r="D861" s="4">
        <v>6.39</v>
      </c>
      <c r="E861" s="4">
        <v>442.308845577211</v>
      </c>
      <c r="F861" s="4">
        <v>0</v>
      </c>
      <c r="G861" s="4">
        <v>85.96</v>
      </c>
      <c r="H861" s="4">
        <v>828.13</v>
      </c>
      <c r="I861" s="5">
        <f t="shared" si="26"/>
        <v>1389.8299999999995</v>
      </c>
      <c r="J861" s="11" t="str">
        <f t="shared" si="27"/>
        <v>P0072|Aug</v>
      </c>
    </row>
    <row r="862" spans="1:10" ht="15" customHeight="1" x14ac:dyDescent="0.25">
      <c r="A862" s="2" t="s">
        <v>179</v>
      </c>
      <c r="B862" s="2" t="s">
        <v>7</v>
      </c>
      <c r="C862" s="4">
        <v>43.4638664644445</v>
      </c>
      <c r="D862" s="4">
        <v>7.87</v>
      </c>
      <c r="E862" s="4">
        <v>439.466133535555</v>
      </c>
      <c r="F862" s="4">
        <v>0</v>
      </c>
      <c r="G862" s="4">
        <v>85.96</v>
      </c>
      <c r="H862" s="4">
        <v>177.3</v>
      </c>
      <c r="I862" s="5">
        <f t="shared" si="26"/>
        <v>754.05999999999949</v>
      </c>
      <c r="J862" s="11" t="str">
        <f t="shared" si="27"/>
        <v>P0072|Sep</v>
      </c>
    </row>
    <row r="863" spans="1:10" ht="15" customHeight="1" x14ac:dyDescent="0.25">
      <c r="A863" s="2" t="s">
        <v>179</v>
      </c>
      <c r="B863" s="2" t="s">
        <v>8</v>
      </c>
      <c r="C863" s="4">
        <v>23.796206896551698</v>
      </c>
      <c r="D863" s="4">
        <v>5.6</v>
      </c>
      <c r="E863" s="4">
        <v>436.26379310344799</v>
      </c>
      <c r="F863" s="4">
        <v>0</v>
      </c>
      <c r="G863" s="4">
        <v>85.96</v>
      </c>
      <c r="H863" s="4">
        <v>122.63</v>
      </c>
      <c r="I863" s="5">
        <f t="shared" si="26"/>
        <v>674.24999999999966</v>
      </c>
      <c r="J863" s="11" t="str">
        <f t="shared" si="27"/>
        <v>P0072|Oct</v>
      </c>
    </row>
    <row r="864" spans="1:10" ht="15" customHeight="1" x14ac:dyDescent="0.25">
      <c r="A864" s="2" t="s">
        <v>179</v>
      </c>
      <c r="B864" s="2" t="s">
        <v>9</v>
      </c>
      <c r="C864" s="4">
        <v>37.930367617993497</v>
      </c>
      <c r="D864" s="4">
        <v>10.08</v>
      </c>
      <c r="E864" s="4">
        <v>311.07850422958302</v>
      </c>
      <c r="F864" s="4">
        <v>98.131128152423102</v>
      </c>
      <c r="G864" s="4">
        <v>85.96</v>
      </c>
      <c r="H864" s="4">
        <v>31.64</v>
      </c>
      <c r="I864" s="5">
        <f t="shared" si="26"/>
        <v>574.8199999999996</v>
      </c>
      <c r="J864" s="11" t="str">
        <f t="shared" si="27"/>
        <v>P0072|Nov</v>
      </c>
    </row>
    <row r="865" spans="1:10" ht="15" customHeight="1" x14ac:dyDescent="0.25">
      <c r="A865" s="2" t="s">
        <v>179</v>
      </c>
      <c r="B865" s="2" t="s">
        <v>10</v>
      </c>
      <c r="C865" s="4">
        <v>23.6472543275632</v>
      </c>
      <c r="D865" s="4">
        <v>5.5</v>
      </c>
      <c r="E865" s="4">
        <v>722.55499334220997</v>
      </c>
      <c r="F865" s="4">
        <v>75.977752330226394</v>
      </c>
      <c r="G865" s="4">
        <v>85.96</v>
      </c>
      <c r="H865" s="4">
        <v>55.84</v>
      </c>
      <c r="I865" s="5">
        <f t="shared" si="26"/>
        <v>969.47999999999968</v>
      </c>
      <c r="J865" s="11" t="str">
        <f t="shared" si="27"/>
        <v>P0072|Dec</v>
      </c>
    </row>
    <row r="866" spans="1:10" ht="15" customHeight="1" x14ac:dyDescent="0.25">
      <c r="A866" s="2" t="s">
        <v>179</v>
      </c>
      <c r="B866" s="2" t="s">
        <v>11</v>
      </c>
      <c r="C866" s="4">
        <v>314.04020203598401</v>
      </c>
      <c r="D866" s="4">
        <v>5.24</v>
      </c>
      <c r="E866" s="4">
        <v>667.22959508671602</v>
      </c>
      <c r="F866" s="4">
        <v>70.160202877300094</v>
      </c>
      <c r="G866" s="4">
        <v>85.96</v>
      </c>
      <c r="H866" s="4">
        <v>55.84</v>
      </c>
      <c r="I866" s="5">
        <f t="shared" si="26"/>
        <v>1198.47</v>
      </c>
      <c r="J866" s="11" t="str">
        <f t="shared" si="27"/>
        <v>P0072|Jan</v>
      </c>
    </row>
    <row r="867" spans="1:10" ht="15" customHeight="1" x14ac:dyDescent="0.25">
      <c r="A867" s="2" t="s">
        <v>179</v>
      </c>
      <c r="B867" s="2" t="s">
        <v>12</v>
      </c>
      <c r="C867" s="4">
        <v>287.63791896018</v>
      </c>
      <c r="D867" s="4">
        <v>12.21</v>
      </c>
      <c r="E867" s="4">
        <v>579.357676092833</v>
      </c>
      <c r="F867" s="4">
        <v>73.104404946986605</v>
      </c>
      <c r="G867" s="4">
        <v>85.96</v>
      </c>
      <c r="H867" s="4">
        <v>55.84</v>
      </c>
      <c r="I867" s="5">
        <f t="shared" si="26"/>
        <v>1094.1099999999994</v>
      </c>
      <c r="J867" s="11" t="str">
        <f t="shared" si="27"/>
        <v>P0072|Feb</v>
      </c>
    </row>
    <row r="868" spans="1:10" ht="15" customHeight="1" x14ac:dyDescent="0.25">
      <c r="A868" s="2" t="s">
        <v>179</v>
      </c>
      <c r="B868" s="2" t="s">
        <v>13</v>
      </c>
      <c r="C868" s="4">
        <v>23.7885294060275</v>
      </c>
      <c r="D868" s="4">
        <v>14.32</v>
      </c>
      <c r="E868" s="4">
        <v>611.03052765044401</v>
      </c>
      <c r="F868" s="4">
        <v>77.100942943528693</v>
      </c>
      <c r="G868" s="4">
        <v>85.96</v>
      </c>
      <c r="H868" s="4">
        <v>55.84</v>
      </c>
      <c r="I868" s="5">
        <f t="shared" si="26"/>
        <v>868.0400000000003</v>
      </c>
      <c r="J868" s="11" t="str">
        <f t="shared" si="27"/>
        <v>P0072|Mar</v>
      </c>
    </row>
    <row r="869" spans="1:10" ht="15" customHeight="1" x14ac:dyDescent="0.25">
      <c r="A869" s="2" t="s">
        <v>181</v>
      </c>
      <c r="B869" s="2" t="s">
        <v>2</v>
      </c>
      <c r="C869" s="4">
        <v>18.1552436647173</v>
      </c>
      <c r="D869" s="4">
        <v>4.04</v>
      </c>
      <c r="E869" s="4">
        <v>368.124756335283</v>
      </c>
      <c r="F869" s="4">
        <v>0</v>
      </c>
      <c r="G869" s="4">
        <v>85.96</v>
      </c>
      <c r="H869" s="4">
        <v>39.75</v>
      </c>
      <c r="I869" s="5">
        <f t="shared" si="26"/>
        <v>516.0300000000002</v>
      </c>
      <c r="J869" s="11" t="str">
        <f t="shared" si="27"/>
        <v>P0073|Apr</v>
      </c>
    </row>
    <row r="870" spans="1:10" ht="15" customHeight="1" x14ac:dyDescent="0.25">
      <c r="A870" s="2" t="s">
        <v>181</v>
      </c>
      <c r="B870" s="2" t="s">
        <v>3</v>
      </c>
      <c r="C870" s="4">
        <v>21.772262421611199</v>
      </c>
      <c r="D870" s="4">
        <v>4.04</v>
      </c>
      <c r="E870" s="4">
        <v>362.52773757838901</v>
      </c>
      <c r="F870" s="4">
        <v>0</v>
      </c>
      <c r="G870" s="4">
        <v>85.96</v>
      </c>
      <c r="H870" s="4">
        <v>258.49</v>
      </c>
      <c r="I870" s="5">
        <f t="shared" si="26"/>
        <v>732.79000000000019</v>
      </c>
      <c r="J870" s="11" t="str">
        <f t="shared" si="27"/>
        <v>P0073|May</v>
      </c>
    </row>
    <row r="871" spans="1:10" ht="15" customHeight="1" x14ac:dyDescent="0.25">
      <c r="A871" s="2" t="s">
        <v>181</v>
      </c>
      <c r="B871" s="2" t="s">
        <v>4</v>
      </c>
      <c r="C871" s="4">
        <v>34.9701550387597</v>
      </c>
      <c r="D871" s="4">
        <v>4.04</v>
      </c>
      <c r="E871" s="4">
        <v>351.69984496123999</v>
      </c>
      <c r="F871" s="4">
        <v>0</v>
      </c>
      <c r="G871" s="4">
        <v>85.96</v>
      </c>
      <c r="H871" s="4">
        <v>334.92</v>
      </c>
      <c r="I871" s="5">
        <f t="shared" si="26"/>
        <v>811.58999999999969</v>
      </c>
      <c r="J871" s="11" t="str">
        <f t="shared" si="27"/>
        <v>P0073|Jun</v>
      </c>
    </row>
    <row r="872" spans="1:10" ht="15" customHeight="1" x14ac:dyDescent="0.25">
      <c r="A872" s="2" t="s">
        <v>181</v>
      </c>
      <c r="B872" s="2" t="s">
        <v>5</v>
      </c>
      <c r="C872" s="4">
        <v>32.096367890194401</v>
      </c>
      <c r="D872" s="4">
        <v>4.04</v>
      </c>
      <c r="E872" s="4">
        <v>345.71363210980599</v>
      </c>
      <c r="F872" s="4">
        <v>0</v>
      </c>
      <c r="G872" s="4">
        <v>85.96</v>
      </c>
      <c r="H872" s="4">
        <v>897.77</v>
      </c>
      <c r="I872" s="5">
        <f t="shared" si="26"/>
        <v>1365.5800000000004</v>
      </c>
      <c r="J872" s="11" t="str">
        <f t="shared" si="27"/>
        <v>P0073|Jul</v>
      </c>
    </row>
    <row r="873" spans="1:10" ht="15" customHeight="1" x14ac:dyDescent="0.25">
      <c r="A873" s="2" t="s">
        <v>181</v>
      </c>
      <c r="B873" s="2" t="s">
        <v>6</v>
      </c>
      <c r="C873" s="4">
        <v>22.164300058751301</v>
      </c>
      <c r="D873" s="4">
        <v>5.89</v>
      </c>
      <c r="E873" s="4">
        <v>347.36569994124898</v>
      </c>
      <c r="F873" s="4">
        <v>0</v>
      </c>
      <c r="G873" s="4">
        <v>85.96</v>
      </c>
      <c r="H873" s="4">
        <v>828.13</v>
      </c>
      <c r="I873" s="5">
        <f t="shared" si="26"/>
        <v>1289.5100000000002</v>
      </c>
      <c r="J873" s="11" t="str">
        <f t="shared" si="27"/>
        <v>P0073|Aug</v>
      </c>
    </row>
    <row r="874" spans="1:10" ht="15" customHeight="1" x14ac:dyDescent="0.25">
      <c r="A874" s="2" t="s">
        <v>181</v>
      </c>
      <c r="B874" s="2" t="s">
        <v>7</v>
      </c>
      <c r="C874" s="4">
        <v>30.854558731483401</v>
      </c>
      <c r="D874" s="4">
        <v>6.34</v>
      </c>
      <c r="E874" s="4">
        <v>345.44544126851702</v>
      </c>
      <c r="F874" s="4">
        <v>0</v>
      </c>
      <c r="G874" s="4">
        <v>85.96</v>
      </c>
      <c r="H874" s="4">
        <v>177.3</v>
      </c>
      <c r="I874" s="5">
        <f t="shared" si="26"/>
        <v>645.90000000000043</v>
      </c>
      <c r="J874" s="11" t="str">
        <f t="shared" si="27"/>
        <v>P0073|Sep</v>
      </c>
    </row>
    <row r="875" spans="1:10" ht="15" customHeight="1" x14ac:dyDescent="0.25">
      <c r="A875" s="2" t="s">
        <v>181</v>
      </c>
      <c r="B875" s="2" t="s">
        <v>8</v>
      </c>
      <c r="C875" s="4">
        <v>20.270778507591299</v>
      </c>
      <c r="D875" s="4">
        <v>4.04</v>
      </c>
      <c r="E875" s="4">
        <v>366.28922149240901</v>
      </c>
      <c r="F875" s="4">
        <v>0</v>
      </c>
      <c r="G875" s="4">
        <v>85.96</v>
      </c>
      <c r="H875" s="4">
        <v>122.63</v>
      </c>
      <c r="I875" s="5">
        <f t="shared" si="26"/>
        <v>599.19000000000028</v>
      </c>
      <c r="J875" s="11" t="str">
        <f t="shared" si="27"/>
        <v>P0073|Oct</v>
      </c>
    </row>
    <row r="876" spans="1:10" ht="15" customHeight="1" x14ac:dyDescent="0.25">
      <c r="A876" s="2" t="s">
        <v>181</v>
      </c>
      <c r="B876" s="2" t="s">
        <v>9</v>
      </c>
      <c r="C876" s="4">
        <v>13.9650336693295</v>
      </c>
      <c r="D876" s="4">
        <v>8.65</v>
      </c>
      <c r="E876" s="4">
        <v>324.68242084570699</v>
      </c>
      <c r="F876" s="4">
        <v>102.422545484964</v>
      </c>
      <c r="G876" s="4">
        <v>85.96</v>
      </c>
      <c r="H876" s="4">
        <v>31.64</v>
      </c>
      <c r="I876" s="5">
        <f t="shared" si="26"/>
        <v>567.3200000000005</v>
      </c>
      <c r="J876" s="11" t="str">
        <f t="shared" si="27"/>
        <v>P0073|Nov</v>
      </c>
    </row>
    <row r="877" spans="1:10" ht="15" customHeight="1" x14ac:dyDescent="0.25">
      <c r="A877" s="2" t="s">
        <v>181</v>
      </c>
      <c r="B877" s="2" t="s">
        <v>10</v>
      </c>
      <c r="C877" s="4">
        <v>18.666646480534801</v>
      </c>
      <c r="D877" s="4">
        <v>11.08</v>
      </c>
      <c r="E877" s="4">
        <v>627.93000393236298</v>
      </c>
      <c r="F877" s="4">
        <v>79.233349587101898</v>
      </c>
      <c r="G877" s="4">
        <v>85.96</v>
      </c>
      <c r="H877" s="4">
        <v>55.84</v>
      </c>
      <c r="I877" s="5">
        <f t="shared" si="26"/>
        <v>878.7099999999997</v>
      </c>
      <c r="J877" s="11" t="str">
        <f t="shared" si="27"/>
        <v>P0073|Dec</v>
      </c>
    </row>
    <row r="878" spans="1:10" ht="15" customHeight="1" x14ac:dyDescent="0.25">
      <c r="A878" s="2" t="s">
        <v>181</v>
      </c>
      <c r="B878" s="2" t="s">
        <v>11</v>
      </c>
      <c r="C878" s="4">
        <v>18.836659459459501</v>
      </c>
      <c r="D878" s="4">
        <v>4.04</v>
      </c>
      <c r="E878" s="4">
        <v>626.46486486486504</v>
      </c>
      <c r="F878" s="4">
        <v>79.048475675675704</v>
      </c>
      <c r="G878" s="4">
        <v>85.96</v>
      </c>
      <c r="H878" s="4">
        <v>55.84</v>
      </c>
      <c r="I878" s="5">
        <f t="shared" si="26"/>
        <v>870.19000000000028</v>
      </c>
      <c r="J878" s="11" t="str">
        <f t="shared" si="27"/>
        <v>P0073|Jan</v>
      </c>
    </row>
    <row r="879" spans="1:10" ht="15" customHeight="1" x14ac:dyDescent="0.25">
      <c r="A879" s="2" t="s">
        <v>181</v>
      </c>
      <c r="B879" s="2" t="s">
        <v>12</v>
      </c>
      <c r="C879" s="4">
        <v>11.585242236623399</v>
      </c>
      <c r="D879" s="4">
        <v>4.8</v>
      </c>
      <c r="E879" s="4">
        <v>538.70611192753404</v>
      </c>
      <c r="F879" s="4">
        <v>84.968645835842807</v>
      </c>
      <c r="G879" s="4">
        <v>85.96</v>
      </c>
      <c r="H879" s="4">
        <v>55.84</v>
      </c>
      <c r="I879" s="5">
        <f t="shared" si="26"/>
        <v>781.86000000000035</v>
      </c>
      <c r="J879" s="11" t="str">
        <f t="shared" si="27"/>
        <v>P0073|Feb</v>
      </c>
    </row>
    <row r="880" spans="1:10" ht="15" customHeight="1" x14ac:dyDescent="0.25">
      <c r="A880" s="2" t="s">
        <v>181</v>
      </c>
      <c r="B880" s="2" t="s">
        <v>13</v>
      </c>
      <c r="C880" s="4">
        <v>28.6692804006994</v>
      </c>
      <c r="D880" s="4">
        <v>4.04</v>
      </c>
      <c r="E880" s="4">
        <v>423.068195963368</v>
      </c>
      <c r="F880" s="4">
        <v>88.972523635932603</v>
      </c>
      <c r="G880" s="4">
        <v>85.96</v>
      </c>
      <c r="H880" s="4">
        <v>55.84</v>
      </c>
      <c r="I880" s="5">
        <f t="shared" si="26"/>
        <v>686.55000000000007</v>
      </c>
      <c r="J880" s="11" t="str">
        <f t="shared" si="27"/>
        <v>P0073|Mar</v>
      </c>
    </row>
    <row r="881" spans="1:10" ht="15" customHeight="1" x14ac:dyDescent="0.25">
      <c r="A881" s="2" t="s">
        <v>183</v>
      </c>
      <c r="B881" s="2" t="s">
        <v>2</v>
      </c>
      <c r="C881" s="4">
        <v>60.225854046773598</v>
      </c>
      <c r="D881" s="4">
        <v>5.34</v>
      </c>
      <c r="E881" s="4">
        <v>448.424145953226</v>
      </c>
      <c r="F881" s="4">
        <v>0</v>
      </c>
      <c r="G881" s="4">
        <v>85.96</v>
      </c>
      <c r="H881" s="4">
        <v>59.62</v>
      </c>
      <c r="I881" s="5">
        <f t="shared" si="26"/>
        <v>659.5699999999996</v>
      </c>
      <c r="J881" s="11" t="str">
        <f t="shared" si="27"/>
        <v>P0074|Apr</v>
      </c>
    </row>
    <row r="882" spans="1:10" ht="15" customHeight="1" x14ac:dyDescent="0.25">
      <c r="A882" s="2" t="s">
        <v>183</v>
      </c>
      <c r="B882" s="2" t="s">
        <v>3</v>
      </c>
      <c r="C882" s="4">
        <v>33.212074463500798</v>
      </c>
      <c r="D882" s="4">
        <v>12.84</v>
      </c>
      <c r="E882" s="4">
        <v>446.68792553649899</v>
      </c>
      <c r="F882" s="4">
        <v>0</v>
      </c>
      <c r="G882" s="4">
        <v>85.96</v>
      </c>
      <c r="H882" s="4">
        <v>387.74</v>
      </c>
      <c r="I882" s="5">
        <f t="shared" si="26"/>
        <v>966.43999999999983</v>
      </c>
      <c r="J882" s="11" t="str">
        <f t="shared" si="27"/>
        <v>P0074|May</v>
      </c>
    </row>
    <row r="883" spans="1:10" ht="15" customHeight="1" x14ac:dyDescent="0.25">
      <c r="A883" s="2" t="s">
        <v>183</v>
      </c>
      <c r="B883" s="2" t="s">
        <v>4</v>
      </c>
      <c r="C883" s="4">
        <v>15.634350762624701</v>
      </c>
      <c r="D883" s="4">
        <v>12.01</v>
      </c>
      <c r="E883" s="4">
        <v>446.10564923737502</v>
      </c>
      <c r="F883" s="4">
        <v>0</v>
      </c>
      <c r="G883" s="4">
        <v>85.96</v>
      </c>
      <c r="H883" s="4">
        <v>502.38</v>
      </c>
      <c r="I883" s="5">
        <f t="shared" si="26"/>
        <v>1062.0899999999997</v>
      </c>
      <c r="J883" s="11" t="str">
        <f t="shared" si="27"/>
        <v>P0074|Jun</v>
      </c>
    </row>
    <row r="884" spans="1:10" ht="15" customHeight="1" x14ac:dyDescent="0.25">
      <c r="A884" s="2" t="s">
        <v>183</v>
      </c>
      <c r="B884" s="2" t="s">
        <v>5</v>
      </c>
      <c r="C884" s="4">
        <v>29.714852597098702</v>
      </c>
      <c r="D884" s="4">
        <v>11.06</v>
      </c>
      <c r="E884" s="4">
        <v>537.255147402901</v>
      </c>
      <c r="F884" s="4">
        <v>0</v>
      </c>
      <c r="G884" s="4">
        <v>85.96</v>
      </c>
      <c r="H884" s="4">
        <v>1346.66</v>
      </c>
      <c r="I884" s="5">
        <f t="shared" si="26"/>
        <v>2010.6499999999999</v>
      </c>
      <c r="J884" s="11" t="str">
        <f t="shared" si="27"/>
        <v>P0074|Jul</v>
      </c>
    </row>
    <row r="885" spans="1:10" ht="15" customHeight="1" x14ac:dyDescent="0.25">
      <c r="A885" s="2" t="s">
        <v>183</v>
      </c>
      <c r="B885" s="2" t="s">
        <v>6</v>
      </c>
      <c r="C885" s="4">
        <v>12.8423108242603</v>
      </c>
      <c r="D885" s="4">
        <v>4.04</v>
      </c>
      <c r="E885" s="4">
        <v>549.65768917573996</v>
      </c>
      <c r="F885" s="4">
        <v>0</v>
      </c>
      <c r="G885" s="4">
        <v>85.96</v>
      </c>
      <c r="H885" s="4">
        <v>1242.2</v>
      </c>
      <c r="I885" s="5">
        <f t="shared" si="26"/>
        <v>1894.7000000000003</v>
      </c>
      <c r="J885" s="11" t="str">
        <f t="shared" si="27"/>
        <v>P0074|Aug</v>
      </c>
    </row>
    <row r="886" spans="1:10" ht="15" customHeight="1" x14ac:dyDescent="0.25">
      <c r="A886" s="2" t="s">
        <v>183</v>
      </c>
      <c r="B886" s="2" t="s">
        <v>7</v>
      </c>
      <c r="C886" s="4">
        <v>416.10152082918103</v>
      </c>
      <c r="D886" s="4">
        <v>7.27</v>
      </c>
      <c r="E886" s="4">
        <v>314.58847917081903</v>
      </c>
      <c r="F886" s="4">
        <v>0</v>
      </c>
      <c r="G886" s="4">
        <v>85.96</v>
      </c>
      <c r="H886" s="4">
        <v>265.95</v>
      </c>
      <c r="I886" s="5">
        <f t="shared" si="26"/>
        <v>1089.8700000000001</v>
      </c>
      <c r="J886" s="11" t="str">
        <f t="shared" si="27"/>
        <v>P0074|Sep</v>
      </c>
    </row>
    <row r="887" spans="1:10" ht="15" customHeight="1" x14ac:dyDescent="0.25">
      <c r="A887" s="2" t="s">
        <v>183</v>
      </c>
      <c r="B887" s="2" t="s">
        <v>8</v>
      </c>
      <c r="C887" s="4">
        <v>52.893954024882603</v>
      </c>
      <c r="D887" s="4">
        <v>7.18</v>
      </c>
      <c r="E887" s="4">
        <v>427.26604597511698</v>
      </c>
      <c r="F887" s="4">
        <v>0</v>
      </c>
      <c r="G887" s="4">
        <v>85.96</v>
      </c>
      <c r="H887" s="4">
        <v>183.95</v>
      </c>
      <c r="I887" s="5">
        <f t="shared" si="26"/>
        <v>757.24999999999955</v>
      </c>
      <c r="J887" s="11" t="str">
        <f t="shared" si="27"/>
        <v>P0074|Oct</v>
      </c>
    </row>
    <row r="888" spans="1:10" ht="15" customHeight="1" x14ac:dyDescent="0.25">
      <c r="A888" s="2" t="s">
        <v>183</v>
      </c>
      <c r="B888" s="2" t="s">
        <v>9</v>
      </c>
      <c r="C888" s="4">
        <v>58.656316488100899</v>
      </c>
      <c r="D888" s="4">
        <v>14.07</v>
      </c>
      <c r="E888" s="4">
        <v>392.61742675642398</v>
      </c>
      <c r="F888" s="4">
        <v>123.856256755475</v>
      </c>
      <c r="G888" s="4">
        <v>85.96</v>
      </c>
      <c r="H888" s="4">
        <v>47.47</v>
      </c>
      <c r="I888" s="5">
        <f t="shared" si="26"/>
        <v>722.63</v>
      </c>
      <c r="J888" s="11" t="str">
        <f t="shared" si="27"/>
        <v>P0074|Nov</v>
      </c>
    </row>
    <row r="889" spans="1:10" ht="15" customHeight="1" x14ac:dyDescent="0.25">
      <c r="A889" s="2" t="s">
        <v>183</v>
      </c>
      <c r="B889" s="2" t="s">
        <v>10</v>
      </c>
      <c r="C889" s="4">
        <v>11.283962998757399</v>
      </c>
      <c r="D889" s="4">
        <v>5.15</v>
      </c>
      <c r="E889" s="4">
        <v>896.07941460720701</v>
      </c>
      <c r="F889" s="4">
        <v>94.226622394035601</v>
      </c>
      <c r="G889" s="4">
        <v>85.96</v>
      </c>
      <c r="H889" s="4">
        <v>83.75</v>
      </c>
      <c r="I889" s="5">
        <f t="shared" si="26"/>
        <v>1176.45</v>
      </c>
      <c r="J889" s="11" t="str">
        <f t="shared" si="27"/>
        <v>P0074|Dec</v>
      </c>
    </row>
    <row r="890" spans="1:10" ht="15" customHeight="1" x14ac:dyDescent="0.25">
      <c r="A890" s="2" t="s">
        <v>183</v>
      </c>
      <c r="B890" s="2" t="s">
        <v>11</v>
      </c>
      <c r="C890" s="4">
        <v>14.8467628225859</v>
      </c>
      <c r="D890" s="4">
        <v>8.1</v>
      </c>
      <c r="E890" s="4">
        <v>778.37397322294805</v>
      </c>
      <c r="F890" s="4">
        <v>98.219263954466101</v>
      </c>
      <c r="G890" s="4">
        <v>85.96</v>
      </c>
      <c r="H890" s="4">
        <v>83.75</v>
      </c>
      <c r="I890" s="5">
        <f t="shared" si="26"/>
        <v>1069.25</v>
      </c>
      <c r="J890" s="11" t="str">
        <f t="shared" si="27"/>
        <v>P0074|Jan</v>
      </c>
    </row>
    <row r="891" spans="1:10" ht="15" customHeight="1" x14ac:dyDescent="0.25">
      <c r="A891" s="2" t="s">
        <v>183</v>
      </c>
      <c r="B891" s="2" t="s">
        <v>12</v>
      </c>
      <c r="C891" s="4">
        <v>355.38041660511198</v>
      </c>
      <c r="D891" s="4">
        <v>8.5399999999999991</v>
      </c>
      <c r="E891" s="4">
        <v>705.97588554155197</v>
      </c>
      <c r="F891" s="4">
        <v>89.083697853335906</v>
      </c>
      <c r="G891" s="4">
        <v>85.96</v>
      </c>
      <c r="H891" s="4">
        <v>83.75</v>
      </c>
      <c r="I891" s="5">
        <f t="shared" si="26"/>
        <v>1328.6899999999998</v>
      </c>
      <c r="J891" s="11" t="str">
        <f t="shared" si="27"/>
        <v>P0074|Feb</v>
      </c>
    </row>
    <row r="892" spans="1:10" ht="15" customHeight="1" x14ac:dyDescent="0.25">
      <c r="A892" s="2" t="s">
        <v>183</v>
      </c>
      <c r="B892" s="2" t="s">
        <v>13</v>
      </c>
      <c r="C892" s="4">
        <v>49.8186154163309</v>
      </c>
      <c r="D892" s="4">
        <v>8.0500000000000007</v>
      </c>
      <c r="E892" s="4">
        <v>643.397365018085</v>
      </c>
      <c r="F892" s="4">
        <v>101.48401956558401</v>
      </c>
      <c r="G892" s="4">
        <v>85.96</v>
      </c>
      <c r="H892" s="4">
        <v>83.75</v>
      </c>
      <c r="I892" s="5">
        <f t="shared" si="26"/>
        <v>972.46</v>
      </c>
      <c r="J892" s="11" t="str">
        <f t="shared" si="27"/>
        <v>P0074|Mar</v>
      </c>
    </row>
    <row r="893" spans="1:10" ht="15" customHeight="1" x14ac:dyDescent="0.25">
      <c r="A893" s="2" t="s">
        <v>185</v>
      </c>
      <c r="B893" s="2" t="s">
        <v>2</v>
      </c>
      <c r="C893" s="4">
        <v>33.9597071726647</v>
      </c>
      <c r="D893" s="4">
        <v>13.4</v>
      </c>
      <c r="E893" s="4">
        <v>547.67029282733495</v>
      </c>
      <c r="F893" s="4">
        <v>0</v>
      </c>
      <c r="G893" s="4">
        <v>85.96</v>
      </c>
      <c r="H893" s="4">
        <v>79.5</v>
      </c>
      <c r="I893" s="5">
        <f t="shared" si="26"/>
        <v>760.48999999999967</v>
      </c>
      <c r="J893" s="11" t="str">
        <f t="shared" si="27"/>
        <v>P0075|Apr</v>
      </c>
    </row>
    <row r="894" spans="1:10" ht="15" customHeight="1" x14ac:dyDescent="0.25">
      <c r="A894" s="2" t="s">
        <v>185</v>
      </c>
      <c r="B894" s="2" t="s">
        <v>3</v>
      </c>
      <c r="C894" s="4">
        <v>27.157146572274801</v>
      </c>
      <c r="D894" s="4">
        <v>17.77</v>
      </c>
      <c r="E894" s="4">
        <v>557.50285342772497</v>
      </c>
      <c r="F894" s="4">
        <v>0</v>
      </c>
      <c r="G894" s="4">
        <v>85.96</v>
      </c>
      <c r="H894" s="4">
        <v>516.99</v>
      </c>
      <c r="I894" s="5">
        <f t="shared" si="26"/>
        <v>1205.3799999999997</v>
      </c>
      <c r="J894" s="11" t="str">
        <f t="shared" si="27"/>
        <v>P0075|May</v>
      </c>
    </row>
    <row r="895" spans="1:10" ht="15" customHeight="1" x14ac:dyDescent="0.25">
      <c r="A895" s="2" t="s">
        <v>185</v>
      </c>
      <c r="B895" s="2" t="s">
        <v>4</v>
      </c>
      <c r="C895" s="4">
        <v>46.125313470327598</v>
      </c>
      <c r="D895" s="4">
        <v>16.690000000000001</v>
      </c>
      <c r="E895" s="4">
        <v>538.094686529672</v>
      </c>
      <c r="F895" s="4">
        <v>0</v>
      </c>
      <c r="G895" s="4">
        <v>85.96</v>
      </c>
      <c r="H895" s="4">
        <v>669.84</v>
      </c>
      <c r="I895" s="5">
        <f t="shared" si="26"/>
        <v>1356.7099999999996</v>
      </c>
      <c r="J895" s="11" t="str">
        <f t="shared" si="27"/>
        <v>P0075|Jun</v>
      </c>
    </row>
    <row r="896" spans="1:10" ht="15" customHeight="1" x14ac:dyDescent="0.25">
      <c r="A896" s="2" t="s">
        <v>185</v>
      </c>
      <c r="B896" s="2" t="s">
        <v>5</v>
      </c>
      <c r="C896" s="4">
        <v>47.113573289789102</v>
      </c>
      <c r="D896" s="4">
        <v>8.7200000000000006</v>
      </c>
      <c r="E896" s="4">
        <v>521.94642671021097</v>
      </c>
      <c r="F896" s="4">
        <v>0</v>
      </c>
      <c r="G896" s="4">
        <v>85.96</v>
      </c>
      <c r="H896" s="4">
        <v>1795.54</v>
      </c>
      <c r="I896" s="5">
        <f t="shared" si="26"/>
        <v>2459.2800000000002</v>
      </c>
      <c r="J896" s="11" t="str">
        <f t="shared" si="27"/>
        <v>P0075|Jul</v>
      </c>
    </row>
    <row r="897" spans="1:10" ht="15" customHeight="1" x14ac:dyDescent="0.25">
      <c r="A897" s="2" t="s">
        <v>185</v>
      </c>
      <c r="B897" s="2" t="s">
        <v>6</v>
      </c>
      <c r="C897" s="4">
        <v>55.188118499193301</v>
      </c>
      <c r="D897" s="4">
        <v>11.54</v>
      </c>
      <c r="E897" s="4">
        <v>533.49188150080704</v>
      </c>
      <c r="F897" s="4">
        <v>0</v>
      </c>
      <c r="G897" s="4">
        <v>85.96</v>
      </c>
      <c r="H897" s="4">
        <v>1656.27</v>
      </c>
      <c r="I897" s="5">
        <f t="shared" si="26"/>
        <v>2342.4500000000003</v>
      </c>
      <c r="J897" s="11" t="str">
        <f t="shared" si="27"/>
        <v>P0075|Aug</v>
      </c>
    </row>
    <row r="898" spans="1:10" ht="15" customHeight="1" x14ac:dyDescent="0.25">
      <c r="A898" s="2" t="s">
        <v>185</v>
      </c>
      <c r="B898" s="2" t="s">
        <v>7</v>
      </c>
      <c r="C898" s="4">
        <v>37.294982973893298</v>
      </c>
      <c r="D898" s="4">
        <v>9.0299999999999994</v>
      </c>
      <c r="E898" s="4">
        <v>549.43501702610695</v>
      </c>
      <c r="F898" s="4">
        <v>0</v>
      </c>
      <c r="G898" s="4">
        <v>85.96</v>
      </c>
      <c r="H898" s="4">
        <v>354.6</v>
      </c>
      <c r="I898" s="5">
        <f t="shared" si="26"/>
        <v>1036.3200000000002</v>
      </c>
      <c r="J898" s="11" t="str">
        <f t="shared" si="27"/>
        <v>P0075|Sep</v>
      </c>
    </row>
    <row r="899" spans="1:10" ht="15" customHeight="1" x14ac:dyDescent="0.25">
      <c r="A899" s="2" t="s">
        <v>185</v>
      </c>
      <c r="B899" s="2" t="s">
        <v>8</v>
      </c>
      <c r="C899" s="4">
        <v>70.763374673191606</v>
      </c>
      <c r="D899" s="4">
        <v>9.5500000000000007</v>
      </c>
      <c r="E899" s="4">
        <v>544.01662532680803</v>
      </c>
      <c r="F899" s="4">
        <v>0</v>
      </c>
      <c r="G899" s="4">
        <v>85.96</v>
      </c>
      <c r="H899" s="4">
        <v>245.27</v>
      </c>
      <c r="I899" s="5">
        <f t="shared" si="26"/>
        <v>955.5599999999996</v>
      </c>
      <c r="J899" s="11" t="str">
        <f t="shared" si="27"/>
        <v>P0075|Oct</v>
      </c>
    </row>
    <row r="900" spans="1:10" ht="15" customHeight="1" x14ac:dyDescent="0.25">
      <c r="A900" s="2" t="s">
        <v>185</v>
      </c>
      <c r="B900" s="2" t="s">
        <v>9</v>
      </c>
      <c r="C900" s="4">
        <v>44.765417823169599</v>
      </c>
      <c r="D900" s="4">
        <v>13.4</v>
      </c>
      <c r="E900" s="4">
        <v>496.349025842787</v>
      </c>
      <c r="F900" s="4">
        <v>156.575556334043</v>
      </c>
      <c r="G900" s="4">
        <v>85.96</v>
      </c>
      <c r="H900" s="4">
        <v>63.29</v>
      </c>
      <c r="I900" s="5">
        <f t="shared" si="26"/>
        <v>860.33999999999958</v>
      </c>
      <c r="J900" s="11" t="str">
        <f t="shared" si="27"/>
        <v>P0075|Nov</v>
      </c>
    </row>
    <row r="901" spans="1:10" ht="15" customHeight="1" x14ac:dyDescent="0.25">
      <c r="A901" s="2" t="s">
        <v>185</v>
      </c>
      <c r="B901" s="2" t="s">
        <v>10</v>
      </c>
      <c r="C901" s="4">
        <v>43.051607660672403</v>
      </c>
      <c r="D901" s="4">
        <v>12.56</v>
      </c>
      <c r="E901" s="4">
        <v>1075.9505606580201</v>
      </c>
      <c r="F901" s="4">
        <v>113.137831681313</v>
      </c>
      <c r="G901" s="4">
        <v>85.96</v>
      </c>
      <c r="H901" s="4">
        <v>111.67</v>
      </c>
      <c r="I901" s="5">
        <f t="shared" ref="I901:I964" si="28">SUM(C901:H901)</f>
        <v>1442.3300000000056</v>
      </c>
      <c r="J901" s="11" t="str">
        <f t="shared" ref="J901:J964" si="29">A901&amp;"|"&amp;B901</f>
        <v>P0075|Dec</v>
      </c>
    </row>
    <row r="902" spans="1:10" ht="15" customHeight="1" x14ac:dyDescent="0.25">
      <c r="A902" s="2" t="s">
        <v>185</v>
      </c>
      <c r="B902" s="2" t="s">
        <v>11</v>
      </c>
      <c r="C902" s="4">
        <v>41.263091387739699</v>
      </c>
      <c r="D902" s="4">
        <v>15.89</v>
      </c>
      <c r="E902" s="4">
        <v>810.52500940203095</v>
      </c>
      <c r="F902" s="4">
        <v>127.841899210229</v>
      </c>
      <c r="G902" s="4">
        <v>85.96</v>
      </c>
      <c r="H902" s="4">
        <v>111.67</v>
      </c>
      <c r="I902" s="5">
        <f t="shared" si="28"/>
        <v>1193.1499999999996</v>
      </c>
      <c r="J902" s="11" t="str">
        <f t="shared" si="29"/>
        <v>P0075|Jan</v>
      </c>
    </row>
    <row r="903" spans="1:10" ht="15" customHeight="1" x14ac:dyDescent="0.25">
      <c r="A903" s="2" t="s">
        <v>185</v>
      </c>
      <c r="B903" s="2" t="s">
        <v>12</v>
      </c>
      <c r="C903" s="4">
        <v>25.6687335243553</v>
      </c>
      <c r="D903" s="4">
        <v>18.96</v>
      </c>
      <c r="E903" s="4">
        <v>801.01012416427898</v>
      </c>
      <c r="F903" s="4">
        <v>126.341142311366</v>
      </c>
      <c r="G903" s="4">
        <v>85.96</v>
      </c>
      <c r="H903" s="4">
        <v>111.67</v>
      </c>
      <c r="I903" s="5">
        <f t="shared" si="28"/>
        <v>1169.6100000000004</v>
      </c>
      <c r="J903" s="11" t="str">
        <f t="shared" si="29"/>
        <v>P0075|Feb</v>
      </c>
    </row>
    <row r="904" spans="1:10" ht="15" customHeight="1" x14ac:dyDescent="0.25">
      <c r="A904" s="2" t="s">
        <v>185</v>
      </c>
      <c r="B904" s="2" t="s">
        <v>13</v>
      </c>
      <c r="C904" s="4">
        <v>41.370046378879799</v>
      </c>
      <c r="D904" s="4">
        <v>10.130000000000001</v>
      </c>
      <c r="E904" s="4">
        <v>648.55654655726005</v>
      </c>
      <c r="F904" s="4">
        <v>136.39340706386</v>
      </c>
      <c r="G904" s="4">
        <v>85.96</v>
      </c>
      <c r="H904" s="4">
        <v>111.67</v>
      </c>
      <c r="I904" s="5">
        <f t="shared" si="28"/>
        <v>1034.08</v>
      </c>
      <c r="J904" s="11" t="str">
        <f t="shared" si="29"/>
        <v>P0075|Mar</v>
      </c>
    </row>
    <row r="905" spans="1:10" ht="15" customHeight="1" x14ac:dyDescent="0.25">
      <c r="A905" s="2" t="s">
        <v>187</v>
      </c>
      <c r="B905" s="2" t="s">
        <v>2</v>
      </c>
      <c r="C905" s="4">
        <v>38.781459698697802</v>
      </c>
      <c r="D905" s="4">
        <v>5.33</v>
      </c>
      <c r="E905" s="4">
        <v>441.34854030130202</v>
      </c>
      <c r="F905" s="4">
        <v>0</v>
      </c>
      <c r="G905" s="4">
        <v>85.96</v>
      </c>
      <c r="H905" s="4">
        <v>59.62</v>
      </c>
      <c r="I905" s="5">
        <f t="shared" si="28"/>
        <v>631.03999999999985</v>
      </c>
      <c r="J905" s="11" t="str">
        <f t="shared" si="29"/>
        <v>P0076|Apr</v>
      </c>
    </row>
    <row r="906" spans="1:10" ht="15" customHeight="1" x14ac:dyDescent="0.25">
      <c r="A906" s="2" t="s">
        <v>187</v>
      </c>
      <c r="B906" s="2" t="s">
        <v>3</v>
      </c>
      <c r="C906" s="4">
        <v>37.6947623517365</v>
      </c>
      <c r="D906" s="4">
        <v>10.46</v>
      </c>
      <c r="E906" s="4">
        <v>442.98523764826302</v>
      </c>
      <c r="F906" s="4">
        <v>0</v>
      </c>
      <c r="G906" s="4">
        <v>85.96</v>
      </c>
      <c r="H906" s="4">
        <v>387.74</v>
      </c>
      <c r="I906" s="5">
        <f t="shared" si="28"/>
        <v>964.83999999999958</v>
      </c>
      <c r="J906" s="11" t="str">
        <f t="shared" si="29"/>
        <v>P0076|May</v>
      </c>
    </row>
    <row r="907" spans="1:10" ht="15" customHeight="1" x14ac:dyDescent="0.25">
      <c r="A907" s="2" t="s">
        <v>187</v>
      </c>
      <c r="B907" s="2" t="s">
        <v>4</v>
      </c>
      <c r="C907" s="4">
        <v>23.793892452332798</v>
      </c>
      <c r="D907" s="4">
        <v>8.73</v>
      </c>
      <c r="E907" s="4">
        <v>442.29610754766702</v>
      </c>
      <c r="F907" s="4">
        <v>0</v>
      </c>
      <c r="G907" s="4">
        <v>85.96</v>
      </c>
      <c r="H907" s="4">
        <v>502.38</v>
      </c>
      <c r="I907" s="5">
        <f t="shared" si="28"/>
        <v>1063.1599999999999</v>
      </c>
      <c r="J907" s="11" t="str">
        <f t="shared" si="29"/>
        <v>P0076|Jun</v>
      </c>
    </row>
    <row r="908" spans="1:10" ht="15" customHeight="1" x14ac:dyDescent="0.25">
      <c r="A908" s="2" t="s">
        <v>187</v>
      </c>
      <c r="B908" s="2" t="s">
        <v>5</v>
      </c>
      <c r="C908" s="4">
        <v>27.781713091922001</v>
      </c>
      <c r="D908" s="4">
        <v>14.83</v>
      </c>
      <c r="E908" s="4">
        <v>436.10828690807801</v>
      </c>
      <c r="F908" s="4">
        <v>0</v>
      </c>
      <c r="G908" s="4">
        <v>85.96</v>
      </c>
      <c r="H908" s="4">
        <v>1346.66</v>
      </c>
      <c r="I908" s="5">
        <f t="shared" si="28"/>
        <v>1911.3400000000001</v>
      </c>
      <c r="J908" s="11" t="str">
        <f t="shared" si="29"/>
        <v>P0076|Jul</v>
      </c>
    </row>
    <row r="909" spans="1:10" ht="15" customHeight="1" x14ac:dyDescent="0.25">
      <c r="A909" s="2" t="s">
        <v>187</v>
      </c>
      <c r="B909" s="2" t="s">
        <v>6</v>
      </c>
      <c r="C909" s="4">
        <v>15.4413508073534</v>
      </c>
      <c r="D909" s="4">
        <v>4.04</v>
      </c>
      <c r="E909" s="4">
        <v>440.59864919264697</v>
      </c>
      <c r="F909" s="4">
        <v>0</v>
      </c>
      <c r="G909" s="4">
        <v>85.96</v>
      </c>
      <c r="H909" s="4">
        <v>1242.2</v>
      </c>
      <c r="I909" s="5">
        <f t="shared" si="28"/>
        <v>1788.2400000000005</v>
      </c>
      <c r="J909" s="11" t="str">
        <f t="shared" si="29"/>
        <v>P0076|Aug</v>
      </c>
    </row>
    <row r="910" spans="1:10" ht="15" customHeight="1" x14ac:dyDescent="0.25">
      <c r="A910" s="2" t="s">
        <v>187</v>
      </c>
      <c r="B910" s="2" t="s">
        <v>7</v>
      </c>
      <c r="C910" s="4">
        <v>31.692662169174898</v>
      </c>
      <c r="D910" s="4">
        <v>13.77</v>
      </c>
      <c r="E910" s="4">
        <v>449.18733783082502</v>
      </c>
      <c r="F910" s="4">
        <v>0</v>
      </c>
      <c r="G910" s="4">
        <v>85.96</v>
      </c>
      <c r="H910" s="4">
        <v>265.95</v>
      </c>
      <c r="I910" s="5">
        <f t="shared" si="28"/>
        <v>846.56</v>
      </c>
      <c r="J910" s="11" t="str">
        <f t="shared" si="29"/>
        <v>P0076|Sep</v>
      </c>
    </row>
    <row r="911" spans="1:10" ht="15" customHeight="1" x14ac:dyDescent="0.25">
      <c r="A911" s="2" t="s">
        <v>187</v>
      </c>
      <c r="B911" s="2" t="s">
        <v>8</v>
      </c>
      <c r="C911" s="4">
        <v>70.878106438110393</v>
      </c>
      <c r="D911" s="4">
        <v>9.1199999999999992</v>
      </c>
      <c r="E911" s="4">
        <v>439.30189356188998</v>
      </c>
      <c r="F911" s="4">
        <v>0</v>
      </c>
      <c r="G911" s="4">
        <v>85.96</v>
      </c>
      <c r="H911" s="4">
        <v>183.95</v>
      </c>
      <c r="I911" s="5">
        <f t="shared" si="28"/>
        <v>789.21000000000049</v>
      </c>
      <c r="J911" s="11" t="str">
        <f t="shared" si="29"/>
        <v>P0076|Oct</v>
      </c>
    </row>
    <row r="912" spans="1:10" ht="15" customHeight="1" x14ac:dyDescent="0.25">
      <c r="A912" s="2" t="s">
        <v>187</v>
      </c>
      <c r="B912" s="2" t="s">
        <v>9</v>
      </c>
      <c r="C912" s="4">
        <v>27.431066372125699</v>
      </c>
      <c r="D912" s="4">
        <v>7.54</v>
      </c>
      <c r="E912" s="4">
        <v>404.99728888442598</v>
      </c>
      <c r="F912" s="4">
        <v>127.761644743448</v>
      </c>
      <c r="G912" s="4">
        <v>85.96</v>
      </c>
      <c r="H912" s="4">
        <v>47.47</v>
      </c>
      <c r="I912" s="5">
        <f t="shared" si="28"/>
        <v>701.15999999999974</v>
      </c>
      <c r="J912" s="11" t="str">
        <f t="shared" si="29"/>
        <v>P0076|Nov</v>
      </c>
    </row>
    <row r="913" spans="1:10" ht="15" customHeight="1" x14ac:dyDescent="0.25">
      <c r="A913" s="2" t="s">
        <v>187</v>
      </c>
      <c r="B913" s="2" t="s">
        <v>10</v>
      </c>
      <c r="C913" s="4">
        <v>11.095027529193899</v>
      </c>
      <c r="D913" s="4">
        <v>7.52</v>
      </c>
      <c r="E913" s="4">
        <v>791.45506813272505</v>
      </c>
      <c r="F913" s="4">
        <v>99.869904338081199</v>
      </c>
      <c r="G913" s="4">
        <v>85.96</v>
      </c>
      <c r="H913" s="4">
        <v>83.75</v>
      </c>
      <c r="I913" s="5">
        <f t="shared" si="28"/>
        <v>1079.6500000000001</v>
      </c>
      <c r="J913" s="11" t="str">
        <f t="shared" si="29"/>
        <v>P0076|Dec</v>
      </c>
    </row>
    <row r="914" spans="1:10" ht="15" customHeight="1" x14ac:dyDescent="0.25">
      <c r="A914" s="2" t="s">
        <v>187</v>
      </c>
      <c r="B914" s="2" t="s">
        <v>11</v>
      </c>
      <c r="C914" s="4">
        <v>33.837948369305003</v>
      </c>
      <c r="D914" s="4">
        <v>7.48</v>
      </c>
      <c r="E914" s="4">
        <v>663.54941877166402</v>
      </c>
      <c r="F914" s="4">
        <v>104.66263285903101</v>
      </c>
      <c r="G914" s="4">
        <v>85.96</v>
      </c>
      <c r="H914" s="4">
        <v>83.75</v>
      </c>
      <c r="I914" s="5">
        <f t="shared" si="28"/>
        <v>979.24</v>
      </c>
      <c r="J914" s="11" t="str">
        <f t="shared" si="29"/>
        <v>P0076|Jan</v>
      </c>
    </row>
    <row r="915" spans="1:10" ht="15" customHeight="1" x14ac:dyDescent="0.25">
      <c r="A915" s="2" t="s">
        <v>187</v>
      </c>
      <c r="B915" s="2" t="s">
        <v>12</v>
      </c>
      <c r="C915" s="4">
        <v>49.264518202300501</v>
      </c>
      <c r="D915" s="4">
        <v>10.199999999999999</v>
      </c>
      <c r="E915" s="4">
        <v>540.89135538954099</v>
      </c>
      <c r="F915" s="4">
        <v>113.754126408158</v>
      </c>
      <c r="G915" s="4">
        <v>85.96</v>
      </c>
      <c r="H915" s="4">
        <v>83.75</v>
      </c>
      <c r="I915" s="5">
        <f t="shared" si="28"/>
        <v>883.81999999999948</v>
      </c>
      <c r="J915" s="11" t="str">
        <f t="shared" si="29"/>
        <v>P0076|Feb</v>
      </c>
    </row>
    <row r="916" spans="1:10" ht="15" customHeight="1" x14ac:dyDescent="0.25">
      <c r="A916" s="2" t="s">
        <v>187</v>
      </c>
      <c r="B916" s="2" t="s">
        <v>13</v>
      </c>
      <c r="C916" s="4">
        <v>64.969948390381603</v>
      </c>
      <c r="D916" s="4">
        <v>13.92</v>
      </c>
      <c r="E916" s="4">
        <v>526.91522599458403</v>
      </c>
      <c r="F916" s="4">
        <v>110.814825615034</v>
      </c>
      <c r="G916" s="4">
        <v>85.96</v>
      </c>
      <c r="H916" s="4">
        <v>83.75</v>
      </c>
      <c r="I916" s="5">
        <f t="shared" si="28"/>
        <v>886.3299999999997</v>
      </c>
      <c r="J916" s="11" t="str">
        <f t="shared" si="29"/>
        <v>P0076|Mar</v>
      </c>
    </row>
    <row r="917" spans="1:10" ht="15" customHeight="1" x14ac:dyDescent="0.25">
      <c r="A917" s="2" t="s">
        <v>189</v>
      </c>
      <c r="B917" s="2" t="s">
        <v>2</v>
      </c>
      <c r="C917" s="4">
        <v>22.2938018741633</v>
      </c>
      <c r="D917" s="4">
        <v>9.66</v>
      </c>
      <c r="E917" s="4">
        <v>364.996198125837</v>
      </c>
      <c r="F917" s="4">
        <v>0</v>
      </c>
      <c r="G917" s="4">
        <v>85.96</v>
      </c>
      <c r="H917" s="4">
        <v>39.75</v>
      </c>
      <c r="I917" s="5">
        <f t="shared" si="28"/>
        <v>522.66000000000031</v>
      </c>
      <c r="J917" s="11" t="str">
        <f t="shared" si="29"/>
        <v>P0077|Apr</v>
      </c>
    </row>
    <row r="918" spans="1:10" ht="15" customHeight="1" x14ac:dyDescent="0.25">
      <c r="A918" s="2" t="s">
        <v>189</v>
      </c>
      <c r="B918" s="2" t="s">
        <v>3</v>
      </c>
      <c r="C918" s="4">
        <v>184.41214562354801</v>
      </c>
      <c r="D918" s="4">
        <v>14.37</v>
      </c>
      <c r="E918" s="4">
        <v>300.46785437645201</v>
      </c>
      <c r="F918" s="4">
        <v>0</v>
      </c>
      <c r="G918" s="4">
        <v>85.96</v>
      </c>
      <c r="H918" s="4">
        <v>258.49</v>
      </c>
      <c r="I918" s="5">
        <f t="shared" si="28"/>
        <v>843.7</v>
      </c>
      <c r="J918" s="11" t="str">
        <f t="shared" si="29"/>
        <v>P0077|May</v>
      </c>
    </row>
    <row r="919" spans="1:10" ht="15" customHeight="1" x14ac:dyDescent="0.25">
      <c r="A919" s="2" t="s">
        <v>189</v>
      </c>
      <c r="B919" s="2" t="s">
        <v>4</v>
      </c>
      <c r="C919" s="4">
        <v>15.1057727297489</v>
      </c>
      <c r="D919" s="4">
        <v>8.43</v>
      </c>
      <c r="E919" s="4">
        <v>351.20422727025101</v>
      </c>
      <c r="F919" s="4">
        <v>0</v>
      </c>
      <c r="G919" s="4">
        <v>85.96</v>
      </c>
      <c r="H919" s="4">
        <v>334.92</v>
      </c>
      <c r="I919" s="5">
        <f t="shared" si="28"/>
        <v>795.61999999999989</v>
      </c>
      <c r="J919" s="11" t="str">
        <f t="shared" si="29"/>
        <v>P0077|Jun</v>
      </c>
    </row>
    <row r="920" spans="1:10" ht="15" customHeight="1" x14ac:dyDescent="0.25">
      <c r="A920" s="2" t="s">
        <v>189</v>
      </c>
      <c r="B920" s="2" t="s">
        <v>5</v>
      </c>
      <c r="C920" s="4">
        <v>41.134550050556101</v>
      </c>
      <c r="D920" s="4">
        <v>4.04</v>
      </c>
      <c r="E920" s="4">
        <v>332.095449949444</v>
      </c>
      <c r="F920" s="4">
        <v>0</v>
      </c>
      <c r="G920" s="4">
        <v>85.96</v>
      </c>
      <c r="H920" s="4">
        <v>897.77</v>
      </c>
      <c r="I920" s="5">
        <f t="shared" si="28"/>
        <v>1361</v>
      </c>
      <c r="J920" s="11" t="str">
        <f t="shared" si="29"/>
        <v>P0077|Jul</v>
      </c>
    </row>
    <row r="921" spans="1:10" ht="15" customHeight="1" x14ac:dyDescent="0.25">
      <c r="A921" s="2" t="s">
        <v>189</v>
      </c>
      <c r="B921" s="2" t="s">
        <v>6</v>
      </c>
      <c r="C921" s="4">
        <v>56.303599106535898</v>
      </c>
      <c r="D921" s="4">
        <v>4.04</v>
      </c>
      <c r="E921" s="4">
        <v>330.97640089346402</v>
      </c>
      <c r="F921" s="4">
        <v>0</v>
      </c>
      <c r="G921" s="4">
        <v>85.96</v>
      </c>
      <c r="H921" s="4">
        <v>828.13</v>
      </c>
      <c r="I921" s="5">
        <f t="shared" si="28"/>
        <v>1305.4099999999999</v>
      </c>
      <c r="J921" s="11" t="str">
        <f t="shared" si="29"/>
        <v>P0077|Aug</v>
      </c>
    </row>
    <row r="922" spans="1:10" ht="15" customHeight="1" x14ac:dyDescent="0.25">
      <c r="A922" s="2" t="s">
        <v>189</v>
      </c>
      <c r="B922" s="2" t="s">
        <v>7</v>
      </c>
      <c r="C922" s="4">
        <v>52.554694280078898</v>
      </c>
      <c r="D922" s="4">
        <v>10.23</v>
      </c>
      <c r="E922" s="4">
        <v>345.13530571992101</v>
      </c>
      <c r="F922" s="4">
        <v>0</v>
      </c>
      <c r="G922" s="4">
        <v>85.96</v>
      </c>
      <c r="H922" s="4">
        <v>177.3</v>
      </c>
      <c r="I922" s="5">
        <f t="shared" si="28"/>
        <v>671.17999999999984</v>
      </c>
      <c r="J922" s="11" t="str">
        <f t="shared" si="29"/>
        <v>P0077|Sep</v>
      </c>
    </row>
    <row r="923" spans="1:10" ht="15" customHeight="1" x14ac:dyDescent="0.25">
      <c r="A923" s="2" t="s">
        <v>189</v>
      </c>
      <c r="B923" s="2" t="s">
        <v>8</v>
      </c>
      <c r="C923" s="4">
        <v>27.2654169530961</v>
      </c>
      <c r="D923" s="4">
        <v>4.46</v>
      </c>
      <c r="E923" s="4">
        <v>366.034583046904</v>
      </c>
      <c r="F923" s="4">
        <v>0</v>
      </c>
      <c r="G923" s="4">
        <v>85.96</v>
      </c>
      <c r="H923" s="4">
        <v>122.63</v>
      </c>
      <c r="I923" s="5">
        <f t="shared" si="28"/>
        <v>606.35000000000014</v>
      </c>
      <c r="J923" s="11" t="str">
        <f t="shared" si="29"/>
        <v>P0077|Oct</v>
      </c>
    </row>
    <row r="924" spans="1:10" ht="15" customHeight="1" x14ac:dyDescent="0.25">
      <c r="A924" s="2" t="s">
        <v>189</v>
      </c>
      <c r="B924" s="2" t="s">
        <v>9</v>
      </c>
      <c r="C924" s="4">
        <v>31.7330549521281</v>
      </c>
      <c r="D924" s="4">
        <v>4.04</v>
      </c>
      <c r="E924" s="4">
        <v>327.37501005712397</v>
      </c>
      <c r="F924" s="4">
        <v>103.271934990747</v>
      </c>
      <c r="G924" s="4">
        <v>85.96</v>
      </c>
      <c r="H924" s="4">
        <v>31.64</v>
      </c>
      <c r="I924" s="5">
        <f t="shared" si="28"/>
        <v>584.01999999999907</v>
      </c>
      <c r="J924" s="11" t="str">
        <f t="shared" si="29"/>
        <v>P0077|Nov</v>
      </c>
    </row>
    <row r="925" spans="1:10" ht="15" customHeight="1" x14ac:dyDescent="0.25">
      <c r="A925" s="2" t="s">
        <v>189</v>
      </c>
      <c r="B925" s="2" t="s">
        <v>10</v>
      </c>
      <c r="C925" s="4">
        <v>42.591267150006701</v>
      </c>
      <c r="D925" s="4">
        <v>6.82</v>
      </c>
      <c r="E925" s="4">
        <v>624.88021160396602</v>
      </c>
      <c r="F925" s="4">
        <v>78.848521246027701</v>
      </c>
      <c r="G925" s="4">
        <v>85.96</v>
      </c>
      <c r="H925" s="4">
        <v>55.84</v>
      </c>
      <c r="I925" s="5">
        <f t="shared" si="28"/>
        <v>894.9400000000004</v>
      </c>
      <c r="J925" s="11" t="str">
        <f t="shared" si="29"/>
        <v>P0077|Dec</v>
      </c>
    </row>
    <row r="926" spans="1:10" ht="15" customHeight="1" x14ac:dyDescent="0.25">
      <c r="A926" s="2" t="s">
        <v>189</v>
      </c>
      <c r="B926" s="2" t="s">
        <v>11</v>
      </c>
      <c r="C926" s="4">
        <v>11.6476413688998</v>
      </c>
      <c r="D926" s="4">
        <v>4.04</v>
      </c>
      <c r="E926" s="4">
        <v>644.64933362464501</v>
      </c>
      <c r="F926" s="4">
        <v>81.343025006455207</v>
      </c>
      <c r="G926" s="4">
        <v>85.96</v>
      </c>
      <c r="H926" s="4">
        <v>55.84</v>
      </c>
      <c r="I926" s="5">
        <f t="shared" si="28"/>
        <v>883.48000000000013</v>
      </c>
      <c r="J926" s="11" t="str">
        <f t="shared" si="29"/>
        <v>P0077|Jan</v>
      </c>
    </row>
    <row r="927" spans="1:10" ht="15" customHeight="1" x14ac:dyDescent="0.25">
      <c r="A927" s="2" t="s">
        <v>189</v>
      </c>
      <c r="B927" s="2" t="s">
        <v>12</v>
      </c>
      <c r="C927" s="4">
        <v>37.681741863905302</v>
      </c>
      <c r="D927" s="4">
        <v>4.04</v>
      </c>
      <c r="E927" s="4">
        <v>528.02440828402405</v>
      </c>
      <c r="F927" s="4">
        <v>83.283849852071</v>
      </c>
      <c r="G927" s="4">
        <v>85.96</v>
      </c>
      <c r="H927" s="4">
        <v>55.84</v>
      </c>
      <c r="I927" s="5">
        <f t="shared" si="28"/>
        <v>794.8300000000005</v>
      </c>
      <c r="J927" s="11" t="str">
        <f t="shared" si="29"/>
        <v>P0077|Feb</v>
      </c>
    </row>
    <row r="928" spans="1:10" ht="15" customHeight="1" x14ac:dyDescent="0.25">
      <c r="A928" s="2" t="s">
        <v>189</v>
      </c>
      <c r="B928" s="2" t="s">
        <v>13</v>
      </c>
      <c r="C928" s="4">
        <v>12.2509997248464</v>
      </c>
      <c r="D928" s="4">
        <v>9.2200000000000006</v>
      </c>
      <c r="E928" s="4">
        <v>427.24754654682198</v>
      </c>
      <c r="F928" s="4">
        <v>89.851453728331606</v>
      </c>
      <c r="G928" s="4">
        <v>85.96</v>
      </c>
      <c r="H928" s="4">
        <v>55.84</v>
      </c>
      <c r="I928" s="5">
        <f t="shared" si="28"/>
        <v>680.37000000000012</v>
      </c>
      <c r="J928" s="11" t="str">
        <f t="shared" si="29"/>
        <v>P0077|Mar</v>
      </c>
    </row>
    <row r="929" spans="1:10" ht="15" customHeight="1" x14ac:dyDescent="0.25">
      <c r="A929" s="2" t="s">
        <v>191</v>
      </c>
      <c r="B929" s="2" t="s">
        <v>2</v>
      </c>
      <c r="C929" s="4">
        <v>41.761716171617202</v>
      </c>
      <c r="D929" s="4">
        <v>7.3</v>
      </c>
      <c r="E929" s="4">
        <v>350.838283828383</v>
      </c>
      <c r="F929" s="4">
        <v>0</v>
      </c>
      <c r="G929" s="4">
        <v>85.96</v>
      </c>
      <c r="H929" s="4">
        <v>39.75</v>
      </c>
      <c r="I929" s="5">
        <f t="shared" si="28"/>
        <v>525.61000000000013</v>
      </c>
      <c r="J929" s="11" t="str">
        <f t="shared" si="29"/>
        <v>P0078|Apr</v>
      </c>
    </row>
    <row r="930" spans="1:10" ht="15" customHeight="1" x14ac:dyDescent="0.25">
      <c r="A930" s="2" t="s">
        <v>191</v>
      </c>
      <c r="B930" s="2" t="s">
        <v>3</v>
      </c>
      <c r="C930" s="4">
        <v>26.009724474116499</v>
      </c>
      <c r="D930" s="4">
        <v>4.7300000000000004</v>
      </c>
      <c r="E930" s="4">
        <v>359.600275525884</v>
      </c>
      <c r="F930" s="4">
        <v>0</v>
      </c>
      <c r="G930" s="4">
        <v>85.96</v>
      </c>
      <c r="H930" s="4">
        <v>258.49</v>
      </c>
      <c r="I930" s="5">
        <f t="shared" si="28"/>
        <v>734.79000000000042</v>
      </c>
      <c r="J930" s="11" t="str">
        <f t="shared" si="29"/>
        <v>P0078|May</v>
      </c>
    </row>
    <row r="931" spans="1:10" ht="15" customHeight="1" x14ac:dyDescent="0.25">
      <c r="A931" s="2" t="s">
        <v>191</v>
      </c>
      <c r="B931" s="2" t="s">
        <v>4</v>
      </c>
      <c r="C931" s="4">
        <v>20.846455424275</v>
      </c>
      <c r="D931" s="4">
        <v>9.42</v>
      </c>
      <c r="E931" s="4">
        <v>359.703544575725</v>
      </c>
      <c r="F931" s="4">
        <v>0</v>
      </c>
      <c r="G931" s="4">
        <v>85.96</v>
      </c>
      <c r="H931" s="4">
        <v>334.92</v>
      </c>
      <c r="I931" s="5">
        <f t="shared" si="28"/>
        <v>810.85</v>
      </c>
      <c r="J931" s="11" t="str">
        <f t="shared" si="29"/>
        <v>P0078|Jun</v>
      </c>
    </row>
    <row r="932" spans="1:10" ht="15" customHeight="1" x14ac:dyDescent="0.25">
      <c r="A932" s="2" t="s">
        <v>191</v>
      </c>
      <c r="B932" s="2" t="s">
        <v>5</v>
      </c>
      <c r="C932" s="4">
        <v>68.614619079009302</v>
      </c>
      <c r="D932" s="4">
        <v>4.04</v>
      </c>
      <c r="E932" s="4">
        <v>331.945380920991</v>
      </c>
      <c r="F932" s="4">
        <v>0</v>
      </c>
      <c r="G932" s="4">
        <v>85.96</v>
      </c>
      <c r="H932" s="4">
        <v>897.77</v>
      </c>
      <c r="I932" s="5">
        <f t="shared" si="28"/>
        <v>1388.3300000000004</v>
      </c>
      <c r="J932" s="11" t="str">
        <f t="shared" si="29"/>
        <v>P0078|Jul</v>
      </c>
    </row>
    <row r="933" spans="1:10" ht="15" customHeight="1" x14ac:dyDescent="0.25">
      <c r="A933" s="2" t="s">
        <v>191</v>
      </c>
      <c r="B933" s="2" t="s">
        <v>6</v>
      </c>
      <c r="C933" s="4">
        <v>14.7948406602386</v>
      </c>
      <c r="D933" s="4">
        <v>6.41</v>
      </c>
      <c r="E933" s="4">
        <v>343.97515933976098</v>
      </c>
      <c r="F933" s="4">
        <v>0</v>
      </c>
      <c r="G933" s="4">
        <v>85.96</v>
      </c>
      <c r="H933" s="4">
        <v>828.13</v>
      </c>
      <c r="I933" s="5">
        <f t="shared" si="28"/>
        <v>1279.2699999999995</v>
      </c>
      <c r="J933" s="11" t="str">
        <f t="shared" si="29"/>
        <v>P0078|Aug</v>
      </c>
    </row>
    <row r="934" spans="1:10" ht="15" customHeight="1" x14ac:dyDescent="0.25">
      <c r="A934" s="2" t="s">
        <v>191</v>
      </c>
      <c r="B934" s="2" t="s">
        <v>7</v>
      </c>
      <c r="C934" s="4">
        <v>15.399384975758601</v>
      </c>
      <c r="D934" s="4">
        <v>8.43</v>
      </c>
      <c r="E934" s="4">
        <v>358.03061502424202</v>
      </c>
      <c r="F934" s="4">
        <v>0</v>
      </c>
      <c r="G934" s="4">
        <v>85.96</v>
      </c>
      <c r="H934" s="4">
        <v>177.3</v>
      </c>
      <c r="I934" s="5">
        <f t="shared" si="28"/>
        <v>645.12000000000057</v>
      </c>
      <c r="J934" s="11" t="str">
        <f t="shared" si="29"/>
        <v>P0078|Sep</v>
      </c>
    </row>
    <row r="935" spans="1:10" ht="15" customHeight="1" x14ac:dyDescent="0.25">
      <c r="A935" s="2" t="s">
        <v>191</v>
      </c>
      <c r="B935" s="2" t="s">
        <v>8</v>
      </c>
      <c r="C935" s="4">
        <v>16.9545887070554</v>
      </c>
      <c r="D935" s="4">
        <v>6.8</v>
      </c>
      <c r="E935" s="4">
        <v>349.41541129294501</v>
      </c>
      <c r="F935" s="4">
        <v>0</v>
      </c>
      <c r="G935" s="4">
        <v>85.96</v>
      </c>
      <c r="H935" s="4">
        <v>122.63</v>
      </c>
      <c r="I935" s="5">
        <f t="shared" si="28"/>
        <v>581.76000000000045</v>
      </c>
      <c r="J935" s="11" t="str">
        <f t="shared" si="29"/>
        <v>P0078|Oct</v>
      </c>
    </row>
    <row r="936" spans="1:10" ht="15" customHeight="1" x14ac:dyDescent="0.25">
      <c r="A936" s="2" t="s">
        <v>191</v>
      </c>
      <c r="B936" s="2" t="s">
        <v>9</v>
      </c>
      <c r="C936" s="4">
        <v>36.1032489854381</v>
      </c>
      <c r="D936" s="4">
        <v>4.04</v>
      </c>
      <c r="E936" s="4">
        <v>320.59393650035798</v>
      </c>
      <c r="F936" s="4">
        <v>101.132814514204</v>
      </c>
      <c r="G936" s="4">
        <v>85.96</v>
      </c>
      <c r="H936" s="4">
        <v>31.64</v>
      </c>
      <c r="I936" s="5">
        <f t="shared" si="28"/>
        <v>579.47000000000014</v>
      </c>
      <c r="J936" s="11" t="str">
        <f t="shared" si="29"/>
        <v>P0078|Nov</v>
      </c>
    </row>
    <row r="937" spans="1:10" ht="15" customHeight="1" x14ac:dyDescent="0.25">
      <c r="A937" s="2" t="s">
        <v>191</v>
      </c>
      <c r="B937" s="2" t="s">
        <v>10</v>
      </c>
      <c r="C937" s="4">
        <v>25.088186496179599</v>
      </c>
      <c r="D937" s="4">
        <v>9.8800000000000008</v>
      </c>
      <c r="E937" s="4">
        <v>630.06861063464805</v>
      </c>
      <c r="F937" s="4">
        <v>79.503202869172</v>
      </c>
      <c r="G937" s="4">
        <v>85.96</v>
      </c>
      <c r="H937" s="4">
        <v>55.84</v>
      </c>
      <c r="I937" s="5">
        <f t="shared" si="28"/>
        <v>886.33999999999969</v>
      </c>
      <c r="J937" s="11" t="str">
        <f t="shared" si="29"/>
        <v>P0078|Dec</v>
      </c>
    </row>
    <row r="938" spans="1:10" ht="15" customHeight="1" x14ac:dyDescent="0.25">
      <c r="A938" s="2" t="s">
        <v>191</v>
      </c>
      <c r="B938" s="2" t="s">
        <v>11</v>
      </c>
      <c r="C938" s="4">
        <v>11.455212363583801</v>
      </c>
      <c r="D938" s="4">
        <v>4.9000000000000004</v>
      </c>
      <c r="E938" s="4">
        <v>532.65980871618206</v>
      </c>
      <c r="F938" s="4">
        <v>84.014978920234199</v>
      </c>
      <c r="G938" s="4">
        <v>85.96</v>
      </c>
      <c r="H938" s="4">
        <v>55.84</v>
      </c>
      <c r="I938" s="5">
        <f t="shared" si="28"/>
        <v>774.83</v>
      </c>
      <c r="J938" s="11" t="str">
        <f t="shared" si="29"/>
        <v>P0078|Jan</v>
      </c>
    </row>
    <row r="939" spans="1:10" ht="15" customHeight="1" x14ac:dyDescent="0.25">
      <c r="A939" s="2" t="s">
        <v>191</v>
      </c>
      <c r="B939" s="2" t="s">
        <v>12</v>
      </c>
      <c r="C939" s="4">
        <v>11.713448408778801</v>
      </c>
      <c r="D939" s="4">
        <v>11.88</v>
      </c>
      <c r="E939" s="4">
        <v>544.66761425233096</v>
      </c>
      <c r="F939" s="4">
        <v>85.908937338890397</v>
      </c>
      <c r="G939" s="4">
        <v>85.96</v>
      </c>
      <c r="H939" s="4">
        <v>55.84</v>
      </c>
      <c r="I939" s="5">
        <f t="shared" si="28"/>
        <v>795.97000000000025</v>
      </c>
      <c r="J939" s="11" t="str">
        <f t="shared" si="29"/>
        <v>P0078|Feb</v>
      </c>
    </row>
    <row r="940" spans="1:10" ht="15" customHeight="1" x14ac:dyDescent="0.25">
      <c r="A940" s="2" t="s">
        <v>191</v>
      </c>
      <c r="B940" s="2" t="s">
        <v>13</v>
      </c>
      <c r="C940" s="4">
        <v>11.572658700522799</v>
      </c>
      <c r="D940" s="4">
        <v>4.4800000000000004</v>
      </c>
      <c r="E940" s="4">
        <v>538.12098581030602</v>
      </c>
      <c r="F940" s="4">
        <v>84.876355489171004</v>
      </c>
      <c r="G940" s="4">
        <v>85.96</v>
      </c>
      <c r="H940" s="4">
        <v>55.84</v>
      </c>
      <c r="I940" s="5">
        <f t="shared" si="28"/>
        <v>780.84999999999991</v>
      </c>
      <c r="J940" s="11" t="str">
        <f t="shared" si="29"/>
        <v>P0078|Mar</v>
      </c>
    </row>
    <row r="941" spans="1:10" ht="15" customHeight="1" x14ac:dyDescent="0.25">
      <c r="A941" s="2" t="s">
        <v>193</v>
      </c>
      <c r="B941" s="2" t="s">
        <v>2</v>
      </c>
      <c r="C941" s="4">
        <v>15.784132483521301</v>
      </c>
      <c r="D941" s="4">
        <v>4.4800000000000004</v>
      </c>
      <c r="E941" s="4">
        <v>366.97586751647901</v>
      </c>
      <c r="F941" s="4">
        <v>0</v>
      </c>
      <c r="G941" s="4">
        <v>85.96</v>
      </c>
      <c r="H941" s="4">
        <v>39.75</v>
      </c>
      <c r="I941" s="5">
        <f t="shared" si="28"/>
        <v>512.95000000000027</v>
      </c>
      <c r="J941" s="11" t="str">
        <f t="shared" si="29"/>
        <v>P0079|Apr</v>
      </c>
    </row>
    <row r="942" spans="1:10" ht="15" customHeight="1" x14ac:dyDescent="0.25">
      <c r="A942" s="2" t="s">
        <v>193</v>
      </c>
      <c r="B942" s="2" t="s">
        <v>3</v>
      </c>
      <c r="C942" s="4">
        <v>26.378306878306901</v>
      </c>
      <c r="D942" s="4">
        <v>14.9</v>
      </c>
      <c r="E942" s="4">
        <v>357.121693121693</v>
      </c>
      <c r="F942" s="4">
        <v>0</v>
      </c>
      <c r="G942" s="4">
        <v>85.96</v>
      </c>
      <c r="H942" s="4">
        <v>258.49</v>
      </c>
      <c r="I942" s="5">
        <f t="shared" si="28"/>
        <v>742.84999999999991</v>
      </c>
      <c r="J942" s="11" t="str">
        <f t="shared" si="29"/>
        <v>P0079|May</v>
      </c>
    </row>
    <row r="943" spans="1:10" ht="15" customHeight="1" x14ac:dyDescent="0.25">
      <c r="A943" s="2" t="s">
        <v>193</v>
      </c>
      <c r="B943" s="2" t="s">
        <v>4</v>
      </c>
      <c r="C943" s="4">
        <v>49.433209509658198</v>
      </c>
      <c r="D943" s="4">
        <v>5.19</v>
      </c>
      <c r="E943" s="4">
        <v>335.91679049034201</v>
      </c>
      <c r="F943" s="4">
        <v>0</v>
      </c>
      <c r="G943" s="4">
        <v>85.96</v>
      </c>
      <c r="H943" s="4">
        <v>334.92</v>
      </c>
      <c r="I943" s="5">
        <f t="shared" si="28"/>
        <v>811.42000000000019</v>
      </c>
      <c r="J943" s="11" t="str">
        <f t="shared" si="29"/>
        <v>P0079|Jun</v>
      </c>
    </row>
    <row r="944" spans="1:10" ht="15" customHeight="1" x14ac:dyDescent="0.25">
      <c r="A944" s="2" t="s">
        <v>193</v>
      </c>
      <c r="B944" s="2" t="s">
        <v>5</v>
      </c>
      <c r="C944" s="4">
        <v>41.731292149031901</v>
      </c>
      <c r="D944" s="4">
        <v>6.19</v>
      </c>
      <c r="E944" s="4">
        <v>336.75870785096799</v>
      </c>
      <c r="F944" s="4">
        <v>0</v>
      </c>
      <c r="G944" s="4">
        <v>85.96</v>
      </c>
      <c r="H944" s="4">
        <v>897.77</v>
      </c>
      <c r="I944" s="5">
        <f t="shared" si="28"/>
        <v>1368.4099999999999</v>
      </c>
      <c r="J944" s="11" t="str">
        <f t="shared" si="29"/>
        <v>P0079|Jul</v>
      </c>
    </row>
    <row r="945" spans="1:10" ht="15" customHeight="1" x14ac:dyDescent="0.25">
      <c r="A945" s="2" t="s">
        <v>193</v>
      </c>
      <c r="B945" s="2" t="s">
        <v>6</v>
      </c>
      <c r="C945" s="4">
        <v>15.212578308002399</v>
      </c>
      <c r="D945" s="4">
        <v>12.5</v>
      </c>
      <c r="E945" s="4">
        <v>353.687421691998</v>
      </c>
      <c r="F945" s="4">
        <v>0</v>
      </c>
      <c r="G945" s="4">
        <v>85.96</v>
      </c>
      <c r="H945" s="4">
        <v>828.13</v>
      </c>
      <c r="I945" s="5">
        <f t="shared" si="28"/>
        <v>1295.4900000000002</v>
      </c>
      <c r="J945" s="11" t="str">
        <f t="shared" si="29"/>
        <v>P0079|Aug</v>
      </c>
    </row>
    <row r="946" spans="1:10" ht="15" customHeight="1" x14ac:dyDescent="0.25">
      <c r="A946" s="2" t="s">
        <v>193</v>
      </c>
      <c r="B946" s="2" t="s">
        <v>7</v>
      </c>
      <c r="C946" s="4">
        <v>23.3771260997067</v>
      </c>
      <c r="D946" s="4">
        <v>16.13</v>
      </c>
      <c r="E946" s="4">
        <v>356.222873900293</v>
      </c>
      <c r="F946" s="4">
        <v>0</v>
      </c>
      <c r="G946" s="4">
        <v>85.96</v>
      </c>
      <c r="H946" s="4">
        <v>177.3</v>
      </c>
      <c r="I946" s="5">
        <f t="shared" si="28"/>
        <v>658.98999999999967</v>
      </c>
      <c r="J946" s="11" t="str">
        <f t="shared" si="29"/>
        <v>P0079|Sep</v>
      </c>
    </row>
    <row r="947" spans="1:10" ht="15" customHeight="1" x14ac:dyDescent="0.25">
      <c r="A947" s="2" t="s">
        <v>193</v>
      </c>
      <c r="B947" s="2" t="s">
        <v>8</v>
      </c>
      <c r="C947" s="4">
        <v>15.800627553521799</v>
      </c>
      <c r="D947" s="4">
        <v>9.14</v>
      </c>
      <c r="E947" s="4">
        <v>367.35937244647801</v>
      </c>
      <c r="F947" s="4">
        <v>0</v>
      </c>
      <c r="G947" s="4">
        <v>85.96</v>
      </c>
      <c r="H947" s="4">
        <v>122.63</v>
      </c>
      <c r="I947" s="5">
        <f t="shared" si="28"/>
        <v>600.88999999999976</v>
      </c>
      <c r="J947" s="11" t="str">
        <f t="shared" si="29"/>
        <v>P0079|Oct</v>
      </c>
    </row>
    <row r="948" spans="1:10" ht="15" customHeight="1" x14ac:dyDescent="0.25">
      <c r="A948" s="2" t="s">
        <v>193</v>
      </c>
      <c r="B948" s="2" t="s">
        <v>9</v>
      </c>
      <c r="C948" s="4">
        <v>16.089221773690099</v>
      </c>
      <c r="D948" s="4">
        <v>6.36</v>
      </c>
      <c r="E948" s="4">
        <v>322.88518040700802</v>
      </c>
      <c r="F948" s="4">
        <v>101.85559781930201</v>
      </c>
      <c r="G948" s="4">
        <v>85.96</v>
      </c>
      <c r="H948" s="4">
        <v>31.64</v>
      </c>
      <c r="I948" s="5">
        <f t="shared" si="28"/>
        <v>564.79000000000019</v>
      </c>
      <c r="J948" s="11" t="str">
        <f t="shared" si="29"/>
        <v>P0079|Nov</v>
      </c>
    </row>
    <row r="949" spans="1:10" ht="15" customHeight="1" x14ac:dyDescent="0.25">
      <c r="A949" s="2" t="s">
        <v>193</v>
      </c>
      <c r="B949" s="2" t="s">
        <v>10</v>
      </c>
      <c r="C949" s="4">
        <v>35.120705926764799</v>
      </c>
      <c r="D949" s="4">
        <v>4.57</v>
      </c>
      <c r="E949" s="4">
        <v>720.14496036240098</v>
      </c>
      <c r="F949" s="4">
        <v>75.724333710834301</v>
      </c>
      <c r="G949" s="4">
        <v>85.96</v>
      </c>
      <c r="H949" s="4">
        <v>55.84</v>
      </c>
      <c r="I949" s="5">
        <f t="shared" si="28"/>
        <v>977.36000000000024</v>
      </c>
      <c r="J949" s="11" t="str">
        <f t="shared" si="29"/>
        <v>P0079|Dec</v>
      </c>
    </row>
    <row r="950" spans="1:10" ht="15" customHeight="1" x14ac:dyDescent="0.25">
      <c r="A950" s="2" t="s">
        <v>193</v>
      </c>
      <c r="B950" s="2" t="s">
        <v>11</v>
      </c>
      <c r="C950" s="4">
        <v>10.903213540320801</v>
      </c>
      <c r="D950" s="4">
        <v>5.05</v>
      </c>
      <c r="E950" s="4">
        <v>633.74028503846205</v>
      </c>
      <c r="F950" s="4">
        <v>79.966501421216904</v>
      </c>
      <c r="G950" s="4">
        <v>85.96</v>
      </c>
      <c r="H950" s="4">
        <v>55.84</v>
      </c>
      <c r="I950" s="5">
        <f t="shared" si="28"/>
        <v>871.45999999999981</v>
      </c>
      <c r="J950" s="11" t="str">
        <f t="shared" si="29"/>
        <v>P0079|Jan</v>
      </c>
    </row>
    <row r="951" spans="1:10" ht="15" customHeight="1" x14ac:dyDescent="0.25">
      <c r="A951" s="2" t="s">
        <v>193</v>
      </c>
      <c r="B951" s="2" t="s">
        <v>12</v>
      </c>
      <c r="C951" s="4">
        <v>16.680928054575201</v>
      </c>
      <c r="D951" s="4">
        <v>4.34</v>
      </c>
      <c r="E951" s="4">
        <v>628.92959246041903</v>
      </c>
      <c r="F951" s="4">
        <v>79.359479485005593</v>
      </c>
      <c r="G951" s="4">
        <v>85.96</v>
      </c>
      <c r="H951" s="4">
        <v>55.84</v>
      </c>
      <c r="I951" s="5">
        <f t="shared" si="28"/>
        <v>871.1099999999999</v>
      </c>
      <c r="J951" s="11" t="str">
        <f t="shared" si="29"/>
        <v>P0079|Feb</v>
      </c>
    </row>
    <row r="952" spans="1:10" ht="15" customHeight="1" x14ac:dyDescent="0.25">
      <c r="A952" s="2" t="s">
        <v>193</v>
      </c>
      <c r="B952" s="2" t="s">
        <v>13</v>
      </c>
      <c r="C952" s="4">
        <v>11.327918041870401</v>
      </c>
      <c r="D952" s="4">
        <v>8.7799999999999994</v>
      </c>
      <c r="E952" s="4">
        <v>526.74070683466198</v>
      </c>
      <c r="F952" s="4">
        <v>83.081375123467197</v>
      </c>
      <c r="G952" s="4">
        <v>85.96</v>
      </c>
      <c r="H952" s="4">
        <v>55.84</v>
      </c>
      <c r="I952" s="5">
        <f t="shared" si="28"/>
        <v>771.72999999999968</v>
      </c>
      <c r="J952" s="11" t="str">
        <f t="shared" si="29"/>
        <v>P0079|Mar</v>
      </c>
    </row>
    <row r="953" spans="1:10" ht="15" customHeight="1" x14ac:dyDescent="0.25">
      <c r="A953" s="2" t="s">
        <v>195</v>
      </c>
      <c r="B953" s="2" t="s">
        <v>2</v>
      </c>
      <c r="C953" s="4">
        <v>15.7536166040203</v>
      </c>
      <c r="D953" s="4">
        <v>8.18</v>
      </c>
      <c r="E953" s="4">
        <v>366.26638339597997</v>
      </c>
      <c r="F953" s="4">
        <v>0</v>
      </c>
      <c r="G953" s="4">
        <v>85.96</v>
      </c>
      <c r="H953" s="4">
        <v>39.75</v>
      </c>
      <c r="I953" s="5">
        <f t="shared" si="28"/>
        <v>515.91000000000031</v>
      </c>
      <c r="J953" s="11" t="str">
        <f t="shared" si="29"/>
        <v>P0080|Apr</v>
      </c>
    </row>
    <row r="954" spans="1:10" ht="15" customHeight="1" x14ac:dyDescent="0.25">
      <c r="A954" s="2" t="s">
        <v>195</v>
      </c>
      <c r="B954" s="2" t="s">
        <v>3</v>
      </c>
      <c r="C954" s="4">
        <v>42.537347931873498</v>
      </c>
      <c r="D954" s="4">
        <v>4.04</v>
      </c>
      <c r="E954" s="4">
        <v>351.81265206812702</v>
      </c>
      <c r="F954" s="4">
        <v>0</v>
      </c>
      <c r="G954" s="4">
        <v>85.96</v>
      </c>
      <c r="H954" s="4">
        <v>258.49</v>
      </c>
      <c r="I954" s="5">
        <f t="shared" si="28"/>
        <v>742.84000000000049</v>
      </c>
      <c r="J954" s="11" t="str">
        <f t="shared" si="29"/>
        <v>P0080|May</v>
      </c>
    </row>
    <row r="955" spans="1:10" ht="15" customHeight="1" x14ac:dyDescent="0.25">
      <c r="A955" s="2" t="s">
        <v>195</v>
      </c>
      <c r="B955" s="2" t="s">
        <v>4</v>
      </c>
      <c r="C955" s="4">
        <v>41.909466370205699</v>
      </c>
      <c r="D955" s="4">
        <v>4.04</v>
      </c>
      <c r="E955" s="4">
        <v>336.96053362979399</v>
      </c>
      <c r="F955" s="4">
        <v>0</v>
      </c>
      <c r="G955" s="4">
        <v>85.96</v>
      </c>
      <c r="H955" s="4">
        <v>334.92</v>
      </c>
      <c r="I955" s="5">
        <f t="shared" si="28"/>
        <v>803.78999999999974</v>
      </c>
      <c r="J955" s="11" t="str">
        <f t="shared" si="29"/>
        <v>P0080|Jun</v>
      </c>
    </row>
    <row r="956" spans="1:10" ht="15" customHeight="1" x14ac:dyDescent="0.25">
      <c r="A956" s="2" t="s">
        <v>195</v>
      </c>
      <c r="B956" s="2" t="s">
        <v>5</v>
      </c>
      <c r="C956" s="4">
        <v>12.798490649388899</v>
      </c>
      <c r="D956" s="4">
        <v>4.04</v>
      </c>
      <c r="E956" s="4">
        <v>442.251509350611</v>
      </c>
      <c r="F956" s="4">
        <v>0</v>
      </c>
      <c r="G956" s="4">
        <v>85.96</v>
      </c>
      <c r="H956" s="4">
        <v>897.77</v>
      </c>
      <c r="I956" s="5">
        <f t="shared" si="28"/>
        <v>1442.82</v>
      </c>
      <c r="J956" s="11" t="str">
        <f t="shared" si="29"/>
        <v>P0080|Jul</v>
      </c>
    </row>
    <row r="957" spans="1:10" ht="15" customHeight="1" x14ac:dyDescent="0.25">
      <c r="A957" s="2" t="s">
        <v>195</v>
      </c>
      <c r="B957" s="2" t="s">
        <v>6</v>
      </c>
      <c r="C957" s="4">
        <v>12.775123674911701</v>
      </c>
      <c r="D957" s="4">
        <v>13.2</v>
      </c>
      <c r="E957" s="4">
        <v>439.14487632508798</v>
      </c>
      <c r="F957" s="4">
        <v>0</v>
      </c>
      <c r="G957" s="4">
        <v>85.96</v>
      </c>
      <c r="H957" s="4">
        <v>828.13</v>
      </c>
      <c r="I957" s="5">
        <f t="shared" si="28"/>
        <v>1379.2099999999996</v>
      </c>
      <c r="J957" s="11" t="str">
        <f t="shared" si="29"/>
        <v>P0080|Aug</v>
      </c>
    </row>
    <row r="958" spans="1:10" ht="15" customHeight="1" x14ac:dyDescent="0.25">
      <c r="A958" s="2" t="s">
        <v>195</v>
      </c>
      <c r="B958" s="2" t="s">
        <v>7</v>
      </c>
      <c r="C958" s="4">
        <v>23.518159509202501</v>
      </c>
      <c r="D958" s="4">
        <v>4.04</v>
      </c>
      <c r="E958" s="4">
        <v>361.50184049079797</v>
      </c>
      <c r="F958" s="4">
        <v>0</v>
      </c>
      <c r="G958" s="4">
        <v>85.96</v>
      </c>
      <c r="H958" s="4">
        <v>177.3</v>
      </c>
      <c r="I958" s="5">
        <f t="shared" si="28"/>
        <v>652.32000000000039</v>
      </c>
      <c r="J958" s="11" t="str">
        <f t="shared" si="29"/>
        <v>P0080|Sep</v>
      </c>
    </row>
    <row r="959" spans="1:10" ht="15" customHeight="1" x14ac:dyDescent="0.25">
      <c r="A959" s="2" t="s">
        <v>195</v>
      </c>
      <c r="B959" s="2" t="s">
        <v>8</v>
      </c>
      <c r="C959" s="4">
        <v>15.5057781772621</v>
      </c>
      <c r="D959" s="4">
        <v>10.3</v>
      </c>
      <c r="E959" s="4">
        <v>360.50422182273797</v>
      </c>
      <c r="F959" s="4">
        <v>0</v>
      </c>
      <c r="G959" s="4">
        <v>85.96</v>
      </c>
      <c r="H959" s="4">
        <v>122.63</v>
      </c>
      <c r="I959" s="5">
        <f t="shared" si="28"/>
        <v>594.90000000000009</v>
      </c>
      <c r="J959" s="11" t="str">
        <f t="shared" si="29"/>
        <v>P0080|Oct</v>
      </c>
    </row>
    <row r="960" spans="1:10" ht="15" customHeight="1" x14ac:dyDescent="0.25">
      <c r="A960" s="2" t="s">
        <v>195</v>
      </c>
      <c r="B960" s="2" t="s">
        <v>9</v>
      </c>
      <c r="C960" s="4">
        <v>14.304130662093799</v>
      </c>
      <c r="D960" s="4">
        <v>7.21</v>
      </c>
      <c r="E960" s="4">
        <v>332.56631394035702</v>
      </c>
      <c r="F960" s="4">
        <v>104.909555397549</v>
      </c>
      <c r="G960" s="4">
        <v>85.96</v>
      </c>
      <c r="H960" s="4">
        <v>31.64</v>
      </c>
      <c r="I960" s="5">
        <f t="shared" si="28"/>
        <v>576.5899999999998</v>
      </c>
      <c r="J960" s="11" t="str">
        <f t="shared" si="29"/>
        <v>P0080|Nov</v>
      </c>
    </row>
    <row r="961" spans="1:10" ht="15" customHeight="1" x14ac:dyDescent="0.25">
      <c r="A961" s="2" t="s">
        <v>195</v>
      </c>
      <c r="B961" s="2" t="s">
        <v>10</v>
      </c>
      <c r="C961" s="4">
        <v>10.784418274351999</v>
      </c>
      <c r="D961" s="4">
        <v>5.91</v>
      </c>
      <c r="E961" s="4">
        <v>719.87014524119502</v>
      </c>
      <c r="F961" s="4">
        <v>75.695436484452898</v>
      </c>
      <c r="G961" s="4">
        <v>85.96</v>
      </c>
      <c r="H961" s="4">
        <v>55.84</v>
      </c>
      <c r="I961" s="5">
        <f t="shared" si="28"/>
        <v>954.06</v>
      </c>
      <c r="J961" s="11" t="str">
        <f t="shared" si="29"/>
        <v>P0080|Dec</v>
      </c>
    </row>
    <row r="962" spans="1:10" ht="15" customHeight="1" x14ac:dyDescent="0.25">
      <c r="A962" s="2" t="s">
        <v>195</v>
      </c>
      <c r="B962" s="2" t="s">
        <v>11</v>
      </c>
      <c r="C962" s="4">
        <v>209.76940135970699</v>
      </c>
      <c r="D962" s="4">
        <v>11.19</v>
      </c>
      <c r="E962" s="4">
        <v>596.93789030055098</v>
      </c>
      <c r="F962" s="4">
        <v>75.322708339742206</v>
      </c>
      <c r="G962" s="4">
        <v>85.96</v>
      </c>
      <c r="H962" s="4">
        <v>55.84</v>
      </c>
      <c r="I962" s="5">
        <f t="shared" si="28"/>
        <v>1035.0200000000002</v>
      </c>
      <c r="J962" s="11" t="str">
        <f t="shared" si="29"/>
        <v>P0080|Jan</v>
      </c>
    </row>
    <row r="963" spans="1:10" ht="15" customHeight="1" x14ac:dyDescent="0.25">
      <c r="A963" s="2" t="s">
        <v>195</v>
      </c>
      <c r="B963" s="2" t="s">
        <v>12</v>
      </c>
      <c r="C963" s="4">
        <v>10.879138325150601</v>
      </c>
      <c r="D963" s="4">
        <v>4.91</v>
      </c>
      <c r="E963" s="4">
        <v>632.340933033851</v>
      </c>
      <c r="F963" s="4">
        <v>79.789928640998596</v>
      </c>
      <c r="G963" s="4">
        <v>85.96</v>
      </c>
      <c r="H963" s="4">
        <v>55.84</v>
      </c>
      <c r="I963" s="5">
        <f t="shared" si="28"/>
        <v>869.72000000000025</v>
      </c>
      <c r="J963" s="11" t="str">
        <f t="shared" si="29"/>
        <v>P0080|Feb</v>
      </c>
    </row>
    <row r="964" spans="1:10" ht="15" customHeight="1" x14ac:dyDescent="0.25">
      <c r="A964" s="2" t="s">
        <v>195</v>
      </c>
      <c r="B964" s="2" t="s">
        <v>13</v>
      </c>
      <c r="C964" s="4">
        <v>17.884469612074099</v>
      </c>
      <c r="D964" s="4">
        <v>4.45</v>
      </c>
      <c r="E964" s="4">
        <v>529.46453351136097</v>
      </c>
      <c r="F964" s="4">
        <v>83.510996876564704</v>
      </c>
      <c r="G964" s="4">
        <v>85.96</v>
      </c>
      <c r="H964" s="4">
        <v>55.84</v>
      </c>
      <c r="I964" s="5">
        <f t="shared" si="28"/>
        <v>777.1099999999999</v>
      </c>
      <c r="J964" s="11" t="str">
        <f t="shared" si="29"/>
        <v>P0080|Mar</v>
      </c>
    </row>
    <row r="965" spans="1:10" ht="15" customHeight="1" x14ac:dyDescent="0.25">
      <c r="A965" s="2" t="s">
        <v>197</v>
      </c>
      <c r="B965" s="2" t="s">
        <v>2</v>
      </c>
      <c r="C965" s="4">
        <v>78.048677444320205</v>
      </c>
      <c r="D965" s="4">
        <v>6.95</v>
      </c>
      <c r="E965" s="4">
        <v>242.78132255567999</v>
      </c>
      <c r="F965" s="4">
        <v>0</v>
      </c>
      <c r="G965" s="4">
        <v>85.96</v>
      </c>
      <c r="H965" s="4">
        <v>39.75</v>
      </c>
      <c r="I965" s="5">
        <f t="shared" ref="I965:I1028" si="30">SUM(C965:H965)</f>
        <v>453.49000000000018</v>
      </c>
      <c r="J965" s="11" t="str">
        <f t="shared" ref="J965:J1028" si="31">A965&amp;"|"&amp;B965</f>
        <v>P0081|Apr</v>
      </c>
    </row>
    <row r="966" spans="1:10" ht="15" customHeight="1" x14ac:dyDescent="0.25">
      <c r="A966" s="2" t="s">
        <v>197</v>
      </c>
      <c r="B966" s="2" t="s">
        <v>3</v>
      </c>
      <c r="C966" s="4">
        <v>29.457177817456198</v>
      </c>
      <c r="D966" s="4">
        <v>4.53</v>
      </c>
      <c r="E966" s="4">
        <v>359.53282218254401</v>
      </c>
      <c r="F966" s="4">
        <v>0</v>
      </c>
      <c r="G966" s="4">
        <v>85.96</v>
      </c>
      <c r="H966" s="4">
        <v>258.49</v>
      </c>
      <c r="I966" s="5">
        <f t="shared" si="30"/>
        <v>737.97000000000025</v>
      </c>
      <c r="J966" s="11" t="str">
        <f t="shared" si="31"/>
        <v>P0081|May</v>
      </c>
    </row>
    <row r="967" spans="1:10" ht="15" customHeight="1" x14ac:dyDescent="0.25">
      <c r="A967" s="2" t="s">
        <v>197</v>
      </c>
      <c r="B967" s="2" t="s">
        <v>4</v>
      </c>
      <c r="C967" s="4">
        <v>53.5823890115281</v>
      </c>
      <c r="D967" s="4">
        <v>10.37</v>
      </c>
      <c r="E967" s="4">
        <v>338.61761098847199</v>
      </c>
      <c r="F967" s="4">
        <v>0</v>
      </c>
      <c r="G967" s="4">
        <v>85.96</v>
      </c>
      <c r="H967" s="4">
        <v>334.92</v>
      </c>
      <c r="I967" s="5">
        <f t="shared" si="30"/>
        <v>823.45</v>
      </c>
      <c r="J967" s="11" t="str">
        <f t="shared" si="31"/>
        <v>P0081|Jun</v>
      </c>
    </row>
    <row r="968" spans="1:10" ht="15" customHeight="1" x14ac:dyDescent="0.25">
      <c r="A968" s="2" t="s">
        <v>197</v>
      </c>
      <c r="B968" s="2" t="s">
        <v>5</v>
      </c>
      <c r="C968" s="4">
        <v>55.521562500000002</v>
      </c>
      <c r="D968" s="4">
        <v>6.19</v>
      </c>
      <c r="E968" s="4">
        <v>339.29843749999998</v>
      </c>
      <c r="F968" s="4">
        <v>0</v>
      </c>
      <c r="G968" s="4">
        <v>85.96</v>
      </c>
      <c r="H968" s="4">
        <v>897.77</v>
      </c>
      <c r="I968" s="5">
        <f t="shared" si="30"/>
        <v>1384.74</v>
      </c>
      <c r="J968" s="11" t="str">
        <f t="shared" si="31"/>
        <v>P0081|Jul</v>
      </c>
    </row>
    <row r="969" spans="1:10" ht="15" customHeight="1" x14ac:dyDescent="0.25">
      <c r="A969" s="2" t="s">
        <v>197</v>
      </c>
      <c r="B969" s="2" t="s">
        <v>6</v>
      </c>
      <c r="C969" s="4">
        <v>25.594356330954302</v>
      </c>
      <c r="D969" s="4">
        <v>8.6</v>
      </c>
      <c r="E969" s="4">
        <v>342.55564366904599</v>
      </c>
      <c r="F969" s="4">
        <v>0</v>
      </c>
      <c r="G969" s="4">
        <v>85.96</v>
      </c>
      <c r="H969" s="4">
        <v>828.13</v>
      </c>
      <c r="I969" s="5">
        <f t="shared" si="30"/>
        <v>1290.8400000000001</v>
      </c>
      <c r="J969" s="11" t="str">
        <f t="shared" si="31"/>
        <v>P0081|Aug</v>
      </c>
    </row>
    <row r="970" spans="1:10" ht="15" customHeight="1" x14ac:dyDescent="0.25">
      <c r="A970" s="2" t="s">
        <v>197</v>
      </c>
      <c r="B970" s="2" t="s">
        <v>7</v>
      </c>
      <c r="C970" s="4">
        <v>17.644451962110999</v>
      </c>
      <c r="D970" s="4">
        <v>10.83</v>
      </c>
      <c r="E970" s="4">
        <v>354.90554803788899</v>
      </c>
      <c r="F970" s="4">
        <v>0</v>
      </c>
      <c r="G970" s="4">
        <v>85.96</v>
      </c>
      <c r="H970" s="4">
        <v>177.3</v>
      </c>
      <c r="I970" s="5">
        <f t="shared" si="30"/>
        <v>646.64</v>
      </c>
      <c r="J970" s="11" t="str">
        <f t="shared" si="31"/>
        <v>P0081|Sep</v>
      </c>
    </row>
    <row r="971" spans="1:10" ht="15" customHeight="1" x14ac:dyDescent="0.25">
      <c r="A971" s="2" t="s">
        <v>197</v>
      </c>
      <c r="B971" s="2" t="s">
        <v>8</v>
      </c>
      <c r="C971" s="4">
        <v>15.575882224764401</v>
      </c>
      <c r="D971" s="4">
        <v>5.13</v>
      </c>
      <c r="E971" s="4">
        <v>362.13411777523601</v>
      </c>
      <c r="F971" s="4">
        <v>0</v>
      </c>
      <c r="G971" s="4">
        <v>85.96</v>
      </c>
      <c r="H971" s="4">
        <v>122.63</v>
      </c>
      <c r="I971" s="5">
        <f t="shared" si="30"/>
        <v>591.4300000000004</v>
      </c>
      <c r="J971" s="11" t="str">
        <f t="shared" si="31"/>
        <v>P0081|Oct</v>
      </c>
    </row>
    <row r="972" spans="1:10" ht="15" customHeight="1" x14ac:dyDescent="0.25">
      <c r="A972" s="2" t="s">
        <v>197</v>
      </c>
      <c r="B972" s="2" t="s">
        <v>9</v>
      </c>
      <c r="C972" s="4">
        <v>44.675756162040301</v>
      </c>
      <c r="D972" s="4">
        <v>4.04</v>
      </c>
      <c r="E972" s="4">
        <v>305.95070367778601</v>
      </c>
      <c r="F972" s="4">
        <v>96.513540160174202</v>
      </c>
      <c r="G972" s="4">
        <v>85.96</v>
      </c>
      <c r="H972" s="4">
        <v>31.64</v>
      </c>
      <c r="I972" s="5">
        <f t="shared" si="30"/>
        <v>568.78000000000054</v>
      </c>
      <c r="J972" s="11" t="str">
        <f t="shared" si="31"/>
        <v>P0081|Nov</v>
      </c>
    </row>
    <row r="973" spans="1:10" ht="15" customHeight="1" x14ac:dyDescent="0.25">
      <c r="A973" s="2" t="s">
        <v>197</v>
      </c>
      <c r="B973" s="2" t="s">
        <v>10</v>
      </c>
      <c r="C973" s="4">
        <v>11.166837146435</v>
      </c>
      <c r="D973" s="4">
        <v>4.04</v>
      </c>
      <c r="E973" s="4">
        <v>649.06318948895796</v>
      </c>
      <c r="F973" s="4">
        <v>81.899973364606694</v>
      </c>
      <c r="G973" s="4">
        <v>85.96</v>
      </c>
      <c r="H973" s="4">
        <v>55.84</v>
      </c>
      <c r="I973" s="5">
        <f t="shared" si="30"/>
        <v>887.96999999999969</v>
      </c>
      <c r="J973" s="11" t="str">
        <f t="shared" si="31"/>
        <v>P0081|Dec</v>
      </c>
    </row>
    <row r="974" spans="1:10" ht="15" customHeight="1" x14ac:dyDescent="0.25">
      <c r="A974" s="2" t="s">
        <v>197</v>
      </c>
      <c r="B974" s="2" t="s">
        <v>11</v>
      </c>
      <c r="C974" s="4">
        <v>13.3266783603249</v>
      </c>
      <c r="D974" s="4">
        <v>5.8</v>
      </c>
      <c r="E974" s="4">
        <v>541.68484790235004</v>
      </c>
      <c r="F974" s="4">
        <v>85.438473737325197</v>
      </c>
      <c r="G974" s="4">
        <v>85.96</v>
      </c>
      <c r="H974" s="4">
        <v>55.84</v>
      </c>
      <c r="I974" s="5">
        <f t="shared" si="30"/>
        <v>788.0500000000003</v>
      </c>
      <c r="J974" s="11" t="str">
        <f t="shared" si="31"/>
        <v>P0081|Jan</v>
      </c>
    </row>
    <row r="975" spans="1:10" ht="15" customHeight="1" x14ac:dyDescent="0.25">
      <c r="A975" s="2" t="s">
        <v>197</v>
      </c>
      <c r="B975" s="2" t="s">
        <v>12</v>
      </c>
      <c r="C975" s="4">
        <v>11.927944532717</v>
      </c>
      <c r="D975" s="4">
        <v>7.27</v>
      </c>
      <c r="E975" s="4">
        <v>534.17766864076305</v>
      </c>
      <c r="F975" s="4">
        <v>84.254386826520303</v>
      </c>
      <c r="G975" s="4">
        <v>85.96</v>
      </c>
      <c r="H975" s="4">
        <v>55.84</v>
      </c>
      <c r="I975" s="5">
        <f t="shared" si="30"/>
        <v>779.4300000000004</v>
      </c>
      <c r="J975" s="11" t="str">
        <f t="shared" si="31"/>
        <v>P0081|Feb</v>
      </c>
    </row>
    <row r="976" spans="1:10" ht="15" customHeight="1" x14ac:dyDescent="0.25">
      <c r="A976" s="2" t="s">
        <v>197</v>
      </c>
      <c r="B976" s="2" t="s">
        <v>13</v>
      </c>
      <c r="C976" s="4">
        <v>20.425043981202599</v>
      </c>
      <c r="D976" s="4">
        <v>9.74</v>
      </c>
      <c r="E976" s="4">
        <v>433.45752500301199</v>
      </c>
      <c r="F976" s="4">
        <v>91.157431015784994</v>
      </c>
      <c r="G976" s="4">
        <v>85.96</v>
      </c>
      <c r="H976" s="4">
        <v>55.84</v>
      </c>
      <c r="I976" s="5">
        <f t="shared" si="30"/>
        <v>696.57999999999959</v>
      </c>
      <c r="J976" s="11" t="str">
        <f t="shared" si="31"/>
        <v>P0081|Mar</v>
      </c>
    </row>
    <row r="977" spans="1:10" ht="15" customHeight="1" x14ac:dyDescent="0.25">
      <c r="A977" s="2" t="s">
        <v>199</v>
      </c>
      <c r="B977" s="2" t="s">
        <v>2</v>
      </c>
      <c r="C977" s="4">
        <v>16.0762190812721</v>
      </c>
      <c r="D977" s="4">
        <v>4.45</v>
      </c>
      <c r="E977" s="4">
        <v>458.71378091872799</v>
      </c>
      <c r="F977" s="4">
        <v>0</v>
      </c>
      <c r="G977" s="4">
        <v>85.96</v>
      </c>
      <c r="H977" s="4">
        <v>59.62</v>
      </c>
      <c r="I977" s="5">
        <f t="shared" si="30"/>
        <v>624.82000000000005</v>
      </c>
      <c r="J977" s="11" t="str">
        <f t="shared" si="31"/>
        <v>P0082|Apr</v>
      </c>
    </row>
    <row r="978" spans="1:10" ht="15" customHeight="1" x14ac:dyDescent="0.25">
      <c r="A978" s="2" t="s">
        <v>199</v>
      </c>
      <c r="B978" s="2" t="s">
        <v>3</v>
      </c>
      <c r="C978" s="4">
        <v>20.7559090707867</v>
      </c>
      <c r="D978" s="4">
        <v>7.53</v>
      </c>
      <c r="E978" s="4">
        <v>453.31409092921302</v>
      </c>
      <c r="F978" s="4">
        <v>0</v>
      </c>
      <c r="G978" s="4">
        <v>85.96</v>
      </c>
      <c r="H978" s="4">
        <v>387.74</v>
      </c>
      <c r="I978" s="5">
        <f t="shared" si="30"/>
        <v>955.29999999999973</v>
      </c>
      <c r="J978" s="11" t="str">
        <f t="shared" si="31"/>
        <v>P0082|May</v>
      </c>
    </row>
    <row r="979" spans="1:10" ht="15" customHeight="1" x14ac:dyDescent="0.25">
      <c r="A979" s="2" t="s">
        <v>199</v>
      </c>
      <c r="B979" s="2" t="s">
        <v>4</v>
      </c>
      <c r="C979" s="4">
        <v>24.4598770851624</v>
      </c>
      <c r="D979" s="4">
        <v>10.76</v>
      </c>
      <c r="E979" s="4">
        <v>447.74012291483803</v>
      </c>
      <c r="F979" s="4">
        <v>0</v>
      </c>
      <c r="G979" s="4">
        <v>85.96</v>
      </c>
      <c r="H979" s="4">
        <v>502.38</v>
      </c>
      <c r="I979" s="5">
        <f t="shared" si="30"/>
        <v>1071.3000000000004</v>
      </c>
      <c r="J979" s="11" t="str">
        <f t="shared" si="31"/>
        <v>P0082|Jun</v>
      </c>
    </row>
    <row r="980" spans="1:10" ht="15" customHeight="1" x14ac:dyDescent="0.25">
      <c r="A980" s="2" t="s">
        <v>199</v>
      </c>
      <c r="B980" s="2" t="s">
        <v>5</v>
      </c>
      <c r="C980" s="4">
        <v>15.565277094422299</v>
      </c>
      <c r="D980" s="4">
        <v>6.99</v>
      </c>
      <c r="E980" s="4">
        <v>444.13472290557797</v>
      </c>
      <c r="F980" s="4">
        <v>0</v>
      </c>
      <c r="G980" s="4">
        <v>85.96</v>
      </c>
      <c r="H980" s="4">
        <v>1346.66</v>
      </c>
      <c r="I980" s="5">
        <f t="shared" si="30"/>
        <v>1899.3100000000004</v>
      </c>
      <c r="J980" s="11" t="str">
        <f t="shared" si="31"/>
        <v>P0082|Jul</v>
      </c>
    </row>
    <row r="981" spans="1:10" ht="15" customHeight="1" x14ac:dyDescent="0.25">
      <c r="A981" s="2" t="s">
        <v>199</v>
      </c>
      <c r="B981" s="2" t="s">
        <v>6</v>
      </c>
      <c r="C981" s="4">
        <v>26.6349156087072</v>
      </c>
      <c r="D981" s="4">
        <v>8.67</v>
      </c>
      <c r="E981" s="4">
        <v>557.11508439129295</v>
      </c>
      <c r="F981" s="4">
        <v>0</v>
      </c>
      <c r="G981" s="4">
        <v>85.96</v>
      </c>
      <c r="H981" s="4">
        <v>1242.2</v>
      </c>
      <c r="I981" s="5">
        <f t="shared" si="30"/>
        <v>1920.5800000000004</v>
      </c>
      <c r="J981" s="11" t="str">
        <f t="shared" si="31"/>
        <v>P0082|Aug</v>
      </c>
    </row>
    <row r="982" spans="1:10" ht="15" customHeight="1" x14ac:dyDescent="0.25">
      <c r="A982" s="2" t="s">
        <v>199</v>
      </c>
      <c r="B982" s="2" t="s">
        <v>7</v>
      </c>
      <c r="C982" s="4">
        <v>16.3396209313747</v>
      </c>
      <c r="D982" s="4">
        <v>10.32</v>
      </c>
      <c r="E982" s="4">
        <v>442.83037906862501</v>
      </c>
      <c r="F982" s="4">
        <v>0</v>
      </c>
      <c r="G982" s="4">
        <v>85.96</v>
      </c>
      <c r="H982" s="4">
        <v>265.95</v>
      </c>
      <c r="I982" s="5">
        <f t="shared" si="30"/>
        <v>821.39999999999964</v>
      </c>
      <c r="J982" s="11" t="str">
        <f t="shared" si="31"/>
        <v>P0082|Sep</v>
      </c>
    </row>
    <row r="983" spans="1:10" ht="15" customHeight="1" x14ac:dyDescent="0.25">
      <c r="A983" s="2" t="s">
        <v>199</v>
      </c>
      <c r="B983" s="2" t="s">
        <v>8</v>
      </c>
      <c r="C983" s="4">
        <v>37.458884339815803</v>
      </c>
      <c r="D983" s="4">
        <v>11.83</v>
      </c>
      <c r="E983" s="4">
        <v>437.83111566018403</v>
      </c>
      <c r="F983" s="4">
        <v>0</v>
      </c>
      <c r="G983" s="4">
        <v>85.96</v>
      </c>
      <c r="H983" s="4">
        <v>183.95</v>
      </c>
      <c r="I983" s="5">
        <f t="shared" si="30"/>
        <v>757.02999999999975</v>
      </c>
      <c r="J983" s="11" t="str">
        <f t="shared" si="31"/>
        <v>P0082|Oct</v>
      </c>
    </row>
    <row r="984" spans="1:10" ht="15" customHeight="1" x14ac:dyDescent="0.25">
      <c r="A984" s="2" t="s">
        <v>199</v>
      </c>
      <c r="B984" s="2" t="s">
        <v>9</v>
      </c>
      <c r="C984" s="4">
        <v>34.526795269868501</v>
      </c>
      <c r="D984" s="4">
        <v>4.04</v>
      </c>
      <c r="E984" s="4">
        <v>400.95633216621502</v>
      </c>
      <c r="F984" s="4">
        <v>126.48687256391599</v>
      </c>
      <c r="G984" s="4">
        <v>85.96</v>
      </c>
      <c r="H984" s="4">
        <v>47.47</v>
      </c>
      <c r="I984" s="5">
        <f t="shared" si="30"/>
        <v>699.4399999999996</v>
      </c>
      <c r="J984" s="11" t="str">
        <f t="shared" si="31"/>
        <v>P0082|Nov</v>
      </c>
    </row>
    <row r="985" spans="1:10" ht="15" customHeight="1" x14ac:dyDescent="0.25">
      <c r="A985" s="2" t="s">
        <v>199</v>
      </c>
      <c r="B985" s="2" t="s">
        <v>10</v>
      </c>
      <c r="C985" s="4">
        <v>24.320164077405298</v>
      </c>
      <c r="D985" s="4">
        <v>12.22</v>
      </c>
      <c r="E985" s="4">
        <v>892.38201144726099</v>
      </c>
      <c r="F985" s="4">
        <v>93.837824475333903</v>
      </c>
      <c r="G985" s="4">
        <v>85.96</v>
      </c>
      <c r="H985" s="4">
        <v>83.75</v>
      </c>
      <c r="I985" s="5">
        <f t="shared" si="30"/>
        <v>1192.4700000000003</v>
      </c>
      <c r="J985" s="11" t="str">
        <f t="shared" si="31"/>
        <v>P0082|Dec</v>
      </c>
    </row>
    <row r="986" spans="1:10" ht="15" customHeight="1" x14ac:dyDescent="0.25">
      <c r="A986" s="2" t="s">
        <v>199</v>
      </c>
      <c r="B986" s="2" t="s">
        <v>11</v>
      </c>
      <c r="C986" s="4">
        <v>29.073298414315701</v>
      </c>
      <c r="D986" s="4">
        <v>14.42</v>
      </c>
      <c r="E986" s="4">
        <v>785.76482200853297</v>
      </c>
      <c r="F986" s="4">
        <v>99.151879577150893</v>
      </c>
      <c r="G986" s="4">
        <v>85.96</v>
      </c>
      <c r="H986" s="4">
        <v>83.75</v>
      </c>
      <c r="I986" s="5">
        <f t="shared" si="30"/>
        <v>1098.1199999999997</v>
      </c>
      <c r="J986" s="11" t="str">
        <f t="shared" si="31"/>
        <v>P0082|Jan</v>
      </c>
    </row>
    <row r="987" spans="1:10" ht="15" customHeight="1" x14ac:dyDescent="0.25">
      <c r="A987" s="2" t="s">
        <v>199</v>
      </c>
      <c r="B987" s="2" t="s">
        <v>12</v>
      </c>
      <c r="C987" s="4">
        <v>15.421835894621299</v>
      </c>
      <c r="D987" s="4">
        <v>9.61</v>
      </c>
      <c r="E987" s="4">
        <v>664.89352360043904</v>
      </c>
      <c r="F987" s="4">
        <v>104.87464050494</v>
      </c>
      <c r="G987" s="4">
        <v>85.96</v>
      </c>
      <c r="H987" s="4">
        <v>83.75</v>
      </c>
      <c r="I987" s="5">
        <f t="shared" si="30"/>
        <v>964.51000000000033</v>
      </c>
      <c r="J987" s="11" t="str">
        <f t="shared" si="31"/>
        <v>P0082|Feb</v>
      </c>
    </row>
    <row r="988" spans="1:10" ht="15" customHeight="1" x14ac:dyDescent="0.25">
      <c r="A988" s="2" t="s">
        <v>199</v>
      </c>
      <c r="B988" s="2" t="s">
        <v>13</v>
      </c>
      <c r="C988" s="4">
        <v>45.378245031863898</v>
      </c>
      <c r="D988" s="4">
        <v>14.2</v>
      </c>
      <c r="E988" s="4">
        <v>648.26064331234204</v>
      </c>
      <c r="F988" s="4">
        <v>102.25111165579401</v>
      </c>
      <c r="G988" s="4">
        <v>85.96</v>
      </c>
      <c r="H988" s="4">
        <v>83.75</v>
      </c>
      <c r="I988" s="5">
        <f t="shared" si="30"/>
        <v>979.80000000000007</v>
      </c>
      <c r="J988" s="11" t="str">
        <f t="shared" si="31"/>
        <v>P0082|Mar</v>
      </c>
    </row>
    <row r="989" spans="1:10" ht="15" customHeight="1" x14ac:dyDescent="0.25">
      <c r="A989" s="2" t="s">
        <v>201</v>
      </c>
      <c r="B989" s="2" t="s">
        <v>2</v>
      </c>
      <c r="C989" s="4">
        <v>38.708877624909498</v>
      </c>
      <c r="D989" s="4">
        <v>7.17</v>
      </c>
      <c r="E989" s="4">
        <v>445.45112237509102</v>
      </c>
      <c r="F989" s="4">
        <v>0</v>
      </c>
      <c r="G989" s="4">
        <v>85.96</v>
      </c>
      <c r="H989" s="4">
        <v>59.62</v>
      </c>
      <c r="I989" s="5">
        <f t="shared" si="30"/>
        <v>636.91000000000054</v>
      </c>
      <c r="J989" s="11" t="str">
        <f t="shared" si="31"/>
        <v>P0083|Apr</v>
      </c>
    </row>
    <row r="990" spans="1:10" ht="15" customHeight="1" x14ac:dyDescent="0.25">
      <c r="A990" s="2" t="s">
        <v>201</v>
      </c>
      <c r="B990" s="2" t="s">
        <v>3</v>
      </c>
      <c r="C990" s="4">
        <v>29.122277666695599</v>
      </c>
      <c r="D990" s="4">
        <v>13.13</v>
      </c>
      <c r="E990" s="4">
        <v>447.39772233330399</v>
      </c>
      <c r="F990" s="4">
        <v>0</v>
      </c>
      <c r="G990" s="4">
        <v>85.96</v>
      </c>
      <c r="H990" s="4">
        <v>387.74</v>
      </c>
      <c r="I990" s="5">
        <f t="shared" si="30"/>
        <v>963.34999999999957</v>
      </c>
      <c r="J990" s="11" t="str">
        <f t="shared" si="31"/>
        <v>P0083|May</v>
      </c>
    </row>
    <row r="991" spans="1:10" ht="15" customHeight="1" x14ac:dyDescent="0.25">
      <c r="A991" s="2" t="s">
        <v>201</v>
      </c>
      <c r="B991" s="2" t="s">
        <v>4</v>
      </c>
      <c r="C991" s="4">
        <v>15.9160629780382</v>
      </c>
      <c r="D991" s="4">
        <v>7.02</v>
      </c>
      <c r="E991" s="4">
        <v>454.14393702196202</v>
      </c>
      <c r="F991" s="4">
        <v>0</v>
      </c>
      <c r="G991" s="4">
        <v>85.96</v>
      </c>
      <c r="H991" s="4">
        <v>502.38</v>
      </c>
      <c r="I991" s="5">
        <f t="shared" si="30"/>
        <v>1065.42</v>
      </c>
      <c r="J991" s="11" t="str">
        <f t="shared" si="31"/>
        <v>P0083|Jun</v>
      </c>
    </row>
    <row r="992" spans="1:10" ht="15" customHeight="1" x14ac:dyDescent="0.25">
      <c r="A992" s="2" t="s">
        <v>201</v>
      </c>
      <c r="B992" s="2" t="s">
        <v>5</v>
      </c>
      <c r="C992" s="4">
        <v>15.4118929194436</v>
      </c>
      <c r="D992" s="4">
        <v>11.54</v>
      </c>
      <c r="E992" s="4">
        <v>439.75810708055599</v>
      </c>
      <c r="F992" s="4">
        <v>0</v>
      </c>
      <c r="G992" s="4">
        <v>85.96</v>
      </c>
      <c r="H992" s="4">
        <v>1346.66</v>
      </c>
      <c r="I992" s="5">
        <f t="shared" si="30"/>
        <v>1899.3299999999997</v>
      </c>
      <c r="J992" s="11" t="str">
        <f t="shared" si="31"/>
        <v>P0083|Jul</v>
      </c>
    </row>
    <row r="993" spans="1:10" ht="15" customHeight="1" x14ac:dyDescent="0.25">
      <c r="A993" s="2" t="s">
        <v>201</v>
      </c>
      <c r="B993" s="2" t="s">
        <v>6</v>
      </c>
      <c r="C993" s="4">
        <v>15.7559068748043</v>
      </c>
      <c r="D993" s="4">
        <v>7.67</v>
      </c>
      <c r="E993" s="4">
        <v>449.57409312519599</v>
      </c>
      <c r="F993" s="4">
        <v>0</v>
      </c>
      <c r="G993" s="4">
        <v>85.96</v>
      </c>
      <c r="H993" s="4">
        <v>1242.2</v>
      </c>
      <c r="I993" s="5">
        <f t="shared" si="30"/>
        <v>1801.1600000000003</v>
      </c>
      <c r="J993" s="11" t="str">
        <f t="shared" si="31"/>
        <v>P0083|Aug</v>
      </c>
    </row>
    <row r="994" spans="1:10" ht="15" customHeight="1" x14ac:dyDescent="0.25">
      <c r="A994" s="2" t="s">
        <v>201</v>
      </c>
      <c r="B994" s="2" t="s">
        <v>7</v>
      </c>
      <c r="C994" s="4">
        <v>37.0228201733783</v>
      </c>
      <c r="D994" s="4">
        <v>13.81</v>
      </c>
      <c r="E994" s="4">
        <v>440.11717982662202</v>
      </c>
      <c r="F994" s="4">
        <v>0</v>
      </c>
      <c r="G994" s="4">
        <v>85.96</v>
      </c>
      <c r="H994" s="4">
        <v>265.95</v>
      </c>
      <c r="I994" s="5">
        <f t="shared" si="30"/>
        <v>842.86000000000035</v>
      </c>
      <c r="J994" s="11" t="str">
        <f t="shared" si="31"/>
        <v>P0083|Sep</v>
      </c>
    </row>
    <row r="995" spans="1:10" ht="15" customHeight="1" x14ac:dyDescent="0.25">
      <c r="A995" s="2" t="s">
        <v>201</v>
      </c>
      <c r="B995" s="2" t="s">
        <v>8</v>
      </c>
      <c r="C995" s="4">
        <v>30.412692574601</v>
      </c>
      <c r="D995" s="4">
        <v>14.67</v>
      </c>
      <c r="E995" s="4">
        <v>451.17730742539902</v>
      </c>
      <c r="F995" s="4">
        <v>0</v>
      </c>
      <c r="G995" s="4">
        <v>85.96</v>
      </c>
      <c r="H995" s="4">
        <v>183.95</v>
      </c>
      <c r="I995" s="5">
        <f t="shared" si="30"/>
        <v>766.17000000000007</v>
      </c>
      <c r="J995" s="11" t="str">
        <f t="shared" si="31"/>
        <v>P0083|Oct</v>
      </c>
    </row>
    <row r="996" spans="1:10" ht="15" customHeight="1" x14ac:dyDescent="0.25">
      <c r="A996" s="2" t="s">
        <v>201</v>
      </c>
      <c r="B996" s="2" t="s">
        <v>9</v>
      </c>
      <c r="C996" s="4">
        <v>46.811953102289998</v>
      </c>
      <c r="D996" s="4">
        <v>8.0500000000000007</v>
      </c>
      <c r="E996" s="4">
        <v>396.99182842931401</v>
      </c>
      <c r="F996" s="4">
        <v>125.236218468396</v>
      </c>
      <c r="G996" s="4">
        <v>85.96</v>
      </c>
      <c r="H996" s="4">
        <v>47.47</v>
      </c>
      <c r="I996" s="5">
        <f t="shared" si="30"/>
        <v>710.5200000000001</v>
      </c>
      <c r="J996" s="11" t="str">
        <f t="shared" si="31"/>
        <v>P0083|Nov</v>
      </c>
    </row>
    <row r="997" spans="1:10" ht="15" customHeight="1" x14ac:dyDescent="0.25">
      <c r="A997" s="2" t="s">
        <v>201</v>
      </c>
      <c r="B997" s="2" t="s">
        <v>10</v>
      </c>
      <c r="C997" s="4">
        <v>234.685552943581</v>
      </c>
      <c r="D997" s="4">
        <v>14.88</v>
      </c>
      <c r="E997" s="4">
        <v>725.91475878986103</v>
      </c>
      <c r="F997" s="4">
        <v>91.599688266557607</v>
      </c>
      <c r="G997" s="4">
        <v>85.96</v>
      </c>
      <c r="H997" s="4">
        <v>83.75</v>
      </c>
      <c r="I997" s="5">
        <f t="shared" si="30"/>
        <v>1236.7899999999997</v>
      </c>
      <c r="J997" s="11" t="str">
        <f t="shared" si="31"/>
        <v>P0083|Dec</v>
      </c>
    </row>
    <row r="998" spans="1:10" ht="15" customHeight="1" x14ac:dyDescent="0.25">
      <c r="A998" s="2" t="s">
        <v>201</v>
      </c>
      <c r="B998" s="2" t="s">
        <v>11</v>
      </c>
      <c r="C998" s="4">
        <v>30.020367163145099</v>
      </c>
      <c r="D998" s="4">
        <v>11.32</v>
      </c>
      <c r="E998" s="4">
        <v>664.38517492206404</v>
      </c>
      <c r="F998" s="4">
        <v>104.79445791479</v>
      </c>
      <c r="G998" s="4">
        <v>85.96</v>
      </c>
      <c r="H998" s="4">
        <v>83.75</v>
      </c>
      <c r="I998" s="5">
        <f t="shared" si="30"/>
        <v>980.22999999999911</v>
      </c>
      <c r="J998" s="11" t="str">
        <f t="shared" si="31"/>
        <v>P0083|Jan</v>
      </c>
    </row>
    <row r="999" spans="1:10" ht="15" customHeight="1" x14ac:dyDescent="0.25">
      <c r="A999" s="2" t="s">
        <v>201</v>
      </c>
      <c r="B999" s="2" t="s">
        <v>12</v>
      </c>
      <c r="C999" s="4">
        <v>39.647102832161202</v>
      </c>
      <c r="D999" s="4">
        <v>6.18</v>
      </c>
      <c r="E999" s="4">
        <v>659.76688842425403</v>
      </c>
      <c r="F999" s="4">
        <v>104.066008743585</v>
      </c>
      <c r="G999" s="4">
        <v>85.96</v>
      </c>
      <c r="H999" s="4">
        <v>83.75</v>
      </c>
      <c r="I999" s="5">
        <f t="shared" si="30"/>
        <v>979.37000000000035</v>
      </c>
      <c r="J999" s="11" t="str">
        <f t="shared" si="31"/>
        <v>P0083|Feb</v>
      </c>
    </row>
    <row r="1000" spans="1:10" ht="15" customHeight="1" x14ac:dyDescent="0.25">
      <c r="A1000" s="2" t="s">
        <v>201</v>
      </c>
      <c r="B1000" s="2" t="s">
        <v>13</v>
      </c>
      <c r="C1000" s="4">
        <v>29.525726374091299</v>
      </c>
      <c r="D1000" s="4">
        <v>6.17</v>
      </c>
      <c r="E1000" s="4">
        <v>642.89888072618203</v>
      </c>
      <c r="F1000" s="4">
        <v>101.405392899727</v>
      </c>
      <c r="G1000" s="4">
        <v>85.96</v>
      </c>
      <c r="H1000" s="4">
        <v>83.75</v>
      </c>
      <c r="I1000" s="5">
        <f t="shared" si="30"/>
        <v>949.71000000000038</v>
      </c>
      <c r="J1000" s="11" t="str">
        <f t="shared" si="31"/>
        <v>P0083|Mar</v>
      </c>
    </row>
    <row r="1001" spans="1:10" ht="15" customHeight="1" x14ac:dyDescent="0.25">
      <c r="A1001" s="2" t="s">
        <v>203</v>
      </c>
      <c r="B1001" s="2" t="s">
        <v>2</v>
      </c>
      <c r="C1001" s="4">
        <v>49.998484111825</v>
      </c>
      <c r="D1001" s="4">
        <v>17.649999999999999</v>
      </c>
      <c r="E1001" s="4">
        <v>551.13151588817504</v>
      </c>
      <c r="F1001" s="4">
        <v>0</v>
      </c>
      <c r="G1001" s="4">
        <v>85.96</v>
      </c>
      <c r="H1001" s="4">
        <v>79.5</v>
      </c>
      <c r="I1001" s="5">
        <f t="shared" si="30"/>
        <v>784.24000000000012</v>
      </c>
      <c r="J1001" s="11" t="str">
        <f t="shared" si="31"/>
        <v>P0084|Apr</v>
      </c>
    </row>
    <row r="1002" spans="1:10" ht="15" customHeight="1" x14ac:dyDescent="0.25">
      <c r="A1002" s="2" t="s">
        <v>203</v>
      </c>
      <c r="B1002" s="2" t="s">
        <v>3</v>
      </c>
      <c r="C1002" s="4">
        <v>55.669711686974402</v>
      </c>
      <c r="D1002" s="4">
        <v>18.420000000000002</v>
      </c>
      <c r="E1002" s="4">
        <v>537.36028831302497</v>
      </c>
      <c r="F1002" s="4">
        <v>0</v>
      </c>
      <c r="G1002" s="4">
        <v>85.96</v>
      </c>
      <c r="H1002" s="4">
        <v>516.99</v>
      </c>
      <c r="I1002" s="5">
        <f t="shared" si="30"/>
        <v>1214.3999999999994</v>
      </c>
      <c r="J1002" s="11" t="str">
        <f t="shared" si="31"/>
        <v>P0084|May</v>
      </c>
    </row>
    <row r="1003" spans="1:10" ht="15" customHeight="1" x14ac:dyDescent="0.25">
      <c r="A1003" s="2" t="s">
        <v>203</v>
      </c>
      <c r="B1003" s="2" t="s">
        <v>4</v>
      </c>
      <c r="C1003" s="4">
        <v>49.093963344788101</v>
      </c>
      <c r="D1003" s="4">
        <v>12.1</v>
      </c>
      <c r="E1003" s="4">
        <v>538.01603665521202</v>
      </c>
      <c r="F1003" s="4">
        <v>0</v>
      </c>
      <c r="G1003" s="4">
        <v>85.96</v>
      </c>
      <c r="H1003" s="4">
        <v>669.84</v>
      </c>
      <c r="I1003" s="5">
        <f t="shared" si="30"/>
        <v>1355.0100000000002</v>
      </c>
      <c r="J1003" s="11" t="str">
        <f t="shared" si="31"/>
        <v>P0084|Jun</v>
      </c>
    </row>
    <row r="1004" spans="1:10" ht="15" customHeight="1" x14ac:dyDescent="0.25">
      <c r="A1004" s="2" t="s">
        <v>203</v>
      </c>
      <c r="B1004" s="2" t="s">
        <v>5</v>
      </c>
      <c r="C1004" s="4">
        <v>19.477614651870802</v>
      </c>
      <c r="D1004" s="4">
        <v>11.92</v>
      </c>
      <c r="E1004" s="4">
        <v>681.372385348129</v>
      </c>
      <c r="F1004" s="4">
        <v>0</v>
      </c>
      <c r="G1004" s="4">
        <v>85.96</v>
      </c>
      <c r="H1004" s="4">
        <v>1795.54</v>
      </c>
      <c r="I1004" s="5">
        <f t="shared" si="30"/>
        <v>2594.2699999999995</v>
      </c>
      <c r="J1004" s="11" t="str">
        <f t="shared" si="31"/>
        <v>P0084|Jul</v>
      </c>
    </row>
    <row r="1005" spans="1:10" ht="15" customHeight="1" x14ac:dyDescent="0.25">
      <c r="A1005" s="2" t="s">
        <v>203</v>
      </c>
      <c r="B1005" s="2" t="s">
        <v>6</v>
      </c>
      <c r="C1005" s="4">
        <v>15.695626850937799</v>
      </c>
      <c r="D1005" s="4">
        <v>16.95</v>
      </c>
      <c r="E1005" s="4">
        <v>675.59437314906199</v>
      </c>
      <c r="F1005" s="4">
        <v>0</v>
      </c>
      <c r="G1005" s="4">
        <v>85.96</v>
      </c>
      <c r="H1005" s="4">
        <v>1656.27</v>
      </c>
      <c r="I1005" s="5">
        <f t="shared" si="30"/>
        <v>2450.4699999999998</v>
      </c>
      <c r="J1005" s="11" t="str">
        <f t="shared" si="31"/>
        <v>P0084|Aug</v>
      </c>
    </row>
    <row r="1006" spans="1:10" ht="15" customHeight="1" x14ac:dyDescent="0.25">
      <c r="A1006" s="2" t="s">
        <v>203</v>
      </c>
      <c r="B1006" s="2" t="s">
        <v>7</v>
      </c>
      <c r="C1006" s="4">
        <v>74.767953340402997</v>
      </c>
      <c r="D1006" s="4">
        <v>9.73</v>
      </c>
      <c r="E1006" s="4">
        <v>522.74204665959701</v>
      </c>
      <c r="F1006" s="4">
        <v>0</v>
      </c>
      <c r="G1006" s="4">
        <v>85.96</v>
      </c>
      <c r="H1006" s="4">
        <v>354.6</v>
      </c>
      <c r="I1006" s="5">
        <f t="shared" si="30"/>
        <v>1047.8000000000002</v>
      </c>
      <c r="J1006" s="11" t="str">
        <f t="shared" si="31"/>
        <v>P0084|Sep</v>
      </c>
    </row>
    <row r="1007" spans="1:10" ht="15" customHeight="1" x14ac:dyDescent="0.25">
      <c r="A1007" s="2" t="s">
        <v>203</v>
      </c>
      <c r="B1007" s="2" t="s">
        <v>8</v>
      </c>
      <c r="C1007" s="4">
        <v>380.19246408773898</v>
      </c>
      <c r="D1007" s="4">
        <v>11.66</v>
      </c>
      <c r="E1007" s="4">
        <v>419.41753591226097</v>
      </c>
      <c r="F1007" s="4">
        <v>0</v>
      </c>
      <c r="G1007" s="4">
        <v>85.96</v>
      </c>
      <c r="H1007" s="4">
        <v>245.27</v>
      </c>
      <c r="I1007" s="5">
        <f t="shared" si="30"/>
        <v>1142.5</v>
      </c>
      <c r="J1007" s="11" t="str">
        <f t="shared" si="31"/>
        <v>P0084|Oct</v>
      </c>
    </row>
    <row r="1008" spans="1:10" ht="15" customHeight="1" x14ac:dyDescent="0.25">
      <c r="A1008" s="2" t="s">
        <v>203</v>
      </c>
      <c r="B1008" s="2" t="s">
        <v>9</v>
      </c>
      <c r="C1008" s="4">
        <v>14.116658024517401</v>
      </c>
      <c r="D1008" s="4">
        <v>10.99</v>
      </c>
      <c r="E1008" s="4">
        <v>492.31145554459601</v>
      </c>
      <c r="F1008" s="4">
        <v>155.30188643088599</v>
      </c>
      <c r="G1008" s="4">
        <v>85.96</v>
      </c>
      <c r="H1008" s="4">
        <v>63.29</v>
      </c>
      <c r="I1008" s="5">
        <f t="shared" si="30"/>
        <v>821.96999999999935</v>
      </c>
      <c r="J1008" s="11" t="str">
        <f t="shared" si="31"/>
        <v>P0084|Nov</v>
      </c>
    </row>
    <row r="1009" spans="1:10" ht="15" customHeight="1" x14ac:dyDescent="0.25">
      <c r="A1009" s="2" t="s">
        <v>203</v>
      </c>
      <c r="B1009" s="2" t="s">
        <v>10</v>
      </c>
      <c r="C1009" s="4">
        <v>41.163174578629999</v>
      </c>
      <c r="D1009" s="4">
        <v>6.18</v>
      </c>
      <c r="E1009" s="4">
        <v>1083.0974839293999</v>
      </c>
      <c r="F1009" s="4">
        <v>113.88934149197</v>
      </c>
      <c r="G1009" s="4">
        <v>85.96</v>
      </c>
      <c r="H1009" s="4">
        <v>111.67</v>
      </c>
      <c r="I1009" s="5">
        <f t="shared" si="30"/>
        <v>1441.96</v>
      </c>
      <c r="J1009" s="11" t="str">
        <f t="shared" si="31"/>
        <v>P0084|Dec</v>
      </c>
    </row>
    <row r="1010" spans="1:10" ht="15" customHeight="1" x14ac:dyDescent="0.25">
      <c r="A1010" s="2" t="s">
        <v>203</v>
      </c>
      <c r="B1010" s="2" t="s">
        <v>11</v>
      </c>
      <c r="C1010" s="4">
        <v>26.2363596716839</v>
      </c>
      <c r="D1010" s="4">
        <v>13.69</v>
      </c>
      <c r="E1010" s="4">
        <v>1094.7943551092501</v>
      </c>
      <c r="F1010" s="4">
        <v>115.119285219064</v>
      </c>
      <c r="G1010" s="4">
        <v>85.96</v>
      </c>
      <c r="H1010" s="4">
        <v>111.67</v>
      </c>
      <c r="I1010" s="5">
        <f t="shared" si="30"/>
        <v>1447.4699999999982</v>
      </c>
      <c r="J1010" s="11" t="str">
        <f t="shared" si="31"/>
        <v>P0084|Jan</v>
      </c>
    </row>
    <row r="1011" spans="1:10" ht="15" customHeight="1" x14ac:dyDescent="0.25">
      <c r="A1011" s="2" t="s">
        <v>203</v>
      </c>
      <c r="B1011" s="2" t="s">
        <v>12</v>
      </c>
      <c r="C1011" s="4">
        <v>39.527997976312498</v>
      </c>
      <c r="D1011" s="4">
        <v>12.62</v>
      </c>
      <c r="E1011" s="4">
        <v>945.57733469975506</v>
      </c>
      <c r="F1011" s="4">
        <v>119.31466732393299</v>
      </c>
      <c r="G1011" s="4">
        <v>85.96</v>
      </c>
      <c r="H1011" s="4">
        <v>111.67</v>
      </c>
      <c r="I1011" s="5">
        <f t="shared" si="30"/>
        <v>1314.6700000000005</v>
      </c>
      <c r="J1011" s="11" t="str">
        <f t="shared" si="31"/>
        <v>P0084|Feb</v>
      </c>
    </row>
    <row r="1012" spans="1:10" ht="15" customHeight="1" x14ac:dyDescent="0.25">
      <c r="A1012" s="2" t="s">
        <v>203</v>
      </c>
      <c r="B1012" s="2" t="s">
        <v>13</v>
      </c>
      <c r="C1012" s="4">
        <v>10.806594659386001</v>
      </c>
      <c r="D1012" s="4">
        <v>8.85</v>
      </c>
      <c r="E1012" s="4">
        <v>942.18658853299598</v>
      </c>
      <c r="F1012" s="4">
        <v>118.886816807618</v>
      </c>
      <c r="G1012" s="4">
        <v>85.96</v>
      </c>
      <c r="H1012" s="4">
        <v>111.67</v>
      </c>
      <c r="I1012" s="5">
        <f t="shared" si="30"/>
        <v>1278.3600000000001</v>
      </c>
      <c r="J1012" s="11" t="str">
        <f t="shared" si="31"/>
        <v>P0084|Mar</v>
      </c>
    </row>
    <row r="1013" spans="1:10" ht="15" customHeight="1" x14ac:dyDescent="0.25">
      <c r="A1013" s="2" t="s">
        <v>205</v>
      </c>
      <c r="B1013" s="2" t="s">
        <v>2</v>
      </c>
      <c r="C1013" s="4">
        <v>47.189965477560399</v>
      </c>
      <c r="D1013" s="4">
        <v>21.65</v>
      </c>
      <c r="E1013" s="4">
        <v>547.13003452244004</v>
      </c>
      <c r="F1013" s="4">
        <v>0</v>
      </c>
      <c r="G1013" s="4">
        <v>85.96</v>
      </c>
      <c r="H1013" s="4">
        <v>79.5</v>
      </c>
      <c r="I1013" s="5">
        <f t="shared" si="30"/>
        <v>781.43000000000052</v>
      </c>
      <c r="J1013" s="11" t="str">
        <f t="shared" si="31"/>
        <v>P0085|Apr</v>
      </c>
    </row>
    <row r="1014" spans="1:10" ht="15" customHeight="1" x14ac:dyDescent="0.25">
      <c r="A1014" s="2" t="s">
        <v>205</v>
      </c>
      <c r="B1014" s="2" t="s">
        <v>3</v>
      </c>
      <c r="C1014" s="4">
        <v>53.0480958951362</v>
      </c>
      <c r="D1014" s="4">
        <v>16.97</v>
      </c>
      <c r="E1014" s="4">
        <v>540.72190410486405</v>
      </c>
      <c r="F1014" s="4">
        <v>0</v>
      </c>
      <c r="G1014" s="4">
        <v>85.96</v>
      </c>
      <c r="H1014" s="4">
        <v>516.99</v>
      </c>
      <c r="I1014" s="5">
        <f t="shared" si="30"/>
        <v>1213.6900000000003</v>
      </c>
      <c r="J1014" s="11" t="str">
        <f t="shared" si="31"/>
        <v>P0085|May</v>
      </c>
    </row>
    <row r="1015" spans="1:10" ht="15" customHeight="1" x14ac:dyDescent="0.25">
      <c r="A1015" s="2" t="s">
        <v>205</v>
      </c>
      <c r="B1015" s="2" t="s">
        <v>4</v>
      </c>
      <c r="C1015" s="4">
        <v>334.80016076276797</v>
      </c>
      <c r="D1015" s="4">
        <v>11.48</v>
      </c>
      <c r="E1015" s="4">
        <v>433.75983923723197</v>
      </c>
      <c r="F1015" s="4">
        <v>0</v>
      </c>
      <c r="G1015" s="4">
        <v>85.96</v>
      </c>
      <c r="H1015" s="4">
        <v>669.84</v>
      </c>
      <c r="I1015" s="5">
        <f t="shared" si="30"/>
        <v>1535.8400000000001</v>
      </c>
      <c r="J1015" s="11" t="str">
        <f t="shared" si="31"/>
        <v>P0085|Jun</v>
      </c>
    </row>
    <row r="1016" spans="1:10" ht="15" customHeight="1" x14ac:dyDescent="0.25">
      <c r="A1016" s="2" t="s">
        <v>205</v>
      </c>
      <c r="B1016" s="2" t="s">
        <v>5</v>
      </c>
      <c r="C1016" s="4">
        <v>32.855514491531601</v>
      </c>
      <c r="D1016" s="4">
        <v>12.77</v>
      </c>
      <c r="E1016" s="4">
        <v>682.26448550846897</v>
      </c>
      <c r="F1016" s="4">
        <v>0</v>
      </c>
      <c r="G1016" s="4">
        <v>85.96</v>
      </c>
      <c r="H1016" s="4">
        <v>1795.54</v>
      </c>
      <c r="I1016" s="5">
        <f t="shared" si="30"/>
        <v>2609.3900000000003</v>
      </c>
      <c r="J1016" s="11" t="str">
        <f t="shared" si="31"/>
        <v>P0085|Jul</v>
      </c>
    </row>
    <row r="1017" spans="1:10" ht="15" customHeight="1" x14ac:dyDescent="0.25">
      <c r="A1017" s="2" t="s">
        <v>205</v>
      </c>
      <c r="B1017" s="2" t="s">
        <v>6</v>
      </c>
      <c r="C1017" s="4">
        <v>38.515761084439397</v>
      </c>
      <c r="D1017" s="4">
        <v>14.83</v>
      </c>
      <c r="E1017" s="4">
        <v>527.394238915561</v>
      </c>
      <c r="F1017" s="4">
        <v>0</v>
      </c>
      <c r="G1017" s="4">
        <v>85.96</v>
      </c>
      <c r="H1017" s="4">
        <v>1656.27</v>
      </c>
      <c r="I1017" s="5">
        <f t="shared" si="30"/>
        <v>2322.9700000000003</v>
      </c>
      <c r="J1017" s="11" t="str">
        <f t="shared" si="31"/>
        <v>P0085|Aug</v>
      </c>
    </row>
    <row r="1018" spans="1:10" ht="15" customHeight="1" x14ac:dyDescent="0.25">
      <c r="A1018" s="2" t="s">
        <v>205</v>
      </c>
      <c r="B1018" s="2" t="s">
        <v>7</v>
      </c>
      <c r="C1018" s="4">
        <v>86.611550427793603</v>
      </c>
      <c r="D1018" s="4">
        <v>17.059999999999999</v>
      </c>
      <c r="E1018" s="4">
        <v>513.13844957220601</v>
      </c>
      <c r="F1018" s="4">
        <v>0</v>
      </c>
      <c r="G1018" s="4">
        <v>85.96</v>
      </c>
      <c r="H1018" s="4">
        <v>354.6</v>
      </c>
      <c r="I1018" s="5">
        <f t="shared" si="30"/>
        <v>1057.3699999999997</v>
      </c>
      <c r="J1018" s="11" t="str">
        <f t="shared" si="31"/>
        <v>P0085|Sep</v>
      </c>
    </row>
    <row r="1019" spans="1:10" ht="15" customHeight="1" x14ac:dyDescent="0.25">
      <c r="A1019" s="2" t="s">
        <v>205</v>
      </c>
      <c r="B1019" s="2" t="s">
        <v>8</v>
      </c>
      <c r="C1019" s="4">
        <v>264.99457373078502</v>
      </c>
      <c r="D1019" s="4">
        <v>17.899999999999999</v>
      </c>
      <c r="E1019" s="4">
        <v>457.27542626921502</v>
      </c>
      <c r="F1019" s="4">
        <v>0</v>
      </c>
      <c r="G1019" s="4">
        <v>85.96</v>
      </c>
      <c r="H1019" s="4">
        <v>245.27</v>
      </c>
      <c r="I1019" s="5">
        <f t="shared" si="30"/>
        <v>1071.4000000000001</v>
      </c>
      <c r="J1019" s="11" t="str">
        <f t="shared" si="31"/>
        <v>P0085|Oct</v>
      </c>
    </row>
    <row r="1020" spans="1:10" ht="15" customHeight="1" x14ac:dyDescent="0.25">
      <c r="A1020" s="2" t="s">
        <v>205</v>
      </c>
      <c r="B1020" s="2" t="s">
        <v>9</v>
      </c>
      <c r="C1020" s="4">
        <v>14.3199611103283</v>
      </c>
      <c r="D1020" s="4">
        <v>7.07</v>
      </c>
      <c r="E1020" s="4">
        <v>499.40154995068298</v>
      </c>
      <c r="F1020" s="4">
        <v>157.538488938988</v>
      </c>
      <c r="G1020" s="4">
        <v>85.96</v>
      </c>
      <c r="H1020" s="4">
        <v>63.29</v>
      </c>
      <c r="I1020" s="5">
        <f t="shared" si="30"/>
        <v>827.57999999999925</v>
      </c>
      <c r="J1020" s="11" t="str">
        <f t="shared" si="31"/>
        <v>P0085|Nov</v>
      </c>
    </row>
    <row r="1021" spans="1:10" ht="15" customHeight="1" x14ac:dyDescent="0.25">
      <c r="A1021" s="2" t="s">
        <v>205</v>
      </c>
      <c r="B1021" s="2" t="s">
        <v>10</v>
      </c>
      <c r="C1021" s="4">
        <v>26.0310226168273</v>
      </c>
      <c r="D1021" s="4">
        <v>14.53</v>
      </c>
      <c r="E1021" s="4">
        <v>949.197509784864</v>
      </c>
      <c r="F1021" s="4">
        <v>119.77146759830801</v>
      </c>
      <c r="G1021" s="4">
        <v>85.96</v>
      </c>
      <c r="H1021" s="4">
        <v>111.67</v>
      </c>
      <c r="I1021" s="5">
        <f t="shared" si="30"/>
        <v>1307.1599999999994</v>
      </c>
      <c r="J1021" s="11" t="str">
        <f t="shared" si="31"/>
        <v>P0085|Dec</v>
      </c>
    </row>
    <row r="1022" spans="1:10" ht="15" customHeight="1" x14ac:dyDescent="0.25">
      <c r="A1022" s="2" t="s">
        <v>205</v>
      </c>
      <c r="B1022" s="2" t="s">
        <v>11</v>
      </c>
      <c r="C1022" s="4">
        <v>335.94201301448498</v>
      </c>
      <c r="D1022" s="4">
        <v>13.86</v>
      </c>
      <c r="E1022" s="4">
        <v>888.80673690996696</v>
      </c>
      <c r="F1022" s="4">
        <v>112.15125007554801</v>
      </c>
      <c r="G1022" s="4">
        <v>85.96</v>
      </c>
      <c r="H1022" s="4">
        <v>111.67</v>
      </c>
      <c r="I1022" s="5">
        <f t="shared" si="30"/>
        <v>1548.39</v>
      </c>
      <c r="J1022" s="11" t="str">
        <f t="shared" si="31"/>
        <v>P0085|Jan</v>
      </c>
    </row>
    <row r="1023" spans="1:10" ht="15" customHeight="1" x14ac:dyDescent="0.25">
      <c r="A1023" s="2" t="s">
        <v>205</v>
      </c>
      <c r="B1023" s="2" t="s">
        <v>12</v>
      </c>
      <c r="C1023" s="4">
        <v>11.939223313517701</v>
      </c>
      <c r="D1023" s="4">
        <v>14.68</v>
      </c>
      <c r="E1023" s="4">
        <v>812.359524424916</v>
      </c>
      <c r="F1023" s="4">
        <v>128.131252261566</v>
      </c>
      <c r="G1023" s="4">
        <v>85.96</v>
      </c>
      <c r="H1023" s="4">
        <v>111.67</v>
      </c>
      <c r="I1023" s="5">
        <f t="shared" si="30"/>
        <v>1164.7399999999998</v>
      </c>
      <c r="J1023" s="11" t="str">
        <f t="shared" si="31"/>
        <v>P0085|Feb</v>
      </c>
    </row>
    <row r="1024" spans="1:10" ht="15" customHeight="1" x14ac:dyDescent="0.25">
      <c r="A1024" s="2" t="s">
        <v>205</v>
      </c>
      <c r="B1024" s="2" t="s">
        <v>13</v>
      </c>
      <c r="C1024" s="4">
        <v>41.637957066637497</v>
      </c>
      <c r="D1024" s="4">
        <v>13.13</v>
      </c>
      <c r="E1024" s="4">
        <v>789.40184313050497</v>
      </c>
      <c r="F1024" s="4">
        <v>124.510199802857</v>
      </c>
      <c r="G1024" s="4">
        <v>85.96</v>
      </c>
      <c r="H1024" s="4">
        <v>111.67</v>
      </c>
      <c r="I1024" s="5">
        <f t="shared" si="30"/>
        <v>1166.3099999999995</v>
      </c>
      <c r="J1024" s="11" t="str">
        <f t="shared" si="31"/>
        <v>P0085|Mar</v>
      </c>
    </row>
    <row r="1025" spans="1:10" ht="15" customHeight="1" x14ac:dyDescent="0.25">
      <c r="A1025" s="2" t="s">
        <v>207</v>
      </c>
      <c r="B1025" s="2" t="s">
        <v>2</v>
      </c>
      <c r="C1025" s="4">
        <v>16.058612067808699</v>
      </c>
      <c r="D1025" s="4">
        <v>5.88</v>
      </c>
      <c r="E1025" s="4">
        <v>458.21138793219097</v>
      </c>
      <c r="F1025" s="4">
        <v>0</v>
      </c>
      <c r="G1025" s="4">
        <v>85.96</v>
      </c>
      <c r="H1025" s="4">
        <v>59.62</v>
      </c>
      <c r="I1025" s="5">
        <f t="shared" si="30"/>
        <v>625.72999999999968</v>
      </c>
      <c r="J1025" s="11" t="str">
        <f t="shared" si="31"/>
        <v>P0086|Apr</v>
      </c>
    </row>
    <row r="1026" spans="1:10" ht="15" customHeight="1" x14ac:dyDescent="0.25">
      <c r="A1026" s="2" t="s">
        <v>207</v>
      </c>
      <c r="B1026" s="2" t="s">
        <v>3</v>
      </c>
      <c r="C1026" s="4">
        <v>74.105293862588198</v>
      </c>
      <c r="D1026" s="4">
        <v>4.04</v>
      </c>
      <c r="E1026" s="4">
        <v>424.69470613741203</v>
      </c>
      <c r="F1026" s="4">
        <v>0</v>
      </c>
      <c r="G1026" s="4">
        <v>85.96</v>
      </c>
      <c r="H1026" s="4">
        <v>387.74</v>
      </c>
      <c r="I1026" s="5">
        <f t="shared" si="30"/>
        <v>976.5400000000003</v>
      </c>
      <c r="J1026" s="11" t="str">
        <f t="shared" si="31"/>
        <v>P0086|May</v>
      </c>
    </row>
    <row r="1027" spans="1:10" ht="15" customHeight="1" x14ac:dyDescent="0.25">
      <c r="A1027" s="2" t="s">
        <v>207</v>
      </c>
      <c r="B1027" s="2" t="s">
        <v>4</v>
      </c>
      <c r="C1027" s="4">
        <v>56.394502637066097</v>
      </c>
      <c r="D1027" s="4">
        <v>8.59</v>
      </c>
      <c r="E1027" s="4">
        <v>426.06549736293402</v>
      </c>
      <c r="F1027" s="4">
        <v>0</v>
      </c>
      <c r="G1027" s="4">
        <v>85.96</v>
      </c>
      <c r="H1027" s="4">
        <v>502.38</v>
      </c>
      <c r="I1027" s="5">
        <f t="shared" si="30"/>
        <v>1079.3900000000001</v>
      </c>
      <c r="J1027" s="11" t="str">
        <f t="shared" si="31"/>
        <v>P0086|Jun</v>
      </c>
    </row>
    <row r="1028" spans="1:10" ht="15" customHeight="1" x14ac:dyDescent="0.25">
      <c r="A1028" s="2" t="s">
        <v>207</v>
      </c>
      <c r="B1028" s="2" t="s">
        <v>5</v>
      </c>
      <c r="C1028" s="4">
        <v>27.5702115655853</v>
      </c>
      <c r="D1028" s="4">
        <v>5.09</v>
      </c>
      <c r="E1028" s="4">
        <v>547.34978843441502</v>
      </c>
      <c r="F1028" s="4">
        <v>0</v>
      </c>
      <c r="G1028" s="4">
        <v>85.96</v>
      </c>
      <c r="H1028" s="4">
        <v>1346.66</v>
      </c>
      <c r="I1028" s="5">
        <f t="shared" si="30"/>
        <v>2012.6300000000006</v>
      </c>
      <c r="J1028" s="11" t="str">
        <f t="shared" si="31"/>
        <v>P0086|Jul</v>
      </c>
    </row>
    <row r="1029" spans="1:10" ht="15" customHeight="1" x14ac:dyDescent="0.25">
      <c r="A1029" s="2" t="s">
        <v>207</v>
      </c>
      <c r="B1029" s="2" t="s">
        <v>6</v>
      </c>
      <c r="C1029" s="4">
        <v>295.906702473145</v>
      </c>
      <c r="D1029" s="4">
        <v>6.43</v>
      </c>
      <c r="E1029" s="4">
        <v>346.80329752685498</v>
      </c>
      <c r="F1029" s="4">
        <v>0</v>
      </c>
      <c r="G1029" s="4">
        <v>85.96</v>
      </c>
      <c r="H1029" s="4">
        <v>1242.2</v>
      </c>
      <c r="I1029" s="5">
        <f t="shared" ref="I1029:I1092" si="32">SUM(C1029:H1029)</f>
        <v>1977.3000000000002</v>
      </c>
      <c r="J1029" s="11" t="str">
        <f t="shared" ref="J1029:J1092" si="33">A1029&amp;"|"&amp;B1029</f>
        <v>P0086|Aug</v>
      </c>
    </row>
    <row r="1030" spans="1:10" ht="15" customHeight="1" x14ac:dyDescent="0.25">
      <c r="A1030" s="2" t="s">
        <v>207</v>
      </c>
      <c r="B1030" s="2" t="s">
        <v>7</v>
      </c>
      <c r="C1030" s="4">
        <v>51.685451275478599</v>
      </c>
      <c r="D1030" s="4">
        <v>12.05</v>
      </c>
      <c r="E1030" s="4">
        <v>431.54454872452101</v>
      </c>
      <c r="F1030" s="4">
        <v>0</v>
      </c>
      <c r="G1030" s="4">
        <v>85.96</v>
      </c>
      <c r="H1030" s="4">
        <v>265.95</v>
      </c>
      <c r="I1030" s="5">
        <f t="shared" si="32"/>
        <v>847.1899999999996</v>
      </c>
      <c r="J1030" s="11" t="str">
        <f t="shared" si="33"/>
        <v>P0086|Sep</v>
      </c>
    </row>
    <row r="1031" spans="1:10" ht="15" customHeight="1" x14ac:dyDescent="0.25">
      <c r="A1031" s="2" t="s">
        <v>207</v>
      </c>
      <c r="B1031" s="2" t="s">
        <v>8</v>
      </c>
      <c r="C1031" s="4">
        <v>58.287538160150199</v>
      </c>
      <c r="D1031" s="4">
        <v>4.04</v>
      </c>
      <c r="E1031" s="4">
        <v>433.84246183984999</v>
      </c>
      <c r="F1031" s="4">
        <v>0</v>
      </c>
      <c r="G1031" s="4">
        <v>85.96</v>
      </c>
      <c r="H1031" s="4">
        <v>183.95</v>
      </c>
      <c r="I1031" s="5">
        <f t="shared" si="32"/>
        <v>766.08000000000015</v>
      </c>
      <c r="J1031" s="11" t="str">
        <f t="shared" si="33"/>
        <v>P0086|Oct</v>
      </c>
    </row>
    <row r="1032" spans="1:10" ht="15" customHeight="1" x14ac:dyDescent="0.25">
      <c r="A1032" s="2" t="s">
        <v>207</v>
      </c>
      <c r="B1032" s="2" t="s">
        <v>9</v>
      </c>
      <c r="C1032" s="4">
        <v>20.098582858692701</v>
      </c>
      <c r="D1032" s="4">
        <v>6.09</v>
      </c>
      <c r="E1032" s="4">
        <v>401.22864117168399</v>
      </c>
      <c r="F1032" s="4">
        <v>126.572775969623</v>
      </c>
      <c r="G1032" s="4">
        <v>85.96</v>
      </c>
      <c r="H1032" s="4">
        <v>47.47</v>
      </c>
      <c r="I1032" s="5">
        <f t="shared" si="32"/>
        <v>687.41999999999973</v>
      </c>
      <c r="J1032" s="11" t="str">
        <f t="shared" si="33"/>
        <v>P0086|Nov</v>
      </c>
    </row>
    <row r="1033" spans="1:10" ht="15" customHeight="1" x14ac:dyDescent="0.25">
      <c r="A1033" s="2" t="s">
        <v>207</v>
      </c>
      <c r="B1033" s="2" t="s">
        <v>10</v>
      </c>
      <c r="C1033" s="4">
        <v>22.6945584722279</v>
      </c>
      <c r="D1033" s="4">
        <v>11.41</v>
      </c>
      <c r="E1033" s="4">
        <v>895.07449117490501</v>
      </c>
      <c r="F1033" s="4">
        <v>94.120950352867297</v>
      </c>
      <c r="G1033" s="4">
        <v>85.96</v>
      </c>
      <c r="H1033" s="4">
        <v>83.75</v>
      </c>
      <c r="I1033" s="5">
        <f t="shared" si="32"/>
        <v>1193.0100000000002</v>
      </c>
      <c r="J1033" s="11" t="str">
        <f t="shared" si="33"/>
        <v>P0086|Dec</v>
      </c>
    </row>
    <row r="1034" spans="1:10" ht="15" customHeight="1" x14ac:dyDescent="0.25">
      <c r="A1034" s="2" t="s">
        <v>207</v>
      </c>
      <c r="B1034" s="2" t="s">
        <v>11</v>
      </c>
      <c r="C1034" s="4">
        <v>34.821281094330701</v>
      </c>
      <c r="D1034" s="4">
        <v>12.06</v>
      </c>
      <c r="E1034" s="4">
        <v>776.68284968767296</v>
      </c>
      <c r="F1034" s="4">
        <v>98.005869217996405</v>
      </c>
      <c r="G1034" s="4">
        <v>85.96</v>
      </c>
      <c r="H1034" s="4">
        <v>83.75</v>
      </c>
      <c r="I1034" s="5">
        <f t="shared" si="32"/>
        <v>1091.2800000000002</v>
      </c>
      <c r="J1034" s="11" t="str">
        <f t="shared" si="33"/>
        <v>P0086|Jan</v>
      </c>
    </row>
    <row r="1035" spans="1:10" ht="15" customHeight="1" x14ac:dyDescent="0.25">
      <c r="A1035" s="2" t="s">
        <v>207</v>
      </c>
      <c r="B1035" s="2" t="s">
        <v>12</v>
      </c>
      <c r="C1035" s="4">
        <v>17.813567256032002</v>
      </c>
      <c r="D1035" s="4">
        <v>11.07</v>
      </c>
      <c r="E1035" s="4">
        <v>657.17003028230897</v>
      </c>
      <c r="F1035" s="4">
        <v>103.656402461659</v>
      </c>
      <c r="G1035" s="4">
        <v>85.96</v>
      </c>
      <c r="H1035" s="4">
        <v>83.75</v>
      </c>
      <c r="I1035" s="5">
        <f t="shared" si="32"/>
        <v>959.42000000000007</v>
      </c>
      <c r="J1035" s="11" t="str">
        <f t="shared" si="33"/>
        <v>P0086|Feb</v>
      </c>
    </row>
    <row r="1036" spans="1:10" ht="15" customHeight="1" x14ac:dyDescent="0.25">
      <c r="A1036" s="2" t="s">
        <v>207</v>
      </c>
      <c r="B1036" s="2" t="s">
        <v>13</v>
      </c>
      <c r="C1036" s="4">
        <v>34.899095945894302</v>
      </c>
      <c r="D1036" s="4">
        <v>7.17</v>
      </c>
      <c r="E1036" s="4">
        <v>647.61208971762596</v>
      </c>
      <c r="F1036" s="4">
        <v>102.14881433647901</v>
      </c>
      <c r="G1036" s="4">
        <v>85.96</v>
      </c>
      <c r="H1036" s="4">
        <v>83.75</v>
      </c>
      <c r="I1036" s="5">
        <f t="shared" si="32"/>
        <v>961.53999999999928</v>
      </c>
      <c r="J1036" s="11" t="str">
        <f t="shared" si="33"/>
        <v>P0086|Mar</v>
      </c>
    </row>
    <row r="1037" spans="1:10" ht="15" customHeight="1" x14ac:dyDescent="0.25">
      <c r="A1037" s="2" t="s">
        <v>209</v>
      </c>
      <c r="B1037" s="2" t="s">
        <v>2</v>
      </c>
      <c r="C1037" s="4">
        <v>64.205534520260997</v>
      </c>
      <c r="D1037" s="4">
        <v>9.7799999999999994</v>
      </c>
      <c r="E1037" s="4">
        <v>429.89446547973898</v>
      </c>
      <c r="F1037" s="4">
        <v>0</v>
      </c>
      <c r="G1037" s="4">
        <v>85.96</v>
      </c>
      <c r="H1037" s="4">
        <v>59.62</v>
      </c>
      <c r="I1037" s="5">
        <f t="shared" si="32"/>
        <v>649.46</v>
      </c>
      <c r="J1037" s="11" t="str">
        <f t="shared" si="33"/>
        <v>P0087|Apr</v>
      </c>
    </row>
    <row r="1038" spans="1:10" ht="15" customHeight="1" x14ac:dyDescent="0.25">
      <c r="A1038" s="2" t="s">
        <v>209</v>
      </c>
      <c r="B1038" s="2" t="s">
        <v>3</v>
      </c>
      <c r="C1038" s="4">
        <v>59.065247089473303</v>
      </c>
      <c r="D1038" s="4">
        <v>4.04</v>
      </c>
      <c r="E1038" s="4">
        <v>430.14475291052702</v>
      </c>
      <c r="F1038" s="4">
        <v>0</v>
      </c>
      <c r="G1038" s="4">
        <v>85.96</v>
      </c>
      <c r="H1038" s="4">
        <v>387.74</v>
      </c>
      <c r="I1038" s="5">
        <f t="shared" si="32"/>
        <v>966.95000000000039</v>
      </c>
      <c r="J1038" s="11" t="str">
        <f t="shared" si="33"/>
        <v>P0087|May</v>
      </c>
    </row>
    <row r="1039" spans="1:10" ht="15" customHeight="1" x14ac:dyDescent="0.25">
      <c r="A1039" s="2" t="s">
        <v>209</v>
      </c>
      <c r="B1039" s="2" t="s">
        <v>4</v>
      </c>
      <c r="C1039" s="4">
        <v>61.505900287089098</v>
      </c>
      <c r="D1039" s="4">
        <v>10.47</v>
      </c>
      <c r="E1039" s="4">
        <v>424.314099712911</v>
      </c>
      <c r="F1039" s="4">
        <v>0</v>
      </c>
      <c r="G1039" s="4">
        <v>85.96</v>
      </c>
      <c r="H1039" s="4">
        <v>502.38</v>
      </c>
      <c r="I1039" s="5">
        <f t="shared" si="32"/>
        <v>1084.6300000000001</v>
      </c>
      <c r="J1039" s="11" t="str">
        <f t="shared" si="33"/>
        <v>P0087|Jun</v>
      </c>
    </row>
    <row r="1040" spans="1:10" ht="15" customHeight="1" x14ac:dyDescent="0.25">
      <c r="A1040" s="2" t="s">
        <v>209</v>
      </c>
      <c r="B1040" s="2" t="s">
        <v>5</v>
      </c>
      <c r="C1040" s="4">
        <v>17.293683360258498</v>
      </c>
      <c r="D1040" s="4">
        <v>4.04</v>
      </c>
      <c r="E1040" s="4">
        <v>546.11631663974197</v>
      </c>
      <c r="F1040" s="4">
        <v>0</v>
      </c>
      <c r="G1040" s="4">
        <v>85.96</v>
      </c>
      <c r="H1040" s="4">
        <v>1346.66</v>
      </c>
      <c r="I1040" s="5">
        <f t="shared" si="32"/>
        <v>2000.0700000000006</v>
      </c>
      <c r="J1040" s="11" t="str">
        <f t="shared" si="33"/>
        <v>P0087|Jul</v>
      </c>
    </row>
    <row r="1041" spans="1:10" ht="15" customHeight="1" x14ac:dyDescent="0.25">
      <c r="A1041" s="2" t="s">
        <v>209</v>
      </c>
      <c r="B1041" s="2" t="s">
        <v>6</v>
      </c>
      <c r="C1041" s="4">
        <v>62.4716237113402</v>
      </c>
      <c r="D1041" s="4">
        <v>4.04</v>
      </c>
      <c r="E1041" s="4">
        <v>417.50837628865997</v>
      </c>
      <c r="F1041" s="4">
        <v>0</v>
      </c>
      <c r="G1041" s="4">
        <v>85.96</v>
      </c>
      <c r="H1041" s="4">
        <v>1242.2</v>
      </c>
      <c r="I1041" s="5">
        <f t="shared" si="32"/>
        <v>1812.1800000000003</v>
      </c>
      <c r="J1041" s="11" t="str">
        <f t="shared" si="33"/>
        <v>P0087|Aug</v>
      </c>
    </row>
    <row r="1042" spans="1:10" ht="15" customHeight="1" x14ac:dyDescent="0.25">
      <c r="A1042" s="2" t="s">
        <v>209</v>
      </c>
      <c r="B1042" s="2" t="s">
        <v>7</v>
      </c>
      <c r="C1042" s="4">
        <v>28.412170357158399</v>
      </c>
      <c r="D1042" s="4">
        <v>10.51</v>
      </c>
      <c r="E1042" s="4">
        <v>442.46782964284199</v>
      </c>
      <c r="F1042" s="4">
        <v>0</v>
      </c>
      <c r="G1042" s="4">
        <v>85.96</v>
      </c>
      <c r="H1042" s="4">
        <v>265.95</v>
      </c>
      <c r="I1042" s="5">
        <f t="shared" si="32"/>
        <v>833.30000000000041</v>
      </c>
      <c r="J1042" s="11" t="str">
        <f t="shared" si="33"/>
        <v>P0087|Sep</v>
      </c>
    </row>
    <row r="1043" spans="1:10" ht="15" customHeight="1" x14ac:dyDescent="0.25">
      <c r="A1043" s="2" t="s">
        <v>209</v>
      </c>
      <c r="B1043" s="2" t="s">
        <v>8</v>
      </c>
      <c r="C1043" s="4">
        <v>26.788648507071802</v>
      </c>
      <c r="D1043" s="4">
        <v>17.899999999999999</v>
      </c>
      <c r="E1043" s="4">
        <v>442.38135149292799</v>
      </c>
      <c r="F1043" s="4">
        <v>0</v>
      </c>
      <c r="G1043" s="4">
        <v>85.96</v>
      </c>
      <c r="H1043" s="4">
        <v>183.95</v>
      </c>
      <c r="I1043" s="5">
        <f t="shared" si="32"/>
        <v>756.97999999999979</v>
      </c>
      <c r="J1043" s="11" t="str">
        <f t="shared" si="33"/>
        <v>P0087|Oct</v>
      </c>
    </row>
    <row r="1044" spans="1:10" ht="15" customHeight="1" x14ac:dyDescent="0.25">
      <c r="A1044" s="2" t="s">
        <v>209</v>
      </c>
      <c r="B1044" s="2" t="s">
        <v>9</v>
      </c>
      <c r="C1044" s="4">
        <v>16.5067258510602</v>
      </c>
      <c r="D1044" s="4">
        <v>8.1300000000000008</v>
      </c>
      <c r="E1044" s="4">
        <v>408.41383549014898</v>
      </c>
      <c r="F1044" s="4">
        <v>128.83943865879101</v>
      </c>
      <c r="G1044" s="4">
        <v>85.96</v>
      </c>
      <c r="H1044" s="4">
        <v>47.47</v>
      </c>
      <c r="I1044" s="5">
        <f t="shared" si="32"/>
        <v>695.32000000000028</v>
      </c>
      <c r="J1044" s="11" t="str">
        <f t="shared" si="33"/>
        <v>P0087|Nov</v>
      </c>
    </row>
    <row r="1045" spans="1:10" ht="15" customHeight="1" x14ac:dyDescent="0.25">
      <c r="A1045" s="2" t="s">
        <v>209</v>
      </c>
      <c r="B1045" s="2" t="s">
        <v>10</v>
      </c>
      <c r="C1045" s="4">
        <v>15.6828011435483</v>
      </c>
      <c r="D1045" s="4">
        <v>9.3800000000000008</v>
      </c>
      <c r="E1045" s="4">
        <v>889.88223651657597</v>
      </c>
      <c r="F1045" s="4">
        <v>93.574962339875796</v>
      </c>
      <c r="G1045" s="4">
        <v>85.96</v>
      </c>
      <c r="H1045" s="4">
        <v>83.75</v>
      </c>
      <c r="I1045" s="5">
        <f t="shared" si="32"/>
        <v>1178.23</v>
      </c>
      <c r="J1045" s="11" t="str">
        <f t="shared" si="33"/>
        <v>P0087|Dec</v>
      </c>
    </row>
    <row r="1046" spans="1:10" ht="15" customHeight="1" x14ac:dyDescent="0.25">
      <c r="A1046" s="2" t="s">
        <v>209</v>
      </c>
      <c r="B1046" s="2" t="s">
        <v>11</v>
      </c>
      <c r="C1046" s="4">
        <v>41.2696446676607</v>
      </c>
      <c r="D1046" s="4">
        <v>18.829999999999998</v>
      </c>
      <c r="E1046" s="4">
        <v>768.20434748489401</v>
      </c>
      <c r="F1046" s="4">
        <v>96.936007847445694</v>
      </c>
      <c r="G1046" s="4">
        <v>85.96</v>
      </c>
      <c r="H1046" s="4">
        <v>83.75</v>
      </c>
      <c r="I1046" s="5">
        <f t="shared" si="32"/>
        <v>1094.9500000000003</v>
      </c>
      <c r="J1046" s="11" t="str">
        <f t="shared" si="33"/>
        <v>P0087|Jan</v>
      </c>
    </row>
    <row r="1047" spans="1:10" ht="15" customHeight="1" x14ac:dyDescent="0.25">
      <c r="A1047" s="2" t="s">
        <v>209</v>
      </c>
      <c r="B1047" s="2" t="s">
        <v>12</v>
      </c>
      <c r="C1047" s="4">
        <v>11.620921392133299</v>
      </c>
      <c r="D1047" s="4">
        <v>6.72</v>
      </c>
      <c r="E1047" s="4">
        <v>663.17543479545395</v>
      </c>
      <c r="F1047" s="4">
        <v>104.603643812413</v>
      </c>
      <c r="G1047" s="4">
        <v>85.96</v>
      </c>
      <c r="H1047" s="4">
        <v>83.75</v>
      </c>
      <c r="I1047" s="5">
        <f t="shared" si="32"/>
        <v>955.83000000000027</v>
      </c>
      <c r="J1047" s="11" t="str">
        <f t="shared" si="33"/>
        <v>P0087|Feb</v>
      </c>
    </row>
    <row r="1048" spans="1:10" ht="15" customHeight="1" x14ac:dyDescent="0.25">
      <c r="A1048" s="2" t="s">
        <v>209</v>
      </c>
      <c r="B1048" s="2" t="s">
        <v>13</v>
      </c>
      <c r="C1048" s="4">
        <v>31.802506568475199</v>
      </c>
      <c r="D1048" s="4">
        <v>6.69</v>
      </c>
      <c r="E1048" s="4">
        <v>645.31154709165196</v>
      </c>
      <c r="F1048" s="4">
        <v>101.78594633987301</v>
      </c>
      <c r="G1048" s="4">
        <v>85.96</v>
      </c>
      <c r="H1048" s="4">
        <v>83.75</v>
      </c>
      <c r="I1048" s="5">
        <f t="shared" si="32"/>
        <v>955.30000000000018</v>
      </c>
      <c r="J1048" s="11" t="str">
        <f t="shared" si="33"/>
        <v>P0087|Mar</v>
      </c>
    </row>
    <row r="1049" spans="1:10" ht="15" customHeight="1" x14ac:dyDescent="0.25">
      <c r="A1049" s="2" t="s">
        <v>211</v>
      </c>
      <c r="B1049" s="2" t="s">
        <v>2</v>
      </c>
      <c r="C1049" s="4">
        <v>72.300555648256307</v>
      </c>
      <c r="D1049" s="4">
        <v>10.63</v>
      </c>
      <c r="E1049" s="4">
        <v>535.40944435174401</v>
      </c>
      <c r="F1049" s="4">
        <v>0</v>
      </c>
      <c r="G1049" s="4">
        <v>85.96</v>
      </c>
      <c r="H1049" s="4">
        <v>79.5</v>
      </c>
      <c r="I1049" s="5">
        <f t="shared" si="32"/>
        <v>783.80000000000041</v>
      </c>
      <c r="J1049" s="11" t="str">
        <f t="shared" si="33"/>
        <v>P0088|Apr</v>
      </c>
    </row>
    <row r="1050" spans="1:10" ht="15" customHeight="1" x14ac:dyDescent="0.25">
      <c r="A1050" s="2" t="s">
        <v>211</v>
      </c>
      <c r="B1050" s="2" t="s">
        <v>3</v>
      </c>
      <c r="C1050" s="4">
        <v>44.892088769193101</v>
      </c>
      <c r="D1050" s="4">
        <v>9.1</v>
      </c>
      <c r="E1050" s="4">
        <v>540.91791123080702</v>
      </c>
      <c r="F1050" s="4">
        <v>0</v>
      </c>
      <c r="G1050" s="4">
        <v>85.96</v>
      </c>
      <c r="H1050" s="4">
        <v>516.99</v>
      </c>
      <c r="I1050" s="5">
        <f t="shared" si="32"/>
        <v>1197.8600000000001</v>
      </c>
      <c r="J1050" s="11" t="str">
        <f t="shared" si="33"/>
        <v>P0088|May</v>
      </c>
    </row>
    <row r="1051" spans="1:10" ht="15" customHeight="1" x14ac:dyDescent="0.25">
      <c r="A1051" s="2" t="s">
        <v>211</v>
      </c>
      <c r="B1051" s="2" t="s">
        <v>4</v>
      </c>
      <c r="C1051" s="4">
        <v>436.03440830677903</v>
      </c>
      <c r="D1051" s="4">
        <v>16.760000000000002</v>
      </c>
      <c r="E1051" s="4">
        <v>408.11559169322101</v>
      </c>
      <c r="F1051" s="4">
        <v>0</v>
      </c>
      <c r="G1051" s="4">
        <v>85.96</v>
      </c>
      <c r="H1051" s="4">
        <v>669.84</v>
      </c>
      <c r="I1051" s="5">
        <f t="shared" si="32"/>
        <v>1616.71</v>
      </c>
      <c r="J1051" s="11" t="str">
        <f t="shared" si="33"/>
        <v>P0088|Jun</v>
      </c>
    </row>
    <row r="1052" spans="1:10" ht="15" customHeight="1" x14ac:dyDescent="0.25">
      <c r="A1052" s="2" t="s">
        <v>211</v>
      </c>
      <c r="B1052" s="2" t="s">
        <v>5</v>
      </c>
      <c r="C1052" s="4">
        <v>45.758644392423903</v>
      </c>
      <c r="D1052" s="4">
        <v>16.02</v>
      </c>
      <c r="E1052" s="4">
        <v>673.37135560757599</v>
      </c>
      <c r="F1052" s="4">
        <v>0</v>
      </c>
      <c r="G1052" s="4">
        <v>85.96</v>
      </c>
      <c r="H1052" s="4">
        <v>1795.54</v>
      </c>
      <c r="I1052" s="5">
        <f t="shared" si="32"/>
        <v>2616.6499999999996</v>
      </c>
      <c r="J1052" s="11" t="str">
        <f t="shared" si="33"/>
        <v>P0088|Jul</v>
      </c>
    </row>
    <row r="1053" spans="1:10" ht="15" customHeight="1" x14ac:dyDescent="0.25">
      <c r="A1053" s="2" t="s">
        <v>211</v>
      </c>
      <c r="B1053" s="2" t="s">
        <v>6</v>
      </c>
      <c r="C1053" s="4">
        <v>30.368260396781299</v>
      </c>
      <c r="D1053" s="4">
        <v>11.61</v>
      </c>
      <c r="E1053" s="4">
        <v>674.47173960321902</v>
      </c>
      <c r="F1053" s="4">
        <v>0</v>
      </c>
      <c r="G1053" s="4">
        <v>85.96</v>
      </c>
      <c r="H1053" s="4">
        <v>1656.27</v>
      </c>
      <c r="I1053" s="5">
        <f t="shared" si="32"/>
        <v>2458.6800000000003</v>
      </c>
      <c r="J1053" s="11" t="str">
        <f t="shared" si="33"/>
        <v>P0088|Aug</v>
      </c>
    </row>
    <row r="1054" spans="1:10" ht="15" customHeight="1" x14ac:dyDescent="0.25">
      <c r="A1054" s="2" t="s">
        <v>211</v>
      </c>
      <c r="B1054" s="2" t="s">
        <v>7</v>
      </c>
      <c r="C1054" s="4">
        <v>66.294964188439394</v>
      </c>
      <c r="D1054" s="4">
        <v>4.59</v>
      </c>
      <c r="E1054" s="4">
        <v>524.16503581156098</v>
      </c>
      <c r="F1054" s="4">
        <v>0</v>
      </c>
      <c r="G1054" s="4">
        <v>85.96</v>
      </c>
      <c r="H1054" s="4">
        <v>354.6</v>
      </c>
      <c r="I1054" s="5">
        <f t="shared" si="32"/>
        <v>1035.6100000000006</v>
      </c>
      <c r="J1054" s="11" t="str">
        <f t="shared" si="33"/>
        <v>P0088|Sep</v>
      </c>
    </row>
    <row r="1055" spans="1:10" ht="15" customHeight="1" x14ac:dyDescent="0.25">
      <c r="A1055" s="2" t="s">
        <v>211</v>
      </c>
      <c r="B1055" s="2" t="s">
        <v>8</v>
      </c>
      <c r="C1055" s="4">
        <v>67.395075431034499</v>
      </c>
      <c r="D1055" s="4">
        <v>13.63</v>
      </c>
      <c r="E1055" s="4">
        <v>539.81492456896501</v>
      </c>
      <c r="F1055" s="4">
        <v>0</v>
      </c>
      <c r="G1055" s="4">
        <v>85.96</v>
      </c>
      <c r="H1055" s="4">
        <v>245.27</v>
      </c>
      <c r="I1055" s="5">
        <f t="shared" si="32"/>
        <v>952.06999999999948</v>
      </c>
      <c r="J1055" s="11" t="str">
        <f t="shared" si="33"/>
        <v>P0088|Oct</v>
      </c>
    </row>
    <row r="1056" spans="1:10" ht="15" customHeight="1" x14ac:dyDescent="0.25">
      <c r="A1056" s="2" t="s">
        <v>211</v>
      </c>
      <c r="B1056" s="2" t="s">
        <v>9</v>
      </c>
      <c r="C1056" s="4">
        <v>64.292490315866601</v>
      </c>
      <c r="D1056" s="4">
        <v>12.34</v>
      </c>
      <c r="E1056" s="4">
        <v>642.76258937346995</v>
      </c>
      <c r="F1056" s="4">
        <v>135.174920310663</v>
      </c>
      <c r="G1056" s="4">
        <v>85.96</v>
      </c>
      <c r="H1056" s="4">
        <v>63.29</v>
      </c>
      <c r="I1056" s="5">
        <f t="shared" si="32"/>
        <v>1003.8199999999995</v>
      </c>
      <c r="J1056" s="11" t="str">
        <f t="shared" si="33"/>
        <v>P0088|Nov</v>
      </c>
    </row>
    <row r="1057" spans="1:10" ht="15" customHeight="1" x14ac:dyDescent="0.25">
      <c r="A1057" s="2" t="s">
        <v>211</v>
      </c>
      <c r="B1057" s="2" t="s">
        <v>10</v>
      </c>
      <c r="C1057" s="4">
        <v>10.408246247947</v>
      </c>
      <c r="D1057" s="4">
        <v>13.2</v>
      </c>
      <c r="E1057" s="4">
        <v>1088.94729569009</v>
      </c>
      <c r="F1057" s="4">
        <v>114.504458061958</v>
      </c>
      <c r="G1057" s="4">
        <v>85.96</v>
      </c>
      <c r="H1057" s="4">
        <v>111.67</v>
      </c>
      <c r="I1057" s="5">
        <f t="shared" si="32"/>
        <v>1424.6899999999951</v>
      </c>
      <c r="J1057" s="11" t="str">
        <f t="shared" si="33"/>
        <v>P0088|Dec</v>
      </c>
    </row>
    <row r="1058" spans="1:10" ht="15" customHeight="1" x14ac:dyDescent="0.25">
      <c r="A1058" s="2" t="s">
        <v>211</v>
      </c>
      <c r="B1058" s="2" t="s">
        <v>11</v>
      </c>
      <c r="C1058" s="4">
        <v>34.041727930149598</v>
      </c>
      <c r="D1058" s="4">
        <v>13.58</v>
      </c>
      <c r="E1058" s="4">
        <v>1081.4700569867</v>
      </c>
      <c r="F1058" s="4">
        <v>113.718215083147</v>
      </c>
      <c r="G1058" s="4">
        <v>85.96</v>
      </c>
      <c r="H1058" s="4">
        <v>111.67</v>
      </c>
      <c r="I1058" s="5">
        <f t="shared" si="32"/>
        <v>1440.4399999999966</v>
      </c>
      <c r="J1058" s="11" t="str">
        <f t="shared" si="33"/>
        <v>P0088|Jan</v>
      </c>
    </row>
    <row r="1059" spans="1:10" ht="15" customHeight="1" x14ac:dyDescent="0.25">
      <c r="A1059" s="2" t="s">
        <v>211</v>
      </c>
      <c r="B1059" s="2" t="s">
        <v>12</v>
      </c>
      <c r="C1059" s="4">
        <v>34.180397245624597</v>
      </c>
      <c r="D1059" s="4">
        <v>13.18</v>
      </c>
      <c r="E1059" s="4">
        <v>959.96009285583898</v>
      </c>
      <c r="F1059" s="4">
        <v>121.12950989853699</v>
      </c>
      <c r="G1059" s="4">
        <v>85.96</v>
      </c>
      <c r="H1059" s="4">
        <v>111.67</v>
      </c>
      <c r="I1059" s="5">
        <f t="shared" si="32"/>
        <v>1326.0800000000006</v>
      </c>
      <c r="J1059" s="11" t="str">
        <f t="shared" si="33"/>
        <v>P0088|Feb</v>
      </c>
    </row>
    <row r="1060" spans="1:10" ht="15" customHeight="1" x14ac:dyDescent="0.25">
      <c r="A1060" s="2" t="s">
        <v>211</v>
      </c>
      <c r="B1060" s="2" t="s">
        <v>13</v>
      </c>
      <c r="C1060" s="4">
        <v>20.436967213114801</v>
      </c>
      <c r="D1060" s="4">
        <v>10.45</v>
      </c>
      <c r="E1060" s="4">
        <v>807.68852459016398</v>
      </c>
      <c r="F1060" s="4">
        <v>127.39450819672101</v>
      </c>
      <c r="G1060" s="4">
        <v>85.96</v>
      </c>
      <c r="H1060" s="4">
        <v>111.67</v>
      </c>
      <c r="I1060" s="5">
        <f t="shared" si="32"/>
        <v>1163.5999999999999</v>
      </c>
      <c r="J1060" s="11" t="str">
        <f t="shared" si="33"/>
        <v>P0088|Mar</v>
      </c>
    </row>
    <row r="1061" spans="1:10" ht="15" customHeight="1" x14ac:dyDescent="0.25">
      <c r="A1061" s="2" t="s">
        <v>213</v>
      </c>
      <c r="B1061" s="2" t="s">
        <v>2</v>
      </c>
      <c r="C1061" s="4">
        <v>44.851706622359401</v>
      </c>
      <c r="D1061" s="4">
        <v>13.67</v>
      </c>
      <c r="E1061" s="4">
        <v>673.62829337764094</v>
      </c>
      <c r="F1061" s="4">
        <v>0</v>
      </c>
      <c r="G1061" s="4">
        <v>85.96</v>
      </c>
      <c r="H1061" s="4">
        <v>99.37</v>
      </c>
      <c r="I1061" s="5">
        <f t="shared" si="32"/>
        <v>917.48000000000036</v>
      </c>
      <c r="J1061" s="11" t="str">
        <f t="shared" si="33"/>
        <v>P0089|Apr</v>
      </c>
    </row>
    <row r="1062" spans="1:10" ht="15" customHeight="1" x14ac:dyDescent="0.25">
      <c r="A1062" s="2" t="s">
        <v>213</v>
      </c>
      <c r="B1062" s="2" t="s">
        <v>3</v>
      </c>
      <c r="C1062" s="4">
        <v>95.283637365665498</v>
      </c>
      <c r="D1062" s="4">
        <v>8.67</v>
      </c>
      <c r="E1062" s="4">
        <v>641.99636263433501</v>
      </c>
      <c r="F1062" s="4">
        <v>0</v>
      </c>
      <c r="G1062" s="4">
        <v>85.96</v>
      </c>
      <c r="H1062" s="4">
        <v>646.23</v>
      </c>
      <c r="I1062" s="5">
        <f t="shared" si="32"/>
        <v>1478.1400000000006</v>
      </c>
      <c r="J1062" s="11" t="str">
        <f t="shared" si="33"/>
        <v>P0089|May</v>
      </c>
    </row>
    <row r="1063" spans="1:10" ht="15" customHeight="1" x14ac:dyDescent="0.25">
      <c r="A1063" s="2" t="s">
        <v>213</v>
      </c>
      <c r="B1063" s="2" t="s">
        <v>4</v>
      </c>
      <c r="C1063" s="4">
        <v>105.755369864496</v>
      </c>
      <c r="D1063" s="4">
        <v>14.88</v>
      </c>
      <c r="E1063" s="4">
        <v>621.97463013550396</v>
      </c>
      <c r="F1063" s="4">
        <v>0</v>
      </c>
      <c r="G1063" s="4">
        <v>85.96</v>
      </c>
      <c r="H1063" s="4">
        <v>837.3</v>
      </c>
      <c r="I1063" s="5">
        <f t="shared" si="32"/>
        <v>1665.87</v>
      </c>
      <c r="J1063" s="11" t="str">
        <f t="shared" si="33"/>
        <v>P0089|Jun</v>
      </c>
    </row>
    <row r="1064" spans="1:10" ht="15" customHeight="1" x14ac:dyDescent="0.25">
      <c r="A1064" s="2" t="s">
        <v>213</v>
      </c>
      <c r="B1064" s="2" t="s">
        <v>5</v>
      </c>
      <c r="C1064" s="4">
        <v>70.065024662846099</v>
      </c>
      <c r="D1064" s="4">
        <v>16.600000000000001</v>
      </c>
      <c r="E1064" s="4">
        <v>637.50497533715395</v>
      </c>
      <c r="F1064" s="4">
        <v>0</v>
      </c>
      <c r="G1064" s="4">
        <v>85.96</v>
      </c>
      <c r="H1064" s="4">
        <v>2244.4299999999998</v>
      </c>
      <c r="I1064" s="5">
        <f t="shared" si="32"/>
        <v>3054.56</v>
      </c>
      <c r="J1064" s="11" t="str">
        <f t="shared" si="33"/>
        <v>P0089|Jul</v>
      </c>
    </row>
    <row r="1065" spans="1:10" ht="15" customHeight="1" x14ac:dyDescent="0.25">
      <c r="A1065" s="2" t="s">
        <v>213</v>
      </c>
      <c r="B1065" s="2" t="s">
        <v>6</v>
      </c>
      <c r="C1065" s="4">
        <v>81.642850688890803</v>
      </c>
      <c r="D1065" s="4">
        <v>17.350000000000001</v>
      </c>
      <c r="E1065" s="4">
        <v>639.06714931110901</v>
      </c>
      <c r="F1065" s="4">
        <v>0</v>
      </c>
      <c r="G1065" s="4">
        <v>85.96</v>
      </c>
      <c r="H1065" s="4">
        <v>2070.33</v>
      </c>
      <c r="I1065" s="5">
        <f t="shared" si="32"/>
        <v>2894.35</v>
      </c>
      <c r="J1065" s="11" t="str">
        <f t="shared" si="33"/>
        <v>P0089|Aug</v>
      </c>
    </row>
    <row r="1066" spans="1:10" ht="15" customHeight="1" x14ac:dyDescent="0.25">
      <c r="A1066" s="2" t="s">
        <v>213</v>
      </c>
      <c r="B1066" s="2" t="s">
        <v>7</v>
      </c>
      <c r="C1066" s="4">
        <v>92.274621858044497</v>
      </c>
      <c r="D1066" s="4">
        <v>22.34</v>
      </c>
      <c r="E1066" s="4">
        <v>644.53537814195499</v>
      </c>
      <c r="F1066" s="4">
        <v>0</v>
      </c>
      <c r="G1066" s="4">
        <v>85.96</v>
      </c>
      <c r="H1066" s="4">
        <v>443.25</v>
      </c>
      <c r="I1066" s="5">
        <f t="shared" si="32"/>
        <v>1288.3599999999997</v>
      </c>
      <c r="J1066" s="11" t="str">
        <f t="shared" si="33"/>
        <v>P0089|Sep</v>
      </c>
    </row>
    <row r="1067" spans="1:10" ht="15" customHeight="1" x14ac:dyDescent="0.25">
      <c r="A1067" s="2" t="s">
        <v>213</v>
      </c>
      <c r="B1067" s="2" t="s">
        <v>8</v>
      </c>
      <c r="C1067" s="4">
        <v>78.671373080397501</v>
      </c>
      <c r="D1067" s="4">
        <v>19.78</v>
      </c>
      <c r="E1067" s="4">
        <v>650.10862691960199</v>
      </c>
      <c r="F1067" s="4">
        <v>0</v>
      </c>
      <c r="G1067" s="4">
        <v>85.96</v>
      </c>
      <c r="H1067" s="4">
        <v>306.58</v>
      </c>
      <c r="I1067" s="5">
        <f t="shared" si="32"/>
        <v>1141.0999999999995</v>
      </c>
      <c r="J1067" s="11" t="str">
        <f t="shared" si="33"/>
        <v>P0089|Oct</v>
      </c>
    </row>
    <row r="1068" spans="1:10" ht="15" customHeight="1" x14ac:dyDescent="0.25">
      <c r="A1068" s="2" t="s">
        <v>213</v>
      </c>
      <c r="B1068" s="2" t="s">
        <v>9</v>
      </c>
      <c r="C1068" s="4">
        <v>69.889285054539101</v>
      </c>
      <c r="D1068" s="4">
        <v>10.46</v>
      </c>
      <c r="E1068" s="4">
        <v>584.72369809992904</v>
      </c>
      <c r="F1068" s="4">
        <v>186.797016845531</v>
      </c>
      <c r="G1068" s="4">
        <v>85.96</v>
      </c>
      <c r="H1068" s="4">
        <v>79.11</v>
      </c>
      <c r="I1068" s="5">
        <f t="shared" si="32"/>
        <v>1016.9399999999993</v>
      </c>
      <c r="J1068" s="11" t="str">
        <f t="shared" si="33"/>
        <v>P0089|Nov</v>
      </c>
    </row>
    <row r="1069" spans="1:10" ht="15" customHeight="1" x14ac:dyDescent="0.25">
      <c r="A1069" s="2" t="s">
        <v>213</v>
      </c>
      <c r="B1069" s="2" t="s">
        <v>10</v>
      </c>
      <c r="C1069" s="4">
        <v>52.370441261693799</v>
      </c>
      <c r="D1069" s="4">
        <v>12.6</v>
      </c>
      <c r="E1069" s="4">
        <v>1301.02668543202</v>
      </c>
      <c r="F1069" s="4">
        <v>138.54287330628901</v>
      </c>
      <c r="G1069" s="4">
        <v>85.96</v>
      </c>
      <c r="H1069" s="4">
        <v>139.59</v>
      </c>
      <c r="I1069" s="5">
        <f t="shared" si="32"/>
        <v>1730.0900000000029</v>
      </c>
      <c r="J1069" s="11" t="str">
        <f t="shared" si="33"/>
        <v>P0089|Dec</v>
      </c>
    </row>
    <row r="1070" spans="1:10" ht="15" customHeight="1" x14ac:dyDescent="0.25">
      <c r="A1070" s="2" t="s">
        <v>213</v>
      </c>
      <c r="B1070" s="2" t="s">
        <v>11</v>
      </c>
      <c r="C1070" s="4">
        <v>52.884095608767403</v>
      </c>
      <c r="D1070" s="4">
        <v>17.86</v>
      </c>
      <c r="E1070" s="4">
        <v>1142.1114141860601</v>
      </c>
      <c r="F1070" s="4">
        <v>145.94449020516899</v>
      </c>
      <c r="G1070" s="4">
        <v>85.96</v>
      </c>
      <c r="H1070" s="4">
        <v>139.59</v>
      </c>
      <c r="I1070" s="5">
        <f t="shared" si="32"/>
        <v>1584.3499999999963</v>
      </c>
      <c r="J1070" s="11" t="str">
        <f t="shared" si="33"/>
        <v>P0089|Jan</v>
      </c>
    </row>
    <row r="1071" spans="1:10" ht="15" customHeight="1" x14ac:dyDescent="0.25">
      <c r="A1071" s="2" t="s">
        <v>213</v>
      </c>
      <c r="B1071" s="2" t="s">
        <v>12</v>
      </c>
      <c r="C1071" s="4">
        <v>52.553492477379997</v>
      </c>
      <c r="D1071" s="4">
        <v>7.65</v>
      </c>
      <c r="E1071" s="4">
        <v>974.86959922818198</v>
      </c>
      <c r="F1071" s="4">
        <v>155.71690829443801</v>
      </c>
      <c r="G1071" s="4">
        <v>85.96</v>
      </c>
      <c r="H1071" s="4">
        <v>139.59</v>
      </c>
      <c r="I1071" s="5">
        <f t="shared" si="32"/>
        <v>1416.3400000000001</v>
      </c>
      <c r="J1071" s="11" t="str">
        <f t="shared" si="33"/>
        <v>P0089|Feb</v>
      </c>
    </row>
    <row r="1072" spans="1:10" ht="15" customHeight="1" x14ac:dyDescent="0.25">
      <c r="A1072" s="2" t="s">
        <v>213</v>
      </c>
      <c r="B1072" s="2" t="s">
        <v>13</v>
      </c>
      <c r="C1072" s="4">
        <v>50.840943012211703</v>
      </c>
      <c r="D1072" s="4">
        <v>16.37</v>
      </c>
      <c r="E1072" s="4">
        <v>958.29036635006798</v>
      </c>
      <c r="F1072" s="4">
        <v>153.06869063772001</v>
      </c>
      <c r="G1072" s="4">
        <v>85.96</v>
      </c>
      <c r="H1072" s="4">
        <v>139.59</v>
      </c>
      <c r="I1072" s="5">
        <f t="shared" si="32"/>
        <v>1404.1199999999997</v>
      </c>
      <c r="J1072" s="11" t="str">
        <f t="shared" si="33"/>
        <v>P0089|Mar</v>
      </c>
    </row>
    <row r="1073" spans="1:10" ht="15" customHeight="1" x14ac:dyDescent="0.25">
      <c r="A1073" s="2" t="s">
        <v>215</v>
      </c>
      <c r="B1073" s="2" t="s">
        <v>2</v>
      </c>
      <c r="C1073" s="4">
        <v>58.6392979334884</v>
      </c>
      <c r="D1073" s="4">
        <v>16.04</v>
      </c>
      <c r="E1073" s="4">
        <v>547.41070206651204</v>
      </c>
      <c r="F1073" s="4">
        <v>0</v>
      </c>
      <c r="G1073" s="4">
        <v>85.96</v>
      </c>
      <c r="H1073" s="4">
        <v>79.5</v>
      </c>
      <c r="I1073" s="5">
        <f t="shared" si="32"/>
        <v>787.55000000000052</v>
      </c>
      <c r="J1073" s="11" t="str">
        <f t="shared" si="33"/>
        <v>P0090|Apr</v>
      </c>
    </row>
    <row r="1074" spans="1:10" ht="15" customHeight="1" x14ac:dyDescent="0.25">
      <c r="A1074" s="2" t="s">
        <v>215</v>
      </c>
      <c r="B1074" s="2" t="s">
        <v>3</v>
      </c>
      <c r="C1074" s="4">
        <v>56.197137378441298</v>
      </c>
      <c r="D1074" s="4">
        <v>13.78</v>
      </c>
      <c r="E1074" s="4">
        <v>529.10286262155898</v>
      </c>
      <c r="F1074" s="4">
        <v>0</v>
      </c>
      <c r="G1074" s="4">
        <v>85.96</v>
      </c>
      <c r="H1074" s="4">
        <v>516.99</v>
      </c>
      <c r="I1074" s="5">
        <f t="shared" si="32"/>
        <v>1202.0300000000002</v>
      </c>
      <c r="J1074" s="11" t="str">
        <f t="shared" si="33"/>
        <v>P0090|May</v>
      </c>
    </row>
    <row r="1075" spans="1:10" ht="15" customHeight="1" x14ac:dyDescent="0.25">
      <c r="A1075" s="2" t="s">
        <v>215</v>
      </c>
      <c r="B1075" s="2" t="s">
        <v>4</v>
      </c>
      <c r="C1075" s="4">
        <v>38.440183680678203</v>
      </c>
      <c r="D1075" s="4">
        <v>11.31</v>
      </c>
      <c r="E1075" s="4">
        <v>531.31981631932194</v>
      </c>
      <c r="F1075" s="4">
        <v>0</v>
      </c>
      <c r="G1075" s="4">
        <v>85.96</v>
      </c>
      <c r="H1075" s="4">
        <v>669.84</v>
      </c>
      <c r="I1075" s="5">
        <f t="shared" si="32"/>
        <v>1336.8700000000003</v>
      </c>
      <c r="J1075" s="11" t="str">
        <f t="shared" si="33"/>
        <v>P0090|Jun</v>
      </c>
    </row>
    <row r="1076" spans="1:10" ht="15" customHeight="1" x14ac:dyDescent="0.25">
      <c r="A1076" s="2" t="s">
        <v>215</v>
      </c>
      <c r="B1076" s="2" t="s">
        <v>5</v>
      </c>
      <c r="C1076" s="4">
        <v>28.553809246874099</v>
      </c>
      <c r="D1076" s="4">
        <v>13.79</v>
      </c>
      <c r="E1076" s="4">
        <v>677.89619075312601</v>
      </c>
      <c r="F1076" s="4">
        <v>0</v>
      </c>
      <c r="G1076" s="4">
        <v>85.96</v>
      </c>
      <c r="H1076" s="4">
        <v>1795.54</v>
      </c>
      <c r="I1076" s="5">
        <f t="shared" si="32"/>
        <v>2601.7400000000002</v>
      </c>
      <c r="J1076" s="11" t="str">
        <f t="shared" si="33"/>
        <v>P0090|Jul</v>
      </c>
    </row>
    <row r="1077" spans="1:10" ht="15" customHeight="1" x14ac:dyDescent="0.25">
      <c r="A1077" s="2" t="s">
        <v>215</v>
      </c>
      <c r="B1077" s="2" t="s">
        <v>6</v>
      </c>
      <c r="C1077" s="4">
        <v>42.977531270803397</v>
      </c>
      <c r="D1077" s="4">
        <v>13.72</v>
      </c>
      <c r="E1077" s="4">
        <v>529.94246872919598</v>
      </c>
      <c r="F1077" s="4">
        <v>0</v>
      </c>
      <c r="G1077" s="4">
        <v>85.96</v>
      </c>
      <c r="H1077" s="4">
        <v>1656.27</v>
      </c>
      <c r="I1077" s="5">
        <f t="shared" si="32"/>
        <v>2328.8699999999994</v>
      </c>
      <c r="J1077" s="11" t="str">
        <f t="shared" si="33"/>
        <v>P0090|Aug</v>
      </c>
    </row>
    <row r="1078" spans="1:10" ht="15" customHeight="1" x14ac:dyDescent="0.25">
      <c r="A1078" s="2" t="s">
        <v>215</v>
      </c>
      <c r="B1078" s="2" t="s">
        <v>7</v>
      </c>
      <c r="C1078" s="4">
        <v>38.137917994476297</v>
      </c>
      <c r="D1078" s="4">
        <v>4.04</v>
      </c>
      <c r="E1078" s="4">
        <v>546.60208200552404</v>
      </c>
      <c r="F1078" s="4">
        <v>0</v>
      </c>
      <c r="G1078" s="4">
        <v>85.96</v>
      </c>
      <c r="H1078" s="4">
        <v>354.6</v>
      </c>
      <c r="I1078" s="5">
        <f t="shared" si="32"/>
        <v>1029.3400000000004</v>
      </c>
      <c r="J1078" s="11" t="str">
        <f t="shared" si="33"/>
        <v>P0090|Sep</v>
      </c>
    </row>
    <row r="1079" spans="1:10" ht="15" customHeight="1" x14ac:dyDescent="0.25">
      <c r="A1079" s="2" t="s">
        <v>215</v>
      </c>
      <c r="B1079" s="2" t="s">
        <v>8</v>
      </c>
      <c r="C1079" s="4">
        <v>45.341379068953401</v>
      </c>
      <c r="D1079" s="4">
        <v>8.61</v>
      </c>
      <c r="E1079" s="4">
        <v>551.61862093104696</v>
      </c>
      <c r="F1079" s="4">
        <v>0</v>
      </c>
      <c r="G1079" s="4">
        <v>85.96</v>
      </c>
      <c r="H1079" s="4">
        <v>245.27</v>
      </c>
      <c r="I1079" s="5">
        <f t="shared" si="32"/>
        <v>936.80000000000041</v>
      </c>
      <c r="J1079" s="11" t="str">
        <f t="shared" si="33"/>
        <v>P0090|Oct</v>
      </c>
    </row>
    <row r="1080" spans="1:10" ht="15" customHeight="1" x14ac:dyDescent="0.25">
      <c r="A1080" s="2" t="s">
        <v>215</v>
      </c>
      <c r="B1080" s="2" t="s">
        <v>9</v>
      </c>
      <c r="C1080" s="4">
        <v>278.22077909536898</v>
      </c>
      <c r="D1080" s="4">
        <v>10.39</v>
      </c>
      <c r="E1080" s="4">
        <v>430.79346440573198</v>
      </c>
      <c r="F1080" s="4">
        <v>135.895756498899</v>
      </c>
      <c r="G1080" s="4">
        <v>85.96</v>
      </c>
      <c r="H1080" s="4">
        <v>63.29</v>
      </c>
      <c r="I1080" s="5">
        <f t="shared" si="32"/>
        <v>1004.55</v>
      </c>
      <c r="J1080" s="11" t="str">
        <f t="shared" si="33"/>
        <v>P0090|Nov</v>
      </c>
    </row>
    <row r="1081" spans="1:10" ht="15" customHeight="1" x14ac:dyDescent="0.25">
      <c r="A1081" s="2" t="s">
        <v>215</v>
      </c>
      <c r="B1081" s="2" t="s">
        <v>10</v>
      </c>
      <c r="C1081" s="4">
        <v>46.523927958833603</v>
      </c>
      <c r="D1081" s="4">
        <v>10.62</v>
      </c>
      <c r="E1081" s="4">
        <v>1077.39622641509</v>
      </c>
      <c r="F1081" s="4">
        <v>113.28984562607199</v>
      </c>
      <c r="G1081" s="4">
        <v>85.96</v>
      </c>
      <c r="H1081" s="4">
        <v>111.67</v>
      </c>
      <c r="I1081" s="5">
        <f t="shared" si="32"/>
        <v>1445.4599999999957</v>
      </c>
      <c r="J1081" s="11" t="str">
        <f t="shared" si="33"/>
        <v>P0090|Dec</v>
      </c>
    </row>
    <row r="1082" spans="1:10" ht="15" customHeight="1" x14ac:dyDescent="0.25">
      <c r="A1082" s="2" t="s">
        <v>215</v>
      </c>
      <c r="B1082" s="2" t="s">
        <v>11</v>
      </c>
      <c r="C1082" s="4">
        <v>22.1660912201964</v>
      </c>
      <c r="D1082" s="4">
        <v>12.85</v>
      </c>
      <c r="E1082" s="4">
        <v>1099.2826704067299</v>
      </c>
      <c r="F1082" s="4">
        <v>115.591238373072</v>
      </c>
      <c r="G1082" s="4">
        <v>85.96</v>
      </c>
      <c r="H1082" s="4">
        <v>111.67</v>
      </c>
      <c r="I1082" s="5">
        <f t="shared" si="32"/>
        <v>1447.5199999999984</v>
      </c>
      <c r="J1082" s="11" t="str">
        <f t="shared" si="33"/>
        <v>P0090|Jan</v>
      </c>
    </row>
    <row r="1083" spans="1:10" ht="15" customHeight="1" x14ac:dyDescent="0.25">
      <c r="A1083" s="2" t="s">
        <v>215</v>
      </c>
      <c r="B1083" s="2" t="s">
        <v>12</v>
      </c>
      <c r="C1083" s="4">
        <v>10.964174868482401</v>
      </c>
      <c r="D1083" s="4">
        <v>8.82</v>
      </c>
      <c r="E1083" s="4">
        <v>955.92541785975902</v>
      </c>
      <c r="F1083" s="4">
        <v>120.62040727175901</v>
      </c>
      <c r="G1083" s="4">
        <v>85.96</v>
      </c>
      <c r="H1083" s="4">
        <v>111.67</v>
      </c>
      <c r="I1083" s="5">
        <f t="shared" si="32"/>
        <v>1293.9600000000005</v>
      </c>
      <c r="J1083" s="11" t="str">
        <f t="shared" si="33"/>
        <v>P0090|Feb</v>
      </c>
    </row>
    <row r="1084" spans="1:10" ht="15" customHeight="1" x14ac:dyDescent="0.25">
      <c r="A1084" s="2" t="s">
        <v>215</v>
      </c>
      <c r="B1084" s="2" t="s">
        <v>13</v>
      </c>
      <c r="C1084" s="4">
        <v>48.548200410269203</v>
      </c>
      <c r="D1084" s="4">
        <v>10.52</v>
      </c>
      <c r="E1084" s="4">
        <v>796.06987008143199</v>
      </c>
      <c r="F1084" s="4">
        <v>125.561929508299</v>
      </c>
      <c r="G1084" s="4">
        <v>85.96</v>
      </c>
      <c r="H1084" s="4">
        <v>111.67</v>
      </c>
      <c r="I1084" s="5">
        <f t="shared" si="32"/>
        <v>1178.3300000000004</v>
      </c>
      <c r="J1084" s="11" t="str">
        <f t="shared" si="33"/>
        <v>P0090|Mar</v>
      </c>
    </row>
    <row r="1085" spans="1:10" ht="15" customHeight="1" x14ac:dyDescent="0.25">
      <c r="A1085" s="2" t="s">
        <v>217</v>
      </c>
      <c r="B1085" s="2" t="s">
        <v>2</v>
      </c>
      <c r="C1085" s="4">
        <v>35.653005232992797</v>
      </c>
      <c r="D1085" s="4">
        <v>12.21</v>
      </c>
      <c r="E1085" s="4">
        <v>556.61699476700699</v>
      </c>
      <c r="F1085" s="4">
        <v>0</v>
      </c>
      <c r="G1085" s="4">
        <v>85.96</v>
      </c>
      <c r="H1085" s="4">
        <v>79.5</v>
      </c>
      <c r="I1085" s="5">
        <f t="shared" si="32"/>
        <v>769.93999999999983</v>
      </c>
      <c r="J1085" s="11" t="str">
        <f t="shared" si="33"/>
        <v>P0091|Apr</v>
      </c>
    </row>
    <row r="1086" spans="1:10" ht="15" customHeight="1" x14ac:dyDescent="0.25">
      <c r="A1086" s="2" t="s">
        <v>217</v>
      </c>
      <c r="B1086" s="2" t="s">
        <v>3</v>
      </c>
      <c r="C1086" s="4">
        <v>204.491362371831</v>
      </c>
      <c r="D1086" s="4">
        <v>4.3499999999999996</v>
      </c>
      <c r="E1086" s="4">
        <v>475.93863762816898</v>
      </c>
      <c r="F1086" s="4">
        <v>0</v>
      </c>
      <c r="G1086" s="4">
        <v>85.96</v>
      </c>
      <c r="H1086" s="4">
        <v>516.99</v>
      </c>
      <c r="I1086" s="5">
        <f t="shared" si="32"/>
        <v>1287.73</v>
      </c>
      <c r="J1086" s="11" t="str">
        <f t="shared" si="33"/>
        <v>P0091|May</v>
      </c>
    </row>
    <row r="1087" spans="1:10" ht="15" customHeight="1" x14ac:dyDescent="0.25">
      <c r="A1087" s="2" t="s">
        <v>217</v>
      </c>
      <c r="B1087" s="2" t="s">
        <v>4</v>
      </c>
      <c r="C1087" s="4">
        <v>52.181393680143501</v>
      </c>
      <c r="D1087" s="4">
        <v>8.68</v>
      </c>
      <c r="E1087" s="4">
        <v>532.29860631985696</v>
      </c>
      <c r="F1087" s="4">
        <v>0</v>
      </c>
      <c r="G1087" s="4">
        <v>85.96</v>
      </c>
      <c r="H1087" s="4">
        <v>669.84</v>
      </c>
      <c r="I1087" s="5">
        <f t="shared" si="32"/>
        <v>1348.9600000000005</v>
      </c>
      <c r="J1087" s="11" t="str">
        <f t="shared" si="33"/>
        <v>P0091|Jun</v>
      </c>
    </row>
    <row r="1088" spans="1:10" ht="15" customHeight="1" x14ac:dyDescent="0.25">
      <c r="A1088" s="2" t="s">
        <v>217</v>
      </c>
      <c r="B1088" s="2" t="s">
        <v>5</v>
      </c>
      <c r="C1088" s="4">
        <v>18.079815276352399</v>
      </c>
      <c r="D1088" s="4">
        <v>14.6</v>
      </c>
      <c r="E1088" s="4">
        <v>539.94018472364803</v>
      </c>
      <c r="F1088" s="4">
        <v>0</v>
      </c>
      <c r="G1088" s="4">
        <v>85.96</v>
      </c>
      <c r="H1088" s="4">
        <v>1795.54</v>
      </c>
      <c r="I1088" s="5">
        <f t="shared" si="32"/>
        <v>2454.1200000000003</v>
      </c>
      <c r="J1088" s="11" t="str">
        <f t="shared" si="33"/>
        <v>P0091|Jul</v>
      </c>
    </row>
    <row r="1089" spans="1:10" ht="15" customHeight="1" x14ac:dyDescent="0.25">
      <c r="A1089" s="2" t="s">
        <v>217</v>
      </c>
      <c r="B1089" s="2" t="s">
        <v>6</v>
      </c>
      <c r="C1089" s="4">
        <v>45.744824408294299</v>
      </c>
      <c r="D1089" s="4">
        <v>11.61</v>
      </c>
      <c r="E1089" s="4">
        <v>537.69517559170595</v>
      </c>
      <c r="F1089" s="4">
        <v>0</v>
      </c>
      <c r="G1089" s="4">
        <v>85.96</v>
      </c>
      <c r="H1089" s="4">
        <v>1656.27</v>
      </c>
      <c r="I1089" s="5">
        <f t="shared" si="32"/>
        <v>2337.2800000000002</v>
      </c>
      <c r="J1089" s="11" t="str">
        <f t="shared" si="33"/>
        <v>P0091|Aug</v>
      </c>
    </row>
    <row r="1090" spans="1:10" ht="15" customHeight="1" x14ac:dyDescent="0.25">
      <c r="A1090" s="2" t="s">
        <v>217</v>
      </c>
      <c r="B1090" s="2" t="s">
        <v>7</v>
      </c>
      <c r="C1090" s="4">
        <v>72.595285971103294</v>
      </c>
      <c r="D1090" s="4">
        <v>15.72</v>
      </c>
      <c r="E1090" s="4">
        <v>526.80471402889702</v>
      </c>
      <c r="F1090" s="4">
        <v>0</v>
      </c>
      <c r="G1090" s="4">
        <v>85.96</v>
      </c>
      <c r="H1090" s="4">
        <v>354.6</v>
      </c>
      <c r="I1090" s="5">
        <f t="shared" si="32"/>
        <v>1055.6800000000003</v>
      </c>
      <c r="J1090" s="11" t="str">
        <f t="shared" si="33"/>
        <v>P0091|Sep</v>
      </c>
    </row>
    <row r="1091" spans="1:10" ht="15" customHeight="1" x14ac:dyDescent="0.25">
      <c r="A1091" s="2" t="s">
        <v>217</v>
      </c>
      <c r="B1091" s="2" t="s">
        <v>8</v>
      </c>
      <c r="C1091" s="4">
        <v>72.182635601989404</v>
      </c>
      <c r="D1091" s="4">
        <v>11.5</v>
      </c>
      <c r="E1091" s="4">
        <v>535.43736439801103</v>
      </c>
      <c r="F1091" s="4">
        <v>0</v>
      </c>
      <c r="G1091" s="4">
        <v>85.96</v>
      </c>
      <c r="H1091" s="4">
        <v>245.27</v>
      </c>
      <c r="I1091" s="5">
        <f t="shared" si="32"/>
        <v>950.35000000000048</v>
      </c>
      <c r="J1091" s="11" t="str">
        <f t="shared" si="33"/>
        <v>P0091|Oct</v>
      </c>
    </row>
    <row r="1092" spans="1:10" ht="15" customHeight="1" x14ac:dyDescent="0.25">
      <c r="A1092" s="2" t="s">
        <v>217</v>
      </c>
      <c r="B1092" s="2" t="s">
        <v>9</v>
      </c>
      <c r="C1092" s="4">
        <v>70.198626456122199</v>
      </c>
      <c r="D1092" s="4">
        <v>22.06</v>
      </c>
      <c r="E1092" s="4">
        <v>474.947139528864</v>
      </c>
      <c r="F1092" s="4">
        <v>149.82423401501401</v>
      </c>
      <c r="G1092" s="4">
        <v>85.96</v>
      </c>
      <c r="H1092" s="4">
        <v>63.29</v>
      </c>
      <c r="I1092" s="5">
        <f t="shared" si="32"/>
        <v>866.2800000000002</v>
      </c>
      <c r="J1092" s="11" t="str">
        <f t="shared" si="33"/>
        <v>P0091|Nov</v>
      </c>
    </row>
    <row r="1093" spans="1:10" ht="15" customHeight="1" x14ac:dyDescent="0.25">
      <c r="A1093" s="2" t="s">
        <v>217</v>
      </c>
      <c r="B1093" s="2" t="s">
        <v>10</v>
      </c>
      <c r="C1093" s="4">
        <v>43.464234086295399</v>
      </c>
      <c r="D1093" s="4">
        <v>4.46</v>
      </c>
      <c r="E1093" s="4">
        <v>952.71984380454899</v>
      </c>
      <c r="F1093" s="4">
        <v>120.215922109156</v>
      </c>
      <c r="G1093" s="4">
        <v>85.96</v>
      </c>
      <c r="H1093" s="4">
        <v>111.67</v>
      </c>
      <c r="I1093" s="5">
        <f t="shared" ref="I1093:I1156" si="34">SUM(C1093:H1093)</f>
        <v>1318.4900000000005</v>
      </c>
      <c r="J1093" s="11" t="str">
        <f t="shared" ref="J1093:J1156" si="35">A1093&amp;"|"&amp;B1093</f>
        <v>P0091|Dec</v>
      </c>
    </row>
    <row r="1094" spans="1:10" ht="15" customHeight="1" x14ac:dyDescent="0.25">
      <c r="A1094" s="2" t="s">
        <v>217</v>
      </c>
      <c r="B1094" s="2" t="s">
        <v>11</v>
      </c>
      <c r="C1094" s="4">
        <v>32.432015799438503</v>
      </c>
      <c r="D1094" s="4">
        <v>11.2</v>
      </c>
      <c r="E1094" s="4">
        <v>948.38858784357296</v>
      </c>
      <c r="F1094" s="4">
        <v>119.669396356989</v>
      </c>
      <c r="G1094" s="4">
        <v>85.96</v>
      </c>
      <c r="H1094" s="4">
        <v>111.67</v>
      </c>
      <c r="I1094" s="5">
        <f t="shared" si="34"/>
        <v>1309.3200000000006</v>
      </c>
      <c r="J1094" s="11" t="str">
        <f t="shared" si="35"/>
        <v>P0091|Jan</v>
      </c>
    </row>
    <row r="1095" spans="1:10" ht="15" customHeight="1" x14ac:dyDescent="0.25">
      <c r="A1095" s="2" t="s">
        <v>217</v>
      </c>
      <c r="B1095" s="2" t="s">
        <v>12</v>
      </c>
      <c r="C1095" s="4">
        <v>38.880667629921597</v>
      </c>
      <c r="D1095" s="4">
        <v>15.13</v>
      </c>
      <c r="E1095" s="4">
        <v>806.64017715515195</v>
      </c>
      <c r="F1095" s="4">
        <v>127.229155214926</v>
      </c>
      <c r="G1095" s="4">
        <v>85.96</v>
      </c>
      <c r="H1095" s="4">
        <v>111.67</v>
      </c>
      <c r="I1095" s="5">
        <f t="shared" si="34"/>
        <v>1185.5099999999995</v>
      </c>
      <c r="J1095" s="11" t="str">
        <f t="shared" si="35"/>
        <v>P0091|Feb</v>
      </c>
    </row>
    <row r="1096" spans="1:10" ht="15" customHeight="1" x14ac:dyDescent="0.25">
      <c r="A1096" s="2" t="s">
        <v>217</v>
      </c>
      <c r="B1096" s="2" t="s">
        <v>13</v>
      </c>
      <c r="C1096" s="4">
        <v>51.931367218821499</v>
      </c>
      <c r="D1096" s="4">
        <v>5.0599999999999996</v>
      </c>
      <c r="E1096" s="4">
        <v>641.64809418575101</v>
      </c>
      <c r="F1096" s="4">
        <v>134.940538595428</v>
      </c>
      <c r="G1096" s="4">
        <v>85.96</v>
      </c>
      <c r="H1096" s="4">
        <v>111.67</v>
      </c>
      <c r="I1096" s="5">
        <f t="shared" si="34"/>
        <v>1031.2100000000007</v>
      </c>
      <c r="J1096" s="11" t="str">
        <f t="shared" si="35"/>
        <v>P0091|Mar</v>
      </c>
    </row>
    <row r="1097" spans="1:10" ht="15" customHeight="1" x14ac:dyDescent="0.25">
      <c r="A1097" s="2" t="s">
        <v>219</v>
      </c>
      <c r="B1097" s="2" t="s">
        <v>2</v>
      </c>
      <c r="C1097" s="4">
        <v>75.711924353772403</v>
      </c>
      <c r="D1097" s="4">
        <v>19.43</v>
      </c>
      <c r="E1097" s="4">
        <v>656.73807564622803</v>
      </c>
      <c r="F1097" s="4">
        <v>0</v>
      </c>
      <c r="G1097" s="4">
        <v>85.96</v>
      </c>
      <c r="H1097" s="4">
        <v>99.37</v>
      </c>
      <c r="I1097" s="5">
        <f t="shared" si="34"/>
        <v>937.21000000000049</v>
      </c>
      <c r="J1097" s="11" t="str">
        <f t="shared" si="35"/>
        <v>P0092|Apr</v>
      </c>
    </row>
    <row r="1098" spans="1:10" ht="15" customHeight="1" x14ac:dyDescent="0.25">
      <c r="A1098" s="2" t="s">
        <v>219</v>
      </c>
      <c r="B1098" s="2" t="s">
        <v>3</v>
      </c>
      <c r="C1098" s="4">
        <v>55.776890768557699</v>
      </c>
      <c r="D1098" s="4">
        <v>13.65</v>
      </c>
      <c r="E1098" s="4">
        <v>656.44310923144201</v>
      </c>
      <c r="F1098" s="4">
        <v>0</v>
      </c>
      <c r="G1098" s="4">
        <v>85.96</v>
      </c>
      <c r="H1098" s="4">
        <v>646.23</v>
      </c>
      <c r="I1098" s="5">
        <f t="shared" si="34"/>
        <v>1458.0599999999997</v>
      </c>
      <c r="J1098" s="11" t="str">
        <f t="shared" si="35"/>
        <v>P0092|May</v>
      </c>
    </row>
    <row r="1099" spans="1:10" ht="15" customHeight="1" x14ac:dyDescent="0.25">
      <c r="A1099" s="2" t="s">
        <v>219</v>
      </c>
      <c r="B1099" s="2" t="s">
        <v>4</v>
      </c>
      <c r="C1099" s="4">
        <v>34.906918012086201</v>
      </c>
      <c r="D1099" s="4">
        <v>17.87</v>
      </c>
      <c r="E1099" s="4">
        <v>664.09308198791405</v>
      </c>
      <c r="F1099" s="4">
        <v>0</v>
      </c>
      <c r="G1099" s="4">
        <v>85.96</v>
      </c>
      <c r="H1099" s="4">
        <v>837.3</v>
      </c>
      <c r="I1099" s="5">
        <f t="shared" si="34"/>
        <v>1640.13</v>
      </c>
      <c r="J1099" s="11" t="str">
        <f t="shared" si="35"/>
        <v>P0092|Jun</v>
      </c>
    </row>
    <row r="1100" spans="1:10" ht="15" customHeight="1" x14ac:dyDescent="0.25">
      <c r="A1100" s="2" t="s">
        <v>219</v>
      </c>
      <c r="B1100" s="2" t="s">
        <v>5</v>
      </c>
      <c r="C1100" s="4">
        <v>71.017074657475703</v>
      </c>
      <c r="D1100" s="4">
        <v>19.82</v>
      </c>
      <c r="E1100" s="4">
        <v>639.90292534252399</v>
      </c>
      <c r="F1100" s="4">
        <v>0</v>
      </c>
      <c r="G1100" s="4">
        <v>85.96</v>
      </c>
      <c r="H1100" s="4">
        <v>2244.4299999999998</v>
      </c>
      <c r="I1100" s="5">
        <f t="shared" si="34"/>
        <v>3061.1299999999997</v>
      </c>
      <c r="J1100" s="11" t="str">
        <f t="shared" si="35"/>
        <v>P0092|Jul</v>
      </c>
    </row>
    <row r="1101" spans="1:10" ht="15" customHeight="1" x14ac:dyDescent="0.25">
      <c r="A1101" s="2" t="s">
        <v>219</v>
      </c>
      <c r="B1101" s="2" t="s">
        <v>6</v>
      </c>
      <c r="C1101" s="4">
        <v>76.964743723701702</v>
      </c>
      <c r="D1101" s="4">
        <v>14.24</v>
      </c>
      <c r="E1101" s="4">
        <v>638.175256276298</v>
      </c>
      <c r="F1101" s="4">
        <v>0</v>
      </c>
      <c r="G1101" s="4">
        <v>85.96</v>
      </c>
      <c r="H1101" s="4">
        <v>2070.33</v>
      </c>
      <c r="I1101" s="5">
        <f t="shared" si="34"/>
        <v>2885.6699999999996</v>
      </c>
      <c r="J1101" s="11" t="str">
        <f t="shared" si="35"/>
        <v>P0092|Aug</v>
      </c>
    </row>
    <row r="1102" spans="1:10" ht="15" customHeight="1" x14ac:dyDescent="0.25">
      <c r="A1102" s="2" t="s">
        <v>219</v>
      </c>
      <c r="B1102" s="2" t="s">
        <v>7</v>
      </c>
      <c r="C1102" s="4">
        <v>53.900288085081499</v>
      </c>
      <c r="D1102" s="4">
        <v>13</v>
      </c>
      <c r="E1102" s="4">
        <v>648.60971191491899</v>
      </c>
      <c r="F1102" s="4">
        <v>0</v>
      </c>
      <c r="G1102" s="4">
        <v>85.96</v>
      </c>
      <c r="H1102" s="4">
        <v>443.25</v>
      </c>
      <c r="I1102" s="5">
        <f t="shared" si="34"/>
        <v>1244.7200000000005</v>
      </c>
      <c r="J1102" s="11" t="str">
        <f t="shared" si="35"/>
        <v>P0092|Sep</v>
      </c>
    </row>
    <row r="1103" spans="1:10" ht="15" customHeight="1" x14ac:dyDescent="0.25">
      <c r="A1103" s="2" t="s">
        <v>219</v>
      </c>
      <c r="B1103" s="2" t="s">
        <v>8</v>
      </c>
      <c r="C1103" s="4">
        <v>76.360632782142602</v>
      </c>
      <c r="D1103" s="4">
        <v>14.19</v>
      </c>
      <c r="E1103" s="4">
        <v>659.829367217857</v>
      </c>
      <c r="F1103" s="4">
        <v>0</v>
      </c>
      <c r="G1103" s="4">
        <v>85.96</v>
      </c>
      <c r="H1103" s="4">
        <v>306.58</v>
      </c>
      <c r="I1103" s="5">
        <f t="shared" si="34"/>
        <v>1142.9199999999996</v>
      </c>
      <c r="J1103" s="11" t="str">
        <f t="shared" si="35"/>
        <v>P0092|Oct</v>
      </c>
    </row>
    <row r="1104" spans="1:10" ht="15" customHeight="1" x14ac:dyDescent="0.25">
      <c r="A1104" s="2" t="s">
        <v>219</v>
      </c>
      <c r="B1104" s="2" t="s">
        <v>9</v>
      </c>
      <c r="C1104" s="4">
        <v>57.592127307675099</v>
      </c>
      <c r="D1104" s="4">
        <v>22.12</v>
      </c>
      <c r="E1104" s="4">
        <v>597.27969245898703</v>
      </c>
      <c r="F1104" s="4">
        <v>190.80818023333799</v>
      </c>
      <c r="G1104" s="4">
        <v>85.96</v>
      </c>
      <c r="H1104" s="4">
        <v>79.11</v>
      </c>
      <c r="I1104" s="5">
        <f t="shared" si="34"/>
        <v>1032.8700000000001</v>
      </c>
      <c r="J1104" s="11" t="str">
        <f t="shared" si="35"/>
        <v>P0092|Nov</v>
      </c>
    </row>
    <row r="1105" spans="1:10" ht="15" customHeight="1" x14ac:dyDescent="0.25">
      <c r="A1105" s="2" t="s">
        <v>219</v>
      </c>
      <c r="B1105" s="2" t="s">
        <v>10</v>
      </c>
      <c r="C1105" s="4">
        <v>67.043630702724997</v>
      </c>
      <c r="D1105" s="4">
        <v>12.41</v>
      </c>
      <c r="E1105" s="4">
        <v>956.25309420271196</v>
      </c>
      <c r="F1105" s="4">
        <v>152.74327509456299</v>
      </c>
      <c r="G1105" s="4">
        <v>85.96</v>
      </c>
      <c r="H1105" s="4">
        <v>139.59</v>
      </c>
      <c r="I1105" s="5">
        <f t="shared" si="34"/>
        <v>1413.9999999999998</v>
      </c>
      <c r="J1105" s="11" t="str">
        <f t="shared" si="35"/>
        <v>P0092|Dec</v>
      </c>
    </row>
    <row r="1106" spans="1:10" ht="15" customHeight="1" x14ac:dyDescent="0.25">
      <c r="A1106" s="2" t="s">
        <v>219</v>
      </c>
      <c r="B1106" s="2" t="s">
        <v>11</v>
      </c>
      <c r="C1106" s="4">
        <v>40.710915492957703</v>
      </c>
      <c r="D1106" s="4">
        <v>8.61</v>
      </c>
      <c r="E1106" s="4">
        <v>961.84293800184298</v>
      </c>
      <c r="F1106" s="4">
        <v>153.63614650519901</v>
      </c>
      <c r="G1106" s="4">
        <v>85.96</v>
      </c>
      <c r="H1106" s="4">
        <v>139.59</v>
      </c>
      <c r="I1106" s="5">
        <f t="shared" si="34"/>
        <v>1390.3499999999997</v>
      </c>
      <c r="J1106" s="11" t="str">
        <f t="shared" si="35"/>
        <v>P0092|Jan</v>
      </c>
    </row>
    <row r="1107" spans="1:10" ht="15" customHeight="1" x14ac:dyDescent="0.25">
      <c r="A1107" s="2" t="s">
        <v>219</v>
      </c>
      <c r="B1107" s="2" t="s">
        <v>12</v>
      </c>
      <c r="C1107" s="4">
        <v>35.616137084831799</v>
      </c>
      <c r="D1107" s="4">
        <v>16.59</v>
      </c>
      <c r="E1107" s="4">
        <v>963.17495240109997</v>
      </c>
      <c r="F1107" s="4">
        <v>153.848910514068</v>
      </c>
      <c r="G1107" s="4">
        <v>85.96</v>
      </c>
      <c r="H1107" s="4">
        <v>139.59</v>
      </c>
      <c r="I1107" s="5">
        <f t="shared" si="34"/>
        <v>1394.7799999999997</v>
      </c>
      <c r="J1107" s="11" t="str">
        <f t="shared" si="35"/>
        <v>P0092|Feb</v>
      </c>
    </row>
    <row r="1108" spans="1:10" ht="15" customHeight="1" x14ac:dyDescent="0.25">
      <c r="A1108" s="2" t="s">
        <v>219</v>
      </c>
      <c r="B1108" s="2" t="s">
        <v>13</v>
      </c>
      <c r="C1108" s="4">
        <v>39.587306144934303</v>
      </c>
      <c r="D1108" s="4">
        <v>14.78</v>
      </c>
      <c r="E1108" s="4">
        <v>779.25179039447096</v>
      </c>
      <c r="F1108" s="4">
        <v>165.96090346059501</v>
      </c>
      <c r="G1108" s="4">
        <v>85.96</v>
      </c>
      <c r="H1108" s="4">
        <v>139.59</v>
      </c>
      <c r="I1108" s="5">
        <f t="shared" si="34"/>
        <v>1225.1300000000001</v>
      </c>
      <c r="J1108" s="11" t="str">
        <f t="shared" si="35"/>
        <v>P0092|Mar</v>
      </c>
    </row>
    <row r="1109" spans="1:10" ht="15" customHeight="1" x14ac:dyDescent="0.25">
      <c r="A1109" s="2" t="s">
        <v>221</v>
      </c>
      <c r="B1109" s="2" t="s">
        <v>2</v>
      </c>
      <c r="C1109" s="4">
        <v>15.016885545842699</v>
      </c>
      <c r="D1109" s="4">
        <v>4.04</v>
      </c>
      <c r="E1109" s="4">
        <v>277.72311445415698</v>
      </c>
      <c r="F1109" s="4">
        <v>0</v>
      </c>
      <c r="G1109" s="4">
        <v>85.96</v>
      </c>
      <c r="H1109" s="4">
        <v>19.87</v>
      </c>
      <c r="I1109" s="5">
        <f t="shared" si="34"/>
        <v>402.60999999999967</v>
      </c>
      <c r="J1109" s="11" t="str">
        <f t="shared" si="35"/>
        <v>P0093|Apr</v>
      </c>
    </row>
    <row r="1110" spans="1:10" ht="15" customHeight="1" x14ac:dyDescent="0.25">
      <c r="A1110" s="2" t="s">
        <v>221</v>
      </c>
      <c r="B1110" s="2" t="s">
        <v>3</v>
      </c>
      <c r="C1110" s="4">
        <v>32.345496222307602</v>
      </c>
      <c r="D1110" s="4">
        <v>10.5</v>
      </c>
      <c r="E1110" s="4">
        <v>279.87450377769198</v>
      </c>
      <c r="F1110" s="4">
        <v>0</v>
      </c>
      <c r="G1110" s="4">
        <v>85.96</v>
      </c>
      <c r="H1110" s="4">
        <v>129.25</v>
      </c>
      <c r="I1110" s="5">
        <f t="shared" si="34"/>
        <v>537.92999999999961</v>
      </c>
      <c r="J1110" s="11" t="str">
        <f t="shared" si="35"/>
        <v>P0093|May</v>
      </c>
    </row>
    <row r="1111" spans="1:10" ht="15" customHeight="1" x14ac:dyDescent="0.25">
      <c r="A1111" s="2" t="s">
        <v>221</v>
      </c>
      <c r="B1111" s="2" t="s">
        <v>4</v>
      </c>
      <c r="C1111" s="4">
        <v>237.129969620922</v>
      </c>
      <c r="D1111" s="4">
        <v>5.91</v>
      </c>
      <c r="E1111" s="4">
        <v>203.870030379078</v>
      </c>
      <c r="F1111" s="4">
        <v>0</v>
      </c>
      <c r="G1111" s="4">
        <v>85.96</v>
      </c>
      <c r="H1111" s="4">
        <v>167.46</v>
      </c>
      <c r="I1111" s="5">
        <f t="shared" si="34"/>
        <v>700.33</v>
      </c>
      <c r="J1111" s="11" t="str">
        <f t="shared" si="35"/>
        <v>P0093|Jun</v>
      </c>
    </row>
    <row r="1112" spans="1:10" ht="15" customHeight="1" x14ac:dyDescent="0.25">
      <c r="A1112" s="2" t="s">
        <v>221</v>
      </c>
      <c r="B1112" s="2" t="s">
        <v>5</v>
      </c>
      <c r="C1112" s="4">
        <v>15.460569161307999</v>
      </c>
      <c r="D1112" s="4">
        <v>4.04</v>
      </c>
      <c r="E1112" s="4">
        <v>350.23943083869199</v>
      </c>
      <c r="F1112" s="4">
        <v>0</v>
      </c>
      <c r="G1112" s="4">
        <v>85.96</v>
      </c>
      <c r="H1112" s="4">
        <v>448.89</v>
      </c>
      <c r="I1112" s="5">
        <f t="shared" si="34"/>
        <v>904.58999999999992</v>
      </c>
      <c r="J1112" s="11" t="str">
        <f t="shared" si="35"/>
        <v>P0093|Jul</v>
      </c>
    </row>
    <row r="1113" spans="1:10" ht="15" customHeight="1" x14ac:dyDescent="0.25">
      <c r="A1113" s="2" t="s">
        <v>221</v>
      </c>
      <c r="B1113" s="2" t="s">
        <v>6</v>
      </c>
      <c r="C1113" s="4">
        <v>23.708139595906601</v>
      </c>
      <c r="D1113" s="4">
        <v>6.35</v>
      </c>
      <c r="E1113" s="4">
        <v>266.81186040409301</v>
      </c>
      <c r="F1113" s="4">
        <v>0</v>
      </c>
      <c r="G1113" s="4">
        <v>85.96</v>
      </c>
      <c r="H1113" s="4">
        <v>414.07</v>
      </c>
      <c r="I1113" s="5">
        <f t="shared" si="34"/>
        <v>796.89999999999964</v>
      </c>
      <c r="J1113" s="11" t="str">
        <f t="shared" si="35"/>
        <v>P0093|Aug</v>
      </c>
    </row>
    <row r="1114" spans="1:10" ht="15" customHeight="1" x14ac:dyDescent="0.25">
      <c r="A1114" s="2" t="s">
        <v>221</v>
      </c>
      <c r="B1114" s="2" t="s">
        <v>7</v>
      </c>
      <c r="C1114" s="4">
        <v>30.091170963191001</v>
      </c>
      <c r="D1114" s="4">
        <v>4.04</v>
      </c>
      <c r="E1114" s="4">
        <v>264.28882903680898</v>
      </c>
      <c r="F1114" s="4">
        <v>0</v>
      </c>
      <c r="G1114" s="4">
        <v>85.96</v>
      </c>
      <c r="H1114" s="4">
        <v>88.65</v>
      </c>
      <c r="I1114" s="5">
        <f t="shared" si="34"/>
        <v>473.03</v>
      </c>
      <c r="J1114" s="11" t="str">
        <f t="shared" si="35"/>
        <v>P0093|Sep</v>
      </c>
    </row>
    <row r="1115" spans="1:10" ht="15" customHeight="1" x14ac:dyDescent="0.25">
      <c r="A1115" s="2" t="s">
        <v>221</v>
      </c>
      <c r="B1115" s="2" t="s">
        <v>8</v>
      </c>
      <c r="C1115" s="4">
        <v>15.110760317137601</v>
      </c>
      <c r="D1115" s="4">
        <v>8.9600000000000009</v>
      </c>
      <c r="E1115" s="4">
        <v>279.45923968286201</v>
      </c>
      <c r="F1115" s="4">
        <v>0</v>
      </c>
      <c r="G1115" s="4">
        <v>85.96</v>
      </c>
      <c r="H1115" s="4">
        <v>61.32</v>
      </c>
      <c r="I1115" s="5">
        <f t="shared" si="34"/>
        <v>450.8099999999996</v>
      </c>
      <c r="J1115" s="11" t="str">
        <f t="shared" si="35"/>
        <v>P0093|Oct</v>
      </c>
    </row>
    <row r="1116" spans="1:10" ht="15" customHeight="1" x14ac:dyDescent="0.25">
      <c r="A1116" s="2" t="s">
        <v>221</v>
      </c>
      <c r="B1116" s="2" t="s">
        <v>9</v>
      </c>
      <c r="C1116" s="4">
        <v>29.383248303531602</v>
      </c>
      <c r="D1116" s="4">
        <v>4.04</v>
      </c>
      <c r="E1116" s="4">
        <v>249.918272326514</v>
      </c>
      <c r="F1116" s="4">
        <v>81.098479369953907</v>
      </c>
      <c r="G1116" s="4">
        <v>85.96</v>
      </c>
      <c r="H1116" s="4">
        <v>15.82</v>
      </c>
      <c r="I1116" s="5">
        <f t="shared" si="34"/>
        <v>466.21999999999946</v>
      </c>
      <c r="J1116" s="11" t="str">
        <f t="shared" si="35"/>
        <v>P0093|Nov</v>
      </c>
    </row>
    <row r="1117" spans="1:10" ht="15" customHeight="1" x14ac:dyDescent="0.25">
      <c r="A1117" s="2" t="s">
        <v>221</v>
      </c>
      <c r="B1117" s="2" t="s">
        <v>10</v>
      </c>
      <c r="C1117" s="4">
        <v>10.114352219873201</v>
      </c>
      <c r="D1117" s="4">
        <v>4.04</v>
      </c>
      <c r="E1117" s="4">
        <v>561.16617336152206</v>
      </c>
      <c r="F1117" s="4">
        <v>60.699474418604701</v>
      </c>
      <c r="G1117" s="4">
        <v>85.96</v>
      </c>
      <c r="H1117" s="4">
        <v>27.92</v>
      </c>
      <c r="I1117" s="5">
        <f t="shared" si="34"/>
        <v>749.9</v>
      </c>
      <c r="J1117" s="11" t="str">
        <f t="shared" si="35"/>
        <v>P0093|Dec</v>
      </c>
    </row>
    <row r="1118" spans="1:10" ht="15" customHeight="1" x14ac:dyDescent="0.25">
      <c r="A1118" s="2" t="s">
        <v>221</v>
      </c>
      <c r="B1118" s="2" t="s">
        <v>11</v>
      </c>
      <c r="C1118" s="4">
        <v>22.604570990806899</v>
      </c>
      <c r="D1118" s="4">
        <v>5.12</v>
      </c>
      <c r="E1118" s="4">
        <v>502.32379979570999</v>
      </c>
      <c r="F1118" s="4">
        <v>65.201629213483102</v>
      </c>
      <c r="G1118" s="4">
        <v>85.96</v>
      </c>
      <c r="H1118" s="4">
        <v>27.92</v>
      </c>
      <c r="I1118" s="5">
        <f t="shared" si="34"/>
        <v>709.13</v>
      </c>
      <c r="J1118" s="11" t="str">
        <f t="shared" si="35"/>
        <v>P0093|Jan</v>
      </c>
    </row>
    <row r="1119" spans="1:10" ht="15" customHeight="1" x14ac:dyDescent="0.25">
      <c r="A1119" s="2" t="s">
        <v>221</v>
      </c>
      <c r="B1119" s="2" t="s">
        <v>12</v>
      </c>
      <c r="C1119" s="4">
        <v>11.444794294294301</v>
      </c>
      <c r="D1119" s="4">
        <v>6.56</v>
      </c>
      <c r="E1119" s="4">
        <v>423.32132132132102</v>
      </c>
      <c r="F1119" s="4">
        <v>68.683884384384399</v>
      </c>
      <c r="G1119" s="4">
        <v>85.96</v>
      </c>
      <c r="H1119" s="4">
        <v>27.92</v>
      </c>
      <c r="I1119" s="5">
        <f t="shared" si="34"/>
        <v>623.88999999999965</v>
      </c>
      <c r="J1119" s="11" t="str">
        <f t="shared" si="35"/>
        <v>P0093|Feb</v>
      </c>
    </row>
    <row r="1120" spans="1:10" ht="15" customHeight="1" x14ac:dyDescent="0.25">
      <c r="A1120" s="2" t="s">
        <v>221</v>
      </c>
      <c r="B1120" s="2" t="s">
        <v>13</v>
      </c>
      <c r="C1120" s="4">
        <v>11.4332006006006</v>
      </c>
      <c r="D1120" s="4">
        <v>4.04</v>
      </c>
      <c r="E1120" s="4">
        <v>422.89249249249298</v>
      </c>
      <c r="F1120" s="4">
        <v>68.614306906906904</v>
      </c>
      <c r="G1120" s="4">
        <v>85.96</v>
      </c>
      <c r="H1120" s="4">
        <v>27.92</v>
      </c>
      <c r="I1120" s="5">
        <f t="shared" si="34"/>
        <v>620.86000000000047</v>
      </c>
      <c r="J1120" s="11" t="str">
        <f t="shared" si="35"/>
        <v>P0093|Mar</v>
      </c>
    </row>
    <row r="1121" spans="1:10" ht="15" customHeight="1" x14ac:dyDescent="0.25">
      <c r="A1121" s="2" t="s">
        <v>223</v>
      </c>
      <c r="B1121" s="2" t="s">
        <v>2</v>
      </c>
      <c r="C1121" s="4">
        <v>104.47233987736401</v>
      </c>
      <c r="D1121" s="4">
        <v>14.74</v>
      </c>
      <c r="E1121" s="4">
        <v>457.62766012263597</v>
      </c>
      <c r="F1121" s="4">
        <v>0</v>
      </c>
      <c r="G1121" s="4">
        <v>85.96</v>
      </c>
      <c r="H1121" s="4">
        <v>99.37</v>
      </c>
      <c r="I1121" s="5">
        <f t="shared" si="34"/>
        <v>762.17</v>
      </c>
      <c r="J1121" s="11" t="str">
        <f t="shared" si="35"/>
        <v>P0094|Apr</v>
      </c>
    </row>
    <row r="1122" spans="1:10" ht="15" customHeight="1" x14ac:dyDescent="0.25">
      <c r="A1122" s="2" t="s">
        <v>223</v>
      </c>
      <c r="B1122" s="2" t="s">
        <v>3</v>
      </c>
      <c r="C1122" s="4">
        <v>51.416333725029403</v>
      </c>
      <c r="D1122" s="4">
        <v>15.16</v>
      </c>
      <c r="E1122" s="4">
        <v>665.88366627497101</v>
      </c>
      <c r="F1122" s="4">
        <v>0</v>
      </c>
      <c r="G1122" s="4">
        <v>85.96</v>
      </c>
      <c r="H1122" s="4">
        <v>646.23</v>
      </c>
      <c r="I1122" s="5">
        <f t="shared" si="34"/>
        <v>1464.6500000000005</v>
      </c>
      <c r="J1122" s="11" t="str">
        <f t="shared" si="35"/>
        <v>P0094|May</v>
      </c>
    </row>
    <row r="1123" spans="1:10" ht="15" customHeight="1" x14ac:dyDescent="0.25">
      <c r="A1123" s="2" t="s">
        <v>223</v>
      </c>
      <c r="B1123" s="2" t="s">
        <v>4</v>
      </c>
      <c r="C1123" s="4">
        <v>64.432446395164803</v>
      </c>
      <c r="D1123" s="4">
        <v>12</v>
      </c>
      <c r="E1123" s="4">
        <v>647.39755360483502</v>
      </c>
      <c r="F1123" s="4">
        <v>0</v>
      </c>
      <c r="G1123" s="4">
        <v>85.96</v>
      </c>
      <c r="H1123" s="4">
        <v>837.3</v>
      </c>
      <c r="I1123" s="5">
        <f t="shared" si="34"/>
        <v>1647.0899999999997</v>
      </c>
      <c r="J1123" s="11" t="str">
        <f t="shared" si="35"/>
        <v>P0094|Jun</v>
      </c>
    </row>
    <row r="1124" spans="1:10" ht="15" customHeight="1" x14ac:dyDescent="0.25">
      <c r="A1124" s="2" t="s">
        <v>223</v>
      </c>
      <c r="B1124" s="2" t="s">
        <v>5</v>
      </c>
      <c r="C1124" s="4">
        <v>64.047967105641504</v>
      </c>
      <c r="D1124" s="4">
        <v>21.66</v>
      </c>
      <c r="E1124" s="4">
        <v>636.85203289435901</v>
      </c>
      <c r="F1124" s="4">
        <v>0</v>
      </c>
      <c r="G1124" s="4">
        <v>85.96</v>
      </c>
      <c r="H1124" s="4">
        <v>2244.4299999999998</v>
      </c>
      <c r="I1124" s="5">
        <f t="shared" si="34"/>
        <v>3052.9500000000003</v>
      </c>
      <c r="J1124" s="11" t="str">
        <f t="shared" si="35"/>
        <v>P0094|Jul</v>
      </c>
    </row>
    <row r="1125" spans="1:10" ht="15" customHeight="1" x14ac:dyDescent="0.25">
      <c r="A1125" s="2" t="s">
        <v>223</v>
      </c>
      <c r="B1125" s="2" t="s">
        <v>6</v>
      </c>
      <c r="C1125" s="4">
        <v>93.079825900112894</v>
      </c>
      <c r="D1125" s="4">
        <v>9.02</v>
      </c>
      <c r="E1125" s="4">
        <v>625.68017409988704</v>
      </c>
      <c r="F1125" s="4">
        <v>0</v>
      </c>
      <c r="G1125" s="4">
        <v>85.96</v>
      </c>
      <c r="H1125" s="4">
        <v>2070.33</v>
      </c>
      <c r="I1125" s="5">
        <f t="shared" si="34"/>
        <v>2884.0699999999997</v>
      </c>
      <c r="J1125" s="11" t="str">
        <f t="shared" si="35"/>
        <v>P0094|Aug</v>
      </c>
    </row>
    <row r="1126" spans="1:10" ht="15" customHeight="1" x14ac:dyDescent="0.25">
      <c r="A1126" s="2" t="s">
        <v>223</v>
      </c>
      <c r="B1126" s="2" t="s">
        <v>7</v>
      </c>
      <c r="C1126" s="4">
        <v>60.4899606322005</v>
      </c>
      <c r="D1126" s="4">
        <v>17.62</v>
      </c>
      <c r="E1126" s="4">
        <v>648.84003936779902</v>
      </c>
      <c r="F1126" s="4">
        <v>0</v>
      </c>
      <c r="G1126" s="4">
        <v>85.96</v>
      </c>
      <c r="H1126" s="4">
        <v>443.25</v>
      </c>
      <c r="I1126" s="5">
        <f t="shared" si="34"/>
        <v>1256.1599999999994</v>
      </c>
      <c r="J1126" s="11" t="str">
        <f t="shared" si="35"/>
        <v>P0094|Sep</v>
      </c>
    </row>
    <row r="1127" spans="1:10" ht="15" customHeight="1" x14ac:dyDescent="0.25">
      <c r="A1127" s="2" t="s">
        <v>223</v>
      </c>
      <c r="B1127" s="2" t="s">
        <v>8</v>
      </c>
      <c r="C1127" s="4">
        <v>59.967093821510304</v>
      </c>
      <c r="D1127" s="4">
        <v>7.02</v>
      </c>
      <c r="E1127" s="4">
        <v>648.29290617848994</v>
      </c>
      <c r="F1127" s="4">
        <v>0</v>
      </c>
      <c r="G1127" s="4">
        <v>85.96</v>
      </c>
      <c r="H1127" s="4">
        <v>306.58</v>
      </c>
      <c r="I1127" s="5">
        <f t="shared" si="34"/>
        <v>1107.8200000000002</v>
      </c>
      <c r="J1127" s="11" t="str">
        <f t="shared" si="35"/>
        <v>P0094|Oct</v>
      </c>
    </row>
    <row r="1128" spans="1:10" ht="15" customHeight="1" x14ac:dyDescent="0.25">
      <c r="A1128" s="2" t="s">
        <v>223</v>
      </c>
      <c r="B1128" s="2" t="s">
        <v>9</v>
      </c>
      <c r="C1128" s="4">
        <v>71.251527881531004</v>
      </c>
      <c r="D1128" s="4">
        <v>14.67</v>
      </c>
      <c r="E1128" s="4">
        <v>589.56488113547505</v>
      </c>
      <c r="F1128" s="4">
        <v>188.34359098299399</v>
      </c>
      <c r="G1128" s="4">
        <v>85.96</v>
      </c>
      <c r="H1128" s="4">
        <v>79.11</v>
      </c>
      <c r="I1128" s="5">
        <f t="shared" si="34"/>
        <v>1028.9000000000001</v>
      </c>
      <c r="J1128" s="11" t="str">
        <f t="shared" si="35"/>
        <v>P0094|Nov</v>
      </c>
    </row>
    <row r="1129" spans="1:10" ht="15" customHeight="1" x14ac:dyDescent="0.25">
      <c r="A1129" s="2" t="s">
        <v>223</v>
      </c>
      <c r="B1129" s="2" t="s">
        <v>10</v>
      </c>
      <c r="C1129" s="4">
        <v>41.845029344636501</v>
      </c>
      <c r="D1129" s="4">
        <v>23.16</v>
      </c>
      <c r="E1129" s="4">
        <v>1134.0505379849999</v>
      </c>
      <c r="F1129" s="4">
        <v>144.914432670362</v>
      </c>
      <c r="G1129" s="4">
        <v>85.96</v>
      </c>
      <c r="H1129" s="4">
        <v>139.59</v>
      </c>
      <c r="I1129" s="5">
        <f t="shared" si="34"/>
        <v>1569.5199999999984</v>
      </c>
      <c r="J1129" s="11" t="str">
        <f t="shared" si="35"/>
        <v>P0094|Dec</v>
      </c>
    </row>
    <row r="1130" spans="1:10" ht="15" customHeight="1" x14ac:dyDescent="0.25">
      <c r="A1130" s="2" t="s">
        <v>223</v>
      </c>
      <c r="B1130" s="2" t="s">
        <v>11</v>
      </c>
      <c r="C1130" s="4">
        <v>34.512985420501302</v>
      </c>
      <c r="D1130" s="4">
        <v>17.86</v>
      </c>
      <c r="E1130" s="4">
        <v>981.64747010606902</v>
      </c>
      <c r="F1130" s="4">
        <v>156.79954447342999</v>
      </c>
      <c r="G1130" s="4">
        <v>85.96</v>
      </c>
      <c r="H1130" s="4">
        <v>139.59</v>
      </c>
      <c r="I1130" s="5">
        <f t="shared" si="34"/>
        <v>1416.3700000000001</v>
      </c>
      <c r="J1130" s="11" t="str">
        <f t="shared" si="35"/>
        <v>P0094|Jan</v>
      </c>
    </row>
    <row r="1131" spans="1:10" ht="15" customHeight="1" x14ac:dyDescent="0.25">
      <c r="A1131" s="2" t="s">
        <v>223</v>
      </c>
      <c r="B1131" s="2" t="s">
        <v>12</v>
      </c>
      <c r="C1131" s="4">
        <v>37.8740428901353</v>
      </c>
      <c r="D1131" s="4">
        <v>17.2</v>
      </c>
      <c r="E1131" s="4">
        <v>965.17722203893095</v>
      </c>
      <c r="F1131" s="4">
        <v>154.16873507093399</v>
      </c>
      <c r="G1131" s="4">
        <v>85.96</v>
      </c>
      <c r="H1131" s="4">
        <v>139.59</v>
      </c>
      <c r="I1131" s="5">
        <f t="shared" si="34"/>
        <v>1399.9700000000003</v>
      </c>
      <c r="J1131" s="11" t="str">
        <f t="shared" si="35"/>
        <v>P0094|Feb</v>
      </c>
    </row>
    <row r="1132" spans="1:10" ht="15" customHeight="1" x14ac:dyDescent="0.25">
      <c r="A1132" s="2" t="s">
        <v>223</v>
      </c>
      <c r="B1132" s="2" t="s">
        <v>13</v>
      </c>
      <c r="C1132" s="4">
        <v>57.235129218457899</v>
      </c>
      <c r="D1132" s="4">
        <v>16.78</v>
      </c>
      <c r="E1132" s="4">
        <v>778.01695582303</v>
      </c>
      <c r="F1132" s="4">
        <v>165.697914958512</v>
      </c>
      <c r="G1132" s="4">
        <v>85.96</v>
      </c>
      <c r="H1132" s="4">
        <v>139.59</v>
      </c>
      <c r="I1132" s="5">
        <f t="shared" si="34"/>
        <v>1243.2799999999997</v>
      </c>
      <c r="J1132" s="11" t="str">
        <f t="shared" si="35"/>
        <v>P0094|Mar</v>
      </c>
    </row>
    <row r="1133" spans="1:10" ht="15" customHeight="1" x14ac:dyDescent="0.25">
      <c r="A1133" s="2" t="s">
        <v>225</v>
      </c>
      <c r="B1133" s="2" t="s">
        <v>2</v>
      </c>
      <c r="C1133" s="4">
        <v>47.2092380714464</v>
      </c>
      <c r="D1133" s="4">
        <v>5.43</v>
      </c>
      <c r="E1133" s="4">
        <v>344.05076192855398</v>
      </c>
      <c r="F1133" s="4">
        <v>0</v>
      </c>
      <c r="G1133" s="4">
        <v>85.96</v>
      </c>
      <c r="H1133" s="4">
        <v>39.75</v>
      </c>
      <c r="I1133" s="5">
        <f t="shared" si="34"/>
        <v>522.40000000000032</v>
      </c>
      <c r="J1133" s="11" t="str">
        <f t="shared" si="35"/>
        <v>P0095|Apr</v>
      </c>
    </row>
    <row r="1134" spans="1:10" ht="15" customHeight="1" x14ac:dyDescent="0.25">
      <c r="A1134" s="2" t="s">
        <v>225</v>
      </c>
      <c r="B1134" s="2" t="s">
        <v>3</v>
      </c>
      <c r="C1134" s="4">
        <v>15.5466034755134</v>
      </c>
      <c r="D1134" s="4">
        <v>7.24</v>
      </c>
      <c r="E1134" s="4">
        <v>361.453396524487</v>
      </c>
      <c r="F1134" s="4">
        <v>0</v>
      </c>
      <c r="G1134" s="4">
        <v>85.96</v>
      </c>
      <c r="H1134" s="4">
        <v>258.49</v>
      </c>
      <c r="I1134" s="5">
        <f t="shared" si="34"/>
        <v>728.6900000000004</v>
      </c>
      <c r="J1134" s="11" t="str">
        <f t="shared" si="35"/>
        <v>P0095|May</v>
      </c>
    </row>
    <row r="1135" spans="1:10" ht="15" customHeight="1" x14ac:dyDescent="0.25">
      <c r="A1135" s="2" t="s">
        <v>225</v>
      </c>
      <c r="B1135" s="2" t="s">
        <v>4</v>
      </c>
      <c r="C1135" s="4">
        <v>15.263713025004099</v>
      </c>
      <c r="D1135" s="4">
        <v>4.04</v>
      </c>
      <c r="E1135" s="4">
        <v>354.87628697499599</v>
      </c>
      <c r="F1135" s="4">
        <v>0</v>
      </c>
      <c r="G1135" s="4">
        <v>85.96</v>
      </c>
      <c r="H1135" s="4">
        <v>334.92</v>
      </c>
      <c r="I1135" s="5">
        <f t="shared" si="34"/>
        <v>795.06000000000006</v>
      </c>
      <c r="J1135" s="11" t="str">
        <f t="shared" si="35"/>
        <v>P0095|Jun</v>
      </c>
    </row>
    <row r="1136" spans="1:10" ht="15" customHeight="1" x14ac:dyDescent="0.25">
      <c r="A1136" s="2" t="s">
        <v>225</v>
      </c>
      <c r="B1136" s="2" t="s">
        <v>5</v>
      </c>
      <c r="C1136" s="4">
        <v>32.841295631989901</v>
      </c>
      <c r="D1136" s="4">
        <v>4.04</v>
      </c>
      <c r="E1136" s="4">
        <v>426.25870436801</v>
      </c>
      <c r="F1136" s="4">
        <v>0</v>
      </c>
      <c r="G1136" s="4">
        <v>85.96</v>
      </c>
      <c r="H1136" s="4">
        <v>897.77</v>
      </c>
      <c r="I1136" s="5">
        <f t="shared" si="34"/>
        <v>1446.87</v>
      </c>
      <c r="J1136" s="11" t="str">
        <f t="shared" si="35"/>
        <v>P0095|Jul</v>
      </c>
    </row>
    <row r="1137" spans="1:10" ht="15" customHeight="1" x14ac:dyDescent="0.25">
      <c r="A1137" s="2" t="s">
        <v>225</v>
      </c>
      <c r="B1137" s="2" t="s">
        <v>6</v>
      </c>
      <c r="C1137" s="4">
        <v>25.9026086023812</v>
      </c>
      <c r="D1137" s="4">
        <v>4.04</v>
      </c>
      <c r="E1137" s="4">
        <v>435.837391397619</v>
      </c>
      <c r="F1137" s="4">
        <v>0</v>
      </c>
      <c r="G1137" s="4">
        <v>85.96</v>
      </c>
      <c r="H1137" s="4">
        <v>828.13</v>
      </c>
      <c r="I1137" s="5">
        <f t="shared" si="34"/>
        <v>1379.8700000000003</v>
      </c>
      <c r="J1137" s="11" t="str">
        <f t="shared" si="35"/>
        <v>P0095|Aug</v>
      </c>
    </row>
    <row r="1138" spans="1:10" ht="15" customHeight="1" x14ac:dyDescent="0.25">
      <c r="A1138" s="2" t="s">
        <v>225</v>
      </c>
      <c r="B1138" s="2" t="s">
        <v>7</v>
      </c>
      <c r="C1138" s="4">
        <v>40.3067527056552</v>
      </c>
      <c r="D1138" s="4">
        <v>10.65</v>
      </c>
      <c r="E1138" s="4">
        <v>340.89324729434497</v>
      </c>
      <c r="F1138" s="4">
        <v>0</v>
      </c>
      <c r="G1138" s="4">
        <v>85.96</v>
      </c>
      <c r="H1138" s="4">
        <v>177.3</v>
      </c>
      <c r="I1138" s="5">
        <f t="shared" si="34"/>
        <v>655.11000000000013</v>
      </c>
      <c r="J1138" s="11" t="str">
        <f t="shared" si="35"/>
        <v>P0095|Sep</v>
      </c>
    </row>
    <row r="1139" spans="1:10" ht="15" customHeight="1" x14ac:dyDescent="0.25">
      <c r="A1139" s="2" t="s">
        <v>225</v>
      </c>
      <c r="B1139" s="2" t="s">
        <v>8</v>
      </c>
      <c r="C1139" s="4">
        <v>15.654646184017</v>
      </c>
      <c r="D1139" s="4">
        <v>4.32</v>
      </c>
      <c r="E1139" s="4">
        <v>363.96535381598301</v>
      </c>
      <c r="F1139" s="4">
        <v>0</v>
      </c>
      <c r="G1139" s="4">
        <v>85.96</v>
      </c>
      <c r="H1139" s="4">
        <v>122.63</v>
      </c>
      <c r="I1139" s="5">
        <f t="shared" si="34"/>
        <v>592.53</v>
      </c>
      <c r="J1139" s="11" t="str">
        <f t="shared" si="35"/>
        <v>P0095|Oct</v>
      </c>
    </row>
    <row r="1140" spans="1:10" ht="15" customHeight="1" x14ac:dyDescent="0.25">
      <c r="A1140" s="2" t="s">
        <v>225</v>
      </c>
      <c r="B1140" s="2" t="s">
        <v>9</v>
      </c>
      <c r="C1140" s="4">
        <v>53.002123272150499</v>
      </c>
      <c r="D1140" s="4">
        <v>4.04</v>
      </c>
      <c r="E1140" s="4">
        <v>417.43915703603</v>
      </c>
      <c r="F1140" s="4">
        <v>87.788719691819594</v>
      </c>
      <c r="G1140" s="4">
        <v>85.96</v>
      </c>
      <c r="H1140" s="4">
        <v>31.64</v>
      </c>
      <c r="I1140" s="5">
        <f t="shared" si="34"/>
        <v>679.87000000000012</v>
      </c>
      <c r="J1140" s="11" t="str">
        <f t="shared" si="35"/>
        <v>P0095|Nov</v>
      </c>
    </row>
    <row r="1141" spans="1:10" ht="15" customHeight="1" x14ac:dyDescent="0.25">
      <c r="A1141" s="2" t="s">
        <v>225</v>
      </c>
      <c r="B1141" s="2" t="s">
        <v>10</v>
      </c>
      <c r="C1141" s="4">
        <v>25.422629795152101</v>
      </c>
      <c r="D1141" s="4">
        <v>13.29</v>
      </c>
      <c r="E1141" s="4">
        <v>729.91563522785805</v>
      </c>
      <c r="F1141" s="4">
        <v>76.751734976989894</v>
      </c>
      <c r="G1141" s="4">
        <v>85.96</v>
      </c>
      <c r="H1141" s="4">
        <v>55.84</v>
      </c>
      <c r="I1141" s="5">
        <f t="shared" si="34"/>
        <v>987.18000000000018</v>
      </c>
      <c r="J1141" s="11" t="str">
        <f t="shared" si="35"/>
        <v>P0095|Dec</v>
      </c>
    </row>
    <row r="1142" spans="1:10" ht="15" customHeight="1" x14ac:dyDescent="0.25">
      <c r="A1142" s="2" t="s">
        <v>225</v>
      </c>
      <c r="B1142" s="2" t="s">
        <v>11</v>
      </c>
      <c r="C1142" s="4">
        <v>36.617880436563901</v>
      </c>
      <c r="D1142" s="4">
        <v>4.04</v>
      </c>
      <c r="E1142" s="4">
        <v>724.12887155452097</v>
      </c>
      <c r="F1142" s="4">
        <v>76.143248008914796</v>
      </c>
      <c r="G1142" s="4">
        <v>85.96</v>
      </c>
      <c r="H1142" s="4">
        <v>55.84</v>
      </c>
      <c r="I1142" s="5">
        <f t="shared" si="34"/>
        <v>982.72999999999979</v>
      </c>
      <c r="J1142" s="11" t="str">
        <f t="shared" si="35"/>
        <v>P0095|Jan</v>
      </c>
    </row>
    <row r="1143" spans="1:10" ht="15" customHeight="1" x14ac:dyDescent="0.25">
      <c r="A1143" s="2" t="s">
        <v>225</v>
      </c>
      <c r="B1143" s="2" t="s">
        <v>12</v>
      </c>
      <c r="C1143" s="4">
        <v>31.261316945508899</v>
      </c>
      <c r="D1143" s="4">
        <v>4.04</v>
      </c>
      <c r="E1143" s="4">
        <v>538.35536031404797</v>
      </c>
      <c r="F1143" s="4">
        <v>84.913322740442993</v>
      </c>
      <c r="G1143" s="4">
        <v>85.96</v>
      </c>
      <c r="H1143" s="4">
        <v>55.84</v>
      </c>
      <c r="I1143" s="5">
        <f t="shared" si="34"/>
        <v>800.37</v>
      </c>
      <c r="J1143" s="11" t="str">
        <f t="shared" si="35"/>
        <v>P0095|Feb</v>
      </c>
    </row>
    <row r="1144" spans="1:10" ht="15" customHeight="1" x14ac:dyDescent="0.25">
      <c r="A1144" s="2" t="s">
        <v>225</v>
      </c>
      <c r="B1144" s="2" t="s">
        <v>13</v>
      </c>
      <c r="C1144" s="4">
        <v>11.2761249367607</v>
      </c>
      <c r="D1144" s="4">
        <v>10.9</v>
      </c>
      <c r="E1144" s="4">
        <v>524.33236165650806</v>
      </c>
      <c r="F1144" s="4">
        <v>82.701513406731095</v>
      </c>
      <c r="G1144" s="4">
        <v>85.96</v>
      </c>
      <c r="H1144" s="4">
        <v>55.84</v>
      </c>
      <c r="I1144" s="5">
        <f t="shared" si="34"/>
        <v>771.01</v>
      </c>
      <c r="J1144" s="11" t="str">
        <f t="shared" si="35"/>
        <v>P0095|Mar</v>
      </c>
    </row>
    <row r="1145" spans="1:10" ht="15" customHeight="1" x14ac:dyDescent="0.25">
      <c r="A1145" s="2" t="s">
        <v>227</v>
      </c>
      <c r="B1145" s="2" t="s">
        <v>2</v>
      </c>
      <c r="C1145" s="4">
        <v>55.245033515647499</v>
      </c>
      <c r="D1145" s="4">
        <v>5.56</v>
      </c>
      <c r="E1145" s="4">
        <v>439.19496648435302</v>
      </c>
      <c r="F1145" s="4">
        <v>0</v>
      </c>
      <c r="G1145" s="4">
        <v>85.96</v>
      </c>
      <c r="H1145" s="4">
        <v>59.62</v>
      </c>
      <c r="I1145" s="5">
        <f t="shared" si="34"/>
        <v>645.5800000000005</v>
      </c>
      <c r="J1145" s="11" t="str">
        <f t="shared" si="35"/>
        <v>P0096|Apr</v>
      </c>
    </row>
    <row r="1146" spans="1:10" ht="15" customHeight="1" x14ac:dyDescent="0.25">
      <c r="A1146" s="2" t="s">
        <v>227</v>
      </c>
      <c r="B1146" s="2" t="s">
        <v>3</v>
      </c>
      <c r="C1146" s="4">
        <v>48.131392368191101</v>
      </c>
      <c r="D1146" s="4">
        <v>10.54</v>
      </c>
      <c r="E1146" s="4">
        <v>427.65860763180899</v>
      </c>
      <c r="F1146" s="4">
        <v>0</v>
      </c>
      <c r="G1146" s="4">
        <v>85.96</v>
      </c>
      <c r="H1146" s="4">
        <v>387.74</v>
      </c>
      <c r="I1146" s="5">
        <f t="shared" si="34"/>
        <v>960.03000000000009</v>
      </c>
      <c r="J1146" s="11" t="str">
        <f t="shared" si="35"/>
        <v>P0096|May</v>
      </c>
    </row>
    <row r="1147" spans="1:10" ht="15" customHeight="1" x14ac:dyDescent="0.25">
      <c r="A1147" s="2" t="s">
        <v>227</v>
      </c>
      <c r="B1147" s="2" t="s">
        <v>4</v>
      </c>
      <c r="C1147" s="4">
        <v>58.490527859237503</v>
      </c>
      <c r="D1147" s="4">
        <v>10.32</v>
      </c>
      <c r="E1147" s="4">
        <v>427.97947214076203</v>
      </c>
      <c r="F1147" s="4">
        <v>0</v>
      </c>
      <c r="G1147" s="4">
        <v>85.96</v>
      </c>
      <c r="H1147" s="4">
        <v>502.38</v>
      </c>
      <c r="I1147" s="5">
        <f t="shared" si="34"/>
        <v>1085.1299999999997</v>
      </c>
      <c r="J1147" s="11" t="str">
        <f t="shared" si="35"/>
        <v>P0096|Jun</v>
      </c>
    </row>
    <row r="1148" spans="1:10" ht="15" customHeight="1" x14ac:dyDescent="0.25">
      <c r="A1148" s="2" t="s">
        <v>227</v>
      </c>
      <c r="B1148" s="2" t="s">
        <v>5</v>
      </c>
      <c r="C1148" s="4">
        <v>31.412671394799101</v>
      </c>
      <c r="D1148" s="4">
        <v>9.06</v>
      </c>
      <c r="E1148" s="4">
        <v>546.30732860520095</v>
      </c>
      <c r="F1148" s="4">
        <v>0</v>
      </c>
      <c r="G1148" s="4">
        <v>85.96</v>
      </c>
      <c r="H1148" s="4">
        <v>1346.66</v>
      </c>
      <c r="I1148" s="5">
        <f t="shared" si="34"/>
        <v>2019.4</v>
      </c>
      <c r="J1148" s="11" t="str">
        <f t="shared" si="35"/>
        <v>P0096|Jul</v>
      </c>
    </row>
    <row r="1149" spans="1:10" ht="15" customHeight="1" x14ac:dyDescent="0.25">
      <c r="A1149" s="2" t="s">
        <v>227</v>
      </c>
      <c r="B1149" s="2" t="s">
        <v>6</v>
      </c>
      <c r="C1149" s="4">
        <v>43.184110835052799</v>
      </c>
      <c r="D1149" s="4">
        <v>5.58</v>
      </c>
      <c r="E1149" s="4">
        <v>434.455889164947</v>
      </c>
      <c r="F1149" s="4">
        <v>0</v>
      </c>
      <c r="G1149" s="4">
        <v>85.96</v>
      </c>
      <c r="H1149" s="4">
        <v>1242.2</v>
      </c>
      <c r="I1149" s="5">
        <f t="shared" si="34"/>
        <v>1811.3799999999999</v>
      </c>
      <c r="J1149" s="11" t="str">
        <f t="shared" si="35"/>
        <v>P0096|Aug</v>
      </c>
    </row>
    <row r="1150" spans="1:10" ht="15" customHeight="1" x14ac:dyDescent="0.25">
      <c r="A1150" s="2" t="s">
        <v>227</v>
      </c>
      <c r="B1150" s="2" t="s">
        <v>7</v>
      </c>
      <c r="C1150" s="4">
        <v>33.768211382113797</v>
      </c>
      <c r="D1150" s="4">
        <v>6.7</v>
      </c>
      <c r="E1150" s="4">
        <v>442.86178861788602</v>
      </c>
      <c r="F1150" s="4">
        <v>0</v>
      </c>
      <c r="G1150" s="4">
        <v>85.96</v>
      </c>
      <c r="H1150" s="4">
        <v>265.95</v>
      </c>
      <c r="I1150" s="5">
        <f t="shared" si="34"/>
        <v>835.23999999999978</v>
      </c>
      <c r="J1150" s="11" t="str">
        <f t="shared" si="35"/>
        <v>P0096|Sep</v>
      </c>
    </row>
    <row r="1151" spans="1:10" ht="15" customHeight="1" x14ac:dyDescent="0.25">
      <c r="A1151" s="2" t="s">
        <v>227</v>
      </c>
      <c r="B1151" s="2" t="s">
        <v>8</v>
      </c>
      <c r="C1151" s="4">
        <v>84.5786706808708</v>
      </c>
      <c r="D1151" s="4">
        <v>13.53</v>
      </c>
      <c r="E1151" s="4">
        <v>424.07132931912901</v>
      </c>
      <c r="F1151" s="4">
        <v>0</v>
      </c>
      <c r="G1151" s="4">
        <v>85.96</v>
      </c>
      <c r="H1151" s="4">
        <v>183.95</v>
      </c>
      <c r="I1151" s="5">
        <f t="shared" si="34"/>
        <v>792.08999999999992</v>
      </c>
      <c r="J1151" s="11" t="str">
        <f t="shared" si="35"/>
        <v>P0096|Oct</v>
      </c>
    </row>
    <row r="1152" spans="1:10" ht="15" customHeight="1" x14ac:dyDescent="0.25">
      <c r="A1152" s="2" t="s">
        <v>227</v>
      </c>
      <c r="B1152" s="2" t="s">
        <v>9</v>
      </c>
      <c r="C1152" s="4">
        <v>31.797726804637399</v>
      </c>
      <c r="D1152" s="4">
        <v>13.24</v>
      </c>
      <c r="E1152" s="4">
        <v>406.649436933196</v>
      </c>
      <c r="F1152" s="4">
        <v>128.282836262167</v>
      </c>
      <c r="G1152" s="4">
        <v>85.96</v>
      </c>
      <c r="H1152" s="4">
        <v>47.47</v>
      </c>
      <c r="I1152" s="5">
        <f t="shared" si="34"/>
        <v>713.40000000000055</v>
      </c>
      <c r="J1152" s="11" t="str">
        <f t="shared" si="35"/>
        <v>P0096|Nov</v>
      </c>
    </row>
    <row r="1153" spans="1:10" ht="15" customHeight="1" x14ac:dyDescent="0.25">
      <c r="A1153" s="2" t="s">
        <v>227</v>
      </c>
      <c r="B1153" s="2" t="s">
        <v>10</v>
      </c>
      <c r="C1153" s="4">
        <v>39.578950185813802</v>
      </c>
      <c r="D1153" s="4">
        <v>6.82</v>
      </c>
      <c r="E1153" s="4">
        <v>877.425922696111</v>
      </c>
      <c r="F1153" s="4">
        <v>92.265127118075597</v>
      </c>
      <c r="G1153" s="4">
        <v>85.96</v>
      </c>
      <c r="H1153" s="4">
        <v>83.75</v>
      </c>
      <c r="I1153" s="5">
        <f t="shared" si="34"/>
        <v>1185.8000000000004</v>
      </c>
      <c r="J1153" s="11" t="str">
        <f t="shared" si="35"/>
        <v>P0096|Dec</v>
      </c>
    </row>
    <row r="1154" spans="1:10" ht="15" customHeight="1" x14ac:dyDescent="0.25">
      <c r="A1154" s="2" t="s">
        <v>227</v>
      </c>
      <c r="B1154" s="2" t="s">
        <v>11</v>
      </c>
      <c r="C1154" s="4">
        <v>40.368234702220001</v>
      </c>
      <c r="D1154" s="4">
        <v>9.93</v>
      </c>
      <c r="E1154" s="4">
        <v>781.32067165587102</v>
      </c>
      <c r="F1154" s="4">
        <v>98.591093641909296</v>
      </c>
      <c r="G1154" s="4">
        <v>85.96</v>
      </c>
      <c r="H1154" s="4">
        <v>83.75</v>
      </c>
      <c r="I1154" s="5">
        <f t="shared" si="34"/>
        <v>1099.9200000000005</v>
      </c>
      <c r="J1154" s="11" t="str">
        <f t="shared" si="35"/>
        <v>P0096|Jan</v>
      </c>
    </row>
    <row r="1155" spans="1:10" ht="15" customHeight="1" x14ac:dyDescent="0.25">
      <c r="A1155" s="2" t="s">
        <v>227</v>
      </c>
      <c r="B1155" s="2" t="s">
        <v>12</v>
      </c>
      <c r="C1155" s="4">
        <v>28.718648731981801</v>
      </c>
      <c r="D1155" s="4">
        <v>10.63</v>
      </c>
      <c r="E1155" s="4">
        <v>660.62067370693001</v>
      </c>
      <c r="F1155" s="4">
        <v>104.200677561088</v>
      </c>
      <c r="G1155" s="4">
        <v>85.96</v>
      </c>
      <c r="H1155" s="4">
        <v>83.75</v>
      </c>
      <c r="I1155" s="5">
        <f t="shared" si="34"/>
        <v>973.87999999999988</v>
      </c>
      <c r="J1155" s="11" t="str">
        <f t="shared" si="35"/>
        <v>P0096|Feb</v>
      </c>
    </row>
    <row r="1156" spans="1:10" ht="15" customHeight="1" x14ac:dyDescent="0.25">
      <c r="A1156" s="2" t="s">
        <v>227</v>
      </c>
      <c r="B1156" s="2" t="s">
        <v>13</v>
      </c>
      <c r="C1156" s="4">
        <v>28.742318036450499</v>
      </c>
      <c r="D1156" s="4">
        <v>4.33</v>
      </c>
      <c r="E1156" s="4">
        <v>656.27280083227402</v>
      </c>
      <c r="F1156" s="4">
        <v>103.514881131276</v>
      </c>
      <c r="G1156" s="4">
        <v>85.96</v>
      </c>
      <c r="H1156" s="4">
        <v>83.75</v>
      </c>
      <c r="I1156" s="5">
        <f t="shared" si="34"/>
        <v>962.5700000000005</v>
      </c>
      <c r="J1156" s="11" t="str">
        <f t="shared" si="35"/>
        <v>P0096|Mar</v>
      </c>
    </row>
    <row r="1157" spans="1:10" ht="15" customHeight="1" x14ac:dyDescent="0.25">
      <c r="A1157" s="2" t="s">
        <v>229</v>
      </c>
      <c r="B1157" s="2" t="s">
        <v>2</v>
      </c>
      <c r="C1157" s="4">
        <v>55.462201050571601</v>
      </c>
      <c r="D1157" s="4">
        <v>16.329999999999998</v>
      </c>
      <c r="E1157" s="4">
        <v>536.92779894942805</v>
      </c>
      <c r="F1157" s="4">
        <v>0</v>
      </c>
      <c r="G1157" s="4">
        <v>85.96</v>
      </c>
      <c r="H1157" s="4">
        <v>79.5</v>
      </c>
      <c r="I1157" s="5">
        <f t="shared" ref="I1157:I1220" si="36">SUM(C1157:H1157)</f>
        <v>774.17999999999972</v>
      </c>
      <c r="J1157" s="11" t="str">
        <f t="shared" ref="J1157:J1220" si="37">A1157&amp;"|"&amp;B1157</f>
        <v>P0097|Apr</v>
      </c>
    </row>
    <row r="1158" spans="1:10" ht="15" customHeight="1" x14ac:dyDescent="0.25">
      <c r="A1158" s="2" t="s">
        <v>229</v>
      </c>
      <c r="B1158" s="2" t="s">
        <v>3</v>
      </c>
      <c r="C1158" s="4">
        <v>75.824663873927804</v>
      </c>
      <c r="D1158" s="4">
        <v>5.59</v>
      </c>
      <c r="E1158" s="4">
        <v>544.25533612607205</v>
      </c>
      <c r="F1158" s="4">
        <v>0</v>
      </c>
      <c r="G1158" s="4">
        <v>85.96</v>
      </c>
      <c r="H1158" s="4">
        <v>516.99</v>
      </c>
      <c r="I1158" s="5">
        <f t="shared" si="36"/>
        <v>1228.6199999999999</v>
      </c>
      <c r="J1158" s="11" t="str">
        <f t="shared" si="37"/>
        <v>P0097|May</v>
      </c>
    </row>
    <row r="1159" spans="1:10" ht="15" customHeight="1" x14ac:dyDescent="0.25">
      <c r="A1159" s="2" t="s">
        <v>229</v>
      </c>
      <c r="B1159" s="2" t="s">
        <v>4</v>
      </c>
      <c r="C1159" s="4">
        <v>67.197165888556697</v>
      </c>
      <c r="D1159" s="4">
        <v>15.2</v>
      </c>
      <c r="E1159" s="4">
        <v>525.94283411144295</v>
      </c>
      <c r="F1159" s="4">
        <v>0</v>
      </c>
      <c r="G1159" s="4">
        <v>85.96</v>
      </c>
      <c r="H1159" s="4">
        <v>669.84</v>
      </c>
      <c r="I1159" s="5">
        <f t="shared" si="36"/>
        <v>1364.1399999999999</v>
      </c>
      <c r="J1159" s="11" t="str">
        <f t="shared" si="37"/>
        <v>P0097|Jun</v>
      </c>
    </row>
    <row r="1160" spans="1:10" ht="15" customHeight="1" x14ac:dyDescent="0.25">
      <c r="A1160" s="2" t="s">
        <v>229</v>
      </c>
      <c r="B1160" s="2" t="s">
        <v>5</v>
      </c>
      <c r="C1160" s="4">
        <v>43.655155282450401</v>
      </c>
      <c r="D1160" s="4">
        <v>8.4</v>
      </c>
      <c r="E1160" s="4">
        <v>678.20484471755003</v>
      </c>
      <c r="F1160" s="4">
        <v>0</v>
      </c>
      <c r="G1160" s="4">
        <v>85.96</v>
      </c>
      <c r="H1160" s="4">
        <v>1795.54</v>
      </c>
      <c r="I1160" s="5">
        <f t="shared" si="36"/>
        <v>2611.7600000000002</v>
      </c>
      <c r="J1160" s="11" t="str">
        <f t="shared" si="37"/>
        <v>P0097|Jul</v>
      </c>
    </row>
    <row r="1161" spans="1:10" ht="15" customHeight="1" x14ac:dyDescent="0.25">
      <c r="A1161" s="2" t="s">
        <v>229</v>
      </c>
      <c r="B1161" s="2" t="s">
        <v>6</v>
      </c>
      <c r="C1161" s="4">
        <v>42.002069908453201</v>
      </c>
      <c r="D1161" s="4">
        <v>5.81</v>
      </c>
      <c r="E1161" s="4">
        <v>677.507930091547</v>
      </c>
      <c r="F1161" s="4">
        <v>0</v>
      </c>
      <c r="G1161" s="4">
        <v>85.96</v>
      </c>
      <c r="H1161" s="4">
        <v>1656.27</v>
      </c>
      <c r="I1161" s="5">
        <f t="shared" si="36"/>
        <v>2467.5500000000002</v>
      </c>
      <c r="J1161" s="11" t="str">
        <f t="shared" si="37"/>
        <v>P0097|Aug</v>
      </c>
    </row>
    <row r="1162" spans="1:10" ht="15" customHeight="1" x14ac:dyDescent="0.25">
      <c r="A1162" s="2" t="s">
        <v>229</v>
      </c>
      <c r="B1162" s="2" t="s">
        <v>7</v>
      </c>
      <c r="C1162" s="4">
        <v>64.682833243389098</v>
      </c>
      <c r="D1162" s="4">
        <v>9.39</v>
      </c>
      <c r="E1162" s="4">
        <v>525.74716675661102</v>
      </c>
      <c r="F1162" s="4">
        <v>0</v>
      </c>
      <c r="G1162" s="4">
        <v>85.96</v>
      </c>
      <c r="H1162" s="4">
        <v>354.6</v>
      </c>
      <c r="I1162" s="5">
        <f t="shared" si="36"/>
        <v>1040.3800000000001</v>
      </c>
      <c r="J1162" s="11" t="str">
        <f t="shared" si="37"/>
        <v>P0097|Sep</v>
      </c>
    </row>
    <row r="1163" spans="1:10" ht="15" customHeight="1" x14ac:dyDescent="0.25">
      <c r="A1163" s="2" t="s">
        <v>229</v>
      </c>
      <c r="B1163" s="2" t="s">
        <v>8</v>
      </c>
      <c r="C1163" s="4">
        <v>31.4729453477545</v>
      </c>
      <c r="D1163" s="4">
        <v>15.82</v>
      </c>
      <c r="E1163" s="4">
        <v>545.91705465224504</v>
      </c>
      <c r="F1163" s="4">
        <v>0</v>
      </c>
      <c r="G1163" s="4">
        <v>85.96</v>
      </c>
      <c r="H1163" s="4">
        <v>245.27</v>
      </c>
      <c r="I1163" s="5">
        <f t="shared" si="36"/>
        <v>924.4399999999996</v>
      </c>
      <c r="J1163" s="11" t="str">
        <f t="shared" si="37"/>
        <v>P0097|Oct</v>
      </c>
    </row>
    <row r="1164" spans="1:10" ht="15" customHeight="1" x14ac:dyDescent="0.25">
      <c r="A1164" s="2" t="s">
        <v>229</v>
      </c>
      <c r="B1164" s="2" t="s">
        <v>9</v>
      </c>
      <c r="C1164" s="4">
        <v>36.035965073345999</v>
      </c>
      <c r="D1164" s="4">
        <v>9.34</v>
      </c>
      <c r="E1164" s="4">
        <v>655.50032930845202</v>
      </c>
      <c r="F1164" s="4">
        <v>137.85370561820201</v>
      </c>
      <c r="G1164" s="4">
        <v>85.96</v>
      </c>
      <c r="H1164" s="4">
        <v>63.29</v>
      </c>
      <c r="I1164" s="5">
        <f t="shared" si="36"/>
        <v>987.98</v>
      </c>
      <c r="J1164" s="11" t="str">
        <f t="shared" si="37"/>
        <v>P0097|Nov</v>
      </c>
    </row>
    <row r="1165" spans="1:10" ht="15" customHeight="1" x14ac:dyDescent="0.25">
      <c r="A1165" s="2" t="s">
        <v>229</v>
      </c>
      <c r="B1165" s="2" t="s">
        <v>10</v>
      </c>
      <c r="C1165" s="4">
        <v>10.432169111400601</v>
      </c>
      <c r="D1165" s="4">
        <v>9.34</v>
      </c>
      <c r="E1165" s="4">
        <v>1091.4501897264499</v>
      </c>
      <c r="F1165" s="4">
        <v>114.767641162145</v>
      </c>
      <c r="G1165" s="4">
        <v>85.96</v>
      </c>
      <c r="H1165" s="4">
        <v>111.67</v>
      </c>
      <c r="I1165" s="5">
        <f t="shared" si="36"/>
        <v>1423.6199999999958</v>
      </c>
      <c r="J1165" s="11" t="str">
        <f t="shared" si="37"/>
        <v>P0097|Dec</v>
      </c>
    </row>
    <row r="1166" spans="1:10" ht="15" customHeight="1" x14ac:dyDescent="0.25">
      <c r="A1166" s="2" t="s">
        <v>229</v>
      </c>
      <c r="B1166" s="2" t="s">
        <v>11</v>
      </c>
      <c r="C1166" s="4">
        <v>43.552022852415803</v>
      </c>
      <c r="D1166" s="4">
        <v>11.52</v>
      </c>
      <c r="E1166" s="4">
        <v>946.15981180363497</v>
      </c>
      <c r="F1166" s="4">
        <v>119.38816534395001</v>
      </c>
      <c r="G1166" s="4">
        <v>85.96</v>
      </c>
      <c r="H1166" s="4">
        <v>111.67</v>
      </c>
      <c r="I1166" s="5">
        <f t="shared" si="36"/>
        <v>1318.2500000000009</v>
      </c>
      <c r="J1166" s="11" t="str">
        <f t="shared" si="37"/>
        <v>P0097|Jan</v>
      </c>
    </row>
    <row r="1167" spans="1:10" ht="15" customHeight="1" x14ac:dyDescent="0.25">
      <c r="A1167" s="2" t="s">
        <v>229</v>
      </c>
      <c r="B1167" s="2" t="s">
        <v>12</v>
      </c>
      <c r="C1167" s="4">
        <v>38.777796099123698</v>
      </c>
      <c r="D1167" s="4">
        <v>14.72</v>
      </c>
      <c r="E1167" s="4">
        <v>802.92848393479699</v>
      </c>
      <c r="F1167" s="4">
        <v>126.643719966079</v>
      </c>
      <c r="G1167" s="4">
        <v>85.96</v>
      </c>
      <c r="H1167" s="4">
        <v>111.67</v>
      </c>
      <c r="I1167" s="5">
        <f t="shared" si="36"/>
        <v>1180.6999999999998</v>
      </c>
      <c r="J1167" s="11" t="str">
        <f t="shared" si="37"/>
        <v>P0097|Feb</v>
      </c>
    </row>
    <row r="1168" spans="1:10" ht="15" customHeight="1" x14ac:dyDescent="0.25">
      <c r="A1168" s="2" t="s">
        <v>229</v>
      </c>
      <c r="B1168" s="2" t="s">
        <v>13</v>
      </c>
      <c r="C1168" s="4">
        <v>32.2650005532984</v>
      </c>
      <c r="D1168" s="4">
        <v>13.94</v>
      </c>
      <c r="E1168" s="4">
        <v>800.18413772388806</v>
      </c>
      <c r="F1168" s="4">
        <v>126.21086172281299</v>
      </c>
      <c r="G1168" s="4">
        <v>85.96</v>
      </c>
      <c r="H1168" s="4">
        <v>111.67</v>
      </c>
      <c r="I1168" s="5">
        <f t="shared" si="36"/>
        <v>1170.2299999999996</v>
      </c>
      <c r="J1168" s="11" t="str">
        <f t="shared" si="37"/>
        <v>P0097|Mar</v>
      </c>
    </row>
    <row r="1169" spans="1:10" ht="15" customHeight="1" x14ac:dyDescent="0.25">
      <c r="A1169" s="2" t="s">
        <v>231</v>
      </c>
      <c r="B1169" s="2" t="s">
        <v>2</v>
      </c>
      <c r="C1169" s="4">
        <v>21.484342925921901</v>
      </c>
      <c r="D1169" s="4">
        <v>8.81</v>
      </c>
      <c r="E1169" s="4">
        <v>557.70565707407798</v>
      </c>
      <c r="F1169" s="4">
        <v>0</v>
      </c>
      <c r="G1169" s="4">
        <v>85.96</v>
      </c>
      <c r="H1169" s="4">
        <v>79.5</v>
      </c>
      <c r="I1169" s="5">
        <f t="shared" si="36"/>
        <v>753.45999999999992</v>
      </c>
      <c r="J1169" s="11" t="str">
        <f t="shared" si="37"/>
        <v>P0098|Apr</v>
      </c>
    </row>
    <row r="1170" spans="1:10" ht="15" customHeight="1" x14ac:dyDescent="0.25">
      <c r="A1170" s="2" t="s">
        <v>231</v>
      </c>
      <c r="B1170" s="2" t="s">
        <v>3</v>
      </c>
      <c r="C1170" s="4">
        <v>43.132207313217897</v>
      </c>
      <c r="D1170" s="4">
        <v>13.05</v>
      </c>
      <c r="E1170" s="4">
        <v>550.35779268678198</v>
      </c>
      <c r="F1170" s="4">
        <v>0</v>
      </c>
      <c r="G1170" s="4">
        <v>85.96</v>
      </c>
      <c r="H1170" s="4">
        <v>516.99</v>
      </c>
      <c r="I1170" s="5">
        <f t="shared" si="36"/>
        <v>1209.4899999999998</v>
      </c>
      <c r="J1170" s="11" t="str">
        <f t="shared" si="37"/>
        <v>P0098|May</v>
      </c>
    </row>
    <row r="1171" spans="1:10" ht="15" customHeight="1" x14ac:dyDescent="0.25">
      <c r="A1171" s="2" t="s">
        <v>231</v>
      </c>
      <c r="B1171" s="2" t="s">
        <v>4</v>
      </c>
      <c r="C1171" s="4">
        <v>33.217479042557002</v>
      </c>
      <c r="D1171" s="4">
        <v>12.23</v>
      </c>
      <c r="E1171" s="4">
        <v>537.01252095744303</v>
      </c>
      <c r="F1171" s="4">
        <v>0</v>
      </c>
      <c r="G1171" s="4">
        <v>85.96</v>
      </c>
      <c r="H1171" s="4">
        <v>669.84</v>
      </c>
      <c r="I1171" s="5">
        <f t="shared" si="36"/>
        <v>1338.2600000000002</v>
      </c>
      <c r="J1171" s="11" t="str">
        <f t="shared" si="37"/>
        <v>P0098|Jun</v>
      </c>
    </row>
    <row r="1172" spans="1:10" ht="15" customHeight="1" x14ac:dyDescent="0.25">
      <c r="A1172" s="2" t="s">
        <v>231</v>
      </c>
      <c r="B1172" s="2" t="s">
        <v>5</v>
      </c>
      <c r="C1172" s="4">
        <v>27.654366917618201</v>
      </c>
      <c r="D1172" s="4">
        <v>13.27</v>
      </c>
      <c r="E1172" s="4">
        <v>536.42563308238198</v>
      </c>
      <c r="F1172" s="4">
        <v>0</v>
      </c>
      <c r="G1172" s="4">
        <v>85.96</v>
      </c>
      <c r="H1172" s="4">
        <v>1795.54</v>
      </c>
      <c r="I1172" s="5">
        <f t="shared" si="36"/>
        <v>2458.8500000000004</v>
      </c>
      <c r="J1172" s="11" t="str">
        <f t="shared" si="37"/>
        <v>P0098|Jul</v>
      </c>
    </row>
    <row r="1173" spans="1:10" ht="15" customHeight="1" x14ac:dyDescent="0.25">
      <c r="A1173" s="2" t="s">
        <v>231</v>
      </c>
      <c r="B1173" s="2" t="s">
        <v>6</v>
      </c>
      <c r="C1173" s="4">
        <v>43.467946502741299</v>
      </c>
      <c r="D1173" s="4">
        <v>9.0299999999999994</v>
      </c>
      <c r="E1173" s="4">
        <v>679.56205349725894</v>
      </c>
      <c r="F1173" s="4">
        <v>0</v>
      </c>
      <c r="G1173" s="4">
        <v>85.96</v>
      </c>
      <c r="H1173" s="4">
        <v>1656.27</v>
      </c>
      <c r="I1173" s="5">
        <f t="shared" si="36"/>
        <v>2474.2900000000004</v>
      </c>
      <c r="J1173" s="11" t="str">
        <f t="shared" si="37"/>
        <v>P0098|Aug</v>
      </c>
    </row>
    <row r="1174" spans="1:10" ht="15" customHeight="1" x14ac:dyDescent="0.25">
      <c r="A1174" s="2" t="s">
        <v>231</v>
      </c>
      <c r="B1174" s="2" t="s">
        <v>7</v>
      </c>
      <c r="C1174" s="4">
        <v>65.735626137972901</v>
      </c>
      <c r="D1174" s="4">
        <v>12.65</v>
      </c>
      <c r="E1174" s="4">
        <v>532.66437386202699</v>
      </c>
      <c r="F1174" s="4">
        <v>0</v>
      </c>
      <c r="G1174" s="4">
        <v>85.96</v>
      </c>
      <c r="H1174" s="4">
        <v>354.6</v>
      </c>
      <c r="I1174" s="5">
        <f t="shared" si="36"/>
        <v>1051.6100000000001</v>
      </c>
      <c r="J1174" s="11" t="str">
        <f t="shared" si="37"/>
        <v>P0098|Sep</v>
      </c>
    </row>
    <row r="1175" spans="1:10" ht="15" customHeight="1" x14ac:dyDescent="0.25">
      <c r="A1175" s="2" t="s">
        <v>231</v>
      </c>
      <c r="B1175" s="2" t="s">
        <v>8</v>
      </c>
      <c r="C1175" s="4">
        <v>92.339717636416495</v>
      </c>
      <c r="D1175" s="4">
        <v>13.14</v>
      </c>
      <c r="E1175" s="4">
        <v>535.42028236358396</v>
      </c>
      <c r="F1175" s="4">
        <v>0</v>
      </c>
      <c r="G1175" s="4">
        <v>85.96</v>
      </c>
      <c r="H1175" s="4">
        <v>245.27</v>
      </c>
      <c r="I1175" s="5">
        <f t="shared" si="36"/>
        <v>972.13000000000045</v>
      </c>
      <c r="J1175" s="11" t="str">
        <f t="shared" si="37"/>
        <v>P0098|Oct</v>
      </c>
    </row>
    <row r="1176" spans="1:10" ht="15" customHeight="1" x14ac:dyDescent="0.25">
      <c r="A1176" s="2" t="s">
        <v>231</v>
      </c>
      <c r="B1176" s="2" t="s">
        <v>9</v>
      </c>
      <c r="C1176" s="4">
        <v>69.531912573979895</v>
      </c>
      <c r="D1176" s="4">
        <v>15.1</v>
      </c>
      <c r="E1176" s="4">
        <v>483.57283771155602</v>
      </c>
      <c r="F1176" s="4">
        <v>152.54524971446401</v>
      </c>
      <c r="G1176" s="4">
        <v>85.96</v>
      </c>
      <c r="H1176" s="4">
        <v>63.29</v>
      </c>
      <c r="I1176" s="5">
        <f t="shared" si="36"/>
        <v>870</v>
      </c>
      <c r="J1176" s="11" t="str">
        <f t="shared" si="37"/>
        <v>P0098|Nov</v>
      </c>
    </row>
    <row r="1177" spans="1:10" ht="15" customHeight="1" x14ac:dyDescent="0.25">
      <c r="A1177" s="2" t="s">
        <v>231</v>
      </c>
      <c r="B1177" s="2" t="s">
        <v>10</v>
      </c>
      <c r="C1177" s="4">
        <v>28.620858762863602</v>
      </c>
      <c r="D1177" s="4">
        <v>14.8</v>
      </c>
      <c r="E1177" s="4">
        <v>1097.1790968145201</v>
      </c>
      <c r="F1177" s="4">
        <v>115.37004442261799</v>
      </c>
      <c r="G1177" s="4">
        <v>85.96</v>
      </c>
      <c r="H1177" s="4">
        <v>111.67</v>
      </c>
      <c r="I1177" s="5">
        <f t="shared" si="36"/>
        <v>1453.600000000002</v>
      </c>
      <c r="J1177" s="11" t="str">
        <f t="shared" si="37"/>
        <v>P0098|Dec</v>
      </c>
    </row>
    <row r="1178" spans="1:10" ht="15" customHeight="1" x14ac:dyDescent="0.25">
      <c r="A1178" s="2" t="s">
        <v>231</v>
      </c>
      <c r="B1178" s="2" t="s">
        <v>11</v>
      </c>
      <c r="C1178" s="4">
        <v>34.756933479246499</v>
      </c>
      <c r="D1178" s="4">
        <v>25.38</v>
      </c>
      <c r="E1178" s="4">
        <v>944.015477214101</v>
      </c>
      <c r="F1178" s="4">
        <v>119.11758930665199</v>
      </c>
      <c r="G1178" s="4">
        <v>85.96</v>
      </c>
      <c r="H1178" s="4">
        <v>111.67</v>
      </c>
      <c r="I1178" s="5">
        <f t="shared" si="36"/>
        <v>1320.8999999999996</v>
      </c>
      <c r="J1178" s="11" t="str">
        <f t="shared" si="37"/>
        <v>P0098|Jan</v>
      </c>
    </row>
    <row r="1179" spans="1:10" ht="15" customHeight="1" x14ac:dyDescent="0.25">
      <c r="A1179" s="2" t="s">
        <v>231</v>
      </c>
      <c r="B1179" s="2" t="s">
        <v>12</v>
      </c>
      <c r="C1179" s="4">
        <v>41.742415457686803</v>
      </c>
      <c r="D1179" s="4">
        <v>4.8600000000000003</v>
      </c>
      <c r="E1179" s="4">
        <v>936.756008230985</v>
      </c>
      <c r="F1179" s="4">
        <v>118.201576311328</v>
      </c>
      <c r="G1179" s="4">
        <v>85.96</v>
      </c>
      <c r="H1179" s="4">
        <v>111.67</v>
      </c>
      <c r="I1179" s="5">
        <f t="shared" si="36"/>
        <v>1299.1899999999998</v>
      </c>
      <c r="J1179" s="11" t="str">
        <f t="shared" si="37"/>
        <v>P0098|Feb</v>
      </c>
    </row>
    <row r="1180" spans="1:10" ht="15" customHeight="1" x14ac:dyDescent="0.25">
      <c r="A1180" s="2" t="s">
        <v>231</v>
      </c>
      <c r="B1180" s="2" t="s">
        <v>13</v>
      </c>
      <c r="C1180" s="4">
        <v>44.224609200605698</v>
      </c>
      <c r="D1180" s="4">
        <v>13.67</v>
      </c>
      <c r="E1180" s="4">
        <v>796.133435319461</v>
      </c>
      <c r="F1180" s="4">
        <v>125.571955479933</v>
      </c>
      <c r="G1180" s="4">
        <v>85.96</v>
      </c>
      <c r="H1180" s="4">
        <v>111.67</v>
      </c>
      <c r="I1180" s="5">
        <f t="shared" si="36"/>
        <v>1177.2299999999998</v>
      </c>
      <c r="J1180" s="11" t="str">
        <f t="shared" si="37"/>
        <v>P0098|Mar</v>
      </c>
    </row>
    <row r="1181" spans="1:10" ht="15" customHeight="1" x14ac:dyDescent="0.25">
      <c r="A1181" s="2" t="s">
        <v>233</v>
      </c>
      <c r="B1181" s="2" t="s">
        <v>2</v>
      </c>
      <c r="C1181" s="4">
        <v>16.0711467015308</v>
      </c>
      <c r="D1181" s="4">
        <v>5.12</v>
      </c>
      <c r="E1181" s="4">
        <v>373.64885329846902</v>
      </c>
      <c r="F1181" s="4">
        <v>0</v>
      </c>
      <c r="G1181" s="4">
        <v>85.96</v>
      </c>
      <c r="H1181" s="4">
        <v>39.75</v>
      </c>
      <c r="I1181" s="5">
        <f t="shared" si="36"/>
        <v>520.54999999999973</v>
      </c>
      <c r="J1181" s="11" t="str">
        <f t="shared" si="37"/>
        <v>P0099|Apr</v>
      </c>
    </row>
    <row r="1182" spans="1:10" ht="15" customHeight="1" x14ac:dyDescent="0.25">
      <c r="A1182" s="2" t="s">
        <v>233</v>
      </c>
      <c r="B1182" s="2" t="s">
        <v>3</v>
      </c>
      <c r="C1182" s="4">
        <v>339.38758505078403</v>
      </c>
      <c r="D1182" s="4">
        <v>8.66</v>
      </c>
      <c r="E1182" s="4">
        <v>260.11241494921597</v>
      </c>
      <c r="F1182" s="4">
        <v>0</v>
      </c>
      <c r="G1182" s="4">
        <v>85.96</v>
      </c>
      <c r="H1182" s="4">
        <v>258.49</v>
      </c>
      <c r="I1182" s="5">
        <f t="shared" si="36"/>
        <v>952.61000000000013</v>
      </c>
      <c r="J1182" s="11" t="str">
        <f t="shared" si="37"/>
        <v>P0099|May</v>
      </c>
    </row>
    <row r="1183" spans="1:10" ht="15" customHeight="1" x14ac:dyDescent="0.25">
      <c r="A1183" s="2" t="s">
        <v>233</v>
      </c>
      <c r="B1183" s="2" t="s">
        <v>4</v>
      </c>
      <c r="C1183" s="4">
        <v>21.858395061728402</v>
      </c>
      <c r="D1183" s="4">
        <v>12.81</v>
      </c>
      <c r="E1183" s="4">
        <v>346.27160493827199</v>
      </c>
      <c r="F1183" s="4">
        <v>0</v>
      </c>
      <c r="G1183" s="4">
        <v>85.96</v>
      </c>
      <c r="H1183" s="4">
        <v>334.92</v>
      </c>
      <c r="I1183" s="5">
        <f t="shared" si="36"/>
        <v>801.82000000000039</v>
      </c>
      <c r="J1183" s="11" t="str">
        <f t="shared" si="37"/>
        <v>P0099|Jun</v>
      </c>
    </row>
    <row r="1184" spans="1:10" ht="15" customHeight="1" x14ac:dyDescent="0.25">
      <c r="A1184" s="2" t="s">
        <v>233</v>
      </c>
      <c r="B1184" s="2" t="s">
        <v>5</v>
      </c>
      <c r="C1184" s="4">
        <v>22.4134825764448</v>
      </c>
      <c r="D1184" s="4">
        <v>7.69</v>
      </c>
      <c r="E1184" s="4">
        <v>346.33651742355499</v>
      </c>
      <c r="F1184" s="4">
        <v>0</v>
      </c>
      <c r="G1184" s="4">
        <v>85.96</v>
      </c>
      <c r="H1184" s="4">
        <v>897.77</v>
      </c>
      <c r="I1184" s="5">
        <f t="shared" si="36"/>
        <v>1360.1699999999996</v>
      </c>
      <c r="J1184" s="11" t="str">
        <f t="shared" si="37"/>
        <v>P0099|Jul</v>
      </c>
    </row>
    <row r="1185" spans="1:10" ht="15" customHeight="1" x14ac:dyDescent="0.25">
      <c r="A1185" s="2" t="s">
        <v>233</v>
      </c>
      <c r="B1185" s="2" t="s">
        <v>6</v>
      </c>
      <c r="C1185" s="4">
        <v>353.78</v>
      </c>
      <c r="D1185" s="4">
        <v>8.99</v>
      </c>
      <c r="E1185" s="4">
        <v>252.7</v>
      </c>
      <c r="F1185" s="4">
        <v>0</v>
      </c>
      <c r="G1185" s="4">
        <v>85.96</v>
      </c>
      <c r="H1185" s="4">
        <v>828.13</v>
      </c>
      <c r="I1185" s="5">
        <f t="shared" si="36"/>
        <v>1529.56</v>
      </c>
      <c r="J1185" s="11" t="str">
        <f t="shared" si="37"/>
        <v>P0099|Aug</v>
      </c>
    </row>
    <row r="1186" spans="1:10" ht="15" customHeight="1" x14ac:dyDescent="0.25">
      <c r="A1186" s="2" t="s">
        <v>233</v>
      </c>
      <c r="B1186" s="2" t="s">
        <v>7</v>
      </c>
      <c r="C1186" s="4">
        <v>43.385613326602702</v>
      </c>
      <c r="D1186" s="4">
        <v>6.74</v>
      </c>
      <c r="E1186" s="4">
        <v>345.51438667339698</v>
      </c>
      <c r="F1186" s="4">
        <v>0</v>
      </c>
      <c r="G1186" s="4">
        <v>85.96</v>
      </c>
      <c r="H1186" s="4">
        <v>177.3</v>
      </c>
      <c r="I1186" s="5">
        <f t="shared" si="36"/>
        <v>658.89999999999964</v>
      </c>
      <c r="J1186" s="11" t="str">
        <f t="shared" si="37"/>
        <v>P0099|Sep</v>
      </c>
    </row>
    <row r="1187" spans="1:10" ht="15" customHeight="1" x14ac:dyDescent="0.25">
      <c r="A1187" s="2" t="s">
        <v>233</v>
      </c>
      <c r="B1187" s="2" t="s">
        <v>8</v>
      </c>
      <c r="C1187" s="4">
        <v>16.137305389221599</v>
      </c>
      <c r="D1187" s="4">
        <v>4.04</v>
      </c>
      <c r="E1187" s="4">
        <v>368.85269461077797</v>
      </c>
      <c r="F1187" s="4">
        <v>0</v>
      </c>
      <c r="G1187" s="4">
        <v>85.96</v>
      </c>
      <c r="H1187" s="4">
        <v>122.63</v>
      </c>
      <c r="I1187" s="5">
        <f t="shared" si="36"/>
        <v>597.61999999999955</v>
      </c>
      <c r="J1187" s="11" t="str">
        <f t="shared" si="37"/>
        <v>P0099|Oct</v>
      </c>
    </row>
    <row r="1188" spans="1:10" ht="15" customHeight="1" x14ac:dyDescent="0.25">
      <c r="A1188" s="2" t="s">
        <v>233</v>
      </c>
      <c r="B1188" s="2" t="s">
        <v>9</v>
      </c>
      <c r="C1188" s="4">
        <v>38.738882734609902</v>
      </c>
      <c r="D1188" s="4">
        <v>4.04</v>
      </c>
      <c r="E1188" s="4">
        <v>321.00015825288801</v>
      </c>
      <c r="F1188" s="4">
        <v>101.260959012502</v>
      </c>
      <c r="G1188" s="4">
        <v>85.96</v>
      </c>
      <c r="H1188" s="4">
        <v>31.64</v>
      </c>
      <c r="I1188" s="5">
        <f t="shared" si="36"/>
        <v>582.63999999999987</v>
      </c>
      <c r="J1188" s="11" t="str">
        <f t="shared" si="37"/>
        <v>P0099|Nov</v>
      </c>
    </row>
    <row r="1189" spans="1:10" ht="15" customHeight="1" x14ac:dyDescent="0.25">
      <c r="A1189" s="2" t="s">
        <v>233</v>
      </c>
      <c r="B1189" s="2" t="s">
        <v>10</v>
      </c>
      <c r="C1189" s="4">
        <v>33.347610351578602</v>
      </c>
      <c r="D1189" s="4">
        <v>4.04</v>
      </c>
      <c r="E1189" s="4">
        <v>724.29198953654804</v>
      </c>
      <c r="F1189" s="4">
        <v>76.1604001118734</v>
      </c>
      <c r="G1189" s="4">
        <v>85.96</v>
      </c>
      <c r="H1189" s="4">
        <v>55.84</v>
      </c>
      <c r="I1189" s="5">
        <f t="shared" si="36"/>
        <v>979.6400000000001</v>
      </c>
      <c r="J1189" s="11" t="str">
        <f t="shared" si="37"/>
        <v>P0099|Dec</v>
      </c>
    </row>
    <row r="1190" spans="1:10" ht="15" customHeight="1" x14ac:dyDescent="0.25">
      <c r="A1190" s="2" t="s">
        <v>233</v>
      </c>
      <c r="B1190" s="2" t="s">
        <v>11</v>
      </c>
      <c r="C1190" s="4">
        <v>376.70115081206501</v>
      </c>
      <c r="D1190" s="4">
        <v>7.2</v>
      </c>
      <c r="E1190" s="4">
        <v>470.07517401392101</v>
      </c>
      <c r="F1190" s="4">
        <v>74.143675174013893</v>
      </c>
      <c r="G1190" s="4">
        <v>85.96</v>
      </c>
      <c r="H1190" s="4">
        <v>55.84</v>
      </c>
      <c r="I1190" s="5">
        <f t="shared" si="36"/>
        <v>1069.9199999999998</v>
      </c>
      <c r="J1190" s="11" t="str">
        <f t="shared" si="37"/>
        <v>P0099|Jan</v>
      </c>
    </row>
    <row r="1191" spans="1:10" ht="15" customHeight="1" x14ac:dyDescent="0.25">
      <c r="A1191" s="2" t="s">
        <v>233</v>
      </c>
      <c r="B1191" s="2" t="s">
        <v>12</v>
      </c>
      <c r="C1191" s="4">
        <v>18.190175877600598</v>
      </c>
      <c r="D1191" s="4">
        <v>4.04</v>
      </c>
      <c r="E1191" s="4">
        <v>529.60644407902601</v>
      </c>
      <c r="F1191" s="4">
        <v>83.533380043373597</v>
      </c>
      <c r="G1191" s="4">
        <v>85.96</v>
      </c>
      <c r="H1191" s="4">
        <v>55.84</v>
      </c>
      <c r="I1191" s="5">
        <f t="shared" si="36"/>
        <v>777.17000000000019</v>
      </c>
      <c r="J1191" s="11" t="str">
        <f t="shared" si="37"/>
        <v>P0099|Feb</v>
      </c>
    </row>
    <row r="1192" spans="1:10" ht="15" customHeight="1" x14ac:dyDescent="0.25">
      <c r="A1192" s="2" t="s">
        <v>233</v>
      </c>
      <c r="B1192" s="2" t="s">
        <v>13</v>
      </c>
      <c r="C1192" s="4">
        <v>56.570650358498497</v>
      </c>
      <c r="D1192" s="4">
        <v>7.24</v>
      </c>
      <c r="E1192" s="4">
        <v>413.35875158161099</v>
      </c>
      <c r="F1192" s="4">
        <v>86.930598059890301</v>
      </c>
      <c r="G1192" s="4">
        <v>85.96</v>
      </c>
      <c r="H1192" s="4">
        <v>55.84</v>
      </c>
      <c r="I1192" s="5">
        <f t="shared" si="36"/>
        <v>705.89999999999986</v>
      </c>
      <c r="J1192" s="11" t="str">
        <f t="shared" si="37"/>
        <v>P0099|Mar</v>
      </c>
    </row>
    <row r="1193" spans="1:10" ht="15" customHeight="1" x14ac:dyDescent="0.25">
      <c r="A1193" s="2" t="s">
        <v>235</v>
      </c>
      <c r="B1193" s="2" t="s">
        <v>2</v>
      </c>
      <c r="C1193" s="4">
        <v>67.118438690022799</v>
      </c>
      <c r="D1193" s="4">
        <v>13.63</v>
      </c>
      <c r="E1193" s="4">
        <v>433.15156130997701</v>
      </c>
      <c r="F1193" s="4">
        <v>0</v>
      </c>
      <c r="G1193" s="4">
        <v>85.96</v>
      </c>
      <c r="H1193" s="4">
        <v>59.62</v>
      </c>
      <c r="I1193" s="5">
        <f t="shared" si="36"/>
        <v>659.4799999999999</v>
      </c>
      <c r="J1193" s="11" t="str">
        <f t="shared" si="37"/>
        <v>P0100|Apr</v>
      </c>
    </row>
    <row r="1194" spans="1:10" ht="15" customHeight="1" x14ac:dyDescent="0.25">
      <c r="A1194" s="2" t="s">
        <v>235</v>
      </c>
      <c r="B1194" s="2" t="s">
        <v>3</v>
      </c>
      <c r="C1194" s="4">
        <v>16.445966364002299</v>
      </c>
      <c r="D1194" s="4">
        <v>5.71</v>
      </c>
      <c r="E1194" s="4">
        <v>469.26403363599798</v>
      </c>
      <c r="F1194" s="4">
        <v>0</v>
      </c>
      <c r="G1194" s="4">
        <v>85.96</v>
      </c>
      <c r="H1194" s="4">
        <v>387.74</v>
      </c>
      <c r="I1194" s="5">
        <f t="shared" si="36"/>
        <v>965.12000000000035</v>
      </c>
      <c r="J1194" s="11" t="str">
        <f t="shared" si="37"/>
        <v>P0100|May</v>
      </c>
    </row>
    <row r="1195" spans="1:10" ht="15" customHeight="1" x14ac:dyDescent="0.25">
      <c r="A1195" s="2" t="s">
        <v>235</v>
      </c>
      <c r="B1195" s="2" t="s">
        <v>4</v>
      </c>
      <c r="C1195" s="4">
        <v>29.352108958522901</v>
      </c>
      <c r="D1195" s="4">
        <v>10.14</v>
      </c>
      <c r="E1195" s="4">
        <v>430.41789104147699</v>
      </c>
      <c r="F1195" s="4">
        <v>0</v>
      </c>
      <c r="G1195" s="4">
        <v>85.96</v>
      </c>
      <c r="H1195" s="4">
        <v>502.38</v>
      </c>
      <c r="I1195" s="5">
        <f t="shared" si="36"/>
        <v>1058.25</v>
      </c>
      <c r="J1195" s="11" t="str">
        <f t="shared" si="37"/>
        <v>P0100|Jun</v>
      </c>
    </row>
    <row r="1196" spans="1:10" ht="15" customHeight="1" x14ac:dyDescent="0.25">
      <c r="A1196" s="2" t="s">
        <v>235</v>
      </c>
      <c r="B1196" s="2" t="s">
        <v>5</v>
      </c>
      <c r="C1196" s="4">
        <v>54.067887219896598</v>
      </c>
      <c r="D1196" s="4">
        <v>15.53</v>
      </c>
      <c r="E1196" s="4">
        <v>422.22211278010298</v>
      </c>
      <c r="F1196" s="4">
        <v>0</v>
      </c>
      <c r="G1196" s="4">
        <v>85.96</v>
      </c>
      <c r="H1196" s="4">
        <v>1346.66</v>
      </c>
      <c r="I1196" s="5">
        <f t="shared" si="36"/>
        <v>1924.4399999999996</v>
      </c>
      <c r="J1196" s="11" t="str">
        <f t="shared" si="37"/>
        <v>P0100|Jul</v>
      </c>
    </row>
    <row r="1197" spans="1:10" ht="15" customHeight="1" x14ac:dyDescent="0.25">
      <c r="A1197" s="2" t="s">
        <v>235</v>
      </c>
      <c r="B1197" s="2" t="s">
        <v>6</v>
      </c>
      <c r="C1197" s="4">
        <v>39.005857673160499</v>
      </c>
      <c r="D1197" s="4">
        <v>11.47</v>
      </c>
      <c r="E1197" s="4">
        <v>537.55414232683904</v>
      </c>
      <c r="F1197" s="4">
        <v>0</v>
      </c>
      <c r="G1197" s="4">
        <v>85.96</v>
      </c>
      <c r="H1197" s="4">
        <v>1242.2</v>
      </c>
      <c r="I1197" s="5">
        <f t="shared" si="36"/>
        <v>1916.1899999999996</v>
      </c>
      <c r="J1197" s="11" t="str">
        <f t="shared" si="37"/>
        <v>P0100|Aug</v>
      </c>
    </row>
    <row r="1198" spans="1:10" ht="15" customHeight="1" x14ac:dyDescent="0.25">
      <c r="A1198" s="2" t="s">
        <v>235</v>
      </c>
      <c r="B1198" s="2" t="s">
        <v>7</v>
      </c>
      <c r="C1198" s="4">
        <v>52.542763147032097</v>
      </c>
      <c r="D1198" s="4">
        <v>10.76</v>
      </c>
      <c r="E1198" s="4">
        <v>432.187236852968</v>
      </c>
      <c r="F1198" s="4">
        <v>0</v>
      </c>
      <c r="G1198" s="4">
        <v>85.96</v>
      </c>
      <c r="H1198" s="4">
        <v>265.95</v>
      </c>
      <c r="I1198" s="5">
        <f t="shared" si="36"/>
        <v>847.40000000000009</v>
      </c>
      <c r="J1198" s="11" t="str">
        <f t="shared" si="37"/>
        <v>P0100|Sep</v>
      </c>
    </row>
    <row r="1199" spans="1:10" ht="15" customHeight="1" x14ac:dyDescent="0.25">
      <c r="A1199" s="2" t="s">
        <v>235</v>
      </c>
      <c r="B1199" s="2" t="s">
        <v>8</v>
      </c>
      <c r="C1199" s="4">
        <v>62.327554143221498</v>
      </c>
      <c r="D1199" s="4">
        <v>12.54</v>
      </c>
      <c r="E1199" s="4">
        <v>433.862445856779</v>
      </c>
      <c r="F1199" s="4">
        <v>0</v>
      </c>
      <c r="G1199" s="4">
        <v>85.96</v>
      </c>
      <c r="H1199" s="4">
        <v>183.95</v>
      </c>
      <c r="I1199" s="5">
        <f t="shared" si="36"/>
        <v>778.64000000000055</v>
      </c>
      <c r="J1199" s="11" t="str">
        <f t="shared" si="37"/>
        <v>P0100|Oct</v>
      </c>
    </row>
    <row r="1200" spans="1:10" ht="15" customHeight="1" x14ac:dyDescent="0.25">
      <c r="A1200" s="2" t="s">
        <v>235</v>
      </c>
      <c r="B1200" s="2" t="s">
        <v>9</v>
      </c>
      <c r="C1200" s="4">
        <v>27.6305092453272</v>
      </c>
      <c r="D1200" s="4">
        <v>10.28</v>
      </c>
      <c r="E1200" s="4">
        <v>399.74480890761401</v>
      </c>
      <c r="F1200" s="4">
        <v>126.104681847059</v>
      </c>
      <c r="G1200" s="4">
        <v>85.96</v>
      </c>
      <c r="H1200" s="4">
        <v>47.47</v>
      </c>
      <c r="I1200" s="5">
        <f t="shared" si="36"/>
        <v>697.19000000000028</v>
      </c>
      <c r="J1200" s="11" t="str">
        <f t="shared" si="37"/>
        <v>P0100|Nov</v>
      </c>
    </row>
    <row r="1201" spans="1:10" ht="15" customHeight="1" x14ac:dyDescent="0.25">
      <c r="A1201" s="2" t="s">
        <v>235</v>
      </c>
      <c r="B1201" s="2" t="s">
        <v>10</v>
      </c>
      <c r="C1201" s="4">
        <v>19.019115894175801</v>
      </c>
      <c r="D1201" s="4">
        <v>12.3</v>
      </c>
      <c r="E1201" s="4">
        <v>896.31906177643202</v>
      </c>
      <c r="F1201" s="4">
        <v>94.251822329392098</v>
      </c>
      <c r="G1201" s="4">
        <v>85.96</v>
      </c>
      <c r="H1201" s="4">
        <v>83.75</v>
      </c>
      <c r="I1201" s="5">
        <f t="shared" si="36"/>
        <v>1191.5999999999999</v>
      </c>
      <c r="J1201" s="11" t="str">
        <f t="shared" si="37"/>
        <v>P0100|Dec</v>
      </c>
    </row>
    <row r="1202" spans="1:10" ht="15" customHeight="1" x14ac:dyDescent="0.25">
      <c r="A1202" s="2" t="s">
        <v>235</v>
      </c>
      <c r="B1202" s="2" t="s">
        <v>11</v>
      </c>
      <c r="C1202" s="4">
        <v>29.065568887050102</v>
      </c>
      <c r="D1202" s="4">
        <v>9.15</v>
      </c>
      <c r="E1202" s="4">
        <v>773.93526622322599</v>
      </c>
      <c r="F1202" s="4">
        <v>97.659164889723399</v>
      </c>
      <c r="G1202" s="4">
        <v>85.96</v>
      </c>
      <c r="H1202" s="4">
        <v>83.75</v>
      </c>
      <c r="I1202" s="5">
        <f t="shared" si="36"/>
        <v>1079.5199999999995</v>
      </c>
      <c r="J1202" s="11" t="str">
        <f t="shared" si="37"/>
        <v>P0100|Jan</v>
      </c>
    </row>
    <row r="1203" spans="1:10" ht="15" customHeight="1" x14ac:dyDescent="0.25">
      <c r="A1203" s="2" t="s">
        <v>235</v>
      </c>
      <c r="B1203" s="2" t="s">
        <v>12</v>
      </c>
      <c r="C1203" s="4">
        <v>21.916726608215601</v>
      </c>
      <c r="D1203" s="4">
        <v>16.64</v>
      </c>
      <c r="E1203" s="4">
        <v>664.42286980695599</v>
      </c>
      <c r="F1203" s="4">
        <v>104.800403584829</v>
      </c>
      <c r="G1203" s="4">
        <v>85.96</v>
      </c>
      <c r="H1203" s="4">
        <v>83.75</v>
      </c>
      <c r="I1203" s="5">
        <f t="shared" si="36"/>
        <v>977.49000000000069</v>
      </c>
      <c r="J1203" s="11" t="str">
        <f t="shared" si="37"/>
        <v>P0100|Feb</v>
      </c>
    </row>
    <row r="1204" spans="1:10" ht="15" customHeight="1" x14ac:dyDescent="0.25">
      <c r="A1204" s="2" t="s">
        <v>235</v>
      </c>
      <c r="B1204" s="2" t="s">
        <v>13</v>
      </c>
      <c r="C1204" s="4">
        <v>21.902558600583099</v>
      </c>
      <c r="D1204" s="4">
        <v>4.04</v>
      </c>
      <c r="E1204" s="4">
        <v>658.90705539358601</v>
      </c>
      <c r="F1204" s="4">
        <v>103.930386005831</v>
      </c>
      <c r="G1204" s="4">
        <v>85.96</v>
      </c>
      <c r="H1204" s="4">
        <v>83.75</v>
      </c>
      <c r="I1204" s="5">
        <f t="shared" si="36"/>
        <v>958.49000000000012</v>
      </c>
      <c r="J1204" s="11" t="str">
        <f t="shared" si="37"/>
        <v>P0100|Mar</v>
      </c>
    </row>
    <row r="1205" spans="1:10" ht="15" customHeight="1" x14ac:dyDescent="0.25">
      <c r="A1205" s="2" t="s">
        <v>237</v>
      </c>
      <c r="B1205" s="2" t="s">
        <v>2</v>
      </c>
      <c r="C1205" s="4">
        <v>15.014320661380999</v>
      </c>
      <c r="D1205" s="4">
        <v>4.04</v>
      </c>
      <c r="E1205" s="4">
        <v>277.67567933861898</v>
      </c>
      <c r="F1205" s="4">
        <v>0</v>
      </c>
      <c r="G1205" s="4">
        <v>85.96</v>
      </c>
      <c r="H1205" s="4">
        <v>19.87</v>
      </c>
      <c r="I1205" s="5">
        <f t="shared" si="36"/>
        <v>402.55999999999995</v>
      </c>
      <c r="J1205" s="11" t="str">
        <f t="shared" si="37"/>
        <v>P0101|Apr</v>
      </c>
    </row>
    <row r="1206" spans="1:10" ht="15" customHeight="1" x14ac:dyDescent="0.25">
      <c r="A1206" s="2" t="s">
        <v>237</v>
      </c>
      <c r="B1206" s="2" t="s">
        <v>3</v>
      </c>
      <c r="C1206" s="4">
        <v>37.744645323289397</v>
      </c>
      <c r="D1206" s="4">
        <v>8.0399999999999991</v>
      </c>
      <c r="E1206" s="4">
        <v>273.79535467671099</v>
      </c>
      <c r="F1206" s="4">
        <v>0</v>
      </c>
      <c r="G1206" s="4">
        <v>85.96</v>
      </c>
      <c r="H1206" s="4">
        <v>129.25</v>
      </c>
      <c r="I1206" s="5">
        <f t="shared" si="36"/>
        <v>534.79000000000042</v>
      </c>
      <c r="J1206" s="11" t="str">
        <f t="shared" si="37"/>
        <v>P0101|May</v>
      </c>
    </row>
    <row r="1207" spans="1:10" ht="15" customHeight="1" x14ac:dyDescent="0.25">
      <c r="A1207" s="2" t="s">
        <v>237</v>
      </c>
      <c r="B1207" s="2" t="s">
        <v>4</v>
      </c>
      <c r="C1207" s="4">
        <v>14.575725418445501</v>
      </c>
      <c r="D1207" s="4">
        <v>4.3499999999999996</v>
      </c>
      <c r="E1207" s="4">
        <v>269.56427458155503</v>
      </c>
      <c r="F1207" s="4">
        <v>0</v>
      </c>
      <c r="G1207" s="4">
        <v>85.96</v>
      </c>
      <c r="H1207" s="4">
        <v>167.46</v>
      </c>
      <c r="I1207" s="5">
        <f t="shared" si="36"/>
        <v>541.91000000000054</v>
      </c>
      <c r="J1207" s="11" t="str">
        <f t="shared" si="37"/>
        <v>P0101|Jun</v>
      </c>
    </row>
    <row r="1208" spans="1:10" ht="15" customHeight="1" x14ac:dyDescent="0.25">
      <c r="A1208" s="2" t="s">
        <v>237</v>
      </c>
      <c r="B1208" s="2" t="s">
        <v>5</v>
      </c>
      <c r="C1208" s="4">
        <v>12.4723900353909</v>
      </c>
      <c r="D1208" s="4">
        <v>8.17</v>
      </c>
      <c r="E1208" s="4">
        <v>345.99760996460901</v>
      </c>
      <c r="F1208" s="4">
        <v>0</v>
      </c>
      <c r="G1208" s="4">
        <v>85.96</v>
      </c>
      <c r="H1208" s="4">
        <v>448.89</v>
      </c>
      <c r="I1208" s="5">
        <f t="shared" si="36"/>
        <v>901.4899999999999</v>
      </c>
      <c r="J1208" s="11" t="str">
        <f t="shared" si="37"/>
        <v>P0101|Jul</v>
      </c>
    </row>
    <row r="1209" spans="1:10" ht="15" customHeight="1" x14ac:dyDescent="0.25">
      <c r="A1209" s="2" t="s">
        <v>237</v>
      </c>
      <c r="B1209" s="2" t="s">
        <v>6</v>
      </c>
      <c r="C1209" s="4">
        <v>14.782455106051399</v>
      </c>
      <c r="D1209" s="4">
        <v>5.14</v>
      </c>
      <c r="E1209" s="4">
        <v>273.38754489394898</v>
      </c>
      <c r="F1209" s="4">
        <v>0</v>
      </c>
      <c r="G1209" s="4">
        <v>85.96</v>
      </c>
      <c r="H1209" s="4">
        <v>414.07</v>
      </c>
      <c r="I1209" s="5">
        <f t="shared" si="36"/>
        <v>793.34000000000037</v>
      </c>
      <c r="J1209" s="11" t="str">
        <f t="shared" si="37"/>
        <v>P0101|Aug</v>
      </c>
    </row>
    <row r="1210" spans="1:10" ht="15" customHeight="1" x14ac:dyDescent="0.25">
      <c r="A1210" s="2" t="s">
        <v>237</v>
      </c>
      <c r="B1210" s="2" t="s">
        <v>7</v>
      </c>
      <c r="C1210" s="4">
        <v>21.142014846235401</v>
      </c>
      <c r="D1210" s="4">
        <v>4.04</v>
      </c>
      <c r="E1210" s="4">
        <v>272.04798515376501</v>
      </c>
      <c r="F1210" s="4">
        <v>0</v>
      </c>
      <c r="G1210" s="4">
        <v>85.96</v>
      </c>
      <c r="H1210" s="4">
        <v>88.65</v>
      </c>
      <c r="I1210" s="5">
        <f t="shared" si="36"/>
        <v>471.84000000000037</v>
      </c>
      <c r="J1210" s="11" t="str">
        <f t="shared" si="37"/>
        <v>P0101|Sep</v>
      </c>
    </row>
    <row r="1211" spans="1:10" ht="15" customHeight="1" x14ac:dyDescent="0.25">
      <c r="A1211" s="2" t="s">
        <v>237</v>
      </c>
      <c r="B1211" s="2" t="s">
        <v>8</v>
      </c>
      <c r="C1211" s="4">
        <v>259.73513313100301</v>
      </c>
      <c r="D1211" s="4">
        <v>4.08</v>
      </c>
      <c r="E1211" s="4">
        <v>202.45486686899699</v>
      </c>
      <c r="F1211" s="4">
        <v>0</v>
      </c>
      <c r="G1211" s="4">
        <v>85.96</v>
      </c>
      <c r="H1211" s="4">
        <v>61.32</v>
      </c>
      <c r="I1211" s="5">
        <f t="shared" si="36"/>
        <v>613.55000000000007</v>
      </c>
      <c r="J1211" s="11" t="str">
        <f t="shared" si="37"/>
        <v>P0101|Oct</v>
      </c>
    </row>
    <row r="1212" spans="1:10" ht="15" customHeight="1" x14ac:dyDescent="0.25">
      <c r="A1212" s="2" t="s">
        <v>237</v>
      </c>
      <c r="B1212" s="2" t="s">
        <v>9</v>
      </c>
      <c r="C1212" s="4">
        <v>14.212681893344399</v>
      </c>
      <c r="D1212" s="4">
        <v>5.95</v>
      </c>
      <c r="E1212" s="4">
        <v>245.95494005787501</v>
      </c>
      <c r="F1212" s="4">
        <v>79.812378048780502</v>
      </c>
      <c r="G1212" s="4">
        <v>85.96</v>
      </c>
      <c r="H1212" s="4">
        <v>15.82</v>
      </c>
      <c r="I1212" s="5">
        <f t="shared" si="36"/>
        <v>447.70999999999987</v>
      </c>
      <c r="J1212" s="11" t="str">
        <f t="shared" si="37"/>
        <v>P0101|Nov</v>
      </c>
    </row>
    <row r="1213" spans="1:10" ht="15" customHeight="1" x14ac:dyDescent="0.25">
      <c r="A1213" s="2" t="s">
        <v>237</v>
      </c>
      <c r="B1213" s="2" t="s">
        <v>10</v>
      </c>
      <c r="C1213" s="4">
        <v>10.175786013276401</v>
      </c>
      <c r="D1213" s="4">
        <v>4.04</v>
      </c>
      <c r="E1213" s="4">
        <v>563.08697306667796</v>
      </c>
      <c r="F1213" s="4">
        <v>60.907240920045702</v>
      </c>
      <c r="G1213" s="4">
        <v>85.96</v>
      </c>
      <c r="H1213" s="4">
        <v>27.92</v>
      </c>
      <c r="I1213" s="5">
        <f t="shared" si="36"/>
        <v>752.09000000000015</v>
      </c>
      <c r="J1213" s="11" t="str">
        <f t="shared" si="37"/>
        <v>P0101|Dec</v>
      </c>
    </row>
    <row r="1214" spans="1:10" ht="15" customHeight="1" x14ac:dyDescent="0.25">
      <c r="A1214" s="2" t="s">
        <v>237</v>
      </c>
      <c r="B1214" s="2" t="s">
        <v>11</v>
      </c>
      <c r="C1214" s="4">
        <v>10.783023573201</v>
      </c>
      <c r="D1214" s="4">
        <v>5.65</v>
      </c>
      <c r="E1214" s="4">
        <v>498.55459057071999</v>
      </c>
      <c r="F1214" s="4">
        <v>64.712385856079393</v>
      </c>
      <c r="G1214" s="4">
        <v>85.96</v>
      </c>
      <c r="H1214" s="4">
        <v>27.92</v>
      </c>
      <c r="I1214" s="5">
        <f t="shared" si="36"/>
        <v>693.58000000000038</v>
      </c>
      <c r="J1214" s="11" t="str">
        <f t="shared" si="37"/>
        <v>P0101|Jan</v>
      </c>
    </row>
    <row r="1215" spans="1:10" ht="15" customHeight="1" x14ac:dyDescent="0.25">
      <c r="A1215" s="2" t="s">
        <v>237</v>
      </c>
      <c r="B1215" s="2" t="s">
        <v>12</v>
      </c>
      <c r="C1215" s="4">
        <v>18.126736368213699</v>
      </c>
      <c r="D1215" s="4">
        <v>4.04</v>
      </c>
      <c r="E1215" s="4">
        <v>416.02345763113499</v>
      </c>
      <c r="F1215" s="4">
        <v>67.499806000651603</v>
      </c>
      <c r="G1215" s="4">
        <v>85.96</v>
      </c>
      <c r="H1215" s="4">
        <v>27.92</v>
      </c>
      <c r="I1215" s="5">
        <f t="shared" si="36"/>
        <v>619.57000000000028</v>
      </c>
      <c r="J1215" s="11" t="str">
        <f t="shared" si="37"/>
        <v>P0101|Feb</v>
      </c>
    </row>
    <row r="1216" spans="1:10" ht="15" customHeight="1" x14ac:dyDescent="0.25">
      <c r="A1216" s="2" t="s">
        <v>237</v>
      </c>
      <c r="B1216" s="2" t="s">
        <v>13</v>
      </c>
      <c r="C1216" s="4">
        <v>10.9980960960961</v>
      </c>
      <c r="D1216" s="4">
        <v>4.04</v>
      </c>
      <c r="E1216" s="4">
        <v>406.798798798799</v>
      </c>
      <c r="F1216" s="4">
        <v>66.003105105105107</v>
      </c>
      <c r="G1216" s="4">
        <v>85.96</v>
      </c>
      <c r="H1216" s="4">
        <v>27.92</v>
      </c>
      <c r="I1216" s="5">
        <f t="shared" si="36"/>
        <v>601.72000000000025</v>
      </c>
      <c r="J1216" s="11" t="str">
        <f t="shared" si="37"/>
        <v>P0101|Mar</v>
      </c>
    </row>
    <row r="1217" spans="1:10" ht="15" customHeight="1" x14ac:dyDescent="0.25">
      <c r="A1217" s="2" t="s">
        <v>239</v>
      </c>
      <c r="B1217" s="2" t="s">
        <v>2</v>
      </c>
      <c r="C1217" s="4">
        <v>15.593614425015</v>
      </c>
      <c r="D1217" s="4">
        <v>8.43</v>
      </c>
      <c r="E1217" s="4">
        <v>362.54638557498498</v>
      </c>
      <c r="F1217" s="4">
        <v>0</v>
      </c>
      <c r="G1217" s="4">
        <v>85.96</v>
      </c>
      <c r="H1217" s="4">
        <v>39.75</v>
      </c>
      <c r="I1217" s="5">
        <f t="shared" si="36"/>
        <v>512.28</v>
      </c>
      <c r="J1217" s="11" t="str">
        <f t="shared" si="37"/>
        <v>P0102|Apr</v>
      </c>
    </row>
    <row r="1218" spans="1:10" ht="15" customHeight="1" x14ac:dyDescent="0.25">
      <c r="A1218" s="2" t="s">
        <v>239</v>
      </c>
      <c r="B1218" s="2" t="s">
        <v>3</v>
      </c>
      <c r="C1218" s="4">
        <v>44.598624880237999</v>
      </c>
      <c r="D1218" s="4">
        <v>4.04</v>
      </c>
      <c r="E1218" s="4">
        <v>351.83137511976201</v>
      </c>
      <c r="F1218" s="4">
        <v>0</v>
      </c>
      <c r="G1218" s="4">
        <v>85.96</v>
      </c>
      <c r="H1218" s="4">
        <v>258.49</v>
      </c>
      <c r="I1218" s="5">
        <f t="shared" si="36"/>
        <v>744.92000000000007</v>
      </c>
      <c r="J1218" s="11" t="str">
        <f t="shared" si="37"/>
        <v>P0102|May</v>
      </c>
    </row>
    <row r="1219" spans="1:10" ht="15" customHeight="1" x14ac:dyDescent="0.25">
      <c r="A1219" s="2" t="s">
        <v>239</v>
      </c>
      <c r="B1219" s="2" t="s">
        <v>4</v>
      </c>
      <c r="C1219" s="4">
        <v>28.0105291894162</v>
      </c>
      <c r="D1219" s="4">
        <v>4.04</v>
      </c>
      <c r="E1219" s="4">
        <v>340.45947081058398</v>
      </c>
      <c r="F1219" s="4">
        <v>0</v>
      </c>
      <c r="G1219" s="4">
        <v>85.96</v>
      </c>
      <c r="H1219" s="4">
        <v>334.92</v>
      </c>
      <c r="I1219" s="5">
        <f t="shared" si="36"/>
        <v>793.3900000000001</v>
      </c>
      <c r="J1219" s="11" t="str">
        <f t="shared" si="37"/>
        <v>P0102|Jun</v>
      </c>
    </row>
    <row r="1220" spans="1:10" ht="15" customHeight="1" x14ac:dyDescent="0.25">
      <c r="A1220" s="2" t="s">
        <v>239</v>
      </c>
      <c r="B1220" s="2" t="s">
        <v>5</v>
      </c>
      <c r="C1220" s="4">
        <v>15.1463385697023</v>
      </c>
      <c r="D1220" s="4">
        <v>4.04</v>
      </c>
      <c r="E1220" s="4">
        <v>439.89366143029798</v>
      </c>
      <c r="F1220" s="4">
        <v>0</v>
      </c>
      <c r="G1220" s="4">
        <v>85.96</v>
      </c>
      <c r="H1220" s="4">
        <v>897.77</v>
      </c>
      <c r="I1220" s="5">
        <f t="shared" si="36"/>
        <v>1442.8100000000004</v>
      </c>
      <c r="J1220" s="11" t="str">
        <f t="shared" si="37"/>
        <v>P0102|Jul</v>
      </c>
    </row>
    <row r="1221" spans="1:10" ht="15" customHeight="1" x14ac:dyDescent="0.25">
      <c r="A1221" s="2" t="s">
        <v>239</v>
      </c>
      <c r="B1221" s="2" t="s">
        <v>6</v>
      </c>
      <c r="C1221" s="4">
        <v>38.243487197352401</v>
      </c>
      <c r="D1221" s="4">
        <v>4.04</v>
      </c>
      <c r="E1221" s="4">
        <v>438.01651280264798</v>
      </c>
      <c r="F1221" s="4">
        <v>0</v>
      </c>
      <c r="G1221" s="4">
        <v>85.96</v>
      </c>
      <c r="H1221" s="4">
        <v>828.13</v>
      </c>
      <c r="I1221" s="5">
        <f t="shared" ref="I1221:I1284" si="38">SUM(C1221:H1221)</f>
        <v>1394.3900000000003</v>
      </c>
      <c r="J1221" s="11" t="str">
        <f t="shared" ref="J1221:J1284" si="39">A1221&amp;"|"&amp;B1221</f>
        <v>P0102|Aug</v>
      </c>
    </row>
    <row r="1222" spans="1:10" ht="15" customHeight="1" x14ac:dyDescent="0.25">
      <c r="A1222" s="2" t="s">
        <v>239</v>
      </c>
      <c r="B1222" s="2" t="s">
        <v>7</v>
      </c>
      <c r="C1222" s="4">
        <v>15.4228904505093</v>
      </c>
      <c r="D1222" s="4">
        <v>4.04</v>
      </c>
      <c r="E1222" s="4">
        <v>358.57710954949101</v>
      </c>
      <c r="F1222" s="4">
        <v>0</v>
      </c>
      <c r="G1222" s="4">
        <v>85.96</v>
      </c>
      <c r="H1222" s="4">
        <v>177.3</v>
      </c>
      <c r="I1222" s="5">
        <f t="shared" si="38"/>
        <v>641.3000000000003</v>
      </c>
      <c r="J1222" s="11" t="str">
        <f t="shared" si="39"/>
        <v>P0102|Sep</v>
      </c>
    </row>
    <row r="1223" spans="1:10" ht="15" customHeight="1" x14ac:dyDescent="0.25">
      <c r="A1223" s="2" t="s">
        <v>239</v>
      </c>
      <c r="B1223" s="2" t="s">
        <v>8</v>
      </c>
      <c r="C1223" s="4">
        <v>29.870214997378099</v>
      </c>
      <c r="D1223" s="4">
        <v>5.0999999999999996</v>
      </c>
      <c r="E1223" s="4">
        <v>357.62978500262199</v>
      </c>
      <c r="F1223" s="4">
        <v>0</v>
      </c>
      <c r="G1223" s="4">
        <v>85.96</v>
      </c>
      <c r="H1223" s="4">
        <v>122.63</v>
      </c>
      <c r="I1223" s="5">
        <f t="shared" si="38"/>
        <v>601.19000000000005</v>
      </c>
      <c r="J1223" s="11" t="str">
        <f t="shared" si="39"/>
        <v>P0102|Oct</v>
      </c>
    </row>
    <row r="1224" spans="1:10" ht="15" customHeight="1" x14ac:dyDescent="0.25">
      <c r="A1224" s="2" t="s">
        <v>239</v>
      </c>
      <c r="B1224" s="2" t="s">
        <v>9</v>
      </c>
      <c r="C1224" s="4">
        <v>44.799358409666702</v>
      </c>
      <c r="D1224" s="4">
        <v>8.23</v>
      </c>
      <c r="E1224" s="4">
        <v>315.00947183784803</v>
      </c>
      <c r="F1224" s="4">
        <v>99.371169752484903</v>
      </c>
      <c r="G1224" s="4">
        <v>85.96</v>
      </c>
      <c r="H1224" s="4">
        <v>31.64</v>
      </c>
      <c r="I1224" s="5">
        <f t="shared" si="38"/>
        <v>585.00999999999965</v>
      </c>
      <c r="J1224" s="11" t="str">
        <f t="shared" si="39"/>
        <v>P0102|Nov</v>
      </c>
    </row>
    <row r="1225" spans="1:10" ht="15" customHeight="1" x14ac:dyDescent="0.25">
      <c r="A1225" s="2" t="s">
        <v>239</v>
      </c>
      <c r="B1225" s="2" t="s">
        <v>10</v>
      </c>
      <c r="C1225" s="4">
        <v>19.126922368927499</v>
      </c>
      <c r="D1225" s="4">
        <v>4.04</v>
      </c>
      <c r="E1225" s="4">
        <v>718.79110397108298</v>
      </c>
      <c r="F1225" s="4">
        <v>75.5819736599896</v>
      </c>
      <c r="G1225" s="4">
        <v>85.96</v>
      </c>
      <c r="H1225" s="4">
        <v>55.84</v>
      </c>
      <c r="I1225" s="5">
        <f t="shared" si="38"/>
        <v>959.34000000000015</v>
      </c>
      <c r="J1225" s="11" t="str">
        <f t="shared" si="39"/>
        <v>P0102|Dec</v>
      </c>
    </row>
    <row r="1226" spans="1:10" ht="15" customHeight="1" x14ac:dyDescent="0.25">
      <c r="A1226" s="2" t="s">
        <v>239</v>
      </c>
      <c r="B1226" s="2" t="s">
        <v>11</v>
      </c>
      <c r="C1226" s="4">
        <v>10.9132950366734</v>
      </c>
      <c r="D1226" s="4">
        <v>4.0999999999999996</v>
      </c>
      <c r="E1226" s="4">
        <v>634.32626369039303</v>
      </c>
      <c r="F1226" s="4">
        <v>80.040441272933293</v>
      </c>
      <c r="G1226" s="4">
        <v>85.96</v>
      </c>
      <c r="H1226" s="4">
        <v>55.84</v>
      </c>
      <c r="I1226" s="5">
        <f t="shared" si="38"/>
        <v>871.17999999999984</v>
      </c>
      <c r="J1226" s="11" t="str">
        <f t="shared" si="39"/>
        <v>P0102|Jan</v>
      </c>
    </row>
    <row r="1227" spans="1:10" ht="15" customHeight="1" x14ac:dyDescent="0.25">
      <c r="A1227" s="2" t="s">
        <v>239</v>
      </c>
      <c r="B1227" s="2" t="s">
        <v>12</v>
      </c>
      <c r="C1227" s="4">
        <v>33.388514104831998</v>
      </c>
      <c r="D1227" s="4">
        <v>9.2899999999999991</v>
      </c>
      <c r="E1227" s="4">
        <v>531.31812680383598</v>
      </c>
      <c r="F1227" s="4">
        <v>83.803359091332297</v>
      </c>
      <c r="G1227" s="4">
        <v>85.96</v>
      </c>
      <c r="H1227" s="4">
        <v>55.84</v>
      </c>
      <c r="I1227" s="5">
        <f t="shared" si="38"/>
        <v>799.60000000000025</v>
      </c>
      <c r="J1227" s="11" t="str">
        <f t="shared" si="39"/>
        <v>P0102|Feb</v>
      </c>
    </row>
    <row r="1228" spans="1:10" ht="15" customHeight="1" x14ac:dyDescent="0.25">
      <c r="A1228" s="2" t="s">
        <v>239</v>
      </c>
      <c r="B1228" s="2" t="s">
        <v>13</v>
      </c>
      <c r="C1228" s="4">
        <v>24.518772294045501</v>
      </c>
      <c r="D1228" s="4">
        <v>4.04</v>
      </c>
      <c r="E1228" s="4">
        <v>527.54326696234796</v>
      </c>
      <c r="F1228" s="4">
        <v>83.207960743606705</v>
      </c>
      <c r="G1228" s="4">
        <v>85.96</v>
      </c>
      <c r="H1228" s="4">
        <v>55.84</v>
      </c>
      <c r="I1228" s="5">
        <f t="shared" si="38"/>
        <v>781.11000000000024</v>
      </c>
      <c r="J1228" s="11" t="str">
        <f t="shared" si="39"/>
        <v>P0102|Mar</v>
      </c>
    </row>
    <row r="1229" spans="1:10" ht="15" customHeight="1" x14ac:dyDescent="0.25">
      <c r="A1229" s="2" t="s">
        <v>241</v>
      </c>
      <c r="B1229" s="2" t="s">
        <v>2</v>
      </c>
      <c r="C1229" s="4">
        <v>36.133872848812402</v>
      </c>
      <c r="D1229" s="4">
        <v>14.62</v>
      </c>
      <c r="E1229" s="4">
        <v>553.32612715118796</v>
      </c>
      <c r="F1229" s="4">
        <v>0</v>
      </c>
      <c r="G1229" s="4">
        <v>85.96</v>
      </c>
      <c r="H1229" s="4">
        <v>79.5</v>
      </c>
      <c r="I1229" s="5">
        <f t="shared" si="38"/>
        <v>769.54000000000042</v>
      </c>
      <c r="J1229" s="11" t="str">
        <f t="shared" si="39"/>
        <v>P0103|Apr</v>
      </c>
    </row>
    <row r="1230" spans="1:10" ht="15" customHeight="1" x14ac:dyDescent="0.25">
      <c r="A1230" s="2" t="s">
        <v>241</v>
      </c>
      <c r="B1230" s="2" t="s">
        <v>3</v>
      </c>
      <c r="C1230" s="4">
        <v>52.251243731193597</v>
      </c>
      <c r="D1230" s="4">
        <v>13.54</v>
      </c>
      <c r="E1230" s="4">
        <v>548.91875626880596</v>
      </c>
      <c r="F1230" s="4">
        <v>0</v>
      </c>
      <c r="G1230" s="4">
        <v>85.96</v>
      </c>
      <c r="H1230" s="4">
        <v>516.99</v>
      </c>
      <c r="I1230" s="5">
        <f t="shared" si="38"/>
        <v>1217.6599999999996</v>
      </c>
      <c r="J1230" s="11" t="str">
        <f t="shared" si="39"/>
        <v>P0103|May</v>
      </c>
    </row>
    <row r="1231" spans="1:10" ht="15" customHeight="1" x14ac:dyDescent="0.25">
      <c r="A1231" s="2" t="s">
        <v>241</v>
      </c>
      <c r="B1231" s="2" t="s">
        <v>4</v>
      </c>
      <c r="C1231" s="4">
        <v>72.4328146771946</v>
      </c>
      <c r="D1231" s="4">
        <v>14.42</v>
      </c>
      <c r="E1231" s="4">
        <v>511.01718532280501</v>
      </c>
      <c r="F1231" s="4">
        <v>0</v>
      </c>
      <c r="G1231" s="4">
        <v>85.96</v>
      </c>
      <c r="H1231" s="4">
        <v>669.84</v>
      </c>
      <c r="I1231" s="5">
        <f t="shared" si="38"/>
        <v>1353.6699999999996</v>
      </c>
      <c r="J1231" s="11" t="str">
        <f t="shared" si="39"/>
        <v>P0103|Jun</v>
      </c>
    </row>
    <row r="1232" spans="1:10" ht="15" customHeight="1" x14ac:dyDescent="0.25">
      <c r="A1232" s="2" t="s">
        <v>241</v>
      </c>
      <c r="B1232" s="2" t="s">
        <v>5</v>
      </c>
      <c r="C1232" s="4">
        <v>65.013066863142399</v>
      </c>
      <c r="D1232" s="4">
        <v>13.58</v>
      </c>
      <c r="E1232" s="4">
        <v>671.84693313685796</v>
      </c>
      <c r="F1232" s="4">
        <v>0</v>
      </c>
      <c r="G1232" s="4">
        <v>85.96</v>
      </c>
      <c r="H1232" s="4">
        <v>1795.54</v>
      </c>
      <c r="I1232" s="5">
        <f t="shared" si="38"/>
        <v>2631.9400000000005</v>
      </c>
      <c r="J1232" s="11" t="str">
        <f t="shared" si="39"/>
        <v>P0103|Jul</v>
      </c>
    </row>
    <row r="1233" spans="1:10" ht="15" customHeight="1" x14ac:dyDescent="0.25">
      <c r="A1233" s="2" t="s">
        <v>241</v>
      </c>
      <c r="B1233" s="2" t="s">
        <v>6</v>
      </c>
      <c r="C1233" s="4">
        <v>57.493333333333297</v>
      </c>
      <c r="D1233" s="4">
        <v>6.83</v>
      </c>
      <c r="E1233" s="4">
        <v>522.66666666666697</v>
      </c>
      <c r="F1233" s="4">
        <v>0</v>
      </c>
      <c r="G1233" s="4">
        <v>85.96</v>
      </c>
      <c r="H1233" s="4">
        <v>1656.27</v>
      </c>
      <c r="I1233" s="5">
        <f t="shared" si="38"/>
        <v>2329.2200000000003</v>
      </c>
      <c r="J1233" s="11" t="str">
        <f t="shared" si="39"/>
        <v>P0103|Aug</v>
      </c>
    </row>
    <row r="1234" spans="1:10" ht="15" customHeight="1" x14ac:dyDescent="0.25">
      <c r="A1234" s="2" t="s">
        <v>241</v>
      </c>
      <c r="B1234" s="2" t="s">
        <v>7</v>
      </c>
      <c r="C1234" s="4">
        <v>245.70484775443899</v>
      </c>
      <c r="D1234" s="4">
        <v>13.51</v>
      </c>
      <c r="E1234" s="4">
        <v>454.94515224556102</v>
      </c>
      <c r="F1234" s="4">
        <v>0</v>
      </c>
      <c r="G1234" s="4">
        <v>85.96</v>
      </c>
      <c r="H1234" s="4">
        <v>354.6</v>
      </c>
      <c r="I1234" s="5">
        <f t="shared" si="38"/>
        <v>1154.7200000000003</v>
      </c>
      <c r="J1234" s="11" t="str">
        <f t="shared" si="39"/>
        <v>P0103|Sep</v>
      </c>
    </row>
    <row r="1235" spans="1:10" ht="15" customHeight="1" x14ac:dyDescent="0.25">
      <c r="A1235" s="2" t="s">
        <v>241</v>
      </c>
      <c r="B1235" s="2" t="s">
        <v>8</v>
      </c>
      <c r="C1235" s="4">
        <v>70.372347931057604</v>
      </c>
      <c r="D1235" s="4">
        <v>18.920000000000002</v>
      </c>
      <c r="E1235" s="4">
        <v>542.90765206894196</v>
      </c>
      <c r="F1235" s="4">
        <v>0</v>
      </c>
      <c r="G1235" s="4">
        <v>85.96</v>
      </c>
      <c r="H1235" s="4">
        <v>245.27</v>
      </c>
      <c r="I1235" s="5">
        <f t="shared" si="38"/>
        <v>963.42999999999961</v>
      </c>
      <c r="J1235" s="11" t="str">
        <f t="shared" si="39"/>
        <v>P0103|Oct</v>
      </c>
    </row>
    <row r="1236" spans="1:10" ht="15" customHeight="1" x14ac:dyDescent="0.25">
      <c r="A1236" s="2" t="s">
        <v>241</v>
      </c>
      <c r="B1236" s="2" t="s">
        <v>9</v>
      </c>
      <c r="C1236" s="4">
        <v>19.459697562167801</v>
      </c>
      <c r="D1236" s="4">
        <v>16.97</v>
      </c>
      <c r="E1236" s="4">
        <v>656.95142665118794</v>
      </c>
      <c r="F1236" s="4">
        <v>138.15887578664399</v>
      </c>
      <c r="G1236" s="4">
        <v>85.96</v>
      </c>
      <c r="H1236" s="4">
        <v>63.29</v>
      </c>
      <c r="I1236" s="5">
        <f t="shared" si="38"/>
        <v>980.78999999999974</v>
      </c>
      <c r="J1236" s="11" t="str">
        <f t="shared" si="39"/>
        <v>P0103|Nov</v>
      </c>
    </row>
    <row r="1237" spans="1:10" ht="15" customHeight="1" x14ac:dyDescent="0.25">
      <c r="A1237" s="2" t="s">
        <v>241</v>
      </c>
      <c r="B1237" s="2" t="s">
        <v>10</v>
      </c>
      <c r="C1237" s="4">
        <v>26.996835383635599</v>
      </c>
      <c r="D1237" s="4">
        <v>9.18</v>
      </c>
      <c r="E1237" s="4">
        <v>1084.8043441826201</v>
      </c>
      <c r="F1237" s="4">
        <v>114.068820433748</v>
      </c>
      <c r="G1237" s="4">
        <v>85.96</v>
      </c>
      <c r="H1237" s="4">
        <v>111.67</v>
      </c>
      <c r="I1237" s="5">
        <f t="shared" si="38"/>
        <v>1432.6800000000037</v>
      </c>
      <c r="J1237" s="11" t="str">
        <f t="shared" si="39"/>
        <v>P0103|Dec</v>
      </c>
    </row>
    <row r="1238" spans="1:10" ht="15" customHeight="1" x14ac:dyDescent="0.25">
      <c r="A1238" s="2" t="s">
        <v>241</v>
      </c>
      <c r="B1238" s="2" t="s">
        <v>11</v>
      </c>
      <c r="C1238" s="4">
        <v>26.940052748038699</v>
      </c>
      <c r="D1238" s="4">
        <v>11.92</v>
      </c>
      <c r="E1238" s="4">
        <v>1091.94072550904</v>
      </c>
      <c r="F1238" s="4">
        <v>114.81922174292001</v>
      </c>
      <c r="G1238" s="4">
        <v>85.96</v>
      </c>
      <c r="H1238" s="4">
        <v>111.67</v>
      </c>
      <c r="I1238" s="5">
        <f t="shared" si="38"/>
        <v>1443.2499999999989</v>
      </c>
      <c r="J1238" s="11" t="str">
        <f t="shared" si="39"/>
        <v>P0103|Jan</v>
      </c>
    </row>
    <row r="1239" spans="1:10" ht="15" customHeight="1" x14ac:dyDescent="0.25">
      <c r="A1239" s="2" t="s">
        <v>241</v>
      </c>
      <c r="B1239" s="2" t="s">
        <v>12</v>
      </c>
      <c r="C1239" s="4">
        <v>61.184463064208501</v>
      </c>
      <c r="D1239" s="4">
        <v>20.25</v>
      </c>
      <c r="E1239" s="4">
        <v>934.33006993006995</v>
      </c>
      <c r="F1239" s="4">
        <v>117.895467005722</v>
      </c>
      <c r="G1239" s="4">
        <v>85.96</v>
      </c>
      <c r="H1239" s="4">
        <v>111.67</v>
      </c>
      <c r="I1239" s="5">
        <f t="shared" si="38"/>
        <v>1331.2900000000004</v>
      </c>
      <c r="J1239" s="11" t="str">
        <f t="shared" si="39"/>
        <v>P0103|Feb</v>
      </c>
    </row>
    <row r="1240" spans="1:10" ht="15" customHeight="1" x14ac:dyDescent="0.25">
      <c r="A1240" s="2" t="s">
        <v>241</v>
      </c>
      <c r="B1240" s="2" t="s">
        <v>13</v>
      </c>
      <c r="C1240" s="4">
        <v>46.360082683234502</v>
      </c>
      <c r="D1240" s="4">
        <v>6.35</v>
      </c>
      <c r="E1240" s="4">
        <v>791.40393329284802</v>
      </c>
      <c r="F1240" s="4">
        <v>124.825984023917</v>
      </c>
      <c r="G1240" s="4">
        <v>85.96</v>
      </c>
      <c r="H1240" s="4">
        <v>111.67</v>
      </c>
      <c r="I1240" s="5">
        <f t="shared" si="38"/>
        <v>1166.5699999999997</v>
      </c>
      <c r="J1240" s="11" t="str">
        <f t="shared" si="39"/>
        <v>P0103|Mar</v>
      </c>
    </row>
    <row r="1241" spans="1:10" ht="15" customHeight="1" x14ac:dyDescent="0.25">
      <c r="A1241" s="2" t="s">
        <v>243</v>
      </c>
      <c r="B1241" s="2" t="s">
        <v>2</v>
      </c>
      <c r="C1241" s="4">
        <v>27.244462708752302</v>
      </c>
      <c r="D1241" s="4">
        <v>5.92</v>
      </c>
      <c r="E1241" s="4">
        <v>461.91553729124797</v>
      </c>
      <c r="F1241" s="4">
        <v>0</v>
      </c>
      <c r="G1241" s="4">
        <v>85.96</v>
      </c>
      <c r="H1241" s="4">
        <v>59.62</v>
      </c>
      <c r="I1241" s="5">
        <f t="shared" si="38"/>
        <v>640.66000000000031</v>
      </c>
      <c r="J1241" s="11" t="str">
        <f t="shared" si="39"/>
        <v>P0104|Apr</v>
      </c>
    </row>
    <row r="1242" spans="1:10" ht="15" customHeight="1" x14ac:dyDescent="0.25">
      <c r="A1242" s="2" t="s">
        <v>243</v>
      </c>
      <c r="B1242" s="2" t="s">
        <v>3</v>
      </c>
      <c r="C1242" s="4">
        <v>34.0147347149368</v>
      </c>
      <c r="D1242" s="4">
        <v>12.75</v>
      </c>
      <c r="E1242" s="4">
        <v>443.13526528506299</v>
      </c>
      <c r="F1242" s="4">
        <v>0</v>
      </c>
      <c r="G1242" s="4">
        <v>85.96</v>
      </c>
      <c r="H1242" s="4">
        <v>387.74</v>
      </c>
      <c r="I1242" s="5">
        <f t="shared" si="38"/>
        <v>963.5999999999998</v>
      </c>
      <c r="J1242" s="11" t="str">
        <f t="shared" si="39"/>
        <v>P0104|May</v>
      </c>
    </row>
    <row r="1243" spans="1:10" ht="15" customHeight="1" x14ac:dyDescent="0.25">
      <c r="A1243" s="2" t="s">
        <v>243</v>
      </c>
      <c r="B1243" s="2" t="s">
        <v>4</v>
      </c>
      <c r="C1243" s="4">
        <v>15.3990262557588</v>
      </c>
      <c r="D1243" s="4">
        <v>8.48</v>
      </c>
      <c r="E1243" s="4">
        <v>439.39097374424102</v>
      </c>
      <c r="F1243" s="4">
        <v>0</v>
      </c>
      <c r="G1243" s="4">
        <v>85.96</v>
      </c>
      <c r="H1243" s="4">
        <v>502.38</v>
      </c>
      <c r="I1243" s="5">
        <f t="shared" si="38"/>
        <v>1051.6099999999997</v>
      </c>
      <c r="J1243" s="11" t="str">
        <f t="shared" si="39"/>
        <v>P0104|Jun</v>
      </c>
    </row>
    <row r="1244" spans="1:10" ht="15" customHeight="1" x14ac:dyDescent="0.25">
      <c r="A1244" s="2" t="s">
        <v>243</v>
      </c>
      <c r="B1244" s="2" t="s">
        <v>5</v>
      </c>
      <c r="C1244" s="4">
        <v>28.453503649635</v>
      </c>
      <c r="D1244" s="4">
        <v>13.75</v>
      </c>
      <c r="E1244" s="4">
        <v>434.03649635036498</v>
      </c>
      <c r="F1244" s="4">
        <v>0</v>
      </c>
      <c r="G1244" s="4">
        <v>85.96</v>
      </c>
      <c r="H1244" s="4">
        <v>1346.66</v>
      </c>
      <c r="I1244" s="5">
        <f t="shared" si="38"/>
        <v>1908.8600000000001</v>
      </c>
      <c r="J1244" s="11" t="str">
        <f t="shared" si="39"/>
        <v>P0104|Jul</v>
      </c>
    </row>
    <row r="1245" spans="1:10" ht="15" customHeight="1" x14ac:dyDescent="0.25">
      <c r="A1245" s="2" t="s">
        <v>243</v>
      </c>
      <c r="B1245" s="2" t="s">
        <v>6</v>
      </c>
      <c r="C1245" s="4">
        <v>26.147887059440102</v>
      </c>
      <c r="D1245" s="4">
        <v>5.25</v>
      </c>
      <c r="E1245" s="4">
        <v>435.46211294056002</v>
      </c>
      <c r="F1245" s="4">
        <v>0</v>
      </c>
      <c r="G1245" s="4">
        <v>85.96</v>
      </c>
      <c r="H1245" s="4">
        <v>1242.2</v>
      </c>
      <c r="I1245" s="5">
        <f t="shared" si="38"/>
        <v>1795.0200000000002</v>
      </c>
      <c r="J1245" s="11" t="str">
        <f t="shared" si="39"/>
        <v>P0104|Aug</v>
      </c>
    </row>
    <row r="1246" spans="1:10" ht="15" customHeight="1" x14ac:dyDescent="0.25">
      <c r="A1246" s="2" t="s">
        <v>243</v>
      </c>
      <c r="B1246" s="2" t="s">
        <v>7</v>
      </c>
      <c r="C1246" s="4">
        <v>42.492412569690799</v>
      </c>
      <c r="D1246" s="4">
        <v>4.04</v>
      </c>
      <c r="E1246" s="4">
        <v>442.11758743030902</v>
      </c>
      <c r="F1246" s="4">
        <v>0</v>
      </c>
      <c r="G1246" s="4">
        <v>85.96</v>
      </c>
      <c r="H1246" s="4">
        <v>265.95</v>
      </c>
      <c r="I1246" s="5">
        <f t="shared" si="38"/>
        <v>840.55999999999972</v>
      </c>
      <c r="J1246" s="11" t="str">
        <f t="shared" si="39"/>
        <v>P0104|Sep</v>
      </c>
    </row>
    <row r="1247" spans="1:10" ht="15" customHeight="1" x14ac:dyDescent="0.25">
      <c r="A1247" s="2" t="s">
        <v>243</v>
      </c>
      <c r="B1247" s="2" t="s">
        <v>8</v>
      </c>
      <c r="C1247" s="4">
        <v>36.632600350532201</v>
      </c>
      <c r="D1247" s="4">
        <v>18.84</v>
      </c>
      <c r="E1247" s="4">
        <v>441.30739964946798</v>
      </c>
      <c r="F1247" s="4">
        <v>0</v>
      </c>
      <c r="G1247" s="4">
        <v>85.96</v>
      </c>
      <c r="H1247" s="4">
        <v>183.95</v>
      </c>
      <c r="I1247" s="5">
        <f t="shared" si="38"/>
        <v>766.69000000000028</v>
      </c>
      <c r="J1247" s="11" t="str">
        <f t="shared" si="39"/>
        <v>P0104|Oct</v>
      </c>
    </row>
    <row r="1248" spans="1:10" ht="15" customHeight="1" x14ac:dyDescent="0.25">
      <c r="A1248" s="2" t="s">
        <v>243</v>
      </c>
      <c r="B1248" s="2" t="s">
        <v>9</v>
      </c>
      <c r="C1248" s="4">
        <v>33.761176139933198</v>
      </c>
      <c r="D1248" s="4">
        <v>11.9</v>
      </c>
      <c r="E1248" s="4">
        <v>398.71044539232201</v>
      </c>
      <c r="F1248" s="4">
        <v>125.778378467745</v>
      </c>
      <c r="G1248" s="4">
        <v>85.96</v>
      </c>
      <c r="H1248" s="4">
        <v>47.47</v>
      </c>
      <c r="I1248" s="5">
        <f t="shared" si="38"/>
        <v>703.58000000000027</v>
      </c>
      <c r="J1248" s="11" t="str">
        <f t="shared" si="39"/>
        <v>P0104|Nov</v>
      </c>
    </row>
    <row r="1249" spans="1:10" ht="15" customHeight="1" x14ac:dyDescent="0.25">
      <c r="A1249" s="2" t="s">
        <v>243</v>
      </c>
      <c r="B1249" s="2" t="s">
        <v>10</v>
      </c>
      <c r="C1249" s="4">
        <v>31.051467744240298</v>
      </c>
      <c r="D1249" s="4">
        <v>5.47</v>
      </c>
      <c r="E1249" s="4">
        <v>773.77907622933901</v>
      </c>
      <c r="F1249" s="4">
        <v>97.639456026420703</v>
      </c>
      <c r="G1249" s="4">
        <v>85.96</v>
      </c>
      <c r="H1249" s="4">
        <v>83.75</v>
      </c>
      <c r="I1249" s="5">
        <f t="shared" si="38"/>
        <v>1077.6500000000001</v>
      </c>
      <c r="J1249" s="11" t="str">
        <f t="shared" si="39"/>
        <v>P0104|Dec</v>
      </c>
    </row>
    <row r="1250" spans="1:10" ht="15" customHeight="1" x14ac:dyDescent="0.25">
      <c r="A1250" s="2" t="s">
        <v>243</v>
      </c>
      <c r="B1250" s="2" t="s">
        <v>11</v>
      </c>
      <c r="C1250" s="4">
        <v>34.9741122884707</v>
      </c>
      <c r="D1250" s="4">
        <v>4.04</v>
      </c>
      <c r="E1250" s="4">
        <v>781.70615214297004</v>
      </c>
      <c r="F1250" s="4">
        <v>98.639735568559203</v>
      </c>
      <c r="G1250" s="4">
        <v>85.96</v>
      </c>
      <c r="H1250" s="4">
        <v>83.75</v>
      </c>
      <c r="I1250" s="5">
        <f t="shared" si="38"/>
        <v>1089.07</v>
      </c>
      <c r="J1250" s="11" t="str">
        <f t="shared" si="39"/>
        <v>P0104|Jan</v>
      </c>
    </row>
    <row r="1251" spans="1:10" ht="15" customHeight="1" x14ac:dyDescent="0.25">
      <c r="A1251" s="2" t="s">
        <v>243</v>
      </c>
      <c r="B1251" s="2" t="s">
        <v>12</v>
      </c>
      <c r="C1251" s="4">
        <v>342.83075748271199</v>
      </c>
      <c r="D1251" s="4">
        <v>15.34</v>
      </c>
      <c r="E1251" s="4">
        <v>594.98187061116596</v>
      </c>
      <c r="F1251" s="4">
        <v>93.847371906122305</v>
      </c>
      <c r="G1251" s="4">
        <v>85.96</v>
      </c>
      <c r="H1251" s="4">
        <v>83.75</v>
      </c>
      <c r="I1251" s="5">
        <f t="shared" si="38"/>
        <v>1216.7100000000003</v>
      </c>
      <c r="J1251" s="11" t="str">
        <f t="shared" si="39"/>
        <v>P0104|Feb</v>
      </c>
    </row>
    <row r="1252" spans="1:10" ht="15" customHeight="1" x14ac:dyDescent="0.25">
      <c r="A1252" s="2" t="s">
        <v>243</v>
      </c>
      <c r="B1252" s="2" t="s">
        <v>13</v>
      </c>
      <c r="C1252" s="4">
        <v>34.088941124696198</v>
      </c>
      <c r="D1252" s="4">
        <v>6</v>
      </c>
      <c r="E1252" s="4">
        <v>654.79869123471701</v>
      </c>
      <c r="F1252" s="4">
        <v>103.282367640587</v>
      </c>
      <c r="G1252" s="4">
        <v>85.96</v>
      </c>
      <c r="H1252" s="4">
        <v>83.75</v>
      </c>
      <c r="I1252" s="5">
        <f t="shared" si="38"/>
        <v>967.88000000000034</v>
      </c>
      <c r="J1252" s="11" t="str">
        <f t="shared" si="39"/>
        <v>P0104|Mar</v>
      </c>
    </row>
    <row r="1253" spans="1:10" ht="15" customHeight="1" x14ac:dyDescent="0.25">
      <c r="A1253" s="2" t="s">
        <v>245</v>
      </c>
      <c r="B1253" s="2" t="s">
        <v>2</v>
      </c>
      <c r="C1253" s="4">
        <v>45.712857142857096</v>
      </c>
      <c r="D1253" s="4">
        <v>4.04</v>
      </c>
      <c r="E1253" s="4">
        <v>448.81714285714298</v>
      </c>
      <c r="F1253" s="4">
        <v>0</v>
      </c>
      <c r="G1253" s="4">
        <v>85.96</v>
      </c>
      <c r="H1253" s="4">
        <v>59.62</v>
      </c>
      <c r="I1253" s="5">
        <f t="shared" si="38"/>
        <v>644.15000000000009</v>
      </c>
      <c r="J1253" s="11" t="str">
        <f t="shared" si="39"/>
        <v>P0105|Apr</v>
      </c>
    </row>
    <row r="1254" spans="1:10" ht="15" customHeight="1" x14ac:dyDescent="0.25">
      <c r="A1254" s="2" t="s">
        <v>245</v>
      </c>
      <c r="B1254" s="2" t="s">
        <v>3</v>
      </c>
      <c r="C1254" s="4">
        <v>67.975179511728101</v>
      </c>
      <c r="D1254" s="4">
        <v>13.13</v>
      </c>
      <c r="E1254" s="4">
        <v>423.37482048827201</v>
      </c>
      <c r="F1254" s="4">
        <v>0</v>
      </c>
      <c r="G1254" s="4">
        <v>85.96</v>
      </c>
      <c r="H1254" s="4">
        <v>387.74</v>
      </c>
      <c r="I1254" s="5">
        <f t="shared" si="38"/>
        <v>978.18000000000018</v>
      </c>
      <c r="J1254" s="11" t="str">
        <f t="shared" si="39"/>
        <v>P0105|May</v>
      </c>
    </row>
    <row r="1255" spans="1:10" ht="15" customHeight="1" x14ac:dyDescent="0.25">
      <c r="A1255" s="2" t="s">
        <v>245</v>
      </c>
      <c r="B1255" s="2" t="s">
        <v>4</v>
      </c>
      <c r="C1255" s="4">
        <v>16.515383551251698</v>
      </c>
      <c r="D1255" s="4">
        <v>7.37</v>
      </c>
      <c r="E1255" s="4">
        <v>440.95461644874803</v>
      </c>
      <c r="F1255" s="4">
        <v>0</v>
      </c>
      <c r="G1255" s="4">
        <v>85.96</v>
      </c>
      <c r="H1255" s="4">
        <v>502.38</v>
      </c>
      <c r="I1255" s="5">
        <f t="shared" si="38"/>
        <v>1053.1799999999998</v>
      </c>
      <c r="J1255" s="11" t="str">
        <f t="shared" si="39"/>
        <v>P0105|Jun</v>
      </c>
    </row>
    <row r="1256" spans="1:10" ht="15" customHeight="1" x14ac:dyDescent="0.25">
      <c r="A1256" s="2" t="s">
        <v>245</v>
      </c>
      <c r="B1256" s="2" t="s">
        <v>5</v>
      </c>
      <c r="C1256" s="4">
        <v>40.941751701399198</v>
      </c>
      <c r="D1256" s="4">
        <v>7.71</v>
      </c>
      <c r="E1256" s="4">
        <v>429.91824829860099</v>
      </c>
      <c r="F1256" s="4">
        <v>0</v>
      </c>
      <c r="G1256" s="4">
        <v>85.96</v>
      </c>
      <c r="H1256" s="4">
        <v>1346.66</v>
      </c>
      <c r="I1256" s="5">
        <f t="shared" si="38"/>
        <v>1911.1900000000003</v>
      </c>
      <c r="J1256" s="11" t="str">
        <f t="shared" si="39"/>
        <v>P0105|Jul</v>
      </c>
    </row>
    <row r="1257" spans="1:10" ht="15" customHeight="1" x14ac:dyDescent="0.25">
      <c r="A1257" s="2" t="s">
        <v>245</v>
      </c>
      <c r="B1257" s="2" t="s">
        <v>6</v>
      </c>
      <c r="C1257" s="4">
        <v>43.857711978465701</v>
      </c>
      <c r="D1257" s="4">
        <v>9.98</v>
      </c>
      <c r="E1257" s="4">
        <v>435.35228802153398</v>
      </c>
      <c r="F1257" s="4">
        <v>0</v>
      </c>
      <c r="G1257" s="4">
        <v>85.96</v>
      </c>
      <c r="H1257" s="4">
        <v>1242.2</v>
      </c>
      <c r="I1257" s="5">
        <f t="shared" si="38"/>
        <v>1817.35</v>
      </c>
      <c r="J1257" s="11" t="str">
        <f t="shared" si="39"/>
        <v>P0105|Aug</v>
      </c>
    </row>
    <row r="1258" spans="1:10" ht="15" customHeight="1" x14ac:dyDescent="0.25">
      <c r="A1258" s="2" t="s">
        <v>245</v>
      </c>
      <c r="B1258" s="2" t="s">
        <v>7</v>
      </c>
      <c r="C1258" s="4">
        <v>15.649926197611499</v>
      </c>
      <c r="D1258" s="4">
        <v>10.14</v>
      </c>
      <c r="E1258" s="4">
        <v>446.55007380238902</v>
      </c>
      <c r="F1258" s="4">
        <v>0</v>
      </c>
      <c r="G1258" s="4">
        <v>85.96</v>
      </c>
      <c r="H1258" s="4">
        <v>265.95</v>
      </c>
      <c r="I1258" s="5">
        <f t="shared" si="38"/>
        <v>824.25000000000045</v>
      </c>
      <c r="J1258" s="11" t="str">
        <f t="shared" si="39"/>
        <v>P0105|Sep</v>
      </c>
    </row>
    <row r="1259" spans="1:10" ht="15" customHeight="1" x14ac:dyDescent="0.25">
      <c r="A1259" s="2" t="s">
        <v>245</v>
      </c>
      <c r="B1259" s="2" t="s">
        <v>8</v>
      </c>
      <c r="C1259" s="4">
        <v>57.315038494439698</v>
      </c>
      <c r="D1259" s="4">
        <v>13.15</v>
      </c>
      <c r="E1259" s="4">
        <v>419.80496150556002</v>
      </c>
      <c r="F1259" s="4">
        <v>0</v>
      </c>
      <c r="G1259" s="4">
        <v>85.96</v>
      </c>
      <c r="H1259" s="4">
        <v>183.95</v>
      </c>
      <c r="I1259" s="5">
        <f t="shared" si="38"/>
        <v>760.17999999999961</v>
      </c>
      <c r="J1259" s="11" t="str">
        <f t="shared" si="39"/>
        <v>P0105|Oct</v>
      </c>
    </row>
    <row r="1260" spans="1:10" ht="15" customHeight="1" x14ac:dyDescent="0.25">
      <c r="A1260" s="2" t="s">
        <v>245</v>
      </c>
      <c r="B1260" s="2" t="s">
        <v>9</v>
      </c>
      <c r="C1260" s="4">
        <v>65.316062854648607</v>
      </c>
      <c r="D1260" s="4">
        <v>4.04</v>
      </c>
      <c r="E1260" s="4">
        <v>385.471846355303</v>
      </c>
      <c r="F1260" s="4">
        <v>121.602090790048</v>
      </c>
      <c r="G1260" s="4">
        <v>85.96</v>
      </c>
      <c r="H1260" s="4">
        <v>47.47</v>
      </c>
      <c r="I1260" s="5">
        <f t="shared" si="38"/>
        <v>709.85999999999967</v>
      </c>
      <c r="J1260" s="11" t="str">
        <f t="shared" si="39"/>
        <v>P0105|Nov</v>
      </c>
    </row>
    <row r="1261" spans="1:10" ht="15" customHeight="1" x14ac:dyDescent="0.25">
      <c r="A1261" s="2" t="s">
        <v>245</v>
      </c>
      <c r="B1261" s="2" t="s">
        <v>10</v>
      </c>
      <c r="C1261" s="4">
        <v>10.5374994127482</v>
      </c>
      <c r="D1261" s="4">
        <v>10.92</v>
      </c>
      <c r="E1261" s="4">
        <v>902.02108579403398</v>
      </c>
      <c r="F1261" s="4">
        <v>94.851414793218296</v>
      </c>
      <c r="G1261" s="4">
        <v>85.96</v>
      </c>
      <c r="H1261" s="4">
        <v>83.75</v>
      </c>
      <c r="I1261" s="5">
        <f t="shared" si="38"/>
        <v>1188.0400000000004</v>
      </c>
      <c r="J1261" s="11" t="str">
        <f t="shared" si="39"/>
        <v>P0105|Dec</v>
      </c>
    </row>
    <row r="1262" spans="1:10" ht="15" customHeight="1" x14ac:dyDescent="0.25">
      <c r="A1262" s="2" t="s">
        <v>245</v>
      </c>
      <c r="B1262" s="2" t="s">
        <v>11</v>
      </c>
      <c r="C1262" s="4">
        <v>11.7317033345808</v>
      </c>
      <c r="D1262" s="4">
        <v>12.45</v>
      </c>
      <c r="E1262" s="4">
        <v>669.497469027595</v>
      </c>
      <c r="F1262" s="4">
        <v>105.60082763782501</v>
      </c>
      <c r="G1262" s="4">
        <v>85.96</v>
      </c>
      <c r="H1262" s="4">
        <v>83.75</v>
      </c>
      <c r="I1262" s="5">
        <f t="shared" si="38"/>
        <v>968.9900000000008</v>
      </c>
      <c r="J1262" s="11" t="str">
        <f t="shared" si="39"/>
        <v>P0105|Jan</v>
      </c>
    </row>
    <row r="1263" spans="1:10" ht="15" customHeight="1" x14ac:dyDescent="0.25">
      <c r="A1263" s="2" t="s">
        <v>245</v>
      </c>
      <c r="B1263" s="2" t="s">
        <v>12</v>
      </c>
      <c r="C1263" s="4">
        <v>34.7294619708615</v>
      </c>
      <c r="D1263" s="4">
        <v>10.52</v>
      </c>
      <c r="E1263" s="4">
        <v>655.73110014913402</v>
      </c>
      <c r="F1263" s="4">
        <v>103.429437880005</v>
      </c>
      <c r="G1263" s="4">
        <v>85.96</v>
      </c>
      <c r="H1263" s="4">
        <v>83.75</v>
      </c>
      <c r="I1263" s="5">
        <f t="shared" si="38"/>
        <v>974.12000000000057</v>
      </c>
      <c r="J1263" s="11" t="str">
        <f t="shared" si="39"/>
        <v>P0105|Feb</v>
      </c>
    </row>
    <row r="1264" spans="1:10" ht="15" customHeight="1" x14ac:dyDescent="0.25">
      <c r="A1264" s="2" t="s">
        <v>245</v>
      </c>
      <c r="B1264" s="2" t="s">
        <v>13</v>
      </c>
      <c r="C1264" s="4">
        <v>35.629506453328197</v>
      </c>
      <c r="D1264" s="4">
        <v>7.53</v>
      </c>
      <c r="E1264" s="4">
        <v>534.44259679992297</v>
      </c>
      <c r="F1264" s="4">
        <v>112.397896746749</v>
      </c>
      <c r="G1264" s="4">
        <v>85.96</v>
      </c>
      <c r="H1264" s="4">
        <v>83.75</v>
      </c>
      <c r="I1264" s="5">
        <f t="shared" si="38"/>
        <v>859.71000000000015</v>
      </c>
      <c r="J1264" s="11" t="str">
        <f t="shared" si="39"/>
        <v>P0105|Mar</v>
      </c>
    </row>
    <row r="1265" spans="1:10" ht="15" customHeight="1" x14ac:dyDescent="0.25">
      <c r="A1265" s="2" t="s">
        <v>247</v>
      </c>
      <c r="B1265" s="2" t="s">
        <v>2</v>
      </c>
      <c r="C1265" s="4">
        <v>57.572027983989599</v>
      </c>
      <c r="D1265" s="4">
        <v>15.68</v>
      </c>
      <c r="E1265" s="4">
        <v>536.87797201600995</v>
      </c>
      <c r="F1265" s="4">
        <v>0</v>
      </c>
      <c r="G1265" s="4">
        <v>85.96</v>
      </c>
      <c r="H1265" s="4">
        <v>79.5</v>
      </c>
      <c r="I1265" s="5">
        <f t="shared" si="38"/>
        <v>775.58999999999958</v>
      </c>
      <c r="J1265" s="11" t="str">
        <f t="shared" si="39"/>
        <v>P0106|Apr</v>
      </c>
    </row>
    <row r="1266" spans="1:10" ht="15" customHeight="1" x14ac:dyDescent="0.25">
      <c r="A1266" s="2" t="s">
        <v>247</v>
      </c>
      <c r="B1266" s="2" t="s">
        <v>3</v>
      </c>
      <c r="C1266" s="4">
        <v>27.300487250694299</v>
      </c>
      <c r="D1266" s="4">
        <v>11.69</v>
      </c>
      <c r="E1266" s="4">
        <v>543.12951274930595</v>
      </c>
      <c r="F1266" s="4">
        <v>0</v>
      </c>
      <c r="G1266" s="4">
        <v>85.96</v>
      </c>
      <c r="H1266" s="4">
        <v>516.99</v>
      </c>
      <c r="I1266" s="5">
        <f t="shared" si="38"/>
        <v>1185.0700000000002</v>
      </c>
      <c r="J1266" s="11" t="str">
        <f t="shared" si="39"/>
        <v>P0106|May</v>
      </c>
    </row>
    <row r="1267" spans="1:10" ht="15" customHeight="1" x14ac:dyDescent="0.25">
      <c r="A1267" s="2" t="s">
        <v>247</v>
      </c>
      <c r="B1267" s="2" t="s">
        <v>4</v>
      </c>
      <c r="C1267" s="4">
        <v>61.620746587175198</v>
      </c>
      <c r="D1267" s="4">
        <v>10.94</v>
      </c>
      <c r="E1267" s="4">
        <v>521.23925341282495</v>
      </c>
      <c r="F1267" s="4">
        <v>0</v>
      </c>
      <c r="G1267" s="4">
        <v>85.96</v>
      </c>
      <c r="H1267" s="4">
        <v>669.84</v>
      </c>
      <c r="I1267" s="5">
        <f t="shared" si="38"/>
        <v>1349.6000000000004</v>
      </c>
      <c r="J1267" s="11" t="str">
        <f t="shared" si="39"/>
        <v>P0106|Jun</v>
      </c>
    </row>
    <row r="1268" spans="1:10" ht="15" customHeight="1" x14ac:dyDescent="0.25">
      <c r="A1268" s="2" t="s">
        <v>247</v>
      </c>
      <c r="B1268" s="2" t="s">
        <v>5</v>
      </c>
      <c r="C1268" s="4">
        <v>41.664260540771899</v>
      </c>
      <c r="D1268" s="4">
        <v>13.55</v>
      </c>
      <c r="E1268" s="4">
        <v>673.15573945922802</v>
      </c>
      <c r="F1268" s="4">
        <v>0</v>
      </c>
      <c r="G1268" s="4">
        <v>85.96</v>
      </c>
      <c r="H1268" s="4">
        <v>1795.54</v>
      </c>
      <c r="I1268" s="5">
        <f t="shared" si="38"/>
        <v>2609.87</v>
      </c>
      <c r="J1268" s="11" t="str">
        <f t="shared" si="39"/>
        <v>P0106|Jul</v>
      </c>
    </row>
    <row r="1269" spans="1:10" ht="15" customHeight="1" x14ac:dyDescent="0.25">
      <c r="A1269" s="2" t="s">
        <v>247</v>
      </c>
      <c r="B1269" s="2" t="s">
        <v>6</v>
      </c>
      <c r="C1269" s="4">
        <v>69.660283633448003</v>
      </c>
      <c r="D1269" s="4">
        <v>13.44</v>
      </c>
      <c r="E1269" s="4">
        <v>520.52971636655195</v>
      </c>
      <c r="F1269" s="4">
        <v>0</v>
      </c>
      <c r="G1269" s="4">
        <v>85.96</v>
      </c>
      <c r="H1269" s="4">
        <v>1656.27</v>
      </c>
      <c r="I1269" s="5">
        <f t="shared" si="38"/>
        <v>2345.86</v>
      </c>
      <c r="J1269" s="11" t="str">
        <f t="shared" si="39"/>
        <v>P0106|Aug</v>
      </c>
    </row>
    <row r="1270" spans="1:10" ht="15" customHeight="1" x14ac:dyDescent="0.25">
      <c r="A1270" s="2" t="s">
        <v>247</v>
      </c>
      <c r="B1270" s="2" t="s">
        <v>7</v>
      </c>
      <c r="C1270" s="4">
        <v>54.997460535346598</v>
      </c>
      <c r="D1270" s="4">
        <v>18.28</v>
      </c>
      <c r="E1270" s="4">
        <v>529.90253946465396</v>
      </c>
      <c r="F1270" s="4">
        <v>0</v>
      </c>
      <c r="G1270" s="4">
        <v>85.96</v>
      </c>
      <c r="H1270" s="4">
        <v>354.6</v>
      </c>
      <c r="I1270" s="5">
        <f t="shared" si="38"/>
        <v>1043.7400000000007</v>
      </c>
      <c r="J1270" s="11" t="str">
        <f t="shared" si="39"/>
        <v>P0106|Sep</v>
      </c>
    </row>
    <row r="1271" spans="1:10" ht="15" customHeight="1" x14ac:dyDescent="0.25">
      <c r="A1271" s="2" t="s">
        <v>247</v>
      </c>
      <c r="B1271" s="2" t="s">
        <v>8</v>
      </c>
      <c r="C1271" s="4">
        <v>63.678193775849202</v>
      </c>
      <c r="D1271" s="4">
        <v>10.73</v>
      </c>
      <c r="E1271" s="4">
        <v>542.64180622415097</v>
      </c>
      <c r="F1271" s="4">
        <v>0</v>
      </c>
      <c r="G1271" s="4">
        <v>85.96</v>
      </c>
      <c r="H1271" s="4">
        <v>245.27</v>
      </c>
      <c r="I1271" s="5">
        <f t="shared" si="38"/>
        <v>948.2800000000002</v>
      </c>
      <c r="J1271" s="11" t="str">
        <f t="shared" si="39"/>
        <v>P0106|Oct</v>
      </c>
    </row>
    <row r="1272" spans="1:10" ht="15" customHeight="1" x14ac:dyDescent="0.25">
      <c r="A1272" s="2" t="s">
        <v>247</v>
      </c>
      <c r="B1272" s="2" t="s">
        <v>9</v>
      </c>
      <c r="C1272" s="4">
        <v>56.643256687746401</v>
      </c>
      <c r="D1272" s="4">
        <v>8.9499999999999993</v>
      </c>
      <c r="E1272" s="4">
        <v>487.889715026592</v>
      </c>
      <c r="F1272" s="4">
        <v>153.907028285661</v>
      </c>
      <c r="G1272" s="4">
        <v>85.96</v>
      </c>
      <c r="H1272" s="4">
        <v>63.29</v>
      </c>
      <c r="I1272" s="5">
        <f t="shared" si="38"/>
        <v>856.63999999999942</v>
      </c>
      <c r="J1272" s="11" t="str">
        <f t="shared" si="39"/>
        <v>P0106|Nov</v>
      </c>
    </row>
    <row r="1273" spans="1:10" ht="15" customHeight="1" x14ac:dyDescent="0.25">
      <c r="A1273" s="2" t="s">
        <v>247</v>
      </c>
      <c r="B1273" s="2" t="s">
        <v>10</v>
      </c>
      <c r="C1273" s="4">
        <v>38.888005444525596</v>
      </c>
      <c r="D1273" s="4">
        <v>14.77</v>
      </c>
      <c r="E1273" s="4">
        <v>1085.2466635681601</v>
      </c>
      <c r="F1273" s="4">
        <v>114.115330987318</v>
      </c>
      <c r="G1273" s="4">
        <v>85.96</v>
      </c>
      <c r="H1273" s="4">
        <v>111.67</v>
      </c>
      <c r="I1273" s="5">
        <f t="shared" si="38"/>
        <v>1450.6500000000037</v>
      </c>
      <c r="J1273" s="11" t="str">
        <f t="shared" si="39"/>
        <v>P0106|Dec</v>
      </c>
    </row>
    <row r="1274" spans="1:10" ht="15" customHeight="1" x14ac:dyDescent="0.25">
      <c r="A1274" s="2" t="s">
        <v>247</v>
      </c>
      <c r="B1274" s="2" t="s">
        <v>11</v>
      </c>
      <c r="C1274" s="4">
        <v>10.989581274555499</v>
      </c>
      <c r="D1274" s="4">
        <v>16.809999999999999</v>
      </c>
      <c r="E1274" s="4">
        <v>958.14050742491804</v>
      </c>
      <c r="F1274" s="4">
        <v>120.899911300526</v>
      </c>
      <c r="G1274" s="4">
        <v>85.96</v>
      </c>
      <c r="H1274" s="4">
        <v>111.67</v>
      </c>
      <c r="I1274" s="5">
        <f t="shared" si="38"/>
        <v>1304.4699999999996</v>
      </c>
      <c r="J1274" s="11" t="str">
        <f t="shared" si="39"/>
        <v>P0106|Jan</v>
      </c>
    </row>
    <row r="1275" spans="1:10" ht="15" customHeight="1" x14ac:dyDescent="0.25">
      <c r="A1275" s="2" t="s">
        <v>247</v>
      </c>
      <c r="B1275" s="2" t="s">
        <v>12</v>
      </c>
      <c r="C1275" s="4">
        <v>37.436790078797102</v>
      </c>
      <c r="D1275" s="4">
        <v>10.67</v>
      </c>
      <c r="E1275" s="4">
        <v>805.81431559742703</v>
      </c>
      <c r="F1275" s="4">
        <v>127.09889432377599</v>
      </c>
      <c r="G1275" s="4">
        <v>85.96</v>
      </c>
      <c r="H1275" s="4">
        <v>111.67</v>
      </c>
      <c r="I1275" s="5">
        <f t="shared" si="38"/>
        <v>1178.6500000000001</v>
      </c>
      <c r="J1275" s="11" t="str">
        <f t="shared" si="39"/>
        <v>P0106|Feb</v>
      </c>
    </row>
    <row r="1276" spans="1:10" ht="15" customHeight="1" x14ac:dyDescent="0.25">
      <c r="A1276" s="2" t="s">
        <v>247</v>
      </c>
      <c r="B1276" s="2" t="s">
        <v>13</v>
      </c>
      <c r="C1276" s="4">
        <v>40.278157931844902</v>
      </c>
      <c r="D1276" s="4">
        <v>13.84</v>
      </c>
      <c r="E1276" s="4">
        <v>788.53790834312599</v>
      </c>
      <c r="F1276" s="4">
        <v>124.373933725029</v>
      </c>
      <c r="G1276" s="4">
        <v>85.96</v>
      </c>
      <c r="H1276" s="4">
        <v>111.67</v>
      </c>
      <c r="I1276" s="5">
        <f t="shared" si="38"/>
        <v>1164.6600000000001</v>
      </c>
      <c r="J1276" s="11" t="str">
        <f t="shared" si="39"/>
        <v>P0106|Mar</v>
      </c>
    </row>
    <row r="1277" spans="1:10" ht="15" customHeight="1" x14ac:dyDescent="0.25">
      <c r="A1277" s="2" t="s">
        <v>249</v>
      </c>
      <c r="B1277" s="2" t="s">
        <v>2</v>
      </c>
      <c r="C1277" s="4">
        <v>32.535560163008498</v>
      </c>
      <c r="D1277" s="4">
        <v>12.12</v>
      </c>
      <c r="E1277" s="4">
        <v>545.70443983699204</v>
      </c>
      <c r="F1277" s="4">
        <v>0</v>
      </c>
      <c r="G1277" s="4">
        <v>85.96</v>
      </c>
      <c r="H1277" s="4">
        <v>79.5</v>
      </c>
      <c r="I1277" s="5">
        <f t="shared" si="38"/>
        <v>755.82000000000062</v>
      </c>
      <c r="J1277" s="11" t="str">
        <f t="shared" si="39"/>
        <v>P0107|Apr</v>
      </c>
    </row>
    <row r="1278" spans="1:10" ht="15" customHeight="1" x14ac:dyDescent="0.25">
      <c r="A1278" s="2" t="s">
        <v>249</v>
      </c>
      <c r="B1278" s="2" t="s">
        <v>3</v>
      </c>
      <c r="C1278" s="4">
        <v>64.171849648458604</v>
      </c>
      <c r="D1278" s="4">
        <v>15.28</v>
      </c>
      <c r="E1278" s="4">
        <v>532.07815035154101</v>
      </c>
      <c r="F1278" s="4">
        <v>0</v>
      </c>
      <c r="G1278" s="4">
        <v>85.96</v>
      </c>
      <c r="H1278" s="4">
        <v>516.99</v>
      </c>
      <c r="I1278" s="5">
        <f t="shared" si="38"/>
        <v>1214.4799999999996</v>
      </c>
      <c r="J1278" s="11" t="str">
        <f t="shared" si="39"/>
        <v>P0107|May</v>
      </c>
    </row>
    <row r="1279" spans="1:10" ht="15" customHeight="1" x14ac:dyDescent="0.25">
      <c r="A1279" s="2" t="s">
        <v>249</v>
      </c>
      <c r="B1279" s="2" t="s">
        <v>4</v>
      </c>
      <c r="C1279" s="4">
        <v>52.328908865468101</v>
      </c>
      <c r="D1279" s="4">
        <v>4.04</v>
      </c>
      <c r="E1279" s="4">
        <v>524.48109113453199</v>
      </c>
      <c r="F1279" s="4">
        <v>0</v>
      </c>
      <c r="G1279" s="4">
        <v>85.96</v>
      </c>
      <c r="H1279" s="4">
        <v>669.84</v>
      </c>
      <c r="I1279" s="5">
        <f t="shared" si="38"/>
        <v>1336.65</v>
      </c>
      <c r="J1279" s="11" t="str">
        <f t="shared" si="39"/>
        <v>P0107|Jun</v>
      </c>
    </row>
    <row r="1280" spans="1:10" ht="15" customHeight="1" x14ac:dyDescent="0.25">
      <c r="A1280" s="2" t="s">
        <v>249</v>
      </c>
      <c r="B1280" s="2" t="s">
        <v>5</v>
      </c>
      <c r="C1280" s="4">
        <v>89.779556580347602</v>
      </c>
      <c r="D1280" s="4">
        <v>14.29</v>
      </c>
      <c r="E1280" s="4">
        <v>514.25044341965202</v>
      </c>
      <c r="F1280" s="4">
        <v>0</v>
      </c>
      <c r="G1280" s="4">
        <v>85.96</v>
      </c>
      <c r="H1280" s="4">
        <v>1795.54</v>
      </c>
      <c r="I1280" s="5">
        <f t="shared" si="38"/>
        <v>2499.8199999999997</v>
      </c>
      <c r="J1280" s="11" t="str">
        <f t="shared" si="39"/>
        <v>P0107|Jul</v>
      </c>
    </row>
    <row r="1281" spans="1:10" ht="15" customHeight="1" x14ac:dyDescent="0.25">
      <c r="A1281" s="2" t="s">
        <v>249</v>
      </c>
      <c r="B1281" s="2" t="s">
        <v>6</v>
      </c>
      <c r="C1281" s="4">
        <v>33.822408265051699</v>
      </c>
      <c r="D1281" s="4">
        <v>6.53</v>
      </c>
      <c r="E1281" s="4">
        <v>534.67759173494801</v>
      </c>
      <c r="F1281" s="4">
        <v>0</v>
      </c>
      <c r="G1281" s="4">
        <v>85.96</v>
      </c>
      <c r="H1281" s="4">
        <v>1656.27</v>
      </c>
      <c r="I1281" s="5">
        <f t="shared" si="38"/>
        <v>2317.2599999999998</v>
      </c>
      <c r="J1281" s="11" t="str">
        <f t="shared" si="39"/>
        <v>P0107|Aug</v>
      </c>
    </row>
    <row r="1282" spans="1:10" ht="15" customHeight="1" x14ac:dyDescent="0.25">
      <c r="A1282" s="2" t="s">
        <v>249</v>
      </c>
      <c r="B1282" s="2" t="s">
        <v>7</v>
      </c>
      <c r="C1282" s="4">
        <v>62.799120433017599</v>
      </c>
      <c r="D1282" s="4">
        <v>10.45</v>
      </c>
      <c r="E1282" s="4">
        <v>524.65087956698198</v>
      </c>
      <c r="F1282" s="4">
        <v>0</v>
      </c>
      <c r="G1282" s="4">
        <v>85.96</v>
      </c>
      <c r="H1282" s="4">
        <v>354.6</v>
      </c>
      <c r="I1282" s="5">
        <f t="shared" si="38"/>
        <v>1038.4599999999996</v>
      </c>
      <c r="J1282" s="11" t="str">
        <f t="shared" si="39"/>
        <v>P0107|Sep</v>
      </c>
    </row>
    <row r="1283" spans="1:10" ht="15" customHeight="1" x14ac:dyDescent="0.25">
      <c r="A1283" s="2" t="s">
        <v>249</v>
      </c>
      <c r="B1283" s="2" t="s">
        <v>8</v>
      </c>
      <c r="C1283" s="4">
        <v>16.438693891077801</v>
      </c>
      <c r="D1283" s="4">
        <v>10.24</v>
      </c>
      <c r="E1283" s="4">
        <v>573.29130610892196</v>
      </c>
      <c r="F1283" s="4">
        <v>0</v>
      </c>
      <c r="G1283" s="4">
        <v>85.96</v>
      </c>
      <c r="H1283" s="4">
        <v>245.27</v>
      </c>
      <c r="I1283" s="5">
        <f t="shared" si="38"/>
        <v>931.19999999999982</v>
      </c>
      <c r="J1283" s="11" t="str">
        <f t="shared" si="39"/>
        <v>P0107|Oct</v>
      </c>
    </row>
    <row r="1284" spans="1:10" ht="15" customHeight="1" x14ac:dyDescent="0.25">
      <c r="A1284" s="2" t="s">
        <v>249</v>
      </c>
      <c r="B1284" s="2" t="s">
        <v>9</v>
      </c>
      <c r="C1284" s="4">
        <v>52.677534698218601</v>
      </c>
      <c r="D1284" s="4">
        <v>19.440000000000001</v>
      </c>
      <c r="E1284" s="4">
        <v>482.54230257910098</v>
      </c>
      <c r="F1284" s="4">
        <v>152.22016272267999</v>
      </c>
      <c r="G1284" s="4">
        <v>85.96</v>
      </c>
      <c r="H1284" s="4">
        <v>63.29</v>
      </c>
      <c r="I1284" s="5">
        <f t="shared" si="38"/>
        <v>856.12999999999965</v>
      </c>
      <c r="J1284" s="11" t="str">
        <f t="shared" si="39"/>
        <v>P0107|Nov</v>
      </c>
    </row>
    <row r="1285" spans="1:10" ht="15" customHeight="1" x14ac:dyDescent="0.25">
      <c r="A1285" s="2" t="s">
        <v>249</v>
      </c>
      <c r="B1285" s="2" t="s">
        <v>10</v>
      </c>
      <c r="C1285" s="4">
        <v>69.014736204066196</v>
      </c>
      <c r="D1285" s="4">
        <v>10.48</v>
      </c>
      <c r="E1285" s="4">
        <v>936.85162267963096</v>
      </c>
      <c r="F1285" s="4">
        <v>118.21364111630299</v>
      </c>
      <c r="G1285" s="4">
        <v>85.96</v>
      </c>
      <c r="H1285" s="4">
        <v>111.67</v>
      </c>
      <c r="I1285" s="5">
        <f t="shared" ref="I1285:I1348" si="40">SUM(C1285:H1285)</f>
        <v>1332.1900000000003</v>
      </c>
      <c r="J1285" s="11" t="str">
        <f t="shared" ref="J1285:J1348" si="41">A1285&amp;"|"&amp;B1285</f>
        <v>P0107|Dec</v>
      </c>
    </row>
    <row r="1286" spans="1:10" ht="15" customHeight="1" x14ac:dyDescent="0.25">
      <c r="A1286" s="2" t="s">
        <v>249</v>
      </c>
      <c r="B1286" s="2" t="s">
        <v>11</v>
      </c>
      <c r="C1286" s="4">
        <v>23.819279594656798</v>
      </c>
      <c r="D1286" s="4">
        <v>12.69</v>
      </c>
      <c r="E1286" s="4">
        <v>948.74619990787596</v>
      </c>
      <c r="F1286" s="4">
        <v>119.71452049746701</v>
      </c>
      <c r="G1286" s="4">
        <v>85.96</v>
      </c>
      <c r="H1286" s="4">
        <v>111.67</v>
      </c>
      <c r="I1286" s="5">
        <f t="shared" si="40"/>
        <v>1302.5999999999999</v>
      </c>
      <c r="J1286" s="11" t="str">
        <f t="shared" si="41"/>
        <v>P0107|Jan</v>
      </c>
    </row>
    <row r="1287" spans="1:10" ht="15" customHeight="1" x14ac:dyDescent="0.25">
      <c r="A1287" s="2" t="s">
        <v>249</v>
      </c>
      <c r="B1287" s="2" t="s">
        <v>12</v>
      </c>
      <c r="C1287" s="4">
        <v>55.661846358065702</v>
      </c>
      <c r="D1287" s="4">
        <v>10</v>
      </c>
      <c r="E1287" s="4">
        <v>803.21002670288794</v>
      </c>
      <c r="F1287" s="4">
        <v>126.688126939046</v>
      </c>
      <c r="G1287" s="4">
        <v>85.96</v>
      </c>
      <c r="H1287" s="4">
        <v>111.67</v>
      </c>
      <c r="I1287" s="5">
        <f t="shared" si="40"/>
        <v>1193.1899999999998</v>
      </c>
      <c r="J1287" s="11" t="str">
        <f t="shared" si="41"/>
        <v>P0107|Feb</v>
      </c>
    </row>
    <row r="1288" spans="1:10" ht="15" customHeight="1" x14ac:dyDescent="0.25">
      <c r="A1288" s="2" t="s">
        <v>249</v>
      </c>
      <c r="B1288" s="2" t="s">
        <v>13</v>
      </c>
      <c r="C1288" s="4">
        <v>19.429388224752</v>
      </c>
      <c r="D1288" s="4">
        <v>9.74</v>
      </c>
      <c r="E1288" s="4">
        <v>654.81172229802701</v>
      </c>
      <c r="F1288" s="4">
        <v>137.70888947722099</v>
      </c>
      <c r="G1288" s="4">
        <v>85.96</v>
      </c>
      <c r="H1288" s="4">
        <v>111.67</v>
      </c>
      <c r="I1288" s="5">
        <f t="shared" si="40"/>
        <v>1019.3199999999999</v>
      </c>
      <c r="J1288" s="11" t="str">
        <f t="shared" si="41"/>
        <v>P0107|Mar</v>
      </c>
    </row>
    <row r="1289" spans="1:10" ht="15" customHeight="1" x14ac:dyDescent="0.25">
      <c r="A1289" s="2" t="s">
        <v>251</v>
      </c>
      <c r="B1289" s="2" t="s">
        <v>2</v>
      </c>
      <c r="C1289" s="4">
        <v>64.657824777503293</v>
      </c>
      <c r="D1289" s="4">
        <v>11.28</v>
      </c>
      <c r="E1289" s="4">
        <v>541.72217522249696</v>
      </c>
      <c r="F1289" s="4">
        <v>0</v>
      </c>
      <c r="G1289" s="4">
        <v>85.96</v>
      </c>
      <c r="H1289" s="4">
        <v>79.5</v>
      </c>
      <c r="I1289" s="5">
        <f t="shared" si="40"/>
        <v>783.12000000000035</v>
      </c>
      <c r="J1289" s="11" t="str">
        <f t="shared" si="41"/>
        <v>P0108|Apr</v>
      </c>
    </row>
    <row r="1290" spans="1:10" ht="15" customHeight="1" x14ac:dyDescent="0.25">
      <c r="A1290" s="2" t="s">
        <v>251</v>
      </c>
      <c r="B1290" s="2" t="s">
        <v>3</v>
      </c>
      <c r="C1290" s="4">
        <v>104.331092373521</v>
      </c>
      <c r="D1290" s="4">
        <v>12.52</v>
      </c>
      <c r="E1290" s="4">
        <v>511.57890762647901</v>
      </c>
      <c r="F1290" s="4">
        <v>0</v>
      </c>
      <c r="G1290" s="4">
        <v>85.96</v>
      </c>
      <c r="H1290" s="4">
        <v>516.99</v>
      </c>
      <c r="I1290" s="5">
        <f t="shared" si="40"/>
        <v>1231.3800000000001</v>
      </c>
      <c r="J1290" s="11" t="str">
        <f t="shared" si="41"/>
        <v>P0108|May</v>
      </c>
    </row>
    <row r="1291" spans="1:10" ht="15" customHeight="1" x14ac:dyDescent="0.25">
      <c r="A1291" s="2" t="s">
        <v>251</v>
      </c>
      <c r="B1291" s="2" t="s">
        <v>4</v>
      </c>
      <c r="C1291" s="4">
        <v>60.296279306829803</v>
      </c>
      <c r="D1291" s="4">
        <v>15.13</v>
      </c>
      <c r="E1291" s="4">
        <v>525.35372069316998</v>
      </c>
      <c r="F1291" s="4">
        <v>0</v>
      </c>
      <c r="G1291" s="4">
        <v>85.96</v>
      </c>
      <c r="H1291" s="4">
        <v>669.84</v>
      </c>
      <c r="I1291" s="5">
        <f t="shared" si="40"/>
        <v>1356.58</v>
      </c>
      <c r="J1291" s="11" t="str">
        <f t="shared" si="41"/>
        <v>P0108|Jun</v>
      </c>
    </row>
    <row r="1292" spans="1:10" ht="15" customHeight="1" x14ac:dyDescent="0.25">
      <c r="A1292" s="2" t="s">
        <v>251</v>
      </c>
      <c r="B1292" s="2" t="s">
        <v>5</v>
      </c>
      <c r="C1292" s="4">
        <v>15.747395146739301</v>
      </c>
      <c r="D1292" s="4">
        <v>14.63</v>
      </c>
      <c r="E1292" s="4">
        <v>549.18260485326095</v>
      </c>
      <c r="F1292" s="4">
        <v>0</v>
      </c>
      <c r="G1292" s="4">
        <v>85.96</v>
      </c>
      <c r="H1292" s="4">
        <v>1795.54</v>
      </c>
      <c r="I1292" s="5">
        <f t="shared" si="40"/>
        <v>2461.0600000000004</v>
      </c>
      <c r="J1292" s="11" t="str">
        <f t="shared" si="41"/>
        <v>P0108|Jul</v>
      </c>
    </row>
    <row r="1293" spans="1:10" ht="15" customHeight="1" x14ac:dyDescent="0.25">
      <c r="A1293" s="2" t="s">
        <v>251</v>
      </c>
      <c r="B1293" s="2" t="s">
        <v>6</v>
      </c>
      <c r="C1293" s="4">
        <v>71.543347982421096</v>
      </c>
      <c r="D1293" s="4">
        <v>15.77</v>
      </c>
      <c r="E1293" s="4">
        <v>519.45665201757902</v>
      </c>
      <c r="F1293" s="4">
        <v>0</v>
      </c>
      <c r="G1293" s="4">
        <v>85.96</v>
      </c>
      <c r="H1293" s="4">
        <v>1656.27</v>
      </c>
      <c r="I1293" s="5">
        <f t="shared" si="40"/>
        <v>2349</v>
      </c>
      <c r="J1293" s="11" t="str">
        <f t="shared" si="41"/>
        <v>P0108|Aug</v>
      </c>
    </row>
    <row r="1294" spans="1:10" ht="15" customHeight="1" x14ac:dyDescent="0.25">
      <c r="A1294" s="2" t="s">
        <v>251</v>
      </c>
      <c r="B1294" s="2" t="s">
        <v>7</v>
      </c>
      <c r="C1294" s="4">
        <v>32.782090532628899</v>
      </c>
      <c r="D1294" s="4">
        <v>16.68</v>
      </c>
      <c r="E1294" s="4">
        <v>536.87790946737096</v>
      </c>
      <c r="F1294" s="4">
        <v>0</v>
      </c>
      <c r="G1294" s="4">
        <v>85.96</v>
      </c>
      <c r="H1294" s="4">
        <v>354.6</v>
      </c>
      <c r="I1294" s="5">
        <f t="shared" si="40"/>
        <v>1026.8999999999999</v>
      </c>
      <c r="J1294" s="11" t="str">
        <f t="shared" si="41"/>
        <v>P0108|Sep</v>
      </c>
    </row>
    <row r="1295" spans="1:10" ht="15" customHeight="1" x14ac:dyDescent="0.25">
      <c r="A1295" s="2" t="s">
        <v>251</v>
      </c>
      <c r="B1295" s="2" t="s">
        <v>8</v>
      </c>
      <c r="C1295" s="4">
        <v>61.848983953590903</v>
      </c>
      <c r="D1295" s="4">
        <v>16.09</v>
      </c>
      <c r="E1295" s="4">
        <v>530.65101604640904</v>
      </c>
      <c r="F1295" s="4">
        <v>0</v>
      </c>
      <c r="G1295" s="4">
        <v>85.96</v>
      </c>
      <c r="H1295" s="4">
        <v>245.27</v>
      </c>
      <c r="I1295" s="5">
        <f t="shared" si="40"/>
        <v>939.81999999999994</v>
      </c>
      <c r="J1295" s="11" t="str">
        <f t="shared" si="41"/>
        <v>P0108|Oct</v>
      </c>
    </row>
    <row r="1296" spans="1:10" ht="15" customHeight="1" x14ac:dyDescent="0.25">
      <c r="A1296" s="2" t="s">
        <v>251</v>
      </c>
      <c r="B1296" s="2" t="s">
        <v>9</v>
      </c>
      <c r="C1296" s="4">
        <v>271.32662027948902</v>
      </c>
      <c r="D1296" s="4">
        <v>12.2</v>
      </c>
      <c r="E1296" s="4">
        <v>428.33359895823202</v>
      </c>
      <c r="F1296" s="4">
        <v>135.11978076227899</v>
      </c>
      <c r="G1296" s="4">
        <v>85.96</v>
      </c>
      <c r="H1296" s="4">
        <v>63.29</v>
      </c>
      <c r="I1296" s="5">
        <f t="shared" si="40"/>
        <v>996.23</v>
      </c>
      <c r="J1296" s="11" t="str">
        <f t="shared" si="41"/>
        <v>P0108|Nov</v>
      </c>
    </row>
    <row r="1297" spans="1:10" ht="15" customHeight="1" x14ac:dyDescent="0.25">
      <c r="A1297" s="2" t="s">
        <v>251</v>
      </c>
      <c r="B1297" s="2" t="s">
        <v>10</v>
      </c>
      <c r="C1297" s="4">
        <v>51.396500718538299</v>
      </c>
      <c r="D1297" s="4">
        <v>6.29</v>
      </c>
      <c r="E1297" s="4">
        <v>940.17989119277399</v>
      </c>
      <c r="F1297" s="4">
        <v>118.63360808868801</v>
      </c>
      <c r="G1297" s="4">
        <v>85.96</v>
      </c>
      <c r="H1297" s="4">
        <v>111.67</v>
      </c>
      <c r="I1297" s="5">
        <f t="shared" si="40"/>
        <v>1314.1300000000006</v>
      </c>
      <c r="J1297" s="11" t="str">
        <f t="shared" si="41"/>
        <v>P0108|Dec</v>
      </c>
    </row>
    <row r="1298" spans="1:10" ht="15" customHeight="1" x14ac:dyDescent="0.25">
      <c r="A1298" s="2" t="s">
        <v>251</v>
      </c>
      <c r="B1298" s="2" t="s">
        <v>11</v>
      </c>
      <c r="C1298" s="4">
        <v>31.105466523088602</v>
      </c>
      <c r="D1298" s="4">
        <v>19.23</v>
      </c>
      <c r="E1298" s="4">
        <v>813.05377842528696</v>
      </c>
      <c r="F1298" s="4">
        <v>128.240755051625</v>
      </c>
      <c r="G1298" s="4">
        <v>85.96</v>
      </c>
      <c r="H1298" s="4">
        <v>111.67</v>
      </c>
      <c r="I1298" s="5">
        <f t="shared" si="40"/>
        <v>1189.2600000000007</v>
      </c>
      <c r="J1298" s="11" t="str">
        <f t="shared" si="41"/>
        <v>P0108|Jan</v>
      </c>
    </row>
    <row r="1299" spans="1:10" ht="15" customHeight="1" x14ac:dyDescent="0.25">
      <c r="A1299" s="2" t="s">
        <v>251</v>
      </c>
      <c r="B1299" s="2" t="s">
        <v>12</v>
      </c>
      <c r="C1299" s="4">
        <v>57.597895412629903</v>
      </c>
      <c r="D1299" s="4">
        <v>7.15</v>
      </c>
      <c r="E1299" s="4">
        <v>656.55632076572897</v>
      </c>
      <c r="F1299" s="4">
        <v>138.07578382164101</v>
      </c>
      <c r="G1299" s="4">
        <v>85.96</v>
      </c>
      <c r="H1299" s="4">
        <v>111.67</v>
      </c>
      <c r="I1299" s="5">
        <f t="shared" si="40"/>
        <v>1057.01</v>
      </c>
      <c r="J1299" s="11" t="str">
        <f t="shared" si="41"/>
        <v>P0108|Feb</v>
      </c>
    </row>
    <row r="1300" spans="1:10" ht="15" customHeight="1" x14ac:dyDescent="0.25">
      <c r="A1300" s="2" t="s">
        <v>251</v>
      </c>
      <c r="B1300" s="2" t="s">
        <v>13</v>
      </c>
      <c r="C1300" s="4">
        <v>33.737961599999998</v>
      </c>
      <c r="D1300" s="4">
        <v>13.31</v>
      </c>
      <c r="E1300" s="4">
        <v>644.79888000000005</v>
      </c>
      <c r="F1300" s="4">
        <v>135.60315840000001</v>
      </c>
      <c r="G1300" s="4">
        <v>85.96</v>
      </c>
      <c r="H1300" s="4">
        <v>111.67</v>
      </c>
      <c r="I1300" s="5">
        <f t="shared" si="40"/>
        <v>1025.0800000000002</v>
      </c>
      <c r="J1300" s="11" t="str">
        <f t="shared" si="41"/>
        <v>P0108|Mar</v>
      </c>
    </row>
    <row r="1301" spans="1:10" ht="15" customHeight="1" x14ac:dyDescent="0.25">
      <c r="A1301" s="2" t="s">
        <v>253</v>
      </c>
      <c r="B1301" s="2" t="s">
        <v>2</v>
      </c>
      <c r="C1301" s="4">
        <v>15.602192179982399</v>
      </c>
      <c r="D1301" s="4">
        <v>4.04</v>
      </c>
      <c r="E1301" s="4">
        <v>288.54780782001802</v>
      </c>
      <c r="F1301" s="4">
        <v>0</v>
      </c>
      <c r="G1301" s="4">
        <v>85.96</v>
      </c>
      <c r="H1301" s="4">
        <v>19.87</v>
      </c>
      <c r="I1301" s="5">
        <f t="shared" si="40"/>
        <v>414.02000000000038</v>
      </c>
      <c r="J1301" s="11" t="str">
        <f t="shared" si="41"/>
        <v>P0109|Apr</v>
      </c>
    </row>
    <row r="1302" spans="1:10" ht="15" customHeight="1" x14ac:dyDescent="0.25">
      <c r="A1302" s="2" t="s">
        <v>253</v>
      </c>
      <c r="B1302" s="2" t="s">
        <v>3</v>
      </c>
      <c r="C1302" s="4">
        <v>22.854966974900901</v>
      </c>
      <c r="D1302" s="4">
        <v>4.04</v>
      </c>
      <c r="E1302" s="4">
        <v>280.67503302509903</v>
      </c>
      <c r="F1302" s="4">
        <v>0</v>
      </c>
      <c r="G1302" s="4">
        <v>85.96</v>
      </c>
      <c r="H1302" s="4">
        <v>129.25</v>
      </c>
      <c r="I1302" s="5">
        <f t="shared" si="40"/>
        <v>522.78</v>
      </c>
      <c r="J1302" s="11" t="str">
        <f t="shared" si="41"/>
        <v>P0109|May</v>
      </c>
    </row>
    <row r="1303" spans="1:10" ht="15" customHeight="1" x14ac:dyDescent="0.25">
      <c r="A1303" s="2" t="s">
        <v>253</v>
      </c>
      <c r="B1303" s="2" t="s">
        <v>4</v>
      </c>
      <c r="C1303" s="4">
        <v>26.376511808979998</v>
      </c>
      <c r="D1303" s="4">
        <v>4.04</v>
      </c>
      <c r="E1303" s="4">
        <v>261.52348819102002</v>
      </c>
      <c r="F1303" s="4">
        <v>0</v>
      </c>
      <c r="G1303" s="4">
        <v>85.96</v>
      </c>
      <c r="H1303" s="4">
        <v>167.46</v>
      </c>
      <c r="I1303" s="5">
        <f t="shared" si="40"/>
        <v>545.36</v>
      </c>
      <c r="J1303" s="11" t="str">
        <f t="shared" si="41"/>
        <v>P0109|Jun</v>
      </c>
    </row>
    <row r="1304" spans="1:10" ht="15" customHeight="1" x14ac:dyDescent="0.25">
      <c r="A1304" s="2" t="s">
        <v>253</v>
      </c>
      <c r="B1304" s="2" t="s">
        <v>5</v>
      </c>
      <c r="C1304" s="4">
        <v>14.8317008877143</v>
      </c>
      <c r="D1304" s="4">
        <v>4.04</v>
      </c>
      <c r="E1304" s="4">
        <v>274.29829911228597</v>
      </c>
      <c r="F1304" s="4">
        <v>0</v>
      </c>
      <c r="G1304" s="4">
        <v>85.96</v>
      </c>
      <c r="H1304" s="4">
        <v>448.89</v>
      </c>
      <c r="I1304" s="5">
        <f t="shared" si="40"/>
        <v>828.02000000000021</v>
      </c>
      <c r="J1304" s="11" t="str">
        <f t="shared" si="41"/>
        <v>P0109|Jul</v>
      </c>
    </row>
    <row r="1305" spans="1:10" ht="15" customHeight="1" x14ac:dyDescent="0.25">
      <c r="A1305" s="2" t="s">
        <v>253</v>
      </c>
      <c r="B1305" s="2" t="s">
        <v>6</v>
      </c>
      <c r="C1305" s="4">
        <v>15.0348397370739</v>
      </c>
      <c r="D1305" s="4">
        <v>6.04</v>
      </c>
      <c r="E1305" s="4">
        <v>278.05516026292599</v>
      </c>
      <c r="F1305" s="4">
        <v>0</v>
      </c>
      <c r="G1305" s="4">
        <v>85.96</v>
      </c>
      <c r="H1305" s="4">
        <v>414.07</v>
      </c>
      <c r="I1305" s="5">
        <f t="shared" si="40"/>
        <v>799.15999999999985</v>
      </c>
      <c r="J1305" s="11" t="str">
        <f t="shared" si="41"/>
        <v>P0109|Aug</v>
      </c>
    </row>
    <row r="1306" spans="1:10" ht="15" customHeight="1" x14ac:dyDescent="0.25">
      <c r="A1306" s="2" t="s">
        <v>253</v>
      </c>
      <c r="B1306" s="2" t="s">
        <v>7</v>
      </c>
      <c r="C1306" s="4">
        <v>14.779890221589801</v>
      </c>
      <c r="D1306" s="4">
        <v>4.04</v>
      </c>
      <c r="E1306" s="4">
        <v>273.34010977841001</v>
      </c>
      <c r="F1306" s="4">
        <v>0</v>
      </c>
      <c r="G1306" s="4">
        <v>85.96</v>
      </c>
      <c r="H1306" s="4">
        <v>88.65</v>
      </c>
      <c r="I1306" s="5">
        <f t="shared" si="40"/>
        <v>466.76999999999975</v>
      </c>
      <c r="J1306" s="11" t="str">
        <f t="shared" si="41"/>
        <v>P0109|Sep</v>
      </c>
    </row>
    <row r="1307" spans="1:10" ht="15" customHeight="1" x14ac:dyDescent="0.25">
      <c r="A1307" s="2" t="s">
        <v>253</v>
      </c>
      <c r="B1307" s="2" t="s">
        <v>8</v>
      </c>
      <c r="C1307" s="4">
        <v>15.171804567323999</v>
      </c>
      <c r="D1307" s="4">
        <v>8.25</v>
      </c>
      <c r="E1307" s="4">
        <v>280.588195432676</v>
      </c>
      <c r="F1307" s="4">
        <v>0</v>
      </c>
      <c r="G1307" s="4">
        <v>85.96</v>
      </c>
      <c r="H1307" s="4">
        <v>61.32</v>
      </c>
      <c r="I1307" s="5">
        <f t="shared" si="40"/>
        <v>451.28999999999996</v>
      </c>
      <c r="J1307" s="11" t="str">
        <f t="shared" si="41"/>
        <v>P0109|Oct</v>
      </c>
    </row>
    <row r="1308" spans="1:10" ht="15" customHeight="1" x14ac:dyDescent="0.25">
      <c r="A1308" s="2" t="s">
        <v>253</v>
      </c>
      <c r="B1308" s="2" t="s">
        <v>9</v>
      </c>
      <c r="C1308" s="4">
        <v>13.8511388601036</v>
      </c>
      <c r="D1308" s="4">
        <v>6.26</v>
      </c>
      <c r="E1308" s="4">
        <v>256.16373056994797</v>
      </c>
      <c r="F1308" s="4">
        <v>83.125130569948197</v>
      </c>
      <c r="G1308" s="4">
        <v>85.96</v>
      </c>
      <c r="H1308" s="4">
        <v>15.82</v>
      </c>
      <c r="I1308" s="5">
        <f t="shared" si="40"/>
        <v>461.17999999999972</v>
      </c>
      <c r="J1308" s="11" t="str">
        <f t="shared" si="41"/>
        <v>P0109|Nov</v>
      </c>
    </row>
    <row r="1309" spans="1:10" ht="15" customHeight="1" x14ac:dyDescent="0.25">
      <c r="A1309" s="2" t="s">
        <v>253</v>
      </c>
      <c r="B1309" s="2" t="s">
        <v>10</v>
      </c>
      <c r="C1309" s="4">
        <v>10.766681389578199</v>
      </c>
      <c r="D1309" s="4">
        <v>4.04</v>
      </c>
      <c r="E1309" s="4">
        <v>497.79900744416898</v>
      </c>
      <c r="F1309" s="4">
        <v>64.614311166253103</v>
      </c>
      <c r="G1309" s="4">
        <v>85.96</v>
      </c>
      <c r="H1309" s="4">
        <v>27.92</v>
      </c>
      <c r="I1309" s="5">
        <f t="shared" si="40"/>
        <v>691.10000000000025</v>
      </c>
      <c r="J1309" s="11" t="str">
        <f t="shared" si="41"/>
        <v>P0109|Dec</v>
      </c>
    </row>
    <row r="1310" spans="1:10" ht="15" customHeight="1" x14ac:dyDescent="0.25">
      <c r="A1310" s="2" t="s">
        <v>253</v>
      </c>
      <c r="B1310" s="2" t="s">
        <v>11</v>
      </c>
      <c r="C1310" s="4">
        <v>179.940822402165</v>
      </c>
      <c r="D1310" s="4">
        <v>4.04</v>
      </c>
      <c r="E1310" s="4">
        <v>379.56479036165598</v>
      </c>
      <c r="F1310" s="4">
        <v>61.584387236178699</v>
      </c>
      <c r="G1310" s="4">
        <v>85.96</v>
      </c>
      <c r="H1310" s="4">
        <v>27.92</v>
      </c>
      <c r="I1310" s="5">
        <f t="shared" si="40"/>
        <v>739.00999999999965</v>
      </c>
      <c r="J1310" s="11" t="str">
        <f t="shared" si="41"/>
        <v>P0109|Jan</v>
      </c>
    </row>
    <row r="1311" spans="1:10" ht="15" customHeight="1" x14ac:dyDescent="0.25">
      <c r="A1311" s="2" t="s">
        <v>253</v>
      </c>
      <c r="B1311" s="2" t="s">
        <v>12</v>
      </c>
      <c r="C1311" s="4">
        <v>11.471164264264299</v>
      </c>
      <c r="D1311" s="4">
        <v>4.04</v>
      </c>
      <c r="E1311" s="4">
        <v>424.29669669669698</v>
      </c>
      <c r="F1311" s="4">
        <v>68.842139039038997</v>
      </c>
      <c r="G1311" s="4">
        <v>85.96</v>
      </c>
      <c r="H1311" s="4">
        <v>27.92</v>
      </c>
      <c r="I1311" s="5">
        <f t="shared" si="40"/>
        <v>622.53000000000031</v>
      </c>
      <c r="J1311" s="11" t="str">
        <f t="shared" si="41"/>
        <v>P0109|Feb</v>
      </c>
    </row>
    <row r="1312" spans="1:10" ht="15" customHeight="1" x14ac:dyDescent="0.25">
      <c r="A1312" s="2" t="s">
        <v>253</v>
      </c>
      <c r="B1312" s="2" t="s">
        <v>13</v>
      </c>
      <c r="C1312" s="4">
        <v>21.543146619058199</v>
      </c>
      <c r="D1312" s="4">
        <v>6.32</v>
      </c>
      <c r="E1312" s="4">
        <v>336.86230752064301</v>
      </c>
      <c r="F1312" s="4">
        <v>72.874545860298994</v>
      </c>
      <c r="G1312" s="4">
        <v>85.96</v>
      </c>
      <c r="H1312" s="4">
        <v>27.92</v>
      </c>
      <c r="I1312" s="5">
        <f t="shared" si="40"/>
        <v>551.48000000000025</v>
      </c>
      <c r="J1312" s="11" t="str">
        <f t="shared" si="41"/>
        <v>P0109|Mar</v>
      </c>
    </row>
    <row r="1313" spans="1:10" ht="15" customHeight="1" x14ac:dyDescent="0.25">
      <c r="A1313" s="2" t="s">
        <v>255</v>
      </c>
      <c r="B1313" s="2" t="s">
        <v>2</v>
      </c>
      <c r="C1313" s="4">
        <v>51.153601326150003</v>
      </c>
      <c r="D1313" s="4">
        <v>13.64</v>
      </c>
      <c r="E1313" s="4">
        <v>436.72639867384999</v>
      </c>
      <c r="F1313" s="4">
        <v>0</v>
      </c>
      <c r="G1313" s="4">
        <v>85.96</v>
      </c>
      <c r="H1313" s="4">
        <v>59.62</v>
      </c>
      <c r="I1313" s="5">
        <f t="shared" si="40"/>
        <v>647.1</v>
      </c>
      <c r="J1313" s="11" t="str">
        <f t="shared" si="41"/>
        <v>P0110|Apr</v>
      </c>
    </row>
    <row r="1314" spans="1:10" ht="15" customHeight="1" x14ac:dyDescent="0.25">
      <c r="A1314" s="2" t="s">
        <v>255</v>
      </c>
      <c r="B1314" s="2" t="s">
        <v>3</v>
      </c>
      <c r="C1314" s="4">
        <v>60.693258344838803</v>
      </c>
      <c r="D1314" s="4">
        <v>13.79</v>
      </c>
      <c r="E1314" s="4">
        <v>433.23674165516098</v>
      </c>
      <c r="F1314" s="4">
        <v>0</v>
      </c>
      <c r="G1314" s="4">
        <v>85.96</v>
      </c>
      <c r="H1314" s="4">
        <v>387.74</v>
      </c>
      <c r="I1314" s="5">
        <f t="shared" si="40"/>
        <v>981.41999999999985</v>
      </c>
      <c r="J1314" s="11" t="str">
        <f t="shared" si="41"/>
        <v>P0110|May</v>
      </c>
    </row>
    <row r="1315" spans="1:10" ht="15" customHeight="1" x14ac:dyDescent="0.25">
      <c r="A1315" s="2" t="s">
        <v>255</v>
      </c>
      <c r="B1315" s="2" t="s">
        <v>4</v>
      </c>
      <c r="C1315" s="4">
        <v>79.659111630625404</v>
      </c>
      <c r="D1315" s="4">
        <v>7.08</v>
      </c>
      <c r="E1315" s="4">
        <v>423.28088836937502</v>
      </c>
      <c r="F1315" s="4">
        <v>0</v>
      </c>
      <c r="G1315" s="4">
        <v>85.96</v>
      </c>
      <c r="H1315" s="4">
        <v>502.38</v>
      </c>
      <c r="I1315" s="5">
        <f t="shared" si="40"/>
        <v>1098.3600000000006</v>
      </c>
      <c r="J1315" s="11" t="str">
        <f t="shared" si="41"/>
        <v>P0110|Jun</v>
      </c>
    </row>
    <row r="1316" spans="1:10" ht="15" customHeight="1" x14ac:dyDescent="0.25">
      <c r="A1316" s="2" t="s">
        <v>255</v>
      </c>
      <c r="B1316" s="2" t="s">
        <v>5</v>
      </c>
      <c r="C1316" s="4">
        <v>49.721869476546601</v>
      </c>
      <c r="D1316" s="4">
        <v>17.170000000000002</v>
      </c>
      <c r="E1316" s="4">
        <v>554.74813052345303</v>
      </c>
      <c r="F1316" s="4">
        <v>0</v>
      </c>
      <c r="G1316" s="4">
        <v>85.96</v>
      </c>
      <c r="H1316" s="4">
        <v>1346.66</v>
      </c>
      <c r="I1316" s="5">
        <f t="shared" si="40"/>
        <v>2054.2599999999998</v>
      </c>
      <c r="J1316" s="11" t="str">
        <f t="shared" si="41"/>
        <v>P0110|Jul</v>
      </c>
    </row>
    <row r="1317" spans="1:10" ht="15" customHeight="1" x14ac:dyDescent="0.25">
      <c r="A1317" s="2" t="s">
        <v>255</v>
      </c>
      <c r="B1317" s="2" t="s">
        <v>6</v>
      </c>
      <c r="C1317" s="4">
        <v>37.190999364565897</v>
      </c>
      <c r="D1317" s="4">
        <v>10.72</v>
      </c>
      <c r="E1317" s="4">
        <v>542.29900063543403</v>
      </c>
      <c r="F1317" s="4">
        <v>0</v>
      </c>
      <c r="G1317" s="4">
        <v>85.96</v>
      </c>
      <c r="H1317" s="4">
        <v>1242.2</v>
      </c>
      <c r="I1317" s="5">
        <f t="shared" si="40"/>
        <v>1918.37</v>
      </c>
      <c r="J1317" s="11" t="str">
        <f t="shared" si="41"/>
        <v>P0110|Aug</v>
      </c>
    </row>
    <row r="1318" spans="1:10" ht="15" customHeight="1" x14ac:dyDescent="0.25">
      <c r="A1318" s="2" t="s">
        <v>255</v>
      </c>
      <c r="B1318" s="2" t="s">
        <v>7</v>
      </c>
      <c r="C1318" s="4">
        <v>296.67160423391601</v>
      </c>
      <c r="D1318" s="4">
        <v>9.4</v>
      </c>
      <c r="E1318" s="4">
        <v>348.96839576608397</v>
      </c>
      <c r="F1318" s="4">
        <v>0</v>
      </c>
      <c r="G1318" s="4">
        <v>85.96</v>
      </c>
      <c r="H1318" s="4">
        <v>265.95</v>
      </c>
      <c r="I1318" s="5">
        <f t="shared" si="40"/>
        <v>1006.95</v>
      </c>
      <c r="J1318" s="11" t="str">
        <f t="shared" si="41"/>
        <v>P0110|Sep</v>
      </c>
    </row>
    <row r="1319" spans="1:10" ht="15" customHeight="1" x14ac:dyDescent="0.25">
      <c r="A1319" s="2" t="s">
        <v>255</v>
      </c>
      <c r="B1319" s="2" t="s">
        <v>8</v>
      </c>
      <c r="C1319" s="4">
        <v>242.22852809991099</v>
      </c>
      <c r="D1319" s="4">
        <v>9.1</v>
      </c>
      <c r="E1319" s="4">
        <v>366.601471900089</v>
      </c>
      <c r="F1319" s="4">
        <v>0</v>
      </c>
      <c r="G1319" s="4">
        <v>85.96</v>
      </c>
      <c r="H1319" s="4">
        <v>183.95</v>
      </c>
      <c r="I1319" s="5">
        <f t="shared" si="40"/>
        <v>887.83999999999992</v>
      </c>
      <c r="J1319" s="11" t="str">
        <f t="shared" si="41"/>
        <v>P0110|Oct</v>
      </c>
    </row>
    <row r="1320" spans="1:10" ht="15" customHeight="1" x14ac:dyDescent="0.25">
      <c r="A1320" s="2" t="s">
        <v>255</v>
      </c>
      <c r="B1320" s="2" t="s">
        <v>9</v>
      </c>
      <c r="C1320" s="4">
        <v>69.383619508262797</v>
      </c>
      <c r="D1320" s="4">
        <v>12.15</v>
      </c>
      <c r="E1320" s="4">
        <v>390.38452237001201</v>
      </c>
      <c r="F1320" s="4">
        <v>123.151858121725</v>
      </c>
      <c r="G1320" s="4">
        <v>85.96</v>
      </c>
      <c r="H1320" s="4">
        <v>47.47</v>
      </c>
      <c r="I1320" s="5">
        <f t="shared" si="40"/>
        <v>728.49999999999989</v>
      </c>
      <c r="J1320" s="11" t="str">
        <f t="shared" si="41"/>
        <v>P0110|Nov</v>
      </c>
    </row>
    <row r="1321" spans="1:10" ht="15" customHeight="1" x14ac:dyDescent="0.25">
      <c r="A1321" s="2" t="s">
        <v>255</v>
      </c>
      <c r="B1321" s="2" t="s">
        <v>10</v>
      </c>
      <c r="C1321" s="4">
        <v>37.395303171730603</v>
      </c>
      <c r="D1321" s="4">
        <v>7.71</v>
      </c>
      <c r="E1321" s="4">
        <v>651.13949899990496</v>
      </c>
      <c r="F1321" s="4">
        <v>102.705197828365</v>
      </c>
      <c r="G1321" s="4">
        <v>85.96</v>
      </c>
      <c r="H1321" s="4">
        <v>83.75</v>
      </c>
      <c r="I1321" s="5">
        <f t="shared" si="40"/>
        <v>968.66000000000065</v>
      </c>
      <c r="J1321" s="11" t="str">
        <f t="shared" si="41"/>
        <v>P0110|Dec</v>
      </c>
    </row>
    <row r="1322" spans="1:10" ht="15" customHeight="1" x14ac:dyDescent="0.25">
      <c r="A1322" s="2" t="s">
        <v>255</v>
      </c>
      <c r="B1322" s="2" t="s">
        <v>11</v>
      </c>
      <c r="C1322" s="4">
        <v>10.960031183511701</v>
      </c>
      <c r="D1322" s="4">
        <v>4.04</v>
      </c>
      <c r="E1322" s="4">
        <v>781.82520992025502</v>
      </c>
      <c r="F1322" s="4">
        <v>98.654758896233602</v>
      </c>
      <c r="G1322" s="4">
        <v>85.96</v>
      </c>
      <c r="H1322" s="4">
        <v>83.75</v>
      </c>
      <c r="I1322" s="5">
        <f t="shared" si="40"/>
        <v>1065.1900000000005</v>
      </c>
      <c r="J1322" s="11" t="str">
        <f t="shared" si="41"/>
        <v>P0110|Jan</v>
      </c>
    </row>
    <row r="1323" spans="1:10" ht="15" customHeight="1" x14ac:dyDescent="0.25">
      <c r="A1323" s="2" t="s">
        <v>255</v>
      </c>
      <c r="B1323" s="2" t="s">
        <v>12</v>
      </c>
      <c r="C1323" s="4">
        <v>29.147711947626799</v>
      </c>
      <c r="D1323" s="4">
        <v>10.62</v>
      </c>
      <c r="E1323" s="4">
        <v>655.482121883123</v>
      </c>
      <c r="F1323" s="4">
        <v>103.39016616924999</v>
      </c>
      <c r="G1323" s="4">
        <v>85.96</v>
      </c>
      <c r="H1323" s="4">
        <v>83.75</v>
      </c>
      <c r="I1323" s="5">
        <f t="shared" si="40"/>
        <v>968.34999999999991</v>
      </c>
      <c r="J1323" s="11" t="str">
        <f t="shared" si="41"/>
        <v>P0110|Feb</v>
      </c>
    </row>
    <row r="1324" spans="1:10" ht="15" customHeight="1" x14ac:dyDescent="0.25">
      <c r="A1324" s="2" t="s">
        <v>255</v>
      </c>
      <c r="B1324" s="2" t="s">
        <v>13</v>
      </c>
      <c r="C1324" s="4">
        <v>45.643108699790602</v>
      </c>
      <c r="D1324" s="4">
        <v>6.94</v>
      </c>
      <c r="E1324" s="4">
        <v>526.27641347801296</v>
      </c>
      <c r="F1324" s="4">
        <v>110.68047782219701</v>
      </c>
      <c r="G1324" s="4">
        <v>85.96</v>
      </c>
      <c r="H1324" s="4">
        <v>83.75</v>
      </c>
      <c r="I1324" s="5">
        <f t="shared" si="40"/>
        <v>859.25000000000057</v>
      </c>
      <c r="J1324" s="11" t="str">
        <f t="shared" si="41"/>
        <v>P0110|Mar</v>
      </c>
    </row>
    <row r="1325" spans="1:10" ht="15" customHeight="1" x14ac:dyDescent="0.25">
      <c r="A1325" s="2" t="s">
        <v>257</v>
      </c>
      <c r="B1325" s="2" t="s">
        <v>2</v>
      </c>
      <c r="C1325" s="4">
        <v>59.769052640149802</v>
      </c>
      <c r="D1325" s="4">
        <v>10.85</v>
      </c>
      <c r="E1325" s="4">
        <v>435.71094735985002</v>
      </c>
      <c r="F1325" s="4">
        <v>0</v>
      </c>
      <c r="G1325" s="4">
        <v>85.96</v>
      </c>
      <c r="H1325" s="4">
        <v>59.62</v>
      </c>
      <c r="I1325" s="5">
        <f t="shared" si="40"/>
        <v>651.90999999999985</v>
      </c>
      <c r="J1325" s="11" t="str">
        <f t="shared" si="41"/>
        <v>P0111|Apr</v>
      </c>
    </row>
    <row r="1326" spans="1:10" ht="15" customHeight="1" x14ac:dyDescent="0.25">
      <c r="A1326" s="2" t="s">
        <v>257</v>
      </c>
      <c r="B1326" s="2" t="s">
        <v>3</v>
      </c>
      <c r="C1326" s="4">
        <v>63.252877407914902</v>
      </c>
      <c r="D1326" s="4">
        <v>6.42</v>
      </c>
      <c r="E1326" s="4">
        <v>425.09712259208499</v>
      </c>
      <c r="F1326" s="4">
        <v>0</v>
      </c>
      <c r="G1326" s="4">
        <v>85.96</v>
      </c>
      <c r="H1326" s="4">
        <v>387.74</v>
      </c>
      <c r="I1326" s="5">
        <f t="shared" si="40"/>
        <v>968.46999999999991</v>
      </c>
      <c r="J1326" s="11" t="str">
        <f t="shared" si="41"/>
        <v>P0111|May</v>
      </c>
    </row>
    <row r="1327" spans="1:10" ht="15" customHeight="1" x14ac:dyDescent="0.25">
      <c r="A1327" s="2" t="s">
        <v>257</v>
      </c>
      <c r="B1327" s="2" t="s">
        <v>4</v>
      </c>
      <c r="C1327" s="4">
        <v>58.538530381343897</v>
      </c>
      <c r="D1327" s="4">
        <v>4.99</v>
      </c>
      <c r="E1327" s="4">
        <v>425.59146961865599</v>
      </c>
      <c r="F1327" s="4">
        <v>0</v>
      </c>
      <c r="G1327" s="4">
        <v>85.96</v>
      </c>
      <c r="H1327" s="4">
        <v>502.38</v>
      </c>
      <c r="I1327" s="5">
        <f t="shared" si="40"/>
        <v>1077.46</v>
      </c>
      <c r="J1327" s="11" t="str">
        <f t="shared" si="41"/>
        <v>P0111|Jun</v>
      </c>
    </row>
    <row r="1328" spans="1:10" ht="15" customHeight="1" x14ac:dyDescent="0.25">
      <c r="A1328" s="2" t="s">
        <v>257</v>
      </c>
      <c r="B1328" s="2" t="s">
        <v>5</v>
      </c>
      <c r="C1328" s="4">
        <v>12.815598817745901</v>
      </c>
      <c r="D1328" s="4">
        <v>9.08</v>
      </c>
      <c r="E1328" s="4">
        <v>548.51440118225401</v>
      </c>
      <c r="F1328" s="4">
        <v>0</v>
      </c>
      <c r="G1328" s="4">
        <v>85.96</v>
      </c>
      <c r="H1328" s="4">
        <v>1346.66</v>
      </c>
      <c r="I1328" s="5">
        <f t="shared" si="40"/>
        <v>2003.03</v>
      </c>
      <c r="J1328" s="11" t="str">
        <f t="shared" si="41"/>
        <v>P0111|Jul</v>
      </c>
    </row>
    <row r="1329" spans="1:10" ht="15" customHeight="1" x14ac:dyDescent="0.25">
      <c r="A1329" s="2" t="s">
        <v>257</v>
      </c>
      <c r="B1329" s="2" t="s">
        <v>6</v>
      </c>
      <c r="C1329" s="4">
        <v>45.6412158893663</v>
      </c>
      <c r="D1329" s="4">
        <v>6.85</v>
      </c>
      <c r="E1329" s="4">
        <v>539.10878411063402</v>
      </c>
      <c r="F1329" s="4">
        <v>0</v>
      </c>
      <c r="G1329" s="4">
        <v>85.96</v>
      </c>
      <c r="H1329" s="4">
        <v>1242.2</v>
      </c>
      <c r="I1329" s="5">
        <f t="shared" si="40"/>
        <v>1919.7600000000004</v>
      </c>
      <c r="J1329" s="11" t="str">
        <f t="shared" si="41"/>
        <v>P0111|Aug</v>
      </c>
    </row>
    <row r="1330" spans="1:10" ht="15" customHeight="1" x14ac:dyDescent="0.25">
      <c r="A1330" s="2" t="s">
        <v>257</v>
      </c>
      <c r="B1330" s="2" t="s">
        <v>7</v>
      </c>
      <c r="C1330" s="4">
        <v>25.666239884519499</v>
      </c>
      <c r="D1330" s="4">
        <v>5.8</v>
      </c>
      <c r="E1330" s="4">
        <v>439.64376011548097</v>
      </c>
      <c r="F1330" s="4">
        <v>0</v>
      </c>
      <c r="G1330" s="4">
        <v>85.96</v>
      </c>
      <c r="H1330" s="4">
        <v>265.95</v>
      </c>
      <c r="I1330" s="5">
        <f t="shared" si="40"/>
        <v>823.02000000000044</v>
      </c>
      <c r="J1330" s="11" t="str">
        <f t="shared" si="41"/>
        <v>P0111|Sep</v>
      </c>
    </row>
    <row r="1331" spans="1:10" ht="15" customHeight="1" x14ac:dyDescent="0.25">
      <c r="A1331" s="2" t="s">
        <v>257</v>
      </c>
      <c r="B1331" s="2" t="s">
        <v>8</v>
      </c>
      <c r="C1331" s="4">
        <v>48.015329631330602</v>
      </c>
      <c r="D1331" s="4">
        <v>5.56</v>
      </c>
      <c r="E1331" s="4">
        <v>441.14467036866898</v>
      </c>
      <c r="F1331" s="4">
        <v>0</v>
      </c>
      <c r="G1331" s="4">
        <v>85.96</v>
      </c>
      <c r="H1331" s="4">
        <v>183.95</v>
      </c>
      <c r="I1331" s="5">
        <f t="shared" si="40"/>
        <v>764.62999999999965</v>
      </c>
      <c r="J1331" s="11" t="str">
        <f t="shared" si="41"/>
        <v>P0111|Oct</v>
      </c>
    </row>
    <row r="1332" spans="1:10" ht="15" customHeight="1" x14ac:dyDescent="0.25">
      <c r="A1332" s="2" t="s">
        <v>257</v>
      </c>
      <c r="B1332" s="2" t="s">
        <v>9</v>
      </c>
      <c r="C1332" s="4">
        <v>24.3819683413627</v>
      </c>
      <c r="D1332" s="4">
        <v>10.65</v>
      </c>
      <c r="E1332" s="4">
        <v>537.39848589125904</v>
      </c>
      <c r="F1332" s="4">
        <v>113.01954576737801</v>
      </c>
      <c r="G1332" s="4">
        <v>85.96</v>
      </c>
      <c r="H1332" s="4">
        <v>47.47</v>
      </c>
      <c r="I1332" s="5">
        <f t="shared" si="40"/>
        <v>818.87999999999977</v>
      </c>
      <c r="J1332" s="11" t="str">
        <f t="shared" si="41"/>
        <v>P0111|Nov</v>
      </c>
    </row>
    <row r="1333" spans="1:10" ht="15" customHeight="1" x14ac:dyDescent="0.25">
      <c r="A1333" s="2" t="s">
        <v>257</v>
      </c>
      <c r="B1333" s="2" t="s">
        <v>10</v>
      </c>
      <c r="C1333" s="4">
        <v>36.107246162133002</v>
      </c>
      <c r="D1333" s="4">
        <v>10.53</v>
      </c>
      <c r="E1333" s="4">
        <v>884.25908968489102</v>
      </c>
      <c r="F1333" s="4">
        <v>92.983664152976004</v>
      </c>
      <c r="G1333" s="4">
        <v>85.96</v>
      </c>
      <c r="H1333" s="4">
        <v>83.75</v>
      </c>
      <c r="I1333" s="5">
        <f t="shared" si="40"/>
        <v>1193.5899999999999</v>
      </c>
      <c r="J1333" s="11" t="str">
        <f t="shared" si="41"/>
        <v>P0111|Dec</v>
      </c>
    </row>
    <row r="1334" spans="1:10" ht="15" customHeight="1" x14ac:dyDescent="0.25">
      <c r="A1334" s="2" t="s">
        <v>257</v>
      </c>
      <c r="B1334" s="2" t="s">
        <v>11</v>
      </c>
      <c r="C1334" s="4">
        <v>32.295238095238098</v>
      </c>
      <c r="D1334" s="4">
        <v>4.84</v>
      </c>
      <c r="E1334" s="4">
        <v>891.28255049890504</v>
      </c>
      <c r="F1334" s="4">
        <v>93.722211405857095</v>
      </c>
      <c r="G1334" s="4">
        <v>85.96</v>
      </c>
      <c r="H1334" s="4">
        <v>83.75</v>
      </c>
      <c r="I1334" s="5">
        <f t="shared" si="40"/>
        <v>1191.8500000000001</v>
      </c>
      <c r="J1334" s="11" t="str">
        <f t="shared" si="41"/>
        <v>P0111|Jan</v>
      </c>
    </row>
    <row r="1335" spans="1:10" ht="15" customHeight="1" x14ac:dyDescent="0.25">
      <c r="A1335" s="2" t="s">
        <v>257</v>
      </c>
      <c r="B1335" s="2" t="s">
        <v>12</v>
      </c>
      <c r="C1335" s="4">
        <v>42.007344877344899</v>
      </c>
      <c r="D1335" s="4">
        <v>10.63</v>
      </c>
      <c r="E1335" s="4">
        <v>771.03896103896102</v>
      </c>
      <c r="F1335" s="4">
        <v>97.293694083694106</v>
      </c>
      <c r="G1335" s="4">
        <v>85.96</v>
      </c>
      <c r="H1335" s="4">
        <v>83.75</v>
      </c>
      <c r="I1335" s="5">
        <f t="shared" si="40"/>
        <v>1090.68</v>
      </c>
      <c r="J1335" s="11" t="str">
        <f t="shared" si="41"/>
        <v>P0111|Feb</v>
      </c>
    </row>
    <row r="1336" spans="1:10" ht="15" customHeight="1" x14ac:dyDescent="0.25">
      <c r="A1336" s="2" t="s">
        <v>257</v>
      </c>
      <c r="B1336" s="2" t="s">
        <v>13</v>
      </c>
      <c r="C1336" s="4">
        <v>41.671564950562598</v>
      </c>
      <c r="D1336" s="4">
        <v>6.73</v>
      </c>
      <c r="E1336" s="4">
        <v>647.55813160586399</v>
      </c>
      <c r="F1336" s="4">
        <v>102.140303443573</v>
      </c>
      <c r="G1336" s="4">
        <v>85.96</v>
      </c>
      <c r="H1336" s="4">
        <v>83.75</v>
      </c>
      <c r="I1336" s="5">
        <f t="shared" si="40"/>
        <v>967.8099999999996</v>
      </c>
      <c r="J1336" s="11" t="str">
        <f t="shared" si="41"/>
        <v>P0111|Mar</v>
      </c>
    </row>
    <row r="1337" spans="1:10" ht="15" customHeight="1" x14ac:dyDescent="0.25">
      <c r="A1337" s="2" t="s">
        <v>259</v>
      </c>
      <c r="B1337" s="2" t="s">
        <v>2</v>
      </c>
      <c r="C1337" s="4">
        <v>24.249677928223999</v>
      </c>
      <c r="D1337" s="4">
        <v>5.66</v>
      </c>
      <c r="E1337" s="4">
        <v>279.65032207177597</v>
      </c>
      <c r="F1337" s="4">
        <v>0</v>
      </c>
      <c r="G1337" s="4">
        <v>85.96</v>
      </c>
      <c r="H1337" s="4">
        <v>19.87</v>
      </c>
      <c r="I1337" s="5">
        <f t="shared" si="40"/>
        <v>415.38999999999993</v>
      </c>
      <c r="J1337" s="11" t="str">
        <f t="shared" si="41"/>
        <v>P0112|Apr</v>
      </c>
    </row>
    <row r="1338" spans="1:10" ht="15" customHeight="1" x14ac:dyDescent="0.25">
      <c r="A1338" s="2" t="s">
        <v>259</v>
      </c>
      <c r="B1338" s="2" t="s">
        <v>3</v>
      </c>
      <c r="C1338" s="4">
        <v>20.709543524416102</v>
      </c>
      <c r="D1338" s="4">
        <v>4.04</v>
      </c>
      <c r="E1338" s="4">
        <v>270.46045647558401</v>
      </c>
      <c r="F1338" s="4">
        <v>0</v>
      </c>
      <c r="G1338" s="4">
        <v>85.96</v>
      </c>
      <c r="H1338" s="4">
        <v>129.25</v>
      </c>
      <c r="I1338" s="5">
        <f t="shared" si="40"/>
        <v>510.42000000000007</v>
      </c>
      <c r="J1338" s="11" t="str">
        <f t="shared" si="41"/>
        <v>P0112|May</v>
      </c>
    </row>
    <row r="1339" spans="1:10" ht="15" customHeight="1" x14ac:dyDescent="0.25">
      <c r="A1339" s="2" t="s">
        <v>259</v>
      </c>
      <c r="B1339" s="2" t="s">
        <v>4</v>
      </c>
      <c r="C1339" s="4">
        <v>14.253062953174799</v>
      </c>
      <c r="D1339" s="4">
        <v>7.46</v>
      </c>
      <c r="E1339" s="4">
        <v>263.59693704682502</v>
      </c>
      <c r="F1339" s="4">
        <v>0</v>
      </c>
      <c r="G1339" s="4">
        <v>85.96</v>
      </c>
      <c r="H1339" s="4">
        <v>167.46</v>
      </c>
      <c r="I1339" s="5">
        <f t="shared" si="40"/>
        <v>538.72999999999979</v>
      </c>
      <c r="J1339" s="11" t="str">
        <f t="shared" si="41"/>
        <v>P0112|Jun</v>
      </c>
    </row>
    <row r="1340" spans="1:10" ht="15" customHeight="1" x14ac:dyDescent="0.25">
      <c r="A1340" s="2" t="s">
        <v>259</v>
      </c>
      <c r="B1340" s="2" t="s">
        <v>5</v>
      </c>
      <c r="C1340" s="4">
        <v>234.23728706624601</v>
      </c>
      <c r="D1340" s="4">
        <v>4.04</v>
      </c>
      <c r="E1340" s="4">
        <v>288.67271293375398</v>
      </c>
      <c r="F1340" s="4">
        <v>0</v>
      </c>
      <c r="G1340" s="4">
        <v>85.96</v>
      </c>
      <c r="H1340" s="4">
        <v>448.89</v>
      </c>
      <c r="I1340" s="5">
        <f t="shared" si="40"/>
        <v>1061.8000000000002</v>
      </c>
      <c r="J1340" s="11" t="str">
        <f t="shared" si="41"/>
        <v>P0112|Jul</v>
      </c>
    </row>
    <row r="1341" spans="1:10" ht="15" customHeight="1" x14ac:dyDescent="0.25">
      <c r="A1341" s="2" t="s">
        <v>259</v>
      </c>
      <c r="B1341" s="2" t="s">
        <v>6</v>
      </c>
      <c r="C1341" s="4">
        <v>29.3081818977974</v>
      </c>
      <c r="D1341" s="4">
        <v>4.04</v>
      </c>
      <c r="E1341" s="4">
        <v>335.04181810220302</v>
      </c>
      <c r="F1341" s="4">
        <v>0</v>
      </c>
      <c r="G1341" s="4">
        <v>85.96</v>
      </c>
      <c r="H1341" s="4">
        <v>414.07</v>
      </c>
      <c r="I1341" s="5">
        <f t="shared" si="40"/>
        <v>868.42000000000041</v>
      </c>
      <c r="J1341" s="11" t="str">
        <f t="shared" si="41"/>
        <v>P0112|Aug</v>
      </c>
    </row>
    <row r="1342" spans="1:10" ht="15" customHeight="1" x14ac:dyDescent="0.25">
      <c r="A1342" s="2" t="s">
        <v>259</v>
      </c>
      <c r="B1342" s="2" t="s">
        <v>7</v>
      </c>
      <c r="C1342" s="4">
        <v>18.522359550561799</v>
      </c>
      <c r="D1342" s="4">
        <v>4.04</v>
      </c>
      <c r="E1342" s="4">
        <v>272.38764044943798</v>
      </c>
      <c r="F1342" s="4">
        <v>0</v>
      </c>
      <c r="G1342" s="4">
        <v>85.96</v>
      </c>
      <c r="H1342" s="4">
        <v>88.65</v>
      </c>
      <c r="I1342" s="5">
        <f t="shared" si="40"/>
        <v>469.55999999999972</v>
      </c>
      <c r="J1342" s="11" t="str">
        <f t="shared" si="41"/>
        <v>P0112|Sep</v>
      </c>
    </row>
    <row r="1343" spans="1:10" ht="15" customHeight="1" x14ac:dyDescent="0.25">
      <c r="A1343" s="2" t="s">
        <v>259</v>
      </c>
      <c r="B1343" s="2" t="s">
        <v>8</v>
      </c>
      <c r="C1343" s="4">
        <v>52.9476622449587</v>
      </c>
      <c r="D1343" s="4">
        <v>4.04</v>
      </c>
      <c r="E1343" s="4">
        <v>263.70233775504101</v>
      </c>
      <c r="F1343" s="4">
        <v>0</v>
      </c>
      <c r="G1343" s="4">
        <v>85.96</v>
      </c>
      <c r="H1343" s="4">
        <v>61.32</v>
      </c>
      <c r="I1343" s="5">
        <f t="shared" si="40"/>
        <v>467.96999999999969</v>
      </c>
      <c r="J1343" s="11" t="str">
        <f t="shared" si="41"/>
        <v>P0112|Oct</v>
      </c>
    </row>
    <row r="1344" spans="1:10" ht="15" customHeight="1" x14ac:dyDescent="0.25">
      <c r="A1344" s="2" t="s">
        <v>259</v>
      </c>
      <c r="B1344" s="2" t="s">
        <v>9</v>
      </c>
      <c r="C1344" s="4">
        <v>20.790651004668199</v>
      </c>
      <c r="D1344" s="4">
        <v>8.2799999999999994</v>
      </c>
      <c r="E1344" s="4">
        <v>249.84473310330799</v>
      </c>
      <c r="F1344" s="4">
        <v>81.074615892023502</v>
      </c>
      <c r="G1344" s="4">
        <v>85.96</v>
      </c>
      <c r="H1344" s="4">
        <v>15.82</v>
      </c>
      <c r="I1344" s="5">
        <f t="shared" si="40"/>
        <v>461.76999999999964</v>
      </c>
      <c r="J1344" s="11" t="str">
        <f t="shared" si="41"/>
        <v>P0112|Nov</v>
      </c>
    </row>
    <row r="1345" spans="1:10" ht="15" customHeight="1" x14ac:dyDescent="0.25">
      <c r="A1345" s="2" t="s">
        <v>259</v>
      </c>
      <c r="B1345" s="2" t="s">
        <v>10</v>
      </c>
      <c r="C1345" s="4">
        <v>23.871353912359801</v>
      </c>
      <c r="D1345" s="4">
        <v>4.04</v>
      </c>
      <c r="E1345" s="4">
        <v>559.79724417594196</v>
      </c>
      <c r="F1345" s="4">
        <v>60.551401911697802</v>
      </c>
      <c r="G1345" s="4">
        <v>85.96</v>
      </c>
      <c r="H1345" s="4">
        <v>27.92</v>
      </c>
      <c r="I1345" s="5">
        <f t="shared" si="40"/>
        <v>762.13999999999953</v>
      </c>
      <c r="J1345" s="11" t="str">
        <f t="shared" si="41"/>
        <v>P0112|Dec</v>
      </c>
    </row>
    <row r="1346" spans="1:10" ht="15" customHeight="1" x14ac:dyDescent="0.25">
      <c r="A1346" s="2" t="s">
        <v>259</v>
      </c>
      <c r="B1346" s="2" t="s">
        <v>11</v>
      </c>
      <c r="C1346" s="4">
        <v>38.791034552475701</v>
      </c>
      <c r="D1346" s="4">
        <v>4.04</v>
      </c>
      <c r="E1346" s="4">
        <v>558.33565839752498</v>
      </c>
      <c r="F1346" s="4">
        <v>60.393307049999002</v>
      </c>
      <c r="G1346" s="4">
        <v>85.96</v>
      </c>
      <c r="H1346" s="4">
        <v>27.92</v>
      </c>
      <c r="I1346" s="5">
        <f t="shared" si="40"/>
        <v>775.4399999999996</v>
      </c>
      <c r="J1346" s="11" t="str">
        <f t="shared" si="41"/>
        <v>P0112|Jan</v>
      </c>
    </row>
    <row r="1347" spans="1:10" ht="15" customHeight="1" x14ac:dyDescent="0.25">
      <c r="A1347" s="2" t="s">
        <v>259</v>
      </c>
      <c r="B1347" s="2" t="s">
        <v>12</v>
      </c>
      <c r="C1347" s="4">
        <v>17.209704438334601</v>
      </c>
      <c r="D1347" s="4">
        <v>4.04</v>
      </c>
      <c r="E1347" s="4">
        <v>504.89493322859403</v>
      </c>
      <c r="F1347" s="4">
        <v>65.535362333071504</v>
      </c>
      <c r="G1347" s="4">
        <v>85.96</v>
      </c>
      <c r="H1347" s="4">
        <v>27.92</v>
      </c>
      <c r="I1347" s="5">
        <f t="shared" si="40"/>
        <v>705.56000000000006</v>
      </c>
      <c r="J1347" s="11" t="str">
        <f t="shared" si="41"/>
        <v>P0112|Feb</v>
      </c>
    </row>
    <row r="1348" spans="1:10" ht="15" customHeight="1" x14ac:dyDescent="0.25">
      <c r="A1348" s="2" t="s">
        <v>259</v>
      </c>
      <c r="B1348" s="2" t="s">
        <v>13</v>
      </c>
      <c r="C1348" s="4">
        <v>11.0799339339339</v>
      </c>
      <c r="D1348" s="4">
        <v>4.04</v>
      </c>
      <c r="E1348" s="4">
        <v>409.82582582582597</v>
      </c>
      <c r="F1348" s="4">
        <v>66.494240240240202</v>
      </c>
      <c r="G1348" s="4">
        <v>85.96</v>
      </c>
      <c r="H1348" s="4">
        <v>27.92</v>
      </c>
      <c r="I1348" s="5">
        <f t="shared" si="40"/>
        <v>605.32000000000005</v>
      </c>
      <c r="J1348" s="11" t="str">
        <f t="shared" si="41"/>
        <v>P0112|Mar</v>
      </c>
    </row>
    <row r="1349" spans="1:10" ht="15" customHeight="1" x14ac:dyDescent="0.25">
      <c r="A1349" s="2" t="s">
        <v>261</v>
      </c>
      <c r="B1349" s="2" t="s">
        <v>2</v>
      </c>
      <c r="C1349" s="4">
        <v>82.9421058127393</v>
      </c>
      <c r="D1349" s="4">
        <v>9.1300000000000008</v>
      </c>
      <c r="E1349" s="4">
        <v>420.84789418726098</v>
      </c>
      <c r="F1349" s="4">
        <v>0</v>
      </c>
      <c r="G1349" s="4">
        <v>85.96</v>
      </c>
      <c r="H1349" s="4">
        <v>59.62</v>
      </c>
      <c r="I1349" s="5">
        <f t="shared" ref="I1349:I1412" si="42">SUM(C1349:H1349)</f>
        <v>658.50000000000034</v>
      </c>
      <c r="J1349" s="11" t="str">
        <f t="shared" ref="J1349:J1412" si="43">A1349&amp;"|"&amp;B1349</f>
        <v>P0113|Apr</v>
      </c>
    </row>
    <row r="1350" spans="1:10" ht="15" customHeight="1" x14ac:dyDescent="0.25">
      <c r="A1350" s="2" t="s">
        <v>261</v>
      </c>
      <c r="B1350" s="2" t="s">
        <v>3</v>
      </c>
      <c r="C1350" s="4">
        <v>68.855218223125704</v>
      </c>
      <c r="D1350" s="4">
        <v>13.31</v>
      </c>
      <c r="E1350" s="4">
        <v>426.27478177687402</v>
      </c>
      <c r="F1350" s="4">
        <v>0</v>
      </c>
      <c r="G1350" s="4">
        <v>85.96</v>
      </c>
      <c r="H1350" s="4">
        <v>387.74</v>
      </c>
      <c r="I1350" s="5">
        <f t="shared" si="42"/>
        <v>982.13999999999976</v>
      </c>
      <c r="J1350" s="11" t="str">
        <f t="shared" si="43"/>
        <v>P0113|May</v>
      </c>
    </row>
    <row r="1351" spans="1:10" ht="15" customHeight="1" x14ac:dyDescent="0.25">
      <c r="A1351" s="2" t="s">
        <v>261</v>
      </c>
      <c r="B1351" s="2" t="s">
        <v>4</v>
      </c>
      <c r="C1351" s="4">
        <v>15.813468264972901</v>
      </c>
      <c r="D1351" s="4">
        <v>14.24</v>
      </c>
      <c r="E1351" s="4">
        <v>451.21653173502699</v>
      </c>
      <c r="F1351" s="4">
        <v>0</v>
      </c>
      <c r="G1351" s="4">
        <v>85.96</v>
      </c>
      <c r="H1351" s="4">
        <v>502.38</v>
      </c>
      <c r="I1351" s="5">
        <f t="shared" si="42"/>
        <v>1069.6099999999999</v>
      </c>
      <c r="J1351" s="11" t="str">
        <f t="shared" si="43"/>
        <v>P0113|Jun</v>
      </c>
    </row>
    <row r="1352" spans="1:10" ht="15" customHeight="1" x14ac:dyDescent="0.25">
      <c r="A1352" s="2" t="s">
        <v>261</v>
      </c>
      <c r="B1352" s="2" t="s">
        <v>5</v>
      </c>
      <c r="C1352" s="4">
        <v>38.249569117180499</v>
      </c>
      <c r="D1352" s="4">
        <v>4.04</v>
      </c>
      <c r="E1352" s="4">
        <v>545.22043088281896</v>
      </c>
      <c r="F1352" s="4">
        <v>0</v>
      </c>
      <c r="G1352" s="4">
        <v>85.96</v>
      </c>
      <c r="H1352" s="4">
        <v>1346.66</v>
      </c>
      <c r="I1352" s="5">
        <f t="shared" si="42"/>
        <v>2020.1299999999997</v>
      </c>
      <c r="J1352" s="11" t="str">
        <f t="shared" si="43"/>
        <v>P0113|Jul</v>
      </c>
    </row>
    <row r="1353" spans="1:10" ht="15" customHeight="1" x14ac:dyDescent="0.25">
      <c r="A1353" s="2" t="s">
        <v>261</v>
      </c>
      <c r="B1353" s="2" t="s">
        <v>6</v>
      </c>
      <c r="C1353" s="4">
        <v>49.996899119837501</v>
      </c>
      <c r="D1353" s="4">
        <v>17.760000000000002</v>
      </c>
      <c r="E1353" s="4">
        <v>531.46310088016298</v>
      </c>
      <c r="F1353" s="4">
        <v>0</v>
      </c>
      <c r="G1353" s="4">
        <v>85.96</v>
      </c>
      <c r="H1353" s="4">
        <v>1242.2</v>
      </c>
      <c r="I1353" s="5">
        <f t="shared" si="42"/>
        <v>1927.3800000000006</v>
      </c>
      <c r="J1353" s="11" t="str">
        <f t="shared" si="43"/>
        <v>P0113|Aug</v>
      </c>
    </row>
    <row r="1354" spans="1:10" ht="15" customHeight="1" x14ac:dyDescent="0.25">
      <c r="A1354" s="2" t="s">
        <v>261</v>
      </c>
      <c r="B1354" s="2" t="s">
        <v>7</v>
      </c>
      <c r="C1354" s="4">
        <v>26.0364366308056</v>
      </c>
      <c r="D1354" s="4">
        <v>10.31</v>
      </c>
      <c r="E1354" s="4">
        <v>444.22356336919398</v>
      </c>
      <c r="F1354" s="4">
        <v>0</v>
      </c>
      <c r="G1354" s="4">
        <v>85.96</v>
      </c>
      <c r="H1354" s="4">
        <v>265.95</v>
      </c>
      <c r="I1354" s="5">
        <f t="shared" si="42"/>
        <v>832.47999999999956</v>
      </c>
      <c r="J1354" s="11" t="str">
        <f t="shared" si="43"/>
        <v>P0113|Sep</v>
      </c>
    </row>
    <row r="1355" spans="1:10" ht="15" customHeight="1" x14ac:dyDescent="0.25">
      <c r="A1355" s="2" t="s">
        <v>261</v>
      </c>
      <c r="B1355" s="2" t="s">
        <v>8</v>
      </c>
      <c r="C1355" s="4">
        <v>15.8642577268864</v>
      </c>
      <c r="D1355" s="4">
        <v>20.87</v>
      </c>
      <c r="E1355" s="4">
        <v>452.66574227311401</v>
      </c>
      <c r="F1355" s="4">
        <v>0</v>
      </c>
      <c r="G1355" s="4">
        <v>85.96</v>
      </c>
      <c r="H1355" s="4">
        <v>183.95</v>
      </c>
      <c r="I1355" s="5">
        <f t="shared" si="42"/>
        <v>759.3100000000004</v>
      </c>
      <c r="J1355" s="11" t="str">
        <f t="shared" si="43"/>
        <v>P0113|Oct</v>
      </c>
    </row>
    <row r="1356" spans="1:10" ht="15" customHeight="1" x14ac:dyDescent="0.25">
      <c r="A1356" s="2" t="s">
        <v>261</v>
      </c>
      <c r="B1356" s="2" t="s">
        <v>9</v>
      </c>
      <c r="C1356" s="4">
        <v>45.860223776676698</v>
      </c>
      <c r="D1356" s="4">
        <v>11.73</v>
      </c>
      <c r="E1356" s="4">
        <v>401.85835033517901</v>
      </c>
      <c r="F1356" s="4">
        <v>126.77142588814399</v>
      </c>
      <c r="G1356" s="4">
        <v>85.96</v>
      </c>
      <c r="H1356" s="4">
        <v>47.47</v>
      </c>
      <c r="I1356" s="5">
        <f t="shared" si="42"/>
        <v>719.64999999999975</v>
      </c>
      <c r="J1356" s="11" t="str">
        <f t="shared" si="43"/>
        <v>P0113|Nov</v>
      </c>
    </row>
    <row r="1357" spans="1:10" ht="15" customHeight="1" x14ac:dyDescent="0.25">
      <c r="A1357" s="2" t="s">
        <v>261</v>
      </c>
      <c r="B1357" s="2" t="s">
        <v>10</v>
      </c>
      <c r="C1357" s="4">
        <v>10.512290834726601</v>
      </c>
      <c r="D1357" s="4">
        <v>7.59</v>
      </c>
      <c r="E1357" s="4">
        <v>899.86320487488103</v>
      </c>
      <c r="F1357" s="4">
        <v>94.624504290392593</v>
      </c>
      <c r="G1357" s="4">
        <v>85.96</v>
      </c>
      <c r="H1357" s="4">
        <v>83.75</v>
      </c>
      <c r="I1357" s="5">
        <f t="shared" si="42"/>
        <v>1182.3000000000002</v>
      </c>
      <c r="J1357" s="11" t="str">
        <f t="shared" si="43"/>
        <v>P0113|Dec</v>
      </c>
    </row>
    <row r="1358" spans="1:10" ht="15" customHeight="1" x14ac:dyDescent="0.25">
      <c r="A1358" s="2" t="s">
        <v>261</v>
      </c>
      <c r="B1358" s="2" t="s">
        <v>11</v>
      </c>
      <c r="C1358" s="4">
        <v>20.1718746182286</v>
      </c>
      <c r="D1358" s="4">
        <v>7.71</v>
      </c>
      <c r="E1358" s="4">
        <v>780.28741359909998</v>
      </c>
      <c r="F1358" s="4">
        <v>98.460711782671595</v>
      </c>
      <c r="G1358" s="4">
        <v>85.96</v>
      </c>
      <c r="H1358" s="4">
        <v>83.75</v>
      </c>
      <c r="I1358" s="5">
        <f t="shared" si="42"/>
        <v>1076.3400000000001</v>
      </c>
      <c r="J1358" s="11" t="str">
        <f t="shared" si="43"/>
        <v>P0113|Jan</v>
      </c>
    </row>
    <row r="1359" spans="1:10" ht="15" customHeight="1" x14ac:dyDescent="0.25">
      <c r="A1359" s="2" t="s">
        <v>261</v>
      </c>
      <c r="B1359" s="2" t="s">
        <v>12</v>
      </c>
      <c r="C1359" s="4">
        <v>38.121644457045598</v>
      </c>
      <c r="D1359" s="4">
        <v>4.0599999999999996</v>
      </c>
      <c r="E1359" s="4">
        <v>770.422455344485</v>
      </c>
      <c r="F1359" s="4">
        <v>97.215900198469001</v>
      </c>
      <c r="G1359" s="4">
        <v>85.96</v>
      </c>
      <c r="H1359" s="4">
        <v>83.75</v>
      </c>
      <c r="I1359" s="5">
        <f t="shared" si="42"/>
        <v>1079.5299999999997</v>
      </c>
      <c r="J1359" s="11" t="str">
        <f t="shared" si="43"/>
        <v>P0113|Feb</v>
      </c>
    </row>
    <row r="1360" spans="1:10" ht="15" customHeight="1" x14ac:dyDescent="0.25">
      <c r="A1360" s="2" t="s">
        <v>261</v>
      </c>
      <c r="B1360" s="2" t="s">
        <v>13</v>
      </c>
      <c r="C1360" s="4">
        <v>26.395449085607201</v>
      </c>
      <c r="D1360" s="4">
        <v>13.05</v>
      </c>
      <c r="E1360" s="4">
        <v>644.592086205898</v>
      </c>
      <c r="F1360" s="4">
        <v>101.672464708495</v>
      </c>
      <c r="G1360" s="4">
        <v>85.96</v>
      </c>
      <c r="H1360" s="4">
        <v>83.75</v>
      </c>
      <c r="I1360" s="5">
        <f t="shared" si="42"/>
        <v>955.42000000000019</v>
      </c>
      <c r="J1360" s="11" t="str">
        <f t="shared" si="43"/>
        <v>P0113|Mar</v>
      </c>
    </row>
    <row r="1361" spans="1:10" ht="15" customHeight="1" x14ac:dyDescent="0.25">
      <c r="A1361" s="2" t="s">
        <v>263</v>
      </c>
      <c r="B1361" s="2" t="s">
        <v>2</v>
      </c>
      <c r="C1361" s="4">
        <v>16.068092767365901</v>
      </c>
      <c r="D1361" s="4">
        <v>10.220000000000001</v>
      </c>
      <c r="E1361" s="4">
        <v>458.481907232634</v>
      </c>
      <c r="F1361" s="4">
        <v>0</v>
      </c>
      <c r="G1361" s="4">
        <v>85.96</v>
      </c>
      <c r="H1361" s="4">
        <v>59.62</v>
      </c>
      <c r="I1361" s="5">
        <f t="shared" si="42"/>
        <v>630.34999999999991</v>
      </c>
      <c r="J1361" s="11" t="str">
        <f t="shared" si="43"/>
        <v>P0114|Apr</v>
      </c>
    </row>
    <row r="1362" spans="1:10" ht="15" customHeight="1" x14ac:dyDescent="0.25">
      <c r="A1362" s="2" t="s">
        <v>263</v>
      </c>
      <c r="B1362" s="2" t="s">
        <v>3</v>
      </c>
      <c r="C1362" s="4">
        <v>41.446142693628403</v>
      </c>
      <c r="D1362" s="4">
        <v>9.68</v>
      </c>
      <c r="E1362" s="4">
        <v>450.093857306372</v>
      </c>
      <c r="F1362" s="4">
        <v>0</v>
      </c>
      <c r="G1362" s="4">
        <v>85.96</v>
      </c>
      <c r="H1362" s="4">
        <v>387.74</v>
      </c>
      <c r="I1362" s="5">
        <f t="shared" si="42"/>
        <v>974.92000000000041</v>
      </c>
      <c r="J1362" s="11" t="str">
        <f t="shared" si="43"/>
        <v>P0114|May</v>
      </c>
    </row>
    <row r="1363" spans="1:10" ht="15" customHeight="1" x14ac:dyDescent="0.25">
      <c r="A1363" s="2" t="s">
        <v>263</v>
      </c>
      <c r="B1363" s="2" t="s">
        <v>4</v>
      </c>
      <c r="C1363" s="4">
        <v>40.956604826099799</v>
      </c>
      <c r="D1363" s="4">
        <v>12.41</v>
      </c>
      <c r="E1363" s="4">
        <v>428.8233951739</v>
      </c>
      <c r="F1363" s="4">
        <v>0</v>
      </c>
      <c r="G1363" s="4">
        <v>85.96</v>
      </c>
      <c r="H1363" s="4">
        <v>502.38</v>
      </c>
      <c r="I1363" s="5">
        <f t="shared" si="42"/>
        <v>1070.5299999999997</v>
      </c>
      <c r="J1363" s="11" t="str">
        <f t="shared" si="43"/>
        <v>P0114|Jun</v>
      </c>
    </row>
    <row r="1364" spans="1:10" ht="15" customHeight="1" x14ac:dyDescent="0.25">
      <c r="A1364" s="2" t="s">
        <v>263</v>
      </c>
      <c r="B1364" s="2" t="s">
        <v>5</v>
      </c>
      <c r="C1364" s="4">
        <v>36.680668306089999</v>
      </c>
      <c r="D1364" s="4">
        <v>5.89</v>
      </c>
      <c r="E1364" s="4">
        <v>548.93933169391005</v>
      </c>
      <c r="F1364" s="4">
        <v>0</v>
      </c>
      <c r="G1364" s="4">
        <v>85.96</v>
      </c>
      <c r="H1364" s="4">
        <v>1346.66</v>
      </c>
      <c r="I1364" s="5">
        <f t="shared" si="42"/>
        <v>2024.13</v>
      </c>
      <c r="J1364" s="11" t="str">
        <f t="shared" si="43"/>
        <v>P0114|Jul</v>
      </c>
    </row>
    <row r="1365" spans="1:10" ht="15" customHeight="1" x14ac:dyDescent="0.25">
      <c r="A1365" s="2" t="s">
        <v>263</v>
      </c>
      <c r="B1365" s="2" t="s">
        <v>6</v>
      </c>
      <c r="C1365" s="4">
        <v>18.555978796476001</v>
      </c>
      <c r="D1365" s="4">
        <v>9.68</v>
      </c>
      <c r="E1365" s="4">
        <v>554.11402120352398</v>
      </c>
      <c r="F1365" s="4">
        <v>0</v>
      </c>
      <c r="G1365" s="4">
        <v>85.96</v>
      </c>
      <c r="H1365" s="4">
        <v>1242.2</v>
      </c>
      <c r="I1365" s="5">
        <f t="shared" si="42"/>
        <v>1910.5100000000002</v>
      </c>
      <c r="J1365" s="11" t="str">
        <f t="shared" si="43"/>
        <v>P0114|Aug</v>
      </c>
    </row>
    <row r="1366" spans="1:10" ht="15" customHeight="1" x14ac:dyDescent="0.25">
      <c r="A1366" s="2" t="s">
        <v>263</v>
      </c>
      <c r="B1366" s="2" t="s">
        <v>7</v>
      </c>
      <c r="C1366" s="4">
        <v>19.325963355662999</v>
      </c>
      <c r="D1366" s="4">
        <v>7.45</v>
      </c>
      <c r="E1366" s="4">
        <v>443.61403664433698</v>
      </c>
      <c r="F1366" s="4">
        <v>0</v>
      </c>
      <c r="G1366" s="4">
        <v>85.96</v>
      </c>
      <c r="H1366" s="4">
        <v>265.95</v>
      </c>
      <c r="I1366" s="5">
        <f t="shared" si="42"/>
        <v>822.3</v>
      </c>
      <c r="J1366" s="11" t="str">
        <f t="shared" si="43"/>
        <v>P0114|Sep</v>
      </c>
    </row>
    <row r="1367" spans="1:10" ht="15" customHeight="1" x14ac:dyDescent="0.25">
      <c r="A1367" s="2" t="s">
        <v>263</v>
      </c>
      <c r="B1367" s="2" t="s">
        <v>8</v>
      </c>
      <c r="C1367" s="4">
        <v>54.920020618556698</v>
      </c>
      <c r="D1367" s="4">
        <v>5.9</v>
      </c>
      <c r="E1367" s="4">
        <v>447.64997938144302</v>
      </c>
      <c r="F1367" s="4">
        <v>0</v>
      </c>
      <c r="G1367" s="4">
        <v>85.96</v>
      </c>
      <c r="H1367" s="4">
        <v>183.95</v>
      </c>
      <c r="I1367" s="5">
        <f t="shared" si="42"/>
        <v>778.37999999999965</v>
      </c>
      <c r="J1367" s="11" t="str">
        <f t="shared" si="43"/>
        <v>P0114|Oct</v>
      </c>
    </row>
    <row r="1368" spans="1:10" ht="15" customHeight="1" x14ac:dyDescent="0.25">
      <c r="A1368" s="2" t="s">
        <v>263</v>
      </c>
      <c r="B1368" s="2" t="s">
        <v>9</v>
      </c>
      <c r="C1368" s="4">
        <v>36.359207406870901</v>
      </c>
      <c r="D1368" s="4">
        <v>12.01</v>
      </c>
      <c r="E1368" s="4">
        <v>533.77359310494705</v>
      </c>
      <c r="F1368" s="4">
        <v>112.257199488182</v>
      </c>
      <c r="G1368" s="4">
        <v>85.96</v>
      </c>
      <c r="H1368" s="4">
        <v>47.47</v>
      </c>
      <c r="I1368" s="5">
        <f t="shared" si="42"/>
        <v>827.83</v>
      </c>
      <c r="J1368" s="11" t="str">
        <f t="shared" si="43"/>
        <v>P0114|Nov</v>
      </c>
    </row>
    <row r="1369" spans="1:10" ht="15" customHeight="1" x14ac:dyDescent="0.25">
      <c r="A1369" s="2" t="s">
        <v>263</v>
      </c>
      <c r="B1369" s="2" t="s">
        <v>10</v>
      </c>
      <c r="C1369" s="4">
        <v>27.401956199817999</v>
      </c>
      <c r="D1369" s="4">
        <v>4.04</v>
      </c>
      <c r="E1369" s="4">
        <v>890.94167674270102</v>
      </c>
      <c r="F1369" s="4">
        <v>93.686367057480993</v>
      </c>
      <c r="G1369" s="4">
        <v>85.96</v>
      </c>
      <c r="H1369" s="4">
        <v>83.75</v>
      </c>
      <c r="I1369" s="5">
        <f t="shared" si="42"/>
        <v>1185.78</v>
      </c>
      <c r="J1369" s="11" t="str">
        <f t="shared" si="43"/>
        <v>P0114|Dec</v>
      </c>
    </row>
    <row r="1370" spans="1:10" ht="15" customHeight="1" x14ac:dyDescent="0.25">
      <c r="A1370" s="2" t="s">
        <v>263</v>
      </c>
      <c r="B1370" s="2" t="s">
        <v>11</v>
      </c>
      <c r="C1370" s="4">
        <v>21.9320179688753</v>
      </c>
      <c r="D1370" s="4">
        <v>12.38</v>
      </c>
      <c r="E1370" s="4">
        <v>781.21963741376601</v>
      </c>
      <c r="F1370" s="4">
        <v>98.578344617359207</v>
      </c>
      <c r="G1370" s="4">
        <v>85.96</v>
      </c>
      <c r="H1370" s="4">
        <v>83.75</v>
      </c>
      <c r="I1370" s="5">
        <f t="shared" si="42"/>
        <v>1083.8200000000006</v>
      </c>
      <c r="J1370" s="11" t="str">
        <f t="shared" si="43"/>
        <v>P0114|Jan</v>
      </c>
    </row>
    <row r="1371" spans="1:10" ht="15" customHeight="1" x14ac:dyDescent="0.25">
      <c r="A1371" s="2" t="s">
        <v>263</v>
      </c>
      <c r="B1371" s="2" t="s">
        <v>12</v>
      </c>
      <c r="C1371" s="4">
        <v>10.983268259407801</v>
      </c>
      <c r="D1371" s="4">
        <v>14.96</v>
      </c>
      <c r="E1371" s="4">
        <v>783.48280846502405</v>
      </c>
      <c r="F1371" s="4">
        <v>98.863923275567998</v>
      </c>
      <c r="G1371" s="4">
        <v>85.96</v>
      </c>
      <c r="H1371" s="4">
        <v>83.75</v>
      </c>
      <c r="I1371" s="5">
        <f t="shared" si="42"/>
        <v>1078</v>
      </c>
      <c r="J1371" s="11" t="str">
        <f t="shared" si="43"/>
        <v>P0114|Feb</v>
      </c>
    </row>
    <row r="1372" spans="1:10" ht="15" customHeight="1" x14ac:dyDescent="0.25">
      <c r="A1372" s="2" t="s">
        <v>263</v>
      </c>
      <c r="B1372" s="2" t="s">
        <v>13</v>
      </c>
      <c r="C1372" s="4">
        <v>54.9110574220568</v>
      </c>
      <c r="D1372" s="4">
        <v>7.69</v>
      </c>
      <c r="E1372" s="4">
        <v>639.22330386226201</v>
      </c>
      <c r="F1372" s="4">
        <v>100.825638715682</v>
      </c>
      <c r="G1372" s="4">
        <v>85.96</v>
      </c>
      <c r="H1372" s="4">
        <v>83.75</v>
      </c>
      <c r="I1372" s="5">
        <f t="shared" si="42"/>
        <v>972.36000000000081</v>
      </c>
      <c r="J1372" s="11" t="str">
        <f t="shared" si="43"/>
        <v>P0114|Mar</v>
      </c>
    </row>
    <row r="1373" spans="1:10" ht="15" customHeight="1" x14ac:dyDescent="0.25">
      <c r="A1373" s="2" t="s">
        <v>265</v>
      </c>
      <c r="B1373" s="2" t="s">
        <v>2</v>
      </c>
      <c r="C1373" s="4">
        <v>80.284532991419297</v>
      </c>
      <c r="D1373" s="4">
        <v>10.8</v>
      </c>
      <c r="E1373" s="4">
        <v>527.63546700858103</v>
      </c>
      <c r="F1373" s="4">
        <v>0</v>
      </c>
      <c r="G1373" s="4">
        <v>85.96</v>
      </c>
      <c r="H1373" s="4">
        <v>79.5</v>
      </c>
      <c r="I1373" s="5">
        <f t="shared" si="42"/>
        <v>784.1800000000004</v>
      </c>
      <c r="J1373" s="11" t="str">
        <f t="shared" si="43"/>
        <v>P0115|Apr</v>
      </c>
    </row>
    <row r="1374" spans="1:10" ht="15" customHeight="1" x14ac:dyDescent="0.25">
      <c r="A1374" s="2" t="s">
        <v>265</v>
      </c>
      <c r="B1374" s="2" t="s">
        <v>3</v>
      </c>
      <c r="C1374" s="4">
        <v>50.398052055932403</v>
      </c>
      <c r="D1374" s="4">
        <v>10.78</v>
      </c>
      <c r="E1374" s="4">
        <v>533.91194794406704</v>
      </c>
      <c r="F1374" s="4">
        <v>0</v>
      </c>
      <c r="G1374" s="4">
        <v>85.96</v>
      </c>
      <c r="H1374" s="4">
        <v>516.99</v>
      </c>
      <c r="I1374" s="5">
        <f t="shared" si="42"/>
        <v>1198.0399999999995</v>
      </c>
      <c r="J1374" s="11" t="str">
        <f t="shared" si="43"/>
        <v>P0115|May</v>
      </c>
    </row>
    <row r="1375" spans="1:10" ht="15" customHeight="1" x14ac:dyDescent="0.25">
      <c r="A1375" s="2" t="s">
        <v>265</v>
      </c>
      <c r="B1375" s="2" t="s">
        <v>4</v>
      </c>
      <c r="C1375" s="4">
        <v>23.747113256159999</v>
      </c>
      <c r="D1375" s="4">
        <v>4.47</v>
      </c>
      <c r="E1375" s="4">
        <v>541.85288674384003</v>
      </c>
      <c r="F1375" s="4">
        <v>0</v>
      </c>
      <c r="G1375" s="4">
        <v>85.96</v>
      </c>
      <c r="H1375" s="4">
        <v>669.84</v>
      </c>
      <c r="I1375" s="5">
        <f t="shared" si="42"/>
        <v>1325.8700000000001</v>
      </c>
      <c r="J1375" s="11" t="str">
        <f t="shared" si="43"/>
        <v>P0115|Jun</v>
      </c>
    </row>
    <row r="1376" spans="1:10" ht="15" customHeight="1" x14ac:dyDescent="0.25">
      <c r="A1376" s="2" t="s">
        <v>265</v>
      </c>
      <c r="B1376" s="2" t="s">
        <v>5</v>
      </c>
      <c r="C1376" s="4">
        <v>16.0625044404973</v>
      </c>
      <c r="D1376" s="4">
        <v>17.600000000000001</v>
      </c>
      <c r="E1376" s="4">
        <v>679.56749555950296</v>
      </c>
      <c r="F1376" s="4">
        <v>0</v>
      </c>
      <c r="G1376" s="4">
        <v>85.96</v>
      </c>
      <c r="H1376" s="4">
        <v>1795.54</v>
      </c>
      <c r="I1376" s="5">
        <f t="shared" si="42"/>
        <v>2594.7300000000005</v>
      </c>
      <c r="J1376" s="11" t="str">
        <f t="shared" si="43"/>
        <v>P0115|Jul</v>
      </c>
    </row>
    <row r="1377" spans="1:10" ht="15" customHeight="1" x14ac:dyDescent="0.25">
      <c r="A1377" s="2" t="s">
        <v>265</v>
      </c>
      <c r="B1377" s="2" t="s">
        <v>6</v>
      </c>
      <c r="C1377" s="4">
        <v>35.724906832298103</v>
      </c>
      <c r="D1377" s="4">
        <v>12.47</v>
      </c>
      <c r="E1377" s="4">
        <v>531.34509316770198</v>
      </c>
      <c r="F1377" s="4">
        <v>0</v>
      </c>
      <c r="G1377" s="4">
        <v>85.96</v>
      </c>
      <c r="H1377" s="4">
        <v>1656.27</v>
      </c>
      <c r="I1377" s="5">
        <f t="shared" si="42"/>
        <v>2321.77</v>
      </c>
      <c r="J1377" s="11" t="str">
        <f t="shared" si="43"/>
        <v>P0115|Aug</v>
      </c>
    </row>
    <row r="1378" spans="1:10" ht="15" customHeight="1" x14ac:dyDescent="0.25">
      <c r="A1378" s="2" t="s">
        <v>265</v>
      </c>
      <c r="B1378" s="2" t="s">
        <v>7</v>
      </c>
      <c r="C1378" s="4">
        <v>64.308934431764499</v>
      </c>
      <c r="D1378" s="4">
        <v>15.71</v>
      </c>
      <c r="E1378" s="4">
        <v>527.581065568236</v>
      </c>
      <c r="F1378" s="4">
        <v>0</v>
      </c>
      <c r="G1378" s="4">
        <v>85.96</v>
      </c>
      <c r="H1378" s="4">
        <v>354.6</v>
      </c>
      <c r="I1378" s="5">
        <f t="shared" si="42"/>
        <v>1048.1600000000005</v>
      </c>
      <c r="J1378" s="11" t="str">
        <f t="shared" si="43"/>
        <v>P0115|Sep</v>
      </c>
    </row>
    <row r="1379" spans="1:10" ht="15" customHeight="1" x14ac:dyDescent="0.25">
      <c r="A1379" s="2" t="s">
        <v>265</v>
      </c>
      <c r="B1379" s="2" t="s">
        <v>8</v>
      </c>
      <c r="C1379" s="4">
        <v>55.540206185567001</v>
      </c>
      <c r="D1379" s="4">
        <v>15.97</v>
      </c>
      <c r="E1379" s="4">
        <v>543.05979381443296</v>
      </c>
      <c r="F1379" s="4">
        <v>0</v>
      </c>
      <c r="G1379" s="4">
        <v>85.96</v>
      </c>
      <c r="H1379" s="4">
        <v>245.27</v>
      </c>
      <c r="I1379" s="5">
        <f t="shared" si="42"/>
        <v>945.8</v>
      </c>
      <c r="J1379" s="11" t="str">
        <f t="shared" si="43"/>
        <v>P0115|Oct</v>
      </c>
    </row>
    <row r="1380" spans="1:10" ht="15" customHeight="1" x14ac:dyDescent="0.25">
      <c r="A1380" s="2" t="s">
        <v>265</v>
      </c>
      <c r="B1380" s="2" t="s">
        <v>9</v>
      </c>
      <c r="C1380" s="4">
        <v>424.29691129546899</v>
      </c>
      <c r="D1380" s="4">
        <v>8.39</v>
      </c>
      <c r="E1380" s="4">
        <v>400.7383535418</v>
      </c>
      <c r="F1380" s="4">
        <v>126.41473516273101</v>
      </c>
      <c r="G1380" s="4">
        <v>85.96</v>
      </c>
      <c r="H1380" s="4">
        <v>63.29</v>
      </c>
      <c r="I1380" s="5">
        <f t="shared" si="42"/>
        <v>1109.0899999999999</v>
      </c>
      <c r="J1380" s="11" t="str">
        <f t="shared" si="43"/>
        <v>P0115|Nov</v>
      </c>
    </row>
    <row r="1381" spans="1:10" ht="15" customHeight="1" x14ac:dyDescent="0.25">
      <c r="A1381" s="2" t="s">
        <v>265</v>
      </c>
      <c r="B1381" s="2" t="s">
        <v>10</v>
      </c>
      <c r="C1381" s="4">
        <v>10.4393716939457</v>
      </c>
      <c r="D1381" s="4">
        <v>19.38</v>
      </c>
      <c r="E1381" s="4">
        <v>1092.2037492212701</v>
      </c>
      <c r="F1381" s="4">
        <v>114.846879084782</v>
      </c>
      <c r="G1381" s="4">
        <v>85.96</v>
      </c>
      <c r="H1381" s="4">
        <v>111.67</v>
      </c>
      <c r="I1381" s="5">
        <f t="shared" si="42"/>
        <v>1434.4999999999977</v>
      </c>
      <c r="J1381" s="11" t="str">
        <f t="shared" si="43"/>
        <v>P0115|Dec</v>
      </c>
    </row>
    <row r="1382" spans="1:10" ht="15" customHeight="1" x14ac:dyDescent="0.25">
      <c r="A1382" s="2" t="s">
        <v>265</v>
      </c>
      <c r="B1382" s="2" t="s">
        <v>11</v>
      </c>
      <c r="C1382" s="4">
        <v>46.2426976924069</v>
      </c>
      <c r="D1382" s="4">
        <v>14.34</v>
      </c>
      <c r="E1382" s="4">
        <v>941.39976795152802</v>
      </c>
      <c r="F1382" s="4">
        <v>118.787534356066</v>
      </c>
      <c r="G1382" s="4">
        <v>85.96</v>
      </c>
      <c r="H1382" s="4">
        <v>111.67</v>
      </c>
      <c r="I1382" s="5">
        <f t="shared" si="42"/>
        <v>1318.400000000001</v>
      </c>
      <c r="J1382" s="11" t="str">
        <f t="shared" si="43"/>
        <v>P0115|Jan</v>
      </c>
    </row>
    <row r="1383" spans="1:10" ht="15" customHeight="1" x14ac:dyDescent="0.25">
      <c r="A1383" s="2" t="s">
        <v>265</v>
      </c>
      <c r="B1383" s="2" t="s">
        <v>12</v>
      </c>
      <c r="C1383" s="4">
        <v>11.679585844711999</v>
      </c>
      <c r="D1383" s="4">
        <v>13.28</v>
      </c>
      <c r="E1383" s="4">
        <v>814.63954108426901</v>
      </c>
      <c r="F1383" s="4">
        <v>128.490873071019</v>
      </c>
      <c r="G1383" s="4">
        <v>85.96</v>
      </c>
      <c r="H1383" s="4">
        <v>111.67</v>
      </c>
      <c r="I1383" s="5">
        <f t="shared" si="42"/>
        <v>1165.72</v>
      </c>
      <c r="J1383" s="11" t="str">
        <f t="shared" si="43"/>
        <v>P0115|Feb</v>
      </c>
    </row>
    <row r="1384" spans="1:10" ht="15" customHeight="1" x14ac:dyDescent="0.25">
      <c r="A1384" s="2" t="s">
        <v>265</v>
      </c>
      <c r="B1384" s="2" t="s">
        <v>13</v>
      </c>
      <c r="C1384" s="4">
        <v>36.830080232832501</v>
      </c>
      <c r="D1384" s="4">
        <v>6.67</v>
      </c>
      <c r="E1384" s="4">
        <v>797.95988358373302</v>
      </c>
      <c r="F1384" s="4">
        <v>125.860036183434</v>
      </c>
      <c r="G1384" s="4">
        <v>85.96</v>
      </c>
      <c r="H1384" s="4">
        <v>111.67</v>
      </c>
      <c r="I1384" s="5">
        <f t="shared" si="42"/>
        <v>1164.9499999999996</v>
      </c>
      <c r="J1384" s="11" t="str">
        <f t="shared" si="43"/>
        <v>P0115|Mar</v>
      </c>
    </row>
    <row r="1385" spans="1:10" ht="15" customHeight="1" x14ac:dyDescent="0.25">
      <c r="A1385" s="2" t="s">
        <v>267</v>
      </c>
      <c r="B1385" s="2" t="s">
        <v>2</v>
      </c>
      <c r="C1385" s="4">
        <v>71.3889978312978</v>
      </c>
      <c r="D1385" s="4">
        <v>12.36</v>
      </c>
      <c r="E1385" s="4">
        <v>655.02100216870201</v>
      </c>
      <c r="F1385" s="4">
        <v>0</v>
      </c>
      <c r="G1385" s="4">
        <v>85.96</v>
      </c>
      <c r="H1385" s="4">
        <v>99.37</v>
      </c>
      <c r="I1385" s="5">
        <f t="shared" si="42"/>
        <v>924.0999999999998</v>
      </c>
      <c r="J1385" s="11" t="str">
        <f t="shared" si="43"/>
        <v>P0116|Apr</v>
      </c>
    </row>
    <row r="1386" spans="1:10" ht="15" customHeight="1" x14ac:dyDescent="0.25">
      <c r="A1386" s="2" t="s">
        <v>267</v>
      </c>
      <c r="B1386" s="2" t="s">
        <v>3</v>
      </c>
      <c r="C1386" s="4">
        <v>81.011072291186906</v>
      </c>
      <c r="D1386" s="4">
        <v>17.260000000000002</v>
      </c>
      <c r="E1386" s="4">
        <v>639.02892770881294</v>
      </c>
      <c r="F1386" s="4">
        <v>0</v>
      </c>
      <c r="G1386" s="4">
        <v>85.96</v>
      </c>
      <c r="H1386" s="4">
        <v>646.23</v>
      </c>
      <c r="I1386" s="5">
        <f t="shared" si="42"/>
        <v>1469.4899999999998</v>
      </c>
      <c r="J1386" s="11" t="str">
        <f t="shared" si="43"/>
        <v>P0116|May</v>
      </c>
    </row>
    <row r="1387" spans="1:10" ht="15" customHeight="1" x14ac:dyDescent="0.25">
      <c r="A1387" s="2" t="s">
        <v>267</v>
      </c>
      <c r="B1387" s="2" t="s">
        <v>4</v>
      </c>
      <c r="C1387" s="4">
        <v>108.954997165915</v>
      </c>
      <c r="D1387" s="4">
        <v>16.079999999999998</v>
      </c>
      <c r="E1387" s="4">
        <v>631.85500283408498</v>
      </c>
      <c r="F1387" s="4">
        <v>0</v>
      </c>
      <c r="G1387" s="4">
        <v>85.96</v>
      </c>
      <c r="H1387" s="4">
        <v>837.3</v>
      </c>
      <c r="I1387" s="5">
        <f t="shared" si="42"/>
        <v>1680.15</v>
      </c>
      <c r="J1387" s="11" t="str">
        <f t="shared" si="43"/>
        <v>P0116|Jun</v>
      </c>
    </row>
    <row r="1388" spans="1:10" ht="15" customHeight="1" x14ac:dyDescent="0.25">
      <c r="A1388" s="2" t="s">
        <v>267</v>
      </c>
      <c r="B1388" s="2" t="s">
        <v>5</v>
      </c>
      <c r="C1388" s="4">
        <v>60.185544053640697</v>
      </c>
      <c r="D1388" s="4">
        <v>15.81</v>
      </c>
      <c r="E1388" s="4">
        <v>791.12445594635903</v>
      </c>
      <c r="F1388" s="4">
        <v>0</v>
      </c>
      <c r="G1388" s="4">
        <v>85.96</v>
      </c>
      <c r="H1388" s="4">
        <v>2244.4299999999998</v>
      </c>
      <c r="I1388" s="5">
        <f t="shared" si="42"/>
        <v>3197.5099999999998</v>
      </c>
      <c r="J1388" s="11" t="str">
        <f t="shared" si="43"/>
        <v>P0116|Jul</v>
      </c>
    </row>
    <row r="1389" spans="1:10" ht="15" customHeight="1" x14ac:dyDescent="0.25">
      <c r="A1389" s="2" t="s">
        <v>267</v>
      </c>
      <c r="B1389" s="2" t="s">
        <v>6</v>
      </c>
      <c r="C1389" s="4">
        <v>72.837711977699996</v>
      </c>
      <c r="D1389" s="4">
        <v>14</v>
      </c>
      <c r="E1389" s="4">
        <v>647.08228802229996</v>
      </c>
      <c r="F1389" s="4">
        <v>0</v>
      </c>
      <c r="G1389" s="4">
        <v>85.96</v>
      </c>
      <c r="H1389" s="4">
        <v>2070.33</v>
      </c>
      <c r="I1389" s="5">
        <f t="shared" si="42"/>
        <v>2890.21</v>
      </c>
      <c r="J1389" s="11" t="str">
        <f t="shared" si="43"/>
        <v>P0116|Aug</v>
      </c>
    </row>
    <row r="1390" spans="1:10" ht="15" customHeight="1" x14ac:dyDescent="0.25">
      <c r="A1390" s="2" t="s">
        <v>267</v>
      </c>
      <c r="B1390" s="2" t="s">
        <v>7</v>
      </c>
      <c r="C1390" s="4">
        <v>418.17241748219902</v>
      </c>
      <c r="D1390" s="4">
        <v>12.97</v>
      </c>
      <c r="E1390" s="4">
        <v>519.87758251780099</v>
      </c>
      <c r="F1390" s="4">
        <v>0</v>
      </c>
      <c r="G1390" s="4">
        <v>85.96</v>
      </c>
      <c r="H1390" s="4">
        <v>443.25</v>
      </c>
      <c r="I1390" s="5">
        <f t="shared" si="42"/>
        <v>1480.23</v>
      </c>
      <c r="J1390" s="11" t="str">
        <f t="shared" si="43"/>
        <v>P0116|Sep</v>
      </c>
    </row>
    <row r="1391" spans="1:10" ht="15" customHeight="1" x14ac:dyDescent="0.25">
      <c r="A1391" s="2" t="s">
        <v>267</v>
      </c>
      <c r="B1391" s="2" t="s">
        <v>8</v>
      </c>
      <c r="C1391" s="4">
        <v>77.714910853041701</v>
      </c>
      <c r="D1391" s="4">
        <v>22.07</v>
      </c>
      <c r="E1391" s="4">
        <v>647.79508914695805</v>
      </c>
      <c r="F1391" s="4">
        <v>0</v>
      </c>
      <c r="G1391" s="4">
        <v>85.96</v>
      </c>
      <c r="H1391" s="4">
        <v>306.58</v>
      </c>
      <c r="I1391" s="5">
        <f t="shared" si="42"/>
        <v>1140.1199999999997</v>
      </c>
      <c r="J1391" s="11" t="str">
        <f t="shared" si="43"/>
        <v>P0116|Oct</v>
      </c>
    </row>
    <row r="1392" spans="1:10" ht="15" customHeight="1" x14ac:dyDescent="0.25">
      <c r="A1392" s="2" t="s">
        <v>267</v>
      </c>
      <c r="B1392" s="2" t="s">
        <v>9</v>
      </c>
      <c r="C1392" s="4">
        <v>53.725524627669103</v>
      </c>
      <c r="D1392" s="4">
        <v>13.05</v>
      </c>
      <c r="E1392" s="4">
        <v>587.65198277408899</v>
      </c>
      <c r="F1392" s="4">
        <v>187.732492598242</v>
      </c>
      <c r="G1392" s="4">
        <v>85.96</v>
      </c>
      <c r="H1392" s="4">
        <v>79.11</v>
      </c>
      <c r="I1392" s="5">
        <f t="shared" si="42"/>
        <v>1007.2300000000001</v>
      </c>
      <c r="J1392" s="11" t="str">
        <f t="shared" si="43"/>
        <v>P0116|Nov</v>
      </c>
    </row>
    <row r="1393" spans="1:10" ht="15" customHeight="1" x14ac:dyDescent="0.25">
      <c r="A1393" s="2" t="s">
        <v>267</v>
      </c>
      <c r="B1393" s="2" t="s">
        <v>10</v>
      </c>
      <c r="C1393" s="4">
        <v>59.718779229969201</v>
      </c>
      <c r="D1393" s="4">
        <v>19.68</v>
      </c>
      <c r="E1393" s="4">
        <v>1130.27876357632</v>
      </c>
      <c r="F1393" s="4">
        <v>144.43245719370901</v>
      </c>
      <c r="G1393" s="4">
        <v>85.96</v>
      </c>
      <c r="H1393" s="4">
        <v>139.59</v>
      </c>
      <c r="I1393" s="5">
        <f t="shared" si="42"/>
        <v>1579.6599999999983</v>
      </c>
      <c r="J1393" s="11" t="str">
        <f t="shared" si="43"/>
        <v>P0116|Dec</v>
      </c>
    </row>
    <row r="1394" spans="1:10" ht="15" customHeight="1" x14ac:dyDescent="0.25">
      <c r="A1394" s="2" t="s">
        <v>267</v>
      </c>
      <c r="B1394" s="2" t="s">
        <v>11</v>
      </c>
      <c r="C1394" s="4">
        <v>37.893620069340002</v>
      </c>
      <c r="D1394" s="4">
        <v>15.17</v>
      </c>
      <c r="E1394" s="4">
        <v>1139.5492902466101</v>
      </c>
      <c r="F1394" s="4">
        <v>145.617089684045</v>
      </c>
      <c r="G1394" s="4">
        <v>85.96</v>
      </c>
      <c r="H1394" s="4">
        <v>139.59</v>
      </c>
      <c r="I1394" s="5">
        <f t="shared" si="42"/>
        <v>1563.779999999995</v>
      </c>
      <c r="J1394" s="11" t="str">
        <f t="shared" si="43"/>
        <v>P0116|Jan</v>
      </c>
    </row>
    <row r="1395" spans="1:10" ht="15" customHeight="1" x14ac:dyDescent="0.25">
      <c r="A1395" s="2" t="s">
        <v>267</v>
      </c>
      <c r="B1395" s="2" t="s">
        <v>12</v>
      </c>
      <c r="C1395" s="4">
        <v>38.453984063744997</v>
      </c>
      <c r="D1395" s="4">
        <v>14.42</v>
      </c>
      <c r="E1395" s="4">
        <v>969.40239043824704</v>
      </c>
      <c r="F1395" s="4">
        <v>154.84362549800801</v>
      </c>
      <c r="G1395" s="4">
        <v>85.96</v>
      </c>
      <c r="H1395" s="4">
        <v>139.59</v>
      </c>
      <c r="I1395" s="5">
        <f t="shared" si="42"/>
        <v>1402.6699999999998</v>
      </c>
      <c r="J1395" s="11" t="str">
        <f t="shared" si="43"/>
        <v>P0116|Feb</v>
      </c>
    </row>
    <row r="1396" spans="1:10" ht="15" customHeight="1" x14ac:dyDescent="0.25">
      <c r="A1396" s="2" t="s">
        <v>267</v>
      </c>
      <c r="B1396" s="2" t="s">
        <v>13</v>
      </c>
      <c r="C1396" s="4">
        <v>42.744230420678001</v>
      </c>
      <c r="D1396" s="4">
        <v>22</v>
      </c>
      <c r="E1396" s="4">
        <v>949.87178712617697</v>
      </c>
      <c r="F1396" s="4">
        <v>151.723982453145</v>
      </c>
      <c r="G1396" s="4">
        <v>85.96</v>
      </c>
      <c r="H1396" s="4">
        <v>139.59</v>
      </c>
      <c r="I1396" s="5">
        <f t="shared" si="42"/>
        <v>1391.8899999999999</v>
      </c>
      <c r="J1396" s="11" t="str">
        <f t="shared" si="43"/>
        <v>P0116|Mar</v>
      </c>
    </row>
    <row r="1397" spans="1:10" ht="15" customHeight="1" x14ac:dyDescent="0.25">
      <c r="A1397" s="2" t="s">
        <v>269</v>
      </c>
      <c r="B1397" s="2" t="s">
        <v>2</v>
      </c>
      <c r="C1397" s="4">
        <v>58.8752372378218</v>
      </c>
      <c r="D1397" s="4">
        <v>9.75</v>
      </c>
      <c r="E1397" s="4">
        <v>351.37476276217802</v>
      </c>
      <c r="F1397" s="4">
        <v>0</v>
      </c>
      <c r="G1397" s="4">
        <v>85.96</v>
      </c>
      <c r="H1397" s="4">
        <v>39.75</v>
      </c>
      <c r="I1397" s="5">
        <f t="shared" si="42"/>
        <v>545.70999999999981</v>
      </c>
      <c r="J1397" s="11" t="str">
        <f t="shared" si="43"/>
        <v>P0117|Apr</v>
      </c>
    </row>
    <row r="1398" spans="1:10" ht="15" customHeight="1" x14ac:dyDescent="0.25">
      <c r="A1398" s="2" t="s">
        <v>269</v>
      </c>
      <c r="B1398" s="2" t="s">
        <v>3</v>
      </c>
      <c r="C1398" s="4">
        <v>34.450072239422099</v>
      </c>
      <c r="D1398" s="4">
        <v>6.19</v>
      </c>
      <c r="E1398" s="4">
        <v>340.62992776057803</v>
      </c>
      <c r="F1398" s="4">
        <v>0</v>
      </c>
      <c r="G1398" s="4">
        <v>85.96</v>
      </c>
      <c r="H1398" s="4">
        <v>258.49</v>
      </c>
      <c r="I1398" s="5">
        <f t="shared" si="42"/>
        <v>725.72</v>
      </c>
      <c r="J1398" s="11" t="str">
        <f t="shared" si="43"/>
        <v>P0117|May</v>
      </c>
    </row>
    <row r="1399" spans="1:10" ht="15" customHeight="1" x14ac:dyDescent="0.25">
      <c r="A1399" s="2" t="s">
        <v>269</v>
      </c>
      <c r="B1399" s="2" t="s">
        <v>4</v>
      </c>
      <c r="C1399" s="4">
        <v>41.779299660226201</v>
      </c>
      <c r="D1399" s="4">
        <v>16.77</v>
      </c>
      <c r="E1399" s="4">
        <v>347.01070033977402</v>
      </c>
      <c r="F1399" s="4">
        <v>0</v>
      </c>
      <c r="G1399" s="4">
        <v>85.96</v>
      </c>
      <c r="H1399" s="4">
        <v>334.92</v>
      </c>
      <c r="I1399" s="5">
        <f t="shared" si="42"/>
        <v>826.44000000000028</v>
      </c>
      <c r="J1399" s="11" t="str">
        <f t="shared" si="43"/>
        <v>P0117|Jun</v>
      </c>
    </row>
    <row r="1400" spans="1:10" ht="15" customHeight="1" x14ac:dyDescent="0.25">
      <c r="A1400" s="2" t="s">
        <v>269</v>
      </c>
      <c r="B1400" s="2" t="s">
        <v>5</v>
      </c>
      <c r="C1400" s="4">
        <v>15.258764504003899</v>
      </c>
      <c r="D1400" s="4">
        <v>9.82</v>
      </c>
      <c r="E1400" s="4">
        <v>354.761235495996</v>
      </c>
      <c r="F1400" s="4">
        <v>0</v>
      </c>
      <c r="G1400" s="4">
        <v>85.96</v>
      </c>
      <c r="H1400" s="4">
        <v>897.77</v>
      </c>
      <c r="I1400" s="5">
        <f t="shared" si="42"/>
        <v>1363.57</v>
      </c>
      <c r="J1400" s="11" t="str">
        <f t="shared" si="43"/>
        <v>P0117|Jul</v>
      </c>
    </row>
    <row r="1401" spans="1:10" ht="15" customHeight="1" x14ac:dyDescent="0.25">
      <c r="A1401" s="2" t="s">
        <v>269</v>
      </c>
      <c r="B1401" s="2" t="s">
        <v>6</v>
      </c>
      <c r="C1401" s="4">
        <v>14.947420057743599</v>
      </c>
      <c r="D1401" s="4">
        <v>4.04</v>
      </c>
      <c r="E1401" s="4">
        <v>347.52257994225602</v>
      </c>
      <c r="F1401" s="4">
        <v>0</v>
      </c>
      <c r="G1401" s="4">
        <v>85.96</v>
      </c>
      <c r="H1401" s="4">
        <v>828.13</v>
      </c>
      <c r="I1401" s="5">
        <f t="shared" si="42"/>
        <v>1280.5999999999995</v>
      </c>
      <c r="J1401" s="11" t="str">
        <f t="shared" si="43"/>
        <v>P0117|Aug</v>
      </c>
    </row>
    <row r="1402" spans="1:10" ht="15" customHeight="1" x14ac:dyDescent="0.25">
      <c r="A1402" s="2" t="s">
        <v>269</v>
      </c>
      <c r="B1402" s="2" t="s">
        <v>7</v>
      </c>
      <c r="C1402" s="4">
        <v>30.004445955132599</v>
      </c>
      <c r="D1402" s="4">
        <v>4.04</v>
      </c>
      <c r="E1402" s="4">
        <v>346.735554044867</v>
      </c>
      <c r="F1402" s="4">
        <v>0</v>
      </c>
      <c r="G1402" s="4">
        <v>85.96</v>
      </c>
      <c r="H1402" s="4">
        <v>177.3</v>
      </c>
      <c r="I1402" s="5">
        <f t="shared" si="42"/>
        <v>644.03999999999962</v>
      </c>
      <c r="J1402" s="11" t="str">
        <f t="shared" si="43"/>
        <v>P0117|Sep</v>
      </c>
    </row>
    <row r="1403" spans="1:10" ht="15" customHeight="1" x14ac:dyDescent="0.25">
      <c r="A1403" s="2" t="s">
        <v>269</v>
      </c>
      <c r="B1403" s="2" t="s">
        <v>8</v>
      </c>
      <c r="C1403" s="4">
        <v>21.334829621679599</v>
      </c>
      <c r="D1403" s="4">
        <v>9.42</v>
      </c>
      <c r="E1403" s="4">
        <v>362.79517037831999</v>
      </c>
      <c r="F1403" s="4">
        <v>0</v>
      </c>
      <c r="G1403" s="4">
        <v>85.96</v>
      </c>
      <c r="H1403" s="4">
        <v>122.63</v>
      </c>
      <c r="I1403" s="5">
        <f t="shared" si="42"/>
        <v>602.13999999999965</v>
      </c>
      <c r="J1403" s="11" t="str">
        <f t="shared" si="43"/>
        <v>P0117|Oct</v>
      </c>
    </row>
    <row r="1404" spans="1:10" ht="15" customHeight="1" x14ac:dyDescent="0.25">
      <c r="A1404" s="2" t="s">
        <v>269</v>
      </c>
      <c r="B1404" s="2" t="s">
        <v>9</v>
      </c>
      <c r="C1404" s="4">
        <v>13.781712325902401</v>
      </c>
      <c r="D1404" s="4">
        <v>6.74</v>
      </c>
      <c r="E1404" s="4">
        <v>320.42026015307999</v>
      </c>
      <c r="F1404" s="4">
        <v>101.07802752101701</v>
      </c>
      <c r="G1404" s="4">
        <v>85.96</v>
      </c>
      <c r="H1404" s="4">
        <v>31.64</v>
      </c>
      <c r="I1404" s="5">
        <f t="shared" si="42"/>
        <v>559.61999999999944</v>
      </c>
      <c r="J1404" s="11" t="str">
        <f t="shared" si="43"/>
        <v>P0117|Nov</v>
      </c>
    </row>
    <row r="1405" spans="1:10" ht="15" customHeight="1" x14ac:dyDescent="0.25">
      <c r="A1405" s="2" t="s">
        <v>269</v>
      </c>
      <c r="B1405" s="2" t="s">
        <v>10</v>
      </c>
      <c r="C1405" s="4">
        <v>10.4342516368066</v>
      </c>
      <c r="D1405" s="4">
        <v>4.04</v>
      </c>
      <c r="E1405" s="4">
        <v>727.77871390143605</v>
      </c>
      <c r="F1405" s="4">
        <v>76.527034461757097</v>
      </c>
      <c r="G1405" s="4">
        <v>85.96</v>
      </c>
      <c r="H1405" s="4">
        <v>55.84</v>
      </c>
      <c r="I1405" s="5">
        <f t="shared" si="42"/>
        <v>960.57999999999981</v>
      </c>
      <c r="J1405" s="11" t="str">
        <f t="shared" si="43"/>
        <v>P0117|Dec</v>
      </c>
    </row>
    <row r="1406" spans="1:10" ht="15" customHeight="1" x14ac:dyDescent="0.25">
      <c r="A1406" s="2" t="s">
        <v>269</v>
      </c>
      <c r="B1406" s="2" t="s">
        <v>11</v>
      </c>
      <c r="C1406" s="4">
        <v>10.9307495676718</v>
      </c>
      <c r="D1406" s="4">
        <v>7.11</v>
      </c>
      <c r="E1406" s="4">
        <v>635.34079389373699</v>
      </c>
      <c r="F1406" s="4">
        <v>80.168456538591499</v>
      </c>
      <c r="G1406" s="4">
        <v>85.96</v>
      </c>
      <c r="H1406" s="4">
        <v>55.84</v>
      </c>
      <c r="I1406" s="5">
        <f t="shared" si="42"/>
        <v>875.35000000000036</v>
      </c>
      <c r="J1406" s="11" t="str">
        <f t="shared" si="43"/>
        <v>P0117|Jan</v>
      </c>
    </row>
    <row r="1407" spans="1:10" ht="15" customHeight="1" x14ac:dyDescent="0.25">
      <c r="A1407" s="2" t="s">
        <v>269</v>
      </c>
      <c r="B1407" s="2" t="s">
        <v>12</v>
      </c>
      <c r="C1407" s="4">
        <v>12.106728130566699</v>
      </c>
      <c r="D1407" s="4">
        <v>4.07</v>
      </c>
      <c r="E1407" s="4">
        <v>539.43902556448904</v>
      </c>
      <c r="F1407" s="4">
        <v>85.084246304944401</v>
      </c>
      <c r="G1407" s="4">
        <v>85.96</v>
      </c>
      <c r="H1407" s="4">
        <v>55.84</v>
      </c>
      <c r="I1407" s="5">
        <f t="shared" si="42"/>
        <v>782.50000000000023</v>
      </c>
      <c r="J1407" s="11" t="str">
        <f t="shared" si="43"/>
        <v>P0117|Feb</v>
      </c>
    </row>
    <row r="1408" spans="1:10" ht="15" customHeight="1" x14ac:dyDescent="0.25">
      <c r="A1408" s="2" t="s">
        <v>269</v>
      </c>
      <c r="B1408" s="2" t="s">
        <v>13</v>
      </c>
      <c r="C1408" s="4">
        <v>13.4646948299527</v>
      </c>
      <c r="D1408" s="4">
        <v>4.04</v>
      </c>
      <c r="E1408" s="4">
        <v>426.732225102943</v>
      </c>
      <c r="F1408" s="4">
        <v>89.743080067103904</v>
      </c>
      <c r="G1408" s="4">
        <v>85.96</v>
      </c>
      <c r="H1408" s="4">
        <v>55.84</v>
      </c>
      <c r="I1408" s="5">
        <f t="shared" si="42"/>
        <v>675.77999999999963</v>
      </c>
      <c r="J1408" s="11" t="str">
        <f t="shared" si="43"/>
        <v>P0117|Mar</v>
      </c>
    </row>
    <row r="1409" spans="1:10" ht="15" customHeight="1" x14ac:dyDescent="0.25">
      <c r="A1409" s="2" t="s">
        <v>271</v>
      </c>
      <c r="B1409" s="2" t="s">
        <v>2</v>
      </c>
      <c r="C1409" s="4">
        <v>63.164919490507103</v>
      </c>
      <c r="D1409" s="4">
        <v>8.3000000000000007</v>
      </c>
      <c r="E1409" s="4">
        <v>346.865080509493</v>
      </c>
      <c r="F1409" s="4">
        <v>0</v>
      </c>
      <c r="G1409" s="4">
        <v>85.96</v>
      </c>
      <c r="H1409" s="4">
        <v>39.75</v>
      </c>
      <c r="I1409" s="5">
        <f t="shared" si="42"/>
        <v>544.04000000000008</v>
      </c>
      <c r="J1409" s="11" t="str">
        <f t="shared" si="43"/>
        <v>P0118|Apr</v>
      </c>
    </row>
    <row r="1410" spans="1:10" ht="15" customHeight="1" x14ac:dyDescent="0.25">
      <c r="A1410" s="2" t="s">
        <v>271</v>
      </c>
      <c r="B1410" s="2" t="s">
        <v>3</v>
      </c>
      <c r="C1410" s="4">
        <v>23.449146757679198</v>
      </c>
      <c r="D1410" s="4">
        <v>6.09</v>
      </c>
      <c r="E1410" s="4">
        <v>358.250853242321</v>
      </c>
      <c r="F1410" s="4">
        <v>0</v>
      </c>
      <c r="G1410" s="4">
        <v>85.96</v>
      </c>
      <c r="H1410" s="4">
        <v>258.49</v>
      </c>
      <c r="I1410" s="5">
        <f t="shared" si="42"/>
        <v>732.24000000000024</v>
      </c>
      <c r="J1410" s="11" t="str">
        <f t="shared" si="43"/>
        <v>P0118|May</v>
      </c>
    </row>
    <row r="1411" spans="1:10" ht="15" customHeight="1" x14ac:dyDescent="0.25">
      <c r="A1411" s="2" t="s">
        <v>271</v>
      </c>
      <c r="B1411" s="2" t="s">
        <v>4</v>
      </c>
      <c r="C1411" s="4">
        <v>26.573811280969998</v>
      </c>
      <c r="D1411" s="4">
        <v>6.09</v>
      </c>
      <c r="E1411" s="4">
        <v>341.38618871902997</v>
      </c>
      <c r="F1411" s="4">
        <v>0</v>
      </c>
      <c r="G1411" s="4">
        <v>85.96</v>
      </c>
      <c r="H1411" s="4">
        <v>334.92</v>
      </c>
      <c r="I1411" s="5">
        <f t="shared" si="42"/>
        <v>794.93</v>
      </c>
      <c r="J1411" s="11" t="str">
        <f t="shared" si="43"/>
        <v>P0118|Jun</v>
      </c>
    </row>
    <row r="1412" spans="1:10" ht="15" customHeight="1" x14ac:dyDescent="0.25">
      <c r="A1412" s="2" t="s">
        <v>271</v>
      </c>
      <c r="B1412" s="2" t="s">
        <v>5</v>
      </c>
      <c r="C1412" s="4">
        <v>48.896282527880999</v>
      </c>
      <c r="D1412" s="4">
        <v>12.29</v>
      </c>
      <c r="E1412" s="4">
        <v>334.20371747211902</v>
      </c>
      <c r="F1412" s="4">
        <v>0</v>
      </c>
      <c r="G1412" s="4">
        <v>85.96</v>
      </c>
      <c r="H1412" s="4">
        <v>897.77</v>
      </c>
      <c r="I1412" s="5">
        <f t="shared" si="42"/>
        <v>1379.12</v>
      </c>
      <c r="J1412" s="11" t="str">
        <f t="shared" si="43"/>
        <v>P0118|Jul</v>
      </c>
    </row>
    <row r="1413" spans="1:10" ht="15" customHeight="1" x14ac:dyDescent="0.25">
      <c r="A1413" s="2" t="s">
        <v>271</v>
      </c>
      <c r="B1413" s="2" t="s">
        <v>6</v>
      </c>
      <c r="C1413" s="4">
        <v>17.629166982203699</v>
      </c>
      <c r="D1413" s="4">
        <v>8.92</v>
      </c>
      <c r="E1413" s="4">
        <v>349.80083301779598</v>
      </c>
      <c r="F1413" s="4">
        <v>0</v>
      </c>
      <c r="G1413" s="4">
        <v>85.96</v>
      </c>
      <c r="H1413" s="4">
        <v>828.13</v>
      </c>
      <c r="I1413" s="5">
        <f t="shared" ref="I1413:I1476" si="44">SUM(C1413:H1413)</f>
        <v>1290.4399999999996</v>
      </c>
      <c r="J1413" s="11" t="str">
        <f t="shared" ref="J1413:J1476" si="45">A1413&amp;"|"&amp;B1413</f>
        <v>P0118|Aug</v>
      </c>
    </row>
    <row r="1414" spans="1:10" ht="15" customHeight="1" x14ac:dyDescent="0.25">
      <c r="A1414" s="2" t="s">
        <v>271</v>
      </c>
      <c r="B1414" s="2" t="s">
        <v>7</v>
      </c>
      <c r="C1414" s="4">
        <v>15.328043798006201</v>
      </c>
      <c r="D1414" s="4">
        <v>8.07</v>
      </c>
      <c r="E1414" s="4">
        <v>356.37195620199401</v>
      </c>
      <c r="F1414" s="4">
        <v>0</v>
      </c>
      <c r="G1414" s="4">
        <v>85.96</v>
      </c>
      <c r="H1414" s="4">
        <v>177.3</v>
      </c>
      <c r="I1414" s="5">
        <f t="shared" si="44"/>
        <v>643.0300000000002</v>
      </c>
      <c r="J1414" s="11" t="str">
        <f t="shared" si="45"/>
        <v>P0118|Sep</v>
      </c>
    </row>
    <row r="1415" spans="1:10" ht="15" customHeight="1" x14ac:dyDescent="0.25">
      <c r="A1415" s="2" t="s">
        <v>271</v>
      </c>
      <c r="B1415" s="2" t="s">
        <v>8</v>
      </c>
      <c r="C1415" s="4">
        <v>38.235481587855197</v>
      </c>
      <c r="D1415" s="4">
        <v>7.13</v>
      </c>
      <c r="E1415" s="4">
        <v>354.554518412145</v>
      </c>
      <c r="F1415" s="4">
        <v>0</v>
      </c>
      <c r="G1415" s="4">
        <v>85.96</v>
      </c>
      <c r="H1415" s="4">
        <v>122.63</v>
      </c>
      <c r="I1415" s="5">
        <f t="shared" si="44"/>
        <v>608.51000000000022</v>
      </c>
      <c r="J1415" s="11" t="str">
        <f t="shared" si="45"/>
        <v>P0118|Oct</v>
      </c>
    </row>
    <row r="1416" spans="1:10" ht="15" customHeight="1" x14ac:dyDescent="0.25">
      <c r="A1416" s="2" t="s">
        <v>271</v>
      </c>
      <c r="B1416" s="2" t="s">
        <v>9</v>
      </c>
      <c r="C1416" s="4">
        <v>26.7673331167776</v>
      </c>
      <c r="D1416" s="4">
        <v>5.93</v>
      </c>
      <c r="E1416" s="4">
        <v>319.17687185317499</v>
      </c>
      <c r="F1416" s="4">
        <v>100.685795030047</v>
      </c>
      <c r="G1416" s="4">
        <v>85.96</v>
      </c>
      <c r="H1416" s="4">
        <v>31.64</v>
      </c>
      <c r="I1416" s="5">
        <f t="shared" si="44"/>
        <v>570.15999999999963</v>
      </c>
      <c r="J1416" s="11" t="str">
        <f t="shared" si="45"/>
        <v>P0118|Nov</v>
      </c>
    </row>
    <row r="1417" spans="1:10" ht="15" customHeight="1" x14ac:dyDescent="0.25">
      <c r="A1417" s="2" t="s">
        <v>271</v>
      </c>
      <c r="B1417" s="2" t="s">
        <v>10</v>
      </c>
      <c r="C1417" s="4">
        <v>10.876429863443899</v>
      </c>
      <c r="D1417" s="4">
        <v>8.31</v>
      </c>
      <c r="E1417" s="4">
        <v>632.18350593333196</v>
      </c>
      <c r="F1417" s="4">
        <v>79.770064203224095</v>
      </c>
      <c r="G1417" s="4">
        <v>85.96</v>
      </c>
      <c r="H1417" s="4">
        <v>55.84</v>
      </c>
      <c r="I1417" s="5">
        <f t="shared" si="44"/>
        <v>872.94</v>
      </c>
      <c r="J1417" s="11" t="str">
        <f t="shared" si="45"/>
        <v>P0118|Dec</v>
      </c>
    </row>
    <row r="1418" spans="1:10" ht="15" customHeight="1" x14ac:dyDescent="0.25">
      <c r="A1418" s="2" t="s">
        <v>271</v>
      </c>
      <c r="B1418" s="2" t="s">
        <v>11</v>
      </c>
      <c r="C1418" s="4">
        <v>36.001878462001997</v>
      </c>
      <c r="D1418" s="4">
        <v>4.29</v>
      </c>
      <c r="E1418" s="4">
        <v>529.12990474424601</v>
      </c>
      <c r="F1418" s="4">
        <v>83.458216793751603</v>
      </c>
      <c r="G1418" s="4">
        <v>85.96</v>
      </c>
      <c r="H1418" s="4">
        <v>55.84</v>
      </c>
      <c r="I1418" s="5">
        <f t="shared" si="44"/>
        <v>794.67999999999972</v>
      </c>
      <c r="J1418" s="11" t="str">
        <f t="shared" si="45"/>
        <v>P0118|Jan</v>
      </c>
    </row>
    <row r="1419" spans="1:10" ht="15" customHeight="1" x14ac:dyDescent="0.25">
      <c r="A1419" s="2" t="s">
        <v>271</v>
      </c>
      <c r="B1419" s="2" t="s">
        <v>12</v>
      </c>
      <c r="C1419" s="4">
        <v>12.553716408328</v>
      </c>
      <c r="D1419" s="4">
        <v>4.04</v>
      </c>
      <c r="E1419" s="4">
        <v>437.80464092451598</v>
      </c>
      <c r="F1419" s="4">
        <v>92.0716426671558</v>
      </c>
      <c r="G1419" s="4">
        <v>85.96</v>
      </c>
      <c r="H1419" s="4">
        <v>55.84</v>
      </c>
      <c r="I1419" s="5">
        <f t="shared" si="44"/>
        <v>688.26999999999987</v>
      </c>
      <c r="J1419" s="11" t="str">
        <f t="shared" si="45"/>
        <v>P0118|Feb</v>
      </c>
    </row>
    <row r="1420" spans="1:10" ht="15" customHeight="1" x14ac:dyDescent="0.25">
      <c r="A1420" s="2" t="s">
        <v>271</v>
      </c>
      <c r="B1420" s="2" t="s">
        <v>13</v>
      </c>
      <c r="C1420" s="4">
        <v>12.347970894860699</v>
      </c>
      <c r="D1420" s="4">
        <v>8.11</v>
      </c>
      <c r="E1420" s="4">
        <v>430.62936806383601</v>
      </c>
      <c r="F1420" s="4">
        <v>90.562661041303599</v>
      </c>
      <c r="G1420" s="4">
        <v>85.96</v>
      </c>
      <c r="H1420" s="4">
        <v>55.84</v>
      </c>
      <c r="I1420" s="5">
        <f t="shared" si="44"/>
        <v>683.45000000000039</v>
      </c>
      <c r="J1420" s="11" t="str">
        <f t="shared" si="45"/>
        <v>P0118|Mar</v>
      </c>
    </row>
    <row r="1421" spans="1:10" ht="15" customHeight="1" x14ac:dyDescent="0.25">
      <c r="A1421" s="2" t="s">
        <v>273</v>
      </c>
      <c r="B1421" s="2" t="s">
        <v>2</v>
      </c>
      <c r="C1421" s="4">
        <v>26.258653955481702</v>
      </c>
      <c r="D1421" s="4">
        <v>9.42</v>
      </c>
      <c r="E1421" s="4">
        <v>447.66134604451798</v>
      </c>
      <c r="F1421" s="4">
        <v>0</v>
      </c>
      <c r="G1421" s="4">
        <v>85.96</v>
      </c>
      <c r="H1421" s="4">
        <v>59.62</v>
      </c>
      <c r="I1421" s="5">
        <f t="shared" si="44"/>
        <v>628.91999999999973</v>
      </c>
      <c r="J1421" s="11" t="str">
        <f t="shared" si="45"/>
        <v>P0119|Apr</v>
      </c>
    </row>
    <row r="1422" spans="1:10" ht="15" customHeight="1" x14ac:dyDescent="0.25">
      <c r="A1422" s="2" t="s">
        <v>273</v>
      </c>
      <c r="B1422" s="2" t="s">
        <v>3</v>
      </c>
      <c r="C1422" s="4">
        <v>15.830736682023501</v>
      </c>
      <c r="D1422" s="4">
        <v>12.91</v>
      </c>
      <c r="E1422" s="4">
        <v>451.70926331797602</v>
      </c>
      <c r="F1422" s="4">
        <v>0</v>
      </c>
      <c r="G1422" s="4">
        <v>85.96</v>
      </c>
      <c r="H1422" s="4">
        <v>387.74</v>
      </c>
      <c r="I1422" s="5">
        <f t="shared" si="44"/>
        <v>954.14999999999952</v>
      </c>
      <c r="J1422" s="11" t="str">
        <f t="shared" si="45"/>
        <v>P0119|May</v>
      </c>
    </row>
    <row r="1423" spans="1:10" ht="15" customHeight="1" x14ac:dyDescent="0.25">
      <c r="A1423" s="2" t="s">
        <v>273</v>
      </c>
      <c r="B1423" s="2" t="s">
        <v>4</v>
      </c>
      <c r="C1423" s="4">
        <v>73.291410579345097</v>
      </c>
      <c r="D1423" s="4">
        <v>8.8800000000000008</v>
      </c>
      <c r="E1423" s="4">
        <v>415.728589420655</v>
      </c>
      <c r="F1423" s="4">
        <v>0</v>
      </c>
      <c r="G1423" s="4">
        <v>85.96</v>
      </c>
      <c r="H1423" s="4">
        <v>502.38</v>
      </c>
      <c r="I1423" s="5">
        <f t="shared" si="44"/>
        <v>1086.2400000000002</v>
      </c>
      <c r="J1423" s="11" t="str">
        <f t="shared" si="45"/>
        <v>P0119|Jun</v>
      </c>
    </row>
    <row r="1424" spans="1:10" ht="15" customHeight="1" x14ac:dyDescent="0.25">
      <c r="A1424" s="2" t="s">
        <v>273</v>
      </c>
      <c r="B1424" s="2" t="s">
        <v>5</v>
      </c>
      <c r="C1424" s="4">
        <v>37.425936291765296</v>
      </c>
      <c r="D1424" s="4">
        <v>8.4499999999999993</v>
      </c>
      <c r="E1424" s="4">
        <v>537.02406370823496</v>
      </c>
      <c r="F1424" s="4">
        <v>0</v>
      </c>
      <c r="G1424" s="4">
        <v>85.96</v>
      </c>
      <c r="H1424" s="4">
        <v>1346.66</v>
      </c>
      <c r="I1424" s="5">
        <f t="shared" si="44"/>
        <v>2015.5200000000004</v>
      </c>
      <c r="J1424" s="11" t="str">
        <f t="shared" si="45"/>
        <v>P0119|Jul</v>
      </c>
    </row>
    <row r="1425" spans="1:10" ht="15" customHeight="1" x14ac:dyDescent="0.25">
      <c r="A1425" s="2" t="s">
        <v>273</v>
      </c>
      <c r="B1425" s="2" t="s">
        <v>6</v>
      </c>
      <c r="C1425" s="4">
        <v>60.396984570526101</v>
      </c>
      <c r="D1425" s="4">
        <v>11.44</v>
      </c>
      <c r="E1425" s="4">
        <v>421.78301542947401</v>
      </c>
      <c r="F1425" s="4">
        <v>0</v>
      </c>
      <c r="G1425" s="4">
        <v>85.96</v>
      </c>
      <c r="H1425" s="4">
        <v>1242.2</v>
      </c>
      <c r="I1425" s="5">
        <f t="shared" si="44"/>
        <v>1821.7800000000002</v>
      </c>
      <c r="J1425" s="11" t="str">
        <f t="shared" si="45"/>
        <v>P0119|Aug</v>
      </c>
    </row>
    <row r="1426" spans="1:10" ht="15" customHeight="1" x14ac:dyDescent="0.25">
      <c r="A1426" s="2" t="s">
        <v>273</v>
      </c>
      <c r="B1426" s="2" t="s">
        <v>7</v>
      </c>
      <c r="C1426" s="4">
        <v>27.608032529542601</v>
      </c>
      <c r="D1426" s="4">
        <v>10.49</v>
      </c>
      <c r="E1426" s="4">
        <v>447.36196747045699</v>
      </c>
      <c r="F1426" s="4">
        <v>0</v>
      </c>
      <c r="G1426" s="4">
        <v>85.96</v>
      </c>
      <c r="H1426" s="4">
        <v>265.95</v>
      </c>
      <c r="I1426" s="5">
        <f t="shared" si="44"/>
        <v>837.36999999999966</v>
      </c>
      <c r="J1426" s="11" t="str">
        <f t="shared" si="45"/>
        <v>P0119|Sep</v>
      </c>
    </row>
    <row r="1427" spans="1:10" ht="15" customHeight="1" x14ac:dyDescent="0.25">
      <c r="A1427" s="2" t="s">
        <v>273</v>
      </c>
      <c r="B1427" s="2" t="s">
        <v>8</v>
      </c>
      <c r="C1427" s="4">
        <v>35.534505400308603</v>
      </c>
      <c r="D1427" s="4">
        <v>10.45</v>
      </c>
      <c r="E1427" s="4">
        <v>443.155494599691</v>
      </c>
      <c r="F1427" s="4">
        <v>0</v>
      </c>
      <c r="G1427" s="4">
        <v>85.96</v>
      </c>
      <c r="H1427" s="4">
        <v>183.95</v>
      </c>
      <c r="I1427" s="5">
        <f t="shared" si="44"/>
        <v>759.0499999999995</v>
      </c>
      <c r="J1427" s="11" t="str">
        <f t="shared" si="45"/>
        <v>P0119|Oct</v>
      </c>
    </row>
    <row r="1428" spans="1:10" ht="15" customHeight="1" x14ac:dyDescent="0.25">
      <c r="A1428" s="2" t="s">
        <v>273</v>
      </c>
      <c r="B1428" s="2" t="s">
        <v>9</v>
      </c>
      <c r="C1428" s="4">
        <v>32.963927624602299</v>
      </c>
      <c r="D1428" s="4">
        <v>4.04</v>
      </c>
      <c r="E1428" s="4">
        <v>404.098091198303</v>
      </c>
      <c r="F1428" s="4">
        <v>127.47798117709399</v>
      </c>
      <c r="G1428" s="4">
        <v>85.96</v>
      </c>
      <c r="H1428" s="4">
        <v>47.47</v>
      </c>
      <c r="I1428" s="5">
        <f t="shared" si="44"/>
        <v>702.00999999999931</v>
      </c>
      <c r="J1428" s="11" t="str">
        <f t="shared" si="45"/>
        <v>P0119|Nov</v>
      </c>
    </row>
    <row r="1429" spans="1:10" ht="15" customHeight="1" x14ac:dyDescent="0.25">
      <c r="A1429" s="2" t="s">
        <v>273</v>
      </c>
      <c r="B1429" s="2" t="s">
        <v>10</v>
      </c>
      <c r="C1429" s="4">
        <v>25.852684703101499</v>
      </c>
      <c r="D1429" s="4">
        <v>9.93</v>
      </c>
      <c r="E1429" s="4">
        <v>775.58054109304601</v>
      </c>
      <c r="F1429" s="4">
        <v>97.866774203852202</v>
      </c>
      <c r="G1429" s="4">
        <v>85.96</v>
      </c>
      <c r="H1429" s="4">
        <v>83.75</v>
      </c>
      <c r="I1429" s="5">
        <f t="shared" si="44"/>
        <v>1078.9399999999996</v>
      </c>
      <c r="J1429" s="11" t="str">
        <f t="shared" si="45"/>
        <v>P0119|Dec</v>
      </c>
    </row>
    <row r="1430" spans="1:10" ht="15" customHeight="1" x14ac:dyDescent="0.25">
      <c r="A1430" s="2" t="s">
        <v>273</v>
      </c>
      <c r="B1430" s="2" t="s">
        <v>11</v>
      </c>
      <c r="C1430" s="4">
        <v>30.855653458270499</v>
      </c>
      <c r="D1430" s="4">
        <v>9.98</v>
      </c>
      <c r="E1430" s="4">
        <v>774.61891527038802</v>
      </c>
      <c r="F1430" s="4">
        <v>97.745431271341204</v>
      </c>
      <c r="G1430" s="4">
        <v>85.96</v>
      </c>
      <c r="H1430" s="4">
        <v>83.75</v>
      </c>
      <c r="I1430" s="5">
        <f t="shared" si="44"/>
        <v>1082.9099999999999</v>
      </c>
      <c r="J1430" s="11" t="str">
        <f t="shared" si="45"/>
        <v>P0119|Jan</v>
      </c>
    </row>
    <row r="1431" spans="1:10" ht="15" customHeight="1" x14ac:dyDescent="0.25">
      <c r="A1431" s="2" t="s">
        <v>273</v>
      </c>
      <c r="B1431" s="2" t="s">
        <v>12</v>
      </c>
      <c r="C1431" s="4">
        <v>27.3515051729463</v>
      </c>
      <c r="D1431" s="4">
        <v>4.04</v>
      </c>
      <c r="E1431" s="4">
        <v>658.63156269301999</v>
      </c>
      <c r="F1431" s="4">
        <v>103.886932134033</v>
      </c>
      <c r="G1431" s="4">
        <v>85.96</v>
      </c>
      <c r="H1431" s="4">
        <v>83.75</v>
      </c>
      <c r="I1431" s="5">
        <f t="shared" si="44"/>
        <v>963.61999999999932</v>
      </c>
      <c r="J1431" s="11" t="str">
        <f t="shared" si="45"/>
        <v>P0119|Feb</v>
      </c>
    </row>
    <row r="1432" spans="1:10" ht="15" customHeight="1" x14ac:dyDescent="0.25">
      <c r="A1432" s="2" t="s">
        <v>273</v>
      </c>
      <c r="B1432" s="2" t="s">
        <v>13</v>
      </c>
      <c r="C1432" s="4">
        <v>24.809756206102598</v>
      </c>
      <c r="D1432" s="4">
        <v>6.59</v>
      </c>
      <c r="E1432" s="4">
        <v>642.16984308186397</v>
      </c>
      <c r="F1432" s="4">
        <v>101.290400712033</v>
      </c>
      <c r="G1432" s="4">
        <v>85.96</v>
      </c>
      <c r="H1432" s="4">
        <v>83.75</v>
      </c>
      <c r="I1432" s="5">
        <f t="shared" si="44"/>
        <v>944.5699999999996</v>
      </c>
      <c r="J1432" s="11" t="str">
        <f t="shared" si="45"/>
        <v>P0119|Mar</v>
      </c>
    </row>
    <row r="1433" spans="1:10" ht="15" customHeight="1" x14ac:dyDescent="0.25">
      <c r="A1433" s="2" t="s">
        <v>275</v>
      </c>
      <c r="B1433" s="2" t="s">
        <v>2</v>
      </c>
      <c r="C1433" s="4">
        <v>21.891211813172099</v>
      </c>
      <c r="D1433" s="4">
        <v>12.29</v>
      </c>
      <c r="E1433" s="4">
        <v>353.14878818682803</v>
      </c>
      <c r="F1433" s="4">
        <v>0</v>
      </c>
      <c r="G1433" s="4">
        <v>85.96</v>
      </c>
      <c r="H1433" s="4">
        <v>39.75</v>
      </c>
      <c r="I1433" s="5">
        <f t="shared" si="44"/>
        <v>513.04000000000019</v>
      </c>
      <c r="J1433" s="11" t="str">
        <f t="shared" si="45"/>
        <v>P0120|Apr</v>
      </c>
    </row>
    <row r="1434" spans="1:10" ht="15" customHeight="1" x14ac:dyDescent="0.25">
      <c r="A1434" s="2" t="s">
        <v>275</v>
      </c>
      <c r="B1434" s="2" t="s">
        <v>3</v>
      </c>
      <c r="C1434" s="4">
        <v>52.244825610117601</v>
      </c>
      <c r="D1434" s="4">
        <v>9.41</v>
      </c>
      <c r="E1434" s="4">
        <v>348.035174389882</v>
      </c>
      <c r="F1434" s="4">
        <v>0</v>
      </c>
      <c r="G1434" s="4">
        <v>85.96</v>
      </c>
      <c r="H1434" s="4">
        <v>258.49</v>
      </c>
      <c r="I1434" s="5">
        <f t="shared" si="44"/>
        <v>754.13999999999965</v>
      </c>
      <c r="J1434" s="11" t="str">
        <f t="shared" si="45"/>
        <v>P0120|May</v>
      </c>
    </row>
    <row r="1435" spans="1:10" ht="15" customHeight="1" x14ac:dyDescent="0.25">
      <c r="A1435" s="2" t="s">
        <v>275</v>
      </c>
      <c r="B1435" s="2" t="s">
        <v>4</v>
      </c>
      <c r="C1435" s="4">
        <v>12.683101962661601</v>
      </c>
      <c r="D1435" s="4">
        <v>4.04</v>
      </c>
      <c r="E1435" s="4">
        <v>442.31689803733798</v>
      </c>
      <c r="F1435" s="4">
        <v>0</v>
      </c>
      <c r="G1435" s="4">
        <v>85.96</v>
      </c>
      <c r="H1435" s="4">
        <v>334.92</v>
      </c>
      <c r="I1435" s="5">
        <f t="shared" si="44"/>
        <v>879.91999999999962</v>
      </c>
      <c r="J1435" s="11" t="str">
        <f t="shared" si="45"/>
        <v>P0120|Jun</v>
      </c>
    </row>
    <row r="1436" spans="1:10" ht="15" customHeight="1" x14ac:dyDescent="0.25">
      <c r="A1436" s="2" t="s">
        <v>275</v>
      </c>
      <c r="B1436" s="2" t="s">
        <v>5</v>
      </c>
      <c r="C1436" s="4">
        <v>21.086164324168099</v>
      </c>
      <c r="D1436" s="4">
        <v>5.72</v>
      </c>
      <c r="E1436" s="4">
        <v>435.92383567583198</v>
      </c>
      <c r="F1436" s="4">
        <v>0</v>
      </c>
      <c r="G1436" s="4">
        <v>85.96</v>
      </c>
      <c r="H1436" s="4">
        <v>897.77</v>
      </c>
      <c r="I1436" s="5">
        <f t="shared" si="44"/>
        <v>1446.46</v>
      </c>
      <c r="J1436" s="11" t="str">
        <f t="shared" si="45"/>
        <v>P0120|Jul</v>
      </c>
    </row>
    <row r="1437" spans="1:10" ht="15" customHeight="1" x14ac:dyDescent="0.25">
      <c r="A1437" s="2" t="s">
        <v>275</v>
      </c>
      <c r="B1437" s="2" t="s">
        <v>6</v>
      </c>
      <c r="C1437" s="4">
        <v>40.537304699657597</v>
      </c>
      <c r="D1437" s="4">
        <v>7.56</v>
      </c>
      <c r="E1437" s="4">
        <v>425.182695300342</v>
      </c>
      <c r="F1437" s="4">
        <v>0</v>
      </c>
      <c r="G1437" s="4">
        <v>85.96</v>
      </c>
      <c r="H1437" s="4">
        <v>828.13</v>
      </c>
      <c r="I1437" s="5">
        <f t="shared" si="44"/>
        <v>1387.3699999999997</v>
      </c>
      <c r="J1437" s="11" t="str">
        <f t="shared" si="45"/>
        <v>P0120|Aug</v>
      </c>
    </row>
    <row r="1438" spans="1:10" ht="15" customHeight="1" x14ac:dyDescent="0.25">
      <c r="A1438" s="2" t="s">
        <v>275</v>
      </c>
      <c r="B1438" s="2" t="s">
        <v>7</v>
      </c>
      <c r="C1438" s="4">
        <v>31.756981820076099</v>
      </c>
      <c r="D1438" s="4">
        <v>4.04</v>
      </c>
      <c r="E1438" s="4">
        <v>349.98301817992399</v>
      </c>
      <c r="F1438" s="4">
        <v>0</v>
      </c>
      <c r="G1438" s="4">
        <v>85.96</v>
      </c>
      <c r="H1438" s="4">
        <v>177.3</v>
      </c>
      <c r="I1438" s="5">
        <f t="shared" si="44"/>
        <v>649.04000000000008</v>
      </c>
      <c r="J1438" s="11" t="str">
        <f t="shared" si="45"/>
        <v>P0120|Sep</v>
      </c>
    </row>
    <row r="1439" spans="1:10" ht="15" customHeight="1" x14ac:dyDescent="0.25">
      <c r="A1439" s="2" t="s">
        <v>275</v>
      </c>
      <c r="B1439" s="2" t="s">
        <v>8</v>
      </c>
      <c r="C1439" s="4">
        <v>35.281004858885602</v>
      </c>
      <c r="D1439" s="4">
        <v>4.04</v>
      </c>
      <c r="E1439" s="4">
        <v>355.63899514111398</v>
      </c>
      <c r="F1439" s="4">
        <v>0</v>
      </c>
      <c r="G1439" s="4">
        <v>85.96</v>
      </c>
      <c r="H1439" s="4">
        <v>122.63</v>
      </c>
      <c r="I1439" s="5">
        <f t="shared" si="44"/>
        <v>603.5499999999995</v>
      </c>
      <c r="J1439" s="11" t="str">
        <f t="shared" si="45"/>
        <v>P0120|Oct</v>
      </c>
    </row>
    <row r="1440" spans="1:10" ht="15" customHeight="1" x14ac:dyDescent="0.25">
      <c r="A1440" s="2" t="s">
        <v>275</v>
      </c>
      <c r="B1440" s="2" t="s">
        <v>9</v>
      </c>
      <c r="C1440" s="4">
        <v>14.099595968045501</v>
      </c>
      <c r="D1440" s="4">
        <v>6.07</v>
      </c>
      <c r="E1440" s="4">
        <v>327.81094985151998</v>
      </c>
      <c r="F1440" s="4">
        <v>103.409454180434</v>
      </c>
      <c r="G1440" s="4">
        <v>85.96</v>
      </c>
      <c r="H1440" s="4">
        <v>31.64</v>
      </c>
      <c r="I1440" s="5">
        <f t="shared" si="44"/>
        <v>568.98999999999944</v>
      </c>
      <c r="J1440" s="11" t="str">
        <f t="shared" si="45"/>
        <v>P0120|Nov</v>
      </c>
    </row>
    <row r="1441" spans="1:10" ht="15" customHeight="1" x14ac:dyDescent="0.25">
      <c r="A1441" s="2" t="s">
        <v>275</v>
      </c>
      <c r="B1441" s="2" t="s">
        <v>10</v>
      </c>
      <c r="C1441" s="4">
        <v>33.351433457762603</v>
      </c>
      <c r="D1441" s="4">
        <v>4.21</v>
      </c>
      <c r="E1441" s="4">
        <v>716.12675338343399</v>
      </c>
      <c r="F1441" s="4">
        <v>75.301813158803498</v>
      </c>
      <c r="G1441" s="4">
        <v>85.96</v>
      </c>
      <c r="H1441" s="4">
        <v>55.84</v>
      </c>
      <c r="I1441" s="5">
        <f t="shared" si="44"/>
        <v>970.79000000000019</v>
      </c>
      <c r="J1441" s="11" t="str">
        <f t="shared" si="45"/>
        <v>P0120|Dec</v>
      </c>
    </row>
    <row r="1442" spans="1:10" ht="15" customHeight="1" x14ac:dyDescent="0.25">
      <c r="A1442" s="2" t="s">
        <v>275</v>
      </c>
      <c r="B1442" s="2" t="s">
        <v>11</v>
      </c>
      <c r="C1442" s="4">
        <v>39.161422364509498</v>
      </c>
      <c r="D1442" s="4">
        <v>4.04</v>
      </c>
      <c r="E1442" s="4">
        <v>720.46101074777005</v>
      </c>
      <c r="F1442" s="4">
        <v>75.757566887720102</v>
      </c>
      <c r="G1442" s="4">
        <v>85.96</v>
      </c>
      <c r="H1442" s="4">
        <v>55.84</v>
      </c>
      <c r="I1442" s="5">
        <f t="shared" si="44"/>
        <v>981.2199999999998</v>
      </c>
      <c r="J1442" s="11" t="str">
        <f t="shared" si="45"/>
        <v>P0120|Jan</v>
      </c>
    </row>
    <row r="1443" spans="1:10" ht="15" customHeight="1" x14ac:dyDescent="0.25">
      <c r="A1443" s="2" t="s">
        <v>275</v>
      </c>
      <c r="B1443" s="2" t="s">
        <v>12</v>
      </c>
      <c r="C1443" s="4">
        <v>11.6366706015563</v>
      </c>
      <c r="D1443" s="4">
        <v>4.04</v>
      </c>
      <c r="E1443" s="4">
        <v>541.09749692837704</v>
      </c>
      <c r="F1443" s="4">
        <v>85.345832470066696</v>
      </c>
      <c r="G1443" s="4">
        <v>85.96</v>
      </c>
      <c r="H1443" s="4">
        <v>55.84</v>
      </c>
      <c r="I1443" s="5">
        <f t="shared" si="44"/>
        <v>783.92000000000019</v>
      </c>
      <c r="J1443" s="11" t="str">
        <f t="shared" si="45"/>
        <v>P0120|Feb</v>
      </c>
    </row>
    <row r="1444" spans="1:10" ht="15" customHeight="1" x14ac:dyDescent="0.25">
      <c r="A1444" s="2" t="s">
        <v>275</v>
      </c>
      <c r="B1444" s="2" t="s">
        <v>13</v>
      </c>
      <c r="C1444" s="4">
        <v>31.593826335509299</v>
      </c>
      <c r="D1444" s="4">
        <v>4.04</v>
      </c>
      <c r="E1444" s="4">
        <v>624.49611804241204</v>
      </c>
      <c r="F1444" s="4">
        <v>78.800055622078901</v>
      </c>
      <c r="G1444" s="4">
        <v>85.96</v>
      </c>
      <c r="H1444" s="4">
        <v>55.84</v>
      </c>
      <c r="I1444" s="5">
        <f t="shared" si="44"/>
        <v>880.73000000000036</v>
      </c>
      <c r="J1444" s="11" t="str">
        <f t="shared" si="45"/>
        <v>P0120|Mar</v>
      </c>
    </row>
    <row r="1445" spans="1:10" ht="15" customHeight="1" x14ac:dyDescent="0.25">
      <c r="A1445" s="2" t="s">
        <v>277</v>
      </c>
      <c r="B1445" s="2" t="s">
        <v>2</v>
      </c>
      <c r="C1445" s="4">
        <v>27.937079576016501</v>
      </c>
      <c r="D1445" s="4">
        <v>4.04</v>
      </c>
      <c r="E1445" s="4">
        <v>360.742920423984</v>
      </c>
      <c r="F1445" s="4">
        <v>0</v>
      </c>
      <c r="G1445" s="4">
        <v>85.96</v>
      </c>
      <c r="H1445" s="4">
        <v>39.75</v>
      </c>
      <c r="I1445" s="5">
        <f t="shared" si="44"/>
        <v>518.43000000000052</v>
      </c>
      <c r="J1445" s="11" t="str">
        <f t="shared" si="45"/>
        <v>P0121|Apr</v>
      </c>
    </row>
    <row r="1446" spans="1:10" ht="15" customHeight="1" x14ac:dyDescent="0.25">
      <c r="A1446" s="2" t="s">
        <v>277</v>
      </c>
      <c r="B1446" s="2" t="s">
        <v>3</v>
      </c>
      <c r="C1446" s="4">
        <v>19.850917110429801</v>
      </c>
      <c r="D1446" s="4">
        <v>4.04</v>
      </c>
      <c r="E1446" s="4">
        <v>352.54908288957</v>
      </c>
      <c r="F1446" s="4">
        <v>0</v>
      </c>
      <c r="G1446" s="4">
        <v>85.96</v>
      </c>
      <c r="H1446" s="4">
        <v>258.49</v>
      </c>
      <c r="I1446" s="5">
        <f t="shared" si="44"/>
        <v>720.88999999999987</v>
      </c>
      <c r="J1446" s="11" t="str">
        <f t="shared" si="45"/>
        <v>P0121|May</v>
      </c>
    </row>
    <row r="1447" spans="1:10" ht="15" customHeight="1" x14ac:dyDescent="0.25">
      <c r="A1447" s="2" t="s">
        <v>277</v>
      </c>
      <c r="B1447" s="2" t="s">
        <v>4</v>
      </c>
      <c r="C1447" s="4">
        <v>194.854749787956</v>
      </c>
      <c r="D1447" s="4">
        <v>11.47</v>
      </c>
      <c r="E1447" s="4">
        <v>288.79525021204398</v>
      </c>
      <c r="F1447" s="4">
        <v>0</v>
      </c>
      <c r="G1447" s="4">
        <v>85.96</v>
      </c>
      <c r="H1447" s="4">
        <v>334.92</v>
      </c>
      <c r="I1447" s="5">
        <f t="shared" si="44"/>
        <v>916</v>
      </c>
      <c r="J1447" s="11" t="str">
        <f t="shared" si="45"/>
        <v>P0121|Jun</v>
      </c>
    </row>
    <row r="1448" spans="1:10" ht="15" customHeight="1" x14ac:dyDescent="0.25">
      <c r="A1448" s="2" t="s">
        <v>277</v>
      </c>
      <c r="B1448" s="2" t="s">
        <v>5</v>
      </c>
      <c r="C1448" s="4">
        <v>24.323467394426899</v>
      </c>
      <c r="D1448" s="4">
        <v>4.04</v>
      </c>
      <c r="E1448" s="4">
        <v>443.46653260557298</v>
      </c>
      <c r="F1448" s="4">
        <v>0</v>
      </c>
      <c r="G1448" s="4">
        <v>85.96</v>
      </c>
      <c r="H1448" s="4">
        <v>897.77</v>
      </c>
      <c r="I1448" s="5">
        <f t="shared" si="44"/>
        <v>1455.56</v>
      </c>
      <c r="J1448" s="11" t="str">
        <f t="shared" si="45"/>
        <v>P0121|Jul</v>
      </c>
    </row>
    <row r="1449" spans="1:10" ht="15" customHeight="1" x14ac:dyDescent="0.25">
      <c r="A1449" s="2" t="s">
        <v>277</v>
      </c>
      <c r="B1449" s="2" t="s">
        <v>6</v>
      </c>
      <c r="C1449" s="4">
        <v>12.431391169864099</v>
      </c>
      <c r="D1449" s="4">
        <v>4.04</v>
      </c>
      <c r="E1449" s="4">
        <v>433.53860883013601</v>
      </c>
      <c r="F1449" s="4">
        <v>0</v>
      </c>
      <c r="G1449" s="4">
        <v>85.96</v>
      </c>
      <c r="H1449" s="4">
        <v>828.13</v>
      </c>
      <c r="I1449" s="5">
        <f t="shared" si="44"/>
        <v>1364.1000000000001</v>
      </c>
      <c r="J1449" s="11" t="str">
        <f t="shared" si="45"/>
        <v>P0121|Aug</v>
      </c>
    </row>
    <row r="1450" spans="1:10" ht="15" customHeight="1" x14ac:dyDescent="0.25">
      <c r="A1450" s="2" t="s">
        <v>277</v>
      </c>
      <c r="B1450" s="2" t="s">
        <v>7</v>
      </c>
      <c r="C1450" s="4">
        <v>32.535623960066602</v>
      </c>
      <c r="D1450" s="4">
        <v>8.94</v>
      </c>
      <c r="E1450" s="4">
        <v>350.874376039933</v>
      </c>
      <c r="F1450" s="4">
        <v>0</v>
      </c>
      <c r="G1450" s="4">
        <v>85.96</v>
      </c>
      <c r="H1450" s="4">
        <v>177.3</v>
      </c>
      <c r="I1450" s="5">
        <f t="shared" si="44"/>
        <v>655.60999999999956</v>
      </c>
      <c r="J1450" s="11" t="str">
        <f t="shared" si="45"/>
        <v>P0121|Sep</v>
      </c>
    </row>
    <row r="1451" spans="1:10" ht="15" customHeight="1" x14ac:dyDescent="0.25">
      <c r="A1451" s="2" t="s">
        <v>277</v>
      </c>
      <c r="B1451" s="2" t="s">
        <v>8</v>
      </c>
      <c r="C1451" s="4">
        <v>15.4628909952607</v>
      </c>
      <c r="D1451" s="4">
        <v>4.04</v>
      </c>
      <c r="E1451" s="4">
        <v>359.50710900473899</v>
      </c>
      <c r="F1451" s="4">
        <v>0</v>
      </c>
      <c r="G1451" s="4">
        <v>85.96</v>
      </c>
      <c r="H1451" s="4">
        <v>122.63</v>
      </c>
      <c r="I1451" s="5">
        <f t="shared" si="44"/>
        <v>587.59999999999968</v>
      </c>
      <c r="J1451" s="11" t="str">
        <f t="shared" si="45"/>
        <v>P0121|Oct</v>
      </c>
    </row>
    <row r="1452" spans="1:10" ht="15" customHeight="1" x14ac:dyDescent="0.25">
      <c r="A1452" s="2" t="s">
        <v>277</v>
      </c>
      <c r="B1452" s="2" t="s">
        <v>9</v>
      </c>
      <c r="C1452" s="4">
        <v>14.174950855326401</v>
      </c>
      <c r="D1452" s="4">
        <v>11.57</v>
      </c>
      <c r="E1452" s="4">
        <v>329.562926094776</v>
      </c>
      <c r="F1452" s="4">
        <v>103.962123049898</v>
      </c>
      <c r="G1452" s="4">
        <v>85.96</v>
      </c>
      <c r="H1452" s="4">
        <v>31.64</v>
      </c>
      <c r="I1452" s="5">
        <f t="shared" si="44"/>
        <v>576.87000000000046</v>
      </c>
      <c r="J1452" s="11" t="str">
        <f t="shared" si="45"/>
        <v>P0121|Nov</v>
      </c>
    </row>
    <row r="1453" spans="1:10" ht="15" customHeight="1" x14ac:dyDescent="0.25">
      <c r="A1453" s="2" t="s">
        <v>277</v>
      </c>
      <c r="B1453" s="2" t="s">
        <v>10</v>
      </c>
      <c r="C1453" s="4">
        <v>10.1870794633643</v>
      </c>
      <c r="D1453" s="4">
        <v>4.04</v>
      </c>
      <c r="E1453" s="4">
        <v>710.53869969040204</v>
      </c>
      <c r="F1453" s="4">
        <v>74.714220846233204</v>
      </c>
      <c r="G1453" s="4">
        <v>85.96</v>
      </c>
      <c r="H1453" s="4">
        <v>55.84</v>
      </c>
      <c r="I1453" s="5">
        <f t="shared" si="44"/>
        <v>941.27999999999952</v>
      </c>
      <c r="J1453" s="11" t="str">
        <f t="shared" si="45"/>
        <v>P0121|Dec</v>
      </c>
    </row>
    <row r="1454" spans="1:10" ht="15" customHeight="1" x14ac:dyDescent="0.25">
      <c r="A1454" s="2" t="s">
        <v>277</v>
      </c>
      <c r="B1454" s="2" t="s">
        <v>11</v>
      </c>
      <c r="C1454" s="4">
        <v>31.1887979683042</v>
      </c>
      <c r="D1454" s="4">
        <v>10.79</v>
      </c>
      <c r="E1454" s="4">
        <v>720.05620145450996</v>
      </c>
      <c r="F1454" s="4">
        <v>75.715000577186302</v>
      </c>
      <c r="G1454" s="4">
        <v>85.96</v>
      </c>
      <c r="H1454" s="4">
        <v>55.84</v>
      </c>
      <c r="I1454" s="5">
        <f t="shared" si="44"/>
        <v>979.55000000000052</v>
      </c>
      <c r="J1454" s="11" t="str">
        <f t="shared" si="45"/>
        <v>P0121|Jan</v>
      </c>
    </row>
    <row r="1455" spans="1:10" ht="15" customHeight="1" x14ac:dyDescent="0.25">
      <c r="A1455" s="2" t="s">
        <v>277</v>
      </c>
      <c r="B1455" s="2" t="s">
        <v>12</v>
      </c>
      <c r="C1455" s="4">
        <v>10.9134455067682</v>
      </c>
      <c r="D1455" s="4">
        <v>11.98</v>
      </c>
      <c r="E1455" s="4">
        <v>634.33500964042196</v>
      </c>
      <c r="F1455" s="4">
        <v>80.041544852809594</v>
      </c>
      <c r="G1455" s="4">
        <v>85.96</v>
      </c>
      <c r="H1455" s="4">
        <v>55.84</v>
      </c>
      <c r="I1455" s="5">
        <f t="shared" si="44"/>
        <v>879.06999999999982</v>
      </c>
      <c r="J1455" s="11" t="str">
        <f t="shared" si="45"/>
        <v>P0121|Feb</v>
      </c>
    </row>
    <row r="1456" spans="1:10" ht="15" customHeight="1" x14ac:dyDescent="0.25">
      <c r="A1456" s="2" t="s">
        <v>277</v>
      </c>
      <c r="B1456" s="2" t="s">
        <v>13</v>
      </c>
      <c r="C1456" s="4">
        <v>14.7704924511896</v>
      </c>
      <c r="D1456" s="4">
        <v>4.04</v>
      </c>
      <c r="E1456" s="4">
        <v>617.77725081021299</v>
      </c>
      <c r="F1456" s="4">
        <v>77.952256738597697</v>
      </c>
      <c r="G1456" s="4">
        <v>85.96</v>
      </c>
      <c r="H1456" s="4">
        <v>55.84</v>
      </c>
      <c r="I1456" s="5">
        <f t="shared" si="44"/>
        <v>856.34000000000037</v>
      </c>
      <c r="J1456" s="11" t="str">
        <f t="shared" si="45"/>
        <v>P0121|Mar</v>
      </c>
    </row>
    <row r="1457" spans="1:10" ht="15" customHeight="1" x14ac:dyDescent="0.25">
      <c r="A1457" s="2" t="s">
        <v>279</v>
      </c>
      <c r="B1457" s="2" t="s">
        <v>2</v>
      </c>
      <c r="C1457" s="4">
        <v>51.457289611143402</v>
      </c>
      <c r="D1457" s="4">
        <v>11.47</v>
      </c>
      <c r="E1457" s="4">
        <v>440.71271038885698</v>
      </c>
      <c r="F1457" s="4">
        <v>0</v>
      </c>
      <c r="G1457" s="4">
        <v>85.96</v>
      </c>
      <c r="H1457" s="4">
        <v>59.62</v>
      </c>
      <c r="I1457" s="5">
        <f t="shared" si="44"/>
        <v>649.22000000000037</v>
      </c>
      <c r="J1457" s="11" t="str">
        <f t="shared" si="45"/>
        <v>P0122|Apr</v>
      </c>
    </row>
    <row r="1458" spans="1:10" ht="15" customHeight="1" x14ac:dyDescent="0.25">
      <c r="A1458" s="2" t="s">
        <v>279</v>
      </c>
      <c r="B1458" s="2" t="s">
        <v>3</v>
      </c>
      <c r="C1458" s="4">
        <v>15.789089323254499</v>
      </c>
      <c r="D1458" s="4">
        <v>6.45</v>
      </c>
      <c r="E1458" s="4">
        <v>450.52091067674598</v>
      </c>
      <c r="F1458" s="4">
        <v>0</v>
      </c>
      <c r="G1458" s="4">
        <v>85.96</v>
      </c>
      <c r="H1458" s="4">
        <v>387.74</v>
      </c>
      <c r="I1458" s="5">
        <f t="shared" si="44"/>
        <v>946.46000000000049</v>
      </c>
      <c r="J1458" s="11" t="str">
        <f t="shared" si="45"/>
        <v>P0122|May</v>
      </c>
    </row>
    <row r="1459" spans="1:10" ht="15" customHeight="1" x14ac:dyDescent="0.25">
      <c r="A1459" s="2" t="s">
        <v>279</v>
      </c>
      <c r="B1459" s="2" t="s">
        <v>4</v>
      </c>
      <c r="C1459" s="4">
        <v>45.216925653047603</v>
      </c>
      <c r="D1459" s="4">
        <v>7.67</v>
      </c>
      <c r="E1459" s="4">
        <v>426.87307434695202</v>
      </c>
      <c r="F1459" s="4">
        <v>0</v>
      </c>
      <c r="G1459" s="4">
        <v>85.96</v>
      </c>
      <c r="H1459" s="4">
        <v>502.38</v>
      </c>
      <c r="I1459" s="5">
        <f t="shared" si="44"/>
        <v>1068.0999999999997</v>
      </c>
      <c r="J1459" s="11" t="str">
        <f t="shared" si="45"/>
        <v>P0122|Jun</v>
      </c>
    </row>
    <row r="1460" spans="1:10" ht="15" customHeight="1" x14ac:dyDescent="0.25">
      <c r="A1460" s="2" t="s">
        <v>279</v>
      </c>
      <c r="B1460" s="2" t="s">
        <v>5</v>
      </c>
      <c r="C1460" s="4">
        <v>19.0309847512757</v>
      </c>
      <c r="D1460" s="4">
        <v>5.4</v>
      </c>
      <c r="E1460" s="4">
        <v>554.99901524872405</v>
      </c>
      <c r="F1460" s="4">
        <v>0</v>
      </c>
      <c r="G1460" s="4">
        <v>85.96</v>
      </c>
      <c r="H1460" s="4">
        <v>1346.66</v>
      </c>
      <c r="I1460" s="5">
        <f t="shared" si="44"/>
        <v>2012.0499999999997</v>
      </c>
      <c r="J1460" s="11" t="str">
        <f t="shared" si="45"/>
        <v>P0122|Jul</v>
      </c>
    </row>
    <row r="1461" spans="1:10" ht="15" customHeight="1" x14ac:dyDescent="0.25">
      <c r="A1461" s="2" t="s">
        <v>279</v>
      </c>
      <c r="B1461" s="2" t="s">
        <v>6</v>
      </c>
      <c r="C1461" s="4">
        <v>30.479565801447301</v>
      </c>
      <c r="D1461" s="4">
        <v>9.59</v>
      </c>
      <c r="E1461" s="4">
        <v>445.74043419855298</v>
      </c>
      <c r="F1461" s="4">
        <v>0</v>
      </c>
      <c r="G1461" s="4">
        <v>85.96</v>
      </c>
      <c r="H1461" s="4">
        <v>1242.2</v>
      </c>
      <c r="I1461" s="5">
        <f t="shared" si="44"/>
        <v>1813.9700000000003</v>
      </c>
      <c r="J1461" s="11" t="str">
        <f t="shared" si="45"/>
        <v>P0122|Aug</v>
      </c>
    </row>
    <row r="1462" spans="1:10" ht="15" customHeight="1" x14ac:dyDescent="0.25">
      <c r="A1462" s="2" t="s">
        <v>279</v>
      </c>
      <c r="B1462" s="2" t="s">
        <v>7</v>
      </c>
      <c r="C1462" s="4">
        <v>26.496169469316399</v>
      </c>
      <c r="D1462" s="4">
        <v>6.06</v>
      </c>
      <c r="E1462" s="4">
        <v>441.94383053068401</v>
      </c>
      <c r="F1462" s="4">
        <v>0</v>
      </c>
      <c r="G1462" s="4">
        <v>85.96</v>
      </c>
      <c r="H1462" s="4">
        <v>265.95</v>
      </c>
      <c r="I1462" s="5">
        <f t="shared" si="44"/>
        <v>826.41000000000031</v>
      </c>
      <c r="J1462" s="11" t="str">
        <f t="shared" si="45"/>
        <v>P0122|Sep</v>
      </c>
    </row>
    <row r="1463" spans="1:10" ht="15" customHeight="1" x14ac:dyDescent="0.25">
      <c r="A1463" s="2" t="s">
        <v>279</v>
      </c>
      <c r="B1463" s="2" t="s">
        <v>8</v>
      </c>
      <c r="C1463" s="4">
        <v>47.277619982456898</v>
      </c>
      <c r="D1463" s="4">
        <v>13.87</v>
      </c>
      <c r="E1463" s="4">
        <v>436.222380017543</v>
      </c>
      <c r="F1463" s="4">
        <v>0</v>
      </c>
      <c r="G1463" s="4">
        <v>85.96</v>
      </c>
      <c r="H1463" s="4">
        <v>183.95</v>
      </c>
      <c r="I1463" s="5">
        <f t="shared" si="44"/>
        <v>767.28</v>
      </c>
      <c r="J1463" s="11" t="str">
        <f t="shared" si="45"/>
        <v>P0122|Oct</v>
      </c>
    </row>
    <row r="1464" spans="1:10" ht="15" customHeight="1" x14ac:dyDescent="0.25">
      <c r="A1464" s="2" t="s">
        <v>279</v>
      </c>
      <c r="B1464" s="2" t="s">
        <v>9</v>
      </c>
      <c r="C1464" s="4">
        <v>27.860234411282999</v>
      </c>
      <c r="D1464" s="4">
        <v>15.82</v>
      </c>
      <c r="E1464" s="4">
        <v>531.92197697440804</v>
      </c>
      <c r="F1464" s="4">
        <v>111.86778861430901</v>
      </c>
      <c r="G1464" s="4">
        <v>85.96</v>
      </c>
      <c r="H1464" s="4">
        <v>47.47</v>
      </c>
      <c r="I1464" s="5">
        <f t="shared" si="44"/>
        <v>820.90000000000009</v>
      </c>
      <c r="J1464" s="11" t="str">
        <f t="shared" si="45"/>
        <v>P0122|Nov</v>
      </c>
    </row>
    <row r="1465" spans="1:10" ht="15" customHeight="1" x14ac:dyDescent="0.25">
      <c r="A1465" s="2" t="s">
        <v>279</v>
      </c>
      <c r="B1465" s="2" t="s">
        <v>10</v>
      </c>
      <c r="C1465" s="4">
        <v>30.4004849634245</v>
      </c>
      <c r="D1465" s="4">
        <v>11.16</v>
      </c>
      <c r="E1465" s="4">
        <v>892.99701977783798</v>
      </c>
      <c r="F1465" s="4">
        <v>93.902495258737503</v>
      </c>
      <c r="G1465" s="4">
        <v>85.96</v>
      </c>
      <c r="H1465" s="4">
        <v>83.75</v>
      </c>
      <c r="I1465" s="5">
        <f t="shared" si="44"/>
        <v>1198.17</v>
      </c>
      <c r="J1465" s="11" t="str">
        <f t="shared" si="45"/>
        <v>P0122|Dec</v>
      </c>
    </row>
    <row r="1466" spans="1:10" ht="15" customHeight="1" x14ac:dyDescent="0.25">
      <c r="A1466" s="2" t="s">
        <v>279</v>
      </c>
      <c r="B1466" s="2" t="s">
        <v>11</v>
      </c>
      <c r="C1466" s="4">
        <v>48.855811231411799</v>
      </c>
      <c r="D1466" s="4">
        <v>10.64</v>
      </c>
      <c r="E1466" s="4">
        <v>887.29163895613306</v>
      </c>
      <c r="F1466" s="4">
        <v>93.302549812455098</v>
      </c>
      <c r="G1466" s="4">
        <v>85.96</v>
      </c>
      <c r="H1466" s="4">
        <v>83.75</v>
      </c>
      <c r="I1466" s="5">
        <f t="shared" si="44"/>
        <v>1209.8</v>
      </c>
      <c r="J1466" s="11" t="str">
        <f t="shared" si="45"/>
        <v>P0122|Jan</v>
      </c>
    </row>
    <row r="1467" spans="1:10" ht="15" customHeight="1" x14ac:dyDescent="0.25">
      <c r="A1467" s="2" t="s">
        <v>279</v>
      </c>
      <c r="B1467" s="2" t="s">
        <v>12</v>
      </c>
      <c r="C1467" s="4">
        <v>10.8600748729109</v>
      </c>
      <c r="D1467" s="4">
        <v>7.81</v>
      </c>
      <c r="E1467" s="4">
        <v>774.69490506894499</v>
      </c>
      <c r="F1467" s="4">
        <v>97.755020058144297</v>
      </c>
      <c r="G1467" s="4">
        <v>85.96</v>
      </c>
      <c r="H1467" s="4">
        <v>83.75</v>
      </c>
      <c r="I1467" s="5">
        <f t="shared" si="44"/>
        <v>1060.8300000000002</v>
      </c>
      <c r="J1467" s="11" t="str">
        <f t="shared" si="45"/>
        <v>P0122|Feb</v>
      </c>
    </row>
    <row r="1468" spans="1:10" ht="15" customHeight="1" x14ac:dyDescent="0.25">
      <c r="A1468" s="2" t="s">
        <v>279</v>
      </c>
      <c r="B1468" s="2" t="s">
        <v>13</v>
      </c>
      <c r="C1468" s="4">
        <v>37.755635893142603</v>
      </c>
      <c r="D1468" s="4">
        <v>8.25</v>
      </c>
      <c r="E1468" s="4">
        <v>641.63787198416901</v>
      </c>
      <c r="F1468" s="4">
        <v>101.206492122688</v>
      </c>
      <c r="G1468" s="4">
        <v>85.96</v>
      </c>
      <c r="H1468" s="4">
        <v>83.75</v>
      </c>
      <c r="I1468" s="5">
        <f t="shared" si="44"/>
        <v>958.55999999999972</v>
      </c>
      <c r="J1468" s="11" t="str">
        <f t="shared" si="45"/>
        <v>P0122|Mar</v>
      </c>
    </row>
    <row r="1469" spans="1:10" ht="15" customHeight="1" x14ac:dyDescent="0.25">
      <c r="A1469" s="2" t="s">
        <v>281</v>
      </c>
      <c r="B1469" s="2" t="s">
        <v>2</v>
      </c>
      <c r="C1469" s="4">
        <v>42.8528658197095</v>
      </c>
      <c r="D1469" s="4">
        <v>5.58</v>
      </c>
      <c r="E1469" s="4">
        <v>349.657134180291</v>
      </c>
      <c r="F1469" s="4">
        <v>0</v>
      </c>
      <c r="G1469" s="4">
        <v>85.96</v>
      </c>
      <c r="H1469" s="4">
        <v>39.75</v>
      </c>
      <c r="I1469" s="5">
        <f t="shared" si="44"/>
        <v>523.80000000000041</v>
      </c>
      <c r="J1469" s="11" t="str">
        <f t="shared" si="45"/>
        <v>P0123|Apr</v>
      </c>
    </row>
    <row r="1470" spans="1:10" ht="15" customHeight="1" x14ac:dyDescent="0.25">
      <c r="A1470" s="2" t="s">
        <v>281</v>
      </c>
      <c r="B1470" s="2" t="s">
        <v>3</v>
      </c>
      <c r="C1470" s="4">
        <v>19.124881516587699</v>
      </c>
      <c r="D1470" s="4">
        <v>4.04</v>
      </c>
      <c r="E1470" s="4">
        <v>347.72511848341202</v>
      </c>
      <c r="F1470" s="4">
        <v>0</v>
      </c>
      <c r="G1470" s="4">
        <v>85.96</v>
      </c>
      <c r="H1470" s="4">
        <v>258.49</v>
      </c>
      <c r="I1470" s="5">
        <f t="shared" si="44"/>
        <v>715.33999999999969</v>
      </c>
      <c r="J1470" s="11" t="str">
        <f t="shared" si="45"/>
        <v>P0123|May</v>
      </c>
    </row>
    <row r="1471" spans="1:10" ht="15" customHeight="1" x14ac:dyDescent="0.25">
      <c r="A1471" s="2" t="s">
        <v>281</v>
      </c>
      <c r="B1471" s="2" t="s">
        <v>4</v>
      </c>
      <c r="C1471" s="4">
        <v>22.891394405295699</v>
      </c>
      <c r="D1471" s="4">
        <v>8.76</v>
      </c>
      <c r="E1471" s="4">
        <v>355.908605594704</v>
      </c>
      <c r="F1471" s="4">
        <v>0</v>
      </c>
      <c r="G1471" s="4">
        <v>85.96</v>
      </c>
      <c r="H1471" s="4">
        <v>334.92</v>
      </c>
      <c r="I1471" s="5">
        <f t="shared" si="44"/>
        <v>808.43999999999971</v>
      </c>
      <c r="J1471" s="11" t="str">
        <f t="shared" si="45"/>
        <v>P0123|Jun</v>
      </c>
    </row>
    <row r="1472" spans="1:10" ht="15" customHeight="1" x14ac:dyDescent="0.25">
      <c r="A1472" s="2" t="s">
        <v>281</v>
      </c>
      <c r="B1472" s="2" t="s">
        <v>5</v>
      </c>
      <c r="C1472" s="4">
        <v>20.317482555018799</v>
      </c>
      <c r="D1472" s="4">
        <v>10.68</v>
      </c>
      <c r="E1472" s="4">
        <v>347.172517444981</v>
      </c>
      <c r="F1472" s="4">
        <v>0</v>
      </c>
      <c r="G1472" s="4">
        <v>85.96</v>
      </c>
      <c r="H1472" s="4">
        <v>897.77</v>
      </c>
      <c r="I1472" s="5">
        <f t="shared" si="44"/>
        <v>1361.8999999999996</v>
      </c>
      <c r="J1472" s="11" t="str">
        <f t="shared" si="45"/>
        <v>P0123|Jul</v>
      </c>
    </row>
    <row r="1473" spans="1:10" ht="15" customHeight="1" x14ac:dyDescent="0.25">
      <c r="A1473" s="2" t="s">
        <v>281</v>
      </c>
      <c r="B1473" s="2" t="s">
        <v>6</v>
      </c>
      <c r="C1473" s="4">
        <v>21.353620994061298</v>
      </c>
      <c r="D1473" s="4">
        <v>4.26</v>
      </c>
      <c r="E1473" s="4">
        <v>344.47637900593901</v>
      </c>
      <c r="F1473" s="4">
        <v>0</v>
      </c>
      <c r="G1473" s="4">
        <v>85.96</v>
      </c>
      <c r="H1473" s="4">
        <v>828.13</v>
      </c>
      <c r="I1473" s="5">
        <f t="shared" si="44"/>
        <v>1284.1800000000003</v>
      </c>
      <c r="J1473" s="11" t="str">
        <f t="shared" si="45"/>
        <v>P0123|Aug</v>
      </c>
    </row>
    <row r="1474" spans="1:10" ht="15" customHeight="1" x14ac:dyDescent="0.25">
      <c r="A1474" s="2" t="s">
        <v>281</v>
      </c>
      <c r="B1474" s="2" t="s">
        <v>7</v>
      </c>
      <c r="C1474" s="4">
        <v>15.641450128016601</v>
      </c>
      <c r="D1474" s="4">
        <v>9.7200000000000006</v>
      </c>
      <c r="E1474" s="4">
        <v>363.65854987198298</v>
      </c>
      <c r="F1474" s="4">
        <v>0</v>
      </c>
      <c r="G1474" s="4">
        <v>85.96</v>
      </c>
      <c r="H1474" s="4">
        <v>177.3</v>
      </c>
      <c r="I1474" s="5">
        <f t="shared" si="44"/>
        <v>652.27999999999952</v>
      </c>
      <c r="J1474" s="11" t="str">
        <f t="shared" si="45"/>
        <v>P0123|Sep</v>
      </c>
    </row>
    <row r="1475" spans="1:10" ht="15" customHeight="1" x14ac:dyDescent="0.25">
      <c r="A1475" s="2" t="s">
        <v>281</v>
      </c>
      <c r="B1475" s="2" t="s">
        <v>8</v>
      </c>
      <c r="C1475" s="4">
        <v>29.742034538869401</v>
      </c>
      <c r="D1475" s="4">
        <v>4.04</v>
      </c>
      <c r="E1475" s="4">
        <v>360.75796546113099</v>
      </c>
      <c r="F1475" s="4">
        <v>0</v>
      </c>
      <c r="G1475" s="4">
        <v>85.96</v>
      </c>
      <c r="H1475" s="4">
        <v>122.63</v>
      </c>
      <c r="I1475" s="5">
        <f t="shared" si="44"/>
        <v>603.13000000000034</v>
      </c>
      <c r="J1475" s="11" t="str">
        <f t="shared" si="45"/>
        <v>P0123|Oct</v>
      </c>
    </row>
    <row r="1476" spans="1:10" ht="15" customHeight="1" x14ac:dyDescent="0.25">
      <c r="A1476" s="2" t="s">
        <v>281</v>
      </c>
      <c r="B1476" s="2" t="s">
        <v>9</v>
      </c>
      <c r="C1476" s="4">
        <v>14.1068781630348</v>
      </c>
      <c r="D1476" s="4">
        <v>8.7100000000000009</v>
      </c>
      <c r="E1476" s="4">
        <v>327.98025848007001</v>
      </c>
      <c r="F1476" s="4">
        <v>103.462863356895</v>
      </c>
      <c r="G1476" s="4">
        <v>85.96</v>
      </c>
      <c r="H1476" s="4">
        <v>31.64</v>
      </c>
      <c r="I1476" s="5">
        <f t="shared" si="44"/>
        <v>571.85999999999979</v>
      </c>
      <c r="J1476" s="11" t="str">
        <f t="shared" si="45"/>
        <v>P0123|Nov</v>
      </c>
    </row>
    <row r="1477" spans="1:10" ht="15" customHeight="1" x14ac:dyDescent="0.25">
      <c r="A1477" s="2" t="s">
        <v>281</v>
      </c>
      <c r="B1477" s="2" t="s">
        <v>10</v>
      </c>
      <c r="C1477" s="4">
        <v>20.271469082779301</v>
      </c>
      <c r="D1477" s="4">
        <v>5.4</v>
      </c>
      <c r="E1477" s="4">
        <v>619.83644172500999</v>
      </c>
      <c r="F1477" s="4">
        <v>78.212089192210399</v>
      </c>
      <c r="G1477" s="4">
        <v>85.96</v>
      </c>
      <c r="H1477" s="4">
        <v>55.84</v>
      </c>
      <c r="I1477" s="5">
        <f t="shared" ref="I1477:I1540" si="46">SUM(C1477:H1477)</f>
        <v>865.51999999999975</v>
      </c>
      <c r="J1477" s="11" t="str">
        <f t="shared" ref="J1477:J1540" si="47">A1477&amp;"|"&amp;B1477</f>
        <v>P0123|Dec</v>
      </c>
    </row>
    <row r="1478" spans="1:10" ht="15" customHeight="1" x14ac:dyDescent="0.25">
      <c r="A1478" s="2" t="s">
        <v>281</v>
      </c>
      <c r="B1478" s="2" t="s">
        <v>11</v>
      </c>
      <c r="C1478" s="4">
        <v>23.2033901192504</v>
      </c>
      <c r="D1478" s="4">
        <v>9.52</v>
      </c>
      <c r="E1478" s="4">
        <v>540.18474351694101</v>
      </c>
      <c r="F1478" s="4">
        <v>85.201866363808406</v>
      </c>
      <c r="G1478" s="4">
        <v>85.96</v>
      </c>
      <c r="H1478" s="4">
        <v>55.84</v>
      </c>
      <c r="I1478" s="5">
        <f t="shared" si="46"/>
        <v>799.91</v>
      </c>
      <c r="J1478" s="11" t="str">
        <f t="shared" si="47"/>
        <v>P0123|Jan</v>
      </c>
    </row>
    <row r="1479" spans="1:10" ht="15" customHeight="1" x14ac:dyDescent="0.25">
      <c r="A1479" s="2" t="s">
        <v>281</v>
      </c>
      <c r="B1479" s="2" t="s">
        <v>12</v>
      </c>
      <c r="C1479" s="4">
        <v>42.825833467177603</v>
      </c>
      <c r="D1479" s="4">
        <v>10.83</v>
      </c>
      <c r="E1479" s="4">
        <v>532.48651997338402</v>
      </c>
      <c r="F1479" s="4">
        <v>83.987646559438303</v>
      </c>
      <c r="G1479" s="4">
        <v>85.96</v>
      </c>
      <c r="H1479" s="4">
        <v>55.84</v>
      </c>
      <c r="I1479" s="5">
        <f t="shared" si="46"/>
        <v>811.93</v>
      </c>
      <c r="J1479" s="11" t="str">
        <f t="shared" si="47"/>
        <v>P0123|Feb</v>
      </c>
    </row>
    <row r="1480" spans="1:10" ht="15" customHeight="1" x14ac:dyDescent="0.25">
      <c r="A1480" s="2" t="s">
        <v>281</v>
      </c>
      <c r="B1480" s="2" t="s">
        <v>13</v>
      </c>
      <c r="C1480" s="4">
        <v>28.4712324622549</v>
      </c>
      <c r="D1480" s="4">
        <v>11.69</v>
      </c>
      <c r="E1480" s="4">
        <v>426.825972176905</v>
      </c>
      <c r="F1480" s="4">
        <v>89.762795360840002</v>
      </c>
      <c r="G1480" s="4">
        <v>85.96</v>
      </c>
      <c r="H1480" s="4">
        <v>55.84</v>
      </c>
      <c r="I1480" s="5">
        <f t="shared" si="46"/>
        <v>698.55</v>
      </c>
      <c r="J1480" s="11" t="str">
        <f t="shared" si="47"/>
        <v>P0123|Mar</v>
      </c>
    </row>
    <row r="1481" spans="1:10" ht="15" customHeight="1" x14ac:dyDescent="0.25">
      <c r="A1481" s="2" t="s">
        <v>283</v>
      </c>
      <c r="B1481" s="2" t="s">
        <v>2</v>
      </c>
      <c r="C1481" s="4">
        <v>50.977611392141903</v>
      </c>
      <c r="D1481" s="4">
        <v>14.62</v>
      </c>
      <c r="E1481" s="4">
        <v>546.63238860785805</v>
      </c>
      <c r="F1481" s="4">
        <v>0</v>
      </c>
      <c r="G1481" s="4">
        <v>85.96</v>
      </c>
      <c r="H1481" s="4">
        <v>79.5</v>
      </c>
      <c r="I1481" s="5">
        <f t="shared" si="46"/>
        <v>777.68999999999994</v>
      </c>
      <c r="J1481" s="11" t="str">
        <f t="shared" si="47"/>
        <v>P0124|Apr</v>
      </c>
    </row>
    <row r="1482" spans="1:10" ht="15" customHeight="1" x14ac:dyDescent="0.25">
      <c r="A1482" s="2" t="s">
        <v>283</v>
      </c>
      <c r="B1482" s="2" t="s">
        <v>3</v>
      </c>
      <c r="C1482" s="4">
        <v>33.827423286646003</v>
      </c>
      <c r="D1482" s="4">
        <v>15.38</v>
      </c>
      <c r="E1482" s="4">
        <v>538.30257671335403</v>
      </c>
      <c r="F1482" s="4">
        <v>0</v>
      </c>
      <c r="G1482" s="4">
        <v>85.96</v>
      </c>
      <c r="H1482" s="4">
        <v>516.99</v>
      </c>
      <c r="I1482" s="5">
        <f t="shared" si="46"/>
        <v>1190.46</v>
      </c>
      <c r="J1482" s="11" t="str">
        <f t="shared" si="47"/>
        <v>P0124|May</v>
      </c>
    </row>
    <row r="1483" spans="1:10" ht="15" customHeight="1" x14ac:dyDescent="0.25">
      <c r="A1483" s="2" t="s">
        <v>283</v>
      </c>
      <c r="B1483" s="2" t="s">
        <v>4</v>
      </c>
      <c r="C1483" s="4">
        <v>65.0069822485207</v>
      </c>
      <c r="D1483" s="4">
        <v>9.4</v>
      </c>
      <c r="E1483" s="4">
        <v>513.21301775147901</v>
      </c>
      <c r="F1483" s="4">
        <v>0</v>
      </c>
      <c r="G1483" s="4">
        <v>85.96</v>
      </c>
      <c r="H1483" s="4">
        <v>669.84</v>
      </c>
      <c r="I1483" s="5">
        <f t="shared" si="46"/>
        <v>1343.4199999999996</v>
      </c>
      <c r="J1483" s="11" t="str">
        <f t="shared" si="47"/>
        <v>P0124|Jun</v>
      </c>
    </row>
    <row r="1484" spans="1:10" ht="15" customHeight="1" x14ac:dyDescent="0.25">
      <c r="A1484" s="2" t="s">
        <v>283</v>
      </c>
      <c r="B1484" s="2" t="s">
        <v>5</v>
      </c>
      <c r="C1484" s="4">
        <v>14.6373159638107</v>
      </c>
      <c r="D1484" s="4">
        <v>13.57</v>
      </c>
      <c r="E1484" s="4">
        <v>678.73268403618897</v>
      </c>
      <c r="F1484" s="4">
        <v>0</v>
      </c>
      <c r="G1484" s="4">
        <v>85.96</v>
      </c>
      <c r="H1484" s="4">
        <v>1795.54</v>
      </c>
      <c r="I1484" s="5">
        <f t="shared" si="46"/>
        <v>2588.4399999999996</v>
      </c>
      <c r="J1484" s="11" t="str">
        <f t="shared" si="47"/>
        <v>P0124|Jul</v>
      </c>
    </row>
    <row r="1485" spans="1:10" ht="15" customHeight="1" x14ac:dyDescent="0.25">
      <c r="A1485" s="2" t="s">
        <v>283</v>
      </c>
      <c r="B1485" s="2" t="s">
        <v>6</v>
      </c>
      <c r="C1485" s="4">
        <v>33.022416034669597</v>
      </c>
      <c r="D1485" s="4">
        <v>8.42</v>
      </c>
      <c r="E1485" s="4">
        <v>675.80758396532997</v>
      </c>
      <c r="F1485" s="4">
        <v>0</v>
      </c>
      <c r="G1485" s="4">
        <v>85.96</v>
      </c>
      <c r="H1485" s="4">
        <v>1656.27</v>
      </c>
      <c r="I1485" s="5">
        <f t="shared" si="46"/>
        <v>2459.4799999999996</v>
      </c>
      <c r="J1485" s="11" t="str">
        <f t="shared" si="47"/>
        <v>P0124|Aug</v>
      </c>
    </row>
    <row r="1486" spans="1:10" ht="15" customHeight="1" x14ac:dyDescent="0.25">
      <c r="A1486" s="2" t="s">
        <v>283</v>
      </c>
      <c r="B1486" s="2" t="s">
        <v>7</v>
      </c>
      <c r="C1486" s="4">
        <v>465.08269867694702</v>
      </c>
      <c r="D1486" s="4">
        <v>12.22</v>
      </c>
      <c r="E1486" s="4">
        <v>400.397301323053</v>
      </c>
      <c r="F1486" s="4">
        <v>0</v>
      </c>
      <c r="G1486" s="4">
        <v>85.96</v>
      </c>
      <c r="H1486" s="4">
        <v>354.6</v>
      </c>
      <c r="I1486" s="5">
        <f t="shared" si="46"/>
        <v>1318.2600000000002</v>
      </c>
      <c r="J1486" s="11" t="str">
        <f t="shared" si="47"/>
        <v>P0124|Sep</v>
      </c>
    </row>
    <row r="1487" spans="1:10" ht="15" customHeight="1" x14ac:dyDescent="0.25">
      <c r="A1487" s="2" t="s">
        <v>283</v>
      </c>
      <c r="B1487" s="2" t="s">
        <v>8</v>
      </c>
      <c r="C1487" s="4">
        <v>59.764450957671599</v>
      </c>
      <c r="D1487" s="4">
        <v>16.57</v>
      </c>
      <c r="E1487" s="4">
        <v>536.29554904232805</v>
      </c>
      <c r="F1487" s="4">
        <v>0</v>
      </c>
      <c r="G1487" s="4">
        <v>85.96</v>
      </c>
      <c r="H1487" s="4">
        <v>245.27</v>
      </c>
      <c r="I1487" s="5">
        <f t="shared" si="46"/>
        <v>943.85999999999967</v>
      </c>
      <c r="J1487" s="11" t="str">
        <f t="shared" si="47"/>
        <v>P0124|Oct</v>
      </c>
    </row>
    <row r="1488" spans="1:10" ht="15" customHeight="1" x14ac:dyDescent="0.25">
      <c r="A1488" s="2" t="s">
        <v>283</v>
      </c>
      <c r="B1488" s="2" t="s">
        <v>9</v>
      </c>
      <c r="C1488" s="4">
        <v>42.870277222372302</v>
      </c>
      <c r="D1488" s="4">
        <v>13.14</v>
      </c>
      <c r="E1488" s="4">
        <v>495.95763307214298</v>
      </c>
      <c r="F1488" s="4">
        <v>156.45208970548501</v>
      </c>
      <c r="G1488" s="4">
        <v>85.96</v>
      </c>
      <c r="H1488" s="4">
        <v>63.29</v>
      </c>
      <c r="I1488" s="5">
        <f t="shared" si="46"/>
        <v>857.6700000000003</v>
      </c>
      <c r="J1488" s="11" t="str">
        <f t="shared" si="47"/>
        <v>P0124|Nov</v>
      </c>
    </row>
    <row r="1489" spans="1:10" ht="15" customHeight="1" x14ac:dyDescent="0.25">
      <c r="A1489" s="2" t="s">
        <v>283</v>
      </c>
      <c r="B1489" s="2" t="s">
        <v>10</v>
      </c>
      <c r="C1489" s="4">
        <v>35.788408357454202</v>
      </c>
      <c r="D1489" s="4">
        <v>12.32</v>
      </c>
      <c r="E1489" s="4">
        <v>1072.4335762052101</v>
      </c>
      <c r="F1489" s="4">
        <v>112.768015437336</v>
      </c>
      <c r="G1489" s="4">
        <v>85.96</v>
      </c>
      <c r="H1489" s="4">
        <v>111.67</v>
      </c>
      <c r="I1489" s="5">
        <f t="shared" si="46"/>
        <v>1430.9400000000005</v>
      </c>
      <c r="J1489" s="11" t="str">
        <f t="shared" si="47"/>
        <v>P0124|Dec</v>
      </c>
    </row>
    <row r="1490" spans="1:10" ht="15" customHeight="1" x14ac:dyDescent="0.25">
      <c r="A1490" s="2" t="s">
        <v>283</v>
      </c>
      <c r="B1490" s="2" t="s">
        <v>11</v>
      </c>
      <c r="C1490" s="4">
        <v>23.3234984002423</v>
      </c>
      <c r="D1490" s="4">
        <v>13.82</v>
      </c>
      <c r="E1490" s="4">
        <v>949.63040988031401</v>
      </c>
      <c r="F1490" s="4">
        <v>119.826091719443</v>
      </c>
      <c r="G1490" s="4">
        <v>85.96</v>
      </c>
      <c r="H1490" s="4">
        <v>111.67</v>
      </c>
      <c r="I1490" s="5">
        <f t="shared" si="46"/>
        <v>1304.2299999999993</v>
      </c>
      <c r="J1490" s="11" t="str">
        <f t="shared" si="47"/>
        <v>P0124|Jan</v>
      </c>
    </row>
    <row r="1491" spans="1:10" ht="15" customHeight="1" x14ac:dyDescent="0.25">
      <c r="A1491" s="2" t="s">
        <v>283</v>
      </c>
      <c r="B1491" s="2" t="s">
        <v>12</v>
      </c>
      <c r="C1491" s="4">
        <v>32.4503391250731</v>
      </c>
      <c r="D1491" s="4">
        <v>7.51</v>
      </c>
      <c r="E1491" s="4">
        <v>807.05506632306196</v>
      </c>
      <c r="F1491" s="4">
        <v>127.294594551865</v>
      </c>
      <c r="G1491" s="4">
        <v>85.96</v>
      </c>
      <c r="H1491" s="4">
        <v>111.67</v>
      </c>
      <c r="I1491" s="5">
        <f t="shared" si="46"/>
        <v>1171.94</v>
      </c>
      <c r="J1491" s="11" t="str">
        <f t="shared" si="47"/>
        <v>P0124|Feb</v>
      </c>
    </row>
    <row r="1492" spans="1:10" ht="15" customHeight="1" x14ac:dyDescent="0.25">
      <c r="A1492" s="2" t="s">
        <v>283</v>
      </c>
      <c r="B1492" s="2" t="s">
        <v>13</v>
      </c>
      <c r="C1492" s="4">
        <v>42.052901470128198</v>
      </c>
      <c r="D1492" s="4">
        <v>10.66</v>
      </c>
      <c r="E1492" s="4">
        <v>789.61351266812596</v>
      </c>
      <c r="F1492" s="4">
        <v>124.543585861745</v>
      </c>
      <c r="G1492" s="4">
        <v>85.96</v>
      </c>
      <c r="H1492" s="4">
        <v>111.67</v>
      </c>
      <c r="I1492" s="5">
        <f t="shared" si="46"/>
        <v>1164.4999999999993</v>
      </c>
      <c r="J1492" s="11" t="str">
        <f t="shared" si="47"/>
        <v>P0124|Mar</v>
      </c>
    </row>
    <row r="1493" spans="1:10" ht="15" customHeight="1" x14ac:dyDescent="0.25">
      <c r="A1493" s="2" t="s">
        <v>285</v>
      </c>
      <c r="B1493" s="2" t="s">
        <v>2</v>
      </c>
      <c r="C1493" s="4">
        <v>39.187509876691003</v>
      </c>
      <c r="D1493" s="4">
        <v>13.62</v>
      </c>
      <c r="E1493" s="4">
        <v>683.40249012330901</v>
      </c>
      <c r="F1493" s="4">
        <v>0</v>
      </c>
      <c r="G1493" s="4">
        <v>85.96</v>
      </c>
      <c r="H1493" s="4">
        <v>99.37</v>
      </c>
      <c r="I1493" s="5">
        <f t="shared" si="46"/>
        <v>921.54000000000008</v>
      </c>
      <c r="J1493" s="11" t="str">
        <f t="shared" si="47"/>
        <v>P0125|Apr</v>
      </c>
    </row>
    <row r="1494" spans="1:10" ht="15" customHeight="1" x14ac:dyDescent="0.25">
      <c r="A1494" s="2" t="s">
        <v>285</v>
      </c>
      <c r="B1494" s="2" t="s">
        <v>3</v>
      </c>
      <c r="C1494" s="4">
        <v>68.707431140124797</v>
      </c>
      <c r="D1494" s="4">
        <v>8.2899999999999991</v>
      </c>
      <c r="E1494" s="4">
        <v>652.78256885987503</v>
      </c>
      <c r="F1494" s="4">
        <v>0</v>
      </c>
      <c r="G1494" s="4">
        <v>85.96</v>
      </c>
      <c r="H1494" s="4">
        <v>646.23</v>
      </c>
      <c r="I1494" s="5">
        <f t="shared" si="46"/>
        <v>1461.9699999999998</v>
      </c>
      <c r="J1494" s="11" t="str">
        <f t="shared" si="47"/>
        <v>P0125|May</v>
      </c>
    </row>
    <row r="1495" spans="1:10" ht="15" customHeight="1" x14ac:dyDescent="0.25">
      <c r="A1495" s="2" t="s">
        <v>285</v>
      </c>
      <c r="B1495" s="2" t="s">
        <v>4</v>
      </c>
      <c r="C1495" s="4">
        <v>100.54501009439601</v>
      </c>
      <c r="D1495" s="4">
        <v>13.78</v>
      </c>
      <c r="E1495" s="4">
        <v>628.654989905604</v>
      </c>
      <c r="F1495" s="4">
        <v>0</v>
      </c>
      <c r="G1495" s="4">
        <v>85.96</v>
      </c>
      <c r="H1495" s="4">
        <v>837.3</v>
      </c>
      <c r="I1495" s="5">
        <f t="shared" si="46"/>
        <v>1666.24</v>
      </c>
      <c r="J1495" s="11" t="str">
        <f t="shared" si="47"/>
        <v>P0125|Jun</v>
      </c>
    </row>
    <row r="1496" spans="1:10" ht="15" customHeight="1" x14ac:dyDescent="0.25">
      <c r="A1496" s="2" t="s">
        <v>285</v>
      </c>
      <c r="B1496" s="2" t="s">
        <v>5</v>
      </c>
      <c r="C1496" s="4">
        <v>49.241733714762503</v>
      </c>
      <c r="D1496" s="4">
        <v>10.35</v>
      </c>
      <c r="E1496" s="4">
        <v>794.70826628523798</v>
      </c>
      <c r="F1496" s="4">
        <v>0</v>
      </c>
      <c r="G1496" s="4">
        <v>85.96</v>
      </c>
      <c r="H1496" s="4">
        <v>2244.4299999999998</v>
      </c>
      <c r="I1496" s="5">
        <f t="shared" si="46"/>
        <v>3184.6900000000005</v>
      </c>
      <c r="J1496" s="11" t="str">
        <f t="shared" si="47"/>
        <v>P0125|Jul</v>
      </c>
    </row>
    <row r="1497" spans="1:10" ht="15" customHeight="1" x14ac:dyDescent="0.25">
      <c r="A1497" s="2" t="s">
        <v>285</v>
      </c>
      <c r="B1497" s="2" t="s">
        <v>6</v>
      </c>
      <c r="C1497" s="4">
        <v>45.656302802842802</v>
      </c>
      <c r="D1497" s="4">
        <v>19.12</v>
      </c>
      <c r="E1497" s="4">
        <v>803.90369719715704</v>
      </c>
      <c r="F1497" s="4">
        <v>0</v>
      </c>
      <c r="G1497" s="4">
        <v>85.96</v>
      </c>
      <c r="H1497" s="4">
        <v>2070.33</v>
      </c>
      <c r="I1497" s="5">
        <f t="shared" si="46"/>
        <v>3024.97</v>
      </c>
      <c r="J1497" s="11" t="str">
        <f t="shared" si="47"/>
        <v>P0125|Aug</v>
      </c>
    </row>
    <row r="1498" spans="1:10" ht="15" customHeight="1" x14ac:dyDescent="0.25">
      <c r="A1498" s="2" t="s">
        <v>285</v>
      </c>
      <c r="B1498" s="2" t="s">
        <v>7</v>
      </c>
      <c r="C1498" s="4">
        <v>66.070066095752594</v>
      </c>
      <c r="D1498" s="4">
        <v>10.36</v>
      </c>
      <c r="E1498" s="4">
        <v>652.849933904247</v>
      </c>
      <c r="F1498" s="4">
        <v>0</v>
      </c>
      <c r="G1498" s="4">
        <v>85.96</v>
      </c>
      <c r="H1498" s="4">
        <v>443.25</v>
      </c>
      <c r="I1498" s="5">
        <f t="shared" si="46"/>
        <v>1258.4899999999998</v>
      </c>
      <c r="J1498" s="11" t="str">
        <f t="shared" si="47"/>
        <v>P0125|Sep</v>
      </c>
    </row>
    <row r="1499" spans="1:10" ht="15" customHeight="1" x14ac:dyDescent="0.25">
      <c r="A1499" s="2" t="s">
        <v>285</v>
      </c>
      <c r="B1499" s="2" t="s">
        <v>8</v>
      </c>
      <c r="C1499" s="4">
        <v>87.341790378390499</v>
      </c>
      <c r="D1499" s="4">
        <v>25.14</v>
      </c>
      <c r="E1499" s="4">
        <v>651.55820962160999</v>
      </c>
      <c r="F1499" s="4">
        <v>0</v>
      </c>
      <c r="G1499" s="4">
        <v>85.96</v>
      </c>
      <c r="H1499" s="4">
        <v>306.58</v>
      </c>
      <c r="I1499" s="5">
        <f t="shared" si="46"/>
        <v>1156.5800000000006</v>
      </c>
      <c r="J1499" s="11" t="str">
        <f t="shared" si="47"/>
        <v>P0125|Oct</v>
      </c>
    </row>
    <row r="1500" spans="1:10" ht="15" customHeight="1" x14ac:dyDescent="0.25">
      <c r="A1500" s="2" t="s">
        <v>285</v>
      </c>
      <c r="B1500" s="2" t="s">
        <v>9</v>
      </c>
      <c r="C1500" s="4">
        <v>43.805809859154898</v>
      </c>
      <c r="D1500" s="4">
        <v>15.95</v>
      </c>
      <c r="E1500" s="4">
        <v>595.38218991367603</v>
      </c>
      <c r="F1500" s="4">
        <v>190.20200022716901</v>
      </c>
      <c r="G1500" s="4">
        <v>85.96</v>
      </c>
      <c r="H1500" s="4">
        <v>79.11</v>
      </c>
      <c r="I1500" s="5">
        <f t="shared" si="46"/>
        <v>1010.41</v>
      </c>
      <c r="J1500" s="11" t="str">
        <f t="shared" si="47"/>
        <v>P0125|Nov</v>
      </c>
    </row>
    <row r="1501" spans="1:10" ht="15" customHeight="1" x14ac:dyDescent="0.25">
      <c r="A1501" s="2" t="s">
        <v>285</v>
      </c>
      <c r="B1501" s="2" t="s">
        <v>10</v>
      </c>
      <c r="C1501" s="4">
        <v>31.619014499785401</v>
      </c>
      <c r="D1501" s="4">
        <v>25.91</v>
      </c>
      <c r="E1501" s="4">
        <v>1315.26220911788</v>
      </c>
      <c r="F1501" s="4">
        <v>140.05877638233201</v>
      </c>
      <c r="G1501" s="4">
        <v>85.96</v>
      </c>
      <c r="H1501" s="4">
        <v>139.59</v>
      </c>
      <c r="I1501" s="5">
        <f t="shared" si="46"/>
        <v>1738.3999999999976</v>
      </c>
      <c r="J1501" s="11" t="str">
        <f t="shared" si="47"/>
        <v>P0125|Dec</v>
      </c>
    </row>
    <row r="1502" spans="1:10" ht="15" customHeight="1" x14ac:dyDescent="0.25">
      <c r="A1502" s="2" t="s">
        <v>285</v>
      </c>
      <c r="B1502" s="2" t="s">
        <v>11</v>
      </c>
      <c r="C1502" s="4">
        <v>46.947072811539002</v>
      </c>
      <c r="D1502" s="4">
        <v>19.23</v>
      </c>
      <c r="E1502" s="4">
        <v>1140.1225798068201</v>
      </c>
      <c r="F1502" s="4">
        <v>145.69034738164299</v>
      </c>
      <c r="G1502" s="4">
        <v>85.96</v>
      </c>
      <c r="H1502" s="4">
        <v>139.59</v>
      </c>
      <c r="I1502" s="5">
        <f t="shared" si="46"/>
        <v>1577.5400000000022</v>
      </c>
      <c r="J1502" s="11" t="str">
        <f t="shared" si="47"/>
        <v>P0125|Jan</v>
      </c>
    </row>
    <row r="1503" spans="1:10" ht="15" customHeight="1" x14ac:dyDescent="0.25">
      <c r="A1503" s="2" t="s">
        <v>285</v>
      </c>
      <c r="B1503" s="2" t="s">
        <v>12</v>
      </c>
      <c r="C1503" s="4">
        <v>381.58093941565198</v>
      </c>
      <c r="D1503" s="4">
        <v>11.43</v>
      </c>
      <c r="E1503" s="4">
        <v>886.84276729559701</v>
      </c>
      <c r="F1503" s="4">
        <v>141.65629328875099</v>
      </c>
      <c r="G1503" s="4">
        <v>85.96</v>
      </c>
      <c r="H1503" s="4">
        <v>139.59</v>
      </c>
      <c r="I1503" s="5">
        <f t="shared" si="46"/>
        <v>1647.06</v>
      </c>
      <c r="J1503" s="11" t="str">
        <f t="shared" si="47"/>
        <v>P0125|Feb</v>
      </c>
    </row>
    <row r="1504" spans="1:10" ht="15" customHeight="1" x14ac:dyDescent="0.25">
      <c r="A1504" s="2" t="s">
        <v>285</v>
      </c>
      <c r="B1504" s="2" t="s">
        <v>13</v>
      </c>
      <c r="C1504" s="4">
        <v>25.9822610365195</v>
      </c>
      <c r="D1504" s="4">
        <v>18.03</v>
      </c>
      <c r="E1504" s="4">
        <v>962.53159291209397</v>
      </c>
      <c r="F1504" s="4">
        <v>153.74614605138601</v>
      </c>
      <c r="G1504" s="4">
        <v>85.96</v>
      </c>
      <c r="H1504" s="4">
        <v>139.59</v>
      </c>
      <c r="I1504" s="5">
        <f t="shared" si="46"/>
        <v>1385.8399999999995</v>
      </c>
      <c r="J1504" s="11" t="str">
        <f t="shared" si="47"/>
        <v>P0125|Mar</v>
      </c>
    </row>
    <row r="1505" spans="1:10" ht="15" customHeight="1" x14ac:dyDescent="0.25">
      <c r="A1505" s="2" t="s">
        <v>287</v>
      </c>
      <c r="B1505" s="2" t="s">
        <v>2</v>
      </c>
      <c r="C1505" s="4">
        <v>21.135750730799899</v>
      </c>
      <c r="D1505" s="4">
        <v>4.04</v>
      </c>
      <c r="E1505" s="4">
        <v>281.27424926920003</v>
      </c>
      <c r="F1505" s="4">
        <v>0</v>
      </c>
      <c r="G1505" s="4">
        <v>85.96</v>
      </c>
      <c r="H1505" s="4">
        <v>19.87</v>
      </c>
      <c r="I1505" s="5">
        <f t="shared" si="46"/>
        <v>412.27999999999992</v>
      </c>
      <c r="J1505" s="11" t="str">
        <f t="shared" si="47"/>
        <v>P0126|Apr</v>
      </c>
    </row>
    <row r="1506" spans="1:10" ht="15" customHeight="1" x14ac:dyDescent="0.25">
      <c r="A1506" s="2" t="s">
        <v>287</v>
      </c>
      <c r="B1506" s="2" t="s">
        <v>3</v>
      </c>
      <c r="C1506" s="4">
        <v>15.7078654198008</v>
      </c>
      <c r="D1506" s="4">
        <v>4.04</v>
      </c>
      <c r="E1506" s="4">
        <v>290.50213458019903</v>
      </c>
      <c r="F1506" s="4">
        <v>0</v>
      </c>
      <c r="G1506" s="4">
        <v>85.96</v>
      </c>
      <c r="H1506" s="4">
        <v>129.25</v>
      </c>
      <c r="I1506" s="5">
        <f t="shared" si="46"/>
        <v>525.45999999999981</v>
      </c>
      <c r="J1506" s="11" t="str">
        <f t="shared" si="47"/>
        <v>P0126|May</v>
      </c>
    </row>
    <row r="1507" spans="1:10" ht="15" customHeight="1" x14ac:dyDescent="0.25">
      <c r="A1507" s="2" t="s">
        <v>287</v>
      </c>
      <c r="B1507" s="2" t="s">
        <v>4</v>
      </c>
      <c r="C1507" s="4">
        <v>19.360714523761899</v>
      </c>
      <c r="D1507" s="4">
        <v>4.04</v>
      </c>
      <c r="E1507" s="4">
        <v>270.23928547623802</v>
      </c>
      <c r="F1507" s="4">
        <v>0</v>
      </c>
      <c r="G1507" s="4">
        <v>85.96</v>
      </c>
      <c r="H1507" s="4">
        <v>167.46</v>
      </c>
      <c r="I1507" s="5">
        <f t="shared" si="46"/>
        <v>547.05999999999995</v>
      </c>
      <c r="J1507" s="11" t="str">
        <f t="shared" si="47"/>
        <v>P0126|Jun</v>
      </c>
    </row>
    <row r="1508" spans="1:10" ht="15" customHeight="1" x14ac:dyDescent="0.25">
      <c r="A1508" s="2" t="s">
        <v>287</v>
      </c>
      <c r="B1508" s="2" t="s">
        <v>5</v>
      </c>
      <c r="C1508" s="4">
        <v>328.00867939245597</v>
      </c>
      <c r="D1508" s="4">
        <v>8.0500000000000007</v>
      </c>
      <c r="E1508" s="4">
        <v>273.85132060754398</v>
      </c>
      <c r="F1508" s="4">
        <v>0</v>
      </c>
      <c r="G1508" s="4">
        <v>85.96</v>
      </c>
      <c r="H1508" s="4">
        <v>448.89</v>
      </c>
      <c r="I1508" s="5">
        <f t="shared" si="46"/>
        <v>1144.76</v>
      </c>
      <c r="J1508" s="11" t="str">
        <f t="shared" si="47"/>
        <v>P0126|Jul</v>
      </c>
    </row>
    <row r="1509" spans="1:10" ht="15" customHeight="1" x14ac:dyDescent="0.25">
      <c r="A1509" s="2" t="s">
        <v>287</v>
      </c>
      <c r="B1509" s="2" t="s">
        <v>6</v>
      </c>
      <c r="C1509" s="4">
        <v>38.207228953090997</v>
      </c>
      <c r="D1509" s="4">
        <v>4.04</v>
      </c>
      <c r="E1509" s="4">
        <v>255.322771046909</v>
      </c>
      <c r="F1509" s="4">
        <v>0</v>
      </c>
      <c r="G1509" s="4">
        <v>85.96</v>
      </c>
      <c r="H1509" s="4">
        <v>414.07</v>
      </c>
      <c r="I1509" s="5">
        <f t="shared" si="46"/>
        <v>797.59999999999991</v>
      </c>
      <c r="J1509" s="11" t="str">
        <f t="shared" si="47"/>
        <v>P0126|Aug</v>
      </c>
    </row>
    <row r="1510" spans="1:10" ht="15" customHeight="1" x14ac:dyDescent="0.25">
      <c r="A1510" s="2" t="s">
        <v>287</v>
      </c>
      <c r="B1510" s="2" t="s">
        <v>7</v>
      </c>
      <c r="C1510" s="4">
        <v>14.960458087687201</v>
      </c>
      <c r="D1510" s="4">
        <v>4.04</v>
      </c>
      <c r="E1510" s="4">
        <v>276.67954191231303</v>
      </c>
      <c r="F1510" s="4">
        <v>0</v>
      </c>
      <c r="G1510" s="4">
        <v>85.96</v>
      </c>
      <c r="H1510" s="4">
        <v>88.65</v>
      </c>
      <c r="I1510" s="5">
        <f t="shared" si="46"/>
        <v>470.29000000000019</v>
      </c>
      <c r="J1510" s="11" t="str">
        <f t="shared" si="47"/>
        <v>P0126|Sep</v>
      </c>
    </row>
    <row r="1511" spans="1:10" ht="15" customHeight="1" x14ac:dyDescent="0.25">
      <c r="A1511" s="2" t="s">
        <v>287</v>
      </c>
      <c r="B1511" s="2" t="s">
        <v>8</v>
      </c>
      <c r="C1511" s="4">
        <v>15.114351155383901</v>
      </c>
      <c r="D1511" s="4">
        <v>6.56</v>
      </c>
      <c r="E1511" s="4">
        <v>279.525648844616</v>
      </c>
      <c r="F1511" s="4">
        <v>0</v>
      </c>
      <c r="G1511" s="4">
        <v>85.96</v>
      </c>
      <c r="H1511" s="4">
        <v>61.32</v>
      </c>
      <c r="I1511" s="5">
        <f t="shared" si="46"/>
        <v>448.47999999999985</v>
      </c>
      <c r="J1511" s="11" t="str">
        <f t="shared" si="47"/>
        <v>P0126|Oct</v>
      </c>
    </row>
    <row r="1512" spans="1:10" ht="15" customHeight="1" x14ac:dyDescent="0.25">
      <c r="A1512" s="2" t="s">
        <v>287</v>
      </c>
      <c r="B1512" s="2" t="s">
        <v>9</v>
      </c>
      <c r="C1512" s="4">
        <v>23.692984488315901</v>
      </c>
      <c r="D1512" s="4">
        <v>4.04</v>
      </c>
      <c r="E1512" s="4">
        <v>252.62892828364201</v>
      </c>
      <c r="F1512" s="4">
        <v>81.9780872280419</v>
      </c>
      <c r="G1512" s="4">
        <v>85.96</v>
      </c>
      <c r="H1512" s="4">
        <v>15.82</v>
      </c>
      <c r="I1512" s="5">
        <f t="shared" si="46"/>
        <v>464.11999999999978</v>
      </c>
      <c r="J1512" s="11" t="str">
        <f t="shared" si="47"/>
        <v>P0126|Nov</v>
      </c>
    </row>
    <row r="1513" spans="1:10" ht="15" customHeight="1" x14ac:dyDescent="0.25">
      <c r="A1513" s="2" t="s">
        <v>287</v>
      </c>
      <c r="B1513" s="2" t="s">
        <v>10</v>
      </c>
      <c r="C1513" s="4">
        <v>11.2209963547995</v>
      </c>
      <c r="D1513" s="4">
        <v>4.04</v>
      </c>
      <c r="E1513" s="4">
        <v>500.93733726783501</v>
      </c>
      <c r="F1513" s="4">
        <v>65.021666377364994</v>
      </c>
      <c r="G1513" s="4">
        <v>85.96</v>
      </c>
      <c r="H1513" s="4">
        <v>27.92</v>
      </c>
      <c r="I1513" s="5">
        <f t="shared" si="46"/>
        <v>695.09999999999957</v>
      </c>
      <c r="J1513" s="11" t="str">
        <f t="shared" si="47"/>
        <v>P0126|Dec</v>
      </c>
    </row>
    <row r="1514" spans="1:10" ht="15" customHeight="1" x14ac:dyDescent="0.25">
      <c r="A1514" s="2" t="s">
        <v>287</v>
      </c>
      <c r="B1514" s="2" t="s">
        <v>11</v>
      </c>
      <c r="C1514" s="4">
        <v>29.4897162490089</v>
      </c>
      <c r="D1514" s="4">
        <v>4.04</v>
      </c>
      <c r="E1514" s="4">
        <v>496.698781864924</v>
      </c>
      <c r="F1514" s="4">
        <v>64.471501886067102</v>
      </c>
      <c r="G1514" s="4">
        <v>85.96</v>
      </c>
      <c r="H1514" s="4">
        <v>27.92</v>
      </c>
      <c r="I1514" s="5">
        <f t="shared" si="46"/>
        <v>708.58</v>
      </c>
      <c r="J1514" s="11" t="str">
        <f t="shared" si="47"/>
        <v>P0126|Jan</v>
      </c>
    </row>
    <row r="1515" spans="1:10" ht="15" customHeight="1" x14ac:dyDescent="0.25">
      <c r="A1515" s="2" t="s">
        <v>287</v>
      </c>
      <c r="B1515" s="2" t="s">
        <v>12</v>
      </c>
      <c r="C1515" s="4">
        <v>11.860161391930401</v>
      </c>
      <c r="D1515" s="4">
        <v>9.92</v>
      </c>
      <c r="E1515" s="4">
        <v>419.29863506824699</v>
      </c>
      <c r="F1515" s="4">
        <v>68.031203539822997</v>
      </c>
      <c r="G1515" s="4">
        <v>85.96</v>
      </c>
      <c r="H1515" s="4">
        <v>27.92</v>
      </c>
      <c r="I1515" s="5">
        <f t="shared" si="46"/>
        <v>622.99000000000035</v>
      </c>
      <c r="J1515" s="11" t="str">
        <f t="shared" si="47"/>
        <v>P0126|Feb</v>
      </c>
    </row>
    <row r="1516" spans="1:10" ht="15" customHeight="1" x14ac:dyDescent="0.25">
      <c r="A1516" s="2" t="s">
        <v>287</v>
      </c>
      <c r="B1516" s="2" t="s">
        <v>13</v>
      </c>
      <c r="C1516" s="4">
        <v>12.359469063670399</v>
      </c>
      <c r="D1516" s="4">
        <v>4.04</v>
      </c>
      <c r="E1516" s="4">
        <v>415.94367041198501</v>
      </c>
      <c r="F1516" s="4">
        <v>67.486860524344607</v>
      </c>
      <c r="G1516" s="4">
        <v>85.96</v>
      </c>
      <c r="H1516" s="4">
        <v>27.92</v>
      </c>
      <c r="I1516" s="5">
        <f t="shared" si="46"/>
        <v>613.70999999999992</v>
      </c>
      <c r="J1516" s="11" t="str">
        <f t="shared" si="47"/>
        <v>P0126|Mar</v>
      </c>
    </row>
    <row r="1517" spans="1:10" ht="15" customHeight="1" x14ac:dyDescent="0.25">
      <c r="A1517" s="2" t="s">
        <v>289</v>
      </c>
      <c r="B1517" s="2" t="s">
        <v>2</v>
      </c>
      <c r="C1517" s="4">
        <v>48.847272727272703</v>
      </c>
      <c r="D1517" s="4">
        <v>16.190000000000001</v>
      </c>
      <c r="E1517" s="4">
        <v>435.27272727272702</v>
      </c>
      <c r="F1517" s="4">
        <v>0</v>
      </c>
      <c r="G1517" s="4">
        <v>85.96</v>
      </c>
      <c r="H1517" s="4">
        <v>59.62</v>
      </c>
      <c r="I1517" s="5">
        <f t="shared" si="46"/>
        <v>645.88999999999976</v>
      </c>
      <c r="J1517" s="11" t="str">
        <f t="shared" si="47"/>
        <v>P0127|Apr</v>
      </c>
    </row>
    <row r="1518" spans="1:10" ht="15" customHeight="1" x14ac:dyDescent="0.25">
      <c r="A1518" s="2" t="s">
        <v>289</v>
      </c>
      <c r="B1518" s="2" t="s">
        <v>3</v>
      </c>
      <c r="C1518" s="4">
        <v>19.2945413760938</v>
      </c>
      <c r="D1518" s="4">
        <v>13.76</v>
      </c>
      <c r="E1518" s="4">
        <v>456.47545862390598</v>
      </c>
      <c r="F1518" s="4">
        <v>0</v>
      </c>
      <c r="G1518" s="4">
        <v>85.96</v>
      </c>
      <c r="H1518" s="4">
        <v>387.74</v>
      </c>
      <c r="I1518" s="5">
        <f t="shared" si="46"/>
        <v>963.22999999999979</v>
      </c>
      <c r="J1518" s="11" t="str">
        <f t="shared" si="47"/>
        <v>P0127|May</v>
      </c>
    </row>
    <row r="1519" spans="1:10" ht="15" customHeight="1" x14ac:dyDescent="0.25">
      <c r="A1519" s="2" t="s">
        <v>289</v>
      </c>
      <c r="B1519" s="2" t="s">
        <v>4</v>
      </c>
      <c r="C1519" s="4">
        <v>15.766064767187</v>
      </c>
      <c r="D1519" s="4">
        <v>12.11</v>
      </c>
      <c r="E1519" s="4">
        <v>449.86393523281299</v>
      </c>
      <c r="F1519" s="4">
        <v>0</v>
      </c>
      <c r="G1519" s="4">
        <v>85.96</v>
      </c>
      <c r="H1519" s="4">
        <v>502.38</v>
      </c>
      <c r="I1519" s="5">
        <f t="shared" si="46"/>
        <v>1066.08</v>
      </c>
      <c r="J1519" s="11" t="str">
        <f t="shared" si="47"/>
        <v>P0127|Jun</v>
      </c>
    </row>
    <row r="1520" spans="1:10" ht="15" customHeight="1" x14ac:dyDescent="0.25">
      <c r="A1520" s="2" t="s">
        <v>289</v>
      </c>
      <c r="B1520" s="2" t="s">
        <v>5</v>
      </c>
      <c r="C1520" s="4">
        <v>12.9388850016588</v>
      </c>
      <c r="D1520" s="4">
        <v>13.43</v>
      </c>
      <c r="E1520" s="4">
        <v>553.79111499834096</v>
      </c>
      <c r="F1520" s="4">
        <v>0</v>
      </c>
      <c r="G1520" s="4">
        <v>85.96</v>
      </c>
      <c r="H1520" s="4">
        <v>1346.66</v>
      </c>
      <c r="I1520" s="5">
        <f t="shared" si="46"/>
        <v>2012.7799999999997</v>
      </c>
      <c r="J1520" s="11" t="str">
        <f t="shared" si="47"/>
        <v>P0127|Jul</v>
      </c>
    </row>
    <row r="1521" spans="1:10" ht="15" customHeight="1" x14ac:dyDescent="0.25">
      <c r="A1521" s="2" t="s">
        <v>289</v>
      </c>
      <c r="B1521" s="2" t="s">
        <v>6</v>
      </c>
      <c r="C1521" s="4">
        <v>37.5315440603067</v>
      </c>
      <c r="D1521" s="4">
        <v>11.68</v>
      </c>
      <c r="E1521" s="4">
        <v>547.01845593969301</v>
      </c>
      <c r="F1521" s="4">
        <v>0</v>
      </c>
      <c r="G1521" s="4">
        <v>85.96</v>
      </c>
      <c r="H1521" s="4">
        <v>1242.2</v>
      </c>
      <c r="I1521" s="5">
        <f t="shared" si="46"/>
        <v>1924.3899999999999</v>
      </c>
      <c r="J1521" s="11" t="str">
        <f t="shared" si="47"/>
        <v>P0127|Aug</v>
      </c>
    </row>
    <row r="1522" spans="1:10" ht="15" customHeight="1" x14ac:dyDescent="0.25">
      <c r="A1522" s="2" t="s">
        <v>289</v>
      </c>
      <c r="B1522" s="2" t="s">
        <v>7</v>
      </c>
      <c r="C1522" s="4">
        <v>60.001442963925903</v>
      </c>
      <c r="D1522" s="4">
        <v>13.56</v>
      </c>
      <c r="E1522" s="4">
        <v>429.718557036074</v>
      </c>
      <c r="F1522" s="4">
        <v>0</v>
      </c>
      <c r="G1522" s="4">
        <v>85.96</v>
      </c>
      <c r="H1522" s="4">
        <v>265.95</v>
      </c>
      <c r="I1522" s="5">
        <f t="shared" si="46"/>
        <v>855.18999999999983</v>
      </c>
      <c r="J1522" s="11" t="str">
        <f t="shared" si="47"/>
        <v>P0127|Sep</v>
      </c>
    </row>
    <row r="1523" spans="1:10" ht="15" customHeight="1" x14ac:dyDescent="0.25">
      <c r="A1523" s="2" t="s">
        <v>289</v>
      </c>
      <c r="B1523" s="2" t="s">
        <v>8</v>
      </c>
      <c r="C1523" s="4">
        <v>56.173062145964998</v>
      </c>
      <c r="D1523" s="4">
        <v>6.15</v>
      </c>
      <c r="E1523" s="4">
        <v>439.29693785403498</v>
      </c>
      <c r="F1523" s="4">
        <v>0</v>
      </c>
      <c r="G1523" s="4">
        <v>85.96</v>
      </c>
      <c r="H1523" s="4">
        <v>183.95</v>
      </c>
      <c r="I1523" s="5">
        <f t="shared" si="46"/>
        <v>771.53</v>
      </c>
      <c r="J1523" s="11" t="str">
        <f t="shared" si="47"/>
        <v>P0127|Oct</v>
      </c>
    </row>
    <row r="1524" spans="1:10" ht="15" customHeight="1" x14ac:dyDescent="0.25">
      <c r="A1524" s="2" t="s">
        <v>289</v>
      </c>
      <c r="B1524" s="2" t="s">
        <v>9</v>
      </c>
      <c r="C1524" s="4">
        <v>18.096299121432899</v>
      </c>
      <c r="D1524" s="4">
        <v>5.9</v>
      </c>
      <c r="E1524" s="4">
        <v>410.58829939385703</v>
      </c>
      <c r="F1524" s="4">
        <v>129.52540148470999</v>
      </c>
      <c r="G1524" s="4">
        <v>85.96</v>
      </c>
      <c r="H1524" s="4">
        <v>47.47</v>
      </c>
      <c r="I1524" s="5">
        <f t="shared" si="46"/>
        <v>697.54</v>
      </c>
      <c r="J1524" s="11" t="str">
        <f t="shared" si="47"/>
        <v>P0127|Nov</v>
      </c>
    </row>
    <row r="1525" spans="1:10" ht="15" customHeight="1" x14ac:dyDescent="0.25">
      <c r="A1525" s="2" t="s">
        <v>289</v>
      </c>
      <c r="B1525" s="2" t="s">
        <v>10</v>
      </c>
      <c r="C1525" s="4">
        <v>22.8654319673585</v>
      </c>
      <c r="D1525" s="4">
        <v>5.4</v>
      </c>
      <c r="E1525" s="4">
        <v>888.83022884513002</v>
      </c>
      <c r="F1525" s="4">
        <v>93.464339187511101</v>
      </c>
      <c r="G1525" s="4">
        <v>85.96</v>
      </c>
      <c r="H1525" s="4">
        <v>83.75</v>
      </c>
      <c r="I1525" s="5">
        <f t="shared" si="46"/>
        <v>1180.2699999999995</v>
      </c>
      <c r="J1525" s="11" t="str">
        <f t="shared" si="47"/>
        <v>P0127|Dec</v>
      </c>
    </row>
    <row r="1526" spans="1:10" ht="15" customHeight="1" x14ac:dyDescent="0.25">
      <c r="A1526" s="2" t="s">
        <v>289</v>
      </c>
      <c r="B1526" s="2" t="s">
        <v>11</v>
      </c>
      <c r="C1526" s="4">
        <v>21.727099533062699</v>
      </c>
      <c r="D1526" s="4">
        <v>10.7</v>
      </c>
      <c r="E1526" s="4">
        <v>778.54238539176197</v>
      </c>
      <c r="F1526" s="4">
        <v>98.240515075175296</v>
      </c>
      <c r="G1526" s="4">
        <v>85.96</v>
      </c>
      <c r="H1526" s="4">
        <v>83.75</v>
      </c>
      <c r="I1526" s="5">
        <f t="shared" si="46"/>
        <v>1078.92</v>
      </c>
      <c r="J1526" s="11" t="str">
        <f t="shared" si="47"/>
        <v>P0127|Jan</v>
      </c>
    </row>
    <row r="1527" spans="1:10" ht="15" customHeight="1" x14ac:dyDescent="0.25">
      <c r="A1527" s="2" t="s">
        <v>289</v>
      </c>
      <c r="B1527" s="2" t="s">
        <v>12</v>
      </c>
      <c r="C1527" s="4">
        <v>10.974661935001899</v>
      </c>
      <c r="D1527" s="4">
        <v>9.14</v>
      </c>
      <c r="E1527" s="4">
        <v>782.86888307807203</v>
      </c>
      <c r="F1527" s="4">
        <v>98.786454986925705</v>
      </c>
      <c r="G1527" s="4">
        <v>85.96</v>
      </c>
      <c r="H1527" s="4">
        <v>83.75</v>
      </c>
      <c r="I1527" s="5">
        <f t="shared" si="46"/>
        <v>1071.4799999999996</v>
      </c>
      <c r="J1527" s="11" t="str">
        <f t="shared" si="47"/>
        <v>P0127|Feb</v>
      </c>
    </row>
    <row r="1528" spans="1:10" ht="15" customHeight="1" x14ac:dyDescent="0.25">
      <c r="A1528" s="2" t="s">
        <v>289</v>
      </c>
      <c r="B1528" s="2" t="s">
        <v>13</v>
      </c>
      <c r="C1528" s="4">
        <v>26.912054826254799</v>
      </c>
      <c r="D1528" s="4">
        <v>6.18</v>
      </c>
      <c r="E1528" s="4">
        <v>650.95227799227803</v>
      </c>
      <c r="F1528" s="4">
        <v>102.67566718146701</v>
      </c>
      <c r="G1528" s="4">
        <v>85.96</v>
      </c>
      <c r="H1528" s="4">
        <v>83.75</v>
      </c>
      <c r="I1528" s="5">
        <f t="shared" si="46"/>
        <v>956.42999999999984</v>
      </c>
      <c r="J1528" s="11" t="str">
        <f t="shared" si="47"/>
        <v>P0127|Mar</v>
      </c>
    </row>
    <row r="1529" spans="1:10" ht="15" customHeight="1" x14ac:dyDescent="0.25">
      <c r="A1529" s="2" t="s">
        <v>291</v>
      </c>
      <c r="B1529" s="2" t="s">
        <v>2</v>
      </c>
      <c r="C1529" s="4">
        <v>71.430548274939795</v>
      </c>
      <c r="D1529" s="4">
        <v>15.06</v>
      </c>
      <c r="E1529" s="4">
        <v>536.94945172506004</v>
      </c>
      <c r="F1529" s="4">
        <v>0</v>
      </c>
      <c r="G1529" s="4">
        <v>85.96</v>
      </c>
      <c r="H1529" s="4">
        <v>79.5</v>
      </c>
      <c r="I1529" s="5">
        <f t="shared" si="46"/>
        <v>788.89999999999986</v>
      </c>
      <c r="J1529" s="11" t="str">
        <f t="shared" si="47"/>
        <v>P0128|Apr</v>
      </c>
    </row>
    <row r="1530" spans="1:10" ht="15" customHeight="1" x14ac:dyDescent="0.25">
      <c r="A1530" s="2" t="s">
        <v>291</v>
      </c>
      <c r="B1530" s="2" t="s">
        <v>3</v>
      </c>
      <c r="C1530" s="4">
        <v>33.952593173793602</v>
      </c>
      <c r="D1530" s="4">
        <v>19.68</v>
      </c>
      <c r="E1530" s="4">
        <v>546.88740682620596</v>
      </c>
      <c r="F1530" s="4">
        <v>0</v>
      </c>
      <c r="G1530" s="4">
        <v>85.96</v>
      </c>
      <c r="H1530" s="4">
        <v>516.99</v>
      </c>
      <c r="I1530" s="5">
        <f t="shared" si="46"/>
        <v>1203.4699999999996</v>
      </c>
      <c r="J1530" s="11" t="str">
        <f t="shared" si="47"/>
        <v>P0128|May</v>
      </c>
    </row>
    <row r="1531" spans="1:10" ht="15" customHeight="1" x14ac:dyDescent="0.25">
      <c r="A1531" s="2" t="s">
        <v>291</v>
      </c>
      <c r="B1531" s="2" t="s">
        <v>4</v>
      </c>
      <c r="C1531" s="4">
        <v>53.131855119412798</v>
      </c>
      <c r="D1531" s="4">
        <v>10.68</v>
      </c>
      <c r="E1531" s="4">
        <v>535.98814488058701</v>
      </c>
      <c r="F1531" s="4">
        <v>0</v>
      </c>
      <c r="G1531" s="4">
        <v>85.96</v>
      </c>
      <c r="H1531" s="4">
        <v>669.84</v>
      </c>
      <c r="I1531" s="5">
        <f t="shared" si="46"/>
        <v>1355.6</v>
      </c>
      <c r="J1531" s="11" t="str">
        <f t="shared" si="47"/>
        <v>P0128|Jun</v>
      </c>
    </row>
    <row r="1532" spans="1:10" ht="15" customHeight="1" x14ac:dyDescent="0.25">
      <c r="A1532" s="2" t="s">
        <v>291</v>
      </c>
      <c r="B1532" s="2" t="s">
        <v>5</v>
      </c>
      <c r="C1532" s="4">
        <v>71.973603232135105</v>
      </c>
      <c r="D1532" s="4">
        <v>11.53</v>
      </c>
      <c r="E1532" s="4">
        <v>517.31639676786494</v>
      </c>
      <c r="F1532" s="4">
        <v>0</v>
      </c>
      <c r="G1532" s="4">
        <v>85.96</v>
      </c>
      <c r="H1532" s="4">
        <v>1795.54</v>
      </c>
      <c r="I1532" s="5">
        <f t="shared" si="46"/>
        <v>2482.3200000000002</v>
      </c>
      <c r="J1532" s="11" t="str">
        <f t="shared" si="47"/>
        <v>P0128|Jul</v>
      </c>
    </row>
    <row r="1533" spans="1:10" ht="15" customHeight="1" x14ac:dyDescent="0.25">
      <c r="A1533" s="2" t="s">
        <v>291</v>
      </c>
      <c r="B1533" s="2" t="s">
        <v>6</v>
      </c>
      <c r="C1533" s="4">
        <v>45.014962279966497</v>
      </c>
      <c r="D1533" s="4">
        <v>16.02</v>
      </c>
      <c r="E1533" s="4">
        <v>532.43503772003396</v>
      </c>
      <c r="F1533" s="4">
        <v>0</v>
      </c>
      <c r="G1533" s="4">
        <v>85.96</v>
      </c>
      <c r="H1533" s="4">
        <v>1656.27</v>
      </c>
      <c r="I1533" s="5">
        <f t="shared" si="46"/>
        <v>2335.7000000000007</v>
      </c>
      <c r="J1533" s="11" t="str">
        <f t="shared" si="47"/>
        <v>P0128|Aug</v>
      </c>
    </row>
    <row r="1534" spans="1:10" ht="15" customHeight="1" x14ac:dyDescent="0.25">
      <c r="A1534" s="2" t="s">
        <v>291</v>
      </c>
      <c r="B1534" s="2" t="s">
        <v>7</v>
      </c>
      <c r="C1534" s="4">
        <v>24.5467519756398</v>
      </c>
      <c r="D1534" s="4">
        <v>12.08</v>
      </c>
      <c r="E1534" s="4">
        <v>546.40324802435998</v>
      </c>
      <c r="F1534" s="4">
        <v>0</v>
      </c>
      <c r="G1534" s="4">
        <v>85.96</v>
      </c>
      <c r="H1534" s="4">
        <v>354.6</v>
      </c>
      <c r="I1534" s="5">
        <f t="shared" si="46"/>
        <v>1023.5899999999998</v>
      </c>
      <c r="J1534" s="11" t="str">
        <f t="shared" si="47"/>
        <v>P0128|Sep</v>
      </c>
    </row>
    <row r="1535" spans="1:10" ht="15" customHeight="1" x14ac:dyDescent="0.25">
      <c r="A1535" s="2" t="s">
        <v>291</v>
      </c>
      <c r="B1535" s="2" t="s">
        <v>8</v>
      </c>
      <c r="C1535" s="4">
        <v>46.1103941850713</v>
      </c>
      <c r="D1535" s="4">
        <v>14.49</v>
      </c>
      <c r="E1535" s="4">
        <v>549.32960581492898</v>
      </c>
      <c r="F1535" s="4">
        <v>0</v>
      </c>
      <c r="G1535" s="4">
        <v>85.96</v>
      </c>
      <c r="H1535" s="4">
        <v>245.27</v>
      </c>
      <c r="I1535" s="5">
        <f t="shared" si="46"/>
        <v>941.16000000000031</v>
      </c>
      <c r="J1535" s="11" t="str">
        <f t="shared" si="47"/>
        <v>P0128|Oct</v>
      </c>
    </row>
    <row r="1536" spans="1:10" ht="15" customHeight="1" x14ac:dyDescent="0.25">
      <c r="A1536" s="2" t="s">
        <v>291</v>
      </c>
      <c r="B1536" s="2" t="s">
        <v>9</v>
      </c>
      <c r="C1536" s="4">
        <v>19.259637340497001</v>
      </c>
      <c r="D1536" s="4">
        <v>12.19</v>
      </c>
      <c r="E1536" s="4">
        <v>504.41907320349202</v>
      </c>
      <c r="F1536" s="4">
        <v>159.121289456011</v>
      </c>
      <c r="G1536" s="4">
        <v>85.96</v>
      </c>
      <c r="H1536" s="4">
        <v>63.29</v>
      </c>
      <c r="I1536" s="5">
        <f t="shared" si="46"/>
        <v>844.24</v>
      </c>
      <c r="J1536" s="11" t="str">
        <f t="shared" si="47"/>
        <v>P0128|Nov</v>
      </c>
    </row>
    <row r="1537" spans="1:10" ht="15" customHeight="1" x14ac:dyDescent="0.25">
      <c r="A1537" s="2" t="s">
        <v>291</v>
      </c>
      <c r="B1537" s="2" t="s">
        <v>10</v>
      </c>
      <c r="C1537" s="4">
        <v>41.273462798678999</v>
      </c>
      <c r="D1537" s="4">
        <v>11.94</v>
      </c>
      <c r="E1537" s="4">
        <v>943.55682186103695</v>
      </c>
      <c r="F1537" s="4">
        <v>119.059715340284</v>
      </c>
      <c r="G1537" s="4">
        <v>85.96</v>
      </c>
      <c r="H1537" s="4">
        <v>111.67</v>
      </c>
      <c r="I1537" s="5">
        <f t="shared" si="46"/>
        <v>1313.46</v>
      </c>
      <c r="J1537" s="11" t="str">
        <f t="shared" si="47"/>
        <v>P0128|Dec</v>
      </c>
    </row>
    <row r="1538" spans="1:10" ht="15" customHeight="1" x14ac:dyDescent="0.25">
      <c r="A1538" s="2" t="s">
        <v>291</v>
      </c>
      <c r="B1538" s="2" t="s">
        <v>11</v>
      </c>
      <c r="C1538" s="4">
        <v>15.960959613837501</v>
      </c>
      <c r="D1538" s="4">
        <v>7.36</v>
      </c>
      <c r="E1538" s="4">
        <v>824.59752212389401</v>
      </c>
      <c r="F1538" s="4">
        <v>130.061518262269</v>
      </c>
      <c r="G1538" s="4">
        <v>85.96</v>
      </c>
      <c r="H1538" s="4">
        <v>111.67</v>
      </c>
      <c r="I1538" s="5">
        <f t="shared" si="46"/>
        <v>1175.6100000000006</v>
      </c>
      <c r="J1538" s="11" t="str">
        <f t="shared" si="47"/>
        <v>P0128|Jan</v>
      </c>
    </row>
    <row r="1539" spans="1:10" ht="15" customHeight="1" x14ac:dyDescent="0.25">
      <c r="A1539" s="2" t="s">
        <v>291</v>
      </c>
      <c r="B1539" s="2" t="s">
        <v>12</v>
      </c>
      <c r="C1539" s="4">
        <v>59.241420669577899</v>
      </c>
      <c r="D1539" s="4">
        <v>11.04</v>
      </c>
      <c r="E1539" s="4">
        <v>652.19912663755497</v>
      </c>
      <c r="F1539" s="4">
        <v>137.159452692868</v>
      </c>
      <c r="G1539" s="4">
        <v>85.96</v>
      </c>
      <c r="H1539" s="4">
        <v>111.67</v>
      </c>
      <c r="I1539" s="5">
        <f t="shared" si="46"/>
        <v>1057.2700000000009</v>
      </c>
      <c r="J1539" s="11" t="str">
        <f t="shared" si="47"/>
        <v>P0128|Feb</v>
      </c>
    </row>
    <row r="1540" spans="1:10" ht="15" customHeight="1" x14ac:dyDescent="0.25">
      <c r="A1540" s="2" t="s">
        <v>291</v>
      </c>
      <c r="B1540" s="2" t="s">
        <v>13</v>
      </c>
      <c r="C1540" s="4">
        <v>38.97275692014</v>
      </c>
      <c r="D1540" s="4">
        <v>18.600000000000001</v>
      </c>
      <c r="E1540" s="4">
        <v>653.94965001590799</v>
      </c>
      <c r="F1540" s="4">
        <v>137.527593063952</v>
      </c>
      <c r="G1540" s="4">
        <v>85.96</v>
      </c>
      <c r="H1540" s="4">
        <v>111.67</v>
      </c>
      <c r="I1540" s="5">
        <f t="shared" si="46"/>
        <v>1046.68</v>
      </c>
      <c r="J1540" s="11" t="str">
        <f t="shared" si="47"/>
        <v>P0128|Mar</v>
      </c>
    </row>
    <row r="1541" spans="1:10" ht="15" customHeight="1" x14ac:dyDescent="0.25">
      <c r="A1541" s="2" t="s">
        <v>293</v>
      </c>
      <c r="B1541" s="2" t="s">
        <v>2</v>
      </c>
      <c r="C1541" s="4">
        <v>88.748643096034399</v>
      </c>
      <c r="D1541" s="4">
        <v>19.940000000000001</v>
      </c>
      <c r="E1541" s="4">
        <v>783.32135690396603</v>
      </c>
      <c r="F1541" s="4">
        <v>0</v>
      </c>
      <c r="G1541" s="4">
        <v>85.96</v>
      </c>
      <c r="H1541" s="4">
        <v>119.25</v>
      </c>
      <c r="I1541" s="5">
        <f t="shared" ref="I1541:I1604" si="48">SUM(C1541:H1541)</f>
        <v>1097.2200000000005</v>
      </c>
      <c r="J1541" s="11" t="str">
        <f t="shared" ref="J1541:J1604" si="49">A1541&amp;"|"&amp;B1541</f>
        <v>P0129|Apr</v>
      </c>
    </row>
    <row r="1542" spans="1:10" ht="15" customHeight="1" x14ac:dyDescent="0.25">
      <c r="A1542" s="2" t="s">
        <v>293</v>
      </c>
      <c r="B1542" s="2" t="s">
        <v>3</v>
      </c>
      <c r="C1542" s="4">
        <v>433.17040196516302</v>
      </c>
      <c r="D1542" s="4">
        <v>20.170000000000002</v>
      </c>
      <c r="E1542" s="4">
        <v>649.09959803483696</v>
      </c>
      <c r="F1542" s="4">
        <v>0</v>
      </c>
      <c r="G1542" s="4">
        <v>85.96</v>
      </c>
      <c r="H1542" s="4">
        <v>775.48</v>
      </c>
      <c r="I1542" s="5">
        <f t="shared" si="48"/>
        <v>1963.88</v>
      </c>
      <c r="J1542" s="11" t="str">
        <f t="shared" si="49"/>
        <v>P0129|May</v>
      </c>
    </row>
    <row r="1543" spans="1:10" ht="15" customHeight="1" x14ac:dyDescent="0.25">
      <c r="A1543" s="2" t="s">
        <v>293</v>
      </c>
      <c r="B1543" s="2" t="s">
        <v>4</v>
      </c>
      <c r="C1543" s="4">
        <v>65.2435924189232</v>
      </c>
      <c r="D1543" s="4">
        <v>21.54</v>
      </c>
      <c r="E1543" s="4">
        <v>783.00640758107704</v>
      </c>
      <c r="F1543" s="4">
        <v>0</v>
      </c>
      <c r="G1543" s="4">
        <v>85.96</v>
      </c>
      <c r="H1543" s="4">
        <v>1004.76</v>
      </c>
      <c r="I1543" s="5">
        <f t="shared" si="48"/>
        <v>1960.5100000000002</v>
      </c>
      <c r="J1543" s="11" t="str">
        <f t="shared" si="49"/>
        <v>P0129|Jun</v>
      </c>
    </row>
    <row r="1544" spans="1:10" ht="15" customHeight="1" x14ac:dyDescent="0.25">
      <c r="A1544" s="2" t="s">
        <v>293</v>
      </c>
      <c r="B1544" s="2" t="s">
        <v>5</v>
      </c>
      <c r="C1544" s="4">
        <v>75.064748618057394</v>
      </c>
      <c r="D1544" s="4">
        <v>23.42</v>
      </c>
      <c r="E1544" s="4">
        <v>965.70525138194296</v>
      </c>
      <c r="F1544" s="4">
        <v>0</v>
      </c>
      <c r="G1544" s="4">
        <v>85.96</v>
      </c>
      <c r="H1544" s="4">
        <v>2693.31</v>
      </c>
      <c r="I1544" s="5">
        <f t="shared" si="48"/>
        <v>3843.46</v>
      </c>
      <c r="J1544" s="11" t="str">
        <f t="shared" si="49"/>
        <v>P0129|Jul</v>
      </c>
    </row>
    <row r="1545" spans="1:10" ht="15" customHeight="1" x14ac:dyDescent="0.25">
      <c r="A1545" s="2" t="s">
        <v>293</v>
      </c>
      <c r="B1545" s="2" t="s">
        <v>6</v>
      </c>
      <c r="C1545" s="4">
        <v>92.3089348775394</v>
      </c>
      <c r="D1545" s="4">
        <v>7.76</v>
      </c>
      <c r="E1545" s="4">
        <v>765.17106512246096</v>
      </c>
      <c r="F1545" s="4">
        <v>0</v>
      </c>
      <c r="G1545" s="4">
        <v>85.96</v>
      </c>
      <c r="H1545" s="4">
        <v>2484.4</v>
      </c>
      <c r="I1545" s="5">
        <f t="shared" si="48"/>
        <v>3435.6000000000004</v>
      </c>
      <c r="J1545" s="11" t="str">
        <f t="shared" si="49"/>
        <v>P0129|Aug</v>
      </c>
    </row>
    <row r="1546" spans="1:10" ht="15" customHeight="1" x14ac:dyDescent="0.25">
      <c r="A1546" s="2" t="s">
        <v>293</v>
      </c>
      <c r="B1546" s="2" t="s">
        <v>7</v>
      </c>
      <c r="C1546" s="4">
        <v>47.753365956485702</v>
      </c>
      <c r="D1546" s="4">
        <v>15.55</v>
      </c>
      <c r="E1546" s="4">
        <v>798.36663404351395</v>
      </c>
      <c r="F1546" s="4">
        <v>0</v>
      </c>
      <c r="G1546" s="4">
        <v>85.96</v>
      </c>
      <c r="H1546" s="4">
        <v>531.9</v>
      </c>
      <c r="I1546" s="5">
        <f t="shared" si="48"/>
        <v>1479.5299999999997</v>
      </c>
      <c r="J1546" s="11" t="str">
        <f t="shared" si="49"/>
        <v>P0129|Sep</v>
      </c>
    </row>
    <row r="1547" spans="1:10" ht="15" customHeight="1" x14ac:dyDescent="0.25">
      <c r="A1547" s="2" t="s">
        <v>293</v>
      </c>
      <c r="B1547" s="2" t="s">
        <v>8</v>
      </c>
      <c r="C1547" s="4">
        <v>72.539365929677601</v>
      </c>
      <c r="D1547" s="4">
        <v>11.05</v>
      </c>
      <c r="E1547" s="4">
        <v>786.47063407032203</v>
      </c>
      <c r="F1547" s="4">
        <v>0</v>
      </c>
      <c r="G1547" s="4">
        <v>85.96</v>
      </c>
      <c r="H1547" s="4">
        <v>367.9</v>
      </c>
      <c r="I1547" s="5">
        <f t="shared" si="48"/>
        <v>1323.9199999999996</v>
      </c>
      <c r="J1547" s="11" t="str">
        <f t="shared" si="49"/>
        <v>P0129|Oct</v>
      </c>
    </row>
    <row r="1548" spans="1:10" ht="15" customHeight="1" x14ac:dyDescent="0.25">
      <c r="A1548" s="2" t="s">
        <v>293</v>
      </c>
      <c r="B1548" s="2" t="s">
        <v>9</v>
      </c>
      <c r="C1548" s="4">
        <v>82.423658518477296</v>
      </c>
      <c r="D1548" s="4">
        <v>15.59</v>
      </c>
      <c r="E1548" s="4">
        <v>701.95460029326102</v>
      </c>
      <c r="F1548" s="4">
        <v>221.45174118826199</v>
      </c>
      <c r="G1548" s="4">
        <v>85.96</v>
      </c>
      <c r="H1548" s="4">
        <v>94.93</v>
      </c>
      <c r="I1548" s="5">
        <f t="shared" si="48"/>
        <v>1202.3100000000004</v>
      </c>
      <c r="J1548" s="11" t="str">
        <f t="shared" si="49"/>
        <v>P0129|Nov</v>
      </c>
    </row>
    <row r="1549" spans="1:10" ht="15" customHeight="1" x14ac:dyDescent="0.25">
      <c r="A1549" s="2" t="s">
        <v>293</v>
      </c>
      <c r="B1549" s="2" t="s">
        <v>10</v>
      </c>
      <c r="C1549" s="4">
        <v>61.616955296012897</v>
      </c>
      <c r="D1549" s="4">
        <v>21.02</v>
      </c>
      <c r="E1549" s="4">
        <v>1560.4832863471599</v>
      </c>
      <c r="F1549" s="4">
        <v>164.09975835682599</v>
      </c>
      <c r="G1549" s="4">
        <v>85.96</v>
      </c>
      <c r="H1549" s="4">
        <v>167.51</v>
      </c>
      <c r="I1549" s="5">
        <f t="shared" si="48"/>
        <v>2060.6899999999987</v>
      </c>
      <c r="J1549" s="11" t="str">
        <f t="shared" si="49"/>
        <v>P0129|Dec</v>
      </c>
    </row>
    <row r="1550" spans="1:10" ht="15" customHeight="1" x14ac:dyDescent="0.25">
      <c r="A1550" s="2" t="s">
        <v>293</v>
      </c>
      <c r="B1550" s="2" t="s">
        <v>11</v>
      </c>
      <c r="C1550" s="4">
        <v>75.983036571595406</v>
      </c>
      <c r="D1550" s="4">
        <v>23.82</v>
      </c>
      <c r="E1550" s="4">
        <v>1552.41559957905</v>
      </c>
      <c r="F1550" s="4">
        <v>163.25136384935101</v>
      </c>
      <c r="G1550" s="4">
        <v>85.96</v>
      </c>
      <c r="H1550" s="4">
        <v>167.51</v>
      </c>
      <c r="I1550" s="5">
        <f t="shared" si="48"/>
        <v>2068.9399999999964</v>
      </c>
      <c r="J1550" s="11" t="str">
        <f t="shared" si="49"/>
        <v>P0129|Jan</v>
      </c>
    </row>
    <row r="1551" spans="1:10" ht="15" customHeight="1" x14ac:dyDescent="0.25">
      <c r="A1551" s="2" t="s">
        <v>293</v>
      </c>
      <c r="B1551" s="2" t="s">
        <v>12</v>
      </c>
      <c r="C1551" s="4">
        <v>31.911723596211701</v>
      </c>
      <c r="D1551" s="4">
        <v>15.02</v>
      </c>
      <c r="E1551" s="4">
        <v>1168.33574217873</v>
      </c>
      <c r="F1551" s="4">
        <v>184.29253422505499</v>
      </c>
      <c r="G1551" s="4">
        <v>85.96</v>
      </c>
      <c r="H1551" s="4">
        <v>167.51</v>
      </c>
      <c r="I1551" s="5">
        <f t="shared" si="48"/>
        <v>1653.0299999999968</v>
      </c>
      <c r="J1551" s="11" t="str">
        <f t="shared" si="49"/>
        <v>P0129|Feb</v>
      </c>
    </row>
    <row r="1552" spans="1:10" ht="15" customHeight="1" x14ac:dyDescent="0.25">
      <c r="A1552" s="2" t="s">
        <v>293</v>
      </c>
      <c r="B1552" s="2" t="s">
        <v>13</v>
      </c>
      <c r="C1552" s="4">
        <v>56.896088095736097</v>
      </c>
      <c r="D1552" s="4">
        <v>14.52</v>
      </c>
      <c r="E1552" s="4">
        <v>1134.60244624751</v>
      </c>
      <c r="F1552" s="4">
        <v>178.97146565675499</v>
      </c>
      <c r="G1552" s="4">
        <v>85.96</v>
      </c>
      <c r="H1552" s="4">
        <v>167.51</v>
      </c>
      <c r="I1552" s="5">
        <f t="shared" si="48"/>
        <v>1638.4600000000012</v>
      </c>
      <c r="J1552" s="11" t="str">
        <f t="shared" si="49"/>
        <v>P0129|Mar</v>
      </c>
    </row>
    <row r="1553" spans="1:10" ht="15" customHeight="1" x14ac:dyDescent="0.25">
      <c r="A1553" s="2" t="s">
        <v>295</v>
      </c>
      <c r="B1553" s="2" t="s">
        <v>2</v>
      </c>
      <c r="C1553" s="4">
        <v>25.0705030010092</v>
      </c>
      <c r="D1553" s="4">
        <v>4.04</v>
      </c>
      <c r="E1553" s="4">
        <v>359.60949699899101</v>
      </c>
      <c r="F1553" s="4">
        <v>0</v>
      </c>
      <c r="G1553" s="4">
        <v>85.96</v>
      </c>
      <c r="H1553" s="4">
        <v>39.75</v>
      </c>
      <c r="I1553" s="5">
        <f t="shared" si="48"/>
        <v>514.43000000000018</v>
      </c>
      <c r="J1553" s="11" t="str">
        <f t="shared" si="49"/>
        <v>P0130|Apr</v>
      </c>
    </row>
    <row r="1554" spans="1:10" ht="15" customHeight="1" x14ac:dyDescent="0.25">
      <c r="A1554" s="2" t="s">
        <v>295</v>
      </c>
      <c r="B1554" s="2" t="s">
        <v>3</v>
      </c>
      <c r="C1554" s="4">
        <v>16.322696519039098</v>
      </c>
      <c r="D1554" s="4">
        <v>8.5399999999999991</v>
      </c>
      <c r="E1554" s="4">
        <v>379.49730348096102</v>
      </c>
      <c r="F1554" s="4">
        <v>0</v>
      </c>
      <c r="G1554" s="4">
        <v>85.96</v>
      </c>
      <c r="H1554" s="4">
        <v>258.49</v>
      </c>
      <c r="I1554" s="5">
        <f t="shared" si="48"/>
        <v>748.81000000000017</v>
      </c>
      <c r="J1554" s="11" t="str">
        <f t="shared" si="49"/>
        <v>P0130|May</v>
      </c>
    </row>
    <row r="1555" spans="1:10" ht="15" customHeight="1" x14ac:dyDescent="0.25">
      <c r="A1555" s="2" t="s">
        <v>295</v>
      </c>
      <c r="B1555" s="2" t="s">
        <v>4</v>
      </c>
      <c r="C1555" s="4">
        <v>16.498567674113001</v>
      </c>
      <c r="D1555" s="4">
        <v>6.24</v>
      </c>
      <c r="E1555" s="4">
        <v>437.31143232588698</v>
      </c>
      <c r="F1555" s="4">
        <v>0</v>
      </c>
      <c r="G1555" s="4">
        <v>85.96</v>
      </c>
      <c r="H1555" s="4">
        <v>334.92</v>
      </c>
      <c r="I1555" s="5">
        <f t="shared" si="48"/>
        <v>880.93000000000006</v>
      </c>
      <c r="J1555" s="11" t="str">
        <f t="shared" si="49"/>
        <v>P0130|Jun</v>
      </c>
    </row>
    <row r="1556" spans="1:10" ht="15" customHeight="1" x14ac:dyDescent="0.25">
      <c r="A1556" s="2" t="s">
        <v>295</v>
      </c>
      <c r="B1556" s="2" t="s">
        <v>5</v>
      </c>
      <c r="C1556" s="4">
        <v>12.640174540634099</v>
      </c>
      <c r="D1556" s="4">
        <v>4.04</v>
      </c>
      <c r="E1556" s="4">
        <v>440.81982545936597</v>
      </c>
      <c r="F1556" s="4">
        <v>0</v>
      </c>
      <c r="G1556" s="4">
        <v>85.96</v>
      </c>
      <c r="H1556" s="4">
        <v>897.77</v>
      </c>
      <c r="I1556" s="5">
        <f t="shared" si="48"/>
        <v>1441.23</v>
      </c>
      <c r="J1556" s="11" t="str">
        <f t="shared" si="49"/>
        <v>P0130|Jul</v>
      </c>
    </row>
    <row r="1557" spans="1:10" ht="15" customHeight="1" x14ac:dyDescent="0.25">
      <c r="A1557" s="2" t="s">
        <v>295</v>
      </c>
      <c r="B1557" s="2" t="s">
        <v>6</v>
      </c>
      <c r="C1557" s="4">
        <v>27.1332696420933</v>
      </c>
      <c r="D1557" s="4">
        <v>6.61</v>
      </c>
      <c r="E1557" s="4">
        <v>433.606730357907</v>
      </c>
      <c r="F1557" s="4">
        <v>0</v>
      </c>
      <c r="G1557" s="4">
        <v>85.96</v>
      </c>
      <c r="H1557" s="4">
        <v>828.13</v>
      </c>
      <c r="I1557" s="5">
        <f t="shared" si="48"/>
        <v>1381.4400000000003</v>
      </c>
      <c r="J1557" s="11" t="str">
        <f t="shared" si="49"/>
        <v>P0130|Aug</v>
      </c>
    </row>
    <row r="1558" spans="1:10" ht="15" customHeight="1" x14ac:dyDescent="0.25">
      <c r="A1558" s="2" t="s">
        <v>295</v>
      </c>
      <c r="B1558" s="2" t="s">
        <v>7</v>
      </c>
      <c r="C1558" s="4">
        <v>21.776499812423001</v>
      </c>
      <c r="D1558" s="4">
        <v>9.69</v>
      </c>
      <c r="E1558" s="4">
        <v>361.91350018757697</v>
      </c>
      <c r="F1558" s="4">
        <v>0</v>
      </c>
      <c r="G1558" s="4">
        <v>85.96</v>
      </c>
      <c r="H1558" s="4">
        <v>177.3</v>
      </c>
      <c r="I1558" s="5">
        <f t="shared" si="48"/>
        <v>656.64</v>
      </c>
      <c r="J1558" s="11" t="str">
        <f t="shared" si="49"/>
        <v>P0130|Sep</v>
      </c>
    </row>
    <row r="1559" spans="1:10" ht="15" customHeight="1" x14ac:dyDescent="0.25">
      <c r="A1559" s="2" t="s">
        <v>295</v>
      </c>
      <c r="B1559" s="2" t="s">
        <v>8</v>
      </c>
      <c r="C1559" s="4">
        <v>37.909352769080698</v>
      </c>
      <c r="D1559" s="4">
        <v>7.61</v>
      </c>
      <c r="E1559" s="4">
        <v>354.330647230919</v>
      </c>
      <c r="F1559" s="4">
        <v>0</v>
      </c>
      <c r="G1559" s="4">
        <v>85.96</v>
      </c>
      <c r="H1559" s="4">
        <v>122.63</v>
      </c>
      <c r="I1559" s="5">
        <f t="shared" si="48"/>
        <v>608.4399999999996</v>
      </c>
      <c r="J1559" s="11" t="str">
        <f t="shared" si="49"/>
        <v>P0130|Oct</v>
      </c>
    </row>
    <row r="1560" spans="1:10" ht="15" customHeight="1" x14ac:dyDescent="0.25">
      <c r="A1560" s="2" t="s">
        <v>295</v>
      </c>
      <c r="B1560" s="2" t="s">
        <v>9</v>
      </c>
      <c r="C1560" s="4">
        <v>13.9102588983228</v>
      </c>
      <c r="D1560" s="4">
        <v>8.27</v>
      </c>
      <c r="E1560" s="4">
        <v>323.40892550922302</v>
      </c>
      <c r="F1560" s="4">
        <v>102.02081559245499</v>
      </c>
      <c r="G1560" s="4">
        <v>85.96</v>
      </c>
      <c r="H1560" s="4">
        <v>31.64</v>
      </c>
      <c r="I1560" s="5">
        <f t="shared" si="48"/>
        <v>565.21000000000083</v>
      </c>
      <c r="J1560" s="11" t="str">
        <f t="shared" si="49"/>
        <v>P0130|Nov</v>
      </c>
    </row>
    <row r="1561" spans="1:10" ht="15" customHeight="1" x14ac:dyDescent="0.25">
      <c r="A1561" s="2" t="s">
        <v>295</v>
      </c>
      <c r="B1561" s="2" t="s">
        <v>10</v>
      </c>
      <c r="C1561" s="4">
        <v>22.518612828503301</v>
      </c>
      <c r="D1561" s="4">
        <v>4.9800000000000004</v>
      </c>
      <c r="E1561" s="4">
        <v>718.41858449847496</v>
      </c>
      <c r="F1561" s="4">
        <v>75.542802673021498</v>
      </c>
      <c r="G1561" s="4">
        <v>85.96</v>
      </c>
      <c r="H1561" s="4">
        <v>55.84</v>
      </c>
      <c r="I1561" s="5">
        <f t="shared" si="48"/>
        <v>963.25999999999976</v>
      </c>
      <c r="J1561" s="11" t="str">
        <f t="shared" si="49"/>
        <v>P0130|Dec</v>
      </c>
    </row>
    <row r="1562" spans="1:10" ht="15" customHeight="1" x14ac:dyDescent="0.25">
      <c r="A1562" s="2" t="s">
        <v>295</v>
      </c>
      <c r="B1562" s="2" t="s">
        <v>11</v>
      </c>
      <c r="C1562" s="4">
        <v>13.727718925839801</v>
      </c>
      <c r="D1562" s="4">
        <v>12.19</v>
      </c>
      <c r="E1562" s="4">
        <v>720.50055594865103</v>
      </c>
      <c r="F1562" s="4">
        <v>75.761725125509599</v>
      </c>
      <c r="G1562" s="4">
        <v>85.96</v>
      </c>
      <c r="H1562" s="4">
        <v>55.84</v>
      </c>
      <c r="I1562" s="5">
        <f t="shared" si="48"/>
        <v>963.98000000000059</v>
      </c>
      <c r="J1562" s="11" t="str">
        <f t="shared" si="49"/>
        <v>P0130|Jan</v>
      </c>
    </row>
    <row r="1563" spans="1:10" ht="15" customHeight="1" x14ac:dyDescent="0.25">
      <c r="A1563" s="2" t="s">
        <v>295</v>
      </c>
      <c r="B1563" s="2" t="s">
        <v>12</v>
      </c>
      <c r="C1563" s="4">
        <v>296.52414223400098</v>
      </c>
      <c r="D1563" s="4">
        <v>6.55</v>
      </c>
      <c r="E1563" s="4">
        <v>569.93981558169105</v>
      </c>
      <c r="F1563" s="4">
        <v>71.916042184307898</v>
      </c>
      <c r="G1563" s="4">
        <v>85.96</v>
      </c>
      <c r="H1563" s="4">
        <v>55.84</v>
      </c>
      <c r="I1563" s="5">
        <f t="shared" si="48"/>
        <v>1086.7299999999998</v>
      </c>
      <c r="J1563" s="11" t="str">
        <f t="shared" si="49"/>
        <v>P0130|Feb</v>
      </c>
    </row>
    <row r="1564" spans="1:10" ht="15" customHeight="1" x14ac:dyDescent="0.25">
      <c r="A1564" s="2" t="s">
        <v>295</v>
      </c>
      <c r="B1564" s="2" t="s">
        <v>13</v>
      </c>
      <c r="C1564" s="4">
        <v>14.236138876253399</v>
      </c>
      <c r="D1564" s="4">
        <v>4.04</v>
      </c>
      <c r="E1564" s="4">
        <v>619.57478788837705</v>
      </c>
      <c r="F1564" s="4">
        <v>78.1790732353697</v>
      </c>
      <c r="G1564" s="4">
        <v>85.96</v>
      </c>
      <c r="H1564" s="4">
        <v>55.84</v>
      </c>
      <c r="I1564" s="5">
        <f t="shared" si="48"/>
        <v>857.83000000000027</v>
      </c>
      <c r="J1564" s="11" t="str">
        <f t="shared" si="49"/>
        <v>P0130|Mar</v>
      </c>
    </row>
    <row r="1565" spans="1:10" ht="15" customHeight="1" x14ac:dyDescent="0.25">
      <c r="A1565" s="2" t="s">
        <v>297</v>
      </c>
      <c r="B1565" s="2" t="s">
        <v>2</v>
      </c>
      <c r="C1565" s="4">
        <v>39.273943661971799</v>
      </c>
      <c r="D1565" s="4">
        <v>4.04</v>
      </c>
      <c r="E1565" s="4">
        <v>359.07605633802802</v>
      </c>
      <c r="F1565" s="4">
        <v>0</v>
      </c>
      <c r="G1565" s="4">
        <v>85.96</v>
      </c>
      <c r="H1565" s="4">
        <v>39.75</v>
      </c>
      <c r="I1565" s="5">
        <f t="shared" si="48"/>
        <v>528.0999999999998</v>
      </c>
      <c r="J1565" s="11" t="str">
        <f t="shared" si="49"/>
        <v>P0131|Apr</v>
      </c>
    </row>
    <row r="1566" spans="1:10" ht="15" customHeight="1" x14ac:dyDescent="0.25">
      <c r="A1566" s="2" t="s">
        <v>297</v>
      </c>
      <c r="B1566" s="2" t="s">
        <v>3</v>
      </c>
      <c r="C1566" s="4">
        <v>29.072602121180299</v>
      </c>
      <c r="D1566" s="4">
        <v>4.04</v>
      </c>
      <c r="E1566" s="4">
        <v>353.85739787882</v>
      </c>
      <c r="F1566" s="4">
        <v>0</v>
      </c>
      <c r="G1566" s="4">
        <v>85.96</v>
      </c>
      <c r="H1566" s="4">
        <v>258.49</v>
      </c>
      <c r="I1566" s="5">
        <f t="shared" si="48"/>
        <v>731.4200000000003</v>
      </c>
      <c r="J1566" s="11" t="str">
        <f t="shared" si="49"/>
        <v>P0131|May</v>
      </c>
    </row>
    <row r="1567" spans="1:10" ht="15" customHeight="1" x14ac:dyDescent="0.25">
      <c r="A1567" s="2" t="s">
        <v>297</v>
      </c>
      <c r="B1567" s="2" t="s">
        <v>4</v>
      </c>
      <c r="C1567" s="4">
        <v>20.244767535608698</v>
      </c>
      <c r="D1567" s="4">
        <v>10.73</v>
      </c>
      <c r="E1567" s="4">
        <v>354.53523246439102</v>
      </c>
      <c r="F1567" s="4">
        <v>0</v>
      </c>
      <c r="G1567" s="4">
        <v>85.96</v>
      </c>
      <c r="H1567" s="4">
        <v>334.92</v>
      </c>
      <c r="I1567" s="5">
        <f t="shared" si="48"/>
        <v>806.38999999999965</v>
      </c>
      <c r="J1567" s="11" t="str">
        <f t="shared" si="49"/>
        <v>P0131|Jun</v>
      </c>
    </row>
    <row r="1568" spans="1:10" ht="15" customHeight="1" x14ac:dyDescent="0.25">
      <c r="A1568" s="2" t="s">
        <v>297</v>
      </c>
      <c r="B1568" s="2" t="s">
        <v>5</v>
      </c>
      <c r="C1568" s="4">
        <v>12.5021935412601</v>
      </c>
      <c r="D1568" s="4">
        <v>4.04</v>
      </c>
      <c r="E1568" s="4">
        <v>436.00780645873999</v>
      </c>
      <c r="F1568" s="4">
        <v>0</v>
      </c>
      <c r="G1568" s="4">
        <v>85.96</v>
      </c>
      <c r="H1568" s="4">
        <v>897.77</v>
      </c>
      <c r="I1568" s="5">
        <f t="shared" si="48"/>
        <v>1436.2800000000002</v>
      </c>
      <c r="J1568" s="11" t="str">
        <f t="shared" si="49"/>
        <v>P0131|Jul</v>
      </c>
    </row>
    <row r="1569" spans="1:10" ht="15" customHeight="1" x14ac:dyDescent="0.25">
      <c r="A1569" s="2" t="s">
        <v>297</v>
      </c>
      <c r="B1569" s="2" t="s">
        <v>6</v>
      </c>
      <c r="C1569" s="4">
        <v>24.546884234686601</v>
      </c>
      <c r="D1569" s="4">
        <v>6.73</v>
      </c>
      <c r="E1569" s="4">
        <v>436.683115765313</v>
      </c>
      <c r="F1569" s="4">
        <v>0</v>
      </c>
      <c r="G1569" s="4">
        <v>85.96</v>
      </c>
      <c r="H1569" s="4">
        <v>828.13</v>
      </c>
      <c r="I1569" s="5">
        <f t="shared" si="48"/>
        <v>1382.0499999999997</v>
      </c>
      <c r="J1569" s="11" t="str">
        <f t="shared" si="49"/>
        <v>P0131|Aug</v>
      </c>
    </row>
    <row r="1570" spans="1:10" ht="15" customHeight="1" x14ac:dyDescent="0.25">
      <c r="A1570" s="2" t="s">
        <v>297</v>
      </c>
      <c r="B1570" s="2" t="s">
        <v>7</v>
      </c>
      <c r="C1570" s="4">
        <v>34.6761753605956</v>
      </c>
      <c r="D1570" s="4">
        <v>6.28</v>
      </c>
      <c r="E1570" s="4">
        <v>350.14382463940399</v>
      </c>
      <c r="F1570" s="4">
        <v>0</v>
      </c>
      <c r="G1570" s="4">
        <v>85.96</v>
      </c>
      <c r="H1570" s="4">
        <v>177.3</v>
      </c>
      <c r="I1570" s="5">
        <f t="shared" si="48"/>
        <v>654.35999999999956</v>
      </c>
      <c r="J1570" s="11" t="str">
        <f t="shared" si="49"/>
        <v>P0131|Sep</v>
      </c>
    </row>
    <row r="1571" spans="1:10" ht="15" customHeight="1" x14ac:dyDescent="0.25">
      <c r="A1571" s="2" t="s">
        <v>297</v>
      </c>
      <c r="B1571" s="2" t="s">
        <v>8</v>
      </c>
      <c r="C1571" s="4">
        <v>17.082142585860801</v>
      </c>
      <c r="D1571" s="4">
        <v>8.32</v>
      </c>
      <c r="E1571" s="4">
        <v>361.78785741413901</v>
      </c>
      <c r="F1571" s="4">
        <v>0</v>
      </c>
      <c r="G1571" s="4">
        <v>85.96</v>
      </c>
      <c r="H1571" s="4">
        <v>122.63</v>
      </c>
      <c r="I1571" s="5">
        <f t="shared" si="48"/>
        <v>595.77999999999975</v>
      </c>
      <c r="J1571" s="11" t="str">
        <f t="shared" si="49"/>
        <v>P0131|Oct</v>
      </c>
    </row>
    <row r="1572" spans="1:10" ht="15" customHeight="1" x14ac:dyDescent="0.25">
      <c r="A1572" s="2" t="s">
        <v>297</v>
      </c>
      <c r="B1572" s="2" t="s">
        <v>9</v>
      </c>
      <c r="C1572" s="4">
        <v>14.0919971558827</v>
      </c>
      <c r="D1572" s="4">
        <v>4.24</v>
      </c>
      <c r="E1572" s="4">
        <v>327.63427997825102</v>
      </c>
      <c r="F1572" s="4">
        <v>103.353722865866</v>
      </c>
      <c r="G1572" s="4">
        <v>85.96</v>
      </c>
      <c r="H1572" s="4">
        <v>31.64</v>
      </c>
      <c r="I1572" s="5">
        <f t="shared" si="48"/>
        <v>566.91999999999973</v>
      </c>
      <c r="J1572" s="11" t="str">
        <f t="shared" si="49"/>
        <v>P0131|Nov</v>
      </c>
    </row>
    <row r="1573" spans="1:10" ht="15" customHeight="1" x14ac:dyDescent="0.25">
      <c r="A1573" s="2" t="s">
        <v>297</v>
      </c>
      <c r="B1573" s="2" t="s">
        <v>10</v>
      </c>
      <c r="C1573" s="4">
        <v>13.989589880922299</v>
      </c>
      <c r="D1573" s="4">
        <v>5.39</v>
      </c>
      <c r="E1573" s="4">
        <v>723.45773331312205</v>
      </c>
      <c r="F1573" s="4">
        <v>76.072676805955595</v>
      </c>
      <c r="G1573" s="4">
        <v>85.96</v>
      </c>
      <c r="H1573" s="4">
        <v>55.84</v>
      </c>
      <c r="I1573" s="5">
        <f t="shared" si="48"/>
        <v>960.70999999999992</v>
      </c>
      <c r="J1573" s="11" t="str">
        <f t="shared" si="49"/>
        <v>P0131|Dec</v>
      </c>
    </row>
    <row r="1574" spans="1:10" ht="15" customHeight="1" x14ac:dyDescent="0.25">
      <c r="A1574" s="2" t="s">
        <v>297</v>
      </c>
      <c r="B1574" s="2" t="s">
        <v>11</v>
      </c>
      <c r="C1574" s="4">
        <v>10.803602337553899</v>
      </c>
      <c r="D1574" s="4">
        <v>7.16</v>
      </c>
      <c r="E1574" s="4">
        <v>627.95046611938199</v>
      </c>
      <c r="F1574" s="4">
        <v>79.235931543063899</v>
      </c>
      <c r="G1574" s="4">
        <v>85.96</v>
      </c>
      <c r="H1574" s="4">
        <v>55.84</v>
      </c>
      <c r="I1574" s="5">
        <f t="shared" si="48"/>
        <v>866.94999999999982</v>
      </c>
      <c r="J1574" s="11" t="str">
        <f t="shared" si="49"/>
        <v>P0131|Jan</v>
      </c>
    </row>
    <row r="1575" spans="1:10" ht="15" customHeight="1" x14ac:dyDescent="0.25">
      <c r="A1575" s="2" t="s">
        <v>297</v>
      </c>
      <c r="B1575" s="2" t="s">
        <v>12</v>
      </c>
      <c r="C1575" s="4">
        <v>40.801389968493403</v>
      </c>
      <c r="D1575" s="4">
        <v>7.37</v>
      </c>
      <c r="E1575" s="4">
        <v>525.89122185681799</v>
      </c>
      <c r="F1575" s="4">
        <v>82.947388174688996</v>
      </c>
      <c r="G1575" s="4">
        <v>85.96</v>
      </c>
      <c r="H1575" s="4">
        <v>55.84</v>
      </c>
      <c r="I1575" s="5">
        <f t="shared" si="48"/>
        <v>798.8100000000004</v>
      </c>
      <c r="J1575" s="11" t="str">
        <f t="shared" si="49"/>
        <v>P0131|Feb</v>
      </c>
    </row>
    <row r="1576" spans="1:10" ht="15" customHeight="1" x14ac:dyDescent="0.25">
      <c r="A1576" s="2" t="s">
        <v>297</v>
      </c>
      <c r="B1576" s="2" t="s">
        <v>13</v>
      </c>
      <c r="C1576" s="4">
        <v>32.862488706748003</v>
      </c>
      <c r="D1576" s="4">
        <v>5.67</v>
      </c>
      <c r="E1576" s="4">
        <v>527.23774041820002</v>
      </c>
      <c r="F1576" s="4">
        <v>83.159770875052402</v>
      </c>
      <c r="G1576" s="4">
        <v>85.96</v>
      </c>
      <c r="H1576" s="4">
        <v>55.84</v>
      </c>
      <c r="I1576" s="5">
        <f t="shared" si="48"/>
        <v>790.73000000000059</v>
      </c>
      <c r="J1576" s="11" t="str">
        <f t="shared" si="49"/>
        <v>P0131|Mar</v>
      </c>
    </row>
    <row r="1577" spans="1:10" ht="15" customHeight="1" x14ac:dyDescent="0.25">
      <c r="A1577" s="2" t="s">
        <v>299</v>
      </c>
      <c r="B1577" s="2" t="s">
        <v>2</v>
      </c>
      <c r="C1577" s="4">
        <v>52.859601348380501</v>
      </c>
      <c r="D1577" s="4">
        <v>11.1</v>
      </c>
      <c r="E1577" s="4">
        <v>664.16039865161997</v>
      </c>
      <c r="F1577" s="4">
        <v>0</v>
      </c>
      <c r="G1577" s="4">
        <v>85.96</v>
      </c>
      <c r="H1577" s="4">
        <v>99.37</v>
      </c>
      <c r="I1577" s="5">
        <f t="shared" si="48"/>
        <v>913.4500000000005</v>
      </c>
      <c r="J1577" s="11" t="str">
        <f t="shared" si="49"/>
        <v>P0132|Apr</v>
      </c>
    </row>
    <row r="1578" spans="1:10" ht="15" customHeight="1" x14ac:dyDescent="0.25">
      <c r="A1578" s="2" t="s">
        <v>299</v>
      </c>
      <c r="B1578" s="2" t="s">
        <v>3</v>
      </c>
      <c r="C1578" s="4">
        <v>64.294324690681506</v>
      </c>
      <c r="D1578" s="4">
        <v>15.32</v>
      </c>
      <c r="E1578" s="4">
        <v>661.14567530931799</v>
      </c>
      <c r="F1578" s="4">
        <v>0</v>
      </c>
      <c r="G1578" s="4">
        <v>85.96</v>
      </c>
      <c r="H1578" s="4">
        <v>646.23</v>
      </c>
      <c r="I1578" s="5">
        <f t="shared" si="48"/>
        <v>1472.9499999999996</v>
      </c>
      <c r="J1578" s="11" t="str">
        <f t="shared" si="49"/>
        <v>P0132|May</v>
      </c>
    </row>
    <row r="1579" spans="1:10" ht="15" customHeight="1" x14ac:dyDescent="0.25">
      <c r="A1579" s="2" t="s">
        <v>299</v>
      </c>
      <c r="B1579" s="2" t="s">
        <v>4</v>
      </c>
      <c r="C1579" s="4">
        <v>56.224622105723</v>
      </c>
      <c r="D1579" s="4">
        <v>20.63</v>
      </c>
      <c r="E1579" s="4">
        <v>649.615377894277</v>
      </c>
      <c r="F1579" s="4">
        <v>0</v>
      </c>
      <c r="G1579" s="4">
        <v>85.96</v>
      </c>
      <c r="H1579" s="4">
        <v>837.3</v>
      </c>
      <c r="I1579" s="5">
        <f t="shared" si="48"/>
        <v>1649.73</v>
      </c>
      <c r="J1579" s="11" t="str">
        <f t="shared" si="49"/>
        <v>P0132|Jun</v>
      </c>
    </row>
    <row r="1580" spans="1:10" ht="15" customHeight="1" x14ac:dyDescent="0.25">
      <c r="A1580" s="2" t="s">
        <v>299</v>
      </c>
      <c r="B1580" s="2" t="s">
        <v>5</v>
      </c>
      <c r="C1580" s="4">
        <v>50.3702518771602</v>
      </c>
      <c r="D1580" s="4">
        <v>12.79</v>
      </c>
      <c r="E1580" s="4">
        <v>811.53974812284002</v>
      </c>
      <c r="F1580" s="4">
        <v>0</v>
      </c>
      <c r="G1580" s="4">
        <v>85.96</v>
      </c>
      <c r="H1580" s="4">
        <v>2244.4299999999998</v>
      </c>
      <c r="I1580" s="5">
        <f t="shared" si="48"/>
        <v>3205.09</v>
      </c>
      <c r="J1580" s="11" t="str">
        <f t="shared" si="49"/>
        <v>P0132|Jul</v>
      </c>
    </row>
    <row r="1581" spans="1:10" ht="15" customHeight="1" x14ac:dyDescent="0.25">
      <c r="A1581" s="2" t="s">
        <v>299</v>
      </c>
      <c r="B1581" s="2" t="s">
        <v>6</v>
      </c>
      <c r="C1581" s="4">
        <v>59.2031564610079</v>
      </c>
      <c r="D1581" s="4">
        <v>12.45</v>
      </c>
      <c r="E1581" s="4">
        <v>643.55684353899198</v>
      </c>
      <c r="F1581" s="4">
        <v>0</v>
      </c>
      <c r="G1581" s="4">
        <v>85.96</v>
      </c>
      <c r="H1581" s="4">
        <v>2070.33</v>
      </c>
      <c r="I1581" s="5">
        <f t="shared" si="48"/>
        <v>2871.5</v>
      </c>
      <c r="J1581" s="11" t="str">
        <f t="shared" si="49"/>
        <v>P0132|Aug</v>
      </c>
    </row>
    <row r="1582" spans="1:10" ht="15" customHeight="1" x14ac:dyDescent="0.25">
      <c r="A1582" s="2" t="s">
        <v>299</v>
      </c>
      <c r="B1582" s="2" t="s">
        <v>7</v>
      </c>
      <c r="C1582" s="4">
        <v>30.088048411497699</v>
      </c>
      <c r="D1582" s="4">
        <v>19.5</v>
      </c>
      <c r="E1582" s="4">
        <v>655.71195158850196</v>
      </c>
      <c r="F1582" s="4">
        <v>0</v>
      </c>
      <c r="G1582" s="4">
        <v>85.96</v>
      </c>
      <c r="H1582" s="4">
        <v>443.25</v>
      </c>
      <c r="I1582" s="5">
        <f t="shared" si="48"/>
        <v>1234.5099999999998</v>
      </c>
      <c r="J1582" s="11" t="str">
        <f t="shared" si="49"/>
        <v>P0132|Sep</v>
      </c>
    </row>
    <row r="1583" spans="1:10" ht="15" customHeight="1" x14ac:dyDescent="0.25">
      <c r="A1583" s="2" t="s">
        <v>299</v>
      </c>
      <c r="B1583" s="2" t="s">
        <v>8</v>
      </c>
      <c r="C1583" s="4">
        <v>116.544868276766</v>
      </c>
      <c r="D1583" s="4">
        <v>17.16</v>
      </c>
      <c r="E1583" s="4">
        <v>636.17513172323402</v>
      </c>
      <c r="F1583" s="4">
        <v>0</v>
      </c>
      <c r="G1583" s="4">
        <v>85.96</v>
      </c>
      <c r="H1583" s="4">
        <v>306.58</v>
      </c>
      <c r="I1583" s="5">
        <f t="shared" si="48"/>
        <v>1162.42</v>
      </c>
      <c r="J1583" s="11" t="str">
        <f t="shared" si="49"/>
        <v>P0132|Oct</v>
      </c>
    </row>
    <row r="1584" spans="1:10" ht="15" customHeight="1" x14ac:dyDescent="0.25">
      <c r="A1584" s="2" t="s">
        <v>299</v>
      </c>
      <c r="B1584" s="2" t="s">
        <v>9</v>
      </c>
      <c r="C1584" s="4">
        <v>50.639898602974299</v>
      </c>
      <c r="D1584" s="4">
        <v>13.87</v>
      </c>
      <c r="E1584" s="4">
        <v>595.98539882830096</v>
      </c>
      <c r="F1584" s="4">
        <v>190.39470256872499</v>
      </c>
      <c r="G1584" s="4">
        <v>85.96</v>
      </c>
      <c r="H1584" s="4">
        <v>79.11</v>
      </c>
      <c r="I1584" s="5">
        <f t="shared" si="48"/>
        <v>1015.9600000000004</v>
      </c>
      <c r="J1584" s="11" t="str">
        <f t="shared" si="49"/>
        <v>P0132|Nov</v>
      </c>
    </row>
    <row r="1585" spans="1:10" ht="15" customHeight="1" x14ac:dyDescent="0.25">
      <c r="A1585" s="2" t="s">
        <v>299</v>
      </c>
      <c r="B1585" s="2" t="s">
        <v>10</v>
      </c>
      <c r="C1585" s="4">
        <v>46.108093126385803</v>
      </c>
      <c r="D1585" s="4">
        <v>15.16</v>
      </c>
      <c r="E1585" s="4">
        <v>1306.74057649667</v>
      </c>
      <c r="F1585" s="4">
        <v>139.15133037694</v>
      </c>
      <c r="G1585" s="4">
        <v>85.96</v>
      </c>
      <c r="H1585" s="4">
        <v>139.59</v>
      </c>
      <c r="I1585" s="5">
        <f t="shared" si="48"/>
        <v>1732.7099999999957</v>
      </c>
      <c r="J1585" s="11" t="str">
        <f t="shared" si="49"/>
        <v>P0132|Dec</v>
      </c>
    </row>
    <row r="1586" spans="1:10" ht="15" customHeight="1" x14ac:dyDescent="0.25">
      <c r="A1586" s="2" t="s">
        <v>299</v>
      </c>
      <c r="B1586" s="2" t="s">
        <v>11</v>
      </c>
      <c r="C1586" s="4">
        <v>52.514051985294898</v>
      </c>
      <c r="D1586" s="4">
        <v>14.07</v>
      </c>
      <c r="E1586" s="4">
        <v>1132.8809685522399</v>
      </c>
      <c r="F1586" s="4">
        <v>144.76497946246599</v>
      </c>
      <c r="G1586" s="4">
        <v>85.96</v>
      </c>
      <c r="H1586" s="4">
        <v>139.59</v>
      </c>
      <c r="I1586" s="5">
        <f t="shared" si="48"/>
        <v>1569.7800000000009</v>
      </c>
      <c r="J1586" s="11" t="str">
        <f t="shared" si="49"/>
        <v>P0132|Jan</v>
      </c>
    </row>
    <row r="1587" spans="1:10" ht="15" customHeight="1" x14ac:dyDescent="0.25">
      <c r="A1587" s="2" t="s">
        <v>299</v>
      </c>
      <c r="B1587" s="2" t="s">
        <v>12</v>
      </c>
      <c r="C1587" s="4">
        <v>47.926213808171902</v>
      </c>
      <c r="D1587" s="4">
        <v>9.8699999999999992</v>
      </c>
      <c r="E1587" s="4">
        <v>965.24433163685796</v>
      </c>
      <c r="F1587" s="4">
        <v>154.17945455496999</v>
      </c>
      <c r="G1587" s="4">
        <v>85.96</v>
      </c>
      <c r="H1587" s="4">
        <v>139.59</v>
      </c>
      <c r="I1587" s="5">
        <f t="shared" si="48"/>
        <v>1402.7699999999998</v>
      </c>
      <c r="J1587" s="11" t="str">
        <f t="shared" si="49"/>
        <v>P0132|Feb</v>
      </c>
    </row>
    <row r="1588" spans="1:10" ht="15" customHeight="1" x14ac:dyDescent="0.25">
      <c r="A1588" s="2" t="s">
        <v>299</v>
      </c>
      <c r="B1588" s="2" t="s">
        <v>13</v>
      </c>
      <c r="C1588" s="4">
        <v>76.382309754851903</v>
      </c>
      <c r="D1588" s="4">
        <v>4.04</v>
      </c>
      <c r="E1588" s="4">
        <v>960.66905005107196</v>
      </c>
      <c r="F1588" s="4">
        <v>153.44864019407601</v>
      </c>
      <c r="G1588" s="4">
        <v>85.96</v>
      </c>
      <c r="H1588" s="4">
        <v>139.59</v>
      </c>
      <c r="I1588" s="5">
        <f t="shared" si="48"/>
        <v>1420.09</v>
      </c>
      <c r="J1588" s="11" t="str">
        <f t="shared" si="49"/>
        <v>P0132|Mar</v>
      </c>
    </row>
    <row r="1589" spans="1:10" ht="15" customHeight="1" x14ac:dyDescent="0.25">
      <c r="A1589" s="2" t="s">
        <v>301</v>
      </c>
      <c r="B1589" s="2" t="s">
        <v>2</v>
      </c>
      <c r="C1589" s="4">
        <v>85.698689449144297</v>
      </c>
      <c r="D1589" s="4">
        <v>17.61</v>
      </c>
      <c r="E1589" s="4">
        <v>642.18131055085598</v>
      </c>
      <c r="F1589" s="4">
        <v>0</v>
      </c>
      <c r="G1589" s="4">
        <v>85.96</v>
      </c>
      <c r="H1589" s="4">
        <v>99.37</v>
      </c>
      <c r="I1589" s="5">
        <f t="shared" si="48"/>
        <v>930.82000000000028</v>
      </c>
      <c r="J1589" s="11" t="str">
        <f t="shared" si="49"/>
        <v>P0133|Apr</v>
      </c>
    </row>
    <row r="1590" spans="1:10" ht="15" customHeight="1" x14ac:dyDescent="0.25">
      <c r="A1590" s="2" t="s">
        <v>301</v>
      </c>
      <c r="B1590" s="2" t="s">
        <v>3</v>
      </c>
      <c r="C1590" s="4">
        <v>74.123427670275305</v>
      </c>
      <c r="D1590" s="4">
        <v>13.77</v>
      </c>
      <c r="E1590" s="4">
        <v>651.90657232972501</v>
      </c>
      <c r="F1590" s="4">
        <v>0</v>
      </c>
      <c r="G1590" s="4">
        <v>85.96</v>
      </c>
      <c r="H1590" s="4">
        <v>646.23</v>
      </c>
      <c r="I1590" s="5">
        <f t="shared" si="48"/>
        <v>1471.9900000000002</v>
      </c>
      <c r="J1590" s="11" t="str">
        <f t="shared" si="49"/>
        <v>P0133|May</v>
      </c>
    </row>
    <row r="1591" spans="1:10" ht="15" customHeight="1" x14ac:dyDescent="0.25">
      <c r="A1591" s="2" t="s">
        <v>301</v>
      </c>
      <c r="B1591" s="2" t="s">
        <v>4</v>
      </c>
      <c r="C1591" s="4">
        <v>82.092944606413994</v>
      </c>
      <c r="D1591" s="4">
        <v>16.79</v>
      </c>
      <c r="E1591" s="4">
        <v>637.06705539358597</v>
      </c>
      <c r="F1591" s="4">
        <v>0</v>
      </c>
      <c r="G1591" s="4">
        <v>85.96</v>
      </c>
      <c r="H1591" s="4">
        <v>837.3</v>
      </c>
      <c r="I1591" s="5">
        <f t="shared" si="48"/>
        <v>1659.21</v>
      </c>
      <c r="J1591" s="11" t="str">
        <f t="shared" si="49"/>
        <v>P0133|Jun</v>
      </c>
    </row>
    <row r="1592" spans="1:10" ht="15" customHeight="1" x14ac:dyDescent="0.25">
      <c r="A1592" s="2" t="s">
        <v>301</v>
      </c>
      <c r="B1592" s="2" t="s">
        <v>5</v>
      </c>
      <c r="C1592" s="4">
        <v>55.431761722962101</v>
      </c>
      <c r="D1592" s="4">
        <v>16.489999999999998</v>
      </c>
      <c r="E1592" s="4">
        <v>645.64823827703799</v>
      </c>
      <c r="F1592" s="4">
        <v>0</v>
      </c>
      <c r="G1592" s="4">
        <v>85.96</v>
      </c>
      <c r="H1592" s="4">
        <v>2244.4299999999998</v>
      </c>
      <c r="I1592" s="5">
        <f t="shared" si="48"/>
        <v>3047.96</v>
      </c>
      <c r="J1592" s="11" t="str">
        <f t="shared" si="49"/>
        <v>P0133|Jul</v>
      </c>
    </row>
    <row r="1593" spans="1:10" ht="15" customHeight="1" x14ac:dyDescent="0.25">
      <c r="A1593" s="2" t="s">
        <v>301</v>
      </c>
      <c r="B1593" s="2" t="s">
        <v>6</v>
      </c>
      <c r="C1593" s="4">
        <v>32.579728645943199</v>
      </c>
      <c r="D1593" s="4">
        <v>19.440000000000001</v>
      </c>
      <c r="E1593" s="4">
        <v>657.00027135405696</v>
      </c>
      <c r="F1593" s="4">
        <v>0</v>
      </c>
      <c r="G1593" s="4">
        <v>85.96</v>
      </c>
      <c r="H1593" s="4">
        <v>2070.33</v>
      </c>
      <c r="I1593" s="5">
        <f t="shared" si="48"/>
        <v>2865.3100000000004</v>
      </c>
      <c r="J1593" s="11" t="str">
        <f t="shared" si="49"/>
        <v>P0133|Aug</v>
      </c>
    </row>
    <row r="1594" spans="1:10" ht="15" customHeight="1" x14ac:dyDescent="0.25">
      <c r="A1594" s="2" t="s">
        <v>301</v>
      </c>
      <c r="B1594" s="2" t="s">
        <v>7</v>
      </c>
      <c r="C1594" s="4">
        <v>58.077088901801297</v>
      </c>
      <c r="D1594" s="4">
        <v>11.68</v>
      </c>
      <c r="E1594" s="4">
        <v>650.79291109819906</v>
      </c>
      <c r="F1594" s="4">
        <v>0</v>
      </c>
      <c r="G1594" s="4">
        <v>85.96</v>
      </c>
      <c r="H1594" s="4">
        <v>443.25</v>
      </c>
      <c r="I1594" s="5">
        <f t="shared" si="48"/>
        <v>1249.7600000000004</v>
      </c>
      <c r="J1594" s="11" t="str">
        <f t="shared" si="49"/>
        <v>P0133|Sep</v>
      </c>
    </row>
    <row r="1595" spans="1:10" ht="15" customHeight="1" x14ac:dyDescent="0.25">
      <c r="A1595" s="2" t="s">
        <v>301</v>
      </c>
      <c r="B1595" s="2" t="s">
        <v>8</v>
      </c>
      <c r="C1595" s="4">
        <v>76.292172806695106</v>
      </c>
      <c r="D1595" s="4">
        <v>14.55</v>
      </c>
      <c r="E1595" s="4">
        <v>639.64782719330503</v>
      </c>
      <c r="F1595" s="4">
        <v>0</v>
      </c>
      <c r="G1595" s="4">
        <v>85.96</v>
      </c>
      <c r="H1595" s="4">
        <v>306.58</v>
      </c>
      <c r="I1595" s="5">
        <f t="shared" si="48"/>
        <v>1123.0300000000002</v>
      </c>
      <c r="J1595" s="11" t="str">
        <f t="shared" si="49"/>
        <v>P0133|Oct</v>
      </c>
    </row>
    <row r="1596" spans="1:10" ht="15" customHeight="1" x14ac:dyDescent="0.25">
      <c r="A1596" s="2" t="s">
        <v>301</v>
      </c>
      <c r="B1596" s="2" t="s">
        <v>9</v>
      </c>
      <c r="C1596" s="4">
        <v>41.503542544708999</v>
      </c>
      <c r="D1596" s="4">
        <v>20.8</v>
      </c>
      <c r="E1596" s="4">
        <v>596.14179291491098</v>
      </c>
      <c r="F1596" s="4">
        <v>190.44466454037999</v>
      </c>
      <c r="G1596" s="4">
        <v>85.96</v>
      </c>
      <c r="H1596" s="4">
        <v>79.11</v>
      </c>
      <c r="I1596" s="5">
        <f t="shared" si="48"/>
        <v>1013.96</v>
      </c>
      <c r="J1596" s="11" t="str">
        <f t="shared" si="49"/>
        <v>P0133|Nov</v>
      </c>
    </row>
    <row r="1597" spans="1:10" ht="15" customHeight="1" x14ac:dyDescent="0.25">
      <c r="A1597" s="2" t="s">
        <v>301</v>
      </c>
      <c r="B1597" s="2" t="s">
        <v>10</v>
      </c>
      <c r="C1597" s="4">
        <v>59.704268356331198</v>
      </c>
      <c r="D1597" s="4">
        <v>9.0299999999999994</v>
      </c>
      <c r="E1597" s="4">
        <v>1310.78384441413</v>
      </c>
      <c r="F1597" s="4">
        <v>139.58188722954199</v>
      </c>
      <c r="G1597" s="4">
        <v>85.96</v>
      </c>
      <c r="H1597" s="4">
        <v>139.59</v>
      </c>
      <c r="I1597" s="5">
        <f t="shared" si="48"/>
        <v>1744.6500000000033</v>
      </c>
      <c r="J1597" s="11" t="str">
        <f t="shared" si="49"/>
        <v>P0133|Dec</v>
      </c>
    </row>
    <row r="1598" spans="1:10" ht="15" customHeight="1" x14ac:dyDescent="0.25">
      <c r="A1598" s="2" t="s">
        <v>301</v>
      </c>
      <c r="B1598" s="2" t="s">
        <v>11</v>
      </c>
      <c r="C1598" s="4">
        <v>404.065524375942</v>
      </c>
      <c r="D1598" s="4">
        <v>18.82</v>
      </c>
      <c r="E1598" s="4">
        <v>1054.0259674987401</v>
      </c>
      <c r="F1598" s="4">
        <v>134.688508125314</v>
      </c>
      <c r="G1598" s="4">
        <v>85.96</v>
      </c>
      <c r="H1598" s="4">
        <v>139.59</v>
      </c>
      <c r="I1598" s="5">
        <f t="shared" si="48"/>
        <v>1837.149999999996</v>
      </c>
      <c r="J1598" s="11" t="str">
        <f t="shared" si="49"/>
        <v>P0133|Jan</v>
      </c>
    </row>
    <row r="1599" spans="1:10" ht="15" customHeight="1" x14ac:dyDescent="0.25">
      <c r="A1599" s="2" t="s">
        <v>301</v>
      </c>
      <c r="B1599" s="2" t="s">
        <v>12</v>
      </c>
      <c r="C1599" s="4">
        <v>63.956691956336599</v>
      </c>
      <c r="D1599" s="4">
        <v>25.31</v>
      </c>
      <c r="E1599" s="4">
        <v>960.79461175195502</v>
      </c>
      <c r="F1599" s="4">
        <v>153.46869629170899</v>
      </c>
      <c r="G1599" s="4">
        <v>85.96</v>
      </c>
      <c r="H1599" s="4">
        <v>139.59</v>
      </c>
      <c r="I1599" s="5">
        <f t="shared" si="48"/>
        <v>1429.0800000000006</v>
      </c>
      <c r="J1599" s="11" t="str">
        <f t="shared" si="49"/>
        <v>P0133|Feb</v>
      </c>
    </row>
    <row r="1600" spans="1:10" ht="15" customHeight="1" x14ac:dyDescent="0.25">
      <c r="A1600" s="2" t="s">
        <v>301</v>
      </c>
      <c r="B1600" s="2" t="s">
        <v>13</v>
      </c>
      <c r="C1600" s="4">
        <v>74.285929808860203</v>
      </c>
      <c r="D1600" s="4">
        <v>14.07</v>
      </c>
      <c r="E1600" s="4">
        <v>954.24202518698496</v>
      </c>
      <c r="F1600" s="4">
        <v>152.422045004155</v>
      </c>
      <c r="G1600" s="4">
        <v>85.96</v>
      </c>
      <c r="H1600" s="4">
        <v>139.59</v>
      </c>
      <c r="I1600" s="5">
        <f t="shared" si="48"/>
        <v>1420.5700000000002</v>
      </c>
      <c r="J1600" s="11" t="str">
        <f t="shared" si="49"/>
        <v>P0133|Mar</v>
      </c>
    </row>
    <row r="1601" spans="1:10" ht="15" customHeight="1" x14ac:dyDescent="0.25">
      <c r="A1601" s="2" t="s">
        <v>303</v>
      </c>
      <c r="B1601" s="2" t="s">
        <v>2</v>
      </c>
      <c r="C1601" s="4">
        <v>18.021902159207698</v>
      </c>
      <c r="D1601" s="4">
        <v>4.04</v>
      </c>
      <c r="E1601" s="4">
        <v>360.84809784079198</v>
      </c>
      <c r="F1601" s="4">
        <v>0</v>
      </c>
      <c r="G1601" s="4">
        <v>85.96</v>
      </c>
      <c r="H1601" s="4">
        <v>39.75</v>
      </c>
      <c r="I1601" s="5">
        <f t="shared" si="48"/>
        <v>508.61999999999966</v>
      </c>
      <c r="J1601" s="11" t="str">
        <f t="shared" si="49"/>
        <v>P0134|Apr</v>
      </c>
    </row>
    <row r="1602" spans="1:10" ht="15" customHeight="1" x14ac:dyDescent="0.25">
      <c r="A1602" s="2" t="s">
        <v>303</v>
      </c>
      <c r="B1602" s="2" t="s">
        <v>3</v>
      </c>
      <c r="C1602" s="4">
        <v>31.283802978236</v>
      </c>
      <c r="D1602" s="4">
        <v>6.01</v>
      </c>
      <c r="E1602" s="4">
        <v>342.83619702176401</v>
      </c>
      <c r="F1602" s="4">
        <v>0</v>
      </c>
      <c r="G1602" s="4">
        <v>85.96</v>
      </c>
      <c r="H1602" s="4">
        <v>258.49</v>
      </c>
      <c r="I1602" s="5">
        <f t="shared" si="48"/>
        <v>724.57999999999993</v>
      </c>
      <c r="J1602" s="11" t="str">
        <f t="shared" si="49"/>
        <v>P0134|May</v>
      </c>
    </row>
    <row r="1603" spans="1:10" ht="15" customHeight="1" x14ac:dyDescent="0.25">
      <c r="A1603" s="2" t="s">
        <v>303</v>
      </c>
      <c r="B1603" s="2" t="s">
        <v>4</v>
      </c>
      <c r="C1603" s="4">
        <v>392.67938335271799</v>
      </c>
      <c r="D1603" s="4">
        <v>4.04</v>
      </c>
      <c r="E1603" s="4">
        <v>247.10061664728201</v>
      </c>
      <c r="F1603" s="4">
        <v>0</v>
      </c>
      <c r="G1603" s="4">
        <v>85.96</v>
      </c>
      <c r="H1603" s="4">
        <v>334.92</v>
      </c>
      <c r="I1603" s="5">
        <f t="shared" si="48"/>
        <v>1064.7</v>
      </c>
      <c r="J1603" s="11" t="str">
        <f t="shared" si="49"/>
        <v>P0134|Jun</v>
      </c>
    </row>
    <row r="1604" spans="1:10" ht="15" customHeight="1" x14ac:dyDescent="0.25">
      <c r="A1604" s="2" t="s">
        <v>303</v>
      </c>
      <c r="B1604" s="2" t="s">
        <v>5</v>
      </c>
      <c r="C1604" s="4">
        <v>37.7560100306492</v>
      </c>
      <c r="D1604" s="4">
        <v>4.04</v>
      </c>
      <c r="E1604" s="4">
        <v>431.12398996935099</v>
      </c>
      <c r="F1604" s="4">
        <v>0</v>
      </c>
      <c r="G1604" s="4">
        <v>85.96</v>
      </c>
      <c r="H1604" s="4">
        <v>897.77</v>
      </c>
      <c r="I1604" s="5">
        <f t="shared" si="48"/>
        <v>1456.65</v>
      </c>
      <c r="J1604" s="11" t="str">
        <f t="shared" si="49"/>
        <v>P0134|Jul</v>
      </c>
    </row>
    <row r="1605" spans="1:10" ht="15" customHeight="1" x14ac:dyDescent="0.25">
      <c r="A1605" s="2" t="s">
        <v>303</v>
      </c>
      <c r="B1605" s="2" t="s">
        <v>6</v>
      </c>
      <c r="C1605" s="4">
        <v>30.581869460953001</v>
      </c>
      <c r="D1605" s="4">
        <v>4.04</v>
      </c>
      <c r="E1605" s="4">
        <v>340.22813053904702</v>
      </c>
      <c r="F1605" s="4">
        <v>0</v>
      </c>
      <c r="G1605" s="4">
        <v>85.96</v>
      </c>
      <c r="H1605" s="4">
        <v>828.13</v>
      </c>
      <c r="I1605" s="5">
        <f t="shared" ref="I1605:I1668" si="50">SUM(C1605:H1605)</f>
        <v>1288.94</v>
      </c>
      <c r="J1605" s="11" t="str">
        <f t="shared" ref="J1605:J1668" si="51">A1605&amp;"|"&amp;B1605</f>
        <v>P0134|Aug</v>
      </c>
    </row>
    <row r="1606" spans="1:10" ht="15" customHeight="1" x14ac:dyDescent="0.25">
      <c r="A1606" s="2" t="s">
        <v>303</v>
      </c>
      <c r="B1606" s="2" t="s">
        <v>7</v>
      </c>
      <c r="C1606" s="4">
        <v>15.6051609740154</v>
      </c>
      <c r="D1606" s="4">
        <v>5.5</v>
      </c>
      <c r="E1606" s="4">
        <v>362.81483902598501</v>
      </c>
      <c r="F1606" s="4">
        <v>0</v>
      </c>
      <c r="G1606" s="4">
        <v>85.96</v>
      </c>
      <c r="H1606" s="4">
        <v>177.3</v>
      </c>
      <c r="I1606" s="5">
        <f t="shared" si="50"/>
        <v>647.1800000000004</v>
      </c>
      <c r="J1606" s="11" t="str">
        <f t="shared" si="51"/>
        <v>P0134|Sep</v>
      </c>
    </row>
    <row r="1607" spans="1:10" ht="15" customHeight="1" x14ac:dyDescent="0.25">
      <c r="A1607" s="2" t="s">
        <v>303</v>
      </c>
      <c r="B1607" s="2" t="s">
        <v>8</v>
      </c>
      <c r="C1607" s="4">
        <v>70.247009063444096</v>
      </c>
      <c r="D1607" s="4">
        <v>4.04</v>
      </c>
      <c r="E1607" s="4">
        <v>344.96299093655603</v>
      </c>
      <c r="F1607" s="4">
        <v>0</v>
      </c>
      <c r="G1607" s="4">
        <v>85.96</v>
      </c>
      <c r="H1607" s="4">
        <v>122.63</v>
      </c>
      <c r="I1607" s="5">
        <f t="shared" si="50"/>
        <v>627.84000000000015</v>
      </c>
      <c r="J1607" s="11" t="str">
        <f t="shared" si="51"/>
        <v>P0134|Oct</v>
      </c>
    </row>
    <row r="1608" spans="1:10" ht="15" customHeight="1" x14ac:dyDescent="0.25">
      <c r="A1608" s="2" t="s">
        <v>303</v>
      </c>
      <c r="B1608" s="2" t="s">
        <v>9</v>
      </c>
      <c r="C1608" s="4">
        <v>37.399486853602397</v>
      </c>
      <c r="D1608" s="4">
        <v>7.36</v>
      </c>
      <c r="E1608" s="4">
        <v>324.89188974501502</v>
      </c>
      <c r="F1608" s="4">
        <v>102.488623401382</v>
      </c>
      <c r="G1608" s="4">
        <v>85.96</v>
      </c>
      <c r="H1608" s="4">
        <v>31.64</v>
      </c>
      <c r="I1608" s="5">
        <f t="shared" si="50"/>
        <v>589.73999999999944</v>
      </c>
      <c r="J1608" s="11" t="str">
        <f t="shared" si="51"/>
        <v>P0134|Nov</v>
      </c>
    </row>
    <row r="1609" spans="1:10" ht="15" customHeight="1" x14ac:dyDescent="0.25">
      <c r="A1609" s="2" t="s">
        <v>303</v>
      </c>
      <c r="B1609" s="2" t="s">
        <v>10</v>
      </c>
      <c r="C1609" s="4">
        <v>25.842595880543598</v>
      </c>
      <c r="D1609" s="4">
        <v>8.51</v>
      </c>
      <c r="E1609" s="4">
        <v>626.83253513997602</v>
      </c>
      <c r="F1609" s="4">
        <v>79.094868979480594</v>
      </c>
      <c r="G1609" s="4">
        <v>85.96</v>
      </c>
      <c r="H1609" s="4">
        <v>55.84</v>
      </c>
      <c r="I1609" s="5">
        <f t="shared" si="50"/>
        <v>882.08000000000027</v>
      </c>
      <c r="J1609" s="11" t="str">
        <f t="shared" si="51"/>
        <v>P0134|Dec</v>
      </c>
    </row>
    <row r="1610" spans="1:10" ht="15" customHeight="1" x14ac:dyDescent="0.25">
      <c r="A1610" s="2" t="s">
        <v>303</v>
      </c>
      <c r="B1610" s="2" t="s">
        <v>11</v>
      </c>
      <c r="C1610" s="4">
        <v>10.966110039953101</v>
      </c>
      <c r="D1610" s="4">
        <v>4.04</v>
      </c>
      <c r="E1610" s="4">
        <v>637.39609215050996</v>
      </c>
      <c r="F1610" s="4">
        <v>80.427797809537097</v>
      </c>
      <c r="G1610" s="4">
        <v>85.96</v>
      </c>
      <c r="H1610" s="4">
        <v>55.84</v>
      </c>
      <c r="I1610" s="5">
        <f t="shared" si="50"/>
        <v>874.63000000000022</v>
      </c>
      <c r="J1610" s="11" t="str">
        <f t="shared" si="51"/>
        <v>P0134|Jan</v>
      </c>
    </row>
    <row r="1611" spans="1:10" ht="15" customHeight="1" x14ac:dyDescent="0.25">
      <c r="A1611" s="2" t="s">
        <v>303</v>
      </c>
      <c r="B1611" s="2" t="s">
        <v>12</v>
      </c>
      <c r="C1611" s="4">
        <v>11.637217711821499</v>
      </c>
      <c r="D1611" s="4">
        <v>4.04</v>
      </c>
      <c r="E1611" s="4">
        <v>541.12293719434297</v>
      </c>
      <c r="F1611" s="4">
        <v>85.3498450938351</v>
      </c>
      <c r="G1611" s="4">
        <v>85.96</v>
      </c>
      <c r="H1611" s="4">
        <v>55.84</v>
      </c>
      <c r="I1611" s="5">
        <f t="shared" si="50"/>
        <v>783.9499999999997</v>
      </c>
      <c r="J1611" s="11" t="str">
        <f t="shared" si="51"/>
        <v>P0134|Feb</v>
      </c>
    </row>
    <row r="1612" spans="1:10" ht="15" customHeight="1" x14ac:dyDescent="0.25">
      <c r="A1612" s="2" t="s">
        <v>303</v>
      </c>
      <c r="B1612" s="2" t="s">
        <v>13</v>
      </c>
      <c r="C1612" s="4">
        <v>15.7906332990406</v>
      </c>
      <c r="D1612" s="4">
        <v>4.22</v>
      </c>
      <c r="E1612" s="4">
        <v>531.89501638873605</v>
      </c>
      <c r="F1612" s="4">
        <v>83.894350312223395</v>
      </c>
      <c r="G1612" s="4">
        <v>85.96</v>
      </c>
      <c r="H1612" s="4">
        <v>55.84</v>
      </c>
      <c r="I1612" s="5">
        <f t="shared" si="50"/>
        <v>777.60000000000014</v>
      </c>
      <c r="J1612" s="11" t="str">
        <f t="shared" si="51"/>
        <v>P0134|Mar</v>
      </c>
    </row>
    <row r="1613" spans="1:10" ht="15" customHeight="1" x14ac:dyDescent="0.25">
      <c r="A1613" s="2" t="s">
        <v>305</v>
      </c>
      <c r="B1613" s="2" t="s">
        <v>2</v>
      </c>
      <c r="C1613" s="4">
        <v>50.553512906846201</v>
      </c>
      <c r="D1613" s="4">
        <v>7.11</v>
      </c>
      <c r="E1613" s="4">
        <v>444.42648709315398</v>
      </c>
      <c r="F1613" s="4">
        <v>0</v>
      </c>
      <c r="G1613" s="4">
        <v>85.96</v>
      </c>
      <c r="H1613" s="4">
        <v>59.62</v>
      </c>
      <c r="I1613" s="5">
        <f t="shared" si="50"/>
        <v>647.67000000000019</v>
      </c>
      <c r="J1613" s="11" t="str">
        <f t="shared" si="51"/>
        <v>P0135|Apr</v>
      </c>
    </row>
    <row r="1614" spans="1:10" ht="15" customHeight="1" x14ac:dyDescent="0.25">
      <c r="A1614" s="2" t="s">
        <v>305</v>
      </c>
      <c r="B1614" s="2" t="s">
        <v>3</v>
      </c>
      <c r="C1614" s="4">
        <v>23.093409992069802</v>
      </c>
      <c r="D1614" s="4">
        <v>4.3499999999999996</v>
      </c>
      <c r="E1614" s="4">
        <v>454.29659000792998</v>
      </c>
      <c r="F1614" s="4">
        <v>0</v>
      </c>
      <c r="G1614" s="4">
        <v>85.96</v>
      </c>
      <c r="H1614" s="4">
        <v>387.74</v>
      </c>
      <c r="I1614" s="5">
        <f t="shared" si="50"/>
        <v>955.43999999999983</v>
      </c>
      <c r="J1614" s="11" t="str">
        <f t="shared" si="51"/>
        <v>P0135|May</v>
      </c>
    </row>
    <row r="1615" spans="1:10" ht="15" customHeight="1" x14ac:dyDescent="0.25">
      <c r="A1615" s="2" t="s">
        <v>305</v>
      </c>
      <c r="B1615" s="2" t="s">
        <v>4</v>
      </c>
      <c r="C1615" s="4">
        <v>38.515974440894603</v>
      </c>
      <c r="D1615" s="4">
        <v>11.48</v>
      </c>
      <c r="E1615" s="4">
        <v>443.70402555910499</v>
      </c>
      <c r="F1615" s="4">
        <v>0</v>
      </c>
      <c r="G1615" s="4">
        <v>85.96</v>
      </c>
      <c r="H1615" s="4">
        <v>502.38</v>
      </c>
      <c r="I1615" s="5">
        <f t="shared" si="50"/>
        <v>1082.0399999999995</v>
      </c>
      <c r="J1615" s="11" t="str">
        <f t="shared" si="51"/>
        <v>P0135|Jun</v>
      </c>
    </row>
    <row r="1616" spans="1:10" ht="15" customHeight="1" x14ac:dyDescent="0.25">
      <c r="A1616" s="2" t="s">
        <v>305</v>
      </c>
      <c r="B1616" s="2" t="s">
        <v>5</v>
      </c>
      <c r="C1616" s="4">
        <v>248.67405788921999</v>
      </c>
      <c r="D1616" s="4">
        <v>8.8699999999999992</v>
      </c>
      <c r="E1616" s="4">
        <v>468.10594211078001</v>
      </c>
      <c r="F1616" s="4">
        <v>0</v>
      </c>
      <c r="G1616" s="4">
        <v>85.96</v>
      </c>
      <c r="H1616" s="4">
        <v>1346.66</v>
      </c>
      <c r="I1616" s="5">
        <f t="shared" si="50"/>
        <v>2158.27</v>
      </c>
      <c r="J1616" s="11" t="str">
        <f t="shared" si="51"/>
        <v>P0135|Jul</v>
      </c>
    </row>
    <row r="1617" spans="1:10" ht="15" customHeight="1" x14ac:dyDescent="0.25">
      <c r="A1617" s="2" t="s">
        <v>305</v>
      </c>
      <c r="B1617" s="2" t="s">
        <v>6</v>
      </c>
      <c r="C1617" s="4">
        <v>12.8589772898634</v>
      </c>
      <c r="D1617" s="4">
        <v>8.4499999999999993</v>
      </c>
      <c r="E1617" s="4">
        <v>550.37102271013703</v>
      </c>
      <c r="F1617" s="4">
        <v>0</v>
      </c>
      <c r="G1617" s="4">
        <v>85.96</v>
      </c>
      <c r="H1617" s="4">
        <v>1242.2</v>
      </c>
      <c r="I1617" s="5">
        <f t="shared" si="50"/>
        <v>1899.8400000000006</v>
      </c>
      <c r="J1617" s="11" t="str">
        <f t="shared" si="51"/>
        <v>P0135|Aug</v>
      </c>
    </row>
    <row r="1618" spans="1:10" ht="15" customHeight="1" x14ac:dyDescent="0.25">
      <c r="A1618" s="2" t="s">
        <v>305</v>
      </c>
      <c r="B1618" s="2" t="s">
        <v>7</v>
      </c>
      <c r="C1618" s="4">
        <v>74.070524947820303</v>
      </c>
      <c r="D1618" s="4">
        <v>9.17</v>
      </c>
      <c r="E1618" s="4">
        <v>421.80947505218001</v>
      </c>
      <c r="F1618" s="4">
        <v>0</v>
      </c>
      <c r="G1618" s="4">
        <v>85.96</v>
      </c>
      <c r="H1618" s="4">
        <v>265.95</v>
      </c>
      <c r="I1618" s="5">
        <f t="shared" si="50"/>
        <v>856.96000000000026</v>
      </c>
      <c r="J1618" s="11" t="str">
        <f t="shared" si="51"/>
        <v>P0135|Sep</v>
      </c>
    </row>
    <row r="1619" spans="1:10" ht="15" customHeight="1" x14ac:dyDescent="0.25">
      <c r="A1619" s="2" t="s">
        <v>305</v>
      </c>
      <c r="B1619" s="2" t="s">
        <v>8</v>
      </c>
      <c r="C1619" s="4">
        <v>55.810998274587099</v>
      </c>
      <c r="D1619" s="4">
        <v>7.34</v>
      </c>
      <c r="E1619" s="4">
        <v>439.64900172541297</v>
      </c>
      <c r="F1619" s="4">
        <v>0</v>
      </c>
      <c r="G1619" s="4">
        <v>85.96</v>
      </c>
      <c r="H1619" s="4">
        <v>183.95</v>
      </c>
      <c r="I1619" s="5">
        <f t="shared" si="50"/>
        <v>772.71</v>
      </c>
      <c r="J1619" s="11" t="str">
        <f t="shared" si="51"/>
        <v>P0135|Oct</v>
      </c>
    </row>
    <row r="1620" spans="1:10" ht="15" customHeight="1" x14ac:dyDescent="0.25">
      <c r="A1620" s="2" t="s">
        <v>305</v>
      </c>
      <c r="B1620" s="2" t="s">
        <v>9</v>
      </c>
      <c r="C1620" s="4">
        <v>47.9624499597099</v>
      </c>
      <c r="D1620" s="4">
        <v>9.2799999999999994</v>
      </c>
      <c r="E1620" s="4">
        <v>396.77859790491499</v>
      </c>
      <c r="F1620" s="4">
        <v>125.16895213537499</v>
      </c>
      <c r="G1620" s="4">
        <v>85.96</v>
      </c>
      <c r="H1620" s="4">
        <v>47.47</v>
      </c>
      <c r="I1620" s="5">
        <f t="shared" si="50"/>
        <v>712.62</v>
      </c>
      <c r="J1620" s="11" t="str">
        <f t="shared" si="51"/>
        <v>P0135|Nov</v>
      </c>
    </row>
    <row r="1621" spans="1:10" ht="15" customHeight="1" x14ac:dyDescent="0.25">
      <c r="A1621" s="2" t="s">
        <v>305</v>
      </c>
      <c r="B1621" s="2" t="s">
        <v>10</v>
      </c>
      <c r="C1621" s="4">
        <v>44.590289785398603</v>
      </c>
      <c r="D1621" s="4">
        <v>14.34</v>
      </c>
      <c r="E1621" s="4">
        <v>883.89439525659998</v>
      </c>
      <c r="F1621" s="4">
        <v>92.945314958001106</v>
      </c>
      <c r="G1621" s="4">
        <v>85.96</v>
      </c>
      <c r="H1621" s="4">
        <v>83.75</v>
      </c>
      <c r="I1621" s="5">
        <f t="shared" si="50"/>
        <v>1205.4799999999998</v>
      </c>
      <c r="J1621" s="11" t="str">
        <f t="shared" si="51"/>
        <v>P0135|Dec</v>
      </c>
    </row>
    <row r="1622" spans="1:10" ht="15" customHeight="1" x14ac:dyDescent="0.25">
      <c r="A1622" s="2" t="s">
        <v>305</v>
      </c>
      <c r="B1622" s="2" t="s">
        <v>11</v>
      </c>
      <c r="C1622" s="4">
        <v>26.531845029053098</v>
      </c>
      <c r="D1622" s="4">
        <v>8.67</v>
      </c>
      <c r="E1622" s="4">
        <v>782.90690249664794</v>
      </c>
      <c r="F1622" s="4">
        <v>98.791252474299199</v>
      </c>
      <c r="G1622" s="4">
        <v>85.96</v>
      </c>
      <c r="H1622" s="4">
        <v>83.75</v>
      </c>
      <c r="I1622" s="5">
        <f t="shared" si="50"/>
        <v>1086.6100000000001</v>
      </c>
      <c r="J1622" s="11" t="str">
        <f t="shared" si="51"/>
        <v>P0135|Jan</v>
      </c>
    </row>
    <row r="1623" spans="1:10" ht="15" customHeight="1" x14ac:dyDescent="0.25">
      <c r="A1623" s="2" t="s">
        <v>305</v>
      </c>
      <c r="B1623" s="2" t="s">
        <v>12</v>
      </c>
      <c r="C1623" s="4">
        <v>14.1944467816576</v>
      </c>
      <c r="D1623" s="4">
        <v>4.04</v>
      </c>
      <c r="E1623" s="4">
        <v>775.809844341607</v>
      </c>
      <c r="F1623" s="4">
        <v>97.895708876735398</v>
      </c>
      <c r="G1623" s="4">
        <v>85.96</v>
      </c>
      <c r="H1623" s="4">
        <v>83.75</v>
      </c>
      <c r="I1623" s="5">
        <f t="shared" si="50"/>
        <v>1061.6500000000001</v>
      </c>
      <c r="J1623" s="11" t="str">
        <f t="shared" si="51"/>
        <v>P0135|Feb</v>
      </c>
    </row>
    <row r="1624" spans="1:10" ht="15" customHeight="1" x14ac:dyDescent="0.25">
      <c r="A1624" s="2" t="s">
        <v>305</v>
      </c>
      <c r="B1624" s="2" t="s">
        <v>13</v>
      </c>
      <c r="C1624" s="4">
        <v>24.869150872166198</v>
      </c>
      <c r="D1624" s="4">
        <v>4.58</v>
      </c>
      <c r="E1624" s="4">
        <v>655.48951658180601</v>
      </c>
      <c r="F1624" s="4">
        <v>103.391332546028</v>
      </c>
      <c r="G1624" s="4">
        <v>85.96</v>
      </c>
      <c r="H1624" s="4">
        <v>83.75</v>
      </c>
      <c r="I1624" s="5">
        <f t="shared" si="50"/>
        <v>958.0400000000003</v>
      </c>
      <c r="J1624" s="11" t="str">
        <f t="shared" si="51"/>
        <v>P0135|Mar</v>
      </c>
    </row>
    <row r="1625" spans="1:10" ht="15" customHeight="1" x14ac:dyDescent="0.25">
      <c r="A1625" s="2" t="s">
        <v>307</v>
      </c>
      <c r="B1625" s="2" t="s">
        <v>2</v>
      </c>
      <c r="C1625" s="4">
        <v>42.180922925179701</v>
      </c>
      <c r="D1625" s="4">
        <v>13.03</v>
      </c>
      <c r="E1625" s="4">
        <v>560.14907707481996</v>
      </c>
      <c r="F1625" s="4">
        <v>0</v>
      </c>
      <c r="G1625" s="4">
        <v>85.96</v>
      </c>
      <c r="H1625" s="4">
        <v>79.5</v>
      </c>
      <c r="I1625" s="5">
        <f t="shared" si="50"/>
        <v>780.81999999999971</v>
      </c>
      <c r="J1625" s="11" t="str">
        <f t="shared" si="51"/>
        <v>P0136|Apr</v>
      </c>
    </row>
    <row r="1626" spans="1:10" ht="15" customHeight="1" x14ac:dyDescent="0.25">
      <c r="A1626" s="2" t="s">
        <v>307</v>
      </c>
      <c r="B1626" s="2" t="s">
        <v>3</v>
      </c>
      <c r="C1626" s="4">
        <v>57.610482256907702</v>
      </c>
      <c r="D1626" s="4">
        <v>15.99</v>
      </c>
      <c r="E1626" s="4">
        <v>528.27951774309201</v>
      </c>
      <c r="F1626" s="4">
        <v>0</v>
      </c>
      <c r="G1626" s="4">
        <v>85.96</v>
      </c>
      <c r="H1626" s="4">
        <v>516.99</v>
      </c>
      <c r="I1626" s="5">
        <f t="shared" si="50"/>
        <v>1204.8299999999997</v>
      </c>
      <c r="J1626" s="11" t="str">
        <f t="shared" si="51"/>
        <v>P0136|May</v>
      </c>
    </row>
    <row r="1627" spans="1:10" ht="15" customHeight="1" x14ac:dyDescent="0.25">
      <c r="A1627" s="2" t="s">
        <v>307</v>
      </c>
      <c r="B1627" s="2" t="s">
        <v>4</v>
      </c>
      <c r="C1627" s="4">
        <v>295.645880758808</v>
      </c>
      <c r="D1627" s="4">
        <v>9.31</v>
      </c>
      <c r="E1627" s="4">
        <v>436.52411924119201</v>
      </c>
      <c r="F1627" s="4">
        <v>0</v>
      </c>
      <c r="G1627" s="4">
        <v>85.96</v>
      </c>
      <c r="H1627" s="4">
        <v>669.84</v>
      </c>
      <c r="I1627" s="5">
        <f t="shared" si="50"/>
        <v>1497.2800000000002</v>
      </c>
      <c r="J1627" s="11" t="str">
        <f t="shared" si="51"/>
        <v>P0136|Jun</v>
      </c>
    </row>
    <row r="1628" spans="1:10" ht="15" customHeight="1" x14ac:dyDescent="0.25">
      <c r="A1628" s="2" t="s">
        <v>307</v>
      </c>
      <c r="B1628" s="2" t="s">
        <v>5</v>
      </c>
      <c r="C1628" s="4">
        <v>31.579553996492098</v>
      </c>
      <c r="D1628" s="4">
        <v>9.2200000000000006</v>
      </c>
      <c r="E1628" s="4">
        <v>542.420446003508</v>
      </c>
      <c r="F1628" s="4">
        <v>0</v>
      </c>
      <c r="G1628" s="4">
        <v>85.96</v>
      </c>
      <c r="H1628" s="4">
        <v>1795.54</v>
      </c>
      <c r="I1628" s="5">
        <f t="shared" si="50"/>
        <v>2464.7200000000003</v>
      </c>
      <c r="J1628" s="11" t="str">
        <f t="shared" si="51"/>
        <v>P0136|Jul</v>
      </c>
    </row>
    <row r="1629" spans="1:10" ht="15" customHeight="1" x14ac:dyDescent="0.25">
      <c r="A1629" s="2" t="s">
        <v>307</v>
      </c>
      <c r="B1629" s="2" t="s">
        <v>6</v>
      </c>
      <c r="C1629" s="4">
        <v>66.972475576593794</v>
      </c>
      <c r="D1629" s="4">
        <v>11.95</v>
      </c>
      <c r="E1629" s="4">
        <v>522.01752442340603</v>
      </c>
      <c r="F1629" s="4">
        <v>0</v>
      </c>
      <c r="G1629" s="4">
        <v>85.96</v>
      </c>
      <c r="H1629" s="4">
        <v>1656.27</v>
      </c>
      <c r="I1629" s="5">
        <f t="shared" si="50"/>
        <v>2343.17</v>
      </c>
      <c r="J1629" s="11" t="str">
        <f t="shared" si="51"/>
        <v>P0136|Aug</v>
      </c>
    </row>
    <row r="1630" spans="1:10" ht="15" customHeight="1" x14ac:dyDescent="0.25">
      <c r="A1630" s="2" t="s">
        <v>307</v>
      </c>
      <c r="B1630" s="2" t="s">
        <v>7</v>
      </c>
      <c r="C1630" s="4">
        <v>44.188363064008399</v>
      </c>
      <c r="D1630" s="4">
        <v>17.010000000000002</v>
      </c>
      <c r="E1630" s="4">
        <v>532.68163693599195</v>
      </c>
      <c r="F1630" s="4">
        <v>0</v>
      </c>
      <c r="G1630" s="4">
        <v>85.96</v>
      </c>
      <c r="H1630" s="4">
        <v>354.6</v>
      </c>
      <c r="I1630" s="5">
        <f t="shared" si="50"/>
        <v>1034.4400000000005</v>
      </c>
      <c r="J1630" s="11" t="str">
        <f t="shared" si="51"/>
        <v>P0136|Sep</v>
      </c>
    </row>
    <row r="1631" spans="1:10" ht="15" customHeight="1" x14ac:dyDescent="0.25">
      <c r="A1631" s="2" t="s">
        <v>307</v>
      </c>
      <c r="B1631" s="2" t="s">
        <v>8</v>
      </c>
      <c r="C1631" s="4">
        <v>46.972672714584803</v>
      </c>
      <c r="D1631" s="4">
        <v>13.28</v>
      </c>
      <c r="E1631" s="4">
        <v>548.70732728541498</v>
      </c>
      <c r="F1631" s="4">
        <v>0</v>
      </c>
      <c r="G1631" s="4">
        <v>85.96</v>
      </c>
      <c r="H1631" s="4">
        <v>245.27</v>
      </c>
      <c r="I1631" s="5">
        <f t="shared" si="50"/>
        <v>940.18999999999983</v>
      </c>
      <c r="J1631" s="11" t="str">
        <f t="shared" si="51"/>
        <v>P0136|Oct</v>
      </c>
    </row>
    <row r="1632" spans="1:10" ht="15" customHeight="1" x14ac:dyDescent="0.25">
      <c r="A1632" s="2" t="s">
        <v>307</v>
      </c>
      <c r="B1632" s="2" t="s">
        <v>9</v>
      </c>
      <c r="C1632" s="4">
        <v>18.582838257947099</v>
      </c>
      <c r="D1632" s="4">
        <v>12.44</v>
      </c>
      <c r="E1632" s="4">
        <v>502.13605937543798</v>
      </c>
      <c r="F1632" s="4">
        <v>158.40110236661499</v>
      </c>
      <c r="G1632" s="4">
        <v>85.96</v>
      </c>
      <c r="H1632" s="4">
        <v>63.29</v>
      </c>
      <c r="I1632" s="5">
        <f t="shared" si="50"/>
        <v>840.81000000000006</v>
      </c>
      <c r="J1632" s="11" t="str">
        <f t="shared" si="51"/>
        <v>P0136|Nov</v>
      </c>
    </row>
    <row r="1633" spans="1:10" ht="15" customHeight="1" x14ac:dyDescent="0.25">
      <c r="A1633" s="2" t="s">
        <v>307</v>
      </c>
      <c r="B1633" s="2" t="s">
        <v>10</v>
      </c>
      <c r="C1633" s="4">
        <v>32.510383123751303</v>
      </c>
      <c r="D1633" s="4">
        <v>14.87</v>
      </c>
      <c r="E1633" s="4">
        <v>952.36808085556504</v>
      </c>
      <c r="F1633" s="4">
        <v>120.171536020684</v>
      </c>
      <c r="G1633" s="4">
        <v>85.96</v>
      </c>
      <c r="H1633" s="4">
        <v>111.67</v>
      </c>
      <c r="I1633" s="5">
        <f t="shared" si="50"/>
        <v>1317.5500000000004</v>
      </c>
      <c r="J1633" s="11" t="str">
        <f t="shared" si="51"/>
        <v>P0136|Dec</v>
      </c>
    </row>
    <row r="1634" spans="1:10" ht="15" customHeight="1" x14ac:dyDescent="0.25">
      <c r="A1634" s="2" t="s">
        <v>307</v>
      </c>
      <c r="B1634" s="2" t="s">
        <v>11</v>
      </c>
      <c r="C1634" s="4">
        <v>18.0189606849369</v>
      </c>
      <c r="D1634" s="4">
        <v>15.71</v>
      </c>
      <c r="E1634" s="4">
        <v>958.30089057682403</v>
      </c>
      <c r="F1634" s="4">
        <v>120.92014873823901</v>
      </c>
      <c r="G1634" s="4">
        <v>85.96</v>
      </c>
      <c r="H1634" s="4">
        <v>111.67</v>
      </c>
      <c r="I1634" s="5">
        <f t="shared" si="50"/>
        <v>1310.58</v>
      </c>
      <c r="J1634" s="11" t="str">
        <f t="shared" si="51"/>
        <v>P0136|Jan</v>
      </c>
    </row>
    <row r="1635" spans="1:10" ht="15" customHeight="1" x14ac:dyDescent="0.25">
      <c r="A1635" s="2" t="s">
        <v>307</v>
      </c>
      <c r="B1635" s="2" t="s">
        <v>12</v>
      </c>
      <c r="C1635" s="4">
        <v>56.033040387373397</v>
      </c>
      <c r="D1635" s="4">
        <v>9.4499999999999993</v>
      </c>
      <c r="E1635" s="4">
        <v>795.52151988526805</v>
      </c>
      <c r="F1635" s="4">
        <v>125.47543972735799</v>
      </c>
      <c r="G1635" s="4">
        <v>85.96</v>
      </c>
      <c r="H1635" s="4">
        <v>111.67</v>
      </c>
      <c r="I1635" s="5">
        <f t="shared" si="50"/>
        <v>1184.1099999999994</v>
      </c>
      <c r="J1635" s="11" t="str">
        <f t="shared" si="51"/>
        <v>P0136|Feb</v>
      </c>
    </row>
    <row r="1636" spans="1:10" ht="15" customHeight="1" x14ac:dyDescent="0.25">
      <c r="A1636" s="2" t="s">
        <v>307</v>
      </c>
      <c r="B1636" s="2" t="s">
        <v>13</v>
      </c>
      <c r="C1636" s="4">
        <v>57.042504667081502</v>
      </c>
      <c r="D1636" s="4">
        <v>12.31</v>
      </c>
      <c r="E1636" s="4">
        <v>646.13363410080899</v>
      </c>
      <c r="F1636" s="4">
        <v>135.88386123210901</v>
      </c>
      <c r="G1636" s="4">
        <v>85.96</v>
      </c>
      <c r="H1636" s="4">
        <v>111.67</v>
      </c>
      <c r="I1636" s="5">
        <f t="shared" si="50"/>
        <v>1048.9999999999995</v>
      </c>
      <c r="J1636" s="11" t="str">
        <f t="shared" si="51"/>
        <v>P0136|Mar</v>
      </c>
    </row>
    <row r="1637" spans="1:10" ht="15" customHeight="1" x14ac:dyDescent="0.25">
      <c r="A1637" s="2" t="s">
        <v>309</v>
      </c>
      <c r="B1637" s="2" t="s">
        <v>2</v>
      </c>
      <c r="C1637" s="4">
        <v>64.190704614852805</v>
      </c>
      <c r="D1637" s="4">
        <v>12.6</v>
      </c>
      <c r="E1637" s="4">
        <v>651.38929538514697</v>
      </c>
      <c r="F1637" s="4">
        <v>0</v>
      </c>
      <c r="G1637" s="4">
        <v>85.96</v>
      </c>
      <c r="H1637" s="4">
        <v>99.37</v>
      </c>
      <c r="I1637" s="5">
        <f t="shared" si="50"/>
        <v>913.50999999999976</v>
      </c>
      <c r="J1637" s="11" t="str">
        <f t="shared" si="51"/>
        <v>P0137|Apr</v>
      </c>
    </row>
    <row r="1638" spans="1:10" ht="15" customHeight="1" x14ac:dyDescent="0.25">
      <c r="A1638" s="2" t="s">
        <v>309</v>
      </c>
      <c r="B1638" s="2" t="s">
        <v>3</v>
      </c>
      <c r="C1638" s="4">
        <v>24.176698240865999</v>
      </c>
      <c r="D1638" s="4">
        <v>19.52</v>
      </c>
      <c r="E1638" s="4">
        <v>834.04330175913401</v>
      </c>
      <c r="F1638" s="4">
        <v>0</v>
      </c>
      <c r="G1638" s="4">
        <v>85.96</v>
      </c>
      <c r="H1638" s="4">
        <v>646.23</v>
      </c>
      <c r="I1638" s="5">
        <f t="shared" si="50"/>
        <v>1609.93</v>
      </c>
      <c r="J1638" s="11" t="str">
        <f t="shared" si="51"/>
        <v>P0137|May</v>
      </c>
    </row>
    <row r="1639" spans="1:10" ht="15" customHeight="1" x14ac:dyDescent="0.25">
      <c r="A1639" s="2" t="s">
        <v>309</v>
      </c>
      <c r="B1639" s="2" t="s">
        <v>4</v>
      </c>
      <c r="C1639" s="4">
        <v>13.344528105986701</v>
      </c>
      <c r="D1639" s="4">
        <v>11.24</v>
      </c>
      <c r="E1639" s="4">
        <v>835.57547189401305</v>
      </c>
      <c r="F1639" s="4">
        <v>0</v>
      </c>
      <c r="G1639" s="4">
        <v>85.96</v>
      </c>
      <c r="H1639" s="4">
        <v>837.3</v>
      </c>
      <c r="I1639" s="5">
        <f t="shared" si="50"/>
        <v>1783.4199999999996</v>
      </c>
      <c r="J1639" s="11" t="str">
        <f t="shared" si="51"/>
        <v>P0137|Jun</v>
      </c>
    </row>
    <row r="1640" spans="1:10" ht="15" customHeight="1" x14ac:dyDescent="0.25">
      <c r="A1640" s="2" t="s">
        <v>309</v>
      </c>
      <c r="B1640" s="2" t="s">
        <v>5</v>
      </c>
      <c r="C1640" s="4">
        <v>58.701614235967703</v>
      </c>
      <c r="D1640" s="4">
        <v>14.63</v>
      </c>
      <c r="E1640" s="4">
        <v>811.44838576403197</v>
      </c>
      <c r="F1640" s="4">
        <v>0</v>
      </c>
      <c r="G1640" s="4">
        <v>85.96</v>
      </c>
      <c r="H1640" s="4">
        <v>2244.4299999999998</v>
      </c>
      <c r="I1640" s="5">
        <f t="shared" si="50"/>
        <v>3215.1699999999996</v>
      </c>
      <c r="J1640" s="11" t="str">
        <f t="shared" si="51"/>
        <v>P0137|Jul</v>
      </c>
    </row>
    <row r="1641" spans="1:10" ht="15" customHeight="1" x14ac:dyDescent="0.25">
      <c r="A1641" s="2" t="s">
        <v>309</v>
      </c>
      <c r="B1641" s="2" t="s">
        <v>6</v>
      </c>
      <c r="C1641" s="4">
        <v>31.878687998700599</v>
      </c>
      <c r="D1641" s="4">
        <v>9.5299999999999994</v>
      </c>
      <c r="E1641" s="4">
        <v>815.46131200129901</v>
      </c>
      <c r="F1641" s="4">
        <v>0</v>
      </c>
      <c r="G1641" s="4">
        <v>85.96</v>
      </c>
      <c r="H1641" s="4">
        <v>2070.33</v>
      </c>
      <c r="I1641" s="5">
        <f t="shared" si="50"/>
        <v>3013.16</v>
      </c>
      <c r="J1641" s="11" t="str">
        <f t="shared" si="51"/>
        <v>P0137|Aug</v>
      </c>
    </row>
    <row r="1642" spans="1:10" ht="15" customHeight="1" x14ac:dyDescent="0.25">
      <c r="A1642" s="2" t="s">
        <v>309</v>
      </c>
      <c r="B1642" s="2" t="s">
        <v>7</v>
      </c>
      <c r="C1642" s="4">
        <v>24.853356216628502</v>
      </c>
      <c r="D1642" s="4">
        <v>16.55</v>
      </c>
      <c r="E1642" s="4">
        <v>668.39664378337102</v>
      </c>
      <c r="F1642" s="4">
        <v>0</v>
      </c>
      <c r="G1642" s="4">
        <v>85.96</v>
      </c>
      <c r="H1642" s="4">
        <v>443.25</v>
      </c>
      <c r="I1642" s="5">
        <f t="shared" si="50"/>
        <v>1239.0099999999995</v>
      </c>
      <c r="J1642" s="11" t="str">
        <f t="shared" si="51"/>
        <v>P0137|Sep</v>
      </c>
    </row>
    <row r="1643" spans="1:10" ht="15" customHeight="1" x14ac:dyDescent="0.25">
      <c r="A1643" s="2" t="s">
        <v>309</v>
      </c>
      <c r="B1643" s="2" t="s">
        <v>8</v>
      </c>
      <c r="C1643" s="4">
        <v>44.141925157257901</v>
      </c>
      <c r="D1643" s="4">
        <v>20.81</v>
      </c>
      <c r="E1643" s="4">
        <v>830.94807484274202</v>
      </c>
      <c r="F1643" s="4">
        <v>0</v>
      </c>
      <c r="G1643" s="4">
        <v>85.96</v>
      </c>
      <c r="H1643" s="4">
        <v>306.58</v>
      </c>
      <c r="I1643" s="5">
        <f t="shared" si="50"/>
        <v>1288.4399999999998</v>
      </c>
      <c r="J1643" s="11" t="str">
        <f t="shared" si="51"/>
        <v>P0137|Oct</v>
      </c>
    </row>
    <row r="1644" spans="1:10" ht="15" customHeight="1" x14ac:dyDescent="0.25">
      <c r="A1644" s="2" t="s">
        <v>309</v>
      </c>
      <c r="B1644" s="2" t="s">
        <v>9</v>
      </c>
      <c r="C1644" s="4">
        <v>63.146115104395903</v>
      </c>
      <c r="D1644" s="4">
        <v>19.420000000000002</v>
      </c>
      <c r="E1644" s="4">
        <v>775.82318713021402</v>
      </c>
      <c r="F1644" s="4">
        <v>165.23069776539</v>
      </c>
      <c r="G1644" s="4">
        <v>85.96</v>
      </c>
      <c r="H1644" s="4">
        <v>79.11</v>
      </c>
      <c r="I1644" s="5">
        <f t="shared" si="50"/>
        <v>1188.6899999999998</v>
      </c>
      <c r="J1644" s="11" t="str">
        <f t="shared" si="51"/>
        <v>P0137|Nov</v>
      </c>
    </row>
    <row r="1645" spans="1:10" ht="15" customHeight="1" x14ac:dyDescent="0.25">
      <c r="A1645" s="2" t="s">
        <v>309</v>
      </c>
      <c r="B1645" s="2" t="s">
        <v>10</v>
      </c>
      <c r="C1645" s="4">
        <v>36.087459187944802</v>
      </c>
      <c r="D1645" s="4">
        <v>19.11</v>
      </c>
      <c r="E1645" s="4">
        <v>1310.76288544719</v>
      </c>
      <c r="F1645" s="4">
        <v>139.57965536486699</v>
      </c>
      <c r="G1645" s="4">
        <v>85.96</v>
      </c>
      <c r="H1645" s="4">
        <v>139.59</v>
      </c>
      <c r="I1645" s="5">
        <f t="shared" si="50"/>
        <v>1731.0900000000017</v>
      </c>
      <c r="J1645" s="11" t="str">
        <f t="shared" si="51"/>
        <v>P0137|Dec</v>
      </c>
    </row>
    <row r="1646" spans="1:10" ht="15" customHeight="1" x14ac:dyDescent="0.25">
      <c r="A1646" s="2" t="s">
        <v>309</v>
      </c>
      <c r="B1646" s="2" t="s">
        <v>11</v>
      </c>
      <c r="C1646" s="4">
        <v>28.637405001168499</v>
      </c>
      <c r="D1646" s="4">
        <v>14.01</v>
      </c>
      <c r="E1646" s="4">
        <v>1305.2048048609499</v>
      </c>
      <c r="F1646" s="4">
        <v>138.987790137883</v>
      </c>
      <c r="G1646" s="4">
        <v>85.96</v>
      </c>
      <c r="H1646" s="4">
        <v>139.59</v>
      </c>
      <c r="I1646" s="5">
        <f t="shared" si="50"/>
        <v>1712.3900000000012</v>
      </c>
      <c r="J1646" s="11" t="str">
        <f t="shared" si="51"/>
        <v>P0137|Jan</v>
      </c>
    </row>
    <row r="1647" spans="1:10" ht="15" customHeight="1" x14ac:dyDescent="0.25">
      <c r="A1647" s="2" t="s">
        <v>309</v>
      </c>
      <c r="B1647" s="2" t="s">
        <v>12</v>
      </c>
      <c r="C1647" s="4">
        <v>55.5416703433878</v>
      </c>
      <c r="D1647" s="4">
        <v>20.079999999999998</v>
      </c>
      <c r="E1647" s="4">
        <v>1145.03965478279</v>
      </c>
      <c r="F1647" s="4">
        <v>146.31867487382601</v>
      </c>
      <c r="G1647" s="4">
        <v>85.96</v>
      </c>
      <c r="H1647" s="4">
        <v>139.59</v>
      </c>
      <c r="I1647" s="5">
        <f t="shared" si="50"/>
        <v>1592.5300000000038</v>
      </c>
      <c r="J1647" s="11" t="str">
        <f t="shared" si="51"/>
        <v>P0137|Feb</v>
      </c>
    </row>
    <row r="1648" spans="1:10" ht="15" customHeight="1" x14ac:dyDescent="0.25">
      <c r="A1648" s="2" t="s">
        <v>309</v>
      </c>
      <c r="B1648" s="2" t="s">
        <v>13</v>
      </c>
      <c r="C1648" s="4">
        <v>57.846894691103401</v>
      </c>
      <c r="D1648" s="4">
        <v>18.53</v>
      </c>
      <c r="E1648" s="4">
        <v>961.57910165116698</v>
      </c>
      <c r="F1648" s="4">
        <v>153.59400365773001</v>
      </c>
      <c r="G1648" s="4">
        <v>85.96</v>
      </c>
      <c r="H1648" s="4">
        <v>139.59</v>
      </c>
      <c r="I1648" s="5">
        <f t="shared" si="50"/>
        <v>1417.1000000000001</v>
      </c>
      <c r="J1648" s="11" t="str">
        <f t="shared" si="51"/>
        <v>P0137|Mar</v>
      </c>
    </row>
    <row r="1649" spans="1:10" ht="15" customHeight="1" x14ac:dyDescent="0.25">
      <c r="A1649" s="2" t="s">
        <v>311</v>
      </c>
      <c r="B1649" s="2" t="s">
        <v>2</v>
      </c>
      <c r="C1649" s="4">
        <v>54.461232701933497</v>
      </c>
      <c r="D1649" s="4">
        <v>8.07</v>
      </c>
      <c r="E1649" s="4">
        <v>345.038767298067</v>
      </c>
      <c r="F1649" s="4">
        <v>0</v>
      </c>
      <c r="G1649" s="4">
        <v>85.96</v>
      </c>
      <c r="H1649" s="4">
        <v>39.75</v>
      </c>
      <c r="I1649" s="5">
        <f t="shared" si="50"/>
        <v>533.28000000000043</v>
      </c>
      <c r="J1649" s="11" t="str">
        <f t="shared" si="51"/>
        <v>P0138|Apr</v>
      </c>
    </row>
    <row r="1650" spans="1:10" ht="15" customHeight="1" x14ac:dyDescent="0.25">
      <c r="A1650" s="2" t="s">
        <v>311</v>
      </c>
      <c r="B1650" s="2" t="s">
        <v>3</v>
      </c>
      <c r="C1650" s="4">
        <v>37.769926093204703</v>
      </c>
      <c r="D1650" s="4">
        <v>6.61</v>
      </c>
      <c r="E1650" s="4">
        <v>352.840073906795</v>
      </c>
      <c r="F1650" s="4">
        <v>0</v>
      </c>
      <c r="G1650" s="4">
        <v>85.96</v>
      </c>
      <c r="H1650" s="4">
        <v>258.49</v>
      </c>
      <c r="I1650" s="5">
        <f t="shared" si="50"/>
        <v>741.66999999999962</v>
      </c>
      <c r="J1650" s="11" t="str">
        <f t="shared" si="51"/>
        <v>P0138|May</v>
      </c>
    </row>
    <row r="1651" spans="1:10" ht="15" customHeight="1" x14ac:dyDescent="0.25">
      <c r="A1651" s="2" t="s">
        <v>311</v>
      </c>
      <c r="B1651" s="2" t="s">
        <v>4</v>
      </c>
      <c r="C1651" s="4">
        <v>27.9100682701397</v>
      </c>
      <c r="D1651" s="4">
        <v>10.75</v>
      </c>
      <c r="E1651" s="4">
        <v>340.64993172985999</v>
      </c>
      <c r="F1651" s="4">
        <v>0</v>
      </c>
      <c r="G1651" s="4">
        <v>85.96</v>
      </c>
      <c r="H1651" s="4">
        <v>334.92</v>
      </c>
      <c r="I1651" s="5">
        <f t="shared" si="50"/>
        <v>800.18999999999971</v>
      </c>
      <c r="J1651" s="11" t="str">
        <f t="shared" si="51"/>
        <v>P0138|Jun</v>
      </c>
    </row>
    <row r="1652" spans="1:10" ht="15" customHeight="1" x14ac:dyDescent="0.25">
      <c r="A1652" s="2" t="s">
        <v>311</v>
      </c>
      <c r="B1652" s="2" t="s">
        <v>5</v>
      </c>
      <c r="C1652" s="4">
        <v>31.5916834303864</v>
      </c>
      <c r="D1652" s="4">
        <v>10.28</v>
      </c>
      <c r="E1652" s="4">
        <v>431.018316569614</v>
      </c>
      <c r="F1652" s="4">
        <v>0</v>
      </c>
      <c r="G1652" s="4">
        <v>85.96</v>
      </c>
      <c r="H1652" s="4">
        <v>897.77</v>
      </c>
      <c r="I1652" s="5">
        <f t="shared" si="50"/>
        <v>1456.6200000000003</v>
      </c>
      <c r="J1652" s="11" t="str">
        <f t="shared" si="51"/>
        <v>P0138|Jul</v>
      </c>
    </row>
    <row r="1653" spans="1:10" ht="15" customHeight="1" x14ac:dyDescent="0.25">
      <c r="A1653" s="2" t="s">
        <v>311</v>
      </c>
      <c r="B1653" s="2" t="s">
        <v>6</v>
      </c>
      <c r="C1653" s="4">
        <v>14.659993462984101</v>
      </c>
      <c r="D1653" s="4">
        <v>9.01</v>
      </c>
      <c r="E1653" s="4">
        <v>340.840006537016</v>
      </c>
      <c r="F1653" s="4">
        <v>0</v>
      </c>
      <c r="G1653" s="4">
        <v>85.96</v>
      </c>
      <c r="H1653" s="4">
        <v>828.13</v>
      </c>
      <c r="I1653" s="5">
        <f t="shared" si="50"/>
        <v>1278.6000000000001</v>
      </c>
      <c r="J1653" s="11" t="str">
        <f t="shared" si="51"/>
        <v>P0138|Aug</v>
      </c>
    </row>
    <row r="1654" spans="1:10" ht="15" customHeight="1" x14ac:dyDescent="0.25">
      <c r="A1654" s="2" t="s">
        <v>311</v>
      </c>
      <c r="B1654" s="2" t="s">
        <v>7</v>
      </c>
      <c r="C1654" s="4">
        <v>15.591140164514901</v>
      </c>
      <c r="D1654" s="4">
        <v>5.92</v>
      </c>
      <c r="E1654" s="4">
        <v>362.48885983548502</v>
      </c>
      <c r="F1654" s="4">
        <v>0</v>
      </c>
      <c r="G1654" s="4">
        <v>85.96</v>
      </c>
      <c r="H1654" s="4">
        <v>177.3</v>
      </c>
      <c r="I1654" s="5">
        <f t="shared" si="50"/>
        <v>647.25999999999988</v>
      </c>
      <c r="J1654" s="11" t="str">
        <f t="shared" si="51"/>
        <v>P0138|Sep</v>
      </c>
    </row>
    <row r="1655" spans="1:10" ht="15" customHeight="1" x14ac:dyDescent="0.25">
      <c r="A1655" s="2" t="s">
        <v>311</v>
      </c>
      <c r="B1655" s="2" t="s">
        <v>8</v>
      </c>
      <c r="C1655" s="4">
        <v>41.404872382699097</v>
      </c>
      <c r="D1655" s="4">
        <v>14.8</v>
      </c>
      <c r="E1655" s="4">
        <v>359.15512761730099</v>
      </c>
      <c r="F1655" s="4">
        <v>0</v>
      </c>
      <c r="G1655" s="4">
        <v>85.96</v>
      </c>
      <c r="H1655" s="4">
        <v>122.63</v>
      </c>
      <c r="I1655" s="5">
        <f t="shared" si="50"/>
        <v>623.95000000000005</v>
      </c>
      <c r="J1655" s="11" t="str">
        <f t="shared" si="51"/>
        <v>P0138|Oct</v>
      </c>
    </row>
    <row r="1656" spans="1:10" ht="15" customHeight="1" x14ac:dyDescent="0.25">
      <c r="A1656" s="2" t="s">
        <v>311</v>
      </c>
      <c r="B1656" s="2" t="s">
        <v>9</v>
      </c>
      <c r="C1656" s="4">
        <v>13.978014973441001</v>
      </c>
      <c r="D1656" s="4">
        <v>4.04</v>
      </c>
      <c r="E1656" s="4">
        <v>324.98423187920901</v>
      </c>
      <c r="F1656" s="4">
        <v>102.51775314735001</v>
      </c>
      <c r="G1656" s="4">
        <v>85.96</v>
      </c>
      <c r="H1656" s="4">
        <v>31.64</v>
      </c>
      <c r="I1656" s="5">
        <f t="shared" si="50"/>
        <v>563.12</v>
      </c>
      <c r="J1656" s="11" t="str">
        <f t="shared" si="51"/>
        <v>P0138|Nov</v>
      </c>
    </row>
    <row r="1657" spans="1:10" ht="15" customHeight="1" x14ac:dyDescent="0.25">
      <c r="A1657" s="2" t="s">
        <v>311</v>
      </c>
      <c r="B1657" s="2" t="s">
        <v>10</v>
      </c>
      <c r="C1657" s="4">
        <v>10.946548927627299</v>
      </c>
      <c r="D1657" s="4">
        <v>12.77</v>
      </c>
      <c r="E1657" s="4">
        <v>636.259118646763</v>
      </c>
      <c r="F1657" s="4">
        <v>80.284332425609705</v>
      </c>
      <c r="G1657" s="4">
        <v>85.96</v>
      </c>
      <c r="H1657" s="4">
        <v>55.84</v>
      </c>
      <c r="I1657" s="5">
        <f t="shared" si="50"/>
        <v>882.06000000000006</v>
      </c>
      <c r="J1657" s="11" t="str">
        <f t="shared" si="51"/>
        <v>P0138|Dec</v>
      </c>
    </row>
    <row r="1658" spans="1:10" ht="15" customHeight="1" x14ac:dyDescent="0.25">
      <c r="A1658" s="2" t="s">
        <v>311</v>
      </c>
      <c r="B1658" s="2" t="s">
        <v>11</v>
      </c>
      <c r="C1658" s="4">
        <v>10.968216621280501</v>
      </c>
      <c r="D1658" s="4">
        <v>4.04</v>
      </c>
      <c r="E1658" s="4">
        <v>637.51853545091296</v>
      </c>
      <c r="F1658" s="4">
        <v>80.443247927806198</v>
      </c>
      <c r="G1658" s="4">
        <v>85.96</v>
      </c>
      <c r="H1658" s="4">
        <v>55.84</v>
      </c>
      <c r="I1658" s="5">
        <f t="shared" si="50"/>
        <v>874.76999999999975</v>
      </c>
      <c r="J1658" s="11" t="str">
        <f t="shared" si="51"/>
        <v>P0138|Jan</v>
      </c>
    </row>
    <row r="1659" spans="1:10" ht="15" customHeight="1" x14ac:dyDescent="0.25">
      <c r="A1659" s="2" t="s">
        <v>311</v>
      </c>
      <c r="B1659" s="2" t="s">
        <v>12</v>
      </c>
      <c r="C1659" s="4">
        <v>19.489818359049998</v>
      </c>
      <c r="D1659" s="4">
        <v>4.04</v>
      </c>
      <c r="E1659" s="4">
        <v>524.09595587361196</v>
      </c>
      <c r="F1659" s="4">
        <v>82.664225767337896</v>
      </c>
      <c r="G1659" s="4">
        <v>85.96</v>
      </c>
      <c r="H1659" s="4">
        <v>55.84</v>
      </c>
      <c r="I1659" s="5">
        <f t="shared" si="50"/>
        <v>772.08999999999992</v>
      </c>
      <c r="J1659" s="11" t="str">
        <f t="shared" si="51"/>
        <v>P0138|Feb</v>
      </c>
    </row>
    <row r="1660" spans="1:10" ht="15" customHeight="1" x14ac:dyDescent="0.25">
      <c r="A1660" s="2" t="s">
        <v>311</v>
      </c>
      <c r="B1660" s="2" t="s">
        <v>13</v>
      </c>
      <c r="C1660" s="4">
        <v>32.368283571113402</v>
      </c>
      <c r="D1660" s="4">
        <v>4.04</v>
      </c>
      <c r="E1660" s="4">
        <v>418.26856890719199</v>
      </c>
      <c r="F1660" s="4">
        <v>87.963147521694395</v>
      </c>
      <c r="G1660" s="4">
        <v>85.96</v>
      </c>
      <c r="H1660" s="4">
        <v>55.84</v>
      </c>
      <c r="I1660" s="5">
        <f t="shared" si="50"/>
        <v>684.43999999999983</v>
      </c>
      <c r="J1660" s="11" t="str">
        <f t="shared" si="51"/>
        <v>P0138|Mar</v>
      </c>
    </row>
    <row r="1661" spans="1:10" ht="15" customHeight="1" x14ac:dyDescent="0.25">
      <c r="A1661" s="2" t="s">
        <v>313</v>
      </c>
      <c r="B1661" s="2" t="s">
        <v>2</v>
      </c>
      <c r="C1661" s="4">
        <v>35.524450217066402</v>
      </c>
      <c r="D1661" s="4">
        <v>11.63</v>
      </c>
      <c r="E1661" s="4">
        <v>551.02554978293404</v>
      </c>
      <c r="F1661" s="4">
        <v>0</v>
      </c>
      <c r="G1661" s="4">
        <v>85.96</v>
      </c>
      <c r="H1661" s="4">
        <v>79.5</v>
      </c>
      <c r="I1661" s="5">
        <f t="shared" si="50"/>
        <v>763.64000000000044</v>
      </c>
      <c r="J1661" s="11" t="str">
        <f t="shared" si="51"/>
        <v>P0139|Apr</v>
      </c>
    </row>
    <row r="1662" spans="1:10" ht="15" customHeight="1" x14ac:dyDescent="0.25">
      <c r="A1662" s="2" t="s">
        <v>313</v>
      </c>
      <c r="B1662" s="2" t="s">
        <v>3</v>
      </c>
      <c r="C1662" s="4">
        <v>15.8692086754796</v>
      </c>
      <c r="D1662" s="4">
        <v>8.39</v>
      </c>
      <c r="E1662" s="4">
        <v>553.43079132451999</v>
      </c>
      <c r="F1662" s="4">
        <v>0</v>
      </c>
      <c r="G1662" s="4">
        <v>85.96</v>
      </c>
      <c r="H1662" s="4">
        <v>516.99</v>
      </c>
      <c r="I1662" s="5">
        <f t="shared" si="50"/>
        <v>1180.6399999999996</v>
      </c>
      <c r="J1662" s="11" t="str">
        <f t="shared" si="51"/>
        <v>P0139|May</v>
      </c>
    </row>
    <row r="1663" spans="1:10" ht="15" customHeight="1" x14ac:dyDescent="0.25">
      <c r="A1663" s="2" t="s">
        <v>313</v>
      </c>
      <c r="B1663" s="2" t="s">
        <v>4</v>
      </c>
      <c r="C1663" s="4">
        <v>62.386574729780101</v>
      </c>
      <c r="D1663" s="4">
        <v>12.87</v>
      </c>
      <c r="E1663" s="4">
        <v>529.07342527022001</v>
      </c>
      <c r="F1663" s="4">
        <v>0</v>
      </c>
      <c r="G1663" s="4">
        <v>85.96</v>
      </c>
      <c r="H1663" s="4">
        <v>669.84</v>
      </c>
      <c r="I1663" s="5">
        <f t="shared" si="50"/>
        <v>1360.13</v>
      </c>
      <c r="J1663" s="11" t="str">
        <f t="shared" si="51"/>
        <v>P0139|Jun</v>
      </c>
    </row>
    <row r="1664" spans="1:10" ht="15" customHeight="1" x14ac:dyDescent="0.25">
      <c r="A1664" s="2" t="s">
        <v>313</v>
      </c>
      <c r="B1664" s="2" t="s">
        <v>5</v>
      </c>
      <c r="C1664" s="4">
        <v>48.702940691733602</v>
      </c>
      <c r="D1664" s="4">
        <v>8.9600000000000009</v>
      </c>
      <c r="E1664" s="4">
        <v>671.29705930826594</v>
      </c>
      <c r="F1664" s="4">
        <v>0</v>
      </c>
      <c r="G1664" s="4">
        <v>85.96</v>
      </c>
      <c r="H1664" s="4">
        <v>1795.54</v>
      </c>
      <c r="I1664" s="5">
        <f t="shared" si="50"/>
        <v>2610.4599999999996</v>
      </c>
      <c r="J1664" s="11" t="str">
        <f t="shared" si="51"/>
        <v>P0139|Jul</v>
      </c>
    </row>
    <row r="1665" spans="1:10" ht="15" customHeight="1" x14ac:dyDescent="0.25">
      <c r="A1665" s="2" t="s">
        <v>313</v>
      </c>
      <c r="B1665" s="2" t="s">
        <v>6</v>
      </c>
      <c r="C1665" s="4">
        <v>39.867205363443901</v>
      </c>
      <c r="D1665" s="4">
        <v>10.02</v>
      </c>
      <c r="E1665" s="4">
        <v>542.522794636556</v>
      </c>
      <c r="F1665" s="4">
        <v>0</v>
      </c>
      <c r="G1665" s="4">
        <v>85.96</v>
      </c>
      <c r="H1665" s="4">
        <v>1656.27</v>
      </c>
      <c r="I1665" s="5">
        <f t="shared" si="50"/>
        <v>2334.64</v>
      </c>
      <c r="J1665" s="11" t="str">
        <f t="shared" si="51"/>
        <v>P0139|Aug</v>
      </c>
    </row>
    <row r="1666" spans="1:10" ht="15" customHeight="1" x14ac:dyDescent="0.25">
      <c r="A1666" s="2" t="s">
        <v>313</v>
      </c>
      <c r="B1666" s="2" t="s">
        <v>7</v>
      </c>
      <c r="C1666" s="4">
        <v>42.483060278207098</v>
      </c>
      <c r="D1666" s="4">
        <v>13.48</v>
      </c>
      <c r="E1666" s="4">
        <v>542.33693972179299</v>
      </c>
      <c r="F1666" s="4">
        <v>0</v>
      </c>
      <c r="G1666" s="4">
        <v>85.96</v>
      </c>
      <c r="H1666" s="4">
        <v>354.6</v>
      </c>
      <c r="I1666" s="5">
        <f t="shared" si="50"/>
        <v>1038.8600000000001</v>
      </c>
      <c r="J1666" s="11" t="str">
        <f t="shared" si="51"/>
        <v>P0139|Sep</v>
      </c>
    </row>
    <row r="1667" spans="1:10" ht="15" customHeight="1" x14ac:dyDescent="0.25">
      <c r="A1667" s="2" t="s">
        <v>313</v>
      </c>
      <c r="B1667" s="2" t="s">
        <v>8</v>
      </c>
      <c r="C1667" s="4">
        <v>299.68877475754698</v>
      </c>
      <c r="D1667" s="4">
        <v>9.56</v>
      </c>
      <c r="E1667" s="4">
        <v>451.43122524245302</v>
      </c>
      <c r="F1667" s="4">
        <v>0</v>
      </c>
      <c r="G1667" s="4">
        <v>85.96</v>
      </c>
      <c r="H1667" s="4">
        <v>245.27</v>
      </c>
      <c r="I1667" s="5">
        <f t="shared" si="50"/>
        <v>1091.9100000000001</v>
      </c>
      <c r="J1667" s="11" t="str">
        <f t="shared" si="51"/>
        <v>P0139|Oct</v>
      </c>
    </row>
    <row r="1668" spans="1:10" ht="15" customHeight="1" x14ac:dyDescent="0.25">
      <c r="A1668" s="2" t="s">
        <v>313</v>
      </c>
      <c r="B1668" s="2" t="s">
        <v>9</v>
      </c>
      <c r="C1668" s="4">
        <v>17.913953365021701</v>
      </c>
      <c r="D1668" s="4">
        <v>18.760000000000002</v>
      </c>
      <c r="E1668" s="4">
        <v>650.22232195679203</v>
      </c>
      <c r="F1668" s="4">
        <v>136.743724678186</v>
      </c>
      <c r="G1668" s="4">
        <v>85.96</v>
      </c>
      <c r="H1668" s="4">
        <v>63.29</v>
      </c>
      <c r="I1668" s="5">
        <f t="shared" si="50"/>
        <v>972.88999999999976</v>
      </c>
      <c r="J1668" s="11" t="str">
        <f t="shared" si="51"/>
        <v>P0139|Nov</v>
      </c>
    </row>
    <row r="1669" spans="1:10" ht="15" customHeight="1" x14ac:dyDescent="0.25">
      <c r="A1669" s="2" t="s">
        <v>313</v>
      </c>
      <c r="B1669" s="2" t="s">
        <v>10</v>
      </c>
      <c r="C1669" s="4">
        <v>62.299611249864299</v>
      </c>
      <c r="D1669" s="4">
        <v>14.76</v>
      </c>
      <c r="E1669" s="4">
        <v>1081.5715061353001</v>
      </c>
      <c r="F1669" s="4">
        <v>113.728882614833</v>
      </c>
      <c r="G1669" s="4">
        <v>85.96</v>
      </c>
      <c r="H1669" s="4">
        <v>111.67</v>
      </c>
      <c r="I1669" s="5">
        <f t="shared" ref="I1669:I1732" si="52">SUM(C1669:H1669)</f>
        <v>1469.9899999999975</v>
      </c>
      <c r="J1669" s="11" t="str">
        <f t="shared" ref="J1669:J1732" si="53">A1669&amp;"|"&amp;B1669</f>
        <v>P0139|Dec</v>
      </c>
    </row>
    <row r="1670" spans="1:10" ht="15" customHeight="1" x14ac:dyDescent="0.25">
      <c r="A1670" s="2" t="s">
        <v>313</v>
      </c>
      <c r="B1670" s="2" t="s">
        <v>11</v>
      </c>
      <c r="C1670" s="4">
        <v>22.4772462545953</v>
      </c>
      <c r="D1670" s="4">
        <v>13.08</v>
      </c>
      <c r="E1670" s="4">
        <v>947.92220626408198</v>
      </c>
      <c r="F1670" s="4">
        <v>119.610547481322</v>
      </c>
      <c r="G1670" s="4">
        <v>85.96</v>
      </c>
      <c r="H1670" s="4">
        <v>111.67</v>
      </c>
      <c r="I1670" s="5">
        <f t="shared" si="52"/>
        <v>1300.7199999999993</v>
      </c>
      <c r="J1670" s="11" t="str">
        <f t="shared" si="53"/>
        <v>P0139|Jan</v>
      </c>
    </row>
    <row r="1671" spans="1:10" ht="15" customHeight="1" x14ac:dyDescent="0.25">
      <c r="A1671" s="2" t="s">
        <v>313</v>
      </c>
      <c r="B1671" s="2" t="s">
        <v>12</v>
      </c>
      <c r="C1671" s="4">
        <v>40.688508344563097</v>
      </c>
      <c r="D1671" s="4">
        <v>8.3800000000000008</v>
      </c>
      <c r="E1671" s="4">
        <v>942.92189281641902</v>
      </c>
      <c r="F1671" s="4">
        <v>118.979598839017</v>
      </c>
      <c r="G1671" s="4">
        <v>85.96</v>
      </c>
      <c r="H1671" s="4">
        <v>111.67</v>
      </c>
      <c r="I1671" s="5">
        <f t="shared" si="52"/>
        <v>1308.5999999999992</v>
      </c>
      <c r="J1671" s="11" t="str">
        <f t="shared" si="53"/>
        <v>P0139|Feb</v>
      </c>
    </row>
    <row r="1672" spans="1:10" ht="15" customHeight="1" x14ac:dyDescent="0.25">
      <c r="A1672" s="2" t="s">
        <v>313</v>
      </c>
      <c r="B1672" s="2" t="s">
        <v>13</v>
      </c>
      <c r="C1672" s="4">
        <v>38.453267998492301</v>
      </c>
      <c r="D1672" s="4">
        <v>11.51</v>
      </c>
      <c r="E1672" s="4">
        <v>798.08669430833004</v>
      </c>
      <c r="F1672" s="4">
        <v>125.880037693178</v>
      </c>
      <c r="G1672" s="4">
        <v>85.96</v>
      </c>
      <c r="H1672" s="4">
        <v>111.67</v>
      </c>
      <c r="I1672" s="5">
        <f t="shared" si="52"/>
        <v>1171.5600000000004</v>
      </c>
      <c r="J1672" s="11" t="str">
        <f t="shared" si="53"/>
        <v>P0139|Mar</v>
      </c>
    </row>
    <row r="1673" spans="1:10" ht="15" customHeight="1" x14ac:dyDescent="0.25">
      <c r="A1673" s="2" t="s">
        <v>315</v>
      </c>
      <c r="B1673" s="2" t="s">
        <v>2</v>
      </c>
      <c r="C1673" s="4">
        <v>35.286191086886802</v>
      </c>
      <c r="D1673" s="4">
        <v>8.23</v>
      </c>
      <c r="E1673" s="4">
        <v>557.48380891311297</v>
      </c>
      <c r="F1673" s="4">
        <v>0</v>
      </c>
      <c r="G1673" s="4">
        <v>85.96</v>
      </c>
      <c r="H1673" s="4">
        <v>79.5</v>
      </c>
      <c r="I1673" s="5">
        <f t="shared" si="52"/>
        <v>766.45999999999981</v>
      </c>
      <c r="J1673" s="11" t="str">
        <f t="shared" si="53"/>
        <v>P0140|Apr</v>
      </c>
    </row>
    <row r="1674" spans="1:10" ht="15" customHeight="1" x14ac:dyDescent="0.25">
      <c r="A1674" s="2" t="s">
        <v>315</v>
      </c>
      <c r="B1674" s="2" t="s">
        <v>3</v>
      </c>
      <c r="C1674" s="4">
        <v>65.772643290627101</v>
      </c>
      <c r="D1674" s="4">
        <v>8.98</v>
      </c>
      <c r="E1674" s="4">
        <v>532.63735670937297</v>
      </c>
      <c r="F1674" s="4">
        <v>0</v>
      </c>
      <c r="G1674" s="4">
        <v>85.96</v>
      </c>
      <c r="H1674" s="4">
        <v>516.99</v>
      </c>
      <c r="I1674" s="5">
        <f t="shared" si="52"/>
        <v>1210.3400000000001</v>
      </c>
      <c r="J1674" s="11" t="str">
        <f t="shared" si="53"/>
        <v>P0140|May</v>
      </c>
    </row>
    <row r="1675" spans="1:10" ht="15" customHeight="1" x14ac:dyDescent="0.25">
      <c r="A1675" s="2" t="s">
        <v>315</v>
      </c>
      <c r="B1675" s="2" t="s">
        <v>4</v>
      </c>
      <c r="C1675" s="4">
        <v>66.248594667113906</v>
      </c>
      <c r="D1675" s="4">
        <v>6.97</v>
      </c>
      <c r="E1675" s="4">
        <v>512.14140533288605</v>
      </c>
      <c r="F1675" s="4">
        <v>0</v>
      </c>
      <c r="G1675" s="4">
        <v>85.96</v>
      </c>
      <c r="H1675" s="4">
        <v>669.84</v>
      </c>
      <c r="I1675" s="5">
        <f t="shared" si="52"/>
        <v>1341.1599999999999</v>
      </c>
      <c r="J1675" s="11" t="str">
        <f t="shared" si="53"/>
        <v>P0140|Jun</v>
      </c>
    </row>
    <row r="1676" spans="1:10" ht="15" customHeight="1" x14ac:dyDescent="0.25">
      <c r="A1676" s="2" t="s">
        <v>315</v>
      </c>
      <c r="B1676" s="2" t="s">
        <v>5</v>
      </c>
      <c r="C1676" s="4">
        <v>47.330654624345598</v>
      </c>
      <c r="D1676" s="4">
        <v>11.23</v>
      </c>
      <c r="E1676" s="4">
        <v>667.95934537565404</v>
      </c>
      <c r="F1676" s="4">
        <v>0</v>
      </c>
      <c r="G1676" s="4">
        <v>85.96</v>
      </c>
      <c r="H1676" s="4">
        <v>1795.54</v>
      </c>
      <c r="I1676" s="5">
        <f t="shared" si="52"/>
        <v>2608.0199999999995</v>
      </c>
      <c r="J1676" s="11" t="str">
        <f t="shared" si="53"/>
        <v>P0140|Jul</v>
      </c>
    </row>
    <row r="1677" spans="1:10" ht="15" customHeight="1" x14ac:dyDescent="0.25">
      <c r="A1677" s="2" t="s">
        <v>315</v>
      </c>
      <c r="B1677" s="2" t="s">
        <v>6</v>
      </c>
      <c r="C1677" s="4">
        <v>40.4730164472901</v>
      </c>
      <c r="D1677" s="4">
        <v>7.93</v>
      </c>
      <c r="E1677" s="4">
        <v>664.20698355270997</v>
      </c>
      <c r="F1677" s="4">
        <v>0</v>
      </c>
      <c r="G1677" s="4">
        <v>85.96</v>
      </c>
      <c r="H1677" s="4">
        <v>1656.27</v>
      </c>
      <c r="I1677" s="5">
        <f t="shared" si="52"/>
        <v>2454.84</v>
      </c>
      <c r="J1677" s="11" t="str">
        <f t="shared" si="53"/>
        <v>P0140|Aug</v>
      </c>
    </row>
    <row r="1678" spans="1:10" ht="15" customHeight="1" x14ac:dyDescent="0.25">
      <c r="A1678" s="2" t="s">
        <v>315</v>
      </c>
      <c r="B1678" s="2" t="s">
        <v>7</v>
      </c>
      <c r="C1678" s="4">
        <v>57.7231617797827</v>
      </c>
      <c r="D1678" s="4">
        <v>15.92</v>
      </c>
      <c r="E1678" s="4">
        <v>532.45683822021704</v>
      </c>
      <c r="F1678" s="4">
        <v>0</v>
      </c>
      <c r="G1678" s="4">
        <v>85.96</v>
      </c>
      <c r="H1678" s="4">
        <v>354.6</v>
      </c>
      <c r="I1678" s="5">
        <f t="shared" si="52"/>
        <v>1046.6599999999999</v>
      </c>
      <c r="J1678" s="11" t="str">
        <f t="shared" si="53"/>
        <v>P0140|Sep</v>
      </c>
    </row>
    <row r="1679" spans="1:10" ht="15" customHeight="1" x14ac:dyDescent="0.25">
      <c r="A1679" s="2" t="s">
        <v>315</v>
      </c>
      <c r="B1679" s="2" t="s">
        <v>8</v>
      </c>
      <c r="C1679" s="4">
        <v>50.190524562864297</v>
      </c>
      <c r="D1679" s="4">
        <v>9.2899999999999991</v>
      </c>
      <c r="E1679" s="4">
        <v>546.62947543713597</v>
      </c>
      <c r="F1679" s="4">
        <v>0</v>
      </c>
      <c r="G1679" s="4">
        <v>85.96</v>
      </c>
      <c r="H1679" s="4">
        <v>245.27</v>
      </c>
      <c r="I1679" s="5">
        <f t="shared" si="52"/>
        <v>937.34000000000026</v>
      </c>
      <c r="J1679" s="11" t="str">
        <f t="shared" si="53"/>
        <v>P0140|Oct</v>
      </c>
    </row>
    <row r="1680" spans="1:10" ht="15" customHeight="1" x14ac:dyDescent="0.25">
      <c r="A1680" s="2" t="s">
        <v>315</v>
      </c>
      <c r="B1680" s="2" t="s">
        <v>9</v>
      </c>
      <c r="C1680" s="4">
        <v>406.47535731533799</v>
      </c>
      <c r="D1680" s="4">
        <v>8.81</v>
      </c>
      <c r="E1680" s="4">
        <v>561.14429665983596</v>
      </c>
      <c r="F1680" s="4">
        <v>118.01034602482601</v>
      </c>
      <c r="G1680" s="4">
        <v>85.96</v>
      </c>
      <c r="H1680" s="4">
        <v>63.29</v>
      </c>
      <c r="I1680" s="5">
        <f t="shared" si="52"/>
        <v>1243.69</v>
      </c>
      <c r="J1680" s="11" t="str">
        <f t="shared" si="53"/>
        <v>P0140|Nov</v>
      </c>
    </row>
    <row r="1681" spans="1:10" ht="15" customHeight="1" x14ac:dyDescent="0.25">
      <c r="A1681" s="2" t="s">
        <v>315</v>
      </c>
      <c r="B1681" s="2" t="s">
        <v>10</v>
      </c>
      <c r="C1681" s="4">
        <v>41.453702705985002</v>
      </c>
      <c r="D1681" s="4">
        <v>13.73</v>
      </c>
      <c r="E1681" s="4">
        <v>1076.79017852214</v>
      </c>
      <c r="F1681" s="4">
        <v>113.226118771874</v>
      </c>
      <c r="G1681" s="4">
        <v>85.96</v>
      </c>
      <c r="H1681" s="4">
        <v>111.67</v>
      </c>
      <c r="I1681" s="5">
        <f t="shared" si="52"/>
        <v>1442.8299999999992</v>
      </c>
      <c r="J1681" s="11" t="str">
        <f t="shared" si="53"/>
        <v>P0140|Dec</v>
      </c>
    </row>
    <row r="1682" spans="1:10" ht="15" customHeight="1" x14ac:dyDescent="0.25">
      <c r="A1682" s="2" t="s">
        <v>315</v>
      </c>
      <c r="B1682" s="2" t="s">
        <v>11</v>
      </c>
      <c r="C1682" s="4">
        <v>50.057911056532603</v>
      </c>
      <c r="D1682" s="4">
        <v>18.53</v>
      </c>
      <c r="E1682" s="4">
        <v>1078.5055918600101</v>
      </c>
      <c r="F1682" s="4">
        <v>113.40649708346101</v>
      </c>
      <c r="G1682" s="4">
        <v>85.96</v>
      </c>
      <c r="H1682" s="4">
        <v>111.67</v>
      </c>
      <c r="I1682" s="5">
        <f t="shared" si="52"/>
        <v>1458.130000000004</v>
      </c>
      <c r="J1682" s="11" t="str">
        <f t="shared" si="53"/>
        <v>P0140|Jan</v>
      </c>
    </row>
    <row r="1683" spans="1:10" ht="15" customHeight="1" x14ac:dyDescent="0.25">
      <c r="A1683" s="2" t="s">
        <v>315</v>
      </c>
      <c r="B1683" s="2" t="s">
        <v>12</v>
      </c>
      <c r="C1683" s="4">
        <v>51.980881617260401</v>
      </c>
      <c r="D1683" s="4">
        <v>9.8800000000000008</v>
      </c>
      <c r="E1683" s="4">
        <v>944.84665016226495</v>
      </c>
      <c r="F1683" s="4">
        <v>119.22246822047499</v>
      </c>
      <c r="G1683" s="4">
        <v>85.96</v>
      </c>
      <c r="H1683" s="4">
        <v>111.67</v>
      </c>
      <c r="I1683" s="5">
        <f t="shared" si="52"/>
        <v>1323.5600000000004</v>
      </c>
      <c r="J1683" s="11" t="str">
        <f t="shared" si="53"/>
        <v>P0140|Feb</v>
      </c>
    </row>
    <row r="1684" spans="1:10" ht="15" customHeight="1" x14ac:dyDescent="0.25">
      <c r="A1684" s="2" t="s">
        <v>315</v>
      </c>
      <c r="B1684" s="2" t="s">
        <v>13</v>
      </c>
      <c r="C1684" s="4">
        <v>11.447537852468299</v>
      </c>
      <c r="D1684" s="4">
        <v>8.25</v>
      </c>
      <c r="E1684" s="4">
        <v>798.45442352751104</v>
      </c>
      <c r="F1684" s="4">
        <v>125.938038620021</v>
      </c>
      <c r="G1684" s="4">
        <v>85.96</v>
      </c>
      <c r="H1684" s="4">
        <v>111.67</v>
      </c>
      <c r="I1684" s="5">
        <f t="shared" si="52"/>
        <v>1141.7200000000003</v>
      </c>
      <c r="J1684" s="11" t="str">
        <f t="shared" si="53"/>
        <v>P0140|Mar</v>
      </c>
    </row>
    <row r="1685" spans="1:10" ht="15" customHeight="1" x14ac:dyDescent="0.25">
      <c r="A1685" s="2" t="s">
        <v>317</v>
      </c>
      <c r="B1685" s="2" t="s">
        <v>2</v>
      </c>
      <c r="C1685" s="4">
        <v>30.313887539048899</v>
      </c>
      <c r="D1685" s="4">
        <v>12.44</v>
      </c>
      <c r="E1685" s="4">
        <v>452.19611246095099</v>
      </c>
      <c r="F1685" s="4">
        <v>0</v>
      </c>
      <c r="G1685" s="4">
        <v>85.96</v>
      </c>
      <c r="H1685" s="4">
        <v>59.62</v>
      </c>
      <c r="I1685" s="5">
        <f t="shared" si="52"/>
        <v>640.52999999999986</v>
      </c>
      <c r="J1685" s="11" t="str">
        <f t="shared" si="53"/>
        <v>P0141|Apr</v>
      </c>
    </row>
    <row r="1686" spans="1:10" ht="15" customHeight="1" x14ac:dyDescent="0.25">
      <c r="A1686" s="2" t="s">
        <v>317</v>
      </c>
      <c r="B1686" s="2" t="s">
        <v>3</v>
      </c>
      <c r="C1686" s="4">
        <v>80.883242876526495</v>
      </c>
      <c r="D1686" s="4">
        <v>15.73</v>
      </c>
      <c r="E1686" s="4">
        <v>416.466757123474</v>
      </c>
      <c r="F1686" s="4">
        <v>0</v>
      </c>
      <c r="G1686" s="4">
        <v>85.96</v>
      </c>
      <c r="H1686" s="4">
        <v>387.74</v>
      </c>
      <c r="I1686" s="5">
        <f t="shared" si="52"/>
        <v>986.78000000000054</v>
      </c>
      <c r="J1686" s="11" t="str">
        <f t="shared" si="53"/>
        <v>P0141|May</v>
      </c>
    </row>
    <row r="1687" spans="1:10" ht="15" customHeight="1" x14ac:dyDescent="0.25">
      <c r="A1687" s="2" t="s">
        <v>317</v>
      </c>
      <c r="B1687" s="2" t="s">
        <v>4</v>
      </c>
      <c r="C1687" s="4">
        <v>32.892653122713398</v>
      </c>
      <c r="D1687" s="4">
        <v>6.41</v>
      </c>
      <c r="E1687" s="4">
        <v>435.07734687728703</v>
      </c>
      <c r="F1687" s="4">
        <v>0</v>
      </c>
      <c r="G1687" s="4">
        <v>85.96</v>
      </c>
      <c r="H1687" s="4">
        <v>502.38</v>
      </c>
      <c r="I1687" s="5">
        <f t="shared" si="52"/>
        <v>1062.7200000000005</v>
      </c>
      <c r="J1687" s="11" t="str">
        <f t="shared" si="53"/>
        <v>P0141|Jun</v>
      </c>
    </row>
    <row r="1688" spans="1:10" ht="15" customHeight="1" x14ac:dyDescent="0.25">
      <c r="A1688" s="2" t="s">
        <v>317</v>
      </c>
      <c r="B1688" s="2" t="s">
        <v>5</v>
      </c>
      <c r="C1688" s="4">
        <v>31.3917661655233</v>
      </c>
      <c r="D1688" s="4">
        <v>9.3000000000000007</v>
      </c>
      <c r="E1688" s="4">
        <v>548.29823383447695</v>
      </c>
      <c r="F1688" s="4">
        <v>0</v>
      </c>
      <c r="G1688" s="4">
        <v>85.96</v>
      </c>
      <c r="H1688" s="4">
        <v>1346.66</v>
      </c>
      <c r="I1688" s="5">
        <f t="shared" si="52"/>
        <v>2021.6100000000004</v>
      </c>
      <c r="J1688" s="11" t="str">
        <f t="shared" si="53"/>
        <v>P0141|Jul</v>
      </c>
    </row>
    <row r="1689" spans="1:10" ht="15" customHeight="1" x14ac:dyDescent="0.25">
      <c r="A1689" s="2" t="s">
        <v>317</v>
      </c>
      <c r="B1689" s="2" t="s">
        <v>6</v>
      </c>
      <c r="C1689" s="4">
        <v>64.549603524229099</v>
      </c>
      <c r="D1689" s="4">
        <v>4.04</v>
      </c>
      <c r="E1689" s="4">
        <v>413.73039647577099</v>
      </c>
      <c r="F1689" s="4">
        <v>0</v>
      </c>
      <c r="G1689" s="4">
        <v>85.96</v>
      </c>
      <c r="H1689" s="4">
        <v>1242.2</v>
      </c>
      <c r="I1689" s="5">
        <f t="shared" si="52"/>
        <v>1810.48</v>
      </c>
      <c r="J1689" s="11" t="str">
        <f t="shared" si="53"/>
        <v>P0141|Aug</v>
      </c>
    </row>
    <row r="1690" spans="1:10" ht="15" customHeight="1" x14ac:dyDescent="0.25">
      <c r="A1690" s="2" t="s">
        <v>317</v>
      </c>
      <c r="B1690" s="2" t="s">
        <v>7</v>
      </c>
      <c r="C1690" s="4">
        <v>45.614189869171398</v>
      </c>
      <c r="D1690" s="4">
        <v>13.26</v>
      </c>
      <c r="E1690" s="4">
        <v>438.28581013082902</v>
      </c>
      <c r="F1690" s="4">
        <v>0</v>
      </c>
      <c r="G1690" s="4">
        <v>85.96</v>
      </c>
      <c r="H1690" s="4">
        <v>265.95</v>
      </c>
      <c r="I1690" s="5">
        <f t="shared" si="52"/>
        <v>849.07000000000039</v>
      </c>
      <c r="J1690" s="11" t="str">
        <f t="shared" si="53"/>
        <v>P0141|Sep</v>
      </c>
    </row>
    <row r="1691" spans="1:10" ht="15" customHeight="1" x14ac:dyDescent="0.25">
      <c r="A1691" s="2" t="s">
        <v>317</v>
      </c>
      <c r="B1691" s="2" t="s">
        <v>8</v>
      </c>
      <c r="C1691" s="4">
        <v>22.3176190476191</v>
      </c>
      <c r="D1691" s="4">
        <v>7.66</v>
      </c>
      <c r="E1691" s="4">
        <v>446.352380952381</v>
      </c>
      <c r="F1691" s="4">
        <v>0</v>
      </c>
      <c r="G1691" s="4">
        <v>85.96</v>
      </c>
      <c r="H1691" s="4">
        <v>183.95</v>
      </c>
      <c r="I1691" s="5">
        <f t="shared" si="52"/>
        <v>746.24</v>
      </c>
      <c r="J1691" s="11" t="str">
        <f t="shared" si="53"/>
        <v>P0141|Oct</v>
      </c>
    </row>
    <row r="1692" spans="1:10" ht="15" customHeight="1" x14ac:dyDescent="0.25">
      <c r="A1692" s="2" t="s">
        <v>317</v>
      </c>
      <c r="B1692" s="2" t="s">
        <v>9</v>
      </c>
      <c r="C1692" s="4">
        <v>20.850175842791799</v>
      </c>
      <c r="D1692" s="4">
        <v>6.23</v>
      </c>
      <c r="E1692" s="4">
        <v>409.04977130272698</v>
      </c>
      <c r="F1692" s="4">
        <v>129.04005285448099</v>
      </c>
      <c r="G1692" s="4">
        <v>85.96</v>
      </c>
      <c r="H1692" s="4">
        <v>47.47</v>
      </c>
      <c r="I1692" s="5">
        <f t="shared" si="52"/>
        <v>698.5999999999998</v>
      </c>
      <c r="J1692" s="11" t="str">
        <f t="shared" si="53"/>
        <v>P0141|Nov</v>
      </c>
    </row>
    <row r="1693" spans="1:10" ht="15" customHeight="1" x14ac:dyDescent="0.25">
      <c r="A1693" s="2" t="s">
        <v>317</v>
      </c>
      <c r="B1693" s="2" t="s">
        <v>10</v>
      </c>
      <c r="C1693" s="4">
        <v>13.311477939757999</v>
      </c>
      <c r="D1693" s="4">
        <v>14.68</v>
      </c>
      <c r="E1693" s="4">
        <v>898.52476093366795</v>
      </c>
      <c r="F1693" s="4">
        <v>94.483761126574294</v>
      </c>
      <c r="G1693" s="4">
        <v>85.96</v>
      </c>
      <c r="H1693" s="4">
        <v>83.75</v>
      </c>
      <c r="I1693" s="5">
        <f t="shared" si="52"/>
        <v>1190.7100000000003</v>
      </c>
      <c r="J1693" s="11" t="str">
        <f t="shared" si="53"/>
        <v>P0141|Dec</v>
      </c>
    </row>
    <row r="1694" spans="1:10" ht="15" customHeight="1" x14ac:dyDescent="0.25">
      <c r="A1694" s="2" t="s">
        <v>317</v>
      </c>
      <c r="B1694" s="2" t="s">
        <v>11</v>
      </c>
      <c r="C1694" s="4">
        <v>12.8476111300177</v>
      </c>
      <c r="D1694" s="4">
        <v>9.6999999999999993</v>
      </c>
      <c r="E1694" s="4">
        <v>776.899217268705</v>
      </c>
      <c r="F1694" s="4">
        <v>98.033171601277004</v>
      </c>
      <c r="G1694" s="4">
        <v>85.96</v>
      </c>
      <c r="H1694" s="4">
        <v>83.75</v>
      </c>
      <c r="I1694" s="5">
        <f t="shared" si="52"/>
        <v>1067.1899999999996</v>
      </c>
      <c r="J1694" s="11" t="str">
        <f t="shared" si="53"/>
        <v>P0141|Jan</v>
      </c>
    </row>
    <row r="1695" spans="1:10" ht="15" customHeight="1" x14ac:dyDescent="0.25">
      <c r="A1695" s="2" t="s">
        <v>317</v>
      </c>
      <c r="B1695" s="2" t="s">
        <v>12</v>
      </c>
      <c r="C1695" s="4">
        <v>307.43489819051399</v>
      </c>
      <c r="D1695" s="4">
        <v>12.74</v>
      </c>
      <c r="E1695" s="4">
        <v>594.84873031890595</v>
      </c>
      <c r="F1695" s="4">
        <v>93.826371490579305</v>
      </c>
      <c r="G1695" s="4">
        <v>85.96</v>
      </c>
      <c r="H1695" s="4">
        <v>83.75</v>
      </c>
      <c r="I1695" s="5">
        <f t="shared" si="52"/>
        <v>1178.5599999999993</v>
      </c>
      <c r="J1695" s="11" t="str">
        <f t="shared" si="53"/>
        <v>P0141|Feb</v>
      </c>
    </row>
    <row r="1696" spans="1:10" ht="15" customHeight="1" x14ac:dyDescent="0.25">
      <c r="A1696" s="2" t="s">
        <v>317</v>
      </c>
      <c r="B1696" s="2" t="s">
        <v>13</v>
      </c>
      <c r="C1696" s="4">
        <v>22.2237873547585</v>
      </c>
      <c r="D1696" s="4">
        <v>4.04</v>
      </c>
      <c r="E1696" s="4">
        <v>661.20359072008705</v>
      </c>
      <c r="F1696" s="4">
        <v>104.29262192515399</v>
      </c>
      <c r="G1696" s="4">
        <v>85.96</v>
      </c>
      <c r="H1696" s="4">
        <v>83.75</v>
      </c>
      <c r="I1696" s="5">
        <f t="shared" si="52"/>
        <v>961.46999999999957</v>
      </c>
      <c r="J1696" s="11" t="str">
        <f t="shared" si="53"/>
        <v>P0141|Mar</v>
      </c>
    </row>
    <row r="1697" spans="1:10" ht="15" customHeight="1" x14ac:dyDescent="0.25">
      <c r="A1697" s="2" t="s">
        <v>319</v>
      </c>
      <c r="B1697" s="2" t="s">
        <v>2</v>
      </c>
      <c r="C1697" s="4">
        <v>15.709079915018799</v>
      </c>
      <c r="D1697" s="4">
        <v>7.41</v>
      </c>
      <c r="E1697" s="4">
        <v>365.23092008498099</v>
      </c>
      <c r="F1697" s="4">
        <v>0</v>
      </c>
      <c r="G1697" s="4">
        <v>85.96</v>
      </c>
      <c r="H1697" s="4">
        <v>39.75</v>
      </c>
      <c r="I1697" s="5">
        <f t="shared" si="52"/>
        <v>514.05999999999972</v>
      </c>
      <c r="J1697" s="11" t="str">
        <f t="shared" si="53"/>
        <v>P0142|Apr</v>
      </c>
    </row>
    <row r="1698" spans="1:10" ht="15" customHeight="1" x14ac:dyDescent="0.25">
      <c r="A1698" s="2" t="s">
        <v>319</v>
      </c>
      <c r="B1698" s="2" t="s">
        <v>3</v>
      </c>
      <c r="C1698" s="4">
        <v>15.815060739772299</v>
      </c>
      <c r="D1698" s="4">
        <v>4.04</v>
      </c>
      <c r="E1698" s="4">
        <v>367.69493926022801</v>
      </c>
      <c r="F1698" s="4">
        <v>0</v>
      </c>
      <c r="G1698" s="4">
        <v>85.96</v>
      </c>
      <c r="H1698" s="4">
        <v>258.49</v>
      </c>
      <c r="I1698" s="5">
        <f t="shared" si="52"/>
        <v>732.00000000000023</v>
      </c>
      <c r="J1698" s="11" t="str">
        <f t="shared" si="53"/>
        <v>P0142|May</v>
      </c>
    </row>
    <row r="1699" spans="1:10" ht="15" customHeight="1" x14ac:dyDescent="0.25">
      <c r="A1699" s="2" t="s">
        <v>319</v>
      </c>
      <c r="B1699" s="2" t="s">
        <v>4</v>
      </c>
      <c r="C1699" s="4">
        <v>15.122680176499401</v>
      </c>
      <c r="D1699" s="4">
        <v>4.42</v>
      </c>
      <c r="E1699" s="4">
        <v>351.59731982350098</v>
      </c>
      <c r="F1699" s="4">
        <v>0</v>
      </c>
      <c r="G1699" s="4">
        <v>85.96</v>
      </c>
      <c r="H1699" s="4">
        <v>334.92</v>
      </c>
      <c r="I1699" s="5">
        <f t="shared" si="52"/>
        <v>792.02000000000044</v>
      </c>
      <c r="J1699" s="11" t="str">
        <f t="shared" si="53"/>
        <v>P0142|Jun</v>
      </c>
    </row>
    <row r="1700" spans="1:10" ht="15" customHeight="1" x14ac:dyDescent="0.25">
      <c r="A1700" s="2" t="s">
        <v>319</v>
      </c>
      <c r="B1700" s="2" t="s">
        <v>5</v>
      </c>
      <c r="C1700" s="4">
        <v>27.9245920941968</v>
      </c>
      <c r="D1700" s="4">
        <v>4.04</v>
      </c>
      <c r="E1700" s="4">
        <v>345.13540790580299</v>
      </c>
      <c r="F1700" s="4">
        <v>0</v>
      </c>
      <c r="G1700" s="4">
        <v>85.96</v>
      </c>
      <c r="H1700" s="4">
        <v>897.77</v>
      </c>
      <c r="I1700" s="5">
        <f t="shared" si="52"/>
        <v>1360.8299999999997</v>
      </c>
      <c r="J1700" s="11" t="str">
        <f t="shared" si="53"/>
        <v>P0142|Jul</v>
      </c>
    </row>
    <row r="1701" spans="1:10" ht="15" customHeight="1" x14ac:dyDescent="0.25">
      <c r="A1701" s="2" t="s">
        <v>319</v>
      </c>
      <c r="B1701" s="2" t="s">
        <v>6</v>
      </c>
      <c r="C1701" s="4">
        <v>14.9239145829929</v>
      </c>
      <c r="D1701" s="4">
        <v>14.45</v>
      </c>
      <c r="E1701" s="4">
        <v>346.97608541700703</v>
      </c>
      <c r="F1701" s="4">
        <v>0</v>
      </c>
      <c r="G1701" s="4">
        <v>85.96</v>
      </c>
      <c r="H1701" s="4">
        <v>828.13</v>
      </c>
      <c r="I1701" s="5">
        <f t="shared" si="52"/>
        <v>1290.4399999999998</v>
      </c>
      <c r="J1701" s="11" t="str">
        <f t="shared" si="53"/>
        <v>P0142|Aug</v>
      </c>
    </row>
    <row r="1702" spans="1:10" ht="15" customHeight="1" x14ac:dyDescent="0.25">
      <c r="A1702" s="2" t="s">
        <v>319</v>
      </c>
      <c r="B1702" s="2" t="s">
        <v>7</v>
      </c>
      <c r="C1702" s="4">
        <v>29.738062332756201</v>
      </c>
      <c r="D1702" s="4">
        <v>4.04</v>
      </c>
      <c r="E1702" s="4">
        <v>358.73193766724398</v>
      </c>
      <c r="F1702" s="4">
        <v>0</v>
      </c>
      <c r="G1702" s="4">
        <v>85.96</v>
      </c>
      <c r="H1702" s="4">
        <v>177.3</v>
      </c>
      <c r="I1702" s="5">
        <f t="shared" si="52"/>
        <v>655.77000000000021</v>
      </c>
      <c r="J1702" s="11" t="str">
        <f t="shared" si="53"/>
        <v>P0142|Sep</v>
      </c>
    </row>
    <row r="1703" spans="1:10" ht="15" customHeight="1" x14ac:dyDescent="0.25">
      <c r="A1703" s="2" t="s">
        <v>319</v>
      </c>
      <c r="B1703" s="2" t="s">
        <v>8</v>
      </c>
      <c r="C1703" s="4">
        <v>55.2881243584103</v>
      </c>
      <c r="D1703" s="4">
        <v>4.43</v>
      </c>
      <c r="E1703" s="4">
        <v>340.59187564158998</v>
      </c>
      <c r="F1703" s="4">
        <v>0</v>
      </c>
      <c r="G1703" s="4">
        <v>85.96</v>
      </c>
      <c r="H1703" s="4">
        <v>122.63</v>
      </c>
      <c r="I1703" s="5">
        <f t="shared" si="52"/>
        <v>608.90000000000032</v>
      </c>
      <c r="J1703" s="11" t="str">
        <f t="shared" si="53"/>
        <v>P0142|Oct</v>
      </c>
    </row>
    <row r="1704" spans="1:10" ht="15" customHeight="1" x14ac:dyDescent="0.25">
      <c r="A1704" s="2" t="s">
        <v>319</v>
      </c>
      <c r="B1704" s="2" t="s">
        <v>9</v>
      </c>
      <c r="C1704" s="4">
        <v>14.0552695637626</v>
      </c>
      <c r="D1704" s="4">
        <v>6.29</v>
      </c>
      <c r="E1704" s="4">
        <v>326.780375590782</v>
      </c>
      <c r="F1704" s="4">
        <v>103.08435484545601</v>
      </c>
      <c r="G1704" s="4">
        <v>85.96</v>
      </c>
      <c r="H1704" s="4">
        <v>31.64</v>
      </c>
      <c r="I1704" s="5">
        <f t="shared" si="52"/>
        <v>567.81000000000063</v>
      </c>
      <c r="J1704" s="11" t="str">
        <f t="shared" si="53"/>
        <v>P0142|Nov</v>
      </c>
    </row>
    <row r="1705" spans="1:10" ht="15" customHeight="1" x14ac:dyDescent="0.25">
      <c r="A1705" s="2" t="s">
        <v>319</v>
      </c>
      <c r="B1705" s="2" t="s">
        <v>10</v>
      </c>
      <c r="C1705" s="4">
        <v>280.01911315671299</v>
      </c>
      <c r="D1705" s="4">
        <v>4.04</v>
      </c>
      <c r="E1705" s="4">
        <v>567.46688370004495</v>
      </c>
      <c r="F1705" s="4">
        <v>71.604003143241997</v>
      </c>
      <c r="G1705" s="4">
        <v>85.96</v>
      </c>
      <c r="H1705" s="4">
        <v>55.84</v>
      </c>
      <c r="I1705" s="5">
        <f t="shared" si="52"/>
        <v>1064.93</v>
      </c>
      <c r="J1705" s="11" t="str">
        <f t="shared" si="53"/>
        <v>P0142|Dec</v>
      </c>
    </row>
    <row r="1706" spans="1:10" ht="15" customHeight="1" x14ac:dyDescent="0.25">
      <c r="A1706" s="2" t="s">
        <v>319</v>
      </c>
      <c r="B1706" s="2" t="s">
        <v>11</v>
      </c>
      <c r="C1706" s="4">
        <v>11.039238506032699</v>
      </c>
      <c r="D1706" s="4">
        <v>11.48</v>
      </c>
      <c r="E1706" s="4">
        <v>641.64662386451698</v>
      </c>
      <c r="F1706" s="4">
        <v>80.964137629449993</v>
      </c>
      <c r="G1706" s="4">
        <v>85.96</v>
      </c>
      <c r="H1706" s="4">
        <v>55.84</v>
      </c>
      <c r="I1706" s="5">
        <f t="shared" si="52"/>
        <v>886.92999999999972</v>
      </c>
      <c r="J1706" s="11" t="str">
        <f t="shared" si="53"/>
        <v>P0142|Jan</v>
      </c>
    </row>
    <row r="1707" spans="1:10" ht="15" customHeight="1" x14ac:dyDescent="0.25">
      <c r="A1707" s="2" t="s">
        <v>319</v>
      </c>
      <c r="B1707" s="2" t="s">
        <v>12</v>
      </c>
      <c r="C1707" s="4">
        <v>16.6456667622598</v>
      </c>
      <c r="D1707" s="4">
        <v>6.61</v>
      </c>
      <c r="E1707" s="4">
        <v>536.56361724500505</v>
      </c>
      <c r="F1707" s="4">
        <v>84.630715992734906</v>
      </c>
      <c r="G1707" s="4">
        <v>85.96</v>
      </c>
      <c r="H1707" s="4">
        <v>55.84</v>
      </c>
      <c r="I1707" s="5">
        <f t="shared" si="52"/>
        <v>786.24999999999989</v>
      </c>
      <c r="J1707" s="11" t="str">
        <f t="shared" si="53"/>
        <v>P0142|Feb</v>
      </c>
    </row>
    <row r="1708" spans="1:10" ht="15" customHeight="1" x14ac:dyDescent="0.25">
      <c r="A1708" s="2" t="s">
        <v>319</v>
      </c>
      <c r="B1708" s="2" t="s">
        <v>13</v>
      </c>
      <c r="C1708" s="4">
        <v>20.667637006621899</v>
      </c>
      <c r="D1708" s="4">
        <v>7.32</v>
      </c>
      <c r="E1708" s="4">
        <v>526.79277525929797</v>
      </c>
      <c r="F1708" s="4">
        <v>83.089587734080197</v>
      </c>
      <c r="G1708" s="4">
        <v>85.96</v>
      </c>
      <c r="H1708" s="4">
        <v>55.84</v>
      </c>
      <c r="I1708" s="5">
        <f t="shared" si="52"/>
        <v>779.67000000000007</v>
      </c>
      <c r="J1708" s="11" t="str">
        <f t="shared" si="53"/>
        <v>P0142|Mar</v>
      </c>
    </row>
    <row r="1709" spans="1:10" ht="15" customHeight="1" x14ac:dyDescent="0.25">
      <c r="A1709" s="2" t="s">
        <v>321</v>
      </c>
      <c r="B1709" s="2" t="s">
        <v>2</v>
      </c>
      <c r="C1709" s="4">
        <v>15.5083174086874</v>
      </c>
      <c r="D1709" s="4">
        <v>4.04</v>
      </c>
      <c r="E1709" s="4">
        <v>286.811682591313</v>
      </c>
      <c r="F1709" s="4">
        <v>0</v>
      </c>
      <c r="G1709" s="4">
        <v>85.96</v>
      </c>
      <c r="H1709" s="4">
        <v>19.87</v>
      </c>
      <c r="I1709" s="5">
        <f t="shared" si="52"/>
        <v>412.1900000000004</v>
      </c>
      <c r="J1709" s="11" t="str">
        <f t="shared" si="53"/>
        <v>P0143|Apr</v>
      </c>
    </row>
    <row r="1710" spans="1:10" ht="15" customHeight="1" x14ac:dyDescent="0.25">
      <c r="A1710" s="2" t="s">
        <v>321</v>
      </c>
      <c r="B1710" s="2" t="s">
        <v>3</v>
      </c>
      <c r="C1710" s="4">
        <v>15.406235007115299</v>
      </c>
      <c r="D1710" s="4">
        <v>4.04</v>
      </c>
      <c r="E1710" s="4">
        <v>284.92376499288503</v>
      </c>
      <c r="F1710" s="4">
        <v>0</v>
      </c>
      <c r="G1710" s="4">
        <v>85.96</v>
      </c>
      <c r="H1710" s="4">
        <v>129.25</v>
      </c>
      <c r="I1710" s="5">
        <f t="shared" si="52"/>
        <v>519.58000000000038</v>
      </c>
      <c r="J1710" s="11" t="str">
        <f t="shared" si="53"/>
        <v>P0143|May</v>
      </c>
    </row>
    <row r="1711" spans="1:10" ht="15" customHeight="1" x14ac:dyDescent="0.25">
      <c r="A1711" s="2" t="s">
        <v>321</v>
      </c>
      <c r="B1711" s="2" t="s">
        <v>4</v>
      </c>
      <c r="C1711" s="4">
        <v>295.00979035402497</v>
      </c>
      <c r="D1711" s="4">
        <v>5.74</v>
      </c>
      <c r="E1711" s="4">
        <v>193.06020964597499</v>
      </c>
      <c r="F1711" s="4">
        <v>0</v>
      </c>
      <c r="G1711" s="4">
        <v>85.96</v>
      </c>
      <c r="H1711" s="4">
        <v>167.46</v>
      </c>
      <c r="I1711" s="5">
        <f t="shared" si="52"/>
        <v>747.23</v>
      </c>
      <c r="J1711" s="11" t="str">
        <f t="shared" si="53"/>
        <v>P0143|Jun</v>
      </c>
    </row>
    <row r="1712" spans="1:10" ht="15" customHeight="1" x14ac:dyDescent="0.25">
      <c r="A1712" s="2" t="s">
        <v>321</v>
      </c>
      <c r="B1712" s="2" t="s">
        <v>5</v>
      </c>
      <c r="C1712" s="4">
        <v>12.6647975364251</v>
      </c>
      <c r="D1712" s="4">
        <v>4.68</v>
      </c>
      <c r="E1712" s="4">
        <v>351.335202463575</v>
      </c>
      <c r="F1712" s="4">
        <v>0</v>
      </c>
      <c r="G1712" s="4">
        <v>85.96</v>
      </c>
      <c r="H1712" s="4">
        <v>448.89</v>
      </c>
      <c r="I1712" s="5">
        <f t="shared" si="52"/>
        <v>903.53000000000009</v>
      </c>
      <c r="J1712" s="11" t="str">
        <f t="shared" si="53"/>
        <v>P0143|Jul</v>
      </c>
    </row>
    <row r="1713" spans="1:10" ht="15" customHeight="1" x14ac:dyDescent="0.25">
      <c r="A1713" s="2" t="s">
        <v>321</v>
      </c>
      <c r="B1713" s="2" t="s">
        <v>6</v>
      </c>
      <c r="C1713" s="4">
        <v>14.819389442298601</v>
      </c>
      <c r="D1713" s="4">
        <v>4.04</v>
      </c>
      <c r="E1713" s="4">
        <v>274.070610557701</v>
      </c>
      <c r="F1713" s="4">
        <v>0</v>
      </c>
      <c r="G1713" s="4">
        <v>85.96</v>
      </c>
      <c r="H1713" s="4">
        <v>414.07</v>
      </c>
      <c r="I1713" s="5">
        <f t="shared" si="52"/>
        <v>792.95999999999958</v>
      </c>
      <c r="J1713" s="11" t="str">
        <f t="shared" si="53"/>
        <v>P0143|Aug</v>
      </c>
    </row>
    <row r="1714" spans="1:10" ht="15" customHeight="1" x14ac:dyDescent="0.25">
      <c r="A1714" s="2" t="s">
        <v>321</v>
      </c>
      <c r="B1714" s="2" t="s">
        <v>7</v>
      </c>
      <c r="C1714" s="4">
        <v>15.042534390458799</v>
      </c>
      <c r="D1714" s="4">
        <v>4.04</v>
      </c>
      <c r="E1714" s="4">
        <v>278.19746560954098</v>
      </c>
      <c r="F1714" s="4">
        <v>0</v>
      </c>
      <c r="G1714" s="4">
        <v>85.96</v>
      </c>
      <c r="H1714" s="4">
        <v>88.65</v>
      </c>
      <c r="I1714" s="5">
        <f t="shared" si="52"/>
        <v>471.88999999999976</v>
      </c>
      <c r="J1714" s="11" t="str">
        <f t="shared" si="53"/>
        <v>P0143|Sep</v>
      </c>
    </row>
    <row r="1715" spans="1:10" ht="15" customHeight="1" x14ac:dyDescent="0.25">
      <c r="A1715" s="2" t="s">
        <v>321</v>
      </c>
      <c r="B1715" s="2" t="s">
        <v>8</v>
      </c>
      <c r="C1715" s="4">
        <v>15.6540028461069</v>
      </c>
      <c r="D1715" s="4">
        <v>8.5299999999999994</v>
      </c>
      <c r="E1715" s="4">
        <v>289.50599715389302</v>
      </c>
      <c r="F1715" s="4">
        <v>0</v>
      </c>
      <c r="G1715" s="4">
        <v>85.96</v>
      </c>
      <c r="H1715" s="4">
        <v>61.32</v>
      </c>
      <c r="I1715" s="5">
        <f t="shared" si="52"/>
        <v>460.96999999999991</v>
      </c>
      <c r="J1715" s="11" t="str">
        <f t="shared" si="53"/>
        <v>P0143|Oct</v>
      </c>
    </row>
    <row r="1716" spans="1:10" ht="15" customHeight="1" x14ac:dyDescent="0.25">
      <c r="A1716" s="2" t="s">
        <v>321</v>
      </c>
      <c r="B1716" s="2" t="s">
        <v>9</v>
      </c>
      <c r="C1716" s="4">
        <v>13.847216580310899</v>
      </c>
      <c r="D1716" s="4">
        <v>5.86</v>
      </c>
      <c r="E1716" s="4">
        <v>256.09119170984502</v>
      </c>
      <c r="F1716" s="4">
        <v>83.101591709844598</v>
      </c>
      <c r="G1716" s="4">
        <v>85.96</v>
      </c>
      <c r="H1716" s="4">
        <v>15.82</v>
      </c>
      <c r="I1716" s="5">
        <f t="shared" si="52"/>
        <v>460.68000000000052</v>
      </c>
      <c r="J1716" s="11" t="str">
        <f t="shared" si="53"/>
        <v>P0143|Nov</v>
      </c>
    </row>
    <row r="1717" spans="1:10" ht="15" customHeight="1" x14ac:dyDescent="0.25">
      <c r="A1717" s="2" t="s">
        <v>321</v>
      </c>
      <c r="B1717" s="2" t="s">
        <v>10</v>
      </c>
      <c r="C1717" s="4">
        <v>10.635192555831299</v>
      </c>
      <c r="D1717" s="4">
        <v>4.04</v>
      </c>
      <c r="E1717" s="4">
        <v>491.71960297766799</v>
      </c>
      <c r="F1717" s="4">
        <v>63.825204466501198</v>
      </c>
      <c r="G1717" s="4">
        <v>85.96</v>
      </c>
      <c r="H1717" s="4">
        <v>27.92</v>
      </c>
      <c r="I1717" s="5">
        <f t="shared" si="52"/>
        <v>684.10000000000048</v>
      </c>
      <c r="J1717" s="11" t="str">
        <f t="shared" si="53"/>
        <v>P0143|Dec</v>
      </c>
    </row>
    <row r="1718" spans="1:10" ht="15" customHeight="1" x14ac:dyDescent="0.25">
      <c r="A1718" s="2" t="s">
        <v>321</v>
      </c>
      <c r="B1718" s="2" t="s">
        <v>11</v>
      </c>
      <c r="C1718" s="4">
        <v>10.861916873449101</v>
      </c>
      <c r="D1718" s="4">
        <v>7.36</v>
      </c>
      <c r="E1718" s="4">
        <v>502.20223325062</v>
      </c>
      <c r="F1718" s="4">
        <v>65.185849875930501</v>
      </c>
      <c r="G1718" s="4">
        <v>85.96</v>
      </c>
      <c r="H1718" s="4">
        <v>27.92</v>
      </c>
      <c r="I1718" s="5">
        <f t="shared" si="52"/>
        <v>699.48999999999967</v>
      </c>
      <c r="J1718" s="11" t="str">
        <f t="shared" si="53"/>
        <v>P0143|Jan</v>
      </c>
    </row>
    <row r="1719" spans="1:10" ht="15" customHeight="1" x14ac:dyDescent="0.25">
      <c r="A1719" s="2" t="s">
        <v>321</v>
      </c>
      <c r="B1719" s="2" t="s">
        <v>12</v>
      </c>
      <c r="C1719" s="4">
        <v>10.5996905707196</v>
      </c>
      <c r="D1719" s="4">
        <v>4.04</v>
      </c>
      <c r="E1719" s="4">
        <v>490.07816377171201</v>
      </c>
      <c r="F1719" s="4">
        <v>63.612145657568199</v>
      </c>
      <c r="G1719" s="4">
        <v>85.96</v>
      </c>
      <c r="H1719" s="4">
        <v>27.92</v>
      </c>
      <c r="I1719" s="5">
        <f t="shared" si="52"/>
        <v>682.20999999999981</v>
      </c>
      <c r="J1719" s="11" t="str">
        <f t="shared" si="53"/>
        <v>P0143|Feb</v>
      </c>
    </row>
    <row r="1720" spans="1:10" ht="15" customHeight="1" x14ac:dyDescent="0.25">
      <c r="A1720" s="2" t="s">
        <v>321</v>
      </c>
      <c r="B1720" s="2" t="s">
        <v>13</v>
      </c>
      <c r="C1720" s="4">
        <v>11.141766966966999</v>
      </c>
      <c r="D1720" s="4">
        <v>4.04</v>
      </c>
      <c r="E1720" s="4">
        <v>412.11291291291298</v>
      </c>
      <c r="F1720" s="4">
        <v>66.865320120120103</v>
      </c>
      <c r="G1720" s="4">
        <v>85.96</v>
      </c>
      <c r="H1720" s="4">
        <v>27.92</v>
      </c>
      <c r="I1720" s="5">
        <f t="shared" si="52"/>
        <v>608.04000000000008</v>
      </c>
      <c r="J1720" s="11" t="str">
        <f t="shared" si="53"/>
        <v>P0143|Mar</v>
      </c>
    </row>
    <row r="1721" spans="1:10" ht="15" customHeight="1" x14ac:dyDescent="0.25">
      <c r="A1721" s="2" t="s">
        <v>323</v>
      </c>
      <c r="B1721" s="2" t="s">
        <v>2</v>
      </c>
      <c r="C1721" s="4">
        <v>54.412178896835499</v>
      </c>
      <c r="D1721" s="4">
        <v>11.11</v>
      </c>
      <c r="E1721" s="4">
        <v>340.31782110316499</v>
      </c>
      <c r="F1721" s="4">
        <v>0</v>
      </c>
      <c r="G1721" s="4">
        <v>85.96</v>
      </c>
      <c r="H1721" s="4">
        <v>39.75</v>
      </c>
      <c r="I1721" s="5">
        <f t="shared" si="52"/>
        <v>531.55000000000041</v>
      </c>
      <c r="J1721" s="11" t="str">
        <f t="shared" si="53"/>
        <v>P0144|Apr</v>
      </c>
    </row>
    <row r="1722" spans="1:10" ht="15" customHeight="1" x14ac:dyDescent="0.25">
      <c r="A1722" s="2" t="s">
        <v>323</v>
      </c>
      <c r="B1722" s="2" t="s">
        <v>3</v>
      </c>
      <c r="C1722" s="4">
        <v>21.0259793814433</v>
      </c>
      <c r="D1722" s="4">
        <v>7.75</v>
      </c>
      <c r="E1722" s="4">
        <v>361.38402061855697</v>
      </c>
      <c r="F1722" s="4">
        <v>0</v>
      </c>
      <c r="G1722" s="4">
        <v>85.96</v>
      </c>
      <c r="H1722" s="4">
        <v>258.49</v>
      </c>
      <c r="I1722" s="5">
        <f t="shared" si="52"/>
        <v>734.61000000000024</v>
      </c>
      <c r="J1722" s="11" t="str">
        <f t="shared" si="53"/>
        <v>P0144|May</v>
      </c>
    </row>
    <row r="1723" spans="1:10" ht="15" customHeight="1" x14ac:dyDescent="0.25">
      <c r="A1723" s="2" t="s">
        <v>323</v>
      </c>
      <c r="B1723" s="2" t="s">
        <v>4</v>
      </c>
      <c r="C1723" s="4">
        <v>15.4571177207605</v>
      </c>
      <c r="D1723" s="4">
        <v>4.04</v>
      </c>
      <c r="E1723" s="4">
        <v>359.37288227924</v>
      </c>
      <c r="F1723" s="4">
        <v>0</v>
      </c>
      <c r="G1723" s="4">
        <v>85.96</v>
      </c>
      <c r="H1723" s="4">
        <v>334.92</v>
      </c>
      <c r="I1723" s="5">
        <f t="shared" si="52"/>
        <v>799.75000000000045</v>
      </c>
      <c r="J1723" s="11" t="str">
        <f t="shared" si="53"/>
        <v>P0144|Jun</v>
      </c>
    </row>
    <row r="1724" spans="1:10" ht="15" customHeight="1" x14ac:dyDescent="0.25">
      <c r="A1724" s="2" t="s">
        <v>323</v>
      </c>
      <c r="B1724" s="2" t="s">
        <v>5</v>
      </c>
      <c r="C1724" s="4">
        <v>19.083542116630699</v>
      </c>
      <c r="D1724" s="4">
        <v>11.34</v>
      </c>
      <c r="E1724" s="4">
        <v>365.07645788336902</v>
      </c>
      <c r="F1724" s="4">
        <v>0</v>
      </c>
      <c r="G1724" s="4">
        <v>85.96</v>
      </c>
      <c r="H1724" s="4">
        <v>897.77</v>
      </c>
      <c r="I1724" s="5">
        <f t="shared" si="52"/>
        <v>1379.2299999999996</v>
      </c>
      <c r="J1724" s="11" t="str">
        <f t="shared" si="53"/>
        <v>P0144|Jul</v>
      </c>
    </row>
    <row r="1725" spans="1:10" ht="15" customHeight="1" x14ac:dyDescent="0.25">
      <c r="A1725" s="2" t="s">
        <v>323</v>
      </c>
      <c r="B1725" s="2" t="s">
        <v>6</v>
      </c>
      <c r="C1725" s="4">
        <v>40.933376689360799</v>
      </c>
      <c r="D1725" s="4">
        <v>4.04</v>
      </c>
      <c r="E1725" s="4">
        <v>346.02662331063902</v>
      </c>
      <c r="F1725" s="4">
        <v>0</v>
      </c>
      <c r="G1725" s="4">
        <v>85.96</v>
      </c>
      <c r="H1725" s="4">
        <v>828.13</v>
      </c>
      <c r="I1725" s="5">
        <f t="shared" si="52"/>
        <v>1305.0899999999997</v>
      </c>
      <c r="J1725" s="11" t="str">
        <f t="shared" si="53"/>
        <v>P0144|Aug</v>
      </c>
    </row>
    <row r="1726" spans="1:10" ht="15" customHeight="1" x14ac:dyDescent="0.25">
      <c r="A1726" s="2" t="s">
        <v>323</v>
      </c>
      <c r="B1726" s="2" t="s">
        <v>7</v>
      </c>
      <c r="C1726" s="4">
        <v>23.0213985267428</v>
      </c>
      <c r="D1726" s="4">
        <v>10.78</v>
      </c>
      <c r="E1726" s="4">
        <v>357.29860147325701</v>
      </c>
      <c r="F1726" s="4">
        <v>0</v>
      </c>
      <c r="G1726" s="4">
        <v>85.96</v>
      </c>
      <c r="H1726" s="4">
        <v>177.3</v>
      </c>
      <c r="I1726" s="5">
        <f t="shared" si="52"/>
        <v>654.35999999999979</v>
      </c>
      <c r="J1726" s="11" t="str">
        <f t="shared" si="53"/>
        <v>P0144|Sep</v>
      </c>
    </row>
    <row r="1727" spans="1:10" ht="15" customHeight="1" x14ac:dyDescent="0.25">
      <c r="A1727" s="2" t="s">
        <v>323</v>
      </c>
      <c r="B1727" s="2" t="s">
        <v>8</v>
      </c>
      <c r="C1727" s="4">
        <v>55.223141764330897</v>
      </c>
      <c r="D1727" s="4">
        <v>11.78</v>
      </c>
      <c r="E1727" s="4">
        <v>347.98685823566899</v>
      </c>
      <c r="F1727" s="4">
        <v>0</v>
      </c>
      <c r="G1727" s="4">
        <v>85.96</v>
      </c>
      <c r="H1727" s="4">
        <v>122.63</v>
      </c>
      <c r="I1727" s="5">
        <f t="shared" si="52"/>
        <v>623.57999999999993</v>
      </c>
      <c r="J1727" s="11" t="str">
        <f t="shared" si="53"/>
        <v>P0144|Oct</v>
      </c>
    </row>
    <row r="1728" spans="1:10" ht="15" customHeight="1" x14ac:dyDescent="0.25">
      <c r="A1728" s="2" t="s">
        <v>323</v>
      </c>
      <c r="B1728" s="2" t="s">
        <v>9</v>
      </c>
      <c r="C1728" s="4">
        <v>40.441856400566799</v>
      </c>
      <c r="D1728" s="4">
        <v>5.97</v>
      </c>
      <c r="E1728" s="4">
        <v>316.06424185167702</v>
      </c>
      <c r="F1728" s="4">
        <v>99.703901747756305</v>
      </c>
      <c r="G1728" s="4">
        <v>85.96</v>
      </c>
      <c r="H1728" s="4">
        <v>31.64</v>
      </c>
      <c r="I1728" s="5">
        <f t="shared" si="52"/>
        <v>579.7800000000002</v>
      </c>
      <c r="J1728" s="11" t="str">
        <f t="shared" si="53"/>
        <v>P0144|Nov</v>
      </c>
    </row>
    <row r="1729" spans="1:10" ht="15" customHeight="1" x14ac:dyDescent="0.25">
      <c r="A1729" s="2" t="s">
        <v>323</v>
      </c>
      <c r="B1729" s="2" t="s">
        <v>10</v>
      </c>
      <c r="C1729" s="4">
        <v>15.3132072299285</v>
      </c>
      <c r="D1729" s="4">
        <v>4.04</v>
      </c>
      <c r="E1729" s="4">
        <v>719.97982345523303</v>
      </c>
      <c r="F1729" s="4">
        <v>75.706969314838204</v>
      </c>
      <c r="G1729" s="4">
        <v>85.96</v>
      </c>
      <c r="H1729" s="4">
        <v>55.84</v>
      </c>
      <c r="I1729" s="5">
        <f t="shared" si="52"/>
        <v>956.8399999999998</v>
      </c>
      <c r="J1729" s="11" t="str">
        <f t="shared" si="53"/>
        <v>P0144|Dec</v>
      </c>
    </row>
    <row r="1730" spans="1:10" ht="15" customHeight="1" x14ac:dyDescent="0.25">
      <c r="A1730" s="2" t="s">
        <v>323</v>
      </c>
      <c r="B1730" s="2" t="s">
        <v>11</v>
      </c>
      <c r="C1730" s="4">
        <v>29.747655632219601</v>
      </c>
      <c r="D1730" s="4">
        <v>4.04</v>
      </c>
      <c r="E1730" s="4">
        <v>640.360493061478</v>
      </c>
      <c r="F1730" s="4">
        <v>80.801851306302794</v>
      </c>
      <c r="G1730" s="4">
        <v>85.96</v>
      </c>
      <c r="H1730" s="4">
        <v>55.84</v>
      </c>
      <c r="I1730" s="5">
        <f t="shared" si="52"/>
        <v>896.75000000000045</v>
      </c>
      <c r="J1730" s="11" t="str">
        <f t="shared" si="53"/>
        <v>P0144|Jan</v>
      </c>
    </row>
    <row r="1731" spans="1:10" ht="15" customHeight="1" x14ac:dyDescent="0.25">
      <c r="A1731" s="2" t="s">
        <v>323</v>
      </c>
      <c r="B1731" s="2" t="s">
        <v>12</v>
      </c>
      <c r="C1731" s="4">
        <v>25.402765165539702</v>
      </c>
      <c r="D1731" s="4">
        <v>4.25</v>
      </c>
      <c r="E1731" s="4">
        <v>633.27006644971402</v>
      </c>
      <c r="F1731" s="4">
        <v>79.907168384745802</v>
      </c>
      <c r="G1731" s="4">
        <v>85.96</v>
      </c>
      <c r="H1731" s="4">
        <v>55.84</v>
      </c>
      <c r="I1731" s="5">
        <f t="shared" si="52"/>
        <v>884.62999999999954</v>
      </c>
      <c r="J1731" s="11" t="str">
        <f t="shared" si="53"/>
        <v>P0144|Feb</v>
      </c>
    </row>
    <row r="1732" spans="1:10" ht="15" customHeight="1" x14ac:dyDescent="0.25">
      <c r="A1732" s="2" t="s">
        <v>323</v>
      </c>
      <c r="B1732" s="2" t="s">
        <v>13</v>
      </c>
      <c r="C1732" s="4">
        <v>15.621417394425199</v>
      </c>
      <c r="D1732" s="4">
        <v>4.04</v>
      </c>
      <c r="E1732" s="4">
        <v>527.2041153248</v>
      </c>
      <c r="F1732" s="4">
        <v>83.154467280775194</v>
      </c>
      <c r="G1732" s="4">
        <v>85.96</v>
      </c>
      <c r="H1732" s="4">
        <v>55.84</v>
      </c>
      <c r="I1732" s="5">
        <f t="shared" si="52"/>
        <v>771.8200000000005</v>
      </c>
      <c r="J1732" s="11" t="str">
        <f t="shared" si="53"/>
        <v>P0144|Mar</v>
      </c>
    </row>
    <row r="1733" spans="1:10" ht="15" customHeight="1" x14ac:dyDescent="0.25">
      <c r="A1733" s="2" t="s">
        <v>325</v>
      </c>
      <c r="B1733" s="2" t="s">
        <v>2</v>
      </c>
      <c r="C1733" s="4">
        <v>51.678625661238499</v>
      </c>
      <c r="D1733" s="4">
        <v>16.48</v>
      </c>
      <c r="E1733" s="4">
        <v>540.75137433876102</v>
      </c>
      <c r="F1733" s="4">
        <v>0</v>
      </c>
      <c r="G1733" s="4">
        <v>85.96</v>
      </c>
      <c r="H1733" s="4">
        <v>79.5</v>
      </c>
      <c r="I1733" s="5">
        <f t="shared" ref="I1733:I1796" si="54">SUM(C1733:H1733)</f>
        <v>774.36999999999955</v>
      </c>
      <c r="J1733" s="11" t="str">
        <f t="shared" ref="J1733:J1796" si="55">A1733&amp;"|"&amp;B1733</f>
        <v>P0145|Apr</v>
      </c>
    </row>
    <row r="1734" spans="1:10" ht="15" customHeight="1" x14ac:dyDescent="0.25">
      <c r="A1734" s="2" t="s">
        <v>325</v>
      </c>
      <c r="B1734" s="2" t="s">
        <v>3</v>
      </c>
      <c r="C1734" s="4">
        <v>71.668998899889999</v>
      </c>
      <c r="D1734" s="4">
        <v>17.09</v>
      </c>
      <c r="E1734" s="4">
        <v>526.01100110010998</v>
      </c>
      <c r="F1734" s="4">
        <v>0</v>
      </c>
      <c r="G1734" s="4">
        <v>85.96</v>
      </c>
      <c r="H1734" s="4">
        <v>516.99</v>
      </c>
      <c r="I1734" s="5">
        <f t="shared" si="54"/>
        <v>1217.72</v>
      </c>
      <c r="J1734" s="11" t="str">
        <f t="shared" si="55"/>
        <v>P0145|May</v>
      </c>
    </row>
    <row r="1735" spans="1:10" ht="15" customHeight="1" x14ac:dyDescent="0.25">
      <c r="A1735" s="2" t="s">
        <v>325</v>
      </c>
      <c r="B1735" s="2" t="s">
        <v>4</v>
      </c>
      <c r="C1735" s="4">
        <v>30.6755456761795</v>
      </c>
      <c r="D1735" s="4">
        <v>14.44</v>
      </c>
      <c r="E1735" s="4">
        <v>542.78445432382</v>
      </c>
      <c r="F1735" s="4">
        <v>0</v>
      </c>
      <c r="G1735" s="4">
        <v>85.96</v>
      </c>
      <c r="H1735" s="4">
        <v>669.84</v>
      </c>
      <c r="I1735" s="5">
        <f t="shared" si="54"/>
        <v>1343.6999999999996</v>
      </c>
      <c r="J1735" s="11" t="str">
        <f t="shared" si="55"/>
        <v>P0145|Jun</v>
      </c>
    </row>
    <row r="1736" spans="1:10" ht="15" customHeight="1" x14ac:dyDescent="0.25">
      <c r="A1736" s="2" t="s">
        <v>325</v>
      </c>
      <c r="B1736" s="2" t="s">
        <v>5</v>
      </c>
      <c r="C1736" s="4">
        <v>48.992668675549702</v>
      </c>
      <c r="D1736" s="4">
        <v>18.22</v>
      </c>
      <c r="E1736" s="4">
        <v>674.11733132444999</v>
      </c>
      <c r="F1736" s="4">
        <v>0</v>
      </c>
      <c r="G1736" s="4">
        <v>85.96</v>
      </c>
      <c r="H1736" s="4">
        <v>1795.54</v>
      </c>
      <c r="I1736" s="5">
        <f t="shared" si="54"/>
        <v>2622.83</v>
      </c>
      <c r="J1736" s="11" t="str">
        <f t="shared" si="55"/>
        <v>P0145|Jul</v>
      </c>
    </row>
    <row r="1737" spans="1:10" ht="15" customHeight="1" x14ac:dyDescent="0.25">
      <c r="A1737" s="2" t="s">
        <v>325</v>
      </c>
      <c r="B1737" s="2" t="s">
        <v>6</v>
      </c>
      <c r="C1737" s="4">
        <v>38.673761310191701</v>
      </c>
      <c r="D1737" s="4">
        <v>13.91</v>
      </c>
      <c r="E1737" s="4">
        <v>669.646238689808</v>
      </c>
      <c r="F1737" s="4">
        <v>0</v>
      </c>
      <c r="G1737" s="4">
        <v>85.96</v>
      </c>
      <c r="H1737" s="4">
        <v>1656.27</v>
      </c>
      <c r="I1737" s="5">
        <f t="shared" si="54"/>
        <v>2464.4599999999996</v>
      </c>
      <c r="J1737" s="11" t="str">
        <f t="shared" si="55"/>
        <v>P0145|Aug</v>
      </c>
    </row>
    <row r="1738" spans="1:10" ht="15" customHeight="1" x14ac:dyDescent="0.25">
      <c r="A1738" s="2" t="s">
        <v>325</v>
      </c>
      <c r="B1738" s="2" t="s">
        <v>7</v>
      </c>
      <c r="C1738" s="4">
        <v>49.505267699344998</v>
      </c>
      <c r="D1738" s="4">
        <v>13.78</v>
      </c>
      <c r="E1738" s="4">
        <v>531.92473230065502</v>
      </c>
      <c r="F1738" s="4">
        <v>0</v>
      </c>
      <c r="G1738" s="4">
        <v>85.96</v>
      </c>
      <c r="H1738" s="4">
        <v>354.6</v>
      </c>
      <c r="I1738" s="5">
        <f t="shared" si="54"/>
        <v>1035.77</v>
      </c>
      <c r="J1738" s="11" t="str">
        <f t="shared" si="55"/>
        <v>P0145|Sep</v>
      </c>
    </row>
    <row r="1739" spans="1:10" ht="15" customHeight="1" x14ac:dyDescent="0.25">
      <c r="A1739" s="2" t="s">
        <v>325</v>
      </c>
      <c r="B1739" s="2" t="s">
        <v>8</v>
      </c>
      <c r="C1739" s="4">
        <v>33.7059610027855</v>
      </c>
      <c r="D1739" s="4">
        <v>9.5399999999999991</v>
      </c>
      <c r="E1739" s="4">
        <v>555.45403899721498</v>
      </c>
      <c r="F1739" s="4">
        <v>0</v>
      </c>
      <c r="G1739" s="4">
        <v>85.96</v>
      </c>
      <c r="H1739" s="4">
        <v>245.27</v>
      </c>
      <c r="I1739" s="5">
        <f t="shared" si="54"/>
        <v>929.93000000000052</v>
      </c>
      <c r="J1739" s="11" t="str">
        <f t="shared" si="55"/>
        <v>P0145|Oct</v>
      </c>
    </row>
    <row r="1740" spans="1:10" ht="15" customHeight="1" x14ac:dyDescent="0.25">
      <c r="A1740" s="2" t="s">
        <v>325</v>
      </c>
      <c r="B1740" s="2" t="s">
        <v>9</v>
      </c>
      <c r="C1740" s="4">
        <v>47.4398653758481</v>
      </c>
      <c r="D1740" s="4">
        <v>14.04</v>
      </c>
      <c r="E1740" s="4">
        <v>489.03258333556801</v>
      </c>
      <c r="F1740" s="4">
        <v>154.267551288584</v>
      </c>
      <c r="G1740" s="4">
        <v>85.96</v>
      </c>
      <c r="H1740" s="4">
        <v>63.29</v>
      </c>
      <c r="I1740" s="5">
        <f t="shared" si="54"/>
        <v>854.0300000000002</v>
      </c>
      <c r="J1740" s="11" t="str">
        <f t="shared" si="55"/>
        <v>P0145|Nov</v>
      </c>
    </row>
    <row r="1741" spans="1:10" ht="15" customHeight="1" x14ac:dyDescent="0.25">
      <c r="A1741" s="2" t="s">
        <v>325</v>
      </c>
      <c r="B1741" s="2" t="s">
        <v>10</v>
      </c>
      <c r="C1741" s="4">
        <v>52.431993565261202</v>
      </c>
      <c r="D1741" s="4">
        <v>9.3000000000000007</v>
      </c>
      <c r="E1741" s="4">
        <v>1078.3209271276801</v>
      </c>
      <c r="F1741" s="4">
        <v>113.387079307062</v>
      </c>
      <c r="G1741" s="4">
        <v>85.96</v>
      </c>
      <c r="H1741" s="4">
        <v>111.67</v>
      </c>
      <c r="I1741" s="5">
        <f t="shared" si="54"/>
        <v>1451.0700000000036</v>
      </c>
      <c r="J1741" s="11" t="str">
        <f t="shared" si="55"/>
        <v>P0145|Dec</v>
      </c>
    </row>
    <row r="1742" spans="1:10" ht="15" customHeight="1" x14ac:dyDescent="0.25">
      <c r="A1742" s="2" t="s">
        <v>325</v>
      </c>
      <c r="B1742" s="2" t="s">
        <v>11</v>
      </c>
      <c r="C1742" s="4">
        <v>54.209929217459702</v>
      </c>
      <c r="D1742" s="4">
        <v>7.12</v>
      </c>
      <c r="E1742" s="4">
        <v>1068.01651592607</v>
      </c>
      <c r="F1742" s="4">
        <v>112.30355485646901</v>
      </c>
      <c r="G1742" s="4">
        <v>85.96</v>
      </c>
      <c r="H1742" s="4">
        <v>111.67</v>
      </c>
      <c r="I1742" s="5">
        <f t="shared" si="54"/>
        <v>1439.2799999999988</v>
      </c>
      <c r="J1742" s="11" t="str">
        <f t="shared" si="55"/>
        <v>P0145|Jan</v>
      </c>
    </row>
    <row r="1743" spans="1:10" ht="15" customHeight="1" x14ac:dyDescent="0.25">
      <c r="A1743" s="2" t="s">
        <v>325</v>
      </c>
      <c r="B1743" s="2" t="s">
        <v>12</v>
      </c>
      <c r="C1743" s="4">
        <v>34.731251205337401</v>
      </c>
      <c r="D1743" s="4">
        <v>16.440000000000001</v>
      </c>
      <c r="E1743" s="4">
        <v>949.57024836464996</v>
      </c>
      <c r="F1743" s="4">
        <v>119.81850043001199</v>
      </c>
      <c r="G1743" s="4">
        <v>85.96</v>
      </c>
      <c r="H1743" s="4">
        <v>111.67</v>
      </c>
      <c r="I1743" s="5">
        <f t="shared" si="54"/>
        <v>1318.1899999999994</v>
      </c>
      <c r="J1743" s="11" t="str">
        <f t="shared" si="55"/>
        <v>P0145|Feb</v>
      </c>
    </row>
    <row r="1744" spans="1:10" ht="15" customHeight="1" x14ac:dyDescent="0.25">
      <c r="A1744" s="2" t="s">
        <v>325</v>
      </c>
      <c r="B1744" s="2" t="s">
        <v>13</v>
      </c>
      <c r="C1744" s="4">
        <v>11.6068032641189</v>
      </c>
      <c r="D1744" s="4">
        <v>14.18</v>
      </c>
      <c r="E1744" s="4">
        <v>809.56302819746304</v>
      </c>
      <c r="F1744" s="4">
        <v>127.69016853841801</v>
      </c>
      <c r="G1744" s="4">
        <v>85.96</v>
      </c>
      <c r="H1744" s="4">
        <v>111.67</v>
      </c>
      <c r="I1744" s="5">
        <f t="shared" si="54"/>
        <v>1160.67</v>
      </c>
      <c r="J1744" s="11" t="str">
        <f t="shared" si="55"/>
        <v>P0145|Mar</v>
      </c>
    </row>
    <row r="1745" spans="1:10" ht="15" customHeight="1" x14ac:dyDescent="0.25">
      <c r="A1745" s="2" t="s">
        <v>327</v>
      </c>
      <c r="B1745" s="2" t="s">
        <v>2</v>
      </c>
      <c r="C1745" s="4">
        <v>24.773398007341399</v>
      </c>
      <c r="D1745" s="4">
        <v>4.04</v>
      </c>
      <c r="E1745" s="4">
        <v>276.136601992659</v>
      </c>
      <c r="F1745" s="4">
        <v>0</v>
      </c>
      <c r="G1745" s="4">
        <v>85.96</v>
      </c>
      <c r="H1745" s="4">
        <v>19.87</v>
      </c>
      <c r="I1745" s="5">
        <f t="shared" si="54"/>
        <v>410.78000000000037</v>
      </c>
      <c r="J1745" s="11" t="str">
        <f t="shared" si="55"/>
        <v>P0146|Apr</v>
      </c>
    </row>
    <row r="1746" spans="1:10" ht="15" customHeight="1" x14ac:dyDescent="0.25">
      <c r="A1746" s="2" t="s">
        <v>327</v>
      </c>
      <c r="B1746" s="2" t="s">
        <v>3</v>
      </c>
      <c r="C1746" s="4">
        <v>230.612997440388</v>
      </c>
      <c r="D1746" s="4">
        <v>4.04</v>
      </c>
      <c r="E1746" s="4">
        <v>205.74700255961201</v>
      </c>
      <c r="F1746" s="4">
        <v>0</v>
      </c>
      <c r="G1746" s="4">
        <v>85.96</v>
      </c>
      <c r="H1746" s="4">
        <v>129.25</v>
      </c>
      <c r="I1746" s="5">
        <f t="shared" si="54"/>
        <v>655.61</v>
      </c>
      <c r="J1746" s="11" t="str">
        <f t="shared" si="55"/>
        <v>P0146|May</v>
      </c>
    </row>
    <row r="1747" spans="1:10" ht="15" customHeight="1" x14ac:dyDescent="0.25">
      <c r="A1747" s="2" t="s">
        <v>327</v>
      </c>
      <c r="B1747" s="2" t="s">
        <v>4</v>
      </c>
      <c r="C1747" s="4">
        <v>14.876842854238699</v>
      </c>
      <c r="D1747" s="4">
        <v>4.04</v>
      </c>
      <c r="E1747" s="4">
        <v>275.133157145761</v>
      </c>
      <c r="F1747" s="4">
        <v>0</v>
      </c>
      <c r="G1747" s="4">
        <v>85.96</v>
      </c>
      <c r="H1747" s="4">
        <v>167.46</v>
      </c>
      <c r="I1747" s="5">
        <f t="shared" si="54"/>
        <v>547.46999999999969</v>
      </c>
      <c r="J1747" s="11" t="str">
        <f t="shared" si="55"/>
        <v>P0146|Jun</v>
      </c>
    </row>
    <row r="1748" spans="1:10" ht="15" customHeight="1" x14ac:dyDescent="0.25">
      <c r="A1748" s="2" t="s">
        <v>327</v>
      </c>
      <c r="B1748" s="2" t="s">
        <v>5</v>
      </c>
      <c r="C1748" s="4">
        <v>196.30245944048201</v>
      </c>
      <c r="D1748" s="4">
        <v>4.04</v>
      </c>
      <c r="E1748" s="4">
        <v>210.44754055951799</v>
      </c>
      <c r="F1748" s="4">
        <v>0</v>
      </c>
      <c r="G1748" s="4">
        <v>85.96</v>
      </c>
      <c r="H1748" s="4">
        <v>448.89</v>
      </c>
      <c r="I1748" s="5">
        <f t="shared" si="54"/>
        <v>945.63999999999987</v>
      </c>
      <c r="J1748" s="11" t="str">
        <f t="shared" si="55"/>
        <v>P0146|Jul</v>
      </c>
    </row>
    <row r="1749" spans="1:10" ht="15" customHeight="1" x14ac:dyDescent="0.25">
      <c r="A1749" s="2" t="s">
        <v>327</v>
      </c>
      <c r="B1749" s="2" t="s">
        <v>6</v>
      </c>
      <c r="C1749" s="4">
        <v>29.111873589164802</v>
      </c>
      <c r="D1749" s="4">
        <v>4.04</v>
      </c>
      <c r="E1749" s="4">
        <v>270.80812641083497</v>
      </c>
      <c r="F1749" s="4">
        <v>0</v>
      </c>
      <c r="G1749" s="4">
        <v>85.96</v>
      </c>
      <c r="H1749" s="4">
        <v>414.07</v>
      </c>
      <c r="I1749" s="5">
        <f t="shared" si="54"/>
        <v>803.98999999999978</v>
      </c>
      <c r="J1749" s="11" t="str">
        <f t="shared" si="55"/>
        <v>P0146|Aug</v>
      </c>
    </row>
    <row r="1750" spans="1:10" ht="15" customHeight="1" x14ac:dyDescent="0.25">
      <c r="A1750" s="2" t="s">
        <v>327</v>
      </c>
      <c r="B1750" s="2" t="s">
        <v>7</v>
      </c>
      <c r="C1750" s="4">
        <v>23.795422618267601</v>
      </c>
      <c r="D1750" s="4">
        <v>4.04</v>
      </c>
      <c r="E1750" s="4">
        <v>263.97457738173199</v>
      </c>
      <c r="F1750" s="4">
        <v>0</v>
      </c>
      <c r="G1750" s="4">
        <v>85.96</v>
      </c>
      <c r="H1750" s="4">
        <v>88.65</v>
      </c>
      <c r="I1750" s="5">
        <f t="shared" si="54"/>
        <v>466.41999999999962</v>
      </c>
      <c r="J1750" s="11" t="str">
        <f t="shared" si="55"/>
        <v>P0146|Sep</v>
      </c>
    </row>
    <row r="1751" spans="1:10" ht="15" customHeight="1" x14ac:dyDescent="0.25">
      <c r="A1751" s="2" t="s">
        <v>327</v>
      </c>
      <c r="B1751" s="2" t="s">
        <v>8</v>
      </c>
      <c r="C1751" s="4">
        <v>47.511269994567499</v>
      </c>
      <c r="D1751" s="4">
        <v>4.04</v>
      </c>
      <c r="E1751" s="4">
        <v>259.11873000543198</v>
      </c>
      <c r="F1751" s="4">
        <v>0</v>
      </c>
      <c r="G1751" s="4">
        <v>85.96</v>
      </c>
      <c r="H1751" s="4">
        <v>61.32</v>
      </c>
      <c r="I1751" s="5">
        <f t="shared" si="54"/>
        <v>457.94999999999948</v>
      </c>
      <c r="J1751" s="11" t="str">
        <f t="shared" si="55"/>
        <v>P0146|Oct</v>
      </c>
    </row>
    <row r="1752" spans="1:10" ht="15" customHeight="1" x14ac:dyDescent="0.25">
      <c r="A1752" s="2" t="s">
        <v>327</v>
      </c>
      <c r="B1752" s="2" t="s">
        <v>9</v>
      </c>
      <c r="C1752" s="4">
        <v>13.541670984455999</v>
      </c>
      <c r="D1752" s="4">
        <v>4.04</v>
      </c>
      <c r="E1752" s="4">
        <v>250.440414507772</v>
      </c>
      <c r="F1752" s="4">
        <v>81.267914507772005</v>
      </c>
      <c r="G1752" s="4">
        <v>85.96</v>
      </c>
      <c r="H1752" s="4">
        <v>15.82</v>
      </c>
      <c r="I1752" s="5">
        <f t="shared" si="54"/>
        <v>451.07</v>
      </c>
      <c r="J1752" s="11" t="str">
        <f t="shared" si="55"/>
        <v>P0146|Nov</v>
      </c>
    </row>
    <row r="1753" spans="1:10" ht="15" customHeight="1" x14ac:dyDescent="0.25">
      <c r="A1753" s="2" t="s">
        <v>327</v>
      </c>
      <c r="B1753" s="2" t="s">
        <v>10</v>
      </c>
      <c r="C1753" s="4">
        <v>21.225191243968499</v>
      </c>
      <c r="D1753" s="4">
        <v>4.04</v>
      </c>
      <c r="E1753" s="4">
        <v>411.28398258208802</v>
      </c>
      <c r="F1753" s="4">
        <v>66.730826173943697</v>
      </c>
      <c r="G1753" s="4">
        <v>85.96</v>
      </c>
      <c r="H1753" s="4">
        <v>27.92</v>
      </c>
      <c r="I1753" s="5">
        <f t="shared" si="54"/>
        <v>617.1600000000002</v>
      </c>
      <c r="J1753" s="11" t="str">
        <f t="shared" si="55"/>
        <v>P0146|Dec</v>
      </c>
    </row>
    <row r="1754" spans="1:10" ht="15" customHeight="1" x14ac:dyDescent="0.25">
      <c r="A1754" s="2" t="s">
        <v>327</v>
      </c>
      <c r="B1754" s="2" t="s">
        <v>11</v>
      </c>
      <c r="C1754" s="4">
        <v>14.6011322331314</v>
      </c>
      <c r="D1754" s="4">
        <v>5.08</v>
      </c>
      <c r="E1754" s="4">
        <v>423.22122414873598</v>
      </c>
      <c r="F1754" s="4">
        <v>68.667643618132402</v>
      </c>
      <c r="G1754" s="4">
        <v>85.96</v>
      </c>
      <c r="H1754" s="4">
        <v>27.92</v>
      </c>
      <c r="I1754" s="5">
        <f t="shared" si="54"/>
        <v>625.4499999999997</v>
      </c>
      <c r="J1754" s="11" t="str">
        <f t="shared" si="55"/>
        <v>P0146|Jan</v>
      </c>
    </row>
    <row r="1755" spans="1:10" ht="15" customHeight="1" x14ac:dyDescent="0.25">
      <c r="A1755" s="2" t="s">
        <v>327</v>
      </c>
      <c r="B1755" s="2" t="s">
        <v>12</v>
      </c>
      <c r="C1755" s="4">
        <v>12.4666098859316</v>
      </c>
      <c r="D1755" s="4">
        <v>4.04</v>
      </c>
      <c r="E1755" s="4">
        <v>345.83726235741398</v>
      </c>
      <c r="F1755" s="4">
        <v>74.816127756653998</v>
      </c>
      <c r="G1755" s="4">
        <v>85.96</v>
      </c>
      <c r="H1755" s="4">
        <v>27.92</v>
      </c>
      <c r="I1755" s="5">
        <f t="shared" si="54"/>
        <v>551.03999999999951</v>
      </c>
      <c r="J1755" s="11" t="str">
        <f t="shared" si="55"/>
        <v>P0146|Feb</v>
      </c>
    </row>
    <row r="1756" spans="1:10" ht="15" customHeight="1" x14ac:dyDescent="0.25">
      <c r="A1756" s="2" t="s">
        <v>327</v>
      </c>
      <c r="B1756" s="2" t="s">
        <v>13</v>
      </c>
      <c r="C1756" s="4">
        <v>13.6248012718601</v>
      </c>
      <c r="D1756" s="4">
        <v>4.29</v>
      </c>
      <c r="E1756" s="4">
        <v>326.99523052464201</v>
      </c>
      <c r="F1756" s="4">
        <v>70.739968203497597</v>
      </c>
      <c r="G1756" s="4">
        <v>85.96</v>
      </c>
      <c r="H1756" s="4">
        <v>27.92</v>
      </c>
      <c r="I1756" s="5">
        <f t="shared" si="54"/>
        <v>529.52999999999963</v>
      </c>
      <c r="J1756" s="11" t="str">
        <f t="shared" si="55"/>
        <v>P0146|Mar</v>
      </c>
    </row>
    <row r="1757" spans="1:10" ht="15" customHeight="1" x14ac:dyDescent="0.25">
      <c r="A1757" s="2" t="s">
        <v>329</v>
      </c>
      <c r="B1757" s="2" t="s">
        <v>2</v>
      </c>
      <c r="C1757" s="4">
        <v>15.1502595378464</v>
      </c>
      <c r="D1757" s="4">
        <v>4.41</v>
      </c>
      <c r="E1757" s="4">
        <v>280.18974046215402</v>
      </c>
      <c r="F1757" s="4">
        <v>0</v>
      </c>
      <c r="G1757" s="4">
        <v>85.96</v>
      </c>
      <c r="H1757" s="4">
        <v>19.87</v>
      </c>
      <c r="I1757" s="5">
        <f t="shared" si="54"/>
        <v>405.58000000000038</v>
      </c>
      <c r="J1757" s="11" t="str">
        <f t="shared" si="55"/>
        <v>P0147|Apr</v>
      </c>
    </row>
    <row r="1758" spans="1:10" ht="15" customHeight="1" x14ac:dyDescent="0.25">
      <c r="A1758" s="2" t="s">
        <v>329</v>
      </c>
      <c r="B1758" s="2" t="s">
        <v>3</v>
      </c>
      <c r="C1758" s="4">
        <v>15.383151046960799</v>
      </c>
      <c r="D1758" s="4">
        <v>6.9</v>
      </c>
      <c r="E1758" s="4">
        <v>284.49684895303898</v>
      </c>
      <c r="F1758" s="4">
        <v>0</v>
      </c>
      <c r="G1758" s="4">
        <v>85.96</v>
      </c>
      <c r="H1758" s="4">
        <v>129.25</v>
      </c>
      <c r="I1758" s="5">
        <f t="shared" si="54"/>
        <v>521.98999999999978</v>
      </c>
      <c r="J1758" s="11" t="str">
        <f t="shared" si="55"/>
        <v>P0147|May</v>
      </c>
    </row>
    <row r="1759" spans="1:10" ht="15" customHeight="1" x14ac:dyDescent="0.25">
      <c r="A1759" s="2" t="s">
        <v>329</v>
      </c>
      <c r="B1759" s="2" t="s">
        <v>4</v>
      </c>
      <c r="C1759" s="4">
        <v>32.378543875335303</v>
      </c>
      <c r="D1759" s="4">
        <v>5.93</v>
      </c>
      <c r="E1759" s="4">
        <v>273.401456124665</v>
      </c>
      <c r="F1759" s="4">
        <v>0</v>
      </c>
      <c r="G1759" s="4">
        <v>85.96</v>
      </c>
      <c r="H1759" s="4">
        <v>167.46</v>
      </c>
      <c r="I1759" s="5">
        <f t="shared" si="54"/>
        <v>565.13000000000034</v>
      </c>
      <c r="J1759" s="11" t="str">
        <f t="shared" si="55"/>
        <v>P0147|Jun</v>
      </c>
    </row>
    <row r="1760" spans="1:10" ht="15" customHeight="1" x14ac:dyDescent="0.25">
      <c r="A1760" s="2" t="s">
        <v>329</v>
      </c>
      <c r="B1760" s="2" t="s">
        <v>5</v>
      </c>
      <c r="C1760" s="4">
        <v>14.719358948295699</v>
      </c>
      <c r="D1760" s="4">
        <v>4.04</v>
      </c>
      <c r="E1760" s="4">
        <v>272.22064105170398</v>
      </c>
      <c r="F1760" s="4">
        <v>0</v>
      </c>
      <c r="G1760" s="4">
        <v>85.96</v>
      </c>
      <c r="H1760" s="4">
        <v>448.89</v>
      </c>
      <c r="I1760" s="5">
        <f t="shared" si="54"/>
        <v>825.8299999999997</v>
      </c>
      <c r="J1760" s="11" t="str">
        <f t="shared" si="55"/>
        <v>P0147|Jul</v>
      </c>
    </row>
    <row r="1761" spans="1:10" ht="15" customHeight="1" x14ac:dyDescent="0.25">
      <c r="A1761" s="2" t="s">
        <v>329</v>
      </c>
      <c r="B1761" s="2" t="s">
        <v>6</v>
      </c>
      <c r="C1761" s="4">
        <v>35.923228346456703</v>
      </c>
      <c r="D1761" s="4">
        <v>4.04</v>
      </c>
      <c r="E1761" s="4">
        <v>268.22677165354298</v>
      </c>
      <c r="F1761" s="4">
        <v>0</v>
      </c>
      <c r="G1761" s="4">
        <v>85.96</v>
      </c>
      <c r="H1761" s="4">
        <v>414.07</v>
      </c>
      <c r="I1761" s="5">
        <f t="shared" si="54"/>
        <v>808.21999999999969</v>
      </c>
      <c r="J1761" s="11" t="str">
        <f t="shared" si="55"/>
        <v>P0147|Aug</v>
      </c>
    </row>
    <row r="1762" spans="1:10" ht="15" customHeight="1" x14ac:dyDescent="0.25">
      <c r="A1762" s="2" t="s">
        <v>329</v>
      </c>
      <c r="B1762" s="2" t="s">
        <v>7</v>
      </c>
      <c r="C1762" s="4">
        <v>14.945581757809901</v>
      </c>
      <c r="D1762" s="4">
        <v>4.04</v>
      </c>
      <c r="E1762" s="4">
        <v>276.40441824218999</v>
      </c>
      <c r="F1762" s="4">
        <v>0</v>
      </c>
      <c r="G1762" s="4">
        <v>85.96</v>
      </c>
      <c r="H1762" s="4">
        <v>88.65</v>
      </c>
      <c r="I1762" s="5">
        <f t="shared" si="54"/>
        <v>469.99999999999989</v>
      </c>
      <c r="J1762" s="11" t="str">
        <f t="shared" si="55"/>
        <v>P0147|Sep</v>
      </c>
    </row>
    <row r="1763" spans="1:10" ht="15" customHeight="1" x14ac:dyDescent="0.25">
      <c r="A1763" s="2" t="s">
        <v>329</v>
      </c>
      <c r="B1763" s="2" t="s">
        <v>8</v>
      </c>
      <c r="C1763" s="4">
        <v>14.841447448668401</v>
      </c>
      <c r="D1763" s="4">
        <v>4.04</v>
      </c>
      <c r="E1763" s="4">
        <v>274.47855255133197</v>
      </c>
      <c r="F1763" s="4">
        <v>0</v>
      </c>
      <c r="G1763" s="4">
        <v>85.96</v>
      </c>
      <c r="H1763" s="4">
        <v>61.32</v>
      </c>
      <c r="I1763" s="5">
        <f t="shared" si="54"/>
        <v>440.64000000000033</v>
      </c>
      <c r="J1763" s="11" t="str">
        <f t="shared" si="55"/>
        <v>P0147|Oct</v>
      </c>
    </row>
    <row r="1764" spans="1:10" ht="15" customHeight="1" x14ac:dyDescent="0.25">
      <c r="A1764" s="2" t="s">
        <v>329</v>
      </c>
      <c r="B1764" s="2" t="s">
        <v>9</v>
      </c>
      <c r="C1764" s="4">
        <v>42.883832848906501</v>
      </c>
      <c r="D1764" s="4">
        <v>6.52</v>
      </c>
      <c r="E1764" s="4">
        <v>245.65207032925099</v>
      </c>
      <c r="F1764" s="4">
        <v>79.714096821842105</v>
      </c>
      <c r="G1764" s="4">
        <v>85.96</v>
      </c>
      <c r="H1764" s="4">
        <v>15.82</v>
      </c>
      <c r="I1764" s="5">
        <f t="shared" si="54"/>
        <v>476.54999999999961</v>
      </c>
      <c r="J1764" s="11" t="str">
        <f t="shared" si="55"/>
        <v>P0147|Nov</v>
      </c>
    </row>
    <row r="1765" spans="1:10" ht="15" customHeight="1" x14ac:dyDescent="0.25">
      <c r="A1765" s="2" t="s">
        <v>329</v>
      </c>
      <c r="B1765" s="2" t="s">
        <v>10</v>
      </c>
      <c r="C1765" s="4">
        <v>21.421122054606698</v>
      </c>
      <c r="D1765" s="4">
        <v>4.04</v>
      </c>
      <c r="E1765" s="4">
        <v>568.34309936416901</v>
      </c>
      <c r="F1765" s="4">
        <v>61.475778581224297</v>
      </c>
      <c r="G1765" s="4">
        <v>85.96</v>
      </c>
      <c r="H1765" s="4">
        <v>27.92</v>
      </c>
      <c r="I1765" s="5">
        <f t="shared" si="54"/>
        <v>769.16</v>
      </c>
      <c r="J1765" s="11" t="str">
        <f t="shared" si="55"/>
        <v>P0147|Dec</v>
      </c>
    </row>
    <row r="1766" spans="1:10" ht="15" customHeight="1" x14ac:dyDescent="0.25">
      <c r="A1766" s="2" t="s">
        <v>329</v>
      </c>
      <c r="B1766" s="2" t="s">
        <v>11</v>
      </c>
      <c r="C1766" s="4">
        <v>20.539747108120899</v>
      </c>
      <c r="D1766" s="4">
        <v>4.04</v>
      </c>
      <c r="E1766" s="4">
        <v>427.59324834749799</v>
      </c>
      <c r="F1766" s="4">
        <v>69.377004544381506</v>
      </c>
      <c r="G1766" s="4">
        <v>85.96</v>
      </c>
      <c r="H1766" s="4">
        <v>27.92</v>
      </c>
      <c r="I1766" s="5">
        <f t="shared" si="54"/>
        <v>635.4300000000004</v>
      </c>
      <c r="J1766" s="11" t="str">
        <f t="shared" si="55"/>
        <v>P0147|Jan</v>
      </c>
    </row>
    <row r="1767" spans="1:10" ht="15" customHeight="1" x14ac:dyDescent="0.25">
      <c r="A1767" s="2" t="s">
        <v>329</v>
      </c>
      <c r="B1767" s="2" t="s">
        <v>12</v>
      </c>
      <c r="C1767" s="4">
        <v>11.2979408408408</v>
      </c>
      <c r="D1767" s="4">
        <v>4.5999999999999996</v>
      </c>
      <c r="E1767" s="4">
        <v>417.88948948949002</v>
      </c>
      <c r="F1767" s="4">
        <v>67.802569669669694</v>
      </c>
      <c r="G1767" s="4">
        <v>85.96</v>
      </c>
      <c r="H1767" s="4">
        <v>27.92</v>
      </c>
      <c r="I1767" s="5">
        <f t="shared" si="54"/>
        <v>615.47000000000048</v>
      </c>
      <c r="J1767" s="11" t="str">
        <f t="shared" si="55"/>
        <v>P0147|Feb</v>
      </c>
    </row>
    <row r="1768" spans="1:10" ht="15" customHeight="1" x14ac:dyDescent="0.25">
      <c r="A1768" s="2" t="s">
        <v>329</v>
      </c>
      <c r="B1768" s="2" t="s">
        <v>13</v>
      </c>
      <c r="C1768" s="4">
        <v>12.160643726235699</v>
      </c>
      <c r="D1768" s="4">
        <v>8.2899999999999991</v>
      </c>
      <c r="E1768" s="4">
        <v>337.34942965779499</v>
      </c>
      <c r="F1768" s="4">
        <v>72.979926615969603</v>
      </c>
      <c r="G1768" s="4">
        <v>85.96</v>
      </c>
      <c r="H1768" s="4">
        <v>27.92</v>
      </c>
      <c r="I1768" s="5">
        <f t="shared" si="54"/>
        <v>544.6600000000002</v>
      </c>
      <c r="J1768" s="11" t="str">
        <f t="shared" si="55"/>
        <v>P0147|Mar</v>
      </c>
    </row>
    <row r="1769" spans="1:10" ht="15" customHeight="1" x14ac:dyDescent="0.25">
      <c r="A1769" s="2" t="s">
        <v>331</v>
      </c>
      <c r="B1769" s="2" t="s">
        <v>2</v>
      </c>
      <c r="C1769" s="4">
        <v>17.803775875149</v>
      </c>
      <c r="D1769" s="4">
        <v>6.36</v>
      </c>
      <c r="E1769" s="4">
        <v>366.916224124851</v>
      </c>
      <c r="F1769" s="4">
        <v>0</v>
      </c>
      <c r="G1769" s="4">
        <v>85.96</v>
      </c>
      <c r="H1769" s="4">
        <v>39.75</v>
      </c>
      <c r="I1769" s="5">
        <f t="shared" si="54"/>
        <v>516.79</v>
      </c>
      <c r="J1769" s="11" t="str">
        <f t="shared" si="55"/>
        <v>P0148|Apr</v>
      </c>
    </row>
    <row r="1770" spans="1:10" ht="15" customHeight="1" x14ac:dyDescent="0.25">
      <c r="A1770" s="2" t="s">
        <v>331</v>
      </c>
      <c r="B1770" s="2" t="s">
        <v>3</v>
      </c>
      <c r="C1770" s="4">
        <v>34.123046446674302</v>
      </c>
      <c r="D1770" s="4">
        <v>5.36</v>
      </c>
      <c r="E1770" s="4">
        <v>346.34695355332599</v>
      </c>
      <c r="F1770" s="4">
        <v>0</v>
      </c>
      <c r="G1770" s="4">
        <v>85.96</v>
      </c>
      <c r="H1770" s="4">
        <v>258.49</v>
      </c>
      <c r="I1770" s="5">
        <f t="shared" si="54"/>
        <v>730.2800000000002</v>
      </c>
      <c r="J1770" s="11" t="str">
        <f t="shared" si="55"/>
        <v>P0148|May</v>
      </c>
    </row>
    <row r="1771" spans="1:10" ht="15" customHeight="1" x14ac:dyDescent="0.25">
      <c r="A1771" s="2" t="s">
        <v>331</v>
      </c>
      <c r="B1771" s="2" t="s">
        <v>4</v>
      </c>
      <c r="C1771" s="4">
        <v>38.562930955179603</v>
      </c>
      <c r="D1771" s="4">
        <v>8.7200000000000006</v>
      </c>
      <c r="E1771" s="4">
        <v>345.04706904481998</v>
      </c>
      <c r="F1771" s="4">
        <v>0</v>
      </c>
      <c r="G1771" s="4">
        <v>85.96</v>
      </c>
      <c r="H1771" s="4">
        <v>334.92</v>
      </c>
      <c r="I1771" s="5">
        <f t="shared" si="54"/>
        <v>813.20999999999958</v>
      </c>
      <c r="J1771" s="11" t="str">
        <f t="shared" si="55"/>
        <v>P0148|Jun</v>
      </c>
    </row>
    <row r="1772" spans="1:10" ht="15" customHeight="1" x14ac:dyDescent="0.25">
      <c r="A1772" s="2" t="s">
        <v>331</v>
      </c>
      <c r="B1772" s="2" t="s">
        <v>5</v>
      </c>
      <c r="C1772" s="4">
        <v>14.257229357798201</v>
      </c>
      <c r="D1772" s="4">
        <v>10.4</v>
      </c>
      <c r="E1772" s="4">
        <v>442.812770642202</v>
      </c>
      <c r="F1772" s="4">
        <v>0</v>
      </c>
      <c r="G1772" s="4">
        <v>85.96</v>
      </c>
      <c r="H1772" s="4">
        <v>897.77</v>
      </c>
      <c r="I1772" s="5">
        <f t="shared" si="54"/>
        <v>1451.2000000000003</v>
      </c>
      <c r="J1772" s="11" t="str">
        <f t="shared" si="55"/>
        <v>P0148|Jul</v>
      </c>
    </row>
    <row r="1773" spans="1:10" ht="15" customHeight="1" x14ac:dyDescent="0.25">
      <c r="A1773" s="2" t="s">
        <v>331</v>
      </c>
      <c r="B1773" s="2" t="s">
        <v>6</v>
      </c>
      <c r="C1773" s="4">
        <v>26.496614440201299</v>
      </c>
      <c r="D1773" s="4">
        <v>10.63</v>
      </c>
      <c r="E1773" s="4">
        <v>432.06338555979897</v>
      </c>
      <c r="F1773" s="4">
        <v>0</v>
      </c>
      <c r="G1773" s="4">
        <v>85.96</v>
      </c>
      <c r="H1773" s="4">
        <v>828.13</v>
      </c>
      <c r="I1773" s="5">
        <f t="shared" si="54"/>
        <v>1383.2800000000002</v>
      </c>
      <c r="J1773" s="11" t="str">
        <f t="shared" si="55"/>
        <v>P0148|Aug</v>
      </c>
    </row>
    <row r="1774" spans="1:10" ht="15" customHeight="1" x14ac:dyDescent="0.25">
      <c r="A1774" s="2" t="s">
        <v>331</v>
      </c>
      <c r="B1774" s="2" t="s">
        <v>7</v>
      </c>
      <c r="C1774" s="4">
        <v>14.863707577490899</v>
      </c>
      <c r="D1774" s="4">
        <v>4.04</v>
      </c>
      <c r="E1774" s="4">
        <v>345.57629242250903</v>
      </c>
      <c r="F1774" s="4">
        <v>0</v>
      </c>
      <c r="G1774" s="4">
        <v>85.96</v>
      </c>
      <c r="H1774" s="4">
        <v>177.3</v>
      </c>
      <c r="I1774" s="5">
        <f t="shared" si="54"/>
        <v>627.7399999999999</v>
      </c>
      <c r="J1774" s="11" t="str">
        <f t="shared" si="55"/>
        <v>P0148|Sep</v>
      </c>
    </row>
    <row r="1775" spans="1:10" ht="15" customHeight="1" x14ac:dyDescent="0.25">
      <c r="A1775" s="2" t="s">
        <v>331</v>
      </c>
      <c r="B1775" s="2" t="s">
        <v>8</v>
      </c>
      <c r="C1775" s="4">
        <v>50.755942100827802</v>
      </c>
      <c r="D1775" s="4">
        <v>4.04</v>
      </c>
      <c r="E1775" s="4">
        <v>347.18405789917199</v>
      </c>
      <c r="F1775" s="4">
        <v>0</v>
      </c>
      <c r="G1775" s="4">
        <v>85.96</v>
      </c>
      <c r="H1775" s="4">
        <v>122.63</v>
      </c>
      <c r="I1775" s="5">
        <f t="shared" si="54"/>
        <v>610.56999999999971</v>
      </c>
      <c r="J1775" s="11" t="str">
        <f t="shared" si="55"/>
        <v>P0148|Oct</v>
      </c>
    </row>
    <row r="1776" spans="1:10" ht="15" customHeight="1" x14ac:dyDescent="0.25">
      <c r="A1776" s="2" t="s">
        <v>331</v>
      </c>
      <c r="B1776" s="2" t="s">
        <v>9</v>
      </c>
      <c r="C1776" s="4">
        <v>272.73265736974599</v>
      </c>
      <c r="D1776" s="4">
        <v>4.04</v>
      </c>
      <c r="E1776" s="4">
        <v>264.43889211698598</v>
      </c>
      <c r="F1776" s="4">
        <v>83.418450513267501</v>
      </c>
      <c r="G1776" s="4">
        <v>85.96</v>
      </c>
      <c r="H1776" s="4">
        <v>31.64</v>
      </c>
      <c r="I1776" s="5">
        <f t="shared" si="54"/>
        <v>742.22999999999956</v>
      </c>
      <c r="J1776" s="11" t="str">
        <f t="shared" si="55"/>
        <v>P0148|Nov</v>
      </c>
    </row>
    <row r="1777" spans="1:10" ht="15" customHeight="1" x14ac:dyDescent="0.25">
      <c r="A1777" s="2" t="s">
        <v>331</v>
      </c>
      <c r="B1777" s="2" t="s">
        <v>10</v>
      </c>
      <c r="C1777" s="4">
        <v>17.090760831278601</v>
      </c>
      <c r="D1777" s="4">
        <v>5.48</v>
      </c>
      <c r="E1777" s="4">
        <v>712.22744427112195</v>
      </c>
      <c r="F1777" s="4">
        <v>74.891794897599794</v>
      </c>
      <c r="G1777" s="4">
        <v>85.96</v>
      </c>
      <c r="H1777" s="4">
        <v>55.84</v>
      </c>
      <c r="I1777" s="5">
        <f t="shared" si="54"/>
        <v>951.49000000000035</v>
      </c>
      <c r="J1777" s="11" t="str">
        <f t="shared" si="55"/>
        <v>P0148|Dec</v>
      </c>
    </row>
    <row r="1778" spans="1:10" ht="15" customHeight="1" x14ac:dyDescent="0.25">
      <c r="A1778" s="2" t="s">
        <v>331</v>
      </c>
      <c r="B1778" s="2" t="s">
        <v>11</v>
      </c>
      <c r="C1778" s="4">
        <v>13.3305102202504</v>
      </c>
      <c r="D1778" s="4">
        <v>6.18</v>
      </c>
      <c r="E1778" s="4">
        <v>626.647916336555</v>
      </c>
      <c r="F1778" s="4">
        <v>79.071573443194396</v>
      </c>
      <c r="G1778" s="4">
        <v>85.96</v>
      </c>
      <c r="H1778" s="4">
        <v>55.84</v>
      </c>
      <c r="I1778" s="5">
        <f t="shared" si="54"/>
        <v>867.02999999999986</v>
      </c>
      <c r="J1778" s="11" t="str">
        <f t="shared" si="55"/>
        <v>P0148|Jan</v>
      </c>
    </row>
    <row r="1779" spans="1:10" ht="15" customHeight="1" x14ac:dyDescent="0.25">
      <c r="A1779" s="2" t="s">
        <v>331</v>
      </c>
      <c r="B1779" s="2" t="s">
        <v>12</v>
      </c>
      <c r="C1779" s="4">
        <v>24.314152849841999</v>
      </c>
      <c r="D1779" s="4">
        <v>5.91</v>
      </c>
      <c r="E1779" s="4">
        <v>624.16728436000506</v>
      </c>
      <c r="F1779" s="4">
        <v>78.758562790153306</v>
      </c>
      <c r="G1779" s="4">
        <v>85.96</v>
      </c>
      <c r="H1779" s="4">
        <v>55.84</v>
      </c>
      <c r="I1779" s="5">
        <f t="shared" si="54"/>
        <v>874.95000000000039</v>
      </c>
      <c r="J1779" s="11" t="str">
        <f t="shared" si="55"/>
        <v>P0148|Feb</v>
      </c>
    </row>
    <row r="1780" spans="1:10" ht="15" customHeight="1" x14ac:dyDescent="0.25">
      <c r="A1780" s="2" t="s">
        <v>331</v>
      </c>
      <c r="B1780" s="2" t="s">
        <v>13</v>
      </c>
      <c r="C1780" s="4">
        <v>11.343601869474099</v>
      </c>
      <c r="D1780" s="4">
        <v>9.43</v>
      </c>
      <c r="E1780" s="4">
        <v>527.46999445903305</v>
      </c>
      <c r="F1780" s="4">
        <v>83.196403671492902</v>
      </c>
      <c r="G1780" s="4">
        <v>85.96</v>
      </c>
      <c r="H1780" s="4">
        <v>55.84</v>
      </c>
      <c r="I1780" s="5">
        <f t="shared" si="54"/>
        <v>773.24000000000012</v>
      </c>
      <c r="J1780" s="11" t="str">
        <f t="shared" si="55"/>
        <v>P0148|Mar</v>
      </c>
    </row>
    <row r="1781" spans="1:10" ht="15" customHeight="1" x14ac:dyDescent="0.25">
      <c r="A1781" s="2" t="s">
        <v>333</v>
      </c>
      <c r="B1781" s="2" t="s">
        <v>2</v>
      </c>
      <c r="C1781" s="4">
        <v>15.6606715457071</v>
      </c>
      <c r="D1781" s="4">
        <v>4.04</v>
      </c>
      <c r="E1781" s="4">
        <v>289.62932845429299</v>
      </c>
      <c r="F1781" s="4">
        <v>0</v>
      </c>
      <c r="G1781" s="4">
        <v>85.96</v>
      </c>
      <c r="H1781" s="4">
        <v>19.87</v>
      </c>
      <c r="I1781" s="5">
        <f t="shared" si="54"/>
        <v>415.16000000000008</v>
      </c>
      <c r="J1781" s="11" t="str">
        <f t="shared" si="55"/>
        <v>P0149|Apr</v>
      </c>
    </row>
    <row r="1782" spans="1:10" ht="15" customHeight="1" x14ac:dyDescent="0.25">
      <c r="A1782" s="2" t="s">
        <v>333</v>
      </c>
      <c r="B1782" s="2" t="s">
        <v>3</v>
      </c>
      <c r="C1782" s="4">
        <v>15.301074744189201</v>
      </c>
      <c r="D1782" s="4">
        <v>4.04</v>
      </c>
      <c r="E1782" s="4">
        <v>282.97892525581102</v>
      </c>
      <c r="F1782" s="4">
        <v>0</v>
      </c>
      <c r="G1782" s="4">
        <v>85.96</v>
      </c>
      <c r="H1782" s="4">
        <v>129.25</v>
      </c>
      <c r="I1782" s="5">
        <f t="shared" si="54"/>
        <v>517.5300000000002</v>
      </c>
      <c r="J1782" s="11" t="str">
        <f t="shared" si="55"/>
        <v>P0149|May</v>
      </c>
    </row>
    <row r="1783" spans="1:10" ht="15" customHeight="1" x14ac:dyDescent="0.25">
      <c r="A1783" s="2" t="s">
        <v>333</v>
      </c>
      <c r="B1783" s="2" t="s">
        <v>4</v>
      </c>
      <c r="C1783" s="4">
        <v>43.374072803039603</v>
      </c>
      <c r="D1783" s="4">
        <v>4.04</v>
      </c>
      <c r="E1783" s="4">
        <v>261.96592719696002</v>
      </c>
      <c r="F1783" s="4">
        <v>0</v>
      </c>
      <c r="G1783" s="4">
        <v>85.96</v>
      </c>
      <c r="H1783" s="4">
        <v>167.46</v>
      </c>
      <c r="I1783" s="5">
        <f t="shared" si="54"/>
        <v>562.79999999999961</v>
      </c>
      <c r="J1783" s="11" t="str">
        <f t="shared" si="55"/>
        <v>P0149|Jun</v>
      </c>
    </row>
    <row r="1784" spans="1:10" ht="15" customHeight="1" x14ac:dyDescent="0.25">
      <c r="A1784" s="2" t="s">
        <v>333</v>
      </c>
      <c r="B1784" s="2" t="s">
        <v>5</v>
      </c>
      <c r="C1784" s="4">
        <v>12.2236172266397</v>
      </c>
      <c r="D1784" s="4">
        <v>4.8499999999999996</v>
      </c>
      <c r="E1784" s="4">
        <v>339.09638277336001</v>
      </c>
      <c r="F1784" s="4">
        <v>0</v>
      </c>
      <c r="G1784" s="4">
        <v>85.96</v>
      </c>
      <c r="H1784" s="4">
        <v>448.89</v>
      </c>
      <c r="I1784" s="5">
        <f t="shared" si="54"/>
        <v>891.01999999999975</v>
      </c>
      <c r="J1784" s="11" t="str">
        <f t="shared" si="55"/>
        <v>P0149|Jul</v>
      </c>
    </row>
    <row r="1785" spans="1:10" ht="15" customHeight="1" x14ac:dyDescent="0.25">
      <c r="A1785" s="2" t="s">
        <v>333</v>
      </c>
      <c r="B1785" s="2" t="s">
        <v>6</v>
      </c>
      <c r="C1785" s="4">
        <v>25.923973998824099</v>
      </c>
      <c r="D1785" s="4">
        <v>4.04</v>
      </c>
      <c r="E1785" s="4">
        <v>277.686026001176</v>
      </c>
      <c r="F1785" s="4">
        <v>0</v>
      </c>
      <c r="G1785" s="4">
        <v>85.96</v>
      </c>
      <c r="H1785" s="4">
        <v>414.07</v>
      </c>
      <c r="I1785" s="5">
        <f t="shared" si="54"/>
        <v>807.68000000000006</v>
      </c>
      <c r="J1785" s="11" t="str">
        <f t="shared" si="55"/>
        <v>P0149|Aug</v>
      </c>
    </row>
    <row r="1786" spans="1:10" ht="15" customHeight="1" x14ac:dyDescent="0.25">
      <c r="A1786" s="2" t="s">
        <v>333</v>
      </c>
      <c r="B1786" s="2" t="s">
        <v>7</v>
      </c>
      <c r="C1786" s="4">
        <v>25.308580750407799</v>
      </c>
      <c r="D1786" s="4">
        <v>4.04</v>
      </c>
      <c r="E1786" s="4">
        <v>267.41141924959197</v>
      </c>
      <c r="F1786" s="4">
        <v>0</v>
      </c>
      <c r="G1786" s="4">
        <v>85.96</v>
      </c>
      <c r="H1786" s="4">
        <v>88.65</v>
      </c>
      <c r="I1786" s="5">
        <f t="shared" si="54"/>
        <v>471.36999999999978</v>
      </c>
      <c r="J1786" s="11" t="str">
        <f t="shared" si="55"/>
        <v>P0149|Sep</v>
      </c>
    </row>
    <row r="1787" spans="1:10" ht="15" customHeight="1" x14ac:dyDescent="0.25">
      <c r="A1787" s="2" t="s">
        <v>333</v>
      </c>
      <c r="B1787" s="2" t="s">
        <v>8</v>
      </c>
      <c r="C1787" s="4">
        <v>20.714651162790702</v>
      </c>
      <c r="D1787" s="4">
        <v>4.04</v>
      </c>
      <c r="E1787" s="4">
        <v>276.195348837209</v>
      </c>
      <c r="F1787" s="4">
        <v>0</v>
      </c>
      <c r="G1787" s="4">
        <v>85.96</v>
      </c>
      <c r="H1787" s="4">
        <v>61.32</v>
      </c>
      <c r="I1787" s="5">
        <f t="shared" si="54"/>
        <v>448.22999999999968</v>
      </c>
      <c r="J1787" s="11" t="str">
        <f t="shared" si="55"/>
        <v>P0149|Oct</v>
      </c>
    </row>
    <row r="1788" spans="1:10" ht="15" customHeight="1" x14ac:dyDescent="0.25">
      <c r="A1788" s="2" t="s">
        <v>333</v>
      </c>
      <c r="B1788" s="2" t="s">
        <v>9</v>
      </c>
      <c r="C1788" s="4">
        <v>20.377704951401999</v>
      </c>
      <c r="D1788" s="4">
        <v>4.04</v>
      </c>
      <c r="E1788" s="4">
        <v>257.48002646175797</v>
      </c>
      <c r="F1788" s="4">
        <v>83.552268586840398</v>
      </c>
      <c r="G1788" s="4">
        <v>85.96</v>
      </c>
      <c r="H1788" s="4">
        <v>15.82</v>
      </c>
      <c r="I1788" s="5">
        <f t="shared" si="54"/>
        <v>467.23000000000036</v>
      </c>
      <c r="J1788" s="11" t="str">
        <f t="shared" si="55"/>
        <v>P0149|Nov</v>
      </c>
    </row>
    <row r="1789" spans="1:10" ht="15" customHeight="1" x14ac:dyDescent="0.25">
      <c r="A1789" s="2" t="s">
        <v>333</v>
      </c>
      <c r="B1789" s="2" t="s">
        <v>10</v>
      </c>
      <c r="C1789" s="4">
        <v>10.870557568238199</v>
      </c>
      <c r="D1789" s="4">
        <v>4.93</v>
      </c>
      <c r="E1789" s="4">
        <v>502.601736972705</v>
      </c>
      <c r="F1789" s="4">
        <v>65.237705459057096</v>
      </c>
      <c r="G1789" s="4">
        <v>85.96</v>
      </c>
      <c r="H1789" s="4">
        <v>27.92</v>
      </c>
      <c r="I1789" s="5">
        <f t="shared" si="54"/>
        <v>697.52000000000032</v>
      </c>
      <c r="J1789" s="11" t="str">
        <f t="shared" si="55"/>
        <v>P0149|Dec</v>
      </c>
    </row>
    <row r="1790" spans="1:10" ht="15" customHeight="1" x14ac:dyDescent="0.25">
      <c r="A1790" s="2" t="s">
        <v>333</v>
      </c>
      <c r="B1790" s="2" t="s">
        <v>11</v>
      </c>
      <c r="C1790" s="4">
        <v>11.2861548377501</v>
      </c>
      <c r="D1790" s="4">
        <v>6.16</v>
      </c>
      <c r="E1790" s="4">
        <v>496.25052678549298</v>
      </c>
      <c r="F1790" s="4">
        <v>64.413318376757005</v>
      </c>
      <c r="G1790" s="4">
        <v>85.96</v>
      </c>
      <c r="H1790" s="4">
        <v>27.92</v>
      </c>
      <c r="I1790" s="5">
        <f t="shared" si="54"/>
        <v>691.99000000000012</v>
      </c>
      <c r="J1790" s="11" t="str">
        <f t="shared" si="55"/>
        <v>P0149|Jan</v>
      </c>
    </row>
    <row r="1791" spans="1:10" ht="15" customHeight="1" x14ac:dyDescent="0.25">
      <c r="A1791" s="2" t="s">
        <v>333</v>
      </c>
      <c r="B1791" s="2" t="s">
        <v>12</v>
      </c>
      <c r="C1791" s="4">
        <v>27.9275689156627</v>
      </c>
      <c r="D1791" s="4">
        <v>4.04</v>
      </c>
      <c r="E1791" s="4">
        <v>499.471084337349</v>
      </c>
      <c r="F1791" s="4">
        <v>64.831346746987904</v>
      </c>
      <c r="G1791" s="4">
        <v>85.96</v>
      </c>
      <c r="H1791" s="4">
        <v>27.92</v>
      </c>
      <c r="I1791" s="5">
        <f t="shared" si="54"/>
        <v>710.14999999999964</v>
      </c>
      <c r="J1791" s="11" t="str">
        <f t="shared" si="55"/>
        <v>P0149|Feb</v>
      </c>
    </row>
    <row r="1792" spans="1:10" ht="15" customHeight="1" x14ac:dyDescent="0.25">
      <c r="A1792" s="2" t="s">
        <v>333</v>
      </c>
      <c r="B1792" s="2" t="s">
        <v>13</v>
      </c>
      <c r="C1792" s="4">
        <v>10.988548348348299</v>
      </c>
      <c r="D1792" s="4">
        <v>5.42</v>
      </c>
      <c r="E1792" s="4">
        <v>406.44564564564598</v>
      </c>
      <c r="F1792" s="4">
        <v>65.945806006005995</v>
      </c>
      <c r="G1792" s="4">
        <v>85.96</v>
      </c>
      <c r="H1792" s="4">
        <v>27.92</v>
      </c>
      <c r="I1792" s="5">
        <f t="shared" si="54"/>
        <v>602.68000000000029</v>
      </c>
      <c r="J1792" s="11" t="str">
        <f t="shared" si="55"/>
        <v>P0149|Mar</v>
      </c>
    </row>
    <row r="1793" spans="1:10" ht="15" customHeight="1" x14ac:dyDescent="0.25">
      <c r="A1793" s="2" t="s">
        <v>335</v>
      </c>
      <c r="B1793" s="2" t="s">
        <v>2</v>
      </c>
      <c r="C1793" s="4">
        <v>15.978774309527701</v>
      </c>
      <c r="D1793" s="4">
        <v>12.36</v>
      </c>
      <c r="E1793" s="4">
        <v>371.50122569047198</v>
      </c>
      <c r="F1793" s="4">
        <v>0</v>
      </c>
      <c r="G1793" s="4">
        <v>85.96</v>
      </c>
      <c r="H1793" s="4">
        <v>39.75</v>
      </c>
      <c r="I1793" s="5">
        <f t="shared" si="54"/>
        <v>525.54999999999973</v>
      </c>
      <c r="J1793" s="11" t="str">
        <f t="shared" si="55"/>
        <v>P0150|Apr</v>
      </c>
    </row>
    <row r="1794" spans="1:10" ht="15" customHeight="1" x14ac:dyDescent="0.25">
      <c r="A1794" s="2" t="s">
        <v>335</v>
      </c>
      <c r="B1794" s="2" t="s">
        <v>3</v>
      </c>
      <c r="C1794" s="4">
        <v>35.562635371628602</v>
      </c>
      <c r="D1794" s="4">
        <v>6.41</v>
      </c>
      <c r="E1794" s="4">
        <v>342.39736462837101</v>
      </c>
      <c r="F1794" s="4">
        <v>0</v>
      </c>
      <c r="G1794" s="4">
        <v>85.96</v>
      </c>
      <c r="H1794" s="4">
        <v>258.49</v>
      </c>
      <c r="I1794" s="5">
        <f t="shared" si="54"/>
        <v>728.8199999999996</v>
      </c>
      <c r="J1794" s="11" t="str">
        <f t="shared" si="55"/>
        <v>P0150|May</v>
      </c>
    </row>
    <row r="1795" spans="1:10" ht="15" customHeight="1" x14ac:dyDescent="0.25">
      <c r="A1795" s="2" t="s">
        <v>335</v>
      </c>
      <c r="B1795" s="2" t="s">
        <v>4</v>
      </c>
      <c r="C1795" s="4">
        <v>15.285568992754801</v>
      </c>
      <c r="D1795" s="4">
        <v>7.01</v>
      </c>
      <c r="E1795" s="4">
        <v>355.38443100724498</v>
      </c>
      <c r="F1795" s="4">
        <v>0</v>
      </c>
      <c r="G1795" s="4">
        <v>85.96</v>
      </c>
      <c r="H1795" s="4">
        <v>334.92</v>
      </c>
      <c r="I1795" s="5">
        <f t="shared" si="54"/>
        <v>798.55999999999972</v>
      </c>
      <c r="J1795" s="11" t="str">
        <f t="shared" si="55"/>
        <v>P0150|Jun</v>
      </c>
    </row>
    <row r="1796" spans="1:10" ht="15" customHeight="1" x14ac:dyDescent="0.25">
      <c r="A1796" s="2" t="s">
        <v>335</v>
      </c>
      <c r="B1796" s="2" t="s">
        <v>5</v>
      </c>
      <c r="C1796" s="4">
        <v>34.848838286375901</v>
      </c>
      <c r="D1796" s="4">
        <v>10.210000000000001</v>
      </c>
      <c r="E1796" s="4">
        <v>437.891161713624</v>
      </c>
      <c r="F1796" s="4">
        <v>0</v>
      </c>
      <c r="G1796" s="4">
        <v>85.96</v>
      </c>
      <c r="H1796" s="4">
        <v>897.77</v>
      </c>
      <c r="I1796" s="5">
        <f t="shared" si="54"/>
        <v>1466.6799999999998</v>
      </c>
      <c r="J1796" s="11" t="str">
        <f t="shared" si="55"/>
        <v>P0150|Jul</v>
      </c>
    </row>
    <row r="1797" spans="1:10" ht="15" customHeight="1" x14ac:dyDescent="0.25">
      <c r="A1797" s="2" t="s">
        <v>335</v>
      </c>
      <c r="B1797" s="2" t="s">
        <v>6</v>
      </c>
      <c r="C1797" s="4">
        <v>16.434189095424198</v>
      </c>
      <c r="D1797" s="4">
        <v>5.91</v>
      </c>
      <c r="E1797" s="4">
        <v>441.36581090457599</v>
      </c>
      <c r="F1797" s="4">
        <v>0</v>
      </c>
      <c r="G1797" s="4">
        <v>85.96</v>
      </c>
      <c r="H1797" s="4">
        <v>828.13</v>
      </c>
      <c r="I1797" s="5">
        <f t="shared" ref="I1797:I1860" si="56">SUM(C1797:H1797)</f>
        <v>1377.8000000000002</v>
      </c>
      <c r="J1797" s="11" t="str">
        <f t="shared" ref="J1797:J1860" si="57">A1797&amp;"|"&amp;B1797</f>
        <v>P0150|Aug</v>
      </c>
    </row>
    <row r="1798" spans="1:10" ht="15" customHeight="1" x14ac:dyDescent="0.25">
      <c r="A1798" s="2" t="s">
        <v>335</v>
      </c>
      <c r="B1798" s="2" t="s">
        <v>7</v>
      </c>
      <c r="C1798" s="4">
        <v>15.1907223402517</v>
      </c>
      <c r="D1798" s="4">
        <v>5.96</v>
      </c>
      <c r="E1798" s="4">
        <v>353.17927765974798</v>
      </c>
      <c r="F1798" s="4">
        <v>0</v>
      </c>
      <c r="G1798" s="4">
        <v>85.96</v>
      </c>
      <c r="H1798" s="4">
        <v>177.3</v>
      </c>
      <c r="I1798" s="5">
        <f t="shared" si="56"/>
        <v>637.58999999999969</v>
      </c>
      <c r="J1798" s="11" t="str">
        <f t="shared" si="57"/>
        <v>P0150|Sep</v>
      </c>
    </row>
    <row r="1799" spans="1:10" ht="15" customHeight="1" x14ac:dyDescent="0.25">
      <c r="A1799" s="2" t="s">
        <v>335</v>
      </c>
      <c r="B1799" s="2" t="s">
        <v>8</v>
      </c>
      <c r="C1799" s="4">
        <v>65.617279693486594</v>
      </c>
      <c r="D1799" s="4">
        <v>4.04</v>
      </c>
      <c r="E1799" s="4">
        <v>352.092720306513</v>
      </c>
      <c r="F1799" s="4">
        <v>0</v>
      </c>
      <c r="G1799" s="4">
        <v>85.96</v>
      </c>
      <c r="H1799" s="4">
        <v>122.63</v>
      </c>
      <c r="I1799" s="5">
        <f t="shared" si="56"/>
        <v>630.33999999999958</v>
      </c>
      <c r="J1799" s="11" t="str">
        <f t="shared" si="57"/>
        <v>P0150|Oct</v>
      </c>
    </row>
    <row r="1800" spans="1:10" ht="15" customHeight="1" x14ac:dyDescent="0.25">
      <c r="A1800" s="2" t="s">
        <v>335</v>
      </c>
      <c r="B1800" s="2" t="s">
        <v>9</v>
      </c>
      <c r="C1800" s="4">
        <v>13.9346384206784</v>
      </c>
      <c r="D1800" s="4">
        <v>8.69</v>
      </c>
      <c r="E1800" s="4">
        <v>323.97574135262897</v>
      </c>
      <c r="F1800" s="4">
        <v>102.199620226693</v>
      </c>
      <c r="G1800" s="4">
        <v>85.96</v>
      </c>
      <c r="H1800" s="4">
        <v>31.64</v>
      </c>
      <c r="I1800" s="5">
        <f t="shared" si="56"/>
        <v>566.40000000000043</v>
      </c>
      <c r="J1800" s="11" t="str">
        <f t="shared" si="57"/>
        <v>P0150|Nov</v>
      </c>
    </row>
    <row r="1801" spans="1:10" ht="15" customHeight="1" x14ac:dyDescent="0.25">
      <c r="A1801" s="2" t="s">
        <v>335</v>
      </c>
      <c r="B1801" s="2" t="s">
        <v>10</v>
      </c>
      <c r="C1801" s="4">
        <v>10.287485154544999</v>
      </c>
      <c r="D1801" s="4">
        <v>4.6500000000000004</v>
      </c>
      <c r="E1801" s="4">
        <v>717.54189717301904</v>
      </c>
      <c r="F1801" s="4">
        <v>75.450617672435698</v>
      </c>
      <c r="G1801" s="4">
        <v>85.96</v>
      </c>
      <c r="H1801" s="4">
        <v>55.84</v>
      </c>
      <c r="I1801" s="5">
        <f t="shared" si="56"/>
        <v>949.72999999999979</v>
      </c>
      <c r="J1801" s="11" t="str">
        <f t="shared" si="57"/>
        <v>P0150|Dec</v>
      </c>
    </row>
    <row r="1802" spans="1:10" ht="15" customHeight="1" x14ac:dyDescent="0.25">
      <c r="A1802" s="2" t="s">
        <v>335</v>
      </c>
      <c r="B1802" s="2" t="s">
        <v>11</v>
      </c>
      <c r="C1802" s="4">
        <v>17.5347544309741</v>
      </c>
      <c r="D1802" s="4">
        <v>11.3</v>
      </c>
      <c r="E1802" s="4">
        <v>720.49418984858403</v>
      </c>
      <c r="F1802" s="4">
        <v>75.761055720442002</v>
      </c>
      <c r="G1802" s="4">
        <v>85.96</v>
      </c>
      <c r="H1802" s="4">
        <v>55.84</v>
      </c>
      <c r="I1802" s="5">
        <f t="shared" si="56"/>
        <v>966.8900000000001</v>
      </c>
      <c r="J1802" s="11" t="str">
        <f t="shared" si="57"/>
        <v>P0150|Jan</v>
      </c>
    </row>
    <row r="1803" spans="1:10" ht="15" customHeight="1" x14ac:dyDescent="0.25">
      <c r="A1803" s="2" t="s">
        <v>335</v>
      </c>
      <c r="B1803" s="2" t="s">
        <v>12</v>
      </c>
      <c r="C1803" s="4">
        <v>10.9369188415592</v>
      </c>
      <c r="D1803" s="4">
        <v>5.93</v>
      </c>
      <c r="E1803" s="4">
        <v>635.69937784491799</v>
      </c>
      <c r="F1803" s="4">
        <v>80.213703313522402</v>
      </c>
      <c r="G1803" s="4">
        <v>85.96</v>
      </c>
      <c r="H1803" s="4">
        <v>55.84</v>
      </c>
      <c r="I1803" s="5">
        <f t="shared" si="56"/>
        <v>874.5799999999997</v>
      </c>
      <c r="J1803" s="11" t="str">
        <f t="shared" si="57"/>
        <v>P0150|Feb</v>
      </c>
    </row>
    <row r="1804" spans="1:10" ht="15" customHeight="1" x14ac:dyDescent="0.25">
      <c r="A1804" s="2" t="s">
        <v>335</v>
      </c>
      <c r="B1804" s="2" t="s">
        <v>13</v>
      </c>
      <c r="C1804" s="4">
        <v>11.589436748656899</v>
      </c>
      <c r="D1804" s="4">
        <v>6.87</v>
      </c>
      <c r="E1804" s="4">
        <v>538.90115396660997</v>
      </c>
      <c r="F1804" s="4">
        <v>84.999409284733403</v>
      </c>
      <c r="G1804" s="4">
        <v>85.96</v>
      </c>
      <c r="H1804" s="4">
        <v>55.84</v>
      </c>
      <c r="I1804" s="5">
        <f t="shared" si="56"/>
        <v>784.16000000000031</v>
      </c>
      <c r="J1804" s="11" t="str">
        <f t="shared" si="57"/>
        <v>P0150|Mar</v>
      </c>
    </row>
    <row r="1805" spans="1:10" ht="15" customHeight="1" x14ac:dyDescent="0.25">
      <c r="A1805" s="2" t="s">
        <v>337</v>
      </c>
      <c r="B1805" s="2" t="s">
        <v>2</v>
      </c>
      <c r="C1805" s="4">
        <v>15.3062045131124</v>
      </c>
      <c r="D1805" s="4">
        <v>4.04</v>
      </c>
      <c r="E1805" s="4">
        <v>283.073795486888</v>
      </c>
      <c r="F1805" s="4">
        <v>0</v>
      </c>
      <c r="G1805" s="4">
        <v>85.96</v>
      </c>
      <c r="H1805" s="4">
        <v>19.87</v>
      </c>
      <c r="I1805" s="5">
        <f t="shared" si="56"/>
        <v>408.2500000000004</v>
      </c>
      <c r="J1805" s="11" t="str">
        <f t="shared" si="57"/>
        <v>P0151|Apr</v>
      </c>
    </row>
    <row r="1806" spans="1:10" ht="15" customHeight="1" x14ac:dyDescent="0.25">
      <c r="A1806" s="2" t="s">
        <v>337</v>
      </c>
      <c r="B1806" s="2" t="s">
        <v>3</v>
      </c>
      <c r="C1806" s="4">
        <v>23.734396676776999</v>
      </c>
      <c r="D1806" s="4">
        <v>6.08</v>
      </c>
      <c r="E1806" s="4">
        <v>284.97560332322303</v>
      </c>
      <c r="F1806" s="4">
        <v>0</v>
      </c>
      <c r="G1806" s="4">
        <v>85.96</v>
      </c>
      <c r="H1806" s="4">
        <v>129.25</v>
      </c>
      <c r="I1806" s="5">
        <f t="shared" si="56"/>
        <v>530</v>
      </c>
      <c r="J1806" s="11" t="str">
        <f t="shared" si="57"/>
        <v>P0151|May</v>
      </c>
    </row>
    <row r="1807" spans="1:10" ht="15" customHeight="1" x14ac:dyDescent="0.25">
      <c r="A1807" s="2" t="s">
        <v>337</v>
      </c>
      <c r="B1807" s="2" t="s">
        <v>4</v>
      </c>
      <c r="C1807" s="4">
        <v>255.107538832849</v>
      </c>
      <c r="D1807" s="4">
        <v>6.6</v>
      </c>
      <c r="E1807" s="4">
        <v>194.97246116715101</v>
      </c>
      <c r="F1807" s="4">
        <v>0</v>
      </c>
      <c r="G1807" s="4">
        <v>85.96</v>
      </c>
      <c r="H1807" s="4">
        <v>167.46</v>
      </c>
      <c r="I1807" s="5">
        <f t="shared" si="56"/>
        <v>710.10000000000014</v>
      </c>
      <c r="J1807" s="11" t="str">
        <f t="shared" si="57"/>
        <v>P0151|Jun</v>
      </c>
    </row>
    <row r="1808" spans="1:10" ht="15" customHeight="1" x14ac:dyDescent="0.25">
      <c r="A1808" s="2" t="s">
        <v>337</v>
      </c>
      <c r="B1808" s="2" t="s">
        <v>5</v>
      </c>
      <c r="C1808" s="4">
        <v>26.107825740470201</v>
      </c>
      <c r="D1808" s="4">
        <v>4.3499999999999996</v>
      </c>
      <c r="E1808" s="4">
        <v>345.47217425952999</v>
      </c>
      <c r="F1808" s="4">
        <v>0</v>
      </c>
      <c r="G1808" s="4">
        <v>85.96</v>
      </c>
      <c r="H1808" s="4">
        <v>448.89</v>
      </c>
      <c r="I1808" s="5">
        <f t="shared" si="56"/>
        <v>910.7800000000002</v>
      </c>
      <c r="J1808" s="11" t="str">
        <f t="shared" si="57"/>
        <v>P0151|Jul</v>
      </c>
    </row>
    <row r="1809" spans="1:10" ht="15" customHeight="1" x14ac:dyDescent="0.25">
      <c r="A1809" s="2" t="s">
        <v>337</v>
      </c>
      <c r="B1809" s="2" t="s">
        <v>6</v>
      </c>
      <c r="C1809" s="4">
        <v>24.148305896241901</v>
      </c>
      <c r="D1809" s="4">
        <v>4.04</v>
      </c>
      <c r="E1809" s="4">
        <v>271.111694103758</v>
      </c>
      <c r="F1809" s="4">
        <v>0</v>
      </c>
      <c r="G1809" s="4">
        <v>85.96</v>
      </c>
      <c r="H1809" s="4">
        <v>414.07</v>
      </c>
      <c r="I1809" s="5">
        <f t="shared" si="56"/>
        <v>799.32999999999993</v>
      </c>
      <c r="J1809" s="11" t="str">
        <f t="shared" si="57"/>
        <v>P0151|Aug</v>
      </c>
    </row>
    <row r="1810" spans="1:10" ht="15" customHeight="1" x14ac:dyDescent="0.25">
      <c r="A1810" s="2" t="s">
        <v>337</v>
      </c>
      <c r="B1810" s="2" t="s">
        <v>7</v>
      </c>
      <c r="C1810" s="4">
        <v>15.008677915565499</v>
      </c>
      <c r="D1810" s="4">
        <v>7.14</v>
      </c>
      <c r="E1810" s="4">
        <v>277.57132208443397</v>
      </c>
      <c r="F1810" s="4">
        <v>0</v>
      </c>
      <c r="G1810" s="4">
        <v>85.96</v>
      </c>
      <c r="H1810" s="4">
        <v>88.65</v>
      </c>
      <c r="I1810" s="5">
        <f t="shared" si="56"/>
        <v>474.32999999999947</v>
      </c>
      <c r="J1810" s="11" t="str">
        <f t="shared" si="57"/>
        <v>P0151|Sep</v>
      </c>
    </row>
    <row r="1811" spans="1:10" ht="15" customHeight="1" x14ac:dyDescent="0.25">
      <c r="A1811" s="2" t="s">
        <v>337</v>
      </c>
      <c r="B1811" s="2" t="s">
        <v>8</v>
      </c>
      <c r="C1811" s="4">
        <v>29.584177984736801</v>
      </c>
      <c r="D1811" s="4">
        <v>4.26</v>
      </c>
      <c r="E1811" s="4">
        <v>283.29582201526301</v>
      </c>
      <c r="F1811" s="4">
        <v>0</v>
      </c>
      <c r="G1811" s="4">
        <v>85.96</v>
      </c>
      <c r="H1811" s="4">
        <v>61.32</v>
      </c>
      <c r="I1811" s="5">
        <f t="shared" si="56"/>
        <v>464.41999999999979</v>
      </c>
      <c r="J1811" s="11" t="str">
        <f t="shared" si="57"/>
        <v>P0151|Oct</v>
      </c>
    </row>
    <row r="1812" spans="1:10" ht="15" customHeight="1" x14ac:dyDescent="0.25">
      <c r="A1812" s="2" t="s">
        <v>337</v>
      </c>
      <c r="B1812" s="2" t="s">
        <v>9</v>
      </c>
      <c r="C1812" s="4">
        <v>13.7099367875648</v>
      </c>
      <c r="D1812" s="4">
        <v>4.04</v>
      </c>
      <c r="E1812" s="4">
        <v>253.55233160621799</v>
      </c>
      <c r="F1812" s="4">
        <v>82.2777316062176</v>
      </c>
      <c r="G1812" s="4">
        <v>85.96</v>
      </c>
      <c r="H1812" s="4">
        <v>15.82</v>
      </c>
      <c r="I1812" s="5">
        <f t="shared" si="56"/>
        <v>455.36000000000035</v>
      </c>
      <c r="J1812" s="11" t="str">
        <f t="shared" si="57"/>
        <v>P0151|Nov</v>
      </c>
    </row>
    <row r="1813" spans="1:10" ht="15" customHeight="1" x14ac:dyDescent="0.25">
      <c r="A1813" s="2" t="s">
        <v>337</v>
      </c>
      <c r="B1813" s="2" t="s">
        <v>10</v>
      </c>
      <c r="C1813" s="4">
        <v>328.02946410764298</v>
      </c>
      <c r="D1813" s="4">
        <v>6.76</v>
      </c>
      <c r="E1813" s="4">
        <v>516.73683491564805</v>
      </c>
      <c r="F1813" s="4">
        <v>55.893700976709198</v>
      </c>
      <c r="G1813" s="4">
        <v>85.96</v>
      </c>
      <c r="H1813" s="4">
        <v>27.92</v>
      </c>
      <c r="I1813" s="5">
        <f t="shared" si="56"/>
        <v>1021.3000000000002</v>
      </c>
      <c r="J1813" s="11" t="str">
        <f t="shared" si="57"/>
        <v>P0151|Dec</v>
      </c>
    </row>
    <row r="1814" spans="1:10" ht="15" customHeight="1" x14ac:dyDescent="0.25">
      <c r="A1814" s="2" t="s">
        <v>337</v>
      </c>
      <c r="B1814" s="2" t="s">
        <v>11</v>
      </c>
      <c r="C1814" s="4">
        <v>11.578079363505701</v>
      </c>
      <c r="D1814" s="4">
        <v>4.04</v>
      </c>
      <c r="E1814" s="4">
        <v>504.64854012789402</v>
      </c>
      <c r="F1814" s="4">
        <v>65.5033805086006</v>
      </c>
      <c r="G1814" s="4">
        <v>85.96</v>
      </c>
      <c r="H1814" s="4">
        <v>27.92</v>
      </c>
      <c r="I1814" s="5">
        <f t="shared" si="56"/>
        <v>699.65000000000032</v>
      </c>
      <c r="J1814" s="11" t="str">
        <f t="shared" si="57"/>
        <v>P0151|Jan</v>
      </c>
    </row>
    <row r="1815" spans="1:10" ht="15" customHeight="1" x14ac:dyDescent="0.25">
      <c r="A1815" s="2" t="s">
        <v>337</v>
      </c>
      <c r="B1815" s="2" t="s">
        <v>12</v>
      </c>
      <c r="C1815" s="4">
        <v>11.511855855855901</v>
      </c>
      <c r="D1815" s="4">
        <v>4.8899999999999997</v>
      </c>
      <c r="E1815" s="4">
        <v>425.80180180180201</v>
      </c>
      <c r="F1815" s="4">
        <v>69.086342342342306</v>
      </c>
      <c r="G1815" s="4">
        <v>85.96</v>
      </c>
      <c r="H1815" s="4">
        <v>27.92</v>
      </c>
      <c r="I1815" s="5">
        <f t="shared" si="56"/>
        <v>625.17000000000019</v>
      </c>
      <c r="J1815" s="11" t="str">
        <f t="shared" si="57"/>
        <v>P0151|Feb</v>
      </c>
    </row>
    <row r="1816" spans="1:10" ht="15" customHeight="1" x14ac:dyDescent="0.25">
      <c r="A1816" s="2" t="s">
        <v>337</v>
      </c>
      <c r="B1816" s="2" t="s">
        <v>13</v>
      </c>
      <c r="C1816" s="4">
        <v>25.745685851038999</v>
      </c>
      <c r="D1816" s="4">
        <v>4.04</v>
      </c>
      <c r="E1816" s="4">
        <v>418.87228578099501</v>
      </c>
      <c r="F1816" s="4">
        <v>67.962028367966397</v>
      </c>
      <c r="G1816" s="4">
        <v>85.96</v>
      </c>
      <c r="H1816" s="4">
        <v>27.92</v>
      </c>
      <c r="I1816" s="5">
        <f t="shared" si="56"/>
        <v>630.50000000000034</v>
      </c>
      <c r="J1816" s="11" t="str">
        <f t="shared" si="57"/>
        <v>P0151|Mar</v>
      </c>
    </row>
    <row r="1817" spans="1:10" ht="15" customHeight="1" x14ac:dyDescent="0.25">
      <c r="A1817" s="2" t="s">
        <v>339</v>
      </c>
      <c r="B1817" s="2" t="s">
        <v>2</v>
      </c>
      <c r="C1817" s="4">
        <v>47.198523725834796</v>
      </c>
      <c r="D1817" s="4">
        <v>12.81</v>
      </c>
      <c r="E1817" s="4">
        <v>443.64147627416497</v>
      </c>
      <c r="F1817" s="4">
        <v>0</v>
      </c>
      <c r="G1817" s="4">
        <v>85.96</v>
      </c>
      <c r="H1817" s="4">
        <v>59.62</v>
      </c>
      <c r="I1817" s="5">
        <f t="shared" si="56"/>
        <v>649.22999999999979</v>
      </c>
      <c r="J1817" s="11" t="str">
        <f t="shared" si="57"/>
        <v>P0152|Apr</v>
      </c>
    </row>
    <row r="1818" spans="1:10" ht="15" customHeight="1" x14ac:dyDescent="0.25">
      <c r="A1818" s="2" t="s">
        <v>339</v>
      </c>
      <c r="B1818" s="2" t="s">
        <v>3</v>
      </c>
      <c r="C1818" s="4">
        <v>33.232520031015802</v>
      </c>
      <c r="D1818" s="4">
        <v>10.96</v>
      </c>
      <c r="E1818" s="4">
        <v>444.74747996898401</v>
      </c>
      <c r="F1818" s="4">
        <v>0</v>
      </c>
      <c r="G1818" s="4">
        <v>85.96</v>
      </c>
      <c r="H1818" s="4">
        <v>387.74</v>
      </c>
      <c r="I1818" s="5">
        <f t="shared" si="56"/>
        <v>962.63999999999987</v>
      </c>
      <c r="J1818" s="11" t="str">
        <f t="shared" si="57"/>
        <v>P0152|May</v>
      </c>
    </row>
    <row r="1819" spans="1:10" ht="15" customHeight="1" x14ac:dyDescent="0.25">
      <c r="A1819" s="2" t="s">
        <v>339</v>
      </c>
      <c r="B1819" s="2" t="s">
        <v>4</v>
      </c>
      <c r="C1819" s="4">
        <v>36.533295032249796</v>
      </c>
      <c r="D1819" s="4">
        <v>14.7</v>
      </c>
      <c r="E1819" s="4">
        <v>435.73670496774997</v>
      </c>
      <c r="F1819" s="4">
        <v>0</v>
      </c>
      <c r="G1819" s="4">
        <v>85.96</v>
      </c>
      <c r="H1819" s="4">
        <v>502.38</v>
      </c>
      <c r="I1819" s="5">
        <f t="shared" si="56"/>
        <v>1075.31</v>
      </c>
      <c r="J1819" s="11" t="str">
        <f t="shared" si="57"/>
        <v>P0152|Jun</v>
      </c>
    </row>
    <row r="1820" spans="1:10" ht="15" customHeight="1" x14ac:dyDescent="0.25">
      <c r="A1820" s="2" t="s">
        <v>339</v>
      </c>
      <c r="B1820" s="2" t="s">
        <v>5</v>
      </c>
      <c r="C1820" s="4">
        <v>45.159538658692902</v>
      </c>
      <c r="D1820" s="4">
        <v>12.29</v>
      </c>
      <c r="E1820" s="4">
        <v>538.92046134130703</v>
      </c>
      <c r="F1820" s="4">
        <v>0</v>
      </c>
      <c r="G1820" s="4">
        <v>85.96</v>
      </c>
      <c r="H1820" s="4">
        <v>1346.66</v>
      </c>
      <c r="I1820" s="5">
        <f t="shared" si="56"/>
        <v>2028.99</v>
      </c>
      <c r="J1820" s="11" t="str">
        <f t="shared" si="57"/>
        <v>P0152|Jul</v>
      </c>
    </row>
    <row r="1821" spans="1:10" ht="15" customHeight="1" x14ac:dyDescent="0.25">
      <c r="A1821" s="2" t="s">
        <v>339</v>
      </c>
      <c r="B1821" s="2" t="s">
        <v>6</v>
      </c>
      <c r="C1821" s="4">
        <v>24.673500132849199</v>
      </c>
      <c r="D1821" s="4">
        <v>4.8899999999999997</v>
      </c>
      <c r="E1821" s="4">
        <v>542.71649986715101</v>
      </c>
      <c r="F1821" s="4">
        <v>0</v>
      </c>
      <c r="G1821" s="4">
        <v>85.96</v>
      </c>
      <c r="H1821" s="4">
        <v>1242.2</v>
      </c>
      <c r="I1821" s="5">
        <f t="shared" si="56"/>
        <v>1900.4400000000003</v>
      </c>
      <c r="J1821" s="11" t="str">
        <f t="shared" si="57"/>
        <v>P0152|Aug</v>
      </c>
    </row>
    <row r="1822" spans="1:10" ht="15" customHeight="1" x14ac:dyDescent="0.25">
      <c r="A1822" s="2" t="s">
        <v>339</v>
      </c>
      <c r="B1822" s="2" t="s">
        <v>7</v>
      </c>
      <c r="C1822" s="4">
        <v>431.92511297611401</v>
      </c>
      <c r="D1822" s="4">
        <v>19.55</v>
      </c>
      <c r="E1822" s="4">
        <v>316.07488702388599</v>
      </c>
      <c r="F1822" s="4">
        <v>0</v>
      </c>
      <c r="G1822" s="4">
        <v>85.96</v>
      </c>
      <c r="H1822" s="4">
        <v>265.95</v>
      </c>
      <c r="I1822" s="5">
        <f t="shared" si="56"/>
        <v>1119.46</v>
      </c>
      <c r="J1822" s="11" t="str">
        <f t="shared" si="57"/>
        <v>P0152|Sep</v>
      </c>
    </row>
    <row r="1823" spans="1:10" ht="15" customHeight="1" x14ac:dyDescent="0.25">
      <c r="A1823" s="2" t="s">
        <v>339</v>
      </c>
      <c r="B1823" s="2" t="s">
        <v>8</v>
      </c>
      <c r="C1823" s="4">
        <v>17.498976097038899</v>
      </c>
      <c r="D1823" s="4">
        <v>4.04</v>
      </c>
      <c r="E1823" s="4">
        <v>458.71102390296102</v>
      </c>
      <c r="F1823" s="4">
        <v>0</v>
      </c>
      <c r="G1823" s="4">
        <v>85.96</v>
      </c>
      <c r="H1823" s="4">
        <v>183.95</v>
      </c>
      <c r="I1823" s="5">
        <f t="shared" si="56"/>
        <v>750.15999999999985</v>
      </c>
      <c r="J1823" s="11" t="str">
        <f t="shared" si="57"/>
        <v>P0152|Oct</v>
      </c>
    </row>
    <row r="1824" spans="1:10" ht="15" customHeight="1" x14ac:dyDescent="0.25">
      <c r="A1824" s="2" t="s">
        <v>339</v>
      </c>
      <c r="B1824" s="2" t="s">
        <v>9</v>
      </c>
      <c r="C1824" s="4">
        <v>14.1790555688869</v>
      </c>
      <c r="D1824" s="4">
        <v>8.32</v>
      </c>
      <c r="E1824" s="4">
        <v>404.58071372253301</v>
      </c>
      <c r="F1824" s="4">
        <v>127.63023070858</v>
      </c>
      <c r="G1824" s="4">
        <v>85.96</v>
      </c>
      <c r="H1824" s="4">
        <v>47.47</v>
      </c>
      <c r="I1824" s="5">
        <f t="shared" si="56"/>
        <v>688.14</v>
      </c>
      <c r="J1824" s="11" t="str">
        <f t="shared" si="57"/>
        <v>P0152|Nov</v>
      </c>
    </row>
    <row r="1825" spans="1:10" ht="15" customHeight="1" x14ac:dyDescent="0.25">
      <c r="A1825" s="2" t="s">
        <v>339</v>
      </c>
      <c r="B1825" s="2" t="s">
        <v>10</v>
      </c>
      <c r="C1825" s="4">
        <v>13.5697316397801</v>
      </c>
      <c r="D1825" s="4">
        <v>7.3</v>
      </c>
      <c r="E1825" s="4">
        <v>901.86524129000304</v>
      </c>
      <c r="F1825" s="4">
        <v>94.835027070217293</v>
      </c>
      <c r="G1825" s="4">
        <v>85.96</v>
      </c>
      <c r="H1825" s="4">
        <v>83.75</v>
      </c>
      <c r="I1825" s="5">
        <f t="shared" si="56"/>
        <v>1187.2800000000004</v>
      </c>
      <c r="J1825" s="11" t="str">
        <f t="shared" si="57"/>
        <v>P0152|Dec</v>
      </c>
    </row>
    <row r="1826" spans="1:10" ht="15" customHeight="1" x14ac:dyDescent="0.25">
      <c r="A1826" s="2" t="s">
        <v>339</v>
      </c>
      <c r="B1826" s="2" t="s">
        <v>11</v>
      </c>
      <c r="C1826" s="4">
        <v>34.873432628150397</v>
      </c>
      <c r="D1826" s="4">
        <v>9.7100000000000009</v>
      </c>
      <c r="E1826" s="4">
        <v>774.32786263162905</v>
      </c>
      <c r="F1826" s="4">
        <v>97.708704740220696</v>
      </c>
      <c r="G1826" s="4">
        <v>85.96</v>
      </c>
      <c r="H1826" s="4">
        <v>83.75</v>
      </c>
      <c r="I1826" s="5">
        <f t="shared" si="56"/>
        <v>1086.3300000000002</v>
      </c>
      <c r="J1826" s="11" t="str">
        <f t="shared" si="57"/>
        <v>P0152|Jan</v>
      </c>
    </row>
    <row r="1827" spans="1:10" ht="15" customHeight="1" x14ac:dyDescent="0.25">
      <c r="A1827" s="2" t="s">
        <v>339</v>
      </c>
      <c r="B1827" s="2" t="s">
        <v>12</v>
      </c>
      <c r="C1827" s="4">
        <v>45.7191651741106</v>
      </c>
      <c r="D1827" s="4">
        <v>4.04</v>
      </c>
      <c r="E1827" s="4">
        <v>652.48362587432405</v>
      </c>
      <c r="F1827" s="4">
        <v>102.917208951566</v>
      </c>
      <c r="G1827" s="4">
        <v>85.96</v>
      </c>
      <c r="H1827" s="4">
        <v>83.75</v>
      </c>
      <c r="I1827" s="5">
        <f t="shared" si="56"/>
        <v>974.87000000000069</v>
      </c>
      <c r="J1827" s="11" t="str">
        <f t="shared" si="57"/>
        <v>P0152|Feb</v>
      </c>
    </row>
    <row r="1828" spans="1:10" ht="15" customHeight="1" x14ac:dyDescent="0.25">
      <c r="A1828" s="2" t="s">
        <v>339</v>
      </c>
      <c r="B1828" s="2" t="s">
        <v>13</v>
      </c>
      <c r="C1828" s="4">
        <v>11.535337495814501</v>
      </c>
      <c r="D1828" s="4">
        <v>9.81</v>
      </c>
      <c r="E1828" s="4">
        <v>658.29138681530799</v>
      </c>
      <c r="F1828" s="4">
        <v>103.833275688878</v>
      </c>
      <c r="G1828" s="4">
        <v>85.96</v>
      </c>
      <c r="H1828" s="4">
        <v>83.75</v>
      </c>
      <c r="I1828" s="5">
        <f t="shared" si="56"/>
        <v>953.18000000000052</v>
      </c>
      <c r="J1828" s="11" t="str">
        <f t="shared" si="57"/>
        <v>P0152|Mar</v>
      </c>
    </row>
    <row r="1829" spans="1:10" ht="15" customHeight="1" x14ac:dyDescent="0.25">
      <c r="A1829" s="2" t="s">
        <v>341</v>
      </c>
      <c r="B1829" s="2" t="s">
        <v>2</v>
      </c>
      <c r="C1829" s="4">
        <v>52.021519966837097</v>
      </c>
      <c r="D1829" s="4">
        <v>11.44</v>
      </c>
      <c r="E1829" s="4">
        <v>538.99848003316299</v>
      </c>
      <c r="F1829" s="4">
        <v>0</v>
      </c>
      <c r="G1829" s="4">
        <v>85.96</v>
      </c>
      <c r="H1829" s="4">
        <v>79.5</v>
      </c>
      <c r="I1829" s="5">
        <f t="shared" si="56"/>
        <v>767.92000000000007</v>
      </c>
      <c r="J1829" s="11" t="str">
        <f t="shared" si="57"/>
        <v>P0153|Apr</v>
      </c>
    </row>
    <row r="1830" spans="1:10" ht="15" customHeight="1" x14ac:dyDescent="0.25">
      <c r="A1830" s="2" t="s">
        <v>341</v>
      </c>
      <c r="B1830" s="2" t="s">
        <v>3</v>
      </c>
      <c r="C1830" s="4">
        <v>39.923167701863399</v>
      </c>
      <c r="D1830" s="4">
        <v>12.25</v>
      </c>
      <c r="E1830" s="4">
        <v>544.40683229813703</v>
      </c>
      <c r="F1830" s="4">
        <v>0</v>
      </c>
      <c r="G1830" s="4">
        <v>85.96</v>
      </c>
      <c r="H1830" s="4">
        <v>516.99</v>
      </c>
      <c r="I1830" s="5">
        <f t="shared" si="56"/>
        <v>1199.5300000000004</v>
      </c>
      <c r="J1830" s="11" t="str">
        <f t="shared" si="57"/>
        <v>P0153|May</v>
      </c>
    </row>
    <row r="1831" spans="1:10" ht="15" customHeight="1" x14ac:dyDescent="0.25">
      <c r="A1831" s="2" t="s">
        <v>341</v>
      </c>
      <c r="B1831" s="2" t="s">
        <v>4</v>
      </c>
      <c r="C1831" s="4">
        <v>46.855481873216902</v>
      </c>
      <c r="D1831" s="4">
        <v>10.58</v>
      </c>
      <c r="E1831" s="4">
        <v>528.17451812678303</v>
      </c>
      <c r="F1831" s="4">
        <v>0</v>
      </c>
      <c r="G1831" s="4">
        <v>85.96</v>
      </c>
      <c r="H1831" s="4">
        <v>669.84</v>
      </c>
      <c r="I1831" s="5">
        <f t="shared" si="56"/>
        <v>1341.4099999999999</v>
      </c>
      <c r="J1831" s="11" t="str">
        <f t="shared" si="57"/>
        <v>P0153|Jun</v>
      </c>
    </row>
    <row r="1832" spans="1:10" ht="15" customHeight="1" x14ac:dyDescent="0.25">
      <c r="A1832" s="2" t="s">
        <v>341</v>
      </c>
      <c r="B1832" s="2" t="s">
        <v>5</v>
      </c>
      <c r="C1832" s="4">
        <v>67.575996838705294</v>
      </c>
      <c r="D1832" s="4">
        <v>15.41</v>
      </c>
      <c r="E1832" s="4">
        <v>660.25400316129503</v>
      </c>
      <c r="F1832" s="4">
        <v>0</v>
      </c>
      <c r="G1832" s="4">
        <v>85.96</v>
      </c>
      <c r="H1832" s="4">
        <v>1795.54</v>
      </c>
      <c r="I1832" s="5">
        <f t="shared" si="56"/>
        <v>2624.7400000000002</v>
      </c>
      <c r="J1832" s="11" t="str">
        <f t="shared" si="57"/>
        <v>P0153|Jul</v>
      </c>
    </row>
    <row r="1833" spans="1:10" ht="15" customHeight="1" x14ac:dyDescent="0.25">
      <c r="A1833" s="2" t="s">
        <v>341</v>
      </c>
      <c r="B1833" s="2" t="s">
        <v>6</v>
      </c>
      <c r="C1833" s="4">
        <v>68.354777355727407</v>
      </c>
      <c r="D1833" s="4">
        <v>15.2</v>
      </c>
      <c r="E1833" s="4">
        <v>659.88522264427297</v>
      </c>
      <c r="F1833" s="4">
        <v>0</v>
      </c>
      <c r="G1833" s="4">
        <v>85.96</v>
      </c>
      <c r="H1833" s="4">
        <v>1656.27</v>
      </c>
      <c r="I1833" s="5">
        <f t="shared" si="56"/>
        <v>2485.6700000000005</v>
      </c>
      <c r="J1833" s="11" t="str">
        <f t="shared" si="57"/>
        <v>P0153|Aug</v>
      </c>
    </row>
    <row r="1834" spans="1:10" ht="15" customHeight="1" x14ac:dyDescent="0.25">
      <c r="A1834" s="2" t="s">
        <v>341</v>
      </c>
      <c r="B1834" s="2" t="s">
        <v>7</v>
      </c>
      <c r="C1834" s="4">
        <v>48.592174742464699</v>
      </c>
      <c r="D1834" s="4">
        <v>15.65</v>
      </c>
      <c r="E1834" s="4">
        <v>527.69782525753499</v>
      </c>
      <c r="F1834" s="4">
        <v>0</v>
      </c>
      <c r="G1834" s="4">
        <v>85.96</v>
      </c>
      <c r="H1834" s="4">
        <v>354.6</v>
      </c>
      <c r="I1834" s="5">
        <f t="shared" si="56"/>
        <v>1032.4999999999998</v>
      </c>
      <c r="J1834" s="11" t="str">
        <f t="shared" si="57"/>
        <v>P0153|Sep</v>
      </c>
    </row>
    <row r="1835" spans="1:10" ht="15" customHeight="1" x14ac:dyDescent="0.25">
      <c r="A1835" s="2" t="s">
        <v>341</v>
      </c>
      <c r="B1835" s="2" t="s">
        <v>8</v>
      </c>
      <c r="C1835" s="4">
        <v>21.185309889468499</v>
      </c>
      <c r="D1835" s="4">
        <v>15.67</v>
      </c>
      <c r="E1835" s="4">
        <v>552.114690110531</v>
      </c>
      <c r="F1835" s="4">
        <v>0</v>
      </c>
      <c r="G1835" s="4">
        <v>85.96</v>
      </c>
      <c r="H1835" s="4">
        <v>245.27</v>
      </c>
      <c r="I1835" s="5">
        <f t="shared" si="56"/>
        <v>920.19999999999948</v>
      </c>
      <c r="J1835" s="11" t="str">
        <f t="shared" si="57"/>
        <v>P0153|Oct</v>
      </c>
    </row>
    <row r="1836" spans="1:10" ht="15" customHeight="1" x14ac:dyDescent="0.25">
      <c r="A1836" s="2" t="s">
        <v>341</v>
      </c>
      <c r="B1836" s="2" t="s">
        <v>9</v>
      </c>
      <c r="C1836" s="4">
        <v>62.845352201257903</v>
      </c>
      <c r="D1836" s="4">
        <v>14.17</v>
      </c>
      <c r="E1836" s="4">
        <v>483.42578616352199</v>
      </c>
      <c r="F1836" s="4">
        <v>152.49886163522001</v>
      </c>
      <c r="G1836" s="4">
        <v>85.96</v>
      </c>
      <c r="H1836" s="4">
        <v>63.29</v>
      </c>
      <c r="I1836" s="5">
        <f t="shared" si="56"/>
        <v>862.18999999999994</v>
      </c>
      <c r="J1836" s="11" t="str">
        <f t="shared" si="57"/>
        <v>P0153|Nov</v>
      </c>
    </row>
    <row r="1837" spans="1:10" ht="15" customHeight="1" x14ac:dyDescent="0.25">
      <c r="A1837" s="2" t="s">
        <v>341</v>
      </c>
      <c r="B1837" s="2" t="s">
        <v>10</v>
      </c>
      <c r="C1837" s="4">
        <v>17.657556383781301</v>
      </c>
      <c r="D1837" s="4">
        <v>11.89</v>
      </c>
      <c r="E1837" s="4">
        <v>1090.00659828174</v>
      </c>
      <c r="F1837" s="4">
        <v>114.615845334474</v>
      </c>
      <c r="G1837" s="4">
        <v>85.96</v>
      </c>
      <c r="H1837" s="4">
        <v>111.67</v>
      </c>
      <c r="I1837" s="5">
        <f t="shared" si="56"/>
        <v>1431.7999999999954</v>
      </c>
      <c r="J1837" s="11" t="str">
        <f t="shared" si="57"/>
        <v>P0153|Dec</v>
      </c>
    </row>
    <row r="1838" spans="1:10" ht="15" customHeight="1" x14ac:dyDescent="0.25">
      <c r="A1838" s="2" t="s">
        <v>341</v>
      </c>
      <c r="B1838" s="2" t="s">
        <v>11</v>
      </c>
      <c r="C1838" s="4">
        <v>30.098979741401902</v>
      </c>
      <c r="D1838" s="4">
        <v>6.72</v>
      </c>
      <c r="E1838" s="4">
        <v>953.23064440140297</v>
      </c>
      <c r="F1838" s="4">
        <v>120.280375857195</v>
      </c>
      <c r="G1838" s="4">
        <v>85.96</v>
      </c>
      <c r="H1838" s="4">
        <v>111.67</v>
      </c>
      <c r="I1838" s="5">
        <f t="shared" si="56"/>
        <v>1307.96</v>
      </c>
      <c r="J1838" s="11" t="str">
        <f t="shared" si="57"/>
        <v>P0153|Jan</v>
      </c>
    </row>
    <row r="1839" spans="1:10" ht="15" customHeight="1" x14ac:dyDescent="0.25">
      <c r="A1839" s="2" t="s">
        <v>341</v>
      </c>
      <c r="B1839" s="2" t="s">
        <v>12</v>
      </c>
      <c r="C1839" s="4">
        <v>40.922433616276798</v>
      </c>
      <c r="D1839" s="4">
        <v>13.77</v>
      </c>
      <c r="E1839" s="4">
        <v>952.01995723449704</v>
      </c>
      <c r="F1839" s="4">
        <v>120.127609149226</v>
      </c>
      <c r="G1839" s="4">
        <v>85.96</v>
      </c>
      <c r="H1839" s="4">
        <v>111.67</v>
      </c>
      <c r="I1839" s="5">
        <f t="shared" si="56"/>
        <v>1324.47</v>
      </c>
      <c r="J1839" s="11" t="str">
        <f t="shared" si="57"/>
        <v>P0153|Feb</v>
      </c>
    </row>
    <row r="1840" spans="1:10" ht="15" customHeight="1" x14ac:dyDescent="0.25">
      <c r="A1840" s="2" t="s">
        <v>341</v>
      </c>
      <c r="B1840" s="2" t="s">
        <v>13</v>
      </c>
      <c r="C1840" s="4">
        <v>11.677255865055301</v>
      </c>
      <c r="D1840" s="4">
        <v>6.55</v>
      </c>
      <c r="E1840" s="4">
        <v>807.01454145931598</v>
      </c>
      <c r="F1840" s="4">
        <v>127.28820267562899</v>
      </c>
      <c r="G1840" s="4">
        <v>85.96</v>
      </c>
      <c r="H1840" s="4">
        <v>111.67</v>
      </c>
      <c r="I1840" s="5">
        <f t="shared" si="56"/>
        <v>1150.1600000000003</v>
      </c>
      <c r="J1840" s="11" t="str">
        <f t="shared" si="57"/>
        <v>P0153|Mar</v>
      </c>
    </row>
    <row r="1841" spans="1:10" ht="15" customHeight="1" x14ac:dyDescent="0.25">
      <c r="A1841" s="2" t="s">
        <v>343</v>
      </c>
      <c r="B1841" s="2" t="s">
        <v>2</v>
      </c>
      <c r="C1841" s="4">
        <v>287.41688928616998</v>
      </c>
      <c r="D1841" s="4">
        <v>4.04</v>
      </c>
      <c r="E1841" s="4">
        <v>353.64311071383003</v>
      </c>
      <c r="F1841" s="4">
        <v>0</v>
      </c>
      <c r="G1841" s="4">
        <v>85.96</v>
      </c>
      <c r="H1841" s="4">
        <v>59.62</v>
      </c>
      <c r="I1841" s="5">
        <f t="shared" si="56"/>
        <v>790.68000000000006</v>
      </c>
      <c r="J1841" s="11" t="str">
        <f t="shared" si="57"/>
        <v>P0154|Apr</v>
      </c>
    </row>
    <row r="1842" spans="1:10" ht="15" customHeight="1" x14ac:dyDescent="0.25">
      <c r="A1842" s="2" t="s">
        <v>343</v>
      </c>
      <c r="B1842" s="2" t="s">
        <v>3</v>
      </c>
      <c r="C1842" s="4">
        <v>57.987615158445003</v>
      </c>
      <c r="D1842" s="4">
        <v>6.03</v>
      </c>
      <c r="E1842" s="4">
        <v>433.70238484155499</v>
      </c>
      <c r="F1842" s="4">
        <v>0</v>
      </c>
      <c r="G1842" s="4">
        <v>85.96</v>
      </c>
      <c r="H1842" s="4">
        <v>387.74</v>
      </c>
      <c r="I1842" s="5">
        <f t="shared" si="56"/>
        <v>971.42</v>
      </c>
      <c r="J1842" s="11" t="str">
        <f t="shared" si="57"/>
        <v>P0154|May</v>
      </c>
    </row>
    <row r="1843" spans="1:10" ht="15" customHeight="1" x14ac:dyDescent="0.25">
      <c r="A1843" s="2" t="s">
        <v>343</v>
      </c>
      <c r="B1843" s="2" t="s">
        <v>4</v>
      </c>
      <c r="C1843" s="4">
        <v>49.472533355432198</v>
      </c>
      <c r="D1843" s="4">
        <v>6.08</v>
      </c>
      <c r="E1843" s="4">
        <v>421.707466644568</v>
      </c>
      <c r="F1843" s="4">
        <v>0</v>
      </c>
      <c r="G1843" s="4">
        <v>85.96</v>
      </c>
      <c r="H1843" s="4">
        <v>502.38</v>
      </c>
      <c r="I1843" s="5">
        <f t="shared" si="56"/>
        <v>1065.6000000000004</v>
      </c>
      <c r="J1843" s="11" t="str">
        <f t="shared" si="57"/>
        <v>P0154|Jun</v>
      </c>
    </row>
    <row r="1844" spans="1:10" ht="15" customHeight="1" x14ac:dyDescent="0.25">
      <c r="A1844" s="2" t="s">
        <v>343</v>
      </c>
      <c r="B1844" s="2" t="s">
        <v>5</v>
      </c>
      <c r="C1844" s="4">
        <v>29.364886826814701</v>
      </c>
      <c r="D1844" s="4">
        <v>4.04</v>
      </c>
      <c r="E1844" s="4">
        <v>433.84511317318498</v>
      </c>
      <c r="F1844" s="4">
        <v>0</v>
      </c>
      <c r="G1844" s="4">
        <v>85.96</v>
      </c>
      <c r="H1844" s="4">
        <v>1346.66</v>
      </c>
      <c r="I1844" s="5">
        <f t="shared" si="56"/>
        <v>1899.87</v>
      </c>
      <c r="J1844" s="11" t="str">
        <f t="shared" si="57"/>
        <v>P0154|Jul</v>
      </c>
    </row>
    <row r="1845" spans="1:10" ht="15" customHeight="1" x14ac:dyDescent="0.25">
      <c r="A1845" s="2" t="s">
        <v>343</v>
      </c>
      <c r="B1845" s="2" t="s">
        <v>6</v>
      </c>
      <c r="C1845" s="4">
        <v>39.580300017242401</v>
      </c>
      <c r="D1845" s="4">
        <v>4.04</v>
      </c>
      <c r="E1845" s="4">
        <v>534.77969998275796</v>
      </c>
      <c r="F1845" s="4">
        <v>0</v>
      </c>
      <c r="G1845" s="4">
        <v>85.96</v>
      </c>
      <c r="H1845" s="4">
        <v>1242.2</v>
      </c>
      <c r="I1845" s="5">
        <f t="shared" si="56"/>
        <v>1906.5600000000004</v>
      </c>
      <c r="J1845" s="11" t="str">
        <f t="shared" si="57"/>
        <v>P0154|Aug</v>
      </c>
    </row>
    <row r="1846" spans="1:10" ht="15" customHeight="1" x14ac:dyDescent="0.25">
      <c r="A1846" s="2" t="s">
        <v>343</v>
      </c>
      <c r="B1846" s="2" t="s">
        <v>7</v>
      </c>
      <c r="C1846" s="4">
        <v>42.753292142887297</v>
      </c>
      <c r="D1846" s="4">
        <v>11.95</v>
      </c>
      <c r="E1846" s="4">
        <v>437.45670785711297</v>
      </c>
      <c r="F1846" s="4">
        <v>0</v>
      </c>
      <c r="G1846" s="4">
        <v>85.96</v>
      </c>
      <c r="H1846" s="4">
        <v>265.95</v>
      </c>
      <c r="I1846" s="5">
        <f t="shared" si="56"/>
        <v>844.07000000000016</v>
      </c>
      <c r="J1846" s="11" t="str">
        <f t="shared" si="57"/>
        <v>P0154|Sep</v>
      </c>
    </row>
    <row r="1847" spans="1:10" ht="15" customHeight="1" x14ac:dyDescent="0.25">
      <c r="A1847" s="2" t="s">
        <v>343</v>
      </c>
      <c r="B1847" s="2" t="s">
        <v>8</v>
      </c>
      <c r="C1847" s="4">
        <v>27.8173552780931</v>
      </c>
      <c r="D1847" s="4">
        <v>7.68</v>
      </c>
      <c r="E1847" s="4">
        <v>460.07264472190701</v>
      </c>
      <c r="F1847" s="4">
        <v>0</v>
      </c>
      <c r="G1847" s="4">
        <v>85.96</v>
      </c>
      <c r="H1847" s="4">
        <v>183.95</v>
      </c>
      <c r="I1847" s="5">
        <f t="shared" si="56"/>
        <v>765.48</v>
      </c>
      <c r="J1847" s="11" t="str">
        <f t="shared" si="57"/>
        <v>P0154|Oct</v>
      </c>
    </row>
    <row r="1848" spans="1:10" ht="15" customHeight="1" x14ac:dyDescent="0.25">
      <c r="A1848" s="2" t="s">
        <v>343</v>
      </c>
      <c r="B1848" s="2" t="s">
        <v>9</v>
      </c>
      <c r="C1848" s="4">
        <v>306.02990143753999</v>
      </c>
      <c r="D1848" s="4">
        <v>9.49</v>
      </c>
      <c r="E1848" s="4">
        <v>322.62413348874298</v>
      </c>
      <c r="F1848" s="4">
        <v>101.775965073717</v>
      </c>
      <c r="G1848" s="4">
        <v>85.96</v>
      </c>
      <c r="H1848" s="4">
        <v>47.47</v>
      </c>
      <c r="I1848" s="5">
        <f t="shared" si="56"/>
        <v>873.35</v>
      </c>
      <c r="J1848" s="11" t="str">
        <f t="shared" si="57"/>
        <v>P0154|Nov</v>
      </c>
    </row>
    <row r="1849" spans="1:10" ht="15" customHeight="1" x14ac:dyDescent="0.25">
      <c r="A1849" s="2" t="s">
        <v>343</v>
      </c>
      <c r="B1849" s="2" t="s">
        <v>10</v>
      </c>
      <c r="C1849" s="4">
        <v>11.691137803043899</v>
      </c>
      <c r="D1849" s="4">
        <v>4.04</v>
      </c>
      <c r="E1849" s="4">
        <v>881.93914975232201</v>
      </c>
      <c r="F1849" s="4">
        <v>92.739712444634506</v>
      </c>
      <c r="G1849" s="4">
        <v>85.96</v>
      </c>
      <c r="H1849" s="4">
        <v>83.75</v>
      </c>
      <c r="I1849" s="5">
        <f t="shared" si="56"/>
        <v>1160.1200000000003</v>
      </c>
      <c r="J1849" s="11" t="str">
        <f t="shared" si="57"/>
        <v>P0154|Dec</v>
      </c>
    </row>
    <row r="1850" spans="1:10" ht="15" customHeight="1" x14ac:dyDescent="0.25">
      <c r="A1850" s="2" t="s">
        <v>343</v>
      </c>
      <c r="B1850" s="2" t="s">
        <v>11</v>
      </c>
      <c r="C1850" s="4">
        <v>21.234499638757299</v>
      </c>
      <c r="D1850" s="4">
        <v>4.04</v>
      </c>
      <c r="E1850" s="4">
        <v>779.51256321746803</v>
      </c>
      <c r="F1850" s="4">
        <v>98.362937143774602</v>
      </c>
      <c r="G1850" s="4">
        <v>85.96</v>
      </c>
      <c r="H1850" s="4">
        <v>83.75</v>
      </c>
      <c r="I1850" s="5">
        <f t="shared" si="56"/>
        <v>1072.8600000000001</v>
      </c>
      <c r="J1850" s="11" t="str">
        <f t="shared" si="57"/>
        <v>P0154|Jan</v>
      </c>
    </row>
    <row r="1851" spans="1:10" ht="15" customHeight="1" x14ac:dyDescent="0.25">
      <c r="A1851" s="2" t="s">
        <v>343</v>
      </c>
      <c r="B1851" s="2" t="s">
        <v>12</v>
      </c>
      <c r="C1851" s="4">
        <v>266.14900785484502</v>
      </c>
      <c r="D1851" s="4">
        <v>4.04</v>
      </c>
      <c r="E1851" s="4">
        <v>605.52123126865899</v>
      </c>
      <c r="F1851" s="4">
        <v>95.509760876496301</v>
      </c>
      <c r="G1851" s="4">
        <v>85.96</v>
      </c>
      <c r="H1851" s="4">
        <v>83.75</v>
      </c>
      <c r="I1851" s="5">
        <f t="shared" si="56"/>
        <v>1140.9300000000003</v>
      </c>
      <c r="J1851" s="11" t="str">
        <f t="shared" si="57"/>
        <v>P0154|Feb</v>
      </c>
    </row>
    <row r="1852" spans="1:10" ht="15" customHeight="1" x14ac:dyDescent="0.25">
      <c r="A1852" s="2" t="s">
        <v>343</v>
      </c>
      <c r="B1852" s="2" t="s">
        <v>13</v>
      </c>
      <c r="C1852" s="4">
        <v>30.2876099154497</v>
      </c>
      <c r="D1852" s="4">
        <v>8.02</v>
      </c>
      <c r="E1852" s="4">
        <v>645.816756341276</v>
      </c>
      <c r="F1852" s="4">
        <v>101.865633743274</v>
      </c>
      <c r="G1852" s="4">
        <v>85.96</v>
      </c>
      <c r="H1852" s="4">
        <v>83.75</v>
      </c>
      <c r="I1852" s="5">
        <f t="shared" si="56"/>
        <v>955.6999999999997</v>
      </c>
      <c r="J1852" s="11" t="str">
        <f t="shared" si="57"/>
        <v>P0154|Mar</v>
      </c>
    </row>
    <row r="1853" spans="1:10" ht="15" customHeight="1" x14ac:dyDescent="0.25">
      <c r="A1853" s="2" t="s">
        <v>345</v>
      </c>
      <c r="B1853" s="2" t="s">
        <v>2</v>
      </c>
      <c r="C1853" s="4">
        <v>24.6395426748205</v>
      </c>
      <c r="D1853" s="4">
        <v>7.53</v>
      </c>
      <c r="E1853" s="4">
        <v>359.88045732517901</v>
      </c>
      <c r="F1853" s="4">
        <v>0</v>
      </c>
      <c r="G1853" s="4">
        <v>85.96</v>
      </c>
      <c r="H1853" s="4">
        <v>39.75</v>
      </c>
      <c r="I1853" s="5">
        <f t="shared" si="56"/>
        <v>517.75999999999954</v>
      </c>
      <c r="J1853" s="11" t="str">
        <f t="shared" si="57"/>
        <v>P0155|Apr</v>
      </c>
    </row>
    <row r="1854" spans="1:10" ht="15" customHeight="1" x14ac:dyDescent="0.25">
      <c r="A1854" s="2" t="s">
        <v>345</v>
      </c>
      <c r="B1854" s="2" t="s">
        <v>3</v>
      </c>
      <c r="C1854" s="4">
        <v>13.1109824354678</v>
      </c>
      <c r="D1854" s="4">
        <v>4.04</v>
      </c>
      <c r="E1854" s="4">
        <v>457.23901756453199</v>
      </c>
      <c r="F1854" s="4">
        <v>0</v>
      </c>
      <c r="G1854" s="4">
        <v>85.96</v>
      </c>
      <c r="H1854" s="4">
        <v>258.49</v>
      </c>
      <c r="I1854" s="5">
        <f t="shared" si="56"/>
        <v>818.8399999999998</v>
      </c>
      <c r="J1854" s="11" t="str">
        <f t="shared" si="57"/>
        <v>P0155|May</v>
      </c>
    </row>
    <row r="1855" spans="1:10" ht="15" customHeight="1" x14ac:dyDescent="0.25">
      <c r="A1855" s="2" t="s">
        <v>345</v>
      </c>
      <c r="B1855" s="2" t="s">
        <v>4</v>
      </c>
      <c r="C1855" s="4">
        <v>14.928863103993001</v>
      </c>
      <c r="D1855" s="4">
        <v>4.38</v>
      </c>
      <c r="E1855" s="4">
        <v>347.09113689600701</v>
      </c>
      <c r="F1855" s="4">
        <v>0</v>
      </c>
      <c r="G1855" s="4">
        <v>85.96</v>
      </c>
      <c r="H1855" s="4">
        <v>334.92</v>
      </c>
      <c r="I1855" s="5">
        <f t="shared" si="56"/>
        <v>787.28</v>
      </c>
      <c r="J1855" s="11" t="str">
        <f t="shared" si="57"/>
        <v>P0155|Jun</v>
      </c>
    </row>
    <row r="1856" spans="1:10" ht="15" customHeight="1" x14ac:dyDescent="0.25">
      <c r="A1856" s="2" t="s">
        <v>345</v>
      </c>
      <c r="B1856" s="2" t="s">
        <v>5</v>
      </c>
      <c r="C1856" s="4">
        <v>370.501976714291</v>
      </c>
      <c r="D1856" s="4">
        <v>6.35</v>
      </c>
      <c r="E1856" s="4">
        <v>348.65802328570902</v>
      </c>
      <c r="F1856" s="4">
        <v>0</v>
      </c>
      <c r="G1856" s="4">
        <v>85.96</v>
      </c>
      <c r="H1856" s="4">
        <v>897.77</v>
      </c>
      <c r="I1856" s="5">
        <f t="shared" si="56"/>
        <v>1709.24</v>
      </c>
      <c r="J1856" s="11" t="str">
        <f t="shared" si="57"/>
        <v>P0155|Jul</v>
      </c>
    </row>
    <row r="1857" spans="1:10" ht="15" customHeight="1" x14ac:dyDescent="0.25">
      <c r="A1857" s="2" t="s">
        <v>345</v>
      </c>
      <c r="B1857" s="2" t="s">
        <v>6</v>
      </c>
      <c r="C1857" s="4">
        <v>12.5094410280959</v>
      </c>
      <c r="D1857" s="4">
        <v>4.04</v>
      </c>
      <c r="E1857" s="4">
        <v>436.260558971904</v>
      </c>
      <c r="F1857" s="4">
        <v>0</v>
      </c>
      <c r="G1857" s="4">
        <v>85.96</v>
      </c>
      <c r="H1857" s="4">
        <v>828.13</v>
      </c>
      <c r="I1857" s="5">
        <f t="shared" si="56"/>
        <v>1366.8999999999999</v>
      </c>
      <c r="J1857" s="11" t="str">
        <f t="shared" si="57"/>
        <v>P0155|Aug</v>
      </c>
    </row>
    <row r="1858" spans="1:10" ht="15" customHeight="1" x14ac:dyDescent="0.25">
      <c r="A1858" s="2" t="s">
        <v>345</v>
      </c>
      <c r="B1858" s="2" t="s">
        <v>7</v>
      </c>
      <c r="C1858" s="4">
        <v>66.875</v>
      </c>
      <c r="D1858" s="4">
        <v>9.6199999999999992</v>
      </c>
      <c r="E1858" s="4">
        <v>334.375</v>
      </c>
      <c r="F1858" s="4">
        <v>0</v>
      </c>
      <c r="G1858" s="4">
        <v>85.96</v>
      </c>
      <c r="H1858" s="4">
        <v>177.3</v>
      </c>
      <c r="I1858" s="5">
        <f t="shared" si="56"/>
        <v>674.13</v>
      </c>
      <c r="J1858" s="11" t="str">
        <f t="shared" si="57"/>
        <v>P0155|Sep</v>
      </c>
    </row>
    <row r="1859" spans="1:10" ht="15" customHeight="1" x14ac:dyDescent="0.25">
      <c r="A1859" s="2" t="s">
        <v>345</v>
      </c>
      <c r="B1859" s="2" t="s">
        <v>8</v>
      </c>
      <c r="C1859" s="4">
        <v>51.115464388596401</v>
      </c>
      <c r="D1859" s="4">
        <v>8.91</v>
      </c>
      <c r="E1859" s="4">
        <v>355.02453561140402</v>
      </c>
      <c r="F1859" s="4">
        <v>0</v>
      </c>
      <c r="G1859" s="4">
        <v>85.96</v>
      </c>
      <c r="H1859" s="4">
        <v>122.63</v>
      </c>
      <c r="I1859" s="5">
        <f t="shared" si="56"/>
        <v>623.64000000000033</v>
      </c>
      <c r="J1859" s="11" t="str">
        <f t="shared" si="57"/>
        <v>P0155|Oct</v>
      </c>
    </row>
    <row r="1860" spans="1:10" ht="15" customHeight="1" x14ac:dyDescent="0.25">
      <c r="A1860" s="2" t="s">
        <v>345</v>
      </c>
      <c r="B1860" s="2" t="s">
        <v>9</v>
      </c>
      <c r="C1860" s="4">
        <v>12.430593108930299</v>
      </c>
      <c r="D1860" s="4">
        <v>7.87</v>
      </c>
      <c r="E1860" s="4">
        <v>433.51077685040798</v>
      </c>
      <c r="F1860" s="4">
        <v>91.168630040661597</v>
      </c>
      <c r="G1860" s="4">
        <v>85.96</v>
      </c>
      <c r="H1860" s="4">
        <v>31.64</v>
      </c>
      <c r="I1860" s="5">
        <f t="shared" si="56"/>
        <v>662.57999999999993</v>
      </c>
      <c r="J1860" s="11" t="str">
        <f t="shared" si="57"/>
        <v>P0155|Nov</v>
      </c>
    </row>
    <row r="1861" spans="1:10" ht="15" customHeight="1" x14ac:dyDescent="0.25">
      <c r="A1861" s="2" t="s">
        <v>345</v>
      </c>
      <c r="B1861" s="2" t="s">
        <v>10</v>
      </c>
      <c r="C1861" s="4">
        <v>17.437691804598298</v>
      </c>
      <c r="D1861" s="4">
        <v>4.92</v>
      </c>
      <c r="E1861" s="4">
        <v>719.86718317653595</v>
      </c>
      <c r="F1861" s="4">
        <v>75.695125018865994</v>
      </c>
      <c r="G1861" s="4">
        <v>85.96</v>
      </c>
      <c r="H1861" s="4">
        <v>55.84</v>
      </c>
      <c r="I1861" s="5">
        <f t="shared" ref="I1861:I1924" si="58">SUM(C1861:H1861)</f>
        <v>959.72000000000025</v>
      </c>
      <c r="J1861" s="11" t="str">
        <f t="shared" ref="J1861:J1924" si="59">A1861&amp;"|"&amp;B1861</f>
        <v>P0155|Dec</v>
      </c>
    </row>
    <row r="1862" spans="1:10" ht="15" customHeight="1" x14ac:dyDescent="0.25">
      <c r="A1862" s="2" t="s">
        <v>345</v>
      </c>
      <c r="B1862" s="2" t="s">
        <v>11</v>
      </c>
      <c r="C1862" s="4">
        <v>26.664175689343601</v>
      </c>
      <c r="D1862" s="4">
        <v>6.54</v>
      </c>
      <c r="E1862" s="4">
        <v>718.66690985060802</v>
      </c>
      <c r="F1862" s="4">
        <v>75.568914460048703</v>
      </c>
      <c r="G1862" s="4">
        <v>85.96</v>
      </c>
      <c r="H1862" s="4">
        <v>55.84</v>
      </c>
      <c r="I1862" s="5">
        <f t="shared" si="58"/>
        <v>969.24000000000046</v>
      </c>
      <c r="J1862" s="11" t="str">
        <f t="shared" si="59"/>
        <v>P0155|Jan</v>
      </c>
    </row>
    <row r="1863" spans="1:10" ht="15" customHeight="1" x14ac:dyDescent="0.25">
      <c r="A1863" s="2" t="s">
        <v>345</v>
      </c>
      <c r="B1863" s="2" t="s">
        <v>12</v>
      </c>
      <c r="C1863" s="4">
        <v>11.209051895414399</v>
      </c>
      <c r="D1863" s="4">
        <v>10.87</v>
      </c>
      <c r="E1863" s="4">
        <v>632.30549153619995</v>
      </c>
      <c r="F1863" s="4">
        <v>79.785456568385897</v>
      </c>
      <c r="G1863" s="4">
        <v>85.96</v>
      </c>
      <c r="H1863" s="4">
        <v>55.84</v>
      </c>
      <c r="I1863" s="5">
        <f t="shared" si="58"/>
        <v>875.97000000000037</v>
      </c>
      <c r="J1863" s="11" t="str">
        <f t="shared" si="59"/>
        <v>P0155|Feb</v>
      </c>
    </row>
    <row r="1864" spans="1:10" ht="15" customHeight="1" x14ac:dyDescent="0.25">
      <c r="A1864" s="2" t="s">
        <v>345</v>
      </c>
      <c r="B1864" s="2" t="s">
        <v>13</v>
      </c>
      <c r="C1864" s="4">
        <v>22.8143830431491</v>
      </c>
      <c r="D1864" s="4">
        <v>5.35</v>
      </c>
      <c r="E1864" s="4">
        <v>528.33308099924295</v>
      </c>
      <c r="F1864" s="4">
        <v>83.332535957607902</v>
      </c>
      <c r="G1864" s="4">
        <v>85.96</v>
      </c>
      <c r="H1864" s="4">
        <v>55.84</v>
      </c>
      <c r="I1864" s="5">
        <f t="shared" si="58"/>
        <v>781.63</v>
      </c>
      <c r="J1864" s="11" t="str">
        <f t="shared" si="59"/>
        <v>P0155|Mar</v>
      </c>
    </row>
    <row r="1865" spans="1:10" ht="15" customHeight="1" x14ac:dyDescent="0.25">
      <c r="A1865" s="2" t="s">
        <v>347</v>
      </c>
      <c r="B1865" s="2" t="s">
        <v>2</v>
      </c>
      <c r="C1865" s="4">
        <v>42.0405512489233</v>
      </c>
      <c r="D1865" s="4">
        <v>4.5999999999999996</v>
      </c>
      <c r="E1865" s="4">
        <v>346.23944875107702</v>
      </c>
      <c r="F1865" s="4">
        <v>0</v>
      </c>
      <c r="G1865" s="4">
        <v>85.96</v>
      </c>
      <c r="H1865" s="4">
        <v>39.75</v>
      </c>
      <c r="I1865" s="5">
        <f t="shared" si="58"/>
        <v>518.59000000000037</v>
      </c>
      <c r="J1865" s="11" t="str">
        <f t="shared" si="59"/>
        <v>P0156|Apr</v>
      </c>
    </row>
    <row r="1866" spans="1:10" ht="15" customHeight="1" x14ac:dyDescent="0.25">
      <c r="A1866" s="2" t="s">
        <v>347</v>
      </c>
      <c r="B1866" s="2" t="s">
        <v>3</v>
      </c>
      <c r="C1866" s="4">
        <v>38.018103067358602</v>
      </c>
      <c r="D1866" s="4">
        <v>4.6399999999999997</v>
      </c>
      <c r="E1866" s="4">
        <v>359.16189693264101</v>
      </c>
      <c r="F1866" s="4">
        <v>0</v>
      </c>
      <c r="G1866" s="4">
        <v>85.96</v>
      </c>
      <c r="H1866" s="4">
        <v>258.49</v>
      </c>
      <c r="I1866" s="5">
        <f t="shared" si="58"/>
        <v>746.26999999999953</v>
      </c>
      <c r="J1866" s="11" t="str">
        <f t="shared" si="59"/>
        <v>P0156|May</v>
      </c>
    </row>
    <row r="1867" spans="1:10" ht="15" customHeight="1" x14ac:dyDescent="0.25">
      <c r="A1867" s="2" t="s">
        <v>347</v>
      </c>
      <c r="B1867" s="2" t="s">
        <v>4</v>
      </c>
      <c r="C1867" s="4">
        <v>36.259630795049297</v>
      </c>
      <c r="D1867" s="4">
        <v>8.3000000000000007</v>
      </c>
      <c r="E1867" s="4">
        <v>434.720369204951</v>
      </c>
      <c r="F1867" s="4">
        <v>0</v>
      </c>
      <c r="G1867" s="4">
        <v>85.96</v>
      </c>
      <c r="H1867" s="4">
        <v>334.92</v>
      </c>
      <c r="I1867" s="5">
        <f t="shared" si="58"/>
        <v>900.16000000000031</v>
      </c>
      <c r="J1867" s="11" t="str">
        <f t="shared" si="59"/>
        <v>P0156|Jun</v>
      </c>
    </row>
    <row r="1868" spans="1:10" ht="15" customHeight="1" x14ac:dyDescent="0.25">
      <c r="A1868" s="2" t="s">
        <v>347</v>
      </c>
      <c r="B1868" s="2" t="s">
        <v>5</v>
      </c>
      <c r="C1868" s="4">
        <v>12.7349493684869</v>
      </c>
      <c r="D1868" s="4">
        <v>9.8800000000000008</v>
      </c>
      <c r="E1868" s="4">
        <v>444.12505063151298</v>
      </c>
      <c r="F1868" s="4">
        <v>0</v>
      </c>
      <c r="G1868" s="4">
        <v>85.96</v>
      </c>
      <c r="H1868" s="4">
        <v>897.77</v>
      </c>
      <c r="I1868" s="5">
        <f t="shared" si="58"/>
        <v>1450.4699999999998</v>
      </c>
      <c r="J1868" s="11" t="str">
        <f t="shared" si="59"/>
        <v>P0156|Jul</v>
      </c>
    </row>
    <row r="1869" spans="1:10" ht="15" customHeight="1" x14ac:dyDescent="0.25">
      <c r="A1869" s="2" t="s">
        <v>347</v>
      </c>
      <c r="B1869" s="2" t="s">
        <v>6</v>
      </c>
      <c r="C1869" s="4">
        <v>39.9224120463535</v>
      </c>
      <c r="D1869" s="4">
        <v>12.64</v>
      </c>
      <c r="E1869" s="4">
        <v>435.15758795364599</v>
      </c>
      <c r="F1869" s="4">
        <v>0</v>
      </c>
      <c r="G1869" s="4">
        <v>85.96</v>
      </c>
      <c r="H1869" s="4">
        <v>828.13</v>
      </c>
      <c r="I1869" s="5">
        <f t="shared" si="58"/>
        <v>1401.8099999999995</v>
      </c>
      <c r="J1869" s="11" t="str">
        <f t="shared" si="59"/>
        <v>P0156|Aug</v>
      </c>
    </row>
    <row r="1870" spans="1:10" ht="15" customHeight="1" x14ac:dyDescent="0.25">
      <c r="A1870" s="2" t="s">
        <v>347</v>
      </c>
      <c r="B1870" s="2" t="s">
        <v>7</v>
      </c>
      <c r="C1870" s="4">
        <v>25.981292200232801</v>
      </c>
      <c r="D1870" s="4">
        <v>8.99</v>
      </c>
      <c r="E1870" s="4">
        <v>352.288707799767</v>
      </c>
      <c r="F1870" s="4">
        <v>0</v>
      </c>
      <c r="G1870" s="4">
        <v>85.96</v>
      </c>
      <c r="H1870" s="4">
        <v>177.3</v>
      </c>
      <c r="I1870" s="5">
        <f t="shared" si="58"/>
        <v>650.51999999999975</v>
      </c>
      <c r="J1870" s="11" t="str">
        <f t="shared" si="59"/>
        <v>P0156|Sep</v>
      </c>
    </row>
    <row r="1871" spans="1:10" ht="15" customHeight="1" x14ac:dyDescent="0.25">
      <c r="A1871" s="2" t="s">
        <v>347</v>
      </c>
      <c r="B1871" s="2" t="s">
        <v>8</v>
      </c>
      <c r="C1871" s="4">
        <v>12.8740453658357</v>
      </c>
      <c r="D1871" s="4">
        <v>4.04</v>
      </c>
      <c r="E1871" s="4">
        <v>448.975954634164</v>
      </c>
      <c r="F1871" s="4">
        <v>0</v>
      </c>
      <c r="G1871" s="4">
        <v>85.96</v>
      </c>
      <c r="H1871" s="4">
        <v>122.63</v>
      </c>
      <c r="I1871" s="5">
        <f t="shared" si="58"/>
        <v>674.47999999999968</v>
      </c>
      <c r="J1871" s="11" t="str">
        <f t="shared" si="59"/>
        <v>P0156|Oct</v>
      </c>
    </row>
    <row r="1872" spans="1:10" ht="15" customHeight="1" x14ac:dyDescent="0.25">
      <c r="A1872" s="2" t="s">
        <v>347</v>
      </c>
      <c r="B1872" s="2" t="s">
        <v>9</v>
      </c>
      <c r="C1872" s="4">
        <v>12.0883010792137</v>
      </c>
      <c r="D1872" s="4">
        <v>4.04</v>
      </c>
      <c r="E1872" s="4">
        <v>421.57351187746502</v>
      </c>
      <c r="F1872" s="4">
        <v>88.658187043321405</v>
      </c>
      <c r="G1872" s="4">
        <v>85.96</v>
      </c>
      <c r="H1872" s="4">
        <v>31.64</v>
      </c>
      <c r="I1872" s="5">
        <f t="shared" si="58"/>
        <v>643.96000000000015</v>
      </c>
      <c r="J1872" s="11" t="str">
        <f t="shared" si="59"/>
        <v>P0156|Nov</v>
      </c>
    </row>
    <row r="1873" spans="1:10" ht="15" customHeight="1" x14ac:dyDescent="0.25">
      <c r="A1873" s="2" t="s">
        <v>347</v>
      </c>
      <c r="B1873" s="2" t="s">
        <v>10</v>
      </c>
      <c r="C1873" s="4">
        <v>12.075917509412299</v>
      </c>
      <c r="D1873" s="4">
        <v>4.32</v>
      </c>
      <c r="E1873" s="4">
        <v>725.37934527527796</v>
      </c>
      <c r="F1873" s="4">
        <v>76.274737215309599</v>
      </c>
      <c r="G1873" s="4">
        <v>85.96</v>
      </c>
      <c r="H1873" s="4">
        <v>55.84</v>
      </c>
      <c r="I1873" s="5">
        <f t="shared" si="58"/>
        <v>959.85</v>
      </c>
      <c r="J1873" s="11" t="str">
        <f t="shared" si="59"/>
        <v>P0156|Dec</v>
      </c>
    </row>
    <row r="1874" spans="1:10" ht="15" customHeight="1" x14ac:dyDescent="0.25">
      <c r="A1874" s="2" t="s">
        <v>347</v>
      </c>
      <c r="B1874" s="2" t="s">
        <v>11</v>
      </c>
      <c r="C1874" s="4">
        <v>10.431177993199</v>
      </c>
      <c r="D1874" s="4">
        <v>6.89</v>
      </c>
      <c r="E1874" s="4">
        <v>727.56433030503001</v>
      </c>
      <c r="F1874" s="4">
        <v>76.5044917017713</v>
      </c>
      <c r="G1874" s="4">
        <v>85.96</v>
      </c>
      <c r="H1874" s="4">
        <v>55.84</v>
      </c>
      <c r="I1874" s="5">
        <f t="shared" si="58"/>
        <v>963.1900000000004</v>
      </c>
      <c r="J1874" s="11" t="str">
        <f t="shared" si="59"/>
        <v>P0156|Jan</v>
      </c>
    </row>
    <row r="1875" spans="1:10" ht="15" customHeight="1" x14ac:dyDescent="0.25">
      <c r="A1875" s="2" t="s">
        <v>347</v>
      </c>
      <c r="B1875" s="2" t="s">
        <v>12</v>
      </c>
      <c r="C1875" s="4">
        <v>34.540096220460299</v>
      </c>
      <c r="D1875" s="4">
        <v>7.09</v>
      </c>
      <c r="E1875" s="4">
        <v>630.08467400508096</v>
      </c>
      <c r="F1875" s="4">
        <v>79.505229774459195</v>
      </c>
      <c r="G1875" s="4">
        <v>85.96</v>
      </c>
      <c r="H1875" s="4">
        <v>55.84</v>
      </c>
      <c r="I1875" s="5">
        <f t="shared" si="58"/>
        <v>893.02000000000055</v>
      </c>
      <c r="J1875" s="11" t="str">
        <f t="shared" si="59"/>
        <v>P0156|Feb</v>
      </c>
    </row>
    <row r="1876" spans="1:10" ht="15" customHeight="1" x14ac:dyDescent="0.25">
      <c r="A1876" s="2" t="s">
        <v>347</v>
      </c>
      <c r="B1876" s="2" t="s">
        <v>13</v>
      </c>
      <c r="C1876" s="4">
        <v>11.5392394606724</v>
      </c>
      <c r="D1876" s="4">
        <v>4.7699999999999996</v>
      </c>
      <c r="E1876" s="4">
        <v>629.15308087928702</v>
      </c>
      <c r="F1876" s="4">
        <v>79.387679660040902</v>
      </c>
      <c r="G1876" s="4">
        <v>85.96</v>
      </c>
      <c r="H1876" s="4">
        <v>55.84</v>
      </c>
      <c r="I1876" s="5">
        <f t="shared" si="58"/>
        <v>866.65000000000043</v>
      </c>
      <c r="J1876" s="11" t="str">
        <f t="shared" si="59"/>
        <v>P0156|Mar</v>
      </c>
    </row>
    <row r="1877" spans="1:10" ht="15" customHeight="1" x14ac:dyDescent="0.25">
      <c r="A1877" s="2" t="s">
        <v>349</v>
      </c>
      <c r="B1877" s="2" t="s">
        <v>2</v>
      </c>
      <c r="C1877" s="4">
        <v>29.887591240875899</v>
      </c>
      <c r="D1877" s="4">
        <v>11.83</v>
      </c>
      <c r="E1877" s="4">
        <v>455.91240875912399</v>
      </c>
      <c r="F1877" s="4">
        <v>0</v>
      </c>
      <c r="G1877" s="4">
        <v>85.96</v>
      </c>
      <c r="H1877" s="4">
        <v>59.62</v>
      </c>
      <c r="I1877" s="5">
        <f t="shared" si="58"/>
        <v>643.20999999999992</v>
      </c>
      <c r="J1877" s="11" t="str">
        <f t="shared" si="59"/>
        <v>P0157|Apr</v>
      </c>
    </row>
    <row r="1878" spans="1:10" ht="15" customHeight="1" x14ac:dyDescent="0.25">
      <c r="A1878" s="2" t="s">
        <v>349</v>
      </c>
      <c r="B1878" s="2" t="s">
        <v>3</v>
      </c>
      <c r="C1878" s="4">
        <v>16.188294493894499</v>
      </c>
      <c r="D1878" s="4">
        <v>17.440000000000001</v>
      </c>
      <c r="E1878" s="4">
        <v>461.91170550610599</v>
      </c>
      <c r="F1878" s="4">
        <v>0</v>
      </c>
      <c r="G1878" s="4">
        <v>85.96</v>
      </c>
      <c r="H1878" s="4">
        <v>387.74</v>
      </c>
      <c r="I1878" s="5">
        <f t="shared" si="58"/>
        <v>969.24000000000046</v>
      </c>
      <c r="J1878" s="11" t="str">
        <f t="shared" si="59"/>
        <v>P0157|May</v>
      </c>
    </row>
    <row r="1879" spans="1:10" ht="15" customHeight="1" x14ac:dyDescent="0.25">
      <c r="A1879" s="2" t="s">
        <v>349</v>
      </c>
      <c r="B1879" s="2" t="s">
        <v>4</v>
      </c>
      <c r="C1879" s="4">
        <v>70.831711026616006</v>
      </c>
      <c r="D1879" s="4">
        <v>8.51</v>
      </c>
      <c r="E1879" s="4">
        <v>419.39828897338401</v>
      </c>
      <c r="F1879" s="4">
        <v>0</v>
      </c>
      <c r="G1879" s="4">
        <v>85.96</v>
      </c>
      <c r="H1879" s="4">
        <v>502.38</v>
      </c>
      <c r="I1879" s="5">
        <f t="shared" si="58"/>
        <v>1087.08</v>
      </c>
      <c r="J1879" s="11" t="str">
        <f t="shared" si="59"/>
        <v>P0157|Jun</v>
      </c>
    </row>
    <row r="1880" spans="1:10" ht="15" customHeight="1" x14ac:dyDescent="0.25">
      <c r="A1880" s="2" t="s">
        <v>349</v>
      </c>
      <c r="B1880" s="2" t="s">
        <v>5</v>
      </c>
      <c r="C1880" s="4">
        <v>54.809910871941497</v>
      </c>
      <c r="D1880" s="4">
        <v>9.67</v>
      </c>
      <c r="E1880" s="4">
        <v>541.58008912805803</v>
      </c>
      <c r="F1880" s="4">
        <v>0</v>
      </c>
      <c r="G1880" s="4">
        <v>85.96</v>
      </c>
      <c r="H1880" s="4">
        <v>1346.66</v>
      </c>
      <c r="I1880" s="5">
        <f t="shared" si="58"/>
        <v>2038.6799999999996</v>
      </c>
      <c r="J1880" s="11" t="str">
        <f t="shared" si="59"/>
        <v>P0157|Jul</v>
      </c>
    </row>
    <row r="1881" spans="1:10" ht="15" customHeight="1" x14ac:dyDescent="0.25">
      <c r="A1881" s="2" t="s">
        <v>349</v>
      </c>
      <c r="B1881" s="2" t="s">
        <v>6</v>
      </c>
      <c r="C1881" s="4">
        <v>62.783789287783897</v>
      </c>
      <c r="D1881" s="4">
        <v>7.31</v>
      </c>
      <c r="E1881" s="4">
        <v>529.87621071221599</v>
      </c>
      <c r="F1881" s="4">
        <v>0</v>
      </c>
      <c r="G1881" s="4">
        <v>85.96</v>
      </c>
      <c r="H1881" s="4">
        <v>1242.2</v>
      </c>
      <c r="I1881" s="5">
        <f t="shared" si="58"/>
        <v>1928.13</v>
      </c>
      <c r="J1881" s="11" t="str">
        <f t="shared" si="59"/>
        <v>P0157|Aug</v>
      </c>
    </row>
    <row r="1882" spans="1:10" ht="15" customHeight="1" x14ac:dyDescent="0.25">
      <c r="A1882" s="2" t="s">
        <v>349</v>
      </c>
      <c r="B1882" s="2" t="s">
        <v>7</v>
      </c>
      <c r="C1882" s="4">
        <v>15.9224963098806</v>
      </c>
      <c r="D1882" s="4">
        <v>6.01</v>
      </c>
      <c r="E1882" s="4">
        <v>454.32750369011899</v>
      </c>
      <c r="F1882" s="4">
        <v>0</v>
      </c>
      <c r="G1882" s="4">
        <v>85.96</v>
      </c>
      <c r="H1882" s="4">
        <v>265.95</v>
      </c>
      <c r="I1882" s="5">
        <f t="shared" si="58"/>
        <v>828.16999999999962</v>
      </c>
      <c r="J1882" s="11" t="str">
        <f t="shared" si="59"/>
        <v>P0157|Sep</v>
      </c>
    </row>
    <row r="1883" spans="1:10" ht="15" customHeight="1" x14ac:dyDescent="0.25">
      <c r="A1883" s="2" t="s">
        <v>349</v>
      </c>
      <c r="B1883" s="2" t="s">
        <v>8</v>
      </c>
      <c r="C1883" s="4">
        <v>53.1523113851757</v>
      </c>
      <c r="D1883" s="4">
        <v>11.55</v>
      </c>
      <c r="E1883" s="4">
        <v>447.94768861482402</v>
      </c>
      <c r="F1883" s="4">
        <v>0</v>
      </c>
      <c r="G1883" s="4">
        <v>85.96</v>
      </c>
      <c r="H1883" s="4">
        <v>183.95</v>
      </c>
      <c r="I1883" s="5">
        <f t="shared" si="58"/>
        <v>782.55999999999972</v>
      </c>
      <c r="J1883" s="11" t="str">
        <f t="shared" si="59"/>
        <v>P0157|Oct</v>
      </c>
    </row>
    <row r="1884" spans="1:10" ht="15" customHeight="1" x14ac:dyDescent="0.25">
      <c r="A1884" s="2" t="s">
        <v>349</v>
      </c>
      <c r="B1884" s="2" t="s">
        <v>9</v>
      </c>
      <c r="C1884" s="4">
        <v>18.173036905896801</v>
      </c>
      <c r="D1884" s="4">
        <v>10.42</v>
      </c>
      <c r="E1884" s="4">
        <v>409.74696990330898</v>
      </c>
      <c r="F1884" s="4">
        <v>129.25999319079401</v>
      </c>
      <c r="G1884" s="4">
        <v>85.96</v>
      </c>
      <c r="H1884" s="4">
        <v>47.47</v>
      </c>
      <c r="I1884" s="5">
        <f t="shared" si="58"/>
        <v>701.02999999999986</v>
      </c>
      <c r="J1884" s="11" t="str">
        <f t="shared" si="59"/>
        <v>P0157|Nov</v>
      </c>
    </row>
    <row r="1885" spans="1:10" ht="15" customHeight="1" x14ac:dyDescent="0.25">
      <c r="A1885" s="2" t="s">
        <v>349</v>
      </c>
      <c r="B1885" s="2" t="s">
        <v>10</v>
      </c>
      <c r="C1885" s="4">
        <v>281.03564982897802</v>
      </c>
      <c r="D1885" s="4">
        <v>5.04</v>
      </c>
      <c r="E1885" s="4">
        <v>841.19867471558905</v>
      </c>
      <c r="F1885" s="4">
        <v>88.455675455432498</v>
      </c>
      <c r="G1885" s="4">
        <v>85.96</v>
      </c>
      <c r="H1885" s="4">
        <v>83.75</v>
      </c>
      <c r="I1885" s="5">
        <f t="shared" si="58"/>
        <v>1385.4399999999998</v>
      </c>
      <c r="J1885" s="11" t="str">
        <f t="shared" si="59"/>
        <v>P0157|Dec</v>
      </c>
    </row>
    <row r="1886" spans="1:10" ht="15" customHeight="1" x14ac:dyDescent="0.25">
      <c r="A1886" s="2" t="s">
        <v>349</v>
      </c>
      <c r="B1886" s="2" t="s">
        <v>11</v>
      </c>
      <c r="C1886" s="4">
        <v>21.867137310894702</v>
      </c>
      <c r="D1886" s="4">
        <v>9.93</v>
      </c>
      <c r="E1886" s="4">
        <v>777.370253316863</v>
      </c>
      <c r="F1886" s="4">
        <v>98.092609372242606</v>
      </c>
      <c r="G1886" s="4">
        <v>85.96</v>
      </c>
      <c r="H1886" s="4">
        <v>83.75</v>
      </c>
      <c r="I1886" s="5">
        <f t="shared" si="58"/>
        <v>1076.9700000000003</v>
      </c>
      <c r="J1886" s="11" t="str">
        <f t="shared" si="59"/>
        <v>P0157|Jan</v>
      </c>
    </row>
    <row r="1887" spans="1:10" ht="15" customHeight="1" x14ac:dyDescent="0.25">
      <c r="A1887" s="2" t="s">
        <v>349</v>
      </c>
      <c r="B1887" s="2" t="s">
        <v>12</v>
      </c>
      <c r="C1887" s="4">
        <v>12.7103186695627</v>
      </c>
      <c r="D1887" s="4">
        <v>5.42</v>
      </c>
      <c r="E1887" s="4">
        <v>779.95137290498303</v>
      </c>
      <c r="F1887" s="4">
        <v>98.418308425454697</v>
      </c>
      <c r="G1887" s="4">
        <v>85.96</v>
      </c>
      <c r="H1887" s="4">
        <v>83.75</v>
      </c>
      <c r="I1887" s="5">
        <f t="shared" si="58"/>
        <v>1066.2100000000005</v>
      </c>
      <c r="J1887" s="11" t="str">
        <f t="shared" si="59"/>
        <v>P0157|Feb</v>
      </c>
    </row>
    <row r="1888" spans="1:10" ht="15" customHeight="1" x14ac:dyDescent="0.25">
      <c r="A1888" s="2" t="s">
        <v>349</v>
      </c>
      <c r="B1888" s="2" t="s">
        <v>13</v>
      </c>
      <c r="C1888" s="4">
        <v>212.88070562969801</v>
      </c>
      <c r="D1888" s="4">
        <v>5.28</v>
      </c>
      <c r="E1888" s="4">
        <v>605.98619420156501</v>
      </c>
      <c r="F1888" s="4">
        <v>95.583100168737502</v>
      </c>
      <c r="G1888" s="4">
        <v>85.96</v>
      </c>
      <c r="H1888" s="4">
        <v>83.75</v>
      </c>
      <c r="I1888" s="5">
        <f t="shared" si="58"/>
        <v>1089.4400000000005</v>
      </c>
      <c r="J1888" s="11" t="str">
        <f t="shared" si="59"/>
        <v>P0157|Mar</v>
      </c>
    </row>
    <row r="1889" spans="1:10" ht="15" customHeight="1" x14ac:dyDescent="0.25">
      <c r="A1889" s="2" t="s">
        <v>351</v>
      </c>
      <c r="B1889" s="2" t="s">
        <v>2</v>
      </c>
      <c r="C1889" s="4">
        <v>45.439169632265703</v>
      </c>
      <c r="D1889" s="4">
        <v>10.41</v>
      </c>
      <c r="E1889" s="4">
        <v>677.30083036773397</v>
      </c>
      <c r="F1889" s="4">
        <v>0</v>
      </c>
      <c r="G1889" s="4">
        <v>85.96</v>
      </c>
      <c r="H1889" s="4">
        <v>99.37</v>
      </c>
      <c r="I1889" s="5">
        <f t="shared" si="58"/>
        <v>918.47999999999968</v>
      </c>
      <c r="J1889" s="11" t="str">
        <f t="shared" si="59"/>
        <v>P0158|Apr</v>
      </c>
    </row>
    <row r="1890" spans="1:10" ht="15" customHeight="1" x14ac:dyDescent="0.25">
      <c r="A1890" s="2" t="s">
        <v>351</v>
      </c>
      <c r="B1890" s="2" t="s">
        <v>3</v>
      </c>
      <c r="C1890" s="4">
        <v>44.929512064979001</v>
      </c>
      <c r="D1890" s="4">
        <v>5.71</v>
      </c>
      <c r="E1890" s="4">
        <v>665.310487935021</v>
      </c>
      <c r="F1890" s="4">
        <v>0</v>
      </c>
      <c r="G1890" s="4">
        <v>85.96</v>
      </c>
      <c r="H1890" s="4">
        <v>646.23</v>
      </c>
      <c r="I1890" s="5">
        <f t="shared" si="58"/>
        <v>1448.14</v>
      </c>
      <c r="J1890" s="11" t="str">
        <f t="shared" si="59"/>
        <v>P0158|May</v>
      </c>
    </row>
    <row r="1891" spans="1:10" ht="15" customHeight="1" x14ac:dyDescent="0.25">
      <c r="A1891" s="2" t="s">
        <v>351</v>
      </c>
      <c r="B1891" s="2" t="s">
        <v>4</v>
      </c>
      <c r="C1891" s="4">
        <v>109.148668711491</v>
      </c>
      <c r="D1891" s="4">
        <v>12.22</v>
      </c>
      <c r="E1891" s="4">
        <v>619.561331288509</v>
      </c>
      <c r="F1891" s="4">
        <v>0</v>
      </c>
      <c r="G1891" s="4">
        <v>85.96</v>
      </c>
      <c r="H1891" s="4">
        <v>837.3</v>
      </c>
      <c r="I1891" s="5">
        <f t="shared" si="58"/>
        <v>1664.19</v>
      </c>
      <c r="J1891" s="11" t="str">
        <f t="shared" si="59"/>
        <v>P0158|Jun</v>
      </c>
    </row>
    <row r="1892" spans="1:10" ht="15" customHeight="1" x14ac:dyDescent="0.25">
      <c r="A1892" s="2" t="s">
        <v>351</v>
      </c>
      <c r="B1892" s="2" t="s">
        <v>5</v>
      </c>
      <c r="C1892" s="4">
        <v>18.990194913681101</v>
      </c>
      <c r="D1892" s="4">
        <v>17.73</v>
      </c>
      <c r="E1892" s="4">
        <v>831.14980508631902</v>
      </c>
      <c r="F1892" s="4">
        <v>0</v>
      </c>
      <c r="G1892" s="4">
        <v>85.96</v>
      </c>
      <c r="H1892" s="4">
        <v>2244.4299999999998</v>
      </c>
      <c r="I1892" s="5">
        <f t="shared" si="58"/>
        <v>3198.26</v>
      </c>
      <c r="J1892" s="11" t="str">
        <f t="shared" si="59"/>
        <v>P0158|Jul</v>
      </c>
    </row>
    <row r="1893" spans="1:10" ht="15" customHeight="1" x14ac:dyDescent="0.25">
      <c r="A1893" s="2" t="s">
        <v>351</v>
      </c>
      <c r="B1893" s="2" t="s">
        <v>6</v>
      </c>
      <c r="C1893" s="4">
        <v>23.705670424342401</v>
      </c>
      <c r="D1893" s="4">
        <v>14.1</v>
      </c>
      <c r="E1893" s="4">
        <v>661.16432957565701</v>
      </c>
      <c r="F1893" s="4">
        <v>0</v>
      </c>
      <c r="G1893" s="4">
        <v>85.96</v>
      </c>
      <c r="H1893" s="4">
        <v>2070.33</v>
      </c>
      <c r="I1893" s="5">
        <f t="shared" si="58"/>
        <v>2855.2599999999993</v>
      </c>
      <c r="J1893" s="11" t="str">
        <f t="shared" si="59"/>
        <v>P0158|Aug</v>
      </c>
    </row>
    <row r="1894" spans="1:10" ht="15" customHeight="1" x14ac:dyDescent="0.25">
      <c r="A1894" s="2" t="s">
        <v>351</v>
      </c>
      <c r="B1894" s="2" t="s">
        <v>7</v>
      </c>
      <c r="C1894" s="4">
        <v>63.049393589706597</v>
      </c>
      <c r="D1894" s="4">
        <v>17.88</v>
      </c>
      <c r="E1894" s="4">
        <v>650.46060641029305</v>
      </c>
      <c r="F1894" s="4">
        <v>0</v>
      </c>
      <c r="G1894" s="4">
        <v>85.96</v>
      </c>
      <c r="H1894" s="4">
        <v>443.25</v>
      </c>
      <c r="I1894" s="5">
        <f t="shared" si="58"/>
        <v>1260.5999999999997</v>
      </c>
      <c r="J1894" s="11" t="str">
        <f t="shared" si="59"/>
        <v>P0158|Sep</v>
      </c>
    </row>
    <row r="1895" spans="1:10" ht="15" customHeight="1" x14ac:dyDescent="0.25">
      <c r="A1895" s="2" t="s">
        <v>351</v>
      </c>
      <c r="B1895" s="2" t="s">
        <v>8</v>
      </c>
      <c r="C1895" s="4">
        <v>77.099218993180301</v>
      </c>
      <c r="D1895" s="4">
        <v>9.1199999999999992</v>
      </c>
      <c r="E1895" s="4">
        <v>651.60078100681994</v>
      </c>
      <c r="F1895" s="4">
        <v>0</v>
      </c>
      <c r="G1895" s="4">
        <v>85.96</v>
      </c>
      <c r="H1895" s="4">
        <v>306.58</v>
      </c>
      <c r="I1895" s="5">
        <f t="shared" si="58"/>
        <v>1130.3600000000004</v>
      </c>
      <c r="J1895" s="11" t="str">
        <f t="shared" si="59"/>
        <v>P0158|Oct</v>
      </c>
    </row>
    <row r="1896" spans="1:10" ht="15" customHeight="1" x14ac:dyDescent="0.25">
      <c r="A1896" s="2" t="s">
        <v>351</v>
      </c>
      <c r="B1896" s="2" t="s">
        <v>9</v>
      </c>
      <c r="C1896" s="4">
        <v>468.13800459034599</v>
      </c>
      <c r="D1896" s="4">
        <v>19.510000000000002</v>
      </c>
      <c r="E1896" s="4">
        <v>489.92087912087902</v>
      </c>
      <c r="F1896" s="4">
        <v>156.51111628877501</v>
      </c>
      <c r="G1896" s="4">
        <v>85.96</v>
      </c>
      <c r="H1896" s="4">
        <v>79.11</v>
      </c>
      <c r="I1896" s="5">
        <f t="shared" si="58"/>
        <v>1299.1499999999999</v>
      </c>
      <c r="J1896" s="11" t="str">
        <f t="shared" si="59"/>
        <v>P0158|Nov</v>
      </c>
    </row>
    <row r="1897" spans="1:10" ht="15" customHeight="1" x14ac:dyDescent="0.25">
      <c r="A1897" s="2" t="s">
        <v>351</v>
      </c>
      <c r="B1897" s="2" t="s">
        <v>10</v>
      </c>
      <c r="C1897" s="4">
        <v>24.8567146552694</v>
      </c>
      <c r="D1897" s="4">
        <v>18.84</v>
      </c>
      <c r="E1897" s="4">
        <v>1311.3058148689699</v>
      </c>
      <c r="F1897" s="4">
        <v>139.637470475762</v>
      </c>
      <c r="G1897" s="4">
        <v>85.96</v>
      </c>
      <c r="H1897" s="4">
        <v>139.59</v>
      </c>
      <c r="I1897" s="5">
        <f t="shared" si="58"/>
        <v>1720.1900000000014</v>
      </c>
      <c r="J1897" s="11" t="str">
        <f t="shared" si="59"/>
        <v>P0158|Dec</v>
      </c>
    </row>
    <row r="1898" spans="1:10" ht="15" customHeight="1" x14ac:dyDescent="0.25">
      <c r="A1898" s="2" t="s">
        <v>351</v>
      </c>
      <c r="B1898" s="2" t="s">
        <v>11</v>
      </c>
      <c r="C1898" s="4">
        <v>45.315881423144099</v>
      </c>
      <c r="D1898" s="4">
        <v>20.55</v>
      </c>
      <c r="E1898" s="4">
        <v>1306.55278555781</v>
      </c>
      <c r="F1898" s="4">
        <v>139.131333019051</v>
      </c>
      <c r="G1898" s="4">
        <v>85.96</v>
      </c>
      <c r="H1898" s="4">
        <v>139.59</v>
      </c>
      <c r="I1898" s="5">
        <f t="shared" si="58"/>
        <v>1737.1000000000051</v>
      </c>
      <c r="J1898" s="11" t="str">
        <f t="shared" si="59"/>
        <v>P0158|Jan</v>
      </c>
    </row>
    <row r="1899" spans="1:10" ht="15" customHeight="1" x14ac:dyDescent="0.25">
      <c r="A1899" s="2" t="s">
        <v>351</v>
      </c>
      <c r="B1899" s="2" t="s">
        <v>12</v>
      </c>
      <c r="C1899" s="4">
        <v>35.885482057272597</v>
      </c>
      <c r="D1899" s="4">
        <v>14.98</v>
      </c>
      <c r="E1899" s="4">
        <v>1133.07477319126</v>
      </c>
      <c r="F1899" s="4">
        <v>144.789744751466</v>
      </c>
      <c r="G1899" s="4">
        <v>85.96</v>
      </c>
      <c r="H1899" s="4">
        <v>139.59</v>
      </c>
      <c r="I1899" s="5">
        <f t="shared" si="58"/>
        <v>1554.2799999999986</v>
      </c>
      <c r="J1899" s="11" t="str">
        <f t="shared" si="59"/>
        <v>P0158|Feb</v>
      </c>
    </row>
    <row r="1900" spans="1:10" ht="15" customHeight="1" x14ac:dyDescent="0.25">
      <c r="A1900" s="2" t="s">
        <v>351</v>
      </c>
      <c r="B1900" s="2" t="s">
        <v>13</v>
      </c>
      <c r="C1900" s="4">
        <v>57.328829834168097</v>
      </c>
      <c r="D1900" s="4">
        <v>20.83</v>
      </c>
      <c r="E1900" s="4">
        <v>960.80139101549298</v>
      </c>
      <c r="F1900" s="4">
        <v>153.46977915033901</v>
      </c>
      <c r="G1900" s="4">
        <v>85.96</v>
      </c>
      <c r="H1900" s="4">
        <v>139.59</v>
      </c>
      <c r="I1900" s="5">
        <f t="shared" si="58"/>
        <v>1417.98</v>
      </c>
      <c r="J1900" s="11" t="str">
        <f t="shared" si="59"/>
        <v>P0158|Mar</v>
      </c>
    </row>
    <row r="1901" spans="1:10" ht="15" customHeight="1" x14ac:dyDescent="0.25">
      <c r="A1901" s="2" t="s">
        <v>353</v>
      </c>
      <c r="B1901" s="2" t="s">
        <v>2</v>
      </c>
      <c r="C1901" s="4">
        <v>73.587995715885299</v>
      </c>
      <c r="D1901" s="4">
        <v>18.170000000000002</v>
      </c>
      <c r="E1901" s="4">
        <v>794.63200428411506</v>
      </c>
      <c r="F1901" s="4">
        <v>0</v>
      </c>
      <c r="G1901" s="4">
        <v>85.96</v>
      </c>
      <c r="H1901" s="4">
        <v>119.25</v>
      </c>
      <c r="I1901" s="5">
        <f t="shared" si="58"/>
        <v>1091.6000000000004</v>
      </c>
      <c r="J1901" s="11" t="str">
        <f t="shared" si="59"/>
        <v>P0159|Apr</v>
      </c>
    </row>
    <row r="1902" spans="1:10" ht="15" customHeight="1" x14ac:dyDescent="0.25">
      <c r="A1902" s="2" t="s">
        <v>353</v>
      </c>
      <c r="B1902" s="2" t="s">
        <v>3</v>
      </c>
      <c r="C1902" s="4">
        <v>43.418787045678101</v>
      </c>
      <c r="D1902" s="4">
        <v>24.8</v>
      </c>
      <c r="E1902" s="4">
        <v>797.53121295432197</v>
      </c>
      <c r="F1902" s="4">
        <v>0</v>
      </c>
      <c r="G1902" s="4">
        <v>85.96</v>
      </c>
      <c r="H1902" s="4">
        <v>775.48</v>
      </c>
      <c r="I1902" s="5">
        <f t="shared" si="58"/>
        <v>1727.19</v>
      </c>
      <c r="J1902" s="11" t="str">
        <f t="shared" si="59"/>
        <v>P0159|May</v>
      </c>
    </row>
    <row r="1903" spans="1:10" ht="15" customHeight="1" x14ac:dyDescent="0.25">
      <c r="A1903" s="2" t="s">
        <v>353</v>
      </c>
      <c r="B1903" s="2" t="s">
        <v>4</v>
      </c>
      <c r="C1903" s="4">
        <v>83.258921201650793</v>
      </c>
      <c r="D1903" s="4">
        <v>17.010000000000002</v>
      </c>
      <c r="E1903" s="4">
        <v>768.04107879834896</v>
      </c>
      <c r="F1903" s="4">
        <v>0</v>
      </c>
      <c r="G1903" s="4">
        <v>85.96</v>
      </c>
      <c r="H1903" s="4">
        <v>1004.76</v>
      </c>
      <c r="I1903" s="5">
        <f t="shared" si="58"/>
        <v>1959.0299999999997</v>
      </c>
      <c r="J1903" s="11" t="str">
        <f t="shared" si="59"/>
        <v>P0159|Jun</v>
      </c>
    </row>
    <row r="1904" spans="1:10" ht="15" customHeight="1" x14ac:dyDescent="0.25">
      <c r="A1904" s="2" t="s">
        <v>353</v>
      </c>
      <c r="B1904" s="2" t="s">
        <v>5</v>
      </c>
      <c r="C1904" s="4">
        <v>87.984613136315701</v>
      </c>
      <c r="D1904" s="4">
        <v>14.23</v>
      </c>
      <c r="E1904" s="4">
        <v>957.05538686368402</v>
      </c>
      <c r="F1904" s="4">
        <v>0</v>
      </c>
      <c r="G1904" s="4">
        <v>85.96</v>
      </c>
      <c r="H1904" s="4">
        <v>2693.31</v>
      </c>
      <c r="I1904" s="5">
        <f t="shared" si="58"/>
        <v>3838.54</v>
      </c>
      <c r="J1904" s="11" t="str">
        <f t="shared" si="59"/>
        <v>P0159|Jul</v>
      </c>
    </row>
    <row r="1905" spans="1:10" ht="15" customHeight="1" x14ac:dyDescent="0.25">
      <c r="A1905" s="2" t="s">
        <v>353</v>
      </c>
      <c r="B1905" s="2" t="s">
        <v>6</v>
      </c>
      <c r="C1905" s="4">
        <v>76.032396292157003</v>
      </c>
      <c r="D1905" s="4">
        <v>15.76</v>
      </c>
      <c r="E1905" s="4">
        <v>964.94760370784297</v>
      </c>
      <c r="F1905" s="4">
        <v>0</v>
      </c>
      <c r="G1905" s="4">
        <v>85.96</v>
      </c>
      <c r="H1905" s="4">
        <v>2484.4</v>
      </c>
      <c r="I1905" s="5">
        <f t="shared" si="58"/>
        <v>3627.1000000000004</v>
      </c>
      <c r="J1905" s="11" t="str">
        <f t="shared" si="59"/>
        <v>P0159|Aug</v>
      </c>
    </row>
    <row r="1906" spans="1:10" ht="15" customHeight="1" x14ac:dyDescent="0.25">
      <c r="A1906" s="2" t="s">
        <v>353</v>
      </c>
      <c r="B1906" s="2" t="s">
        <v>7</v>
      </c>
      <c r="C1906" s="4">
        <v>92.660693874647293</v>
      </c>
      <c r="D1906" s="4">
        <v>18.47</v>
      </c>
      <c r="E1906" s="4">
        <v>762.53930612535305</v>
      </c>
      <c r="F1906" s="4">
        <v>0</v>
      </c>
      <c r="G1906" s="4">
        <v>85.96</v>
      </c>
      <c r="H1906" s="4">
        <v>531.9</v>
      </c>
      <c r="I1906" s="5">
        <f t="shared" si="58"/>
        <v>1491.5300000000002</v>
      </c>
      <c r="J1906" s="11" t="str">
        <f t="shared" si="59"/>
        <v>P0159|Sep</v>
      </c>
    </row>
    <row r="1907" spans="1:10" ht="15" customHeight="1" x14ac:dyDescent="0.25">
      <c r="A1907" s="2" t="s">
        <v>353</v>
      </c>
      <c r="B1907" s="2" t="s">
        <v>8</v>
      </c>
      <c r="C1907" s="4">
        <v>83.074700677982406</v>
      </c>
      <c r="D1907" s="4">
        <v>15.98</v>
      </c>
      <c r="E1907" s="4">
        <v>782.07529932201805</v>
      </c>
      <c r="F1907" s="4">
        <v>0</v>
      </c>
      <c r="G1907" s="4">
        <v>85.96</v>
      </c>
      <c r="H1907" s="4">
        <v>367.9</v>
      </c>
      <c r="I1907" s="5">
        <f t="shared" si="58"/>
        <v>1334.9900000000005</v>
      </c>
      <c r="J1907" s="11" t="str">
        <f t="shared" si="59"/>
        <v>P0159|Oct</v>
      </c>
    </row>
    <row r="1908" spans="1:10" ht="15" customHeight="1" x14ac:dyDescent="0.25">
      <c r="A1908" s="2" t="s">
        <v>353</v>
      </c>
      <c r="B1908" s="2" t="s">
        <v>9</v>
      </c>
      <c r="C1908" s="4">
        <v>59.936959334436999</v>
      </c>
      <c r="D1908" s="4">
        <v>25.13</v>
      </c>
      <c r="E1908" s="4">
        <v>934.59897883943802</v>
      </c>
      <c r="F1908" s="4">
        <v>196.564061826124</v>
      </c>
      <c r="G1908" s="4">
        <v>85.96</v>
      </c>
      <c r="H1908" s="4">
        <v>94.93</v>
      </c>
      <c r="I1908" s="5">
        <f t="shared" si="58"/>
        <v>1397.1199999999992</v>
      </c>
      <c r="J1908" s="11" t="str">
        <f t="shared" si="59"/>
        <v>P0159|Nov</v>
      </c>
    </row>
    <row r="1909" spans="1:10" ht="15" customHeight="1" x14ac:dyDescent="0.25">
      <c r="A1909" s="2" t="s">
        <v>353</v>
      </c>
      <c r="B1909" s="2" t="s">
        <v>10</v>
      </c>
      <c r="C1909" s="4">
        <v>45.311879558192402</v>
      </c>
      <c r="D1909" s="4">
        <v>16.32</v>
      </c>
      <c r="E1909" s="4">
        <v>1564.48730155008</v>
      </c>
      <c r="F1909" s="4">
        <v>164.52081889172899</v>
      </c>
      <c r="G1909" s="4">
        <v>85.96</v>
      </c>
      <c r="H1909" s="4">
        <v>167.51</v>
      </c>
      <c r="I1909" s="5">
        <f t="shared" si="58"/>
        <v>2044.1100000000015</v>
      </c>
      <c r="J1909" s="11" t="str">
        <f t="shared" si="59"/>
        <v>P0159|Dec</v>
      </c>
    </row>
    <row r="1910" spans="1:10" ht="15" customHeight="1" x14ac:dyDescent="0.25">
      <c r="A1910" s="2" t="s">
        <v>353</v>
      </c>
      <c r="B1910" s="2" t="s">
        <v>11</v>
      </c>
      <c r="C1910" s="4">
        <v>40.272599607996902</v>
      </c>
      <c r="D1910" s="4">
        <v>15.81</v>
      </c>
      <c r="E1910" s="4">
        <v>1572.9741121129</v>
      </c>
      <c r="F1910" s="4">
        <v>165.41328827910601</v>
      </c>
      <c r="G1910" s="4">
        <v>85.96</v>
      </c>
      <c r="H1910" s="4">
        <v>167.51</v>
      </c>
      <c r="I1910" s="5">
        <f t="shared" si="58"/>
        <v>2047.9400000000028</v>
      </c>
      <c r="J1910" s="11" t="str">
        <f t="shared" si="59"/>
        <v>P0159|Jan</v>
      </c>
    </row>
    <row r="1911" spans="1:10" ht="15" customHeight="1" x14ac:dyDescent="0.25">
      <c r="A1911" s="2" t="s">
        <v>353</v>
      </c>
      <c r="B1911" s="2" t="s">
        <v>12</v>
      </c>
      <c r="C1911" s="4">
        <v>47.126493777834803</v>
      </c>
      <c r="D1911" s="4">
        <v>17.09</v>
      </c>
      <c r="E1911" s="4">
        <v>1357.1968183567601</v>
      </c>
      <c r="F1911" s="4">
        <v>171.26668786540299</v>
      </c>
      <c r="G1911" s="4">
        <v>85.96</v>
      </c>
      <c r="H1911" s="4">
        <v>167.51</v>
      </c>
      <c r="I1911" s="5">
        <f t="shared" si="58"/>
        <v>1846.1499999999978</v>
      </c>
      <c r="J1911" s="11" t="str">
        <f t="shared" si="59"/>
        <v>P0159|Feb</v>
      </c>
    </row>
    <row r="1912" spans="1:10" ht="15" customHeight="1" x14ac:dyDescent="0.25">
      <c r="A1912" s="2" t="s">
        <v>353</v>
      </c>
      <c r="B1912" s="2" t="s">
        <v>13</v>
      </c>
      <c r="C1912" s="4">
        <v>78.605093707658099</v>
      </c>
      <c r="D1912" s="4">
        <v>18.760000000000002</v>
      </c>
      <c r="E1912" s="4">
        <v>1138.28288981627</v>
      </c>
      <c r="F1912" s="4">
        <v>179.552016476072</v>
      </c>
      <c r="G1912" s="4">
        <v>85.96</v>
      </c>
      <c r="H1912" s="4">
        <v>167.51</v>
      </c>
      <c r="I1912" s="5">
        <f t="shared" si="58"/>
        <v>1668.67</v>
      </c>
      <c r="J1912" s="11" t="str">
        <f t="shared" si="59"/>
        <v>P0159|Mar</v>
      </c>
    </row>
    <row r="1913" spans="1:10" ht="15" customHeight="1" x14ac:dyDescent="0.25">
      <c r="A1913" s="2" t="s">
        <v>355</v>
      </c>
      <c r="B1913" s="2" t="s">
        <v>2</v>
      </c>
      <c r="C1913" s="4">
        <v>15.6072228577654</v>
      </c>
      <c r="D1913" s="4">
        <v>4.04</v>
      </c>
      <c r="E1913" s="4">
        <v>362.86277714223502</v>
      </c>
      <c r="F1913" s="4">
        <v>0</v>
      </c>
      <c r="G1913" s="4">
        <v>85.96</v>
      </c>
      <c r="H1913" s="4">
        <v>39.75</v>
      </c>
      <c r="I1913" s="5">
        <f t="shared" si="58"/>
        <v>508.22000000000043</v>
      </c>
      <c r="J1913" s="11" t="str">
        <f t="shared" si="59"/>
        <v>P0160|Apr</v>
      </c>
    </row>
    <row r="1914" spans="1:10" ht="15" customHeight="1" x14ac:dyDescent="0.25">
      <c r="A1914" s="2" t="s">
        <v>355</v>
      </c>
      <c r="B1914" s="2" t="s">
        <v>3</v>
      </c>
      <c r="C1914" s="4">
        <v>59.740142698205403</v>
      </c>
      <c r="D1914" s="4">
        <v>13.05</v>
      </c>
      <c r="E1914" s="4">
        <v>342.14985730179501</v>
      </c>
      <c r="F1914" s="4">
        <v>0</v>
      </c>
      <c r="G1914" s="4">
        <v>85.96</v>
      </c>
      <c r="H1914" s="4">
        <v>258.49</v>
      </c>
      <c r="I1914" s="5">
        <f t="shared" si="58"/>
        <v>759.39000000000033</v>
      </c>
      <c r="J1914" s="11" t="str">
        <f t="shared" si="59"/>
        <v>P0160|May</v>
      </c>
    </row>
    <row r="1915" spans="1:10" ht="15" customHeight="1" x14ac:dyDescent="0.25">
      <c r="A1915" s="2" t="s">
        <v>355</v>
      </c>
      <c r="B1915" s="2" t="s">
        <v>4</v>
      </c>
      <c r="C1915" s="4">
        <v>33.108251073716801</v>
      </c>
      <c r="D1915" s="4">
        <v>7.81</v>
      </c>
      <c r="E1915" s="4">
        <v>435.721748926283</v>
      </c>
      <c r="F1915" s="4">
        <v>0</v>
      </c>
      <c r="G1915" s="4">
        <v>85.96</v>
      </c>
      <c r="H1915" s="4">
        <v>334.92</v>
      </c>
      <c r="I1915" s="5">
        <f t="shared" si="58"/>
        <v>897.51999999999975</v>
      </c>
      <c r="J1915" s="11" t="str">
        <f t="shared" si="59"/>
        <v>P0160|Jun</v>
      </c>
    </row>
    <row r="1916" spans="1:10" ht="15" customHeight="1" x14ac:dyDescent="0.25">
      <c r="A1916" s="2" t="s">
        <v>355</v>
      </c>
      <c r="B1916" s="2" t="s">
        <v>5</v>
      </c>
      <c r="C1916" s="4">
        <v>40.646334036884497</v>
      </c>
      <c r="D1916" s="4">
        <v>5.25</v>
      </c>
      <c r="E1916" s="4">
        <v>429.05366596311501</v>
      </c>
      <c r="F1916" s="4">
        <v>0</v>
      </c>
      <c r="G1916" s="4">
        <v>85.96</v>
      </c>
      <c r="H1916" s="4">
        <v>897.77</v>
      </c>
      <c r="I1916" s="5">
        <f t="shared" si="58"/>
        <v>1458.6799999999994</v>
      </c>
      <c r="J1916" s="11" t="str">
        <f t="shared" si="59"/>
        <v>P0160|Jul</v>
      </c>
    </row>
    <row r="1917" spans="1:10" ht="15" customHeight="1" x14ac:dyDescent="0.25">
      <c r="A1917" s="2" t="s">
        <v>355</v>
      </c>
      <c r="B1917" s="2" t="s">
        <v>6</v>
      </c>
      <c r="C1917" s="4">
        <v>46.096535303776697</v>
      </c>
      <c r="D1917" s="4">
        <v>4.04</v>
      </c>
      <c r="E1917" s="4">
        <v>429.71346469622301</v>
      </c>
      <c r="F1917" s="4">
        <v>0</v>
      </c>
      <c r="G1917" s="4">
        <v>85.96</v>
      </c>
      <c r="H1917" s="4">
        <v>828.13</v>
      </c>
      <c r="I1917" s="5">
        <f t="shared" si="58"/>
        <v>1393.9399999999996</v>
      </c>
      <c r="J1917" s="11" t="str">
        <f t="shared" si="59"/>
        <v>P0160|Aug</v>
      </c>
    </row>
    <row r="1918" spans="1:10" ht="15" customHeight="1" x14ac:dyDescent="0.25">
      <c r="A1918" s="2" t="s">
        <v>355</v>
      </c>
      <c r="B1918" s="2" t="s">
        <v>7</v>
      </c>
      <c r="C1918" s="4">
        <v>17.203157433764002</v>
      </c>
      <c r="D1918" s="4">
        <v>9.25</v>
      </c>
      <c r="E1918" s="4">
        <v>453.256842566236</v>
      </c>
      <c r="F1918" s="4">
        <v>0</v>
      </c>
      <c r="G1918" s="4">
        <v>85.96</v>
      </c>
      <c r="H1918" s="4">
        <v>177.3</v>
      </c>
      <c r="I1918" s="5">
        <f t="shared" si="58"/>
        <v>742.97</v>
      </c>
      <c r="J1918" s="11" t="str">
        <f t="shared" si="59"/>
        <v>P0160|Sep</v>
      </c>
    </row>
    <row r="1919" spans="1:10" ht="15" customHeight="1" x14ac:dyDescent="0.25">
      <c r="A1919" s="2" t="s">
        <v>355</v>
      </c>
      <c r="B1919" s="2" t="s">
        <v>8</v>
      </c>
      <c r="C1919" s="4">
        <v>42.223166277772101</v>
      </c>
      <c r="D1919" s="4">
        <v>9.15</v>
      </c>
      <c r="E1919" s="4">
        <v>351.52683372222799</v>
      </c>
      <c r="F1919" s="4">
        <v>0</v>
      </c>
      <c r="G1919" s="4">
        <v>85.96</v>
      </c>
      <c r="H1919" s="4">
        <v>122.63</v>
      </c>
      <c r="I1919" s="5">
        <f t="shared" si="58"/>
        <v>611.49</v>
      </c>
      <c r="J1919" s="11" t="str">
        <f t="shared" si="59"/>
        <v>P0160|Oct</v>
      </c>
    </row>
    <row r="1920" spans="1:10" ht="15" customHeight="1" x14ac:dyDescent="0.25">
      <c r="A1920" s="2" t="s">
        <v>355</v>
      </c>
      <c r="B1920" s="2" t="s">
        <v>9</v>
      </c>
      <c r="C1920" s="4">
        <v>13.7630319126689</v>
      </c>
      <c r="D1920" s="4">
        <v>4.04</v>
      </c>
      <c r="E1920" s="4">
        <v>319.98594671462598</v>
      </c>
      <c r="F1920" s="4">
        <v>100.94102137270499</v>
      </c>
      <c r="G1920" s="4">
        <v>85.96</v>
      </c>
      <c r="H1920" s="4">
        <v>31.64</v>
      </c>
      <c r="I1920" s="5">
        <f t="shared" si="58"/>
        <v>556.32999999999993</v>
      </c>
      <c r="J1920" s="11" t="str">
        <f t="shared" si="59"/>
        <v>P0160|Nov</v>
      </c>
    </row>
    <row r="1921" spans="1:10" ht="15" customHeight="1" x14ac:dyDescent="0.25">
      <c r="A1921" s="2" t="s">
        <v>355</v>
      </c>
      <c r="B1921" s="2" t="s">
        <v>10</v>
      </c>
      <c r="C1921" s="4">
        <v>35.428007350407697</v>
      </c>
      <c r="D1921" s="4">
        <v>4.04</v>
      </c>
      <c r="E1921" s="4">
        <v>720.29217870678804</v>
      </c>
      <c r="F1921" s="4">
        <v>75.739813942804602</v>
      </c>
      <c r="G1921" s="4">
        <v>85.96</v>
      </c>
      <c r="H1921" s="4">
        <v>55.84</v>
      </c>
      <c r="I1921" s="5">
        <f t="shared" si="58"/>
        <v>977.30000000000041</v>
      </c>
      <c r="J1921" s="11" t="str">
        <f t="shared" si="59"/>
        <v>P0160|Dec</v>
      </c>
    </row>
    <row r="1922" spans="1:10" ht="15" customHeight="1" x14ac:dyDescent="0.25">
      <c r="A1922" s="2" t="s">
        <v>355</v>
      </c>
      <c r="B1922" s="2" t="s">
        <v>11</v>
      </c>
      <c r="C1922" s="4">
        <v>11.4318547051867</v>
      </c>
      <c r="D1922" s="4">
        <v>4.04</v>
      </c>
      <c r="E1922" s="4">
        <v>720.28869741510402</v>
      </c>
      <c r="F1922" s="4">
        <v>75.739447879709402</v>
      </c>
      <c r="G1922" s="4">
        <v>85.96</v>
      </c>
      <c r="H1922" s="4">
        <v>55.84</v>
      </c>
      <c r="I1922" s="5">
        <f t="shared" si="58"/>
        <v>953.30000000000018</v>
      </c>
      <c r="J1922" s="11" t="str">
        <f t="shared" si="59"/>
        <v>P0160|Jan</v>
      </c>
    </row>
    <row r="1923" spans="1:10" ht="15" customHeight="1" x14ac:dyDescent="0.25">
      <c r="A1923" s="2" t="s">
        <v>355</v>
      </c>
      <c r="B1923" s="2" t="s">
        <v>12</v>
      </c>
      <c r="C1923" s="4">
        <v>10.801796696416099</v>
      </c>
      <c r="D1923" s="4">
        <v>7.19</v>
      </c>
      <c r="E1923" s="4">
        <v>627.84551471903603</v>
      </c>
      <c r="F1923" s="4">
        <v>79.222688584547498</v>
      </c>
      <c r="G1923" s="4">
        <v>85.96</v>
      </c>
      <c r="H1923" s="4">
        <v>55.84</v>
      </c>
      <c r="I1923" s="5">
        <f t="shared" si="58"/>
        <v>866.85999999999979</v>
      </c>
      <c r="J1923" s="11" t="str">
        <f t="shared" si="59"/>
        <v>P0160|Feb</v>
      </c>
    </row>
    <row r="1924" spans="1:10" ht="15" customHeight="1" x14ac:dyDescent="0.25">
      <c r="A1924" s="2" t="s">
        <v>355</v>
      </c>
      <c r="B1924" s="2" t="s">
        <v>13</v>
      </c>
      <c r="C1924" s="4">
        <v>53.075253672913803</v>
      </c>
      <c r="D1924" s="4">
        <v>5.23</v>
      </c>
      <c r="E1924" s="4">
        <v>505.615407114091</v>
      </c>
      <c r="F1924" s="4">
        <v>79.749339212995295</v>
      </c>
      <c r="G1924" s="4">
        <v>85.96</v>
      </c>
      <c r="H1924" s="4">
        <v>55.84</v>
      </c>
      <c r="I1924" s="5">
        <f t="shared" si="58"/>
        <v>785.47000000000025</v>
      </c>
      <c r="J1924" s="11" t="str">
        <f t="shared" si="59"/>
        <v>P0160|Mar</v>
      </c>
    </row>
    <row r="1925" spans="1:10" ht="15" customHeight="1" x14ac:dyDescent="0.25">
      <c r="A1925" s="2" t="s">
        <v>357</v>
      </c>
      <c r="B1925" s="2" t="s">
        <v>2</v>
      </c>
      <c r="C1925" s="4">
        <v>15.056384766551499</v>
      </c>
      <c r="D1925" s="4">
        <v>11.5</v>
      </c>
      <c r="E1925" s="4">
        <v>278.453615233449</v>
      </c>
      <c r="F1925" s="4">
        <v>0</v>
      </c>
      <c r="G1925" s="4">
        <v>85.96</v>
      </c>
      <c r="H1925" s="4">
        <v>19.87</v>
      </c>
      <c r="I1925" s="5">
        <f t="shared" ref="I1925:I1988" si="60">SUM(C1925:H1925)</f>
        <v>410.84000000000049</v>
      </c>
      <c r="J1925" s="11" t="str">
        <f t="shared" ref="J1925:J1988" si="61">A1925&amp;"|"&amp;B1925</f>
        <v>P0161|Apr</v>
      </c>
    </row>
    <row r="1926" spans="1:10" ht="15" customHeight="1" x14ac:dyDescent="0.25">
      <c r="A1926" s="2" t="s">
        <v>357</v>
      </c>
      <c r="B1926" s="2" t="s">
        <v>3</v>
      </c>
      <c r="C1926" s="4">
        <v>14.9148031442705</v>
      </c>
      <c r="D1926" s="4">
        <v>4.04</v>
      </c>
      <c r="E1926" s="4">
        <v>275.83519685572998</v>
      </c>
      <c r="F1926" s="4">
        <v>0</v>
      </c>
      <c r="G1926" s="4">
        <v>85.96</v>
      </c>
      <c r="H1926" s="4">
        <v>129.25</v>
      </c>
      <c r="I1926" s="5">
        <f t="shared" si="60"/>
        <v>510.00000000000045</v>
      </c>
      <c r="J1926" s="11" t="str">
        <f t="shared" si="61"/>
        <v>P0161|May</v>
      </c>
    </row>
    <row r="1927" spans="1:10" ht="15" customHeight="1" x14ac:dyDescent="0.25">
      <c r="A1927" s="2" t="s">
        <v>357</v>
      </c>
      <c r="B1927" s="2" t="s">
        <v>4</v>
      </c>
      <c r="C1927" s="4">
        <v>16.953445169098401</v>
      </c>
      <c r="D1927" s="4">
        <v>4.04</v>
      </c>
      <c r="E1927" s="4">
        <v>271.87655483090202</v>
      </c>
      <c r="F1927" s="4">
        <v>0</v>
      </c>
      <c r="G1927" s="4">
        <v>85.96</v>
      </c>
      <c r="H1927" s="4">
        <v>167.46</v>
      </c>
      <c r="I1927" s="5">
        <f t="shared" si="60"/>
        <v>546.29000000000042</v>
      </c>
      <c r="J1927" s="11" t="str">
        <f t="shared" si="61"/>
        <v>P0161|Jun</v>
      </c>
    </row>
    <row r="1928" spans="1:10" ht="15" customHeight="1" x14ac:dyDescent="0.25">
      <c r="A1928" s="2" t="s">
        <v>357</v>
      </c>
      <c r="B1928" s="2" t="s">
        <v>5</v>
      </c>
      <c r="C1928" s="4">
        <v>25.194447645864699</v>
      </c>
      <c r="D1928" s="4">
        <v>4.04</v>
      </c>
      <c r="E1928" s="4">
        <v>277.51555235413502</v>
      </c>
      <c r="F1928" s="4">
        <v>0</v>
      </c>
      <c r="G1928" s="4">
        <v>85.96</v>
      </c>
      <c r="H1928" s="4">
        <v>448.89</v>
      </c>
      <c r="I1928" s="5">
        <f t="shared" si="60"/>
        <v>841.59999999999968</v>
      </c>
      <c r="J1928" s="11" t="str">
        <f t="shared" si="61"/>
        <v>P0161|Jul</v>
      </c>
    </row>
    <row r="1929" spans="1:10" ht="15" customHeight="1" x14ac:dyDescent="0.25">
      <c r="A1929" s="2" t="s">
        <v>357</v>
      </c>
      <c r="B1929" s="2" t="s">
        <v>6</v>
      </c>
      <c r="C1929" s="4">
        <v>14.7867771389922</v>
      </c>
      <c r="D1929" s="4">
        <v>4.4400000000000004</v>
      </c>
      <c r="E1929" s="4">
        <v>263.71322286100798</v>
      </c>
      <c r="F1929" s="4">
        <v>0</v>
      </c>
      <c r="G1929" s="4">
        <v>85.96</v>
      </c>
      <c r="H1929" s="4">
        <v>414.07</v>
      </c>
      <c r="I1929" s="5">
        <f t="shared" si="60"/>
        <v>782.97000000000014</v>
      </c>
      <c r="J1929" s="11" t="str">
        <f t="shared" si="61"/>
        <v>P0161|Aug</v>
      </c>
    </row>
    <row r="1930" spans="1:10" ht="15" customHeight="1" x14ac:dyDescent="0.25">
      <c r="A1930" s="2" t="s">
        <v>357</v>
      </c>
      <c r="B1930" s="2" t="s">
        <v>7</v>
      </c>
      <c r="C1930" s="4">
        <v>19.2657372672051</v>
      </c>
      <c r="D1930" s="4">
        <v>8.98</v>
      </c>
      <c r="E1930" s="4">
        <v>274.94426273279498</v>
      </c>
      <c r="F1930" s="4">
        <v>0</v>
      </c>
      <c r="G1930" s="4">
        <v>85.96</v>
      </c>
      <c r="H1930" s="4">
        <v>88.65</v>
      </c>
      <c r="I1930" s="5">
        <f t="shared" si="60"/>
        <v>477.80000000000007</v>
      </c>
      <c r="J1930" s="11" t="str">
        <f t="shared" si="61"/>
        <v>P0161|Sep</v>
      </c>
    </row>
    <row r="1931" spans="1:10" ht="15" customHeight="1" x14ac:dyDescent="0.25">
      <c r="A1931" s="2" t="s">
        <v>357</v>
      </c>
      <c r="B1931" s="2" t="s">
        <v>8</v>
      </c>
      <c r="C1931" s="4">
        <v>25.8477023498695</v>
      </c>
      <c r="D1931" s="4">
        <v>8.9</v>
      </c>
      <c r="E1931" s="4">
        <v>274.14229765013101</v>
      </c>
      <c r="F1931" s="4">
        <v>0</v>
      </c>
      <c r="G1931" s="4">
        <v>85.96</v>
      </c>
      <c r="H1931" s="4">
        <v>61.32</v>
      </c>
      <c r="I1931" s="5">
        <f t="shared" si="60"/>
        <v>456.17000000000047</v>
      </c>
      <c r="J1931" s="11" t="str">
        <f t="shared" si="61"/>
        <v>P0161|Oct</v>
      </c>
    </row>
    <row r="1932" spans="1:10" ht="15" customHeight="1" x14ac:dyDescent="0.25">
      <c r="A1932" s="2" t="s">
        <v>357</v>
      </c>
      <c r="B1932" s="2" t="s">
        <v>9</v>
      </c>
      <c r="C1932" s="4">
        <v>31.130072453053401</v>
      </c>
      <c r="D1932" s="4">
        <v>4.88</v>
      </c>
      <c r="E1932" s="4">
        <v>249.611119325743</v>
      </c>
      <c r="F1932" s="4">
        <v>80.998808221203603</v>
      </c>
      <c r="G1932" s="4">
        <v>85.96</v>
      </c>
      <c r="H1932" s="4">
        <v>15.82</v>
      </c>
      <c r="I1932" s="5">
        <f t="shared" si="60"/>
        <v>468.4</v>
      </c>
      <c r="J1932" s="11" t="str">
        <f t="shared" si="61"/>
        <v>P0161|Nov</v>
      </c>
    </row>
    <row r="1933" spans="1:10" ht="15" customHeight="1" x14ac:dyDescent="0.25">
      <c r="A1933" s="2" t="s">
        <v>357</v>
      </c>
      <c r="B1933" s="2" t="s">
        <v>10</v>
      </c>
      <c r="C1933" s="4">
        <v>10.734560545905699</v>
      </c>
      <c r="D1933" s="4">
        <v>4.04</v>
      </c>
      <c r="E1933" s="4">
        <v>496.313895781638</v>
      </c>
      <c r="F1933" s="4">
        <v>64.421543672456593</v>
      </c>
      <c r="G1933" s="4">
        <v>85.96</v>
      </c>
      <c r="H1933" s="4">
        <v>27.92</v>
      </c>
      <c r="I1933" s="5">
        <f t="shared" si="60"/>
        <v>689.39000000000021</v>
      </c>
      <c r="J1933" s="11" t="str">
        <f t="shared" si="61"/>
        <v>P0161|Dec</v>
      </c>
    </row>
    <row r="1934" spans="1:10" ht="15" customHeight="1" x14ac:dyDescent="0.25">
      <c r="A1934" s="2" t="s">
        <v>357</v>
      </c>
      <c r="B1934" s="2" t="s">
        <v>11</v>
      </c>
      <c r="C1934" s="4">
        <v>11.4984435435435</v>
      </c>
      <c r="D1934" s="4">
        <v>4.57</v>
      </c>
      <c r="E1934" s="4">
        <v>425.30570570570598</v>
      </c>
      <c r="F1934" s="4">
        <v>69.005850750750795</v>
      </c>
      <c r="G1934" s="4">
        <v>85.96</v>
      </c>
      <c r="H1934" s="4">
        <v>27.92</v>
      </c>
      <c r="I1934" s="5">
        <f t="shared" si="60"/>
        <v>624.26000000000022</v>
      </c>
      <c r="J1934" s="11" t="str">
        <f t="shared" si="61"/>
        <v>P0161|Jan</v>
      </c>
    </row>
    <row r="1935" spans="1:10" ht="15" customHeight="1" x14ac:dyDescent="0.25">
      <c r="A1935" s="2" t="s">
        <v>357</v>
      </c>
      <c r="B1935" s="2" t="s">
        <v>12</v>
      </c>
      <c r="C1935" s="4">
        <v>186.190352771313</v>
      </c>
      <c r="D1935" s="4">
        <v>10.25</v>
      </c>
      <c r="E1935" s="4">
        <v>376.11499008706102</v>
      </c>
      <c r="F1935" s="4">
        <v>61.024657141625703</v>
      </c>
      <c r="G1935" s="4">
        <v>85.96</v>
      </c>
      <c r="H1935" s="4">
        <v>27.92</v>
      </c>
      <c r="I1935" s="5">
        <f t="shared" si="60"/>
        <v>747.4599999999997</v>
      </c>
      <c r="J1935" s="11" t="str">
        <f t="shared" si="61"/>
        <v>P0161|Feb</v>
      </c>
    </row>
    <row r="1936" spans="1:10" ht="15" customHeight="1" x14ac:dyDescent="0.25">
      <c r="A1936" s="2" t="s">
        <v>357</v>
      </c>
      <c r="B1936" s="2" t="s">
        <v>13</v>
      </c>
      <c r="C1936" s="4">
        <v>12.074581749049401</v>
      </c>
      <c r="D1936" s="4">
        <v>5.09</v>
      </c>
      <c r="E1936" s="4">
        <v>334.96197718631203</v>
      </c>
      <c r="F1936" s="4">
        <v>72.463441064638801</v>
      </c>
      <c r="G1936" s="4">
        <v>85.96</v>
      </c>
      <c r="H1936" s="4">
        <v>27.92</v>
      </c>
      <c r="I1936" s="5">
        <f t="shared" si="60"/>
        <v>538.47000000000014</v>
      </c>
      <c r="J1936" s="11" t="str">
        <f t="shared" si="61"/>
        <v>P0161|Mar</v>
      </c>
    </row>
    <row r="1937" spans="1:10" ht="15" customHeight="1" x14ac:dyDescent="0.25">
      <c r="A1937" s="2" t="s">
        <v>359</v>
      </c>
      <c r="B1937" s="2" t="s">
        <v>2</v>
      </c>
      <c r="C1937" s="4">
        <v>45.809950694128702</v>
      </c>
      <c r="D1937" s="4">
        <v>9.5</v>
      </c>
      <c r="E1937" s="4">
        <v>550.47004930587104</v>
      </c>
      <c r="F1937" s="4">
        <v>0</v>
      </c>
      <c r="G1937" s="4">
        <v>85.96</v>
      </c>
      <c r="H1937" s="4">
        <v>79.5</v>
      </c>
      <c r="I1937" s="5">
        <f t="shared" si="60"/>
        <v>771.23999999999978</v>
      </c>
      <c r="J1937" s="11" t="str">
        <f t="shared" si="61"/>
        <v>P0162|Apr</v>
      </c>
    </row>
    <row r="1938" spans="1:10" ht="15" customHeight="1" x14ac:dyDescent="0.25">
      <c r="A1938" s="2" t="s">
        <v>359</v>
      </c>
      <c r="B1938" s="2" t="s">
        <v>3</v>
      </c>
      <c r="C1938" s="4">
        <v>74.389082648204194</v>
      </c>
      <c r="D1938" s="4">
        <v>5.54</v>
      </c>
      <c r="E1938" s="4">
        <v>539.08091735179596</v>
      </c>
      <c r="F1938" s="4">
        <v>0</v>
      </c>
      <c r="G1938" s="4">
        <v>85.96</v>
      </c>
      <c r="H1938" s="4">
        <v>516.99</v>
      </c>
      <c r="I1938" s="5">
        <f t="shared" si="60"/>
        <v>1221.9600000000003</v>
      </c>
      <c r="J1938" s="11" t="str">
        <f t="shared" si="61"/>
        <v>P0162|May</v>
      </c>
    </row>
    <row r="1939" spans="1:10" ht="15" customHeight="1" x14ac:dyDescent="0.25">
      <c r="A1939" s="2" t="s">
        <v>359</v>
      </c>
      <c r="B1939" s="2" t="s">
        <v>4</v>
      </c>
      <c r="C1939" s="4">
        <v>35.464692499111301</v>
      </c>
      <c r="D1939" s="4">
        <v>12.14</v>
      </c>
      <c r="E1939" s="4">
        <v>541.19530750088904</v>
      </c>
      <c r="F1939" s="4">
        <v>0</v>
      </c>
      <c r="G1939" s="4">
        <v>85.96</v>
      </c>
      <c r="H1939" s="4">
        <v>669.84</v>
      </c>
      <c r="I1939" s="5">
        <f t="shared" si="60"/>
        <v>1344.6000000000004</v>
      </c>
      <c r="J1939" s="11" t="str">
        <f t="shared" si="61"/>
        <v>P0162|Jun</v>
      </c>
    </row>
    <row r="1940" spans="1:10" ht="15" customHeight="1" x14ac:dyDescent="0.25">
      <c r="A1940" s="2" t="s">
        <v>359</v>
      </c>
      <c r="B1940" s="2" t="s">
        <v>5</v>
      </c>
      <c r="C1940" s="4">
        <v>19.448770654815998</v>
      </c>
      <c r="D1940" s="4">
        <v>10.24</v>
      </c>
      <c r="E1940" s="4">
        <v>682.17122934518397</v>
      </c>
      <c r="F1940" s="4">
        <v>0</v>
      </c>
      <c r="G1940" s="4">
        <v>85.96</v>
      </c>
      <c r="H1940" s="4">
        <v>1795.54</v>
      </c>
      <c r="I1940" s="5">
        <f t="shared" si="60"/>
        <v>2593.36</v>
      </c>
      <c r="J1940" s="11" t="str">
        <f t="shared" si="61"/>
        <v>P0162|Jul</v>
      </c>
    </row>
    <row r="1941" spans="1:10" ht="15" customHeight="1" x14ac:dyDescent="0.25">
      <c r="A1941" s="2" t="s">
        <v>359</v>
      </c>
      <c r="B1941" s="2" t="s">
        <v>6</v>
      </c>
      <c r="C1941" s="4">
        <v>50.479408381265401</v>
      </c>
      <c r="D1941" s="4">
        <v>10.39</v>
      </c>
      <c r="E1941" s="4">
        <v>667.44059161873497</v>
      </c>
      <c r="F1941" s="4">
        <v>0</v>
      </c>
      <c r="G1941" s="4">
        <v>85.96</v>
      </c>
      <c r="H1941" s="4">
        <v>1656.27</v>
      </c>
      <c r="I1941" s="5">
        <f t="shared" si="60"/>
        <v>2470.5400000000004</v>
      </c>
      <c r="J1941" s="11" t="str">
        <f t="shared" si="61"/>
        <v>P0162|Aug</v>
      </c>
    </row>
    <row r="1942" spans="1:10" ht="15" customHeight="1" x14ac:dyDescent="0.25">
      <c r="A1942" s="2" t="s">
        <v>359</v>
      </c>
      <c r="B1942" s="2" t="s">
        <v>7</v>
      </c>
      <c r="C1942" s="4">
        <v>64.169505087725199</v>
      </c>
      <c r="D1942" s="4">
        <v>11.1</v>
      </c>
      <c r="E1942" s="4">
        <v>532.56049491227498</v>
      </c>
      <c r="F1942" s="4">
        <v>0</v>
      </c>
      <c r="G1942" s="4">
        <v>85.96</v>
      </c>
      <c r="H1942" s="4">
        <v>354.6</v>
      </c>
      <c r="I1942" s="5">
        <f t="shared" si="60"/>
        <v>1048.3900000000003</v>
      </c>
      <c r="J1942" s="11" t="str">
        <f t="shared" si="61"/>
        <v>P0162|Sep</v>
      </c>
    </row>
    <row r="1943" spans="1:10" ht="15" customHeight="1" x14ac:dyDescent="0.25">
      <c r="A1943" s="2" t="s">
        <v>359</v>
      </c>
      <c r="B1943" s="2" t="s">
        <v>8</v>
      </c>
      <c r="C1943" s="4">
        <v>32.5178299288091</v>
      </c>
      <c r="D1943" s="4">
        <v>15.92</v>
      </c>
      <c r="E1943" s="4">
        <v>552.78217007119099</v>
      </c>
      <c r="F1943" s="4">
        <v>0</v>
      </c>
      <c r="G1943" s="4">
        <v>85.96</v>
      </c>
      <c r="H1943" s="4">
        <v>245.27</v>
      </c>
      <c r="I1943" s="5">
        <f t="shared" si="60"/>
        <v>932.45000000000016</v>
      </c>
      <c r="J1943" s="11" t="str">
        <f t="shared" si="61"/>
        <v>P0162|Oct</v>
      </c>
    </row>
    <row r="1944" spans="1:10" ht="15" customHeight="1" x14ac:dyDescent="0.25">
      <c r="A1944" s="2" t="s">
        <v>359</v>
      </c>
      <c r="B1944" s="2" t="s">
        <v>9</v>
      </c>
      <c r="C1944" s="4">
        <v>36.1689182403668</v>
      </c>
      <c r="D1944" s="4">
        <v>14.1</v>
      </c>
      <c r="E1944" s="4">
        <v>498.36087763344602</v>
      </c>
      <c r="F1944" s="4">
        <v>157.21020412618699</v>
      </c>
      <c r="G1944" s="4">
        <v>85.96</v>
      </c>
      <c r="H1944" s="4">
        <v>63.29</v>
      </c>
      <c r="I1944" s="5">
        <f t="shared" si="60"/>
        <v>855.0899999999998</v>
      </c>
      <c r="J1944" s="11" t="str">
        <f t="shared" si="61"/>
        <v>P0162|Nov</v>
      </c>
    </row>
    <row r="1945" spans="1:10" ht="15" customHeight="1" x14ac:dyDescent="0.25">
      <c r="A1945" s="2" t="s">
        <v>359</v>
      </c>
      <c r="B1945" s="2" t="s">
        <v>10</v>
      </c>
      <c r="C1945" s="4">
        <v>55.126163910792698</v>
      </c>
      <c r="D1945" s="4">
        <v>19.54</v>
      </c>
      <c r="E1945" s="4">
        <v>1082.2985081147201</v>
      </c>
      <c r="F1945" s="4">
        <v>113.805327974487</v>
      </c>
      <c r="G1945" s="4">
        <v>85.96</v>
      </c>
      <c r="H1945" s="4">
        <v>111.67</v>
      </c>
      <c r="I1945" s="5">
        <f t="shared" si="60"/>
        <v>1468.3999999999999</v>
      </c>
      <c r="J1945" s="11" t="str">
        <f t="shared" si="61"/>
        <v>P0162|Dec</v>
      </c>
    </row>
    <row r="1946" spans="1:10" ht="15" customHeight="1" x14ac:dyDescent="0.25">
      <c r="A1946" s="2" t="s">
        <v>359</v>
      </c>
      <c r="B1946" s="2" t="s">
        <v>11</v>
      </c>
      <c r="C1946" s="4">
        <v>26.347196136302699</v>
      </c>
      <c r="D1946" s="4">
        <v>12.44</v>
      </c>
      <c r="E1946" s="4">
        <v>1086.8218406224801</v>
      </c>
      <c r="F1946" s="4">
        <v>114.280963241213</v>
      </c>
      <c r="G1946" s="4">
        <v>85.96</v>
      </c>
      <c r="H1946" s="4">
        <v>111.67</v>
      </c>
      <c r="I1946" s="5">
        <f t="shared" si="60"/>
        <v>1437.5199999999959</v>
      </c>
      <c r="J1946" s="11" t="str">
        <f t="shared" si="61"/>
        <v>P0162|Jan</v>
      </c>
    </row>
    <row r="1947" spans="1:10" ht="15" customHeight="1" x14ac:dyDescent="0.25">
      <c r="A1947" s="2" t="s">
        <v>359</v>
      </c>
      <c r="B1947" s="2" t="s">
        <v>12</v>
      </c>
      <c r="C1947" s="4">
        <v>41.188713763892103</v>
      </c>
      <c r="D1947" s="4">
        <v>12.48</v>
      </c>
      <c r="E1947" s="4">
        <v>945.87860418123898</v>
      </c>
      <c r="F1947" s="4">
        <v>119.35268205486901</v>
      </c>
      <c r="G1947" s="4">
        <v>85.96</v>
      </c>
      <c r="H1947" s="4">
        <v>111.67</v>
      </c>
      <c r="I1947" s="5">
        <f t="shared" si="60"/>
        <v>1316.5300000000002</v>
      </c>
      <c r="J1947" s="11" t="str">
        <f t="shared" si="61"/>
        <v>P0162|Feb</v>
      </c>
    </row>
    <row r="1948" spans="1:10" ht="15" customHeight="1" x14ac:dyDescent="0.25">
      <c r="A1948" s="2" t="s">
        <v>359</v>
      </c>
      <c r="B1948" s="2" t="s">
        <v>13</v>
      </c>
      <c r="C1948" s="4">
        <v>30.540135858377901</v>
      </c>
      <c r="D1948" s="4">
        <v>13.91</v>
      </c>
      <c r="E1948" s="4">
        <v>795.91272128447895</v>
      </c>
      <c r="F1948" s="4">
        <v>125.537142857143</v>
      </c>
      <c r="G1948" s="4">
        <v>85.96</v>
      </c>
      <c r="H1948" s="4">
        <v>111.67</v>
      </c>
      <c r="I1948" s="5">
        <f t="shared" si="60"/>
        <v>1163.53</v>
      </c>
      <c r="J1948" s="11" t="str">
        <f t="shared" si="61"/>
        <v>P0162|Mar</v>
      </c>
    </row>
    <row r="1949" spans="1:10" ht="15" customHeight="1" x14ac:dyDescent="0.25">
      <c r="A1949" s="2" t="s">
        <v>361</v>
      </c>
      <c r="B1949" s="2" t="s">
        <v>2</v>
      </c>
      <c r="C1949" s="4">
        <v>73.040451166367603</v>
      </c>
      <c r="D1949" s="4">
        <v>19.32</v>
      </c>
      <c r="E1949" s="4">
        <v>657.75954883363204</v>
      </c>
      <c r="F1949" s="4">
        <v>0</v>
      </c>
      <c r="G1949" s="4">
        <v>85.96</v>
      </c>
      <c r="H1949" s="4">
        <v>99.37</v>
      </c>
      <c r="I1949" s="5">
        <f t="shared" si="60"/>
        <v>935.4499999999997</v>
      </c>
      <c r="J1949" s="11" t="str">
        <f t="shared" si="61"/>
        <v>P0163|Apr</v>
      </c>
    </row>
    <row r="1950" spans="1:10" ht="15" customHeight="1" x14ac:dyDescent="0.25">
      <c r="A1950" s="2" t="s">
        <v>361</v>
      </c>
      <c r="B1950" s="2" t="s">
        <v>3</v>
      </c>
      <c r="C1950" s="4">
        <v>70.483162921027102</v>
      </c>
      <c r="D1950" s="4">
        <v>16.649999999999999</v>
      </c>
      <c r="E1950" s="4">
        <v>660.12683707897304</v>
      </c>
      <c r="F1950" s="4">
        <v>0</v>
      </c>
      <c r="G1950" s="4">
        <v>85.96</v>
      </c>
      <c r="H1950" s="4">
        <v>646.23</v>
      </c>
      <c r="I1950" s="5">
        <f t="shared" si="60"/>
        <v>1479.4500000000003</v>
      </c>
      <c r="J1950" s="11" t="str">
        <f t="shared" si="61"/>
        <v>P0163|May</v>
      </c>
    </row>
    <row r="1951" spans="1:10" ht="15" customHeight="1" x14ac:dyDescent="0.25">
      <c r="A1951" s="2" t="s">
        <v>361</v>
      </c>
      <c r="B1951" s="2" t="s">
        <v>4</v>
      </c>
      <c r="C1951" s="4">
        <v>83.233596059113296</v>
      </c>
      <c r="D1951" s="4">
        <v>18.84</v>
      </c>
      <c r="E1951" s="4">
        <v>637.156403940887</v>
      </c>
      <c r="F1951" s="4">
        <v>0</v>
      </c>
      <c r="G1951" s="4">
        <v>85.96</v>
      </c>
      <c r="H1951" s="4">
        <v>837.3</v>
      </c>
      <c r="I1951" s="5">
        <f t="shared" si="60"/>
        <v>1662.4900000000002</v>
      </c>
      <c r="J1951" s="11" t="str">
        <f t="shared" si="61"/>
        <v>P0163|Jun</v>
      </c>
    </row>
    <row r="1952" spans="1:10" ht="15" customHeight="1" x14ac:dyDescent="0.25">
      <c r="A1952" s="2" t="s">
        <v>361</v>
      </c>
      <c r="B1952" s="2" t="s">
        <v>5</v>
      </c>
      <c r="C1952" s="4">
        <v>66.622918122958794</v>
      </c>
      <c r="D1952" s="4">
        <v>8.39</v>
      </c>
      <c r="E1952" s="4">
        <v>636.80708187704101</v>
      </c>
      <c r="F1952" s="4">
        <v>0</v>
      </c>
      <c r="G1952" s="4">
        <v>85.96</v>
      </c>
      <c r="H1952" s="4">
        <v>2244.4299999999998</v>
      </c>
      <c r="I1952" s="5">
        <f t="shared" si="60"/>
        <v>3042.2099999999996</v>
      </c>
      <c r="J1952" s="11" t="str">
        <f t="shared" si="61"/>
        <v>P0163|Jul</v>
      </c>
    </row>
    <row r="1953" spans="1:10" ht="15" customHeight="1" x14ac:dyDescent="0.25">
      <c r="A1953" s="2" t="s">
        <v>361</v>
      </c>
      <c r="B1953" s="2" t="s">
        <v>6</v>
      </c>
      <c r="C1953" s="4">
        <v>60.778403147419603</v>
      </c>
      <c r="D1953" s="4">
        <v>21.26</v>
      </c>
      <c r="E1953" s="4">
        <v>647.10159685257997</v>
      </c>
      <c r="F1953" s="4">
        <v>0</v>
      </c>
      <c r="G1953" s="4">
        <v>85.96</v>
      </c>
      <c r="H1953" s="4">
        <v>2070.33</v>
      </c>
      <c r="I1953" s="5">
        <f t="shared" si="60"/>
        <v>2885.4299999999994</v>
      </c>
      <c r="J1953" s="11" t="str">
        <f t="shared" si="61"/>
        <v>P0163|Aug</v>
      </c>
    </row>
    <row r="1954" spans="1:10" ht="15" customHeight="1" x14ac:dyDescent="0.25">
      <c r="A1954" s="2" t="s">
        <v>361</v>
      </c>
      <c r="B1954" s="2" t="s">
        <v>7</v>
      </c>
      <c r="C1954" s="4">
        <v>51.051461716937297</v>
      </c>
      <c r="D1954" s="4">
        <v>21.83</v>
      </c>
      <c r="E1954" s="4">
        <v>658.72853828306302</v>
      </c>
      <c r="F1954" s="4">
        <v>0</v>
      </c>
      <c r="G1954" s="4">
        <v>85.96</v>
      </c>
      <c r="H1954" s="4">
        <v>443.25</v>
      </c>
      <c r="I1954" s="5">
        <f t="shared" si="60"/>
        <v>1260.8200000000004</v>
      </c>
      <c r="J1954" s="11" t="str">
        <f t="shared" si="61"/>
        <v>P0163|Sep</v>
      </c>
    </row>
    <row r="1955" spans="1:10" ht="15" customHeight="1" x14ac:dyDescent="0.25">
      <c r="A1955" s="2" t="s">
        <v>361</v>
      </c>
      <c r="B1955" s="2" t="s">
        <v>8</v>
      </c>
      <c r="C1955" s="4">
        <v>33.710948333031901</v>
      </c>
      <c r="D1955" s="4">
        <v>8.85</v>
      </c>
      <c r="E1955" s="4">
        <v>676.78905166696802</v>
      </c>
      <c r="F1955" s="4">
        <v>0</v>
      </c>
      <c r="G1955" s="4">
        <v>85.96</v>
      </c>
      <c r="H1955" s="4">
        <v>306.58</v>
      </c>
      <c r="I1955" s="5">
        <f t="shared" si="60"/>
        <v>1111.8899999999999</v>
      </c>
      <c r="J1955" s="11" t="str">
        <f t="shared" si="61"/>
        <v>P0163|Oct</v>
      </c>
    </row>
    <row r="1956" spans="1:10" ht="15" customHeight="1" x14ac:dyDescent="0.25">
      <c r="A1956" s="2" t="s">
        <v>361</v>
      </c>
      <c r="B1956" s="2" t="s">
        <v>9</v>
      </c>
      <c r="C1956" s="4">
        <v>32.253324116318701</v>
      </c>
      <c r="D1956" s="4">
        <v>18.11</v>
      </c>
      <c r="E1956" s="4">
        <v>598.47624314484494</v>
      </c>
      <c r="F1956" s="4">
        <v>191.19043273883599</v>
      </c>
      <c r="G1956" s="4">
        <v>85.96</v>
      </c>
      <c r="H1956" s="4">
        <v>79.11</v>
      </c>
      <c r="I1956" s="5">
        <f t="shared" si="60"/>
        <v>1005.0999999999997</v>
      </c>
      <c r="J1956" s="11" t="str">
        <f t="shared" si="61"/>
        <v>P0163|Nov</v>
      </c>
    </row>
    <row r="1957" spans="1:10" ht="15" customHeight="1" x14ac:dyDescent="0.25">
      <c r="A1957" s="2" t="s">
        <v>361</v>
      </c>
      <c r="B1957" s="2" t="s">
        <v>10</v>
      </c>
      <c r="C1957" s="4">
        <v>50.992858607663202</v>
      </c>
      <c r="D1957" s="4">
        <v>9.02</v>
      </c>
      <c r="E1957" s="4">
        <v>1133.1746357258501</v>
      </c>
      <c r="F1957" s="4">
        <v>144.80250566648701</v>
      </c>
      <c r="G1957" s="4">
        <v>85.96</v>
      </c>
      <c r="H1957" s="4">
        <v>139.59</v>
      </c>
      <c r="I1957" s="5">
        <f t="shared" si="60"/>
        <v>1563.5400000000002</v>
      </c>
      <c r="J1957" s="11" t="str">
        <f t="shared" si="61"/>
        <v>P0163|Dec</v>
      </c>
    </row>
    <row r="1958" spans="1:10" ht="15" customHeight="1" x14ac:dyDescent="0.25">
      <c r="A1958" s="2" t="s">
        <v>361</v>
      </c>
      <c r="B1958" s="2" t="s">
        <v>11</v>
      </c>
      <c r="C1958" s="4">
        <v>59.297542213640497</v>
      </c>
      <c r="D1958" s="4">
        <v>13.79</v>
      </c>
      <c r="E1958" s="4">
        <v>967.87310637967005</v>
      </c>
      <c r="F1958" s="4">
        <v>154.59935140668901</v>
      </c>
      <c r="G1958" s="4">
        <v>85.96</v>
      </c>
      <c r="H1958" s="4">
        <v>139.59</v>
      </c>
      <c r="I1958" s="5">
        <f t="shared" si="60"/>
        <v>1421.1099999999994</v>
      </c>
      <c r="J1958" s="11" t="str">
        <f t="shared" si="61"/>
        <v>P0163|Jan</v>
      </c>
    </row>
    <row r="1959" spans="1:10" ht="15" customHeight="1" x14ac:dyDescent="0.25">
      <c r="A1959" s="2" t="s">
        <v>361</v>
      </c>
      <c r="B1959" s="2" t="s">
        <v>12</v>
      </c>
      <c r="C1959" s="4">
        <v>67.044945076172198</v>
      </c>
      <c r="D1959" s="4">
        <v>17.86</v>
      </c>
      <c r="E1959" s="4">
        <v>972.29016264664597</v>
      </c>
      <c r="F1959" s="4">
        <v>155.30489227718201</v>
      </c>
      <c r="G1959" s="4">
        <v>85.96</v>
      </c>
      <c r="H1959" s="4">
        <v>139.59</v>
      </c>
      <c r="I1959" s="5">
        <f t="shared" si="60"/>
        <v>1438.0500000000002</v>
      </c>
      <c r="J1959" s="11" t="str">
        <f t="shared" si="61"/>
        <v>P0163|Feb</v>
      </c>
    </row>
    <row r="1960" spans="1:10" ht="15" customHeight="1" x14ac:dyDescent="0.25">
      <c r="A1960" s="2" t="s">
        <v>361</v>
      </c>
      <c r="B1960" s="2" t="s">
        <v>13</v>
      </c>
      <c r="C1960" s="4">
        <v>30.096837844674901</v>
      </c>
      <c r="D1960" s="4">
        <v>18.399999999999999</v>
      </c>
      <c r="E1960" s="4">
        <v>792.55006324310602</v>
      </c>
      <c r="F1960" s="4">
        <v>168.79309891221899</v>
      </c>
      <c r="G1960" s="4">
        <v>85.96</v>
      </c>
      <c r="H1960" s="4">
        <v>139.59</v>
      </c>
      <c r="I1960" s="5">
        <f t="shared" si="60"/>
        <v>1235.3899999999999</v>
      </c>
      <c r="J1960" s="11" t="str">
        <f t="shared" si="61"/>
        <v>P0163|Mar</v>
      </c>
    </row>
    <row r="1961" spans="1:10" ht="15" customHeight="1" x14ac:dyDescent="0.25">
      <c r="A1961" s="2" t="s">
        <v>363</v>
      </c>
      <c r="B1961" s="2" t="s">
        <v>2</v>
      </c>
      <c r="C1961" s="4">
        <v>48.209453702543499</v>
      </c>
      <c r="D1961" s="4">
        <v>5.86</v>
      </c>
      <c r="E1961" s="4">
        <v>444.44054629745602</v>
      </c>
      <c r="F1961" s="4">
        <v>0</v>
      </c>
      <c r="G1961" s="4">
        <v>85.96</v>
      </c>
      <c r="H1961" s="4">
        <v>59.62</v>
      </c>
      <c r="I1961" s="5">
        <f t="shared" si="60"/>
        <v>644.08999999999958</v>
      </c>
      <c r="J1961" s="11" t="str">
        <f t="shared" si="61"/>
        <v>P0164|Apr</v>
      </c>
    </row>
    <row r="1962" spans="1:10" ht="15" customHeight="1" x14ac:dyDescent="0.25">
      <c r="A1962" s="2" t="s">
        <v>363</v>
      </c>
      <c r="B1962" s="2" t="s">
        <v>3</v>
      </c>
      <c r="C1962" s="4">
        <v>15.8605331663461</v>
      </c>
      <c r="D1962" s="4">
        <v>7.84</v>
      </c>
      <c r="E1962" s="4">
        <v>452.55946683365403</v>
      </c>
      <c r="F1962" s="4">
        <v>0</v>
      </c>
      <c r="G1962" s="4">
        <v>85.96</v>
      </c>
      <c r="H1962" s="4">
        <v>387.74</v>
      </c>
      <c r="I1962" s="5">
        <f t="shared" si="60"/>
        <v>949.96000000000015</v>
      </c>
      <c r="J1962" s="11" t="str">
        <f t="shared" si="61"/>
        <v>P0164|May</v>
      </c>
    </row>
    <row r="1963" spans="1:10" ht="15" customHeight="1" x14ac:dyDescent="0.25">
      <c r="A1963" s="2" t="s">
        <v>363</v>
      </c>
      <c r="B1963" s="2" t="s">
        <v>4</v>
      </c>
      <c r="C1963" s="4">
        <v>31.1013799058763</v>
      </c>
      <c r="D1963" s="4">
        <v>12.67</v>
      </c>
      <c r="E1963" s="4">
        <v>430.35862009412398</v>
      </c>
      <c r="F1963" s="4">
        <v>0</v>
      </c>
      <c r="G1963" s="4">
        <v>85.96</v>
      </c>
      <c r="H1963" s="4">
        <v>502.38</v>
      </c>
      <c r="I1963" s="5">
        <f t="shared" si="60"/>
        <v>1062.4700000000003</v>
      </c>
      <c r="J1963" s="11" t="str">
        <f t="shared" si="61"/>
        <v>P0164|Jun</v>
      </c>
    </row>
    <row r="1964" spans="1:10" ht="15" customHeight="1" x14ac:dyDescent="0.25">
      <c r="A1964" s="2" t="s">
        <v>363</v>
      </c>
      <c r="B1964" s="2" t="s">
        <v>5</v>
      </c>
      <c r="C1964" s="4">
        <v>49.959695044472703</v>
      </c>
      <c r="D1964" s="4">
        <v>4.04</v>
      </c>
      <c r="E1964" s="4">
        <v>536.88030495552698</v>
      </c>
      <c r="F1964" s="4">
        <v>0</v>
      </c>
      <c r="G1964" s="4">
        <v>85.96</v>
      </c>
      <c r="H1964" s="4">
        <v>1346.66</v>
      </c>
      <c r="I1964" s="5">
        <f t="shared" si="60"/>
        <v>2023.4999999999998</v>
      </c>
      <c r="J1964" s="11" t="str">
        <f t="shared" si="61"/>
        <v>P0164|Jul</v>
      </c>
    </row>
    <row r="1965" spans="1:10" ht="15" customHeight="1" x14ac:dyDescent="0.25">
      <c r="A1965" s="2" t="s">
        <v>363</v>
      </c>
      <c r="B1965" s="2" t="s">
        <v>6</v>
      </c>
      <c r="C1965" s="4">
        <v>42.5638725841088</v>
      </c>
      <c r="D1965" s="4">
        <v>14.25</v>
      </c>
      <c r="E1965" s="4">
        <v>546.16612741589097</v>
      </c>
      <c r="F1965" s="4">
        <v>0</v>
      </c>
      <c r="G1965" s="4">
        <v>85.96</v>
      </c>
      <c r="H1965" s="4">
        <v>1242.2</v>
      </c>
      <c r="I1965" s="5">
        <f t="shared" si="60"/>
        <v>1931.1399999999999</v>
      </c>
      <c r="J1965" s="11" t="str">
        <f t="shared" si="61"/>
        <v>P0164|Aug</v>
      </c>
    </row>
    <row r="1966" spans="1:10" ht="15" customHeight="1" x14ac:dyDescent="0.25">
      <c r="A1966" s="2" t="s">
        <v>363</v>
      </c>
      <c r="B1966" s="2" t="s">
        <v>7</v>
      </c>
      <c r="C1966" s="4">
        <v>28.452888425443199</v>
      </c>
      <c r="D1966" s="4">
        <v>7.04</v>
      </c>
      <c r="E1966" s="4">
        <v>434.02711157455701</v>
      </c>
      <c r="F1966" s="4">
        <v>0</v>
      </c>
      <c r="G1966" s="4">
        <v>85.96</v>
      </c>
      <c r="H1966" s="4">
        <v>265.95</v>
      </c>
      <c r="I1966" s="5">
        <f t="shared" si="60"/>
        <v>821.43000000000029</v>
      </c>
      <c r="J1966" s="11" t="str">
        <f t="shared" si="61"/>
        <v>P0164|Sep</v>
      </c>
    </row>
    <row r="1967" spans="1:10" ht="15" customHeight="1" x14ac:dyDescent="0.25">
      <c r="A1967" s="2" t="s">
        <v>363</v>
      </c>
      <c r="B1967" s="2" t="s">
        <v>8</v>
      </c>
      <c r="C1967" s="4">
        <v>42.741915028535203</v>
      </c>
      <c r="D1967" s="4">
        <v>12.58</v>
      </c>
      <c r="E1967" s="4">
        <v>449.258084971465</v>
      </c>
      <c r="F1967" s="4">
        <v>0</v>
      </c>
      <c r="G1967" s="4">
        <v>85.96</v>
      </c>
      <c r="H1967" s="4">
        <v>183.95</v>
      </c>
      <c r="I1967" s="5">
        <f t="shared" si="60"/>
        <v>774.49000000000024</v>
      </c>
      <c r="J1967" s="11" t="str">
        <f t="shared" si="61"/>
        <v>P0164|Oct</v>
      </c>
    </row>
    <row r="1968" spans="1:10" ht="15" customHeight="1" x14ac:dyDescent="0.25">
      <c r="A1968" s="2" t="s">
        <v>363</v>
      </c>
      <c r="B1968" s="2" t="s">
        <v>9</v>
      </c>
      <c r="C1968" s="4">
        <v>26.836270165732302</v>
      </c>
      <c r="D1968" s="4">
        <v>4.9000000000000004</v>
      </c>
      <c r="E1968" s="4">
        <v>531.80131704570499</v>
      </c>
      <c r="F1968" s="4">
        <v>111.842412788563</v>
      </c>
      <c r="G1968" s="4">
        <v>85.96</v>
      </c>
      <c r="H1968" s="4">
        <v>47.47</v>
      </c>
      <c r="I1968" s="5">
        <f t="shared" si="60"/>
        <v>808.8100000000004</v>
      </c>
      <c r="J1968" s="11" t="str">
        <f t="shared" si="61"/>
        <v>P0164|Nov</v>
      </c>
    </row>
    <row r="1969" spans="1:10" ht="15" customHeight="1" x14ac:dyDescent="0.25">
      <c r="A1969" s="2" t="s">
        <v>363</v>
      </c>
      <c r="B1969" s="2" t="s">
        <v>10</v>
      </c>
      <c r="C1969" s="4">
        <v>219.82785337469201</v>
      </c>
      <c r="D1969" s="4">
        <v>13.72</v>
      </c>
      <c r="E1969" s="4">
        <v>851.96440781578997</v>
      </c>
      <c r="F1969" s="4">
        <v>89.587738809518399</v>
      </c>
      <c r="G1969" s="4">
        <v>85.96</v>
      </c>
      <c r="H1969" s="4">
        <v>83.75</v>
      </c>
      <c r="I1969" s="5">
        <f t="shared" si="60"/>
        <v>1344.8100000000004</v>
      </c>
      <c r="J1969" s="11" t="str">
        <f t="shared" si="61"/>
        <v>P0164|Dec</v>
      </c>
    </row>
    <row r="1970" spans="1:10" ht="15" customHeight="1" x14ac:dyDescent="0.25">
      <c r="A1970" s="2" t="s">
        <v>363</v>
      </c>
      <c r="B1970" s="2" t="s">
        <v>11</v>
      </c>
      <c r="C1970" s="4">
        <v>41.549588193542299</v>
      </c>
      <c r="D1970" s="4">
        <v>9.17</v>
      </c>
      <c r="E1970" s="4">
        <v>880.73710007901298</v>
      </c>
      <c r="F1970" s="4">
        <v>92.613311727444398</v>
      </c>
      <c r="G1970" s="4">
        <v>85.96</v>
      </c>
      <c r="H1970" s="4">
        <v>83.75</v>
      </c>
      <c r="I1970" s="5">
        <f t="shared" si="60"/>
        <v>1193.7799999999997</v>
      </c>
      <c r="J1970" s="11" t="str">
        <f t="shared" si="61"/>
        <v>P0164|Jan</v>
      </c>
    </row>
    <row r="1971" spans="1:10" ht="15" customHeight="1" x14ac:dyDescent="0.25">
      <c r="A1971" s="2" t="s">
        <v>363</v>
      </c>
      <c r="B1971" s="2" t="s">
        <v>12</v>
      </c>
      <c r="C1971" s="4">
        <v>14.8525696824678</v>
      </c>
      <c r="D1971" s="4">
        <v>7.67</v>
      </c>
      <c r="E1971" s="4">
        <v>772.67703550410704</v>
      </c>
      <c r="F1971" s="4">
        <v>97.500394813425601</v>
      </c>
      <c r="G1971" s="4">
        <v>85.96</v>
      </c>
      <c r="H1971" s="4">
        <v>83.75</v>
      </c>
      <c r="I1971" s="5">
        <f t="shared" si="60"/>
        <v>1062.4100000000003</v>
      </c>
      <c r="J1971" s="11" t="str">
        <f t="shared" si="61"/>
        <v>P0164|Feb</v>
      </c>
    </row>
    <row r="1972" spans="1:10" ht="15" customHeight="1" x14ac:dyDescent="0.25">
      <c r="A1972" s="2" t="s">
        <v>363</v>
      </c>
      <c r="B1972" s="2" t="s">
        <v>13</v>
      </c>
      <c r="C1972" s="4">
        <v>23.214031462258099</v>
      </c>
      <c r="D1972" s="4">
        <v>9.25</v>
      </c>
      <c r="E1972" s="4">
        <v>778.60726643598605</v>
      </c>
      <c r="F1972" s="4">
        <v>98.248702101755697</v>
      </c>
      <c r="G1972" s="4">
        <v>85.96</v>
      </c>
      <c r="H1972" s="4">
        <v>83.75</v>
      </c>
      <c r="I1972" s="5">
        <f t="shared" si="60"/>
        <v>1079.0299999999997</v>
      </c>
      <c r="J1972" s="11" t="str">
        <f t="shared" si="61"/>
        <v>P0164|Mar</v>
      </c>
    </row>
    <row r="1973" spans="1:10" ht="15" customHeight="1" x14ac:dyDescent="0.25">
      <c r="A1973" s="2" t="s">
        <v>365</v>
      </c>
      <c r="B1973" s="2" t="s">
        <v>2</v>
      </c>
      <c r="C1973" s="4">
        <v>59.636766917293201</v>
      </c>
      <c r="D1973" s="4">
        <v>11.47</v>
      </c>
      <c r="E1973" s="4">
        <v>550.49323308270698</v>
      </c>
      <c r="F1973" s="4">
        <v>0</v>
      </c>
      <c r="G1973" s="4">
        <v>85.96</v>
      </c>
      <c r="H1973" s="4">
        <v>79.5</v>
      </c>
      <c r="I1973" s="5">
        <f t="shared" si="60"/>
        <v>787.06000000000017</v>
      </c>
      <c r="J1973" s="11" t="str">
        <f t="shared" si="61"/>
        <v>P0165|Apr</v>
      </c>
    </row>
    <row r="1974" spans="1:10" ht="15" customHeight="1" x14ac:dyDescent="0.25">
      <c r="A1974" s="2" t="s">
        <v>365</v>
      </c>
      <c r="B1974" s="2" t="s">
        <v>3</v>
      </c>
      <c r="C1974" s="4">
        <v>41.3779790940767</v>
      </c>
      <c r="D1974" s="4">
        <v>13.22</v>
      </c>
      <c r="E1974" s="4">
        <v>542.66202090592299</v>
      </c>
      <c r="F1974" s="4">
        <v>0</v>
      </c>
      <c r="G1974" s="4">
        <v>85.96</v>
      </c>
      <c r="H1974" s="4">
        <v>516.99</v>
      </c>
      <c r="I1974" s="5">
        <f t="shared" si="60"/>
        <v>1200.2099999999996</v>
      </c>
      <c r="J1974" s="11" t="str">
        <f t="shared" si="61"/>
        <v>P0165|May</v>
      </c>
    </row>
    <row r="1975" spans="1:10" ht="15" customHeight="1" x14ac:dyDescent="0.25">
      <c r="A1975" s="2" t="s">
        <v>365</v>
      </c>
      <c r="B1975" s="2" t="s">
        <v>4</v>
      </c>
      <c r="C1975" s="4">
        <v>352.90384406444798</v>
      </c>
      <c r="D1975" s="4">
        <v>19.16</v>
      </c>
      <c r="E1975" s="4">
        <v>419.72615593555201</v>
      </c>
      <c r="F1975" s="4">
        <v>0</v>
      </c>
      <c r="G1975" s="4">
        <v>85.96</v>
      </c>
      <c r="H1975" s="4">
        <v>669.84</v>
      </c>
      <c r="I1975" s="5">
        <f t="shared" si="60"/>
        <v>1547.5900000000001</v>
      </c>
      <c r="J1975" s="11" t="str">
        <f t="shared" si="61"/>
        <v>P0165|Jun</v>
      </c>
    </row>
    <row r="1976" spans="1:10" ht="15" customHeight="1" x14ac:dyDescent="0.25">
      <c r="A1976" s="2" t="s">
        <v>365</v>
      </c>
      <c r="B1976" s="2" t="s">
        <v>5</v>
      </c>
      <c r="C1976" s="4">
        <v>39.635536302448799</v>
      </c>
      <c r="D1976" s="4">
        <v>9.39</v>
      </c>
      <c r="E1976" s="4">
        <v>683.01446369755104</v>
      </c>
      <c r="F1976" s="4">
        <v>0</v>
      </c>
      <c r="G1976" s="4">
        <v>85.96</v>
      </c>
      <c r="H1976" s="4">
        <v>1795.54</v>
      </c>
      <c r="I1976" s="5">
        <f t="shared" si="60"/>
        <v>2613.54</v>
      </c>
      <c r="J1976" s="11" t="str">
        <f t="shared" si="61"/>
        <v>P0165|Jul</v>
      </c>
    </row>
    <row r="1977" spans="1:10" ht="15" customHeight="1" x14ac:dyDescent="0.25">
      <c r="A1977" s="2" t="s">
        <v>365</v>
      </c>
      <c r="B1977" s="2" t="s">
        <v>6</v>
      </c>
      <c r="C1977" s="4">
        <v>21.2262334536703</v>
      </c>
      <c r="D1977" s="4">
        <v>18.77</v>
      </c>
      <c r="E1977" s="4">
        <v>547.77376654632997</v>
      </c>
      <c r="F1977" s="4">
        <v>0</v>
      </c>
      <c r="G1977" s="4">
        <v>85.96</v>
      </c>
      <c r="H1977" s="4">
        <v>1656.27</v>
      </c>
      <c r="I1977" s="5">
        <f t="shared" si="60"/>
        <v>2330</v>
      </c>
      <c r="J1977" s="11" t="str">
        <f t="shared" si="61"/>
        <v>P0165|Aug</v>
      </c>
    </row>
    <row r="1978" spans="1:10" ht="15" customHeight="1" x14ac:dyDescent="0.25">
      <c r="A1978" s="2" t="s">
        <v>365</v>
      </c>
      <c r="B1978" s="2" t="s">
        <v>7</v>
      </c>
      <c r="C1978" s="4">
        <v>52.9318783825709</v>
      </c>
      <c r="D1978" s="4">
        <v>13.25</v>
      </c>
      <c r="E1978" s="4">
        <v>535.60812161742899</v>
      </c>
      <c r="F1978" s="4">
        <v>0</v>
      </c>
      <c r="G1978" s="4">
        <v>85.96</v>
      </c>
      <c r="H1978" s="4">
        <v>354.6</v>
      </c>
      <c r="I1978" s="5">
        <f t="shared" si="60"/>
        <v>1042.3499999999999</v>
      </c>
      <c r="J1978" s="11" t="str">
        <f t="shared" si="61"/>
        <v>P0165|Sep</v>
      </c>
    </row>
    <row r="1979" spans="1:10" ht="15" customHeight="1" x14ac:dyDescent="0.25">
      <c r="A1979" s="2" t="s">
        <v>365</v>
      </c>
      <c r="B1979" s="2" t="s">
        <v>8</v>
      </c>
      <c r="C1979" s="4">
        <v>90.971922149721905</v>
      </c>
      <c r="D1979" s="4">
        <v>13.17</v>
      </c>
      <c r="E1979" s="4">
        <v>509.79807785027799</v>
      </c>
      <c r="F1979" s="4">
        <v>0</v>
      </c>
      <c r="G1979" s="4">
        <v>85.96</v>
      </c>
      <c r="H1979" s="4">
        <v>245.27</v>
      </c>
      <c r="I1979" s="5">
        <f t="shared" si="60"/>
        <v>945.17</v>
      </c>
      <c r="J1979" s="11" t="str">
        <f t="shared" si="61"/>
        <v>P0165|Oct</v>
      </c>
    </row>
    <row r="1980" spans="1:10" ht="15" customHeight="1" x14ac:dyDescent="0.25">
      <c r="A1980" s="2" t="s">
        <v>365</v>
      </c>
      <c r="B1980" s="2" t="s">
        <v>9</v>
      </c>
      <c r="C1980" s="4">
        <v>30.400188305252701</v>
      </c>
      <c r="D1980" s="4">
        <v>6.02</v>
      </c>
      <c r="E1980" s="4">
        <v>502.860257680872</v>
      </c>
      <c r="F1980" s="4">
        <v>158.62955401387501</v>
      </c>
      <c r="G1980" s="4">
        <v>85.96</v>
      </c>
      <c r="H1980" s="4">
        <v>63.29</v>
      </c>
      <c r="I1980" s="5">
        <f t="shared" si="60"/>
        <v>847.15999999999974</v>
      </c>
      <c r="J1980" s="11" t="str">
        <f t="shared" si="61"/>
        <v>P0165|Nov</v>
      </c>
    </row>
    <row r="1981" spans="1:10" ht="15" customHeight="1" x14ac:dyDescent="0.25">
      <c r="A1981" s="2" t="s">
        <v>365</v>
      </c>
      <c r="B1981" s="2" t="s">
        <v>10</v>
      </c>
      <c r="C1981" s="4">
        <v>30.2353411321347</v>
      </c>
      <c r="D1981" s="4">
        <v>12.74</v>
      </c>
      <c r="E1981" s="4">
        <v>952.97636806155299</v>
      </c>
      <c r="F1981" s="4">
        <v>120.248290806312</v>
      </c>
      <c r="G1981" s="4">
        <v>85.96</v>
      </c>
      <c r="H1981" s="4">
        <v>111.67</v>
      </c>
      <c r="I1981" s="5">
        <f t="shared" si="60"/>
        <v>1313.83</v>
      </c>
      <c r="J1981" s="11" t="str">
        <f t="shared" si="61"/>
        <v>P0165|Dec</v>
      </c>
    </row>
    <row r="1982" spans="1:10" ht="15" customHeight="1" x14ac:dyDescent="0.25">
      <c r="A1982" s="2" t="s">
        <v>365</v>
      </c>
      <c r="B1982" s="2" t="s">
        <v>11</v>
      </c>
      <c r="C1982" s="4">
        <v>40.495974640546599</v>
      </c>
      <c r="D1982" s="4">
        <v>8.1999999999999993</v>
      </c>
      <c r="E1982" s="4">
        <v>953.52633830755497</v>
      </c>
      <c r="F1982" s="4">
        <v>120.317687051899</v>
      </c>
      <c r="G1982" s="4">
        <v>85.96</v>
      </c>
      <c r="H1982" s="4">
        <v>111.67</v>
      </c>
      <c r="I1982" s="5">
        <f t="shared" si="60"/>
        <v>1320.1700000000008</v>
      </c>
      <c r="J1982" s="11" t="str">
        <f t="shared" si="61"/>
        <v>P0165|Jan</v>
      </c>
    </row>
    <row r="1983" spans="1:10" ht="15" customHeight="1" x14ac:dyDescent="0.25">
      <c r="A1983" s="2" t="s">
        <v>365</v>
      </c>
      <c r="B1983" s="2" t="s">
        <v>12</v>
      </c>
      <c r="C1983" s="4">
        <v>62.779271523178799</v>
      </c>
      <c r="D1983" s="4">
        <v>9.3699999999999992</v>
      </c>
      <c r="E1983" s="4">
        <v>807.68653421633599</v>
      </c>
      <c r="F1983" s="4">
        <v>127.394194260486</v>
      </c>
      <c r="G1983" s="4">
        <v>85.96</v>
      </c>
      <c r="H1983" s="4">
        <v>111.67</v>
      </c>
      <c r="I1983" s="5">
        <f t="shared" si="60"/>
        <v>1204.8600000000008</v>
      </c>
      <c r="J1983" s="11" t="str">
        <f t="shared" si="61"/>
        <v>P0165|Feb</v>
      </c>
    </row>
    <row r="1984" spans="1:10" ht="15" customHeight="1" x14ac:dyDescent="0.25">
      <c r="A1984" s="2" t="s">
        <v>365</v>
      </c>
      <c r="B1984" s="2" t="s">
        <v>13</v>
      </c>
      <c r="C1984" s="4">
        <v>44.241087502927201</v>
      </c>
      <c r="D1984" s="4">
        <v>18.38</v>
      </c>
      <c r="E1984" s="4">
        <v>798.06266489735401</v>
      </c>
      <c r="F1984" s="4">
        <v>125.87624759971899</v>
      </c>
      <c r="G1984" s="4">
        <v>85.96</v>
      </c>
      <c r="H1984" s="4">
        <v>111.67</v>
      </c>
      <c r="I1984" s="5">
        <f t="shared" si="60"/>
        <v>1184.1900000000003</v>
      </c>
      <c r="J1984" s="11" t="str">
        <f t="shared" si="61"/>
        <v>P0165|Mar</v>
      </c>
    </row>
    <row r="1985" spans="1:10" ht="15" customHeight="1" x14ac:dyDescent="0.25">
      <c r="A1985" s="2" t="s">
        <v>367</v>
      </c>
      <c r="B1985" s="2" t="s">
        <v>2</v>
      </c>
      <c r="C1985" s="4">
        <v>58.705202093631897</v>
      </c>
      <c r="D1985" s="4">
        <v>24.91</v>
      </c>
      <c r="E1985" s="4">
        <v>664.904797906368</v>
      </c>
      <c r="F1985" s="4">
        <v>0</v>
      </c>
      <c r="G1985" s="4">
        <v>85.96</v>
      </c>
      <c r="H1985" s="4">
        <v>99.37</v>
      </c>
      <c r="I1985" s="5">
        <f t="shared" si="60"/>
        <v>933.84999999999991</v>
      </c>
      <c r="J1985" s="11" t="str">
        <f t="shared" si="61"/>
        <v>P0166|Apr</v>
      </c>
    </row>
    <row r="1986" spans="1:10" ht="15" customHeight="1" x14ac:dyDescent="0.25">
      <c r="A1986" s="2" t="s">
        <v>367</v>
      </c>
      <c r="B1986" s="2" t="s">
        <v>3</v>
      </c>
      <c r="C1986" s="4">
        <v>35.160058940277899</v>
      </c>
      <c r="D1986" s="4">
        <v>17.079999999999998</v>
      </c>
      <c r="E1986" s="4">
        <v>671.73994105972201</v>
      </c>
      <c r="F1986" s="4">
        <v>0</v>
      </c>
      <c r="G1986" s="4">
        <v>85.96</v>
      </c>
      <c r="H1986" s="4">
        <v>646.23</v>
      </c>
      <c r="I1986" s="5">
        <f t="shared" si="60"/>
        <v>1456.17</v>
      </c>
      <c r="J1986" s="11" t="str">
        <f t="shared" si="61"/>
        <v>P0166|May</v>
      </c>
    </row>
    <row r="1987" spans="1:10" ht="15" customHeight="1" x14ac:dyDescent="0.25">
      <c r="A1987" s="2" t="s">
        <v>367</v>
      </c>
      <c r="B1987" s="2" t="s">
        <v>4</v>
      </c>
      <c r="C1987" s="4">
        <v>70.0455587261728</v>
      </c>
      <c r="D1987" s="4">
        <v>13.01</v>
      </c>
      <c r="E1987" s="4">
        <v>642.69444127382701</v>
      </c>
      <c r="F1987" s="4">
        <v>0</v>
      </c>
      <c r="G1987" s="4">
        <v>85.96</v>
      </c>
      <c r="H1987" s="4">
        <v>837.3</v>
      </c>
      <c r="I1987" s="5">
        <f t="shared" si="60"/>
        <v>1649.0099999999998</v>
      </c>
      <c r="J1987" s="11" t="str">
        <f t="shared" si="61"/>
        <v>P0166|Jun</v>
      </c>
    </row>
    <row r="1988" spans="1:10" ht="15" customHeight="1" x14ac:dyDescent="0.25">
      <c r="A1988" s="2" t="s">
        <v>367</v>
      </c>
      <c r="B1988" s="2" t="s">
        <v>5</v>
      </c>
      <c r="C1988" s="4">
        <v>59.431676327382299</v>
      </c>
      <c r="D1988" s="4">
        <v>13.87</v>
      </c>
      <c r="E1988" s="4">
        <v>646.70832367261801</v>
      </c>
      <c r="F1988" s="4">
        <v>0</v>
      </c>
      <c r="G1988" s="4">
        <v>85.96</v>
      </c>
      <c r="H1988" s="4">
        <v>2244.4299999999998</v>
      </c>
      <c r="I1988" s="5">
        <f t="shared" si="60"/>
        <v>3050.4</v>
      </c>
      <c r="J1988" s="11" t="str">
        <f t="shared" si="61"/>
        <v>P0166|Jul</v>
      </c>
    </row>
    <row r="1989" spans="1:10" ht="15" customHeight="1" x14ac:dyDescent="0.25">
      <c r="A1989" s="2" t="s">
        <v>367</v>
      </c>
      <c r="B1989" s="2" t="s">
        <v>6</v>
      </c>
      <c r="C1989" s="4">
        <v>35.811265147842903</v>
      </c>
      <c r="D1989" s="4">
        <v>15.46</v>
      </c>
      <c r="E1989" s="4">
        <v>803.71873485215701</v>
      </c>
      <c r="F1989" s="4">
        <v>0</v>
      </c>
      <c r="G1989" s="4">
        <v>85.96</v>
      </c>
      <c r="H1989" s="4">
        <v>2070.33</v>
      </c>
      <c r="I1989" s="5">
        <f t="shared" ref="I1989:I2052" si="62">SUM(C1989:H1989)</f>
        <v>3011.2799999999997</v>
      </c>
      <c r="J1989" s="11" t="str">
        <f t="shared" ref="J1989:J2052" si="63">A1989&amp;"|"&amp;B1989</f>
        <v>P0166|Aug</v>
      </c>
    </row>
    <row r="1990" spans="1:10" ht="15" customHeight="1" x14ac:dyDescent="0.25">
      <c r="A1990" s="2" t="s">
        <v>367</v>
      </c>
      <c r="B1990" s="2" t="s">
        <v>7</v>
      </c>
      <c r="C1990" s="4">
        <v>34.277911777095703</v>
      </c>
      <c r="D1990" s="4">
        <v>15.49</v>
      </c>
      <c r="E1990" s="4">
        <v>662.90208822290401</v>
      </c>
      <c r="F1990" s="4">
        <v>0</v>
      </c>
      <c r="G1990" s="4">
        <v>85.96</v>
      </c>
      <c r="H1990" s="4">
        <v>443.25</v>
      </c>
      <c r="I1990" s="5">
        <f t="shared" si="62"/>
        <v>1241.8799999999997</v>
      </c>
      <c r="J1990" s="11" t="str">
        <f t="shared" si="63"/>
        <v>P0166|Sep</v>
      </c>
    </row>
    <row r="1991" spans="1:10" ht="15" customHeight="1" x14ac:dyDescent="0.25">
      <c r="A1991" s="2" t="s">
        <v>367</v>
      </c>
      <c r="B1991" s="2" t="s">
        <v>8</v>
      </c>
      <c r="C1991" s="4">
        <v>39.071569167240199</v>
      </c>
      <c r="D1991" s="4">
        <v>13.64</v>
      </c>
      <c r="E1991" s="4">
        <v>678.75843083276004</v>
      </c>
      <c r="F1991" s="4">
        <v>0</v>
      </c>
      <c r="G1991" s="4">
        <v>85.96</v>
      </c>
      <c r="H1991" s="4">
        <v>306.58</v>
      </c>
      <c r="I1991" s="5">
        <f t="shared" si="62"/>
        <v>1124.0100000000002</v>
      </c>
      <c r="J1991" s="11" t="str">
        <f t="shared" si="63"/>
        <v>P0166|Oct</v>
      </c>
    </row>
    <row r="1992" spans="1:10" ht="15" customHeight="1" x14ac:dyDescent="0.25">
      <c r="A1992" s="2" t="s">
        <v>367</v>
      </c>
      <c r="B1992" s="2" t="s">
        <v>9</v>
      </c>
      <c r="C1992" s="4">
        <v>24.236606083172401</v>
      </c>
      <c r="D1992" s="4">
        <v>16.059999999999999</v>
      </c>
      <c r="E1992" s="4">
        <v>600.21689046100903</v>
      </c>
      <c r="F1992" s="4">
        <v>191.74650345581901</v>
      </c>
      <c r="G1992" s="4">
        <v>85.96</v>
      </c>
      <c r="H1992" s="4">
        <v>79.11</v>
      </c>
      <c r="I1992" s="5">
        <f t="shared" si="62"/>
        <v>997.3300000000005</v>
      </c>
      <c r="J1992" s="11" t="str">
        <f t="shared" si="63"/>
        <v>P0166|Nov</v>
      </c>
    </row>
    <row r="1993" spans="1:10" ht="15" customHeight="1" x14ac:dyDescent="0.25">
      <c r="A1993" s="2" t="s">
        <v>367</v>
      </c>
      <c r="B1993" s="2" t="s">
        <v>10</v>
      </c>
      <c r="C1993" s="4">
        <v>60.188211033106597</v>
      </c>
      <c r="D1993" s="4">
        <v>19.02</v>
      </c>
      <c r="E1993" s="4">
        <v>1309.2800380767601</v>
      </c>
      <c r="F1993" s="4">
        <v>139.421750890136</v>
      </c>
      <c r="G1993" s="4">
        <v>85.96</v>
      </c>
      <c r="H1993" s="4">
        <v>139.59</v>
      </c>
      <c r="I1993" s="5">
        <f t="shared" si="62"/>
        <v>1753.4600000000028</v>
      </c>
      <c r="J1993" s="11" t="str">
        <f t="shared" si="63"/>
        <v>P0166|Dec</v>
      </c>
    </row>
    <row r="1994" spans="1:10" ht="15" customHeight="1" x14ac:dyDescent="0.25">
      <c r="A1994" s="2" t="s">
        <v>367</v>
      </c>
      <c r="B1994" s="2" t="s">
        <v>11</v>
      </c>
      <c r="C1994" s="4">
        <v>89.366786253618002</v>
      </c>
      <c r="D1994" s="4">
        <v>19.54</v>
      </c>
      <c r="E1994" s="4">
        <v>1127.6115818616599</v>
      </c>
      <c r="F1994" s="4">
        <v>144.09163188472701</v>
      </c>
      <c r="G1994" s="4">
        <v>85.96</v>
      </c>
      <c r="H1994" s="4">
        <v>139.59</v>
      </c>
      <c r="I1994" s="5">
        <f t="shared" si="62"/>
        <v>1606.1600000000051</v>
      </c>
      <c r="J1994" s="11" t="str">
        <f t="shared" si="63"/>
        <v>P0166|Jan</v>
      </c>
    </row>
    <row r="1995" spans="1:10" ht="15" customHeight="1" x14ac:dyDescent="0.25">
      <c r="A1995" s="2" t="s">
        <v>367</v>
      </c>
      <c r="B1995" s="2" t="s">
        <v>12</v>
      </c>
      <c r="C1995" s="4">
        <v>35.576570155018302</v>
      </c>
      <c r="D1995" s="4">
        <v>14.61</v>
      </c>
      <c r="E1995" s="4">
        <v>973.77186392254396</v>
      </c>
      <c r="F1995" s="4">
        <v>155.541565922438</v>
      </c>
      <c r="G1995" s="4">
        <v>85.96</v>
      </c>
      <c r="H1995" s="4">
        <v>139.59</v>
      </c>
      <c r="I1995" s="5">
        <f t="shared" si="62"/>
        <v>1405.0500000000002</v>
      </c>
      <c r="J1995" s="11" t="str">
        <f t="shared" si="63"/>
        <v>P0166|Feb</v>
      </c>
    </row>
    <row r="1996" spans="1:10" ht="15" customHeight="1" x14ac:dyDescent="0.25">
      <c r="A1996" s="2" t="s">
        <v>367</v>
      </c>
      <c r="B1996" s="2" t="s">
        <v>13</v>
      </c>
      <c r="C1996" s="4">
        <v>38.261188419178303</v>
      </c>
      <c r="D1996" s="4">
        <v>14.48</v>
      </c>
      <c r="E1996" s="4">
        <v>959.56631273494702</v>
      </c>
      <c r="F1996" s="4">
        <v>153.27249884587499</v>
      </c>
      <c r="G1996" s="4">
        <v>85.96</v>
      </c>
      <c r="H1996" s="4">
        <v>139.59</v>
      </c>
      <c r="I1996" s="5">
        <f t="shared" si="62"/>
        <v>1391.1300000000003</v>
      </c>
      <c r="J1996" s="11" t="str">
        <f t="shared" si="63"/>
        <v>P0166|Mar</v>
      </c>
    </row>
    <row r="1997" spans="1:10" ht="15" customHeight="1" x14ac:dyDescent="0.25">
      <c r="A1997" s="2" t="s">
        <v>369</v>
      </c>
      <c r="B1997" s="2" t="s">
        <v>2</v>
      </c>
      <c r="C1997" s="4">
        <v>57.205896570666198</v>
      </c>
      <c r="D1997" s="4">
        <v>10.18</v>
      </c>
      <c r="E1997" s="4">
        <v>317.97410342933398</v>
      </c>
      <c r="F1997" s="4">
        <v>0</v>
      </c>
      <c r="G1997" s="4">
        <v>85.96</v>
      </c>
      <c r="H1997" s="4">
        <v>59.62</v>
      </c>
      <c r="I1997" s="5">
        <f t="shared" si="62"/>
        <v>530.94000000000017</v>
      </c>
      <c r="J1997" s="11" t="str">
        <f t="shared" si="63"/>
        <v>P0167|Apr</v>
      </c>
    </row>
    <row r="1998" spans="1:10" ht="15" customHeight="1" x14ac:dyDescent="0.25">
      <c r="A1998" s="2" t="s">
        <v>369</v>
      </c>
      <c r="B1998" s="2" t="s">
        <v>3</v>
      </c>
      <c r="C1998" s="4">
        <v>61.8057038776006</v>
      </c>
      <c r="D1998" s="4">
        <v>4.04</v>
      </c>
      <c r="E1998" s="4">
        <v>429.81429612239901</v>
      </c>
      <c r="F1998" s="4">
        <v>0</v>
      </c>
      <c r="G1998" s="4">
        <v>85.96</v>
      </c>
      <c r="H1998" s="4">
        <v>387.74</v>
      </c>
      <c r="I1998" s="5">
        <f t="shared" si="62"/>
        <v>969.35999999999967</v>
      </c>
      <c r="J1998" s="11" t="str">
        <f t="shared" si="63"/>
        <v>P0167|May</v>
      </c>
    </row>
    <row r="1999" spans="1:10" ht="15" customHeight="1" x14ac:dyDescent="0.25">
      <c r="A1999" s="2" t="s">
        <v>369</v>
      </c>
      <c r="B1999" s="2" t="s">
        <v>4</v>
      </c>
      <c r="C1999" s="4">
        <v>47.182162883845102</v>
      </c>
      <c r="D1999" s="4">
        <v>14.3</v>
      </c>
      <c r="E1999" s="4">
        <v>430.37783711615498</v>
      </c>
      <c r="F1999" s="4">
        <v>0</v>
      </c>
      <c r="G1999" s="4">
        <v>85.96</v>
      </c>
      <c r="H1999" s="4">
        <v>502.38</v>
      </c>
      <c r="I1999" s="5">
        <f t="shared" si="62"/>
        <v>1080.2</v>
      </c>
      <c r="J1999" s="11" t="str">
        <f t="shared" si="63"/>
        <v>P0167|Jun</v>
      </c>
    </row>
    <row r="2000" spans="1:10" ht="15" customHeight="1" x14ac:dyDescent="0.25">
      <c r="A2000" s="2" t="s">
        <v>369</v>
      </c>
      <c r="B2000" s="2" t="s">
        <v>5</v>
      </c>
      <c r="C2000" s="4">
        <v>40.6122648216326</v>
      </c>
      <c r="D2000" s="4">
        <v>15.65</v>
      </c>
      <c r="E2000" s="4">
        <v>431.91773517836702</v>
      </c>
      <c r="F2000" s="4">
        <v>0</v>
      </c>
      <c r="G2000" s="4">
        <v>85.96</v>
      </c>
      <c r="H2000" s="4">
        <v>1346.66</v>
      </c>
      <c r="I2000" s="5">
        <f t="shared" si="62"/>
        <v>1920.7999999999997</v>
      </c>
      <c r="J2000" s="11" t="str">
        <f t="shared" si="63"/>
        <v>P0167|Jul</v>
      </c>
    </row>
    <row r="2001" spans="1:10" ht="15" customHeight="1" x14ac:dyDescent="0.25">
      <c r="A2001" s="2" t="s">
        <v>369</v>
      </c>
      <c r="B2001" s="2" t="s">
        <v>6</v>
      </c>
      <c r="C2001" s="4">
        <v>15.6973296953974</v>
      </c>
      <c r="D2001" s="4">
        <v>9.0500000000000007</v>
      </c>
      <c r="E2001" s="4">
        <v>447.90267030460302</v>
      </c>
      <c r="F2001" s="4">
        <v>0</v>
      </c>
      <c r="G2001" s="4">
        <v>85.96</v>
      </c>
      <c r="H2001" s="4">
        <v>1242.2</v>
      </c>
      <c r="I2001" s="5">
        <f t="shared" si="62"/>
        <v>1800.8100000000004</v>
      </c>
      <c r="J2001" s="11" t="str">
        <f t="shared" si="63"/>
        <v>P0167|Aug</v>
      </c>
    </row>
    <row r="2002" spans="1:10" ht="15" customHeight="1" x14ac:dyDescent="0.25">
      <c r="A2002" s="2" t="s">
        <v>369</v>
      </c>
      <c r="B2002" s="2" t="s">
        <v>7</v>
      </c>
      <c r="C2002" s="4">
        <v>44.703465013658302</v>
      </c>
      <c r="D2002" s="4">
        <v>14.01</v>
      </c>
      <c r="E2002" s="4">
        <v>439.90653498634202</v>
      </c>
      <c r="F2002" s="4">
        <v>0</v>
      </c>
      <c r="G2002" s="4">
        <v>85.96</v>
      </c>
      <c r="H2002" s="4">
        <v>265.95</v>
      </c>
      <c r="I2002" s="5">
        <f t="shared" si="62"/>
        <v>850.53000000000043</v>
      </c>
      <c r="J2002" s="11" t="str">
        <f t="shared" si="63"/>
        <v>P0167|Sep</v>
      </c>
    </row>
    <row r="2003" spans="1:10" ht="15" customHeight="1" x14ac:dyDescent="0.25">
      <c r="A2003" s="2" t="s">
        <v>369</v>
      </c>
      <c r="B2003" s="2" t="s">
        <v>8</v>
      </c>
      <c r="C2003" s="4">
        <v>16.117866440041201</v>
      </c>
      <c r="D2003" s="4">
        <v>6.83</v>
      </c>
      <c r="E2003" s="4">
        <v>459.902133559959</v>
      </c>
      <c r="F2003" s="4">
        <v>0</v>
      </c>
      <c r="G2003" s="4">
        <v>85.96</v>
      </c>
      <c r="H2003" s="4">
        <v>183.95</v>
      </c>
      <c r="I2003" s="5">
        <f t="shared" si="62"/>
        <v>752.76000000000022</v>
      </c>
      <c r="J2003" s="11" t="str">
        <f t="shared" si="63"/>
        <v>P0167|Oct</v>
      </c>
    </row>
    <row r="2004" spans="1:10" ht="15" customHeight="1" x14ac:dyDescent="0.25">
      <c r="A2004" s="2" t="s">
        <v>369</v>
      </c>
      <c r="B2004" s="2" t="s">
        <v>9</v>
      </c>
      <c r="C2004" s="4">
        <v>38.194678017255498</v>
      </c>
      <c r="D2004" s="4">
        <v>12.92</v>
      </c>
      <c r="E2004" s="4">
        <v>398.74579273693502</v>
      </c>
      <c r="F2004" s="4">
        <v>125.78952924580901</v>
      </c>
      <c r="G2004" s="4">
        <v>85.96</v>
      </c>
      <c r="H2004" s="4">
        <v>47.47</v>
      </c>
      <c r="I2004" s="5">
        <f t="shared" si="62"/>
        <v>709.07999999999959</v>
      </c>
      <c r="J2004" s="11" t="str">
        <f t="shared" si="63"/>
        <v>P0167|Nov</v>
      </c>
    </row>
    <row r="2005" spans="1:10" ht="15" customHeight="1" x14ac:dyDescent="0.25">
      <c r="A2005" s="2" t="s">
        <v>369</v>
      </c>
      <c r="B2005" s="2" t="s">
        <v>10</v>
      </c>
      <c r="C2005" s="4">
        <v>27.760488302416</v>
      </c>
      <c r="D2005" s="4">
        <v>12.32</v>
      </c>
      <c r="E2005" s="4">
        <v>775.11187607573197</v>
      </c>
      <c r="F2005" s="4">
        <v>97.807635621852498</v>
      </c>
      <c r="G2005" s="4">
        <v>85.96</v>
      </c>
      <c r="H2005" s="4">
        <v>83.75</v>
      </c>
      <c r="I2005" s="5">
        <f t="shared" si="62"/>
        <v>1082.7100000000005</v>
      </c>
      <c r="J2005" s="11" t="str">
        <f t="shared" si="63"/>
        <v>P0167|Dec</v>
      </c>
    </row>
    <row r="2006" spans="1:10" ht="15" customHeight="1" x14ac:dyDescent="0.25">
      <c r="A2006" s="2" t="s">
        <v>369</v>
      </c>
      <c r="B2006" s="2" t="s">
        <v>11</v>
      </c>
      <c r="C2006" s="4">
        <v>27.4268255102238</v>
      </c>
      <c r="D2006" s="4">
        <v>10.9</v>
      </c>
      <c r="E2006" s="4">
        <v>666.76356895985805</v>
      </c>
      <c r="F2006" s="4">
        <v>105.169605529918</v>
      </c>
      <c r="G2006" s="4">
        <v>85.96</v>
      </c>
      <c r="H2006" s="4">
        <v>83.75</v>
      </c>
      <c r="I2006" s="5">
        <f t="shared" si="62"/>
        <v>979.96999999999991</v>
      </c>
      <c r="J2006" s="11" t="str">
        <f t="shared" si="63"/>
        <v>P0167|Jan</v>
      </c>
    </row>
    <row r="2007" spans="1:10" ht="15" customHeight="1" x14ac:dyDescent="0.25">
      <c r="A2007" s="2" t="s">
        <v>369</v>
      </c>
      <c r="B2007" s="2" t="s">
        <v>12</v>
      </c>
      <c r="C2007" s="4">
        <v>12.7542881088789</v>
      </c>
      <c r="D2007" s="4">
        <v>6.67</v>
      </c>
      <c r="E2007" s="4">
        <v>545.89027044607303</v>
      </c>
      <c r="F2007" s="4">
        <v>114.805441445048</v>
      </c>
      <c r="G2007" s="4">
        <v>85.96</v>
      </c>
      <c r="H2007" s="4">
        <v>83.75</v>
      </c>
      <c r="I2007" s="5">
        <f t="shared" si="62"/>
        <v>849.82999999999993</v>
      </c>
      <c r="J2007" s="11" t="str">
        <f t="shared" si="63"/>
        <v>P0167|Feb</v>
      </c>
    </row>
    <row r="2008" spans="1:10" ht="15" customHeight="1" x14ac:dyDescent="0.25">
      <c r="A2008" s="2" t="s">
        <v>369</v>
      </c>
      <c r="B2008" s="2" t="s">
        <v>13</v>
      </c>
      <c r="C2008" s="4">
        <v>41.314482279360703</v>
      </c>
      <c r="D2008" s="4">
        <v>10.3</v>
      </c>
      <c r="E2008" s="4">
        <v>531.81931897150798</v>
      </c>
      <c r="F2008" s="4">
        <v>111.84619874913101</v>
      </c>
      <c r="G2008" s="4">
        <v>85.96</v>
      </c>
      <c r="H2008" s="4">
        <v>83.75</v>
      </c>
      <c r="I2008" s="5">
        <f t="shared" si="62"/>
        <v>864.98999999999967</v>
      </c>
      <c r="J2008" s="11" t="str">
        <f t="shared" si="63"/>
        <v>P0167|Mar</v>
      </c>
    </row>
    <row r="2009" spans="1:10" ht="15" customHeight="1" x14ac:dyDescent="0.25">
      <c r="A2009" s="2" t="s">
        <v>371</v>
      </c>
      <c r="B2009" s="2" t="s">
        <v>2</v>
      </c>
      <c r="C2009" s="4">
        <v>18.081480019733601</v>
      </c>
      <c r="D2009" s="4">
        <v>17.2</v>
      </c>
      <c r="E2009" s="4">
        <v>686.748519980266</v>
      </c>
      <c r="F2009" s="4">
        <v>0</v>
      </c>
      <c r="G2009" s="4">
        <v>85.96</v>
      </c>
      <c r="H2009" s="4">
        <v>99.37</v>
      </c>
      <c r="I2009" s="5">
        <f t="shared" si="62"/>
        <v>907.35999999999967</v>
      </c>
      <c r="J2009" s="11" t="str">
        <f t="shared" si="63"/>
        <v>P0168|Apr</v>
      </c>
    </row>
    <row r="2010" spans="1:10" ht="15" customHeight="1" x14ac:dyDescent="0.25">
      <c r="A2010" s="2" t="s">
        <v>371</v>
      </c>
      <c r="B2010" s="2" t="s">
        <v>3</v>
      </c>
      <c r="C2010" s="4">
        <v>16.2625039404147</v>
      </c>
      <c r="D2010" s="4">
        <v>16.54</v>
      </c>
      <c r="E2010" s="4">
        <v>678.85749605958495</v>
      </c>
      <c r="F2010" s="4">
        <v>0</v>
      </c>
      <c r="G2010" s="4">
        <v>85.96</v>
      </c>
      <c r="H2010" s="4">
        <v>646.23</v>
      </c>
      <c r="I2010" s="5">
        <f t="shared" si="62"/>
        <v>1443.8499999999997</v>
      </c>
      <c r="J2010" s="11" t="str">
        <f t="shared" si="63"/>
        <v>P0168|May</v>
      </c>
    </row>
    <row r="2011" spans="1:10" ht="15" customHeight="1" x14ac:dyDescent="0.25">
      <c r="A2011" s="2" t="s">
        <v>371</v>
      </c>
      <c r="B2011" s="2" t="s">
        <v>4</v>
      </c>
      <c r="C2011" s="4">
        <v>66.125753090669207</v>
      </c>
      <c r="D2011" s="4">
        <v>16.96</v>
      </c>
      <c r="E2011" s="4">
        <v>640.38424690933095</v>
      </c>
      <c r="F2011" s="4">
        <v>0</v>
      </c>
      <c r="G2011" s="4">
        <v>85.96</v>
      </c>
      <c r="H2011" s="4">
        <v>837.3</v>
      </c>
      <c r="I2011" s="5">
        <f t="shared" si="62"/>
        <v>1646.73</v>
      </c>
      <c r="J2011" s="11" t="str">
        <f t="shared" si="63"/>
        <v>P0168|Jun</v>
      </c>
    </row>
    <row r="2012" spans="1:10" ht="15" customHeight="1" x14ac:dyDescent="0.25">
      <c r="A2012" s="2" t="s">
        <v>371</v>
      </c>
      <c r="B2012" s="2" t="s">
        <v>5</v>
      </c>
      <c r="C2012" s="4">
        <v>55.5674453193351</v>
      </c>
      <c r="D2012" s="4">
        <v>19.53</v>
      </c>
      <c r="E2012" s="4">
        <v>652.76255468066495</v>
      </c>
      <c r="F2012" s="4">
        <v>0</v>
      </c>
      <c r="G2012" s="4">
        <v>85.96</v>
      </c>
      <c r="H2012" s="4">
        <v>2244.4299999999998</v>
      </c>
      <c r="I2012" s="5">
        <f t="shared" si="62"/>
        <v>3058.25</v>
      </c>
      <c r="J2012" s="11" t="str">
        <f t="shared" si="63"/>
        <v>P0168|Jul</v>
      </c>
    </row>
    <row r="2013" spans="1:10" ht="15" customHeight="1" x14ac:dyDescent="0.25">
      <c r="A2013" s="2" t="s">
        <v>371</v>
      </c>
      <c r="B2013" s="2" t="s">
        <v>6</v>
      </c>
      <c r="C2013" s="4">
        <v>72.647952156372497</v>
      </c>
      <c r="D2013" s="4">
        <v>16.07</v>
      </c>
      <c r="E2013" s="4">
        <v>638.04204784362696</v>
      </c>
      <c r="F2013" s="4">
        <v>0</v>
      </c>
      <c r="G2013" s="4">
        <v>85.96</v>
      </c>
      <c r="H2013" s="4">
        <v>2070.33</v>
      </c>
      <c r="I2013" s="5">
        <f t="shared" si="62"/>
        <v>2883.0499999999993</v>
      </c>
      <c r="J2013" s="11" t="str">
        <f t="shared" si="63"/>
        <v>P0168|Aug</v>
      </c>
    </row>
    <row r="2014" spans="1:10" ht="15" customHeight="1" x14ac:dyDescent="0.25">
      <c r="A2014" s="2" t="s">
        <v>371</v>
      </c>
      <c r="B2014" s="2" t="s">
        <v>7</v>
      </c>
      <c r="C2014" s="4">
        <v>65.288318940702396</v>
      </c>
      <c r="D2014" s="4">
        <v>17.84</v>
      </c>
      <c r="E2014" s="4">
        <v>657.04168105929796</v>
      </c>
      <c r="F2014" s="4">
        <v>0</v>
      </c>
      <c r="G2014" s="4">
        <v>85.96</v>
      </c>
      <c r="H2014" s="4">
        <v>443.25</v>
      </c>
      <c r="I2014" s="5">
        <f t="shared" si="62"/>
        <v>1269.3800000000003</v>
      </c>
      <c r="J2014" s="11" t="str">
        <f t="shared" si="63"/>
        <v>P0168|Sep</v>
      </c>
    </row>
    <row r="2015" spans="1:10" ht="15" customHeight="1" x14ac:dyDescent="0.25">
      <c r="A2015" s="2" t="s">
        <v>371</v>
      </c>
      <c r="B2015" s="2" t="s">
        <v>8</v>
      </c>
      <c r="C2015" s="4">
        <v>75.026512730266006</v>
      </c>
      <c r="D2015" s="4">
        <v>4.04</v>
      </c>
      <c r="E2015" s="4">
        <v>652.94348726973396</v>
      </c>
      <c r="F2015" s="4">
        <v>0</v>
      </c>
      <c r="G2015" s="4">
        <v>85.96</v>
      </c>
      <c r="H2015" s="4">
        <v>306.58</v>
      </c>
      <c r="I2015" s="5">
        <f t="shared" si="62"/>
        <v>1124.55</v>
      </c>
      <c r="J2015" s="11" t="str">
        <f t="shared" si="63"/>
        <v>P0168|Oct</v>
      </c>
    </row>
    <row r="2016" spans="1:10" ht="15" customHeight="1" x14ac:dyDescent="0.25">
      <c r="A2016" s="2" t="s">
        <v>371</v>
      </c>
      <c r="B2016" s="2" t="s">
        <v>9</v>
      </c>
      <c r="C2016" s="4">
        <v>72.094367223331702</v>
      </c>
      <c r="D2016" s="4">
        <v>12.28</v>
      </c>
      <c r="E2016" s="4">
        <v>588.06969650420206</v>
      </c>
      <c r="F2016" s="4">
        <v>187.865936272466</v>
      </c>
      <c r="G2016" s="4">
        <v>85.96</v>
      </c>
      <c r="H2016" s="4">
        <v>79.11</v>
      </c>
      <c r="I2016" s="5">
        <f t="shared" si="62"/>
        <v>1025.3799999999997</v>
      </c>
      <c r="J2016" s="11" t="str">
        <f t="shared" si="63"/>
        <v>P0168|Nov</v>
      </c>
    </row>
    <row r="2017" spans="1:10" ht="15" customHeight="1" x14ac:dyDescent="0.25">
      <c r="A2017" s="2" t="s">
        <v>371</v>
      </c>
      <c r="B2017" s="2" t="s">
        <v>10</v>
      </c>
      <c r="C2017" s="4">
        <v>38.687434570376297</v>
      </c>
      <c r="D2017" s="4">
        <v>12.81</v>
      </c>
      <c r="E2017" s="4">
        <v>1139.1380287214799</v>
      </c>
      <c r="F2017" s="4">
        <v>145.564536708144</v>
      </c>
      <c r="G2017" s="4">
        <v>85.96</v>
      </c>
      <c r="H2017" s="4">
        <v>139.59</v>
      </c>
      <c r="I2017" s="5">
        <f t="shared" si="62"/>
        <v>1561.7500000000002</v>
      </c>
      <c r="J2017" s="11" t="str">
        <f t="shared" si="63"/>
        <v>P0168|Dec</v>
      </c>
    </row>
    <row r="2018" spans="1:10" ht="15" customHeight="1" x14ac:dyDescent="0.25">
      <c r="A2018" s="2" t="s">
        <v>371</v>
      </c>
      <c r="B2018" s="2" t="s">
        <v>11</v>
      </c>
      <c r="C2018" s="4">
        <v>48.993197979972798</v>
      </c>
      <c r="D2018" s="4">
        <v>15.26</v>
      </c>
      <c r="E2018" s="4">
        <v>1145.4461794666599</v>
      </c>
      <c r="F2018" s="4">
        <v>146.37062255336599</v>
      </c>
      <c r="G2018" s="4">
        <v>85.96</v>
      </c>
      <c r="H2018" s="4">
        <v>139.59</v>
      </c>
      <c r="I2018" s="5">
        <f t="shared" si="62"/>
        <v>1581.6199999999988</v>
      </c>
      <c r="J2018" s="11" t="str">
        <f t="shared" si="63"/>
        <v>P0168|Jan</v>
      </c>
    </row>
    <row r="2019" spans="1:10" ht="15" customHeight="1" x14ac:dyDescent="0.25">
      <c r="A2019" s="2" t="s">
        <v>371</v>
      </c>
      <c r="B2019" s="2" t="s">
        <v>12</v>
      </c>
      <c r="C2019" s="4">
        <v>48.614386253972</v>
      </c>
      <c r="D2019" s="4">
        <v>20.47</v>
      </c>
      <c r="E2019" s="4">
        <v>966.780746145698</v>
      </c>
      <c r="F2019" s="4">
        <v>154.42486760033</v>
      </c>
      <c r="G2019" s="4">
        <v>85.96</v>
      </c>
      <c r="H2019" s="4">
        <v>139.59</v>
      </c>
      <c r="I2019" s="5">
        <f t="shared" si="62"/>
        <v>1415.84</v>
      </c>
      <c r="J2019" s="11" t="str">
        <f t="shared" si="63"/>
        <v>P0168|Feb</v>
      </c>
    </row>
    <row r="2020" spans="1:10" ht="15" customHeight="1" x14ac:dyDescent="0.25">
      <c r="A2020" s="2" t="s">
        <v>371</v>
      </c>
      <c r="B2020" s="2" t="s">
        <v>13</v>
      </c>
      <c r="C2020" s="4">
        <v>49.448642836612599</v>
      </c>
      <c r="D2020" s="4">
        <v>20.100000000000001</v>
      </c>
      <c r="E2020" s="4">
        <v>962.47435394946604</v>
      </c>
      <c r="F2020" s="4">
        <v>153.73700321392201</v>
      </c>
      <c r="G2020" s="4">
        <v>85.96</v>
      </c>
      <c r="H2020" s="4">
        <v>139.59</v>
      </c>
      <c r="I2020" s="5">
        <f t="shared" si="62"/>
        <v>1411.3100000000006</v>
      </c>
      <c r="J2020" s="11" t="str">
        <f t="shared" si="63"/>
        <v>P0168|Mar</v>
      </c>
    </row>
    <row r="2021" spans="1:10" ht="15" customHeight="1" x14ac:dyDescent="0.25">
      <c r="A2021" s="2" t="s">
        <v>373</v>
      </c>
      <c r="B2021" s="2" t="s">
        <v>2</v>
      </c>
      <c r="C2021" s="4">
        <v>15.3364701497594</v>
      </c>
      <c r="D2021" s="4">
        <v>4.04</v>
      </c>
      <c r="E2021" s="4">
        <v>283.63352985024102</v>
      </c>
      <c r="F2021" s="4">
        <v>0</v>
      </c>
      <c r="G2021" s="4">
        <v>85.96</v>
      </c>
      <c r="H2021" s="4">
        <v>19.87</v>
      </c>
      <c r="I2021" s="5">
        <f t="shared" si="62"/>
        <v>408.84000000000043</v>
      </c>
      <c r="J2021" s="11" t="str">
        <f t="shared" si="63"/>
        <v>P0169|Apr</v>
      </c>
    </row>
    <row r="2022" spans="1:10" ht="15" customHeight="1" x14ac:dyDescent="0.25">
      <c r="A2022" s="2" t="s">
        <v>373</v>
      </c>
      <c r="B2022" s="2" t="s">
        <v>3</v>
      </c>
      <c r="C2022" s="4">
        <v>15.2559327776648</v>
      </c>
      <c r="D2022" s="4">
        <v>6.43</v>
      </c>
      <c r="E2022" s="4">
        <v>282.14406722233502</v>
      </c>
      <c r="F2022" s="4">
        <v>0</v>
      </c>
      <c r="G2022" s="4">
        <v>85.96</v>
      </c>
      <c r="H2022" s="4">
        <v>129.25</v>
      </c>
      <c r="I2022" s="5">
        <f t="shared" si="62"/>
        <v>519.03999999999974</v>
      </c>
      <c r="J2022" s="11" t="str">
        <f t="shared" si="63"/>
        <v>P0169|May</v>
      </c>
    </row>
    <row r="2023" spans="1:10" ht="15" customHeight="1" x14ac:dyDescent="0.25">
      <c r="A2023" s="2" t="s">
        <v>373</v>
      </c>
      <c r="B2023" s="2" t="s">
        <v>4</v>
      </c>
      <c r="C2023" s="4">
        <v>20.868047160411798</v>
      </c>
      <c r="D2023" s="4">
        <v>5.8</v>
      </c>
      <c r="E2023" s="4">
        <v>276.92195283958802</v>
      </c>
      <c r="F2023" s="4">
        <v>0</v>
      </c>
      <c r="G2023" s="4">
        <v>85.96</v>
      </c>
      <c r="H2023" s="4">
        <v>167.46</v>
      </c>
      <c r="I2023" s="5">
        <f t="shared" si="62"/>
        <v>557.00999999999976</v>
      </c>
      <c r="J2023" s="11" t="str">
        <f t="shared" si="63"/>
        <v>P0169|Jun</v>
      </c>
    </row>
    <row r="2024" spans="1:10" ht="15" customHeight="1" x14ac:dyDescent="0.25">
      <c r="A2024" s="2" t="s">
        <v>373</v>
      </c>
      <c r="B2024" s="2" t="s">
        <v>5</v>
      </c>
      <c r="C2024" s="4">
        <v>14.493136138781599</v>
      </c>
      <c r="D2024" s="4">
        <v>4.04</v>
      </c>
      <c r="E2024" s="4">
        <v>268.03686386121802</v>
      </c>
      <c r="F2024" s="4">
        <v>0</v>
      </c>
      <c r="G2024" s="4">
        <v>85.96</v>
      </c>
      <c r="H2024" s="4">
        <v>448.89</v>
      </c>
      <c r="I2024" s="5">
        <f t="shared" si="62"/>
        <v>821.41999999999962</v>
      </c>
      <c r="J2024" s="11" t="str">
        <f t="shared" si="63"/>
        <v>P0169|Jul</v>
      </c>
    </row>
    <row r="2025" spans="1:10" ht="15" customHeight="1" x14ac:dyDescent="0.25">
      <c r="A2025" s="2" t="s">
        <v>373</v>
      </c>
      <c r="B2025" s="2" t="s">
        <v>6</v>
      </c>
      <c r="C2025" s="4">
        <v>12.183604816840599</v>
      </c>
      <c r="D2025" s="4">
        <v>4.04</v>
      </c>
      <c r="E2025" s="4">
        <v>337.986395183159</v>
      </c>
      <c r="F2025" s="4">
        <v>0</v>
      </c>
      <c r="G2025" s="4">
        <v>85.96</v>
      </c>
      <c r="H2025" s="4">
        <v>414.07</v>
      </c>
      <c r="I2025" s="5">
        <f t="shared" si="62"/>
        <v>854.23999999999955</v>
      </c>
      <c r="J2025" s="11" t="str">
        <f t="shared" si="63"/>
        <v>P0169|Aug</v>
      </c>
    </row>
    <row r="2026" spans="1:10" ht="15" customHeight="1" x14ac:dyDescent="0.25">
      <c r="A2026" s="2" t="s">
        <v>373</v>
      </c>
      <c r="B2026" s="2" t="s">
        <v>7</v>
      </c>
      <c r="C2026" s="4">
        <v>15.2107908111405</v>
      </c>
      <c r="D2026" s="4">
        <v>4.04</v>
      </c>
      <c r="E2026" s="4">
        <v>281.30920918885897</v>
      </c>
      <c r="F2026" s="4">
        <v>0</v>
      </c>
      <c r="G2026" s="4">
        <v>85.96</v>
      </c>
      <c r="H2026" s="4">
        <v>88.65</v>
      </c>
      <c r="I2026" s="5">
        <f t="shared" si="62"/>
        <v>475.1699999999995</v>
      </c>
      <c r="J2026" s="11" t="str">
        <f t="shared" si="63"/>
        <v>P0169|Sep</v>
      </c>
    </row>
    <row r="2027" spans="1:10" ht="15" customHeight="1" x14ac:dyDescent="0.25">
      <c r="A2027" s="2" t="s">
        <v>373</v>
      </c>
      <c r="B2027" s="2" t="s">
        <v>8</v>
      </c>
      <c r="C2027" s="4">
        <v>66.613859092711095</v>
      </c>
      <c r="D2027" s="4">
        <v>7.86</v>
      </c>
      <c r="E2027" s="4">
        <v>255.01614090728901</v>
      </c>
      <c r="F2027" s="4">
        <v>0</v>
      </c>
      <c r="G2027" s="4">
        <v>85.96</v>
      </c>
      <c r="H2027" s="4">
        <v>61.32</v>
      </c>
      <c r="I2027" s="5">
        <f t="shared" si="62"/>
        <v>476.7700000000001</v>
      </c>
      <c r="J2027" s="11" t="str">
        <f t="shared" si="63"/>
        <v>P0169|Oct</v>
      </c>
    </row>
    <row r="2028" spans="1:10" ht="15" customHeight="1" x14ac:dyDescent="0.25">
      <c r="A2028" s="2" t="s">
        <v>373</v>
      </c>
      <c r="B2028" s="2" t="s">
        <v>9</v>
      </c>
      <c r="C2028" s="4">
        <v>20.2427049180328</v>
      </c>
      <c r="D2028" s="4">
        <v>4.04</v>
      </c>
      <c r="E2028" s="4">
        <v>257.86885245901601</v>
      </c>
      <c r="F2028" s="4">
        <v>83.678442622950797</v>
      </c>
      <c r="G2028" s="4">
        <v>85.96</v>
      </c>
      <c r="H2028" s="4">
        <v>15.82</v>
      </c>
      <c r="I2028" s="5">
        <f t="shared" si="62"/>
        <v>467.60999999999956</v>
      </c>
      <c r="J2028" s="11" t="str">
        <f t="shared" si="63"/>
        <v>P0169|Nov</v>
      </c>
    </row>
    <row r="2029" spans="1:10" ht="15" customHeight="1" x14ac:dyDescent="0.25">
      <c r="A2029" s="2" t="s">
        <v>373</v>
      </c>
      <c r="B2029" s="2" t="s">
        <v>10</v>
      </c>
      <c r="C2029" s="4">
        <v>23.367602014382499</v>
      </c>
      <c r="D2029" s="4">
        <v>8.5399999999999991</v>
      </c>
      <c r="E2029" s="4">
        <v>573.94110210764097</v>
      </c>
      <c r="F2029" s="4">
        <v>62.081295877976501</v>
      </c>
      <c r="G2029" s="4">
        <v>85.96</v>
      </c>
      <c r="H2029" s="4">
        <v>27.92</v>
      </c>
      <c r="I2029" s="5">
        <f t="shared" si="62"/>
        <v>781.81</v>
      </c>
      <c r="J2029" s="11" t="str">
        <f t="shared" si="63"/>
        <v>P0169|Dec</v>
      </c>
    </row>
    <row r="2030" spans="1:10" ht="15" customHeight="1" x14ac:dyDescent="0.25">
      <c r="A2030" s="2" t="s">
        <v>373</v>
      </c>
      <c r="B2030" s="2" t="s">
        <v>11</v>
      </c>
      <c r="C2030" s="4">
        <v>10.197414164904901</v>
      </c>
      <c r="D2030" s="4">
        <v>4.04</v>
      </c>
      <c r="E2030" s="4">
        <v>565.774630021142</v>
      </c>
      <c r="F2030" s="4">
        <v>61.197955813953499</v>
      </c>
      <c r="G2030" s="4">
        <v>85.96</v>
      </c>
      <c r="H2030" s="4">
        <v>27.92</v>
      </c>
      <c r="I2030" s="5">
        <f t="shared" si="62"/>
        <v>755.09000000000037</v>
      </c>
      <c r="J2030" s="11" t="str">
        <f t="shared" si="63"/>
        <v>P0169|Jan</v>
      </c>
    </row>
    <row r="2031" spans="1:10" ht="15" customHeight="1" x14ac:dyDescent="0.25">
      <c r="A2031" s="2" t="s">
        <v>373</v>
      </c>
      <c r="B2031" s="2" t="s">
        <v>12</v>
      </c>
      <c r="C2031" s="4">
        <v>10.7424498759305</v>
      </c>
      <c r="D2031" s="4">
        <v>4.04</v>
      </c>
      <c r="E2031" s="4">
        <v>496.67866004962798</v>
      </c>
      <c r="F2031" s="4">
        <v>64.468890074441703</v>
      </c>
      <c r="G2031" s="4">
        <v>85.96</v>
      </c>
      <c r="H2031" s="4">
        <v>27.92</v>
      </c>
      <c r="I2031" s="5">
        <f t="shared" si="62"/>
        <v>689.81000000000017</v>
      </c>
      <c r="J2031" s="11" t="str">
        <f t="shared" si="63"/>
        <v>P0169|Feb</v>
      </c>
    </row>
    <row r="2032" spans="1:10" ht="15" customHeight="1" x14ac:dyDescent="0.25">
      <c r="A2032" s="2" t="s">
        <v>373</v>
      </c>
      <c r="B2032" s="2" t="s">
        <v>13</v>
      </c>
      <c r="C2032" s="4">
        <v>11.1217621621622</v>
      </c>
      <c r="D2032" s="4">
        <v>4.04</v>
      </c>
      <c r="E2032" s="4">
        <v>411.372972972973</v>
      </c>
      <c r="F2032" s="4">
        <v>66.745264864864893</v>
      </c>
      <c r="G2032" s="4">
        <v>85.96</v>
      </c>
      <c r="H2032" s="4">
        <v>27.92</v>
      </c>
      <c r="I2032" s="5">
        <f t="shared" si="62"/>
        <v>607.16000000000008</v>
      </c>
      <c r="J2032" s="11" t="str">
        <f t="shared" si="63"/>
        <v>P0169|Mar</v>
      </c>
    </row>
    <row r="2033" spans="1:10" ht="15" customHeight="1" x14ac:dyDescent="0.25">
      <c r="A2033" s="2" t="s">
        <v>375</v>
      </c>
      <c r="B2033" s="2" t="s">
        <v>2</v>
      </c>
      <c r="C2033" s="4">
        <v>40.674156479217601</v>
      </c>
      <c r="D2033" s="4">
        <v>4.04</v>
      </c>
      <c r="E2033" s="4">
        <v>352.295843520782</v>
      </c>
      <c r="F2033" s="4">
        <v>0</v>
      </c>
      <c r="G2033" s="4">
        <v>85.96</v>
      </c>
      <c r="H2033" s="4">
        <v>39.75</v>
      </c>
      <c r="I2033" s="5">
        <f t="shared" si="62"/>
        <v>522.71999999999957</v>
      </c>
      <c r="J2033" s="11" t="str">
        <f t="shared" si="63"/>
        <v>P0170|Apr</v>
      </c>
    </row>
    <row r="2034" spans="1:10" ht="15" customHeight="1" x14ac:dyDescent="0.25">
      <c r="A2034" s="2" t="s">
        <v>375</v>
      </c>
      <c r="B2034" s="2" t="s">
        <v>3</v>
      </c>
      <c r="C2034" s="4">
        <v>15.2744348205044</v>
      </c>
      <c r="D2034" s="4">
        <v>4.04</v>
      </c>
      <c r="E2034" s="4">
        <v>355.12556517949599</v>
      </c>
      <c r="F2034" s="4">
        <v>0</v>
      </c>
      <c r="G2034" s="4">
        <v>85.96</v>
      </c>
      <c r="H2034" s="4">
        <v>258.49</v>
      </c>
      <c r="I2034" s="5">
        <f t="shared" si="62"/>
        <v>718.89000000000033</v>
      </c>
      <c r="J2034" s="11" t="str">
        <f t="shared" si="63"/>
        <v>P0170|May</v>
      </c>
    </row>
    <row r="2035" spans="1:10" ht="15" customHeight="1" x14ac:dyDescent="0.25">
      <c r="A2035" s="2" t="s">
        <v>375</v>
      </c>
      <c r="B2035" s="2" t="s">
        <v>4</v>
      </c>
      <c r="C2035" s="4">
        <v>26.957202553685399</v>
      </c>
      <c r="D2035" s="4">
        <v>4.04</v>
      </c>
      <c r="E2035" s="4">
        <v>350.66279744631498</v>
      </c>
      <c r="F2035" s="4">
        <v>0</v>
      </c>
      <c r="G2035" s="4">
        <v>85.96</v>
      </c>
      <c r="H2035" s="4">
        <v>334.92</v>
      </c>
      <c r="I2035" s="5">
        <f t="shared" si="62"/>
        <v>802.54000000000042</v>
      </c>
      <c r="J2035" s="11" t="str">
        <f t="shared" si="63"/>
        <v>P0170|Jun</v>
      </c>
    </row>
    <row r="2036" spans="1:10" ht="15" customHeight="1" x14ac:dyDescent="0.25">
      <c r="A2036" s="2" t="s">
        <v>375</v>
      </c>
      <c r="B2036" s="2" t="s">
        <v>5</v>
      </c>
      <c r="C2036" s="4">
        <v>24.1080089318943</v>
      </c>
      <c r="D2036" s="4">
        <v>7.04</v>
      </c>
      <c r="E2036" s="4">
        <v>350.951991068106</v>
      </c>
      <c r="F2036" s="4">
        <v>0</v>
      </c>
      <c r="G2036" s="4">
        <v>85.96</v>
      </c>
      <c r="H2036" s="4">
        <v>897.77</v>
      </c>
      <c r="I2036" s="5">
        <f t="shared" si="62"/>
        <v>1365.8300000000004</v>
      </c>
      <c r="J2036" s="11" t="str">
        <f t="shared" si="63"/>
        <v>P0170|Jul</v>
      </c>
    </row>
    <row r="2037" spans="1:10" ht="15" customHeight="1" x14ac:dyDescent="0.25">
      <c r="A2037" s="2" t="s">
        <v>375</v>
      </c>
      <c r="B2037" s="2" t="s">
        <v>6</v>
      </c>
      <c r="C2037" s="4">
        <v>36.1337283162609</v>
      </c>
      <c r="D2037" s="4">
        <v>5.27</v>
      </c>
      <c r="E2037" s="4">
        <v>348.08627168373903</v>
      </c>
      <c r="F2037" s="4">
        <v>0</v>
      </c>
      <c r="G2037" s="4">
        <v>85.96</v>
      </c>
      <c r="H2037" s="4">
        <v>828.13</v>
      </c>
      <c r="I2037" s="5">
        <f t="shared" si="62"/>
        <v>1303.58</v>
      </c>
      <c r="J2037" s="11" t="str">
        <f t="shared" si="63"/>
        <v>P0170|Aug</v>
      </c>
    </row>
    <row r="2038" spans="1:10" ht="15" customHeight="1" x14ac:dyDescent="0.25">
      <c r="A2038" s="2" t="s">
        <v>375</v>
      </c>
      <c r="B2038" s="2" t="s">
        <v>7</v>
      </c>
      <c r="C2038" s="4">
        <v>36.368208616780002</v>
      </c>
      <c r="D2038" s="4">
        <v>8.35</v>
      </c>
      <c r="E2038" s="4">
        <v>354.81179138322</v>
      </c>
      <c r="F2038" s="4">
        <v>0</v>
      </c>
      <c r="G2038" s="4">
        <v>85.96</v>
      </c>
      <c r="H2038" s="4">
        <v>177.3</v>
      </c>
      <c r="I2038" s="5">
        <f t="shared" si="62"/>
        <v>662.79</v>
      </c>
      <c r="J2038" s="11" t="str">
        <f t="shared" si="63"/>
        <v>P0170|Sep</v>
      </c>
    </row>
    <row r="2039" spans="1:10" ht="15" customHeight="1" x14ac:dyDescent="0.25">
      <c r="A2039" s="2" t="s">
        <v>375</v>
      </c>
      <c r="B2039" s="2" t="s">
        <v>8</v>
      </c>
      <c r="C2039" s="4">
        <v>15.5206237402626</v>
      </c>
      <c r="D2039" s="4">
        <v>4.04</v>
      </c>
      <c r="E2039" s="4">
        <v>360.84937625973703</v>
      </c>
      <c r="F2039" s="4">
        <v>0</v>
      </c>
      <c r="G2039" s="4">
        <v>85.96</v>
      </c>
      <c r="H2039" s="4">
        <v>122.63</v>
      </c>
      <c r="I2039" s="5">
        <f t="shared" si="62"/>
        <v>588.99999999999955</v>
      </c>
      <c r="J2039" s="11" t="str">
        <f t="shared" si="63"/>
        <v>P0170|Oct</v>
      </c>
    </row>
    <row r="2040" spans="1:10" ht="15" customHeight="1" x14ac:dyDescent="0.25">
      <c r="A2040" s="2" t="s">
        <v>375</v>
      </c>
      <c r="B2040" s="2" t="s">
        <v>9</v>
      </c>
      <c r="C2040" s="4">
        <v>16.967371589918201</v>
      </c>
      <c r="D2040" s="4">
        <v>4.95</v>
      </c>
      <c r="E2040" s="4">
        <v>320.75804509404998</v>
      </c>
      <c r="F2040" s="4">
        <v>101.184583316032</v>
      </c>
      <c r="G2040" s="4">
        <v>85.96</v>
      </c>
      <c r="H2040" s="4">
        <v>31.64</v>
      </c>
      <c r="I2040" s="5">
        <f t="shared" si="62"/>
        <v>561.46000000000015</v>
      </c>
      <c r="J2040" s="11" t="str">
        <f t="shared" si="63"/>
        <v>P0170|Nov</v>
      </c>
    </row>
    <row r="2041" spans="1:10" ht="15" customHeight="1" x14ac:dyDescent="0.25">
      <c r="A2041" s="2" t="s">
        <v>375</v>
      </c>
      <c r="B2041" s="2" t="s">
        <v>10</v>
      </c>
      <c r="C2041" s="4">
        <v>353.846607111982</v>
      </c>
      <c r="D2041" s="4">
        <v>6.14</v>
      </c>
      <c r="E2041" s="4">
        <v>657.78617947092403</v>
      </c>
      <c r="F2041" s="4">
        <v>69.167213417094104</v>
      </c>
      <c r="G2041" s="4">
        <v>85.96</v>
      </c>
      <c r="H2041" s="4">
        <v>55.84</v>
      </c>
      <c r="I2041" s="5">
        <f t="shared" si="62"/>
        <v>1228.74</v>
      </c>
      <c r="J2041" s="11" t="str">
        <f t="shared" si="63"/>
        <v>P0170|Dec</v>
      </c>
    </row>
    <row r="2042" spans="1:10" ht="15" customHeight="1" x14ac:dyDescent="0.25">
      <c r="A2042" s="2" t="s">
        <v>375</v>
      </c>
      <c r="B2042" s="2" t="s">
        <v>11</v>
      </c>
      <c r="C2042" s="4">
        <v>10.9017088393727</v>
      </c>
      <c r="D2042" s="4">
        <v>6.42</v>
      </c>
      <c r="E2042" s="4">
        <v>633.65282553817406</v>
      </c>
      <c r="F2042" s="4">
        <v>79.955465622453204</v>
      </c>
      <c r="G2042" s="4">
        <v>85.96</v>
      </c>
      <c r="H2042" s="4">
        <v>55.84</v>
      </c>
      <c r="I2042" s="5">
        <f t="shared" si="62"/>
        <v>872.73</v>
      </c>
      <c r="J2042" s="11" t="str">
        <f t="shared" si="63"/>
        <v>P0170|Jan</v>
      </c>
    </row>
    <row r="2043" spans="1:10" ht="15" customHeight="1" x14ac:dyDescent="0.25">
      <c r="A2043" s="2" t="s">
        <v>375</v>
      </c>
      <c r="B2043" s="2" t="s">
        <v>12</v>
      </c>
      <c r="C2043" s="4">
        <v>30.829505630578002</v>
      </c>
      <c r="D2043" s="4">
        <v>4.04</v>
      </c>
      <c r="E2043" s="4">
        <v>529.36516985187598</v>
      </c>
      <c r="F2043" s="4">
        <v>83.495324517545896</v>
      </c>
      <c r="G2043" s="4">
        <v>85.96</v>
      </c>
      <c r="H2043" s="4">
        <v>55.84</v>
      </c>
      <c r="I2043" s="5">
        <f t="shared" si="62"/>
        <v>789.53</v>
      </c>
      <c r="J2043" s="11" t="str">
        <f t="shared" si="63"/>
        <v>P0170|Feb</v>
      </c>
    </row>
    <row r="2044" spans="1:10" ht="15" customHeight="1" x14ac:dyDescent="0.25">
      <c r="A2044" s="2" t="s">
        <v>375</v>
      </c>
      <c r="B2044" s="2" t="s">
        <v>13</v>
      </c>
      <c r="C2044" s="4">
        <v>37.841109877913397</v>
      </c>
      <c r="D2044" s="4">
        <v>6.5</v>
      </c>
      <c r="E2044" s="4">
        <v>533.65667776544603</v>
      </c>
      <c r="F2044" s="4">
        <v>84.172212356640799</v>
      </c>
      <c r="G2044" s="4">
        <v>85.96</v>
      </c>
      <c r="H2044" s="4">
        <v>55.84</v>
      </c>
      <c r="I2044" s="5">
        <f t="shared" si="62"/>
        <v>803.97000000000025</v>
      </c>
      <c r="J2044" s="11" t="str">
        <f t="shared" si="63"/>
        <v>P0170|Mar</v>
      </c>
    </row>
    <row r="2045" spans="1:10" ht="15" customHeight="1" x14ac:dyDescent="0.25">
      <c r="A2045" s="2" t="s">
        <v>377</v>
      </c>
      <c r="B2045" s="2" t="s">
        <v>2</v>
      </c>
      <c r="C2045" s="4">
        <v>24.697832472992399</v>
      </c>
      <c r="D2045" s="4">
        <v>7.67</v>
      </c>
      <c r="E2045" s="4">
        <v>364.97216752700803</v>
      </c>
      <c r="F2045" s="4">
        <v>0</v>
      </c>
      <c r="G2045" s="4">
        <v>85.96</v>
      </c>
      <c r="H2045" s="4">
        <v>39.75</v>
      </c>
      <c r="I2045" s="5">
        <f t="shared" si="62"/>
        <v>523.05000000000041</v>
      </c>
      <c r="J2045" s="11" t="str">
        <f t="shared" si="63"/>
        <v>P0171|Apr</v>
      </c>
    </row>
    <row r="2046" spans="1:10" ht="15" customHeight="1" x14ac:dyDescent="0.25">
      <c r="A2046" s="2" t="s">
        <v>377</v>
      </c>
      <c r="B2046" s="2" t="s">
        <v>3</v>
      </c>
      <c r="C2046" s="4">
        <v>351.66471452262499</v>
      </c>
      <c r="D2046" s="4">
        <v>9.36</v>
      </c>
      <c r="E2046" s="4">
        <v>251.49528547737501</v>
      </c>
      <c r="F2046" s="4">
        <v>0</v>
      </c>
      <c r="G2046" s="4">
        <v>85.96</v>
      </c>
      <c r="H2046" s="4">
        <v>258.49</v>
      </c>
      <c r="I2046" s="5">
        <f t="shared" si="62"/>
        <v>956.97</v>
      </c>
      <c r="J2046" s="11" t="str">
        <f t="shared" si="63"/>
        <v>P0171|May</v>
      </c>
    </row>
    <row r="2047" spans="1:10" ht="15" customHeight="1" x14ac:dyDescent="0.25">
      <c r="A2047" s="2" t="s">
        <v>377</v>
      </c>
      <c r="B2047" s="2" t="s">
        <v>4</v>
      </c>
      <c r="C2047" s="4">
        <v>15.3544359100071</v>
      </c>
      <c r="D2047" s="4">
        <v>11.25</v>
      </c>
      <c r="E2047" s="4">
        <v>356.98556408999298</v>
      </c>
      <c r="F2047" s="4">
        <v>0</v>
      </c>
      <c r="G2047" s="4">
        <v>85.96</v>
      </c>
      <c r="H2047" s="4">
        <v>334.92</v>
      </c>
      <c r="I2047" s="5">
        <f t="shared" si="62"/>
        <v>804.47</v>
      </c>
      <c r="J2047" s="11" t="str">
        <f t="shared" si="63"/>
        <v>P0171|Jun</v>
      </c>
    </row>
    <row r="2048" spans="1:10" ht="15" customHeight="1" x14ac:dyDescent="0.25">
      <c r="A2048" s="2" t="s">
        <v>377</v>
      </c>
      <c r="B2048" s="2" t="s">
        <v>5</v>
      </c>
      <c r="C2048" s="4">
        <v>12.5888846337961</v>
      </c>
      <c r="D2048" s="4">
        <v>6.76</v>
      </c>
      <c r="E2048" s="4">
        <v>439.03111536620401</v>
      </c>
      <c r="F2048" s="4">
        <v>0</v>
      </c>
      <c r="G2048" s="4">
        <v>85.96</v>
      </c>
      <c r="H2048" s="4">
        <v>897.77</v>
      </c>
      <c r="I2048" s="5">
        <f t="shared" si="62"/>
        <v>1442.1100000000001</v>
      </c>
      <c r="J2048" s="11" t="str">
        <f t="shared" si="63"/>
        <v>P0171|Jul</v>
      </c>
    </row>
    <row r="2049" spans="1:10" ht="15" customHeight="1" x14ac:dyDescent="0.25">
      <c r="A2049" s="2" t="s">
        <v>377</v>
      </c>
      <c r="B2049" s="2" t="s">
        <v>6</v>
      </c>
      <c r="C2049" s="4">
        <v>25.473564143853999</v>
      </c>
      <c r="D2049" s="4">
        <v>5.0199999999999996</v>
      </c>
      <c r="E2049" s="4">
        <v>435.27643585614601</v>
      </c>
      <c r="F2049" s="4">
        <v>0</v>
      </c>
      <c r="G2049" s="4">
        <v>85.96</v>
      </c>
      <c r="H2049" s="4">
        <v>828.13</v>
      </c>
      <c r="I2049" s="5">
        <f t="shared" si="62"/>
        <v>1379.8600000000001</v>
      </c>
      <c r="J2049" s="11" t="str">
        <f t="shared" si="63"/>
        <v>P0171|Aug</v>
      </c>
    </row>
    <row r="2050" spans="1:10" ht="15" customHeight="1" x14ac:dyDescent="0.25">
      <c r="A2050" s="2" t="s">
        <v>377</v>
      </c>
      <c r="B2050" s="2" t="s">
        <v>7</v>
      </c>
      <c r="C2050" s="4">
        <v>59.350784958190303</v>
      </c>
      <c r="D2050" s="4">
        <v>13.17</v>
      </c>
      <c r="E2050" s="4">
        <v>338.15921504181</v>
      </c>
      <c r="F2050" s="4">
        <v>0</v>
      </c>
      <c r="G2050" s="4">
        <v>85.96</v>
      </c>
      <c r="H2050" s="4">
        <v>177.3</v>
      </c>
      <c r="I2050" s="5">
        <f t="shared" si="62"/>
        <v>673.94000000000028</v>
      </c>
      <c r="J2050" s="11" t="str">
        <f t="shared" si="63"/>
        <v>P0171|Sep</v>
      </c>
    </row>
    <row r="2051" spans="1:10" ht="15" customHeight="1" x14ac:dyDescent="0.25">
      <c r="A2051" s="2" t="s">
        <v>377</v>
      </c>
      <c r="B2051" s="2" t="s">
        <v>8</v>
      </c>
      <c r="C2051" s="4">
        <v>31.100199550749601</v>
      </c>
      <c r="D2051" s="4">
        <v>4.04</v>
      </c>
      <c r="E2051" s="4">
        <v>354.73980044925003</v>
      </c>
      <c r="F2051" s="4">
        <v>0</v>
      </c>
      <c r="G2051" s="4">
        <v>85.96</v>
      </c>
      <c r="H2051" s="4">
        <v>122.63</v>
      </c>
      <c r="I2051" s="5">
        <f t="shared" si="62"/>
        <v>598.46999999999957</v>
      </c>
      <c r="J2051" s="11" t="str">
        <f t="shared" si="63"/>
        <v>P0171|Oct</v>
      </c>
    </row>
    <row r="2052" spans="1:10" ht="15" customHeight="1" x14ac:dyDescent="0.25">
      <c r="A2052" s="2" t="s">
        <v>377</v>
      </c>
      <c r="B2052" s="2" t="s">
        <v>9</v>
      </c>
      <c r="C2052" s="4">
        <v>14.0508369233343</v>
      </c>
      <c r="D2052" s="4">
        <v>4.04</v>
      </c>
      <c r="E2052" s="4">
        <v>326.67731816470803</v>
      </c>
      <c r="F2052" s="4">
        <v>103.051844911958</v>
      </c>
      <c r="G2052" s="4">
        <v>85.96</v>
      </c>
      <c r="H2052" s="4">
        <v>31.64</v>
      </c>
      <c r="I2052" s="5">
        <f t="shared" si="62"/>
        <v>565.4200000000003</v>
      </c>
      <c r="J2052" s="11" t="str">
        <f t="shared" si="63"/>
        <v>P0171|Nov</v>
      </c>
    </row>
    <row r="2053" spans="1:10" ht="15" customHeight="1" x14ac:dyDescent="0.25">
      <c r="A2053" s="2" t="s">
        <v>377</v>
      </c>
      <c r="B2053" s="2" t="s">
        <v>10</v>
      </c>
      <c r="C2053" s="4">
        <v>19.3115051801764</v>
      </c>
      <c r="D2053" s="4">
        <v>4.04</v>
      </c>
      <c r="E2053" s="4">
        <v>730.93008854001005</v>
      </c>
      <c r="F2053" s="4">
        <v>76.858406279813195</v>
      </c>
      <c r="G2053" s="4">
        <v>85.96</v>
      </c>
      <c r="H2053" s="4">
        <v>55.84</v>
      </c>
      <c r="I2053" s="5">
        <f t="shared" ref="I2053:I2116" si="64">SUM(C2053:H2053)</f>
        <v>972.93999999999971</v>
      </c>
      <c r="J2053" s="11" t="str">
        <f t="shared" ref="J2053:J2116" si="65">A2053&amp;"|"&amp;B2053</f>
        <v>P0171|Dec</v>
      </c>
    </row>
    <row r="2054" spans="1:10" ht="15" customHeight="1" x14ac:dyDescent="0.25">
      <c r="A2054" s="2" t="s">
        <v>377</v>
      </c>
      <c r="B2054" s="2" t="s">
        <v>11</v>
      </c>
      <c r="C2054" s="4">
        <v>10.899150847760801</v>
      </c>
      <c r="D2054" s="4">
        <v>14.82</v>
      </c>
      <c r="E2054" s="4">
        <v>633.50414438768405</v>
      </c>
      <c r="F2054" s="4">
        <v>79.936704764555003</v>
      </c>
      <c r="G2054" s="4">
        <v>85.96</v>
      </c>
      <c r="H2054" s="4">
        <v>55.84</v>
      </c>
      <c r="I2054" s="5">
        <f t="shared" si="64"/>
        <v>880.95999999999992</v>
      </c>
      <c r="J2054" s="11" t="str">
        <f t="shared" si="65"/>
        <v>P0171|Jan</v>
      </c>
    </row>
    <row r="2055" spans="1:10" ht="15" customHeight="1" x14ac:dyDescent="0.25">
      <c r="A2055" s="2" t="s">
        <v>377</v>
      </c>
      <c r="B2055" s="2" t="s">
        <v>12</v>
      </c>
      <c r="C2055" s="4">
        <v>20.155837812389699</v>
      </c>
      <c r="D2055" s="4">
        <v>4.04</v>
      </c>
      <c r="E2055" s="4">
        <v>621.91925928832097</v>
      </c>
      <c r="F2055" s="4">
        <v>78.474902899289901</v>
      </c>
      <c r="G2055" s="4">
        <v>85.96</v>
      </c>
      <c r="H2055" s="4">
        <v>55.84</v>
      </c>
      <c r="I2055" s="5">
        <f t="shared" si="64"/>
        <v>866.39000000000067</v>
      </c>
      <c r="J2055" s="11" t="str">
        <f t="shared" si="65"/>
        <v>P0171|Feb</v>
      </c>
    </row>
    <row r="2056" spans="1:10" ht="15" customHeight="1" x14ac:dyDescent="0.25">
      <c r="A2056" s="2" t="s">
        <v>377</v>
      </c>
      <c r="B2056" s="2" t="s">
        <v>13</v>
      </c>
      <c r="C2056" s="4">
        <v>11.4015955575899</v>
      </c>
      <c r="D2056" s="4">
        <v>12.15</v>
      </c>
      <c r="E2056" s="4">
        <v>530.16666265147296</v>
      </c>
      <c r="F2056" s="4">
        <v>83.621741790936895</v>
      </c>
      <c r="G2056" s="4">
        <v>85.96</v>
      </c>
      <c r="H2056" s="4">
        <v>55.84</v>
      </c>
      <c r="I2056" s="5">
        <f t="shared" si="64"/>
        <v>779.13999999999976</v>
      </c>
      <c r="J2056" s="11" t="str">
        <f t="shared" si="65"/>
        <v>P0171|Mar</v>
      </c>
    </row>
    <row r="2057" spans="1:10" ht="15" customHeight="1" x14ac:dyDescent="0.25">
      <c r="A2057" s="2" t="s">
        <v>379</v>
      </c>
      <c r="B2057" s="2" t="s">
        <v>2</v>
      </c>
      <c r="C2057" s="4">
        <v>302.37688356533903</v>
      </c>
      <c r="D2057" s="4">
        <v>9.86</v>
      </c>
      <c r="E2057" s="4">
        <v>273.36311643466098</v>
      </c>
      <c r="F2057" s="4">
        <v>0</v>
      </c>
      <c r="G2057" s="4">
        <v>85.96</v>
      </c>
      <c r="H2057" s="4">
        <v>39.75</v>
      </c>
      <c r="I2057" s="5">
        <f t="shared" si="64"/>
        <v>711.31000000000006</v>
      </c>
      <c r="J2057" s="11" t="str">
        <f t="shared" si="65"/>
        <v>P0172|Apr</v>
      </c>
    </row>
    <row r="2058" spans="1:10" ht="15" customHeight="1" x14ac:dyDescent="0.25">
      <c r="A2058" s="2" t="s">
        <v>379</v>
      </c>
      <c r="B2058" s="2" t="s">
        <v>3</v>
      </c>
      <c r="C2058" s="4">
        <v>46.074062829326998</v>
      </c>
      <c r="D2058" s="4">
        <v>6.23</v>
      </c>
      <c r="E2058" s="4">
        <v>348.47593717067298</v>
      </c>
      <c r="F2058" s="4">
        <v>0</v>
      </c>
      <c r="G2058" s="4">
        <v>85.96</v>
      </c>
      <c r="H2058" s="4">
        <v>258.49</v>
      </c>
      <c r="I2058" s="5">
        <f t="shared" si="64"/>
        <v>745.23</v>
      </c>
      <c r="J2058" s="11" t="str">
        <f t="shared" si="65"/>
        <v>P0172|May</v>
      </c>
    </row>
    <row r="2059" spans="1:10" ht="15" customHeight="1" x14ac:dyDescent="0.25">
      <c r="A2059" s="2" t="s">
        <v>379</v>
      </c>
      <c r="B2059" s="2" t="s">
        <v>4</v>
      </c>
      <c r="C2059" s="4">
        <v>47.616871876873901</v>
      </c>
      <c r="D2059" s="4">
        <v>8.24</v>
      </c>
      <c r="E2059" s="4">
        <v>347.45312812312602</v>
      </c>
      <c r="F2059" s="4">
        <v>0</v>
      </c>
      <c r="G2059" s="4">
        <v>85.96</v>
      </c>
      <c r="H2059" s="4">
        <v>334.92</v>
      </c>
      <c r="I2059" s="5">
        <f t="shared" si="64"/>
        <v>824.18999999999994</v>
      </c>
      <c r="J2059" s="11" t="str">
        <f t="shared" si="65"/>
        <v>P0172|Jun</v>
      </c>
    </row>
    <row r="2060" spans="1:10" ht="15" customHeight="1" x14ac:dyDescent="0.25">
      <c r="A2060" s="2" t="s">
        <v>379</v>
      </c>
      <c r="B2060" s="2" t="s">
        <v>5</v>
      </c>
      <c r="C2060" s="4">
        <v>39.885437513010899</v>
      </c>
      <c r="D2060" s="4">
        <v>4.83</v>
      </c>
      <c r="E2060" s="4">
        <v>434.75456248698902</v>
      </c>
      <c r="F2060" s="4">
        <v>0</v>
      </c>
      <c r="G2060" s="4">
        <v>85.96</v>
      </c>
      <c r="H2060" s="4">
        <v>897.77</v>
      </c>
      <c r="I2060" s="5">
        <f t="shared" si="64"/>
        <v>1463.1999999999998</v>
      </c>
      <c r="J2060" s="11" t="str">
        <f t="shared" si="65"/>
        <v>P0172|Jul</v>
      </c>
    </row>
    <row r="2061" spans="1:10" ht="15" customHeight="1" x14ac:dyDescent="0.25">
      <c r="A2061" s="2" t="s">
        <v>379</v>
      </c>
      <c r="B2061" s="2" t="s">
        <v>6</v>
      </c>
      <c r="C2061" s="4">
        <v>12.6828232131679</v>
      </c>
      <c r="D2061" s="4">
        <v>13.73</v>
      </c>
      <c r="E2061" s="4">
        <v>442.30717678683197</v>
      </c>
      <c r="F2061" s="4">
        <v>0</v>
      </c>
      <c r="G2061" s="4">
        <v>85.96</v>
      </c>
      <c r="H2061" s="4">
        <v>828.13</v>
      </c>
      <c r="I2061" s="5">
        <f t="shared" si="64"/>
        <v>1382.81</v>
      </c>
      <c r="J2061" s="11" t="str">
        <f t="shared" si="65"/>
        <v>P0172|Aug</v>
      </c>
    </row>
    <row r="2062" spans="1:10" ht="15" customHeight="1" x14ac:dyDescent="0.25">
      <c r="A2062" s="2" t="s">
        <v>379</v>
      </c>
      <c r="B2062" s="2" t="s">
        <v>7</v>
      </c>
      <c r="C2062" s="4">
        <v>30.322081282078098</v>
      </c>
      <c r="D2062" s="4">
        <v>4.04</v>
      </c>
      <c r="E2062" s="4">
        <v>357.20791871792198</v>
      </c>
      <c r="F2062" s="4">
        <v>0</v>
      </c>
      <c r="G2062" s="4">
        <v>85.96</v>
      </c>
      <c r="H2062" s="4">
        <v>177.3</v>
      </c>
      <c r="I2062" s="5">
        <f t="shared" si="64"/>
        <v>654.83000000000015</v>
      </c>
      <c r="J2062" s="11" t="str">
        <f t="shared" si="65"/>
        <v>P0172|Sep</v>
      </c>
    </row>
    <row r="2063" spans="1:10" ht="15" customHeight="1" x14ac:dyDescent="0.25">
      <c r="A2063" s="2" t="s">
        <v>379</v>
      </c>
      <c r="B2063" s="2" t="s">
        <v>8</v>
      </c>
      <c r="C2063" s="4">
        <v>15.820834014272499</v>
      </c>
      <c r="D2063" s="4">
        <v>7.56</v>
      </c>
      <c r="E2063" s="4">
        <v>367.82916598572803</v>
      </c>
      <c r="F2063" s="4">
        <v>0</v>
      </c>
      <c r="G2063" s="4">
        <v>85.96</v>
      </c>
      <c r="H2063" s="4">
        <v>122.63</v>
      </c>
      <c r="I2063" s="5">
        <f t="shared" si="64"/>
        <v>599.80000000000052</v>
      </c>
      <c r="J2063" s="11" t="str">
        <f t="shared" si="65"/>
        <v>P0172|Oct</v>
      </c>
    </row>
    <row r="2064" spans="1:10" ht="15" customHeight="1" x14ac:dyDescent="0.25">
      <c r="A2064" s="2" t="s">
        <v>379</v>
      </c>
      <c r="B2064" s="2" t="s">
        <v>9</v>
      </c>
      <c r="C2064" s="4">
        <v>23.5309122576944</v>
      </c>
      <c r="D2064" s="4">
        <v>4.04</v>
      </c>
      <c r="E2064" s="4">
        <v>331.58050899553302</v>
      </c>
      <c r="F2064" s="4">
        <v>104.598578746773</v>
      </c>
      <c r="G2064" s="4">
        <v>85.96</v>
      </c>
      <c r="H2064" s="4">
        <v>31.64</v>
      </c>
      <c r="I2064" s="5">
        <f t="shared" si="64"/>
        <v>581.35000000000036</v>
      </c>
      <c r="J2064" s="11" t="str">
        <f t="shared" si="65"/>
        <v>P0172|Nov</v>
      </c>
    </row>
    <row r="2065" spans="1:10" ht="15" customHeight="1" x14ac:dyDescent="0.25">
      <c r="A2065" s="2" t="s">
        <v>379</v>
      </c>
      <c r="B2065" s="2" t="s">
        <v>10</v>
      </c>
      <c r="C2065" s="4">
        <v>10.278648429173201</v>
      </c>
      <c r="D2065" s="4">
        <v>4.42</v>
      </c>
      <c r="E2065" s="4">
        <v>716.92554433334999</v>
      </c>
      <c r="F2065" s="4">
        <v>75.385807237476499</v>
      </c>
      <c r="G2065" s="4">
        <v>85.96</v>
      </c>
      <c r="H2065" s="4">
        <v>55.84</v>
      </c>
      <c r="I2065" s="5">
        <f t="shared" si="64"/>
        <v>948.80999999999972</v>
      </c>
      <c r="J2065" s="11" t="str">
        <f t="shared" si="65"/>
        <v>P0172|Dec</v>
      </c>
    </row>
    <row r="2066" spans="1:10" ht="15" customHeight="1" x14ac:dyDescent="0.25">
      <c r="A2066" s="2" t="s">
        <v>379</v>
      </c>
      <c r="B2066" s="2" t="s">
        <v>11</v>
      </c>
      <c r="C2066" s="4">
        <v>16.1193147548749</v>
      </c>
      <c r="D2066" s="4">
        <v>7.32</v>
      </c>
      <c r="E2066" s="4">
        <v>635.52853872266496</v>
      </c>
      <c r="F2066" s="4">
        <v>80.192146522459893</v>
      </c>
      <c r="G2066" s="4">
        <v>85.96</v>
      </c>
      <c r="H2066" s="4">
        <v>55.84</v>
      </c>
      <c r="I2066" s="5">
        <f t="shared" si="64"/>
        <v>880.95999999999981</v>
      </c>
      <c r="J2066" s="11" t="str">
        <f t="shared" si="65"/>
        <v>P0172|Jan</v>
      </c>
    </row>
    <row r="2067" spans="1:10" ht="15" customHeight="1" x14ac:dyDescent="0.25">
      <c r="A2067" s="2" t="s">
        <v>379</v>
      </c>
      <c r="B2067" s="2" t="s">
        <v>12</v>
      </c>
      <c r="C2067" s="4">
        <v>11.602020284757501</v>
      </c>
      <c r="D2067" s="4">
        <v>12.46</v>
      </c>
      <c r="E2067" s="4">
        <v>539.48628008383696</v>
      </c>
      <c r="F2067" s="4">
        <v>85.091699631405206</v>
      </c>
      <c r="G2067" s="4">
        <v>85.96</v>
      </c>
      <c r="H2067" s="4">
        <v>55.84</v>
      </c>
      <c r="I2067" s="5">
        <f t="shared" si="64"/>
        <v>790.43999999999971</v>
      </c>
      <c r="J2067" s="11" t="str">
        <f t="shared" si="65"/>
        <v>P0172|Feb</v>
      </c>
    </row>
    <row r="2068" spans="1:10" ht="15" customHeight="1" x14ac:dyDescent="0.25">
      <c r="A2068" s="2" t="s">
        <v>379</v>
      </c>
      <c r="B2068" s="2" t="s">
        <v>13</v>
      </c>
      <c r="C2068" s="4">
        <v>21.970739196360899</v>
      </c>
      <c r="D2068" s="4">
        <v>4.55</v>
      </c>
      <c r="E2068" s="4">
        <v>531.16072782410902</v>
      </c>
      <c r="F2068" s="4">
        <v>83.778532979529899</v>
      </c>
      <c r="G2068" s="4">
        <v>85.96</v>
      </c>
      <c r="H2068" s="4">
        <v>55.84</v>
      </c>
      <c r="I2068" s="5">
        <f t="shared" si="64"/>
        <v>783.25999999999988</v>
      </c>
      <c r="J2068" s="11" t="str">
        <f t="shared" si="65"/>
        <v>P0172|Mar</v>
      </c>
    </row>
    <row r="2069" spans="1:10" ht="15" customHeight="1" x14ac:dyDescent="0.25">
      <c r="A2069" s="2" t="s">
        <v>381</v>
      </c>
      <c r="B2069" s="2" t="s">
        <v>2</v>
      </c>
      <c r="C2069" s="4">
        <v>52.318825100525402</v>
      </c>
      <c r="D2069" s="4">
        <v>6.8</v>
      </c>
      <c r="E2069" s="4">
        <v>669.07117489947495</v>
      </c>
      <c r="F2069" s="4">
        <v>0</v>
      </c>
      <c r="G2069" s="4">
        <v>85.96</v>
      </c>
      <c r="H2069" s="4">
        <v>99.37</v>
      </c>
      <c r="I2069" s="5">
        <f t="shared" si="64"/>
        <v>913.52000000000044</v>
      </c>
      <c r="J2069" s="11" t="str">
        <f t="shared" si="65"/>
        <v>P0173|Apr</v>
      </c>
    </row>
    <row r="2070" spans="1:10" ht="15" customHeight="1" x14ac:dyDescent="0.25">
      <c r="A2070" s="2" t="s">
        <v>381</v>
      </c>
      <c r="B2070" s="2" t="s">
        <v>3</v>
      </c>
      <c r="C2070" s="4">
        <v>41.591804421667398</v>
      </c>
      <c r="D2070" s="4">
        <v>20.77</v>
      </c>
      <c r="E2070" s="4">
        <v>669.87819557833302</v>
      </c>
      <c r="F2070" s="4">
        <v>0</v>
      </c>
      <c r="G2070" s="4">
        <v>85.96</v>
      </c>
      <c r="H2070" s="4">
        <v>646.23</v>
      </c>
      <c r="I2070" s="5">
        <f t="shared" si="64"/>
        <v>1464.4300000000005</v>
      </c>
      <c r="J2070" s="11" t="str">
        <f t="shared" si="65"/>
        <v>P0173|May</v>
      </c>
    </row>
    <row r="2071" spans="1:10" ht="15" customHeight="1" x14ac:dyDescent="0.25">
      <c r="A2071" s="2" t="s">
        <v>381</v>
      </c>
      <c r="B2071" s="2" t="s">
        <v>4</v>
      </c>
      <c r="C2071" s="4">
        <v>71.768925525867004</v>
      </c>
      <c r="D2071" s="4">
        <v>13.73</v>
      </c>
      <c r="E2071" s="4">
        <v>633.49107447413303</v>
      </c>
      <c r="F2071" s="4">
        <v>0</v>
      </c>
      <c r="G2071" s="4">
        <v>85.96</v>
      </c>
      <c r="H2071" s="4">
        <v>837.3</v>
      </c>
      <c r="I2071" s="5">
        <f t="shared" si="64"/>
        <v>1642.25</v>
      </c>
      <c r="J2071" s="11" t="str">
        <f t="shared" si="65"/>
        <v>P0173|Jun</v>
      </c>
    </row>
    <row r="2072" spans="1:10" ht="15" customHeight="1" x14ac:dyDescent="0.25">
      <c r="A2072" s="2" t="s">
        <v>381</v>
      </c>
      <c r="B2072" s="2" t="s">
        <v>5</v>
      </c>
      <c r="C2072" s="4">
        <v>73.099525918355795</v>
      </c>
      <c r="D2072" s="4">
        <v>4.04</v>
      </c>
      <c r="E2072" s="4">
        <v>637.05047408164398</v>
      </c>
      <c r="F2072" s="4">
        <v>0</v>
      </c>
      <c r="G2072" s="4">
        <v>85.96</v>
      </c>
      <c r="H2072" s="4">
        <v>2244.4299999999998</v>
      </c>
      <c r="I2072" s="5">
        <f t="shared" si="64"/>
        <v>3044.58</v>
      </c>
      <c r="J2072" s="11" t="str">
        <f t="shared" si="65"/>
        <v>P0173|Jul</v>
      </c>
    </row>
    <row r="2073" spans="1:10" ht="15" customHeight="1" x14ac:dyDescent="0.25">
      <c r="A2073" s="2" t="s">
        <v>381</v>
      </c>
      <c r="B2073" s="2" t="s">
        <v>6</v>
      </c>
      <c r="C2073" s="4">
        <v>96.222748248866907</v>
      </c>
      <c r="D2073" s="4">
        <v>17.260000000000002</v>
      </c>
      <c r="E2073" s="4">
        <v>632.80725175113298</v>
      </c>
      <c r="F2073" s="4">
        <v>0</v>
      </c>
      <c r="G2073" s="4">
        <v>85.96</v>
      </c>
      <c r="H2073" s="4">
        <v>2070.33</v>
      </c>
      <c r="I2073" s="5">
        <f t="shared" si="64"/>
        <v>2902.58</v>
      </c>
      <c r="J2073" s="11" t="str">
        <f t="shared" si="65"/>
        <v>P0173|Aug</v>
      </c>
    </row>
    <row r="2074" spans="1:10" ht="15" customHeight="1" x14ac:dyDescent="0.25">
      <c r="A2074" s="2" t="s">
        <v>381</v>
      </c>
      <c r="B2074" s="2" t="s">
        <v>7</v>
      </c>
      <c r="C2074" s="4">
        <v>73.983768296834199</v>
      </c>
      <c r="D2074" s="4">
        <v>16.940000000000001</v>
      </c>
      <c r="E2074" s="4">
        <v>640.16623170316598</v>
      </c>
      <c r="F2074" s="4">
        <v>0</v>
      </c>
      <c r="G2074" s="4">
        <v>85.96</v>
      </c>
      <c r="H2074" s="4">
        <v>443.25</v>
      </c>
      <c r="I2074" s="5">
        <f t="shared" si="64"/>
        <v>1260.3000000000002</v>
      </c>
      <c r="J2074" s="11" t="str">
        <f t="shared" si="65"/>
        <v>P0173|Sep</v>
      </c>
    </row>
    <row r="2075" spans="1:10" ht="15" customHeight="1" x14ac:dyDescent="0.25">
      <c r="A2075" s="2" t="s">
        <v>381</v>
      </c>
      <c r="B2075" s="2" t="s">
        <v>8</v>
      </c>
      <c r="C2075" s="4">
        <v>62.146730585958899</v>
      </c>
      <c r="D2075" s="4">
        <v>19.12</v>
      </c>
      <c r="E2075" s="4">
        <v>648.77326941404101</v>
      </c>
      <c r="F2075" s="4">
        <v>0</v>
      </c>
      <c r="G2075" s="4">
        <v>85.96</v>
      </c>
      <c r="H2075" s="4">
        <v>306.58</v>
      </c>
      <c r="I2075" s="5">
        <f t="shared" si="64"/>
        <v>1122.58</v>
      </c>
      <c r="J2075" s="11" t="str">
        <f t="shared" si="65"/>
        <v>P0173|Oct</v>
      </c>
    </row>
    <row r="2076" spans="1:10" ht="15" customHeight="1" x14ac:dyDescent="0.25">
      <c r="A2076" s="2" t="s">
        <v>381</v>
      </c>
      <c r="B2076" s="2" t="s">
        <v>9</v>
      </c>
      <c r="C2076" s="4">
        <v>71.359121183478806</v>
      </c>
      <c r="D2076" s="4">
        <v>7.05</v>
      </c>
      <c r="E2076" s="4">
        <v>593.71991295364103</v>
      </c>
      <c r="F2076" s="4">
        <v>189.67096586288</v>
      </c>
      <c r="G2076" s="4">
        <v>85.96</v>
      </c>
      <c r="H2076" s="4">
        <v>79.11</v>
      </c>
      <c r="I2076" s="5">
        <f t="shared" si="64"/>
        <v>1026.8699999999997</v>
      </c>
      <c r="J2076" s="11" t="str">
        <f t="shared" si="65"/>
        <v>P0173|Nov</v>
      </c>
    </row>
    <row r="2077" spans="1:10" ht="15" customHeight="1" x14ac:dyDescent="0.25">
      <c r="A2077" s="2" t="s">
        <v>381</v>
      </c>
      <c r="B2077" s="2" t="s">
        <v>10</v>
      </c>
      <c r="C2077" s="4">
        <v>31.004132602739698</v>
      </c>
      <c r="D2077" s="4">
        <v>12.59</v>
      </c>
      <c r="E2077" s="4">
        <v>1136.5784109588999</v>
      </c>
      <c r="F2077" s="4">
        <v>145.23745643835599</v>
      </c>
      <c r="G2077" s="4">
        <v>85.96</v>
      </c>
      <c r="H2077" s="4">
        <v>139.59</v>
      </c>
      <c r="I2077" s="5">
        <f t="shared" si="64"/>
        <v>1550.9599999999955</v>
      </c>
      <c r="J2077" s="11" t="str">
        <f t="shared" si="65"/>
        <v>P0173|Dec</v>
      </c>
    </row>
    <row r="2078" spans="1:10" ht="15" customHeight="1" x14ac:dyDescent="0.25">
      <c r="A2078" s="2" t="s">
        <v>381</v>
      </c>
      <c r="B2078" s="2" t="s">
        <v>11</v>
      </c>
      <c r="C2078" s="4">
        <v>40.563987724720299</v>
      </c>
      <c r="D2078" s="4">
        <v>8.64</v>
      </c>
      <c r="E2078" s="4">
        <v>1145.71148739825</v>
      </c>
      <c r="F2078" s="4">
        <v>146.40452487703001</v>
      </c>
      <c r="G2078" s="4">
        <v>85.96</v>
      </c>
      <c r="H2078" s="4">
        <v>139.59</v>
      </c>
      <c r="I2078" s="5">
        <f t="shared" si="64"/>
        <v>1566.8700000000003</v>
      </c>
      <c r="J2078" s="11" t="str">
        <f t="shared" si="65"/>
        <v>P0173|Jan</v>
      </c>
    </row>
    <row r="2079" spans="1:10" ht="15" customHeight="1" x14ac:dyDescent="0.25">
      <c r="A2079" s="2" t="s">
        <v>381</v>
      </c>
      <c r="B2079" s="2" t="s">
        <v>12</v>
      </c>
      <c r="C2079" s="4">
        <v>44.207817973155002</v>
      </c>
      <c r="D2079" s="4">
        <v>17.45</v>
      </c>
      <c r="E2079" s="4">
        <v>797.35562097699699</v>
      </c>
      <c r="F2079" s="4">
        <v>169.81656104984799</v>
      </c>
      <c r="G2079" s="4">
        <v>85.96</v>
      </c>
      <c r="H2079" s="4">
        <v>139.59</v>
      </c>
      <c r="I2079" s="5">
        <f t="shared" si="64"/>
        <v>1254.3799999999999</v>
      </c>
      <c r="J2079" s="11" t="str">
        <f t="shared" si="65"/>
        <v>P0173|Feb</v>
      </c>
    </row>
    <row r="2080" spans="1:10" ht="15" customHeight="1" x14ac:dyDescent="0.25">
      <c r="A2080" s="2" t="s">
        <v>381</v>
      </c>
      <c r="B2080" s="2" t="s">
        <v>13</v>
      </c>
      <c r="C2080" s="4">
        <v>38.866207639863603</v>
      </c>
      <c r="D2080" s="4">
        <v>7.45</v>
      </c>
      <c r="E2080" s="4">
        <v>784.27341086825697</v>
      </c>
      <c r="F2080" s="4">
        <v>167.03038149187901</v>
      </c>
      <c r="G2080" s="4">
        <v>85.96</v>
      </c>
      <c r="H2080" s="4">
        <v>139.59</v>
      </c>
      <c r="I2080" s="5">
        <f t="shared" si="64"/>
        <v>1223.1699999999994</v>
      </c>
      <c r="J2080" s="11" t="str">
        <f t="shared" si="65"/>
        <v>P0173|Mar</v>
      </c>
    </row>
    <row r="2081" spans="1:10" ht="15" customHeight="1" x14ac:dyDescent="0.25">
      <c r="A2081" s="2" t="s">
        <v>383</v>
      </c>
      <c r="B2081" s="2" t="s">
        <v>2</v>
      </c>
      <c r="C2081" s="4">
        <v>22.714074074074102</v>
      </c>
      <c r="D2081" s="4">
        <v>4.04</v>
      </c>
      <c r="E2081" s="4">
        <v>283.92592592592598</v>
      </c>
      <c r="F2081" s="4">
        <v>0</v>
      </c>
      <c r="G2081" s="4">
        <v>85.96</v>
      </c>
      <c r="H2081" s="4">
        <v>19.87</v>
      </c>
      <c r="I2081" s="5">
        <f t="shared" si="64"/>
        <v>416.51000000000005</v>
      </c>
      <c r="J2081" s="11" t="str">
        <f t="shared" si="65"/>
        <v>P0174|Apr</v>
      </c>
    </row>
    <row r="2082" spans="1:10" ht="15" customHeight="1" x14ac:dyDescent="0.25">
      <c r="A2082" s="2" t="s">
        <v>383</v>
      </c>
      <c r="B2082" s="2" t="s">
        <v>3</v>
      </c>
      <c r="C2082" s="4">
        <v>28.735724276371201</v>
      </c>
      <c r="D2082" s="4">
        <v>8.0500000000000007</v>
      </c>
      <c r="E2082" s="4">
        <v>278.79427572362903</v>
      </c>
      <c r="F2082" s="4">
        <v>0</v>
      </c>
      <c r="G2082" s="4">
        <v>85.96</v>
      </c>
      <c r="H2082" s="4">
        <v>129.25</v>
      </c>
      <c r="I2082" s="5">
        <f t="shared" si="64"/>
        <v>530.79000000000019</v>
      </c>
      <c r="J2082" s="11" t="str">
        <f t="shared" si="65"/>
        <v>P0174|May</v>
      </c>
    </row>
    <row r="2083" spans="1:10" ht="15" customHeight="1" x14ac:dyDescent="0.25">
      <c r="A2083" s="2" t="s">
        <v>383</v>
      </c>
      <c r="B2083" s="2" t="s">
        <v>4</v>
      </c>
      <c r="C2083" s="4">
        <v>14.7178200176188</v>
      </c>
      <c r="D2083" s="4">
        <v>4.04</v>
      </c>
      <c r="E2083" s="4">
        <v>272.19217998238099</v>
      </c>
      <c r="F2083" s="4">
        <v>0</v>
      </c>
      <c r="G2083" s="4">
        <v>85.96</v>
      </c>
      <c r="H2083" s="4">
        <v>167.46</v>
      </c>
      <c r="I2083" s="5">
        <f t="shared" si="64"/>
        <v>544.36999999999978</v>
      </c>
      <c r="J2083" s="11" t="str">
        <f t="shared" si="65"/>
        <v>P0174|Jun</v>
      </c>
    </row>
    <row r="2084" spans="1:10" ht="15" customHeight="1" x14ac:dyDescent="0.25">
      <c r="A2084" s="2" t="s">
        <v>383</v>
      </c>
      <c r="B2084" s="2" t="s">
        <v>5</v>
      </c>
      <c r="C2084" s="4">
        <v>14.848629125160899</v>
      </c>
      <c r="D2084" s="4">
        <v>4.04</v>
      </c>
      <c r="E2084" s="4">
        <v>274.611370874839</v>
      </c>
      <c r="F2084" s="4">
        <v>0</v>
      </c>
      <c r="G2084" s="4">
        <v>85.96</v>
      </c>
      <c r="H2084" s="4">
        <v>448.89</v>
      </c>
      <c r="I2084" s="5">
        <f t="shared" si="64"/>
        <v>828.34999999999991</v>
      </c>
      <c r="J2084" s="11" t="str">
        <f t="shared" si="65"/>
        <v>P0174|Jul</v>
      </c>
    </row>
    <row r="2085" spans="1:10" ht="15" customHeight="1" x14ac:dyDescent="0.25">
      <c r="A2085" s="2" t="s">
        <v>383</v>
      </c>
      <c r="B2085" s="2" t="s">
        <v>6</v>
      </c>
      <c r="C2085" s="4">
        <v>44.6944869691999</v>
      </c>
      <c r="D2085" s="4">
        <v>4.04</v>
      </c>
      <c r="E2085" s="4">
        <v>254.25551303079999</v>
      </c>
      <c r="F2085" s="4">
        <v>0</v>
      </c>
      <c r="G2085" s="4">
        <v>85.96</v>
      </c>
      <c r="H2085" s="4">
        <v>414.07</v>
      </c>
      <c r="I2085" s="5">
        <f t="shared" si="64"/>
        <v>803.01999999999987</v>
      </c>
      <c r="J2085" s="11" t="str">
        <f t="shared" si="65"/>
        <v>P0174|Aug</v>
      </c>
    </row>
    <row r="2086" spans="1:10" ht="15" customHeight="1" x14ac:dyDescent="0.25">
      <c r="A2086" s="2" t="s">
        <v>383</v>
      </c>
      <c r="B2086" s="2" t="s">
        <v>7</v>
      </c>
      <c r="C2086" s="4">
        <v>176.42739465711901</v>
      </c>
      <c r="D2086" s="4">
        <v>4.88</v>
      </c>
      <c r="E2086" s="4">
        <v>216.342605342881</v>
      </c>
      <c r="F2086" s="4">
        <v>0</v>
      </c>
      <c r="G2086" s="4">
        <v>85.96</v>
      </c>
      <c r="H2086" s="4">
        <v>88.65</v>
      </c>
      <c r="I2086" s="5">
        <f t="shared" si="64"/>
        <v>572.26</v>
      </c>
      <c r="J2086" s="11" t="str">
        <f t="shared" si="65"/>
        <v>P0174|Sep</v>
      </c>
    </row>
    <row r="2087" spans="1:10" ht="15" customHeight="1" x14ac:dyDescent="0.25">
      <c r="A2087" s="2" t="s">
        <v>383</v>
      </c>
      <c r="B2087" s="2" t="s">
        <v>8</v>
      </c>
      <c r="C2087" s="4">
        <v>15.187193874093699</v>
      </c>
      <c r="D2087" s="4">
        <v>4.04</v>
      </c>
      <c r="E2087" s="4">
        <v>280.87280612590598</v>
      </c>
      <c r="F2087" s="4">
        <v>0</v>
      </c>
      <c r="G2087" s="4">
        <v>85.96</v>
      </c>
      <c r="H2087" s="4">
        <v>61.32</v>
      </c>
      <c r="I2087" s="5">
        <f t="shared" si="64"/>
        <v>447.37999999999965</v>
      </c>
      <c r="J2087" s="11" t="str">
        <f t="shared" si="65"/>
        <v>P0174|Oct</v>
      </c>
    </row>
    <row r="2088" spans="1:10" ht="15" customHeight="1" x14ac:dyDescent="0.25">
      <c r="A2088" s="2" t="s">
        <v>383</v>
      </c>
      <c r="B2088" s="2" t="s">
        <v>9</v>
      </c>
      <c r="C2088" s="4">
        <v>13.4977414507772</v>
      </c>
      <c r="D2088" s="4">
        <v>8.27</v>
      </c>
      <c r="E2088" s="4">
        <v>249.62797927461099</v>
      </c>
      <c r="F2088" s="4">
        <v>81.004279274611406</v>
      </c>
      <c r="G2088" s="4">
        <v>85.96</v>
      </c>
      <c r="H2088" s="4">
        <v>15.82</v>
      </c>
      <c r="I2088" s="5">
        <f t="shared" si="64"/>
        <v>454.17999999999955</v>
      </c>
      <c r="J2088" s="11" t="str">
        <f t="shared" si="65"/>
        <v>P0174|Nov</v>
      </c>
    </row>
    <row r="2089" spans="1:10" ht="15" customHeight="1" x14ac:dyDescent="0.25">
      <c r="A2089" s="2" t="s">
        <v>383</v>
      </c>
      <c r="B2089" s="2" t="s">
        <v>10</v>
      </c>
      <c r="C2089" s="4">
        <v>17.506271710332602</v>
      </c>
      <c r="D2089" s="4">
        <v>4.04</v>
      </c>
      <c r="E2089" s="4">
        <v>501.81778039446601</v>
      </c>
      <c r="F2089" s="4">
        <v>65.135947895201696</v>
      </c>
      <c r="G2089" s="4">
        <v>85.96</v>
      </c>
      <c r="H2089" s="4">
        <v>27.92</v>
      </c>
      <c r="I2089" s="5">
        <f t="shared" si="64"/>
        <v>702.38000000000022</v>
      </c>
      <c r="J2089" s="11" t="str">
        <f t="shared" si="65"/>
        <v>P0174|Dec</v>
      </c>
    </row>
    <row r="2090" spans="1:10" ht="15" customHeight="1" x14ac:dyDescent="0.25">
      <c r="A2090" s="2" t="s">
        <v>383</v>
      </c>
      <c r="B2090" s="2" t="s">
        <v>11</v>
      </c>
      <c r="C2090" s="4">
        <v>11.2702069069069</v>
      </c>
      <c r="D2090" s="4">
        <v>4.76</v>
      </c>
      <c r="E2090" s="4">
        <v>416.863663663664</v>
      </c>
      <c r="F2090" s="4">
        <v>67.636129429429403</v>
      </c>
      <c r="G2090" s="4">
        <v>85.96</v>
      </c>
      <c r="H2090" s="4">
        <v>27.92</v>
      </c>
      <c r="I2090" s="5">
        <f t="shared" si="64"/>
        <v>614.41000000000031</v>
      </c>
      <c r="J2090" s="11" t="str">
        <f t="shared" si="65"/>
        <v>P0174|Jan</v>
      </c>
    </row>
    <row r="2091" spans="1:10" ht="15" customHeight="1" x14ac:dyDescent="0.25">
      <c r="A2091" s="2" t="s">
        <v>383</v>
      </c>
      <c r="B2091" s="2" t="s">
        <v>12</v>
      </c>
      <c r="C2091" s="4">
        <v>359.00239643399101</v>
      </c>
      <c r="D2091" s="4">
        <v>10.5</v>
      </c>
      <c r="E2091" s="4">
        <v>277.405538694992</v>
      </c>
      <c r="F2091" s="4">
        <v>60.012064871016698</v>
      </c>
      <c r="G2091" s="4">
        <v>85.96</v>
      </c>
      <c r="H2091" s="4">
        <v>27.92</v>
      </c>
      <c r="I2091" s="5">
        <f t="shared" si="64"/>
        <v>820.79999999999973</v>
      </c>
      <c r="J2091" s="11" t="str">
        <f t="shared" si="65"/>
        <v>P0174|Feb</v>
      </c>
    </row>
    <row r="2092" spans="1:10" ht="15" customHeight="1" x14ac:dyDescent="0.25">
      <c r="A2092" s="2" t="s">
        <v>383</v>
      </c>
      <c r="B2092" s="2" t="s">
        <v>13</v>
      </c>
      <c r="C2092" s="4">
        <v>20.7608059956417</v>
      </c>
      <c r="D2092" s="4">
        <v>8.43</v>
      </c>
      <c r="E2092" s="4">
        <v>410.81453560280301</v>
      </c>
      <c r="F2092" s="4">
        <v>66.654658401554897</v>
      </c>
      <c r="G2092" s="4">
        <v>85.96</v>
      </c>
      <c r="H2092" s="4">
        <v>27.92</v>
      </c>
      <c r="I2092" s="5">
        <f t="shared" si="64"/>
        <v>620.53999999999962</v>
      </c>
      <c r="J2092" s="11" t="str">
        <f t="shared" si="65"/>
        <v>P0174|Mar</v>
      </c>
    </row>
    <row r="2093" spans="1:10" ht="15" customHeight="1" x14ac:dyDescent="0.25">
      <c r="A2093" s="2" t="s">
        <v>385</v>
      </c>
      <c r="B2093" s="2" t="s">
        <v>2</v>
      </c>
      <c r="C2093" s="4">
        <v>94.214776272709798</v>
      </c>
      <c r="D2093" s="4">
        <v>7.64</v>
      </c>
      <c r="E2093" s="4">
        <v>523.19522372729</v>
      </c>
      <c r="F2093" s="4">
        <v>0</v>
      </c>
      <c r="G2093" s="4">
        <v>85.96</v>
      </c>
      <c r="H2093" s="4">
        <v>79.5</v>
      </c>
      <c r="I2093" s="5">
        <f t="shared" si="64"/>
        <v>790.50999999999988</v>
      </c>
      <c r="J2093" s="11" t="str">
        <f t="shared" si="65"/>
        <v>P0175|Apr</v>
      </c>
    </row>
    <row r="2094" spans="1:10" ht="15" customHeight="1" x14ac:dyDescent="0.25">
      <c r="A2094" s="2" t="s">
        <v>385</v>
      </c>
      <c r="B2094" s="2" t="s">
        <v>3</v>
      </c>
      <c r="C2094" s="4">
        <v>70.658483754512602</v>
      </c>
      <c r="D2094" s="4">
        <v>9.19</v>
      </c>
      <c r="E2094" s="4">
        <v>530.54151624548695</v>
      </c>
      <c r="F2094" s="4">
        <v>0</v>
      </c>
      <c r="G2094" s="4">
        <v>85.96</v>
      </c>
      <c r="H2094" s="4">
        <v>516.99</v>
      </c>
      <c r="I2094" s="5">
        <f t="shared" si="64"/>
        <v>1213.3399999999997</v>
      </c>
      <c r="J2094" s="11" t="str">
        <f t="shared" si="65"/>
        <v>P0175|May</v>
      </c>
    </row>
    <row r="2095" spans="1:10" ht="15" customHeight="1" x14ac:dyDescent="0.25">
      <c r="A2095" s="2" t="s">
        <v>385</v>
      </c>
      <c r="B2095" s="2" t="s">
        <v>4</v>
      </c>
      <c r="C2095" s="4">
        <v>28.6277911792487</v>
      </c>
      <c r="D2095" s="4">
        <v>12.84</v>
      </c>
      <c r="E2095" s="4">
        <v>671.20220882075103</v>
      </c>
      <c r="F2095" s="4">
        <v>0</v>
      </c>
      <c r="G2095" s="4">
        <v>85.96</v>
      </c>
      <c r="H2095" s="4">
        <v>669.84</v>
      </c>
      <c r="I2095" s="5">
        <f t="shared" si="64"/>
        <v>1468.4699999999998</v>
      </c>
      <c r="J2095" s="11" t="str">
        <f t="shared" si="65"/>
        <v>P0175|Jun</v>
      </c>
    </row>
    <row r="2096" spans="1:10" ht="15" customHeight="1" x14ac:dyDescent="0.25">
      <c r="A2096" s="2" t="s">
        <v>385</v>
      </c>
      <c r="B2096" s="2" t="s">
        <v>5</v>
      </c>
      <c r="C2096" s="4">
        <v>35.449561298365097</v>
      </c>
      <c r="D2096" s="4">
        <v>16.23</v>
      </c>
      <c r="E2096" s="4">
        <v>664.05043870163502</v>
      </c>
      <c r="F2096" s="4">
        <v>0</v>
      </c>
      <c r="G2096" s="4">
        <v>85.96</v>
      </c>
      <c r="H2096" s="4">
        <v>1795.54</v>
      </c>
      <c r="I2096" s="5">
        <f t="shared" si="64"/>
        <v>2597.23</v>
      </c>
      <c r="J2096" s="11" t="str">
        <f t="shared" si="65"/>
        <v>P0175|Jul</v>
      </c>
    </row>
    <row r="2097" spans="1:10" ht="15" customHeight="1" x14ac:dyDescent="0.25">
      <c r="A2097" s="2" t="s">
        <v>385</v>
      </c>
      <c r="B2097" s="2" t="s">
        <v>6</v>
      </c>
      <c r="C2097" s="4">
        <v>45.242006810764799</v>
      </c>
      <c r="D2097" s="4">
        <v>10.25</v>
      </c>
      <c r="E2097" s="4">
        <v>667.00799318923498</v>
      </c>
      <c r="F2097" s="4">
        <v>0</v>
      </c>
      <c r="G2097" s="4">
        <v>85.96</v>
      </c>
      <c r="H2097" s="4">
        <v>1656.27</v>
      </c>
      <c r="I2097" s="5">
        <f t="shared" si="64"/>
        <v>2464.7299999999996</v>
      </c>
      <c r="J2097" s="11" t="str">
        <f t="shared" si="65"/>
        <v>P0175|Aug</v>
      </c>
    </row>
    <row r="2098" spans="1:10" ht="15" customHeight="1" x14ac:dyDescent="0.25">
      <c r="A2098" s="2" t="s">
        <v>385</v>
      </c>
      <c r="B2098" s="2" t="s">
        <v>7</v>
      </c>
      <c r="C2098" s="4">
        <v>55.106277537574599</v>
      </c>
      <c r="D2098" s="4">
        <v>16.84</v>
      </c>
      <c r="E2098" s="4">
        <v>530.56372246242495</v>
      </c>
      <c r="F2098" s="4">
        <v>0</v>
      </c>
      <c r="G2098" s="4">
        <v>85.96</v>
      </c>
      <c r="H2098" s="4">
        <v>354.6</v>
      </c>
      <c r="I2098" s="5">
        <f t="shared" si="64"/>
        <v>1043.0699999999997</v>
      </c>
      <c r="J2098" s="11" t="str">
        <f t="shared" si="65"/>
        <v>P0175|Sep</v>
      </c>
    </row>
    <row r="2099" spans="1:10" ht="15" customHeight="1" x14ac:dyDescent="0.25">
      <c r="A2099" s="2" t="s">
        <v>385</v>
      </c>
      <c r="B2099" s="2" t="s">
        <v>8</v>
      </c>
      <c r="C2099" s="4">
        <v>17.888811096433301</v>
      </c>
      <c r="D2099" s="4">
        <v>15.59</v>
      </c>
      <c r="E2099" s="4">
        <v>554.30118890356698</v>
      </c>
      <c r="F2099" s="4">
        <v>0</v>
      </c>
      <c r="G2099" s="4">
        <v>85.96</v>
      </c>
      <c r="H2099" s="4">
        <v>245.27</v>
      </c>
      <c r="I2099" s="5">
        <f t="shared" si="64"/>
        <v>919.01000000000033</v>
      </c>
      <c r="J2099" s="11" t="str">
        <f t="shared" si="65"/>
        <v>P0175|Oct</v>
      </c>
    </row>
    <row r="2100" spans="1:10" ht="15" customHeight="1" x14ac:dyDescent="0.25">
      <c r="A2100" s="2" t="s">
        <v>385</v>
      </c>
      <c r="B2100" s="2" t="s">
        <v>9</v>
      </c>
      <c r="C2100" s="4">
        <v>46.900058008378998</v>
      </c>
      <c r="D2100" s="4">
        <v>14.21</v>
      </c>
      <c r="E2100" s="4">
        <v>493.68482114083099</v>
      </c>
      <c r="F2100" s="4">
        <v>155.73512085079</v>
      </c>
      <c r="G2100" s="4">
        <v>85.96</v>
      </c>
      <c r="H2100" s="4">
        <v>63.29</v>
      </c>
      <c r="I2100" s="5">
        <f t="shared" si="64"/>
        <v>859.78</v>
      </c>
      <c r="J2100" s="11" t="str">
        <f t="shared" si="65"/>
        <v>P0175|Nov</v>
      </c>
    </row>
    <row r="2101" spans="1:10" ht="15" customHeight="1" x14ac:dyDescent="0.25">
      <c r="A2101" s="2" t="s">
        <v>385</v>
      </c>
      <c r="B2101" s="2" t="s">
        <v>10</v>
      </c>
      <c r="C2101" s="4">
        <v>35.300080905610102</v>
      </c>
      <c r="D2101" s="4">
        <v>11.01</v>
      </c>
      <c r="E2101" s="4">
        <v>1084.89189279174</v>
      </c>
      <c r="F2101" s="4">
        <v>114.078026302647</v>
      </c>
      <c r="G2101" s="4">
        <v>85.96</v>
      </c>
      <c r="H2101" s="4">
        <v>111.67</v>
      </c>
      <c r="I2101" s="5">
        <f t="shared" si="64"/>
        <v>1442.9099999999971</v>
      </c>
      <c r="J2101" s="11" t="str">
        <f t="shared" si="65"/>
        <v>P0175|Dec</v>
      </c>
    </row>
    <row r="2102" spans="1:10" ht="15" customHeight="1" x14ac:dyDescent="0.25">
      <c r="A2102" s="2" t="s">
        <v>385</v>
      </c>
      <c r="B2102" s="2" t="s">
        <v>11</v>
      </c>
      <c r="C2102" s="4">
        <v>261.77467924212402</v>
      </c>
      <c r="D2102" s="4">
        <v>12.9</v>
      </c>
      <c r="E2102" s="4">
        <v>1037.50961296984</v>
      </c>
      <c r="F2102" s="4">
        <v>109.09570778804</v>
      </c>
      <c r="G2102" s="4">
        <v>85.96</v>
      </c>
      <c r="H2102" s="4">
        <v>111.67</v>
      </c>
      <c r="I2102" s="5">
        <f t="shared" si="64"/>
        <v>1618.9100000000042</v>
      </c>
      <c r="J2102" s="11" t="str">
        <f t="shared" si="65"/>
        <v>P0175|Jan</v>
      </c>
    </row>
    <row r="2103" spans="1:10" ht="15" customHeight="1" x14ac:dyDescent="0.25">
      <c r="A2103" s="2" t="s">
        <v>385</v>
      </c>
      <c r="B2103" s="2" t="s">
        <v>12</v>
      </c>
      <c r="C2103" s="4">
        <v>30.931797379638599</v>
      </c>
      <c r="D2103" s="4">
        <v>9.11</v>
      </c>
      <c r="E2103" s="4">
        <v>949.53424514239396</v>
      </c>
      <c r="F2103" s="4">
        <v>119.813957477968</v>
      </c>
      <c r="G2103" s="4">
        <v>85.96</v>
      </c>
      <c r="H2103" s="4">
        <v>111.67</v>
      </c>
      <c r="I2103" s="5">
        <f t="shared" si="64"/>
        <v>1307.0200000000007</v>
      </c>
      <c r="J2103" s="11" t="str">
        <f t="shared" si="65"/>
        <v>P0175|Feb</v>
      </c>
    </row>
    <row r="2104" spans="1:10" ht="15" customHeight="1" x14ac:dyDescent="0.25">
      <c r="A2104" s="2" t="s">
        <v>385</v>
      </c>
      <c r="B2104" s="2" t="s">
        <v>13</v>
      </c>
      <c r="C2104" s="4">
        <v>33.586917740337</v>
      </c>
      <c r="D2104" s="4">
        <v>7.69</v>
      </c>
      <c r="E2104" s="4">
        <v>940.88988576495797</v>
      </c>
      <c r="F2104" s="4">
        <v>118.723196494706</v>
      </c>
      <c r="G2104" s="4">
        <v>85.96</v>
      </c>
      <c r="H2104" s="4">
        <v>111.67</v>
      </c>
      <c r="I2104" s="5">
        <f t="shared" si="64"/>
        <v>1298.5200000000011</v>
      </c>
      <c r="J2104" s="11" t="str">
        <f t="shared" si="65"/>
        <v>P0175|Mar</v>
      </c>
    </row>
    <row r="2105" spans="1:10" ht="15" customHeight="1" x14ac:dyDescent="0.25">
      <c r="A2105" s="2" t="s">
        <v>387</v>
      </c>
      <c r="B2105" s="2" t="s">
        <v>2</v>
      </c>
      <c r="C2105" s="4">
        <v>14.9260886359016</v>
      </c>
      <c r="D2105" s="4">
        <v>10.94</v>
      </c>
      <c r="E2105" s="4">
        <v>276.04391136409799</v>
      </c>
      <c r="F2105" s="4">
        <v>0</v>
      </c>
      <c r="G2105" s="4">
        <v>85.96</v>
      </c>
      <c r="H2105" s="4">
        <v>19.87</v>
      </c>
      <c r="I2105" s="5">
        <f t="shared" si="64"/>
        <v>407.73999999999955</v>
      </c>
      <c r="J2105" s="11" t="str">
        <f t="shared" si="65"/>
        <v>P0176|Apr</v>
      </c>
    </row>
    <row r="2106" spans="1:10" ht="15" customHeight="1" x14ac:dyDescent="0.25">
      <c r="A2106" s="2" t="s">
        <v>387</v>
      </c>
      <c r="B2106" s="2" t="s">
        <v>3</v>
      </c>
      <c r="C2106" s="4">
        <v>26.777909552977999</v>
      </c>
      <c r="D2106" s="4">
        <v>4.04</v>
      </c>
      <c r="E2106" s="4">
        <v>278.52209044702198</v>
      </c>
      <c r="F2106" s="4">
        <v>0</v>
      </c>
      <c r="G2106" s="4">
        <v>85.96</v>
      </c>
      <c r="H2106" s="4">
        <v>129.25</v>
      </c>
      <c r="I2106" s="5">
        <f t="shared" si="64"/>
        <v>524.54999999999995</v>
      </c>
      <c r="J2106" s="11" t="str">
        <f t="shared" si="65"/>
        <v>P0176|May</v>
      </c>
    </row>
    <row r="2107" spans="1:10" ht="15" customHeight="1" x14ac:dyDescent="0.25">
      <c r="A2107" s="2" t="s">
        <v>387</v>
      </c>
      <c r="B2107" s="2" t="s">
        <v>4</v>
      </c>
      <c r="C2107" s="4">
        <v>14.5998353323846</v>
      </c>
      <c r="D2107" s="4">
        <v>4.04</v>
      </c>
      <c r="E2107" s="4">
        <v>270.01016466761502</v>
      </c>
      <c r="F2107" s="4">
        <v>0</v>
      </c>
      <c r="G2107" s="4">
        <v>85.96</v>
      </c>
      <c r="H2107" s="4">
        <v>167.46</v>
      </c>
      <c r="I2107" s="5">
        <f t="shared" si="64"/>
        <v>542.0699999999996</v>
      </c>
      <c r="J2107" s="11" t="str">
        <f t="shared" si="65"/>
        <v>P0176|Jun</v>
      </c>
    </row>
    <row r="2108" spans="1:10" ht="15" customHeight="1" x14ac:dyDescent="0.25">
      <c r="A2108" s="2" t="s">
        <v>387</v>
      </c>
      <c r="B2108" s="2" t="s">
        <v>5</v>
      </c>
      <c r="C2108" s="4">
        <v>14.566491834383701</v>
      </c>
      <c r="D2108" s="4">
        <v>4.04</v>
      </c>
      <c r="E2108" s="4">
        <v>269.39350816561603</v>
      </c>
      <c r="F2108" s="4">
        <v>0</v>
      </c>
      <c r="G2108" s="4">
        <v>85.96</v>
      </c>
      <c r="H2108" s="4">
        <v>448.89</v>
      </c>
      <c r="I2108" s="5">
        <f t="shared" si="64"/>
        <v>822.84999999999968</v>
      </c>
      <c r="J2108" s="11" t="str">
        <f t="shared" si="65"/>
        <v>P0176|Jul</v>
      </c>
    </row>
    <row r="2109" spans="1:10" ht="15" customHeight="1" x14ac:dyDescent="0.25">
      <c r="A2109" s="2" t="s">
        <v>387</v>
      </c>
      <c r="B2109" s="2" t="s">
        <v>6</v>
      </c>
      <c r="C2109" s="4">
        <v>24.396958108020101</v>
      </c>
      <c r="D2109" s="4">
        <v>4.04</v>
      </c>
      <c r="E2109" s="4">
        <v>253.19304189197999</v>
      </c>
      <c r="F2109" s="4">
        <v>0</v>
      </c>
      <c r="G2109" s="4">
        <v>85.96</v>
      </c>
      <c r="H2109" s="4">
        <v>414.07</v>
      </c>
      <c r="I2109" s="5">
        <f t="shared" si="64"/>
        <v>781.66000000000008</v>
      </c>
      <c r="J2109" s="11" t="str">
        <f t="shared" si="65"/>
        <v>P0176|Aug</v>
      </c>
    </row>
    <row r="2110" spans="1:10" ht="15" customHeight="1" x14ac:dyDescent="0.25">
      <c r="A2110" s="2" t="s">
        <v>387</v>
      </c>
      <c r="B2110" s="2" t="s">
        <v>7</v>
      </c>
      <c r="C2110" s="4">
        <v>29.5009680741504</v>
      </c>
      <c r="D2110" s="4">
        <v>5.01</v>
      </c>
      <c r="E2110" s="4">
        <v>268.88903192585002</v>
      </c>
      <c r="F2110" s="4">
        <v>0</v>
      </c>
      <c r="G2110" s="4">
        <v>85.96</v>
      </c>
      <c r="H2110" s="4">
        <v>88.65</v>
      </c>
      <c r="I2110" s="5">
        <f t="shared" si="64"/>
        <v>478.01000000000045</v>
      </c>
      <c r="J2110" s="11" t="str">
        <f t="shared" si="65"/>
        <v>P0176|Sep</v>
      </c>
    </row>
    <row r="2111" spans="1:10" ht="15" customHeight="1" x14ac:dyDescent="0.25">
      <c r="A2111" s="2" t="s">
        <v>387</v>
      </c>
      <c r="B2111" s="2" t="s">
        <v>8</v>
      </c>
      <c r="C2111" s="4">
        <v>15.388798646362099</v>
      </c>
      <c r="D2111" s="4">
        <v>4.04</v>
      </c>
      <c r="E2111" s="4">
        <v>277.99120135363802</v>
      </c>
      <c r="F2111" s="4">
        <v>0</v>
      </c>
      <c r="G2111" s="4">
        <v>85.96</v>
      </c>
      <c r="H2111" s="4">
        <v>61.32</v>
      </c>
      <c r="I2111" s="5">
        <f t="shared" si="64"/>
        <v>444.7000000000001</v>
      </c>
      <c r="J2111" s="11" t="str">
        <f t="shared" si="65"/>
        <v>P0176|Oct</v>
      </c>
    </row>
    <row r="2112" spans="1:10" ht="15" customHeight="1" x14ac:dyDescent="0.25">
      <c r="A2112" s="2" t="s">
        <v>387</v>
      </c>
      <c r="B2112" s="2" t="s">
        <v>9</v>
      </c>
      <c r="C2112" s="4">
        <v>17.981020773638999</v>
      </c>
      <c r="D2112" s="4">
        <v>6.95</v>
      </c>
      <c r="E2112" s="4">
        <v>251.482808022923</v>
      </c>
      <c r="F2112" s="4">
        <v>81.606171203438393</v>
      </c>
      <c r="G2112" s="4">
        <v>85.96</v>
      </c>
      <c r="H2112" s="4">
        <v>15.82</v>
      </c>
      <c r="I2112" s="5">
        <f t="shared" si="64"/>
        <v>459.80000000000035</v>
      </c>
      <c r="J2112" s="11" t="str">
        <f t="shared" si="65"/>
        <v>P0176|Nov</v>
      </c>
    </row>
    <row r="2113" spans="1:10" ht="15" customHeight="1" x14ac:dyDescent="0.25">
      <c r="A2113" s="2" t="s">
        <v>387</v>
      </c>
      <c r="B2113" s="2" t="s">
        <v>10</v>
      </c>
      <c r="C2113" s="4">
        <v>16.478441797668101</v>
      </c>
      <c r="D2113" s="4">
        <v>4.04</v>
      </c>
      <c r="E2113" s="4">
        <v>562.67850040817996</v>
      </c>
      <c r="F2113" s="4">
        <v>60.863057794151501</v>
      </c>
      <c r="G2113" s="4">
        <v>85.96</v>
      </c>
      <c r="H2113" s="4">
        <v>27.92</v>
      </c>
      <c r="I2113" s="5">
        <f t="shared" si="64"/>
        <v>757.93999999999949</v>
      </c>
      <c r="J2113" s="11" t="str">
        <f t="shared" si="65"/>
        <v>P0176|Dec</v>
      </c>
    </row>
    <row r="2114" spans="1:10" ht="15" customHeight="1" x14ac:dyDescent="0.25">
      <c r="A2114" s="2" t="s">
        <v>387</v>
      </c>
      <c r="B2114" s="2" t="s">
        <v>11</v>
      </c>
      <c r="C2114" s="4">
        <v>26.894174448063701</v>
      </c>
      <c r="D2114" s="4">
        <v>4.04</v>
      </c>
      <c r="E2114" s="4">
        <v>494.898057666787</v>
      </c>
      <c r="F2114" s="4">
        <v>64.237767885148997</v>
      </c>
      <c r="G2114" s="4">
        <v>85.96</v>
      </c>
      <c r="H2114" s="4">
        <v>27.92</v>
      </c>
      <c r="I2114" s="5">
        <f t="shared" si="64"/>
        <v>703.9499999999997</v>
      </c>
      <c r="J2114" s="11" t="str">
        <f t="shared" si="65"/>
        <v>P0176|Jan</v>
      </c>
    </row>
    <row r="2115" spans="1:10" ht="15" customHeight="1" x14ac:dyDescent="0.25">
      <c r="A2115" s="2" t="s">
        <v>387</v>
      </c>
      <c r="B2115" s="2" t="s">
        <v>12</v>
      </c>
      <c r="C2115" s="4">
        <v>325.740154913335</v>
      </c>
      <c r="D2115" s="4">
        <v>11.13</v>
      </c>
      <c r="E2115" s="4">
        <v>356.91963440452997</v>
      </c>
      <c r="F2115" s="4">
        <v>57.910210682135101</v>
      </c>
      <c r="G2115" s="4">
        <v>85.96</v>
      </c>
      <c r="H2115" s="4">
        <v>27.92</v>
      </c>
      <c r="I2115" s="5">
        <f t="shared" si="64"/>
        <v>865.58</v>
      </c>
      <c r="J2115" s="11" t="str">
        <f t="shared" si="65"/>
        <v>P0176|Feb</v>
      </c>
    </row>
    <row r="2116" spans="1:10" ht="15" customHeight="1" x14ac:dyDescent="0.25">
      <c r="A2116" s="2" t="s">
        <v>387</v>
      </c>
      <c r="B2116" s="2" t="s">
        <v>13</v>
      </c>
      <c r="C2116" s="4">
        <v>33.247426586675097</v>
      </c>
      <c r="D2116" s="4">
        <v>13.46</v>
      </c>
      <c r="E2116" s="4">
        <v>405.809914745816</v>
      </c>
      <c r="F2116" s="4">
        <v>65.842658667508701</v>
      </c>
      <c r="G2116" s="4">
        <v>85.96</v>
      </c>
      <c r="H2116" s="4">
        <v>27.92</v>
      </c>
      <c r="I2116" s="5">
        <f t="shared" si="64"/>
        <v>632.23999999999978</v>
      </c>
      <c r="J2116" s="11" t="str">
        <f t="shared" si="65"/>
        <v>P0176|Mar</v>
      </c>
    </row>
    <row r="2117" spans="1:10" ht="15" customHeight="1" x14ac:dyDescent="0.25">
      <c r="A2117" s="2" t="s">
        <v>389</v>
      </c>
      <c r="B2117" s="2" t="s">
        <v>2</v>
      </c>
      <c r="C2117" s="4">
        <v>27.400234387372599</v>
      </c>
      <c r="D2117" s="4">
        <v>8.27</v>
      </c>
      <c r="E2117" s="4">
        <v>359.079765612627</v>
      </c>
      <c r="F2117" s="4">
        <v>0</v>
      </c>
      <c r="G2117" s="4">
        <v>85.96</v>
      </c>
      <c r="H2117" s="4">
        <v>39.75</v>
      </c>
      <c r="I2117" s="5">
        <f t="shared" ref="I2117:I2180" si="66">SUM(C2117:H2117)</f>
        <v>520.45999999999958</v>
      </c>
      <c r="J2117" s="11" t="str">
        <f t="shared" ref="J2117:J2180" si="67">A2117&amp;"|"&amp;B2117</f>
        <v>P0177|Apr</v>
      </c>
    </row>
    <row r="2118" spans="1:10" ht="15" customHeight="1" x14ac:dyDescent="0.25">
      <c r="A2118" s="2" t="s">
        <v>389</v>
      </c>
      <c r="B2118" s="2" t="s">
        <v>3</v>
      </c>
      <c r="C2118" s="4">
        <v>26.904192012695098</v>
      </c>
      <c r="D2118" s="4">
        <v>7.74</v>
      </c>
      <c r="E2118" s="4">
        <v>362.84580798730502</v>
      </c>
      <c r="F2118" s="4">
        <v>0</v>
      </c>
      <c r="G2118" s="4">
        <v>85.96</v>
      </c>
      <c r="H2118" s="4">
        <v>258.49</v>
      </c>
      <c r="I2118" s="5">
        <f t="shared" si="66"/>
        <v>741.94</v>
      </c>
      <c r="J2118" s="11" t="str">
        <f t="shared" si="67"/>
        <v>P0177|May</v>
      </c>
    </row>
    <row r="2119" spans="1:10" ht="15" customHeight="1" x14ac:dyDescent="0.25">
      <c r="A2119" s="2" t="s">
        <v>389</v>
      </c>
      <c r="B2119" s="2" t="s">
        <v>4</v>
      </c>
      <c r="C2119" s="4">
        <v>40.181489739042298</v>
      </c>
      <c r="D2119" s="4">
        <v>7.28</v>
      </c>
      <c r="E2119" s="4">
        <v>331.23851026095798</v>
      </c>
      <c r="F2119" s="4">
        <v>0</v>
      </c>
      <c r="G2119" s="4">
        <v>85.96</v>
      </c>
      <c r="H2119" s="4">
        <v>334.92</v>
      </c>
      <c r="I2119" s="5">
        <f t="shared" si="66"/>
        <v>799.58000000000027</v>
      </c>
      <c r="J2119" s="11" t="str">
        <f t="shared" si="67"/>
        <v>P0177|Jun</v>
      </c>
    </row>
    <row r="2120" spans="1:10" ht="15" customHeight="1" x14ac:dyDescent="0.25">
      <c r="A2120" s="2" t="s">
        <v>389</v>
      </c>
      <c r="B2120" s="2" t="s">
        <v>5</v>
      </c>
      <c r="C2120" s="4">
        <v>14.373851433185299</v>
      </c>
      <c r="D2120" s="4">
        <v>5.1100000000000003</v>
      </c>
      <c r="E2120" s="4">
        <v>448.01614856681499</v>
      </c>
      <c r="F2120" s="4">
        <v>0</v>
      </c>
      <c r="G2120" s="4">
        <v>85.96</v>
      </c>
      <c r="H2120" s="4">
        <v>897.77</v>
      </c>
      <c r="I2120" s="5">
        <f t="shared" si="66"/>
        <v>1451.2300000000002</v>
      </c>
      <c r="J2120" s="11" t="str">
        <f t="shared" si="67"/>
        <v>P0177|Jul</v>
      </c>
    </row>
    <row r="2121" spans="1:10" ht="15" customHeight="1" x14ac:dyDescent="0.25">
      <c r="A2121" s="2" t="s">
        <v>389</v>
      </c>
      <c r="B2121" s="2" t="s">
        <v>6</v>
      </c>
      <c r="C2121" s="4">
        <v>12.829445446846099</v>
      </c>
      <c r="D2121" s="4">
        <v>4.04</v>
      </c>
      <c r="E2121" s="4">
        <v>447.42055455315398</v>
      </c>
      <c r="F2121" s="4">
        <v>0</v>
      </c>
      <c r="G2121" s="4">
        <v>85.96</v>
      </c>
      <c r="H2121" s="4">
        <v>828.13</v>
      </c>
      <c r="I2121" s="5">
        <f t="shared" si="66"/>
        <v>1378.38</v>
      </c>
      <c r="J2121" s="11" t="str">
        <f t="shared" si="67"/>
        <v>P0177|Aug</v>
      </c>
    </row>
    <row r="2122" spans="1:10" ht="15" customHeight="1" x14ac:dyDescent="0.25">
      <c r="A2122" s="2" t="s">
        <v>389</v>
      </c>
      <c r="B2122" s="2" t="s">
        <v>7</v>
      </c>
      <c r="C2122" s="4">
        <v>23.661627436361702</v>
      </c>
      <c r="D2122" s="4">
        <v>4.04</v>
      </c>
      <c r="E2122" s="4">
        <v>353.51837256363802</v>
      </c>
      <c r="F2122" s="4">
        <v>0</v>
      </c>
      <c r="G2122" s="4">
        <v>85.96</v>
      </c>
      <c r="H2122" s="4">
        <v>177.3</v>
      </c>
      <c r="I2122" s="5">
        <f t="shared" si="66"/>
        <v>644.47999999999979</v>
      </c>
      <c r="J2122" s="11" t="str">
        <f t="shared" si="67"/>
        <v>P0177|Sep</v>
      </c>
    </row>
    <row r="2123" spans="1:10" ht="15" customHeight="1" x14ac:dyDescent="0.25">
      <c r="A2123" s="2" t="s">
        <v>389</v>
      </c>
      <c r="B2123" s="2" t="s">
        <v>8</v>
      </c>
      <c r="C2123" s="4">
        <v>24.601598956392099</v>
      </c>
      <c r="D2123" s="4">
        <v>7.28</v>
      </c>
      <c r="E2123" s="4">
        <v>366.62840104360799</v>
      </c>
      <c r="F2123" s="4">
        <v>0</v>
      </c>
      <c r="G2123" s="4">
        <v>85.96</v>
      </c>
      <c r="H2123" s="4">
        <v>122.63</v>
      </c>
      <c r="I2123" s="5">
        <f t="shared" si="66"/>
        <v>607.10000000000014</v>
      </c>
      <c r="J2123" s="11" t="str">
        <f t="shared" si="67"/>
        <v>P0177|Oct</v>
      </c>
    </row>
    <row r="2124" spans="1:10" ht="15" customHeight="1" x14ac:dyDescent="0.25">
      <c r="A2124" s="2" t="s">
        <v>389</v>
      </c>
      <c r="B2124" s="2" t="s">
        <v>9</v>
      </c>
      <c r="C2124" s="4">
        <v>25.188385692995499</v>
      </c>
      <c r="D2124" s="4">
        <v>7.29</v>
      </c>
      <c r="E2124" s="4">
        <v>416.12852459016398</v>
      </c>
      <c r="F2124" s="4">
        <v>87.513089716840497</v>
      </c>
      <c r="G2124" s="4">
        <v>85.96</v>
      </c>
      <c r="H2124" s="4">
        <v>31.64</v>
      </c>
      <c r="I2124" s="5">
        <f t="shared" si="66"/>
        <v>653.72</v>
      </c>
      <c r="J2124" s="11" t="str">
        <f t="shared" si="67"/>
        <v>P0177|Nov</v>
      </c>
    </row>
    <row r="2125" spans="1:10" ht="15" customHeight="1" x14ac:dyDescent="0.25">
      <c r="A2125" s="2" t="s">
        <v>389</v>
      </c>
      <c r="B2125" s="2" t="s">
        <v>10</v>
      </c>
      <c r="C2125" s="4">
        <v>10.3393528904228</v>
      </c>
      <c r="D2125" s="4">
        <v>4.04</v>
      </c>
      <c r="E2125" s="4">
        <v>721.15962036238102</v>
      </c>
      <c r="F2125" s="4">
        <v>75.831026747195907</v>
      </c>
      <c r="G2125" s="4">
        <v>85.96</v>
      </c>
      <c r="H2125" s="4">
        <v>55.84</v>
      </c>
      <c r="I2125" s="5">
        <f t="shared" si="66"/>
        <v>953.16999999999973</v>
      </c>
      <c r="J2125" s="11" t="str">
        <f t="shared" si="67"/>
        <v>P0177|Dec</v>
      </c>
    </row>
    <row r="2126" spans="1:10" ht="15" customHeight="1" x14ac:dyDescent="0.25">
      <c r="A2126" s="2" t="s">
        <v>389</v>
      </c>
      <c r="B2126" s="2" t="s">
        <v>11</v>
      </c>
      <c r="C2126" s="4">
        <v>14.140942951437999</v>
      </c>
      <c r="D2126" s="4">
        <v>4.6399999999999997</v>
      </c>
      <c r="E2126" s="4">
        <v>720.696706405334</v>
      </c>
      <c r="F2126" s="4">
        <v>75.782350643227602</v>
      </c>
      <c r="G2126" s="4">
        <v>85.96</v>
      </c>
      <c r="H2126" s="4">
        <v>55.84</v>
      </c>
      <c r="I2126" s="5">
        <f t="shared" si="66"/>
        <v>957.0599999999996</v>
      </c>
      <c r="J2126" s="11" t="str">
        <f t="shared" si="67"/>
        <v>P0177|Jan</v>
      </c>
    </row>
    <row r="2127" spans="1:10" ht="15" customHeight="1" x14ac:dyDescent="0.25">
      <c r="A2127" s="2" t="s">
        <v>389</v>
      </c>
      <c r="B2127" s="2" t="s">
        <v>12</v>
      </c>
      <c r="C2127" s="4">
        <v>18.990325204849601</v>
      </c>
      <c r="D2127" s="4">
        <v>12.46</v>
      </c>
      <c r="E2127" s="4">
        <v>624.02861016682698</v>
      </c>
      <c r="F2127" s="4">
        <v>78.741064628323301</v>
      </c>
      <c r="G2127" s="4">
        <v>85.96</v>
      </c>
      <c r="H2127" s="4">
        <v>55.84</v>
      </c>
      <c r="I2127" s="5">
        <f t="shared" si="66"/>
        <v>876.02</v>
      </c>
      <c r="J2127" s="11" t="str">
        <f t="shared" si="67"/>
        <v>P0177|Feb</v>
      </c>
    </row>
    <row r="2128" spans="1:10" ht="15" customHeight="1" x14ac:dyDescent="0.25">
      <c r="A2128" s="2" t="s">
        <v>389</v>
      </c>
      <c r="B2128" s="2" t="s">
        <v>13</v>
      </c>
      <c r="C2128" s="4">
        <v>11.3855469898094</v>
      </c>
      <c r="D2128" s="4">
        <v>7.96</v>
      </c>
      <c r="E2128" s="4">
        <v>529.420414849792</v>
      </c>
      <c r="F2128" s="4">
        <v>83.504038160399006</v>
      </c>
      <c r="G2128" s="4">
        <v>85.96</v>
      </c>
      <c r="H2128" s="4">
        <v>55.84</v>
      </c>
      <c r="I2128" s="5">
        <f t="shared" si="66"/>
        <v>774.07000000000039</v>
      </c>
      <c r="J2128" s="11" t="str">
        <f t="shared" si="67"/>
        <v>P0177|Mar</v>
      </c>
    </row>
    <row r="2129" spans="1:10" ht="15" customHeight="1" x14ac:dyDescent="0.25">
      <c r="A2129" s="2" t="s">
        <v>391</v>
      </c>
      <c r="B2129" s="2" t="s">
        <v>2</v>
      </c>
      <c r="C2129" s="4">
        <v>19.8841740674956</v>
      </c>
      <c r="D2129" s="4">
        <v>8.09</v>
      </c>
      <c r="E2129" s="4">
        <v>466.84582593250502</v>
      </c>
      <c r="F2129" s="4">
        <v>0</v>
      </c>
      <c r="G2129" s="4">
        <v>85.96</v>
      </c>
      <c r="H2129" s="4">
        <v>59.62</v>
      </c>
      <c r="I2129" s="5">
        <f t="shared" si="66"/>
        <v>640.40000000000066</v>
      </c>
      <c r="J2129" s="11" t="str">
        <f t="shared" si="67"/>
        <v>P0178|Apr</v>
      </c>
    </row>
    <row r="2130" spans="1:10" ht="15" customHeight="1" x14ac:dyDescent="0.25">
      <c r="A2130" s="2" t="s">
        <v>391</v>
      </c>
      <c r="B2130" s="2" t="s">
        <v>3</v>
      </c>
      <c r="C2130" s="4">
        <v>29.715624999999999</v>
      </c>
      <c r="D2130" s="4">
        <v>6.77</v>
      </c>
      <c r="E2130" s="4">
        <v>445.734375</v>
      </c>
      <c r="F2130" s="4">
        <v>0</v>
      </c>
      <c r="G2130" s="4">
        <v>85.96</v>
      </c>
      <c r="H2130" s="4">
        <v>387.74</v>
      </c>
      <c r="I2130" s="5">
        <f t="shared" si="66"/>
        <v>955.92000000000007</v>
      </c>
      <c r="J2130" s="11" t="str">
        <f t="shared" si="67"/>
        <v>P0178|May</v>
      </c>
    </row>
    <row r="2131" spans="1:10" ht="15" customHeight="1" x14ac:dyDescent="0.25">
      <c r="A2131" s="2" t="s">
        <v>391</v>
      </c>
      <c r="B2131" s="2" t="s">
        <v>4</v>
      </c>
      <c r="C2131" s="4">
        <v>20.2580525686977</v>
      </c>
      <c r="D2131" s="4">
        <v>6.68</v>
      </c>
      <c r="E2131" s="4">
        <v>438.01194743130202</v>
      </c>
      <c r="F2131" s="4">
        <v>0</v>
      </c>
      <c r="G2131" s="4">
        <v>85.96</v>
      </c>
      <c r="H2131" s="4">
        <v>502.38</v>
      </c>
      <c r="I2131" s="5">
        <f t="shared" si="66"/>
        <v>1053.2899999999997</v>
      </c>
      <c r="J2131" s="11" t="str">
        <f t="shared" si="67"/>
        <v>P0178|Jun</v>
      </c>
    </row>
    <row r="2132" spans="1:10" ht="15" customHeight="1" x14ac:dyDescent="0.25">
      <c r="A2132" s="2" t="s">
        <v>391</v>
      </c>
      <c r="B2132" s="2" t="s">
        <v>5</v>
      </c>
      <c r="C2132" s="4">
        <v>35.850725736443103</v>
      </c>
      <c r="D2132" s="4">
        <v>9.7799999999999994</v>
      </c>
      <c r="E2132" s="4">
        <v>538.25927426355702</v>
      </c>
      <c r="F2132" s="4">
        <v>0</v>
      </c>
      <c r="G2132" s="4">
        <v>85.96</v>
      </c>
      <c r="H2132" s="4">
        <v>1346.66</v>
      </c>
      <c r="I2132" s="5">
        <f t="shared" si="66"/>
        <v>2016.5100000000002</v>
      </c>
      <c r="J2132" s="11" t="str">
        <f t="shared" si="67"/>
        <v>P0178|Jul</v>
      </c>
    </row>
    <row r="2133" spans="1:10" ht="15" customHeight="1" x14ac:dyDescent="0.25">
      <c r="A2133" s="2" t="s">
        <v>391</v>
      </c>
      <c r="B2133" s="2" t="s">
        <v>6</v>
      </c>
      <c r="C2133" s="4">
        <v>12.8694794462708</v>
      </c>
      <c r="D2133" s="4">
        <v>6.69</v>
      </c>
      <c r="E2133" s="4">
        <v>550.82052055372901</v>
      </c>
      <c r="F2133" s="4">
        <v>0</v>
      </c>
      <c r="G2133" s="4">
        <v>85.96</v>
      </c>
      <c r="H2133" s="4">
        <v>1242.2</v>
      </c>
      <c r="I2133" s="5">
        <f t="shared" si="66"/>
        <v>1898.54</v>
      </c>
      <c r="J2133" s="11" t="str">
        <f t="shared" si="67"/>
        <v>P0178|Aug</v>
      </c>
    </row>
    <row r="2134" spans="1:10" ht="15" customHeight="1" x14ac:dyDescent="0.25">
      <c r="A2134" s="2" t="s">
        <v>391</v>
      </c>
      <c r="B2134" s="2" t="s">
        <v>7</v>
      </c>
      <c r="C2134" s="4">
        <v>56.127108670709703</v>
      </c>
      <c r="D2134" s="4">
        <v>8.3000000000000007</v>
      </c>
      <c r="E2134" s="4">
        <v>432.36289132928999</v>
      </c>
      <c r="F2134" s="4">
        <v>0</v>
      </c>
      <c r="G2134" s="4">
        <v>85.96</v>
      </c>
      <c r="H2134" s="4">
        <v>265.95</v>
      </c>
      <c r="I2134" s="5">
        <f t="shared" si="66"/>
        <v>848.69999999999959</v>
      </c>
      <c r="J2134" s="11" t="str">
        <f t="shared" si="67"/>
        <v>P0178|Sep</v>
      </c>
    </row>
    <row r="2135" spans="1:10" ht="15" customHeight="1" x14ac:dyDescent="0.25">
      <c r="A2135" s="2" t="s">
        <v>391</v>
      </c>
      <c r="B2135" s="2" t="s">
        <v>8</v>
      </c>
      <c r="C2135" s="4">
        <v>47.375146634313701</v>
      </c>
      <c r="D2135" s="4">
        <v>10.75</v>
      </c>
      <c r="E2135" s="4">
        <v>444.334853365686</v>
      </c>
      <c r="F2135" s="4">
        <v>0</v>
      </c>
      <c r="G2135" s="4">
        <v>85.96</v>
      </c>
      <c r="H2135" s="4">
        <v>183.95</v>
      </c>
      <c r="I2135" s="5">
        <f t="shared" si="66"/>
        <v>772.36999999999966</v>
      </c>
      <c r="J2135" s="11" t="str">
        <f t="shared" si="67"/>
        <v>P0178|Oct</v>
      </c>
    </row>
    <row r="2136" spans="1:10" ht="15" customHeight="1" x14ac:dyDescent="0.25">
      <c r="A2136" s="2" t="s">
        <v>391</v>
      </c>
      <c r="B2136" s="2" t="s">
        <v>9</v>
      </c>
      <c r="C2136" s="4">
        <v>23.018601186463499</v>
      </c>
      <c r="D2136" s="4">
        <v>11.92</v>
      </c>
      <c r="E2136" s="4">
        <v>396.49265201563998</v>
      </c>
      <c r="F2136" s="4">
        <v>125.078746797897</v>
      </c>
      <c r="G2136" s="4">
        <v>85.96</v>
      </c>
      <c r="H2136" s="4">
        <v>47.47</v>
      </c>
      <c r="I2136" s="5">
        <f t="shared" si="66"/>
        <v>689.94000000000051</v>
      </c>
      <c r="J2136" s="11" t="str">
        <f t="shared" si="67"/>
        <v>P0178|Nov</v>
      </c>
    </row>
    <row r="2137" spans="1:10" ht="15" customHeight="1" x14ac:dyDescent="0.25">
      <c r="A2137" s="2" t="s">
        <v>391</v>
      </c>
      <c r="B2137" s="2" t="s">
        <v>10</v>
      </c>
      <c r="C2137" s="4">
        <v>13.485188501219</v>
      </c>
      <c r="D2137" s="4">
        <v>12.8</v>
      </c>
      <c r="E2137" s="4">
        <v>887.14742627308897</v>
      </c>
      <c r="F2137" s="4">
        <v>93.287385225691807</v>
      </c>
      <c r="G2137" s="4">
        <v>85.96</v>
      </c>
      <c r="H2137" s="4">
        <v>83.75</v>
      </c>
      <c r="I2137" s="5">
        <f t="shared" si="66"/>
        <v>1176.4299999999996</v>
      </c>
      <c r="J2137" s="11" t="str">
        <f t="shared" si="67"/>
        <v>P0178|Dec</v>
      </c>
    </row>
    <row r="2138" spans="1:10" ht="15" customHeight="1" x14ac:dyDescent="0.25">
      <c r="A2138" s="2" t="s">
        <v>391</v>
      </c>
      <c r="B2138" s="2" t="s">
        <v>11</v>
      </c>
      <c r="C2138" s="4">
        <v>25.126950003196701</v>
      </c>
      <c r="D2138" s="4">
        <v>12.91</v>
      </c>
      <c r="E2138" s="4">
        <v>775.34588581292803</v>
      </c>
      <c r="F2138" s="4">
        <v>97.8371641838757</v>
      </c>
      <c r="G2138" s="4">
        <v>85.96</v>
      </c>
      <c r="H2138" s="4">
        <v>83.75</v>
      </c>
      <c r="I2138" s="5">
        <f t="shared" si="66"/>
        <v>1080.9300000000005</v>
      </c>
      <c r="J2138" s="11" t="str">
        <f t="shared" si="67"/>
        <v>P0178|Jan</v>
      </c>
    </row>
    <row r="2139" spans="1:10" ht="15" customHeight="1" x14ac:dyDescent="0.25">
      <c r="A2139" s="2" t="s">
        <v>391</v>
      </c>
      <c r="B2139" s="2" t="s">
        <v>12</v>
      </c>
      <c r="C2139" s="4">
        <v>45.355696441375102</v>
      </c>
      <c r="D2139" s="4">
        <v>4.33</v>
      </c>
      <c r="E2139" s="4">
        <v>656.62402354805897</v>
      </c>
      <c r="F2139" s="4">
        <v>103.57028001056599</v>
      </c>
      <c r="G2139" s="4">
        <v>85.96</v>
      </c>
      <c r="H2139" s="4">
        <v>83.75</v>
      </c>
      <c r="I2139" s="5">
        <f t="shared" si="66"/>
        <v>979.59</v>
      </c>
      <c r="J2139" s="11" t="str">
        <f t="shared" si="67"/>
        <v>P0178|Feb</v>
      </c>
    </row>
    <row r="2140" spans="1:10" ht="15" customHeight="1" x14ac:dyDescent="0.25">
      <c r="A2140" s="2" t="s">
        <v>391</v>
      </c>
      <c r="B2140" s="2" t="s">
        <v>13</v>
      </c>
      <c r="C2140" s="4">
        <v>26.947457738324999</v>
      </c>
      <c r="D2140" s="4">
        <v>8.27</v>
      </c>
      <c r="E2140" s="4">
        <v>644.59035121574698</v>
      </c>
      <c r="F2140" s="4">
        <v>101.672191045928</v>
      </c>
      <c r="G2140" s="4">
        <v>85.96</v>
      </c>
      <c r="H2140" s="4">
        <v>83.75</v>
      </c>
      <c r="I2140" s="5">
        <f t="shared" si="66"/>
        <v>951.19</v>
      </c>
      <c r="J2140" s="11" t="str">
        <f t="shared" si="67"/>
        <v>P0178|Mar</v>
      </c>
    </row>
    <row r="2141" spans="1:10" ht="15" customHeight="1" x14ac:dyDescent="0.25">
      <c r="A2141" s="2" t="s">
        <v>393</v>
      </c>
      <c r="B2141" s="2" t="s">
        <v>2</v>
      </c>
      <c r="C2141" s="4">
        <v>59.189462261408799</v>
      </c>
      <c r="D2141" s="4">
        <v>11.92</v>
      </c>
      <c r="E2141" s="4">
        <v>342.45053773859098</v>
      </c>
      <c r="F2141" s="4">
        <v>0</v>
      </c>
      <c r="G2141" s="4">
        <v>85.96</v>
      </c>
      <c r="H2141" s="4">
        <v>39.75</v>
      </c>
      <c r="I2141" s="5">
        <f t="shared" si="66"/>
        <v>539.26999999999975</v>
      </c>
      <c r="J2141" s="11" t="str">
        <f t="shared" si="67"/>
        <v>P0179|Apr</v>
      </c>
    </row>
    <row r="2142" spans="1:10" ht="15" customHeight="1" x14ac:dyDescent="0.25">
      <c r="A2142" s="2" t="s">
        <v>393</v>
      </c>
      <c r="B2142" s="2" t="s">
        <v>3</v>
      </c>
      <c r="C2142" s="4">
        <v>44.041290322580601</v>
      </c>
      <c r="D2142" s="4">
        <v>4.04</v>
      </c>
      <c r="E2142" s="4">
        <v>346.03870967741898</v>
      </c>
      <c r="F2142" s="4">
        <v>0</v>
      </c>
      <c r="G2142" s="4">
        <v>85.96</v>
      </c>
      <c r="H2142" s="4">
        <v>258.49</v>
      </c>
      <c r="I2142" s="5">
        <f t="shared" si="66"/>
        <v>738.56999999999948</v>
      </c>
      <c r="J2142" s="11" t="str">
        <f t="shared" si="67"/>
        <v>P0179|May</v>
      </c>
    </row>
    <row r="2143" spans="1:10" ht="15" customHeight="1" x14ac:dyDescent="0.25">
      <c r="A2143" s="2" t="s">
        <v>393</v>
      </c>
      <c r="B2143" s="2" t="s">
        <v>4</v>
      </c>
      <c r="C2143" s="4">
        <v>41.339103993513099</v>
      </c>
      <c r="D2143" s="4">
        <v>8.14</v>
      </c>
      <c r="E2143" s="4">
        <v>341.26089600648697</v>
      </c>
      <c r="F2143" s="4">
        <v>0</v>
      </c>
      <c r="G2143" s="4">
        <v>85.96</v>
      </c>
      <c r="H2143" s="4">
        <v>334.92</v>
      </c>
      <c r="I2143" s="5">
        <f t="shared" si="66"/>
        <v>811.62000000000012</v>
      </c>
      <c r="J2143" s="11" t="str">
        <f t="shared" si="67"/>
        <v>P0179|Jun</v>
      </c>
    </row>
    <row r="2144" spans="1:10" ht="15" customHeight="1" x14ac:dyDescent="0.25">
      <c r="A2144" s="2" t="s">
        <v>393</v>
      </c>
      <c r="B2144" s="2" t="s">
        <v>5</v>
      </c>
      <c r="C2144" s="4">
        <v>12.6337633022793</v>
      </c>
      <c r="D2144" s="4">
        <v>4.04</v>
      </c>
      <c r="E2144" s="4">
        <v>440.596236697721</v>
      </c>
      <c r="F2144" s="4">
        <v>0</v>
      </c>
      <c r="G2144" s="4">
        <v>85.96</v>
      </c>
      <c r="H2144" s="4">
        <v>897.77</v>
      </c>
      <c r="I2144" s="5">
        <f t="shared" si="66"/>
        <v>1441.0000000000005</v>
      </c>
      <c r="J2144" s="11" t="str">
        <f t="shared" si="67"/>
        <v>P0179|Jul</v>
      </c>
    </row>
    <row r="2145" spans="1:10" ht="15" customHeight="1" x14ac:dyDescent="0.25">
      <c r="A2145" s="2" t="s">
        <v>393</v>
      </c>
      <c r="B2145" s="2" t="s">
        <v>6</v>
      </c>
      <c r="C2145" s="4">
        <v>12.7552980815259</v>
      </c>
      <c r="D2145" s="4">
        <v>9.27</v>
      </c>
      <c r="E2145" s="4">
        <v>444.83470191847402</v>
      </c>
      <c r="F2145" s="4">
        <v>0</v>
      </c>
      <c r="G2145" s="4">
        <v>85.96</v>
      </c>
      <c r="H2145" s="4">
        <v>828.13</v>
      </c>
      <c r="I2145" s="5">
        <f t="shared" si="66"/>
        <v>1380.9499999999998</v>
      </c>
      <c r="J2145" s="11" t="str">
        <f t="shared" si="67"/>
        <v>P0179|Aug</v>
      </c>
    </row>
    <row r="2146" spans="1:10" ht="15" customHeight="1" x14ac:dyDescent="0.25">
      <c r="A2146" s="2" t="s">
        <v>393</v>
      </c>
      <c r="B2146" s="2" t="s">
        <v>7</v>
      </c>
      <c r="C2146" s="4">
        <v>15.050101868497</v>
      </c>
      <c r="D2146" s="4">
        <v>4.04</v>
      </c>
      <c r="E2146" s="4">
        <v>349.90989813150298</v>
      </c>
      <c r="F2146" s="4">
        <v>0</v>
      </c>
      <c r="G2146" s="4">
        <v>85.96</v>
      </c>
      <c r="H2146" s="4">
        <v>177.3</v>
      </c>
      <c r="I2146" s="5">
        <f t="shared" si="66"/>
        <v>632.26</v>
      </c>
      <c r="J2146" s="11" t="str">
        <f t="shared" si="67"/>
        <v>P0179|Sep</v>
      </c>
    </row>
    <row r="2147" spans="1:10" ht="15" customHeight="1" x14ac:dyDescent="0.25">
      <c r="A2147" s="2" t="s">
        <v>393</v>
      </c>
      <c r="B2147" s="2" t="s">
        <v>8</v>
      </c>
      <c r="C2147" s="4">
        <v>20.691905273332601</v>
      </c>
      <c r="D2147" s="4">
        <v>4.04</v>
      </c>
      <c r="E2147" s="4">
        <v>356.33809472666701</v>
      </c>
      <c r="F2147" s="4">
        <v>0</v>
      </c>
      <c r="G2147" s="4">
        <v>85.96</v>
      </c>
      <c r="H2147" s="4">
        <v>122.63</v>
      </c>
      <c r="I2147" s="5">
        <f t="shared" si="66"/>
        <v>589.65999999999963</v>
      </c>
      <c r="J2147" s="11" t="str">
        <f t="shared" si="67"/>
        <v>P0179|Oct</v>
      </c>
    </row>
    <row r="2148" spans="1:10" ht="15" customHeight="1" x14ac:dyDescent="0.25">
      <c r="A2148" s="2" t="s">
        <v>393</v>
      </c>
      <c r="B2148" s="2" t="s">
        <v>9</v>
      </c>
      <c r="C2148" s="4">
        <v>22.298596592075501</v>
      </c>
      <c r="D2148" s="4">
        <v>7.24</v>
      </c>
      <c r="E2148" s="4">
        <v>326.23050708273502</v>
      </c>
      <c r="F2148" s="4">
        <v>102.91089632519</v>
      </c>
      <c r="G2148" s="4">
        <v>85.96</v>
      </c>
      <c r="H2148" s="4">
        <v>31.64</v>
      </c>
      <c r="I2148" s="5">
        <f t="shared" si="66"/>
        <v>576.28000000000054</v>
      </c>
      <c r="J2148" s="11" t="str">
        <f t="shared" si="67"/>
        <v>P0179|Nov</v>
      </c>
    </row>
    <row r="2149" spans="1:10" ht="15" customHeight="1" x14ac:dyDescent="0.25">
      <c r="A2149" s="2" t="s">
        <v>393</v>
      </c>
      <c r="B2149" s="2" t="s">
        <v>10</v>
      </c>
      <c r="C2149" s="4">
        <v>31.4083180034945</v>
      </c>
      <c r="D2149" s="4">
        <v>13.28</v>
      </c>
      <c r="E2149" s="4">
        <v>716.66343586193204</v>
      </c>
      <c r="F2149" s="4">
        <v>75.358246134572894</v>
      </c>
      <c r="G2149" s="4">
        <v>85.96</v>
      </c>
      <c r="H2149" s="4">
        <v>55.84</v>
      </c>
      <c r="I2149" s="5">
        <f t="shared" si="66"/>
        <v>978.50999999999954</v>
      </c>
      <c r="J2149" s="11" t="str">
        <f t="shared" si="67"/>
        <v>P0179|Dec</v>
      </c>
    </row>
    <row r="2150" spans="1:10" ht="15" customHeight="1" x14ac:dyDescent="0.25">
      <c r="A2150" s="2" t="s">
        <v>393</v>
      </c>
      <c r="B2150" s="2" t="s">
        <v>11</v>
      </c>
      <c r="C2150" s="4">
        <v>23.132010026815902</v>
      </c>
      <c r="D2150" s="4">
        <v>4.04</v>
      </c>
      <c r="E2150" s="4">
        <v>723.98940688552398</v>
      </c>
      <c r="F2150" s="4">
        <v>76.128583087659706</v>
      </c>
      <c r="G2150" s="4">
        <v>85.96</v>
      </c>
      <c r="H2150" s="4">
        <v>55.84</v>
      </c>
      <c r="I2150" s="5">
        <f t="shared" si="66"/>
        <v>969.08999999999958</v>
      </c>
      <c r="J2150" s="11" t="str">
        <f t="shared" si="67"/>
        <v>P0179|Jan</v>
      </c>
    </row>
    <row r="2151" spans="1:10" ht="15" customHeight="1" x14ac:dyDescent="0.25">
      <c r="A2151" s="2" t="s">
        <v>393</v>
      </c>
      <c r="B2151" s="2" t="s">
        <v>12</v>
      </c>
      <c r="C2151" s="4">
        <v>23.689835204529899</v>
      </c>
      <c r="D2151" s="4">
        <v>4.04</v>
      </c>
      <c r="E2151" s="4">
        <v>626.79058869471805</v>
      </c>
      <c r="F2151" s="4">
        <v>79.0895761007517</v>
      </c>
      <c r="G2151" s="4">
        <v>85.96</v>
      </c>
      <c r="H2151" s="4">
        <v>55.84</v>
      </c>
      <c r="I2151" s="5">
        <f t="shared" si="66"/>
        <v>875.40999999999974</v>
      </c>
      <c r="J2151" s="11" t="str">
        <f t="shared" si="67"/>
        <v>P0179|Feb</v>
      </c>
    </row>
    <row r="2152" spans="1:10" ht="15" customHeight="1" x14ac:dyDescent="0.25">
      <c r="A2152" s="2" t="s">
        <v>393</v>
      </c>
      <c r="B2152" s="2" t="s">
        <v>13</v>
      </c>
      <c r="C2152" s="4">
        <v>305.09877386386898</v>
      </c>
      <c r="D2152" s="4">
        <v>4.04</v>
      </c>
      <c r="E2152" s="4">
        <v>563.26715268787905</v>
      </c>
      <c r="F2152" s="4">
        <v>71.074073448252406</v>
      </c>
      <c r="G2152" s="4">
        <v>85.96</v>
      </c>
      <c r="H2152" s="4">
        <v>55.84</v>
      </c>
      <c r="I2152" s="5">
        <f t="shared" si="66"/>
        <v>1085.2800000000004</v>
      </c>
      <c r="J2152" s="11" t="str">
        <f t="shared" si="67"/>
        <v>P0179|Mar</v>
      </c>
    </row>
    <row r="2153" spans="1:10" ht="15" customHeight="1" x14ac:dyDescent="0.25">
      <c r="A2153" s="2" t="s">
        <v>395</v>
      </c>
      <c r="B2153" s="2" t="s">
        <v>2</v>
      </c>
      <c r="C2153" s="4">
        <v>39.095003833375898</v>
      </c>
      <c r="D2153" s="4">
        <v>8.4</v>
      </c>
      <c r="E2153" s="4">
        <v>449.65499616662402</v>
      </c>
      <c r="F2153" s="4">
        <v>0</v>
      </c>
      <c r="G2153" s="4">
        <v>85.96</v>
      </c>
      <c r="H2153" s="4">
        <v>59.62</v>
      </c>
      <c r="I2153" s="5">
        <f t="shared" si="66"/>
        <v>642.7299999999999</v>
      </c>
      <c r="J2153" s="11" t="str">
        <f t="shared" si="67"/>
        <v>P0180|Apr</v>
      </c>
    </row>
    <row r="2154" spans="1:10" ht="15" customHeight="1" x14ac:dyDescent="0.25">
      <c r="A2154" s="2" t="s">
        <v>395</v>
      </c>
      <c r="B2154" s="2" t="s">
        <v>3</v>
      </c>
      <c r="C2154" s="4">
        <v>15.742363018294</v>
      </c>
      <c r="D2154" s="4">
        <v>10.65</v>
      </c>
      <c r="E2154" s="4">
        <v>449.18763698170602</v>
      </c>
      <c r="F2154" s="4">
        <v>0</v>
      </c>
      <c r="G2154" s="4">
        <v>85.96</v>
      </c>
      <c r="H2154" s="4">
        <v>387.74</v>
      </c>
      <c r="I2154" s="5">
        <f t="shared" si="66"/>
        <v>949.28000000000009</v>
      </c>
      <c r="J2154" s="11" t="str">
        <f t="shared" si="67"/>
        <v>P0180|May</v>
      </c>
    </row>
    <row r="2155" spans="1:10" ht="15" customHeight="1" x14ac:dyDescent="0.25">
      <c r="A2155" s="2" t="s">
        <v>395</v>
      </c>
      <c r="B2155" s="2" t="s">
        <v>4</v>
      </c>
      <c r="C2155" s="4">
        <v>15.390222749027201</v>
      </c>
      <c r="D2155" s="4">
        <v>13.7</v>
      </c>
      <c r="E2155" s="4">
        <v>439.139777250973</v>
      </c>
      <c r="F2155" s="4">
        <v>0</v>
      </c>
      <c r="G2155" s="4">
        <v>85.96</v>
      </c>
      <c r="H2155" s="4">
        <v>502.38</v>
      </c>
      <c r="I2155" s="5">
        <f t="shared" si="66"/>
        <v>1056.5700000000002</v>
      </c>
      <c r="J2155" s="11" t="str">
        <f t="shared" si="67"/>
        <v>P0180|Jun</v>
      </c>
    </row>
    <row r="2156" spans="1:10" ht="15" customHeight="1" x14ac:dyDescent="0.25">
      <c r="A2156" s="2" t="s">
        <v>395</v>
      </c>
      <c r="B2156" s="2" t="s">
        <v>5</v>
      </c>
      <c r="C2156" s="4">
        <v>44.754076855309002</v>
      </c>
      <c r="D2156" s="4">
        <v>15.13</v>
      </c>
      <c r="E2156" s="4">
        <v>432.13592314469099</v>
      </c>
      <c r="F2156" s="4">
        <v>0</v>
      </c>
      <c r="G2156" s="4">
        <v>85.96</v>
      </c>
      <c r="H2156" s="4">
        <v>1346.66</v>
      </c>
      <c r="I2156" s="5">
        <f t="shared" si="66"/>
        <v>1924.64</v>
      </c>
      <c r="J2156" s="11" t="str">
        <f t="shared" si="67"/>
        <v>P0180|Jul</v>
      </c>
    </row>
    <row r="2157" spans="1:10" ht="15" customHeight="1" x14ac:dyDescent="0.25">
      <c r="A2157" s="2" t="s">
        <v>395</v>
      </c>
      <c r="B2157" s="2" t="s">
        <v>6</v>
      </c>
      <c r="C2157" s="4">
        <v>20.8826813099395</v>
      </c>
      <c r="D2157" s="4">
        <v>9.73</v>
      </c>
      <c r="E2157" s="4">
        <v>439.20731869006102</v>
      </c>
      <c r="F2157" s="4">
        <v>0</v>
      </c>
      <c r="G2157" s="4">
        <v>85.96</v>
      </c>
      <c r="H2157" s="4">
        <v>1242.2</v>
      </c>
      <c r="I2157" s="5">
        <f t="shared" si="66"/>
        <v>1797.9800000000005</v>
      </c>
      <c r="J2157" s="11" t="str">
        <f t="shared" si="67"/>
        <v>P0180|Aug</v>
      </c>
    </row>
    <row r="2158" spans="1:10" ht="15" customHeight="1" x14ac:dyDescent="0.25">
      <c r="A2158" s="2" t="s">
        <v>395</v>
      </c>
      <c r="B2158" s="2" t="s">
        <v>7</v>
      </c>
      <c r="C2158" s="4">
        <v>50.790277386768203</v>
      </c>
      <c r="D2158" s="4">
        <v>15.27</v>
      </c>
      <c r="E2158" s="4">
        <v>429.54972261323201</v>
      </c>
      <c r="F2158" s="4">
        <v>0</v>
      </c>
      <c r="G2158" s="4">
        <v>85.96</v>
      </c>
      <c r="H2158" s="4">
        <v>265.95</v>
      </c>
      <c r="I2158" s="5">
        <f t="shared" si="66"/>
        <v>847.52000000000021</v>
      </c>
      <c r="J2158" s="11" t="str">
        <f t="shared" si="67"/>
        <v>P0180|Sep</v>
      </c>
    </row>
    <row r="2159" spans="1:10" ht="15" customHeight="1" x14ac:dyDescent="0.25">
      <c r="A2159" s="2" t="s">
        <v>395</v>
      </c>
      <c r="B2159" s="2" t="s">
        <v>8</v>
      </c>
      <c r="C2159" s="4">
        <v>16.123622579058001</v>
      </c>
      <c r="D2159" s="4">
        <v>4.9000000000000004</v>
      </c>
      <c r="E2159" s="4">
        <v>460.06637742094199</v>
      </c>
      <c r="F2159" s="4">
        <v>0</v>
      </c>
      <c r="G2159" s="4">
        <v>85.96</v>
      </c>
      <c r="H2159" s="4">
        <v>183.95</v>
      </c>
      <c r="I2159" s="5">
        <f t="shared" si="66"/>
        <v>751</v>
      </c>
      <c r="J2159" s="11" t="str">
        <f t="shared" si="67"/>
        <v>P0180|Oct</v>
      </c>
    </row>
    <row r="2160" spans="1:10" ht="15" customHeight="1" x14ac:dyDescent="0.25">
      <c r="A2160" s="2" t="s">
        <v>395</v>
      </c>
      <c r="B2160" s="2" t="s">
        <v>9</v>
      </c>
      <c r="C2160" s="4">
        <v>41.792651399159503</v>
      </c>
      <c r="D2160" s="4">
        <v>8.89</v>
      </c>
      <c r="E2160" s="4">
        <v>395.41010522200901</v>
      </c>
      <c r="F2160" s="4">
        <v>124.73724337883201</v>
      </c>
      <c r="G2160" s="4">
        <v>85.96</v>
      </c>
      <c r="H2160" s="4">
        <v>47.47</v>
      </c>
      <c r="I2160" s="5">
        <f t="shared" si="66"/>
        <v>704.26000000000056</v>
      </c>
      <c r="J2160" s="11" t="str">
        <f t="shared" si="67"/>
        <v>P0180|Nov</v>
      </c>
    </row>
    <row r="2161" spans="1:10" ht="15" customHeight="1" x14ac:dyDescent="0.25">
      <c r="A2161" s="2" t="s">
        <v>395</v>
      </c>
      <c r="B2161" s="2" t="s">
        <v>10</v>
      </c>
      <c r="C2161" s="4">
        <v>363.53413370083399</v>
      </c>
      <c r="D2161" s="4">
        <v>8.82</v>
      </c>
      <c r="E2161" s="4">
        <v>708.38781826807997</v>
      </c>
      <c r="F2161" s="4">
        <v>89.388048031086896</v>
      </c>
      <c r="G2161" s="4">
        <v>85.96</v>
      </c>
      <c r="H2161" s="4">
        <v>83.75</v>
      </c>
      <c r="I2161" s="5">
        <f t="shared" si="66"/>
        <v>1339.8400000000011</v>
      </c>
      <c r="J2161" s="11" t="str">
        <f t="shared" si="67"/>
        <v>P0180|Dec</v>
      </c>
    </row>
    <row r="2162" spans="1:10" ht="15" customHeight="1" x14ac:dyDescent="0.25">
      <c r="A2162" s="2" t="s">
        <v>395</v>
      </c>
      <c r="B2162" s="2" t="s">
        <v>11</v>
      </c>
      <c r="C2162" s="4">
        <v>27.4213076334417</v>
      </c>
      <c r="D2162" s="4">
        <v>14.26</v>
      </c>
      <c r="E2162" s="4">
        <v>775.26210063133703</v>
      </c>
      <c r="F2162" s="4">
        <v>97.826591735221001</v>
      </c>
      <c r="G2162" s="4">
        <v>85.96</v>
      </c>
      <c r="H2162" s="4">
        <v>83.75</v>
      </c>
      <c r="I2162" s="5">
        <f t="shared" si="66"/>
        <v>1084.4799999999998</v>
      </c>
      <c r="J2162" s="11" t="str">
        <f t="shared" si="67"/>
        <v>P0180|Jan</v>
      </c>
    </row>
    <row r="2163" spans="1:10" ht="15" customHeight="1" x14ac:dyDescent="0.25">
      <c r="A2163" s="2" t="s">
        <v>395</v>
      </c>
      <c r="B2163" s="2" t="s">
        <v>12</v>
      </c>
      <c r="C2163" s="4">
        <v>40.257032846022398</v>
      </c>
      <c r="D2163" s="4">
        <v>8.64</v>
      </c>
      <c r="E2163" s="4">
        <v>654.783064363015</v>
      </c>
      <c r="F2163" s="4">
        <v>103.27990279096301</v>
      </c>
      <c r="G2163" s="4">
        <v>85.96</v>
      </c>
      <c r="H2163" s="4">
        <v>83.75</v>
      </c>
      <c r="I2163" s="5">
        <f t="shared" si="66"/>
        <v>976.67000000000041</v>
      </c>
      <c r="J2163" s="11" t="str">
        <f t="shared" si="67"/>
        <v>P0180|Feb</v>
      </c>
    </row>
    <row r="2164" spans="1:10" ht="15" customHeight="1" x14ac:dyDescent="0.25">
      <c r="A2164" s="2" t="s">
        <v>395</v>
      </c>
      <c r="B2164" s="2" t="s">
        <v>13</v>
      </c>
      <c r="C2164" s="4">
        <v>31.087230821568301</v>
      </c>
      <c r="D2164" s="4">
        <v>7.06</v>
      </c>
      <c r="E2164" s="4">
        <v>519.45656452749495</v>
      </c>
      <c r="F2164" s="4">
        <v>109.246204650937</v>
      </c>
      <c r="G2164" s="4">
        <v>85.96</v>
      </c>
      <c r="H2164" s="4">
        <v>83.75</v>
      </c>
      <c r="I2164" s="5">
        <f t="shared" si="66"/>
        <v>836.56000000000029</v>
      </c>
      <c r="J2164" s="11" t="str">
        <f t="shared" si="67"/>
        <v>P0180|Mar</v>
      </c>
    </row>
    <row r="2165" spans="1:10" ht="15" customHeight="1" x14ac:dyDescent="0.25">
      <c r="A2165" s="2" t="s">
        <v>397</v>
      </c>
      <c r="B2165" s="2" t="s">
        <v>2</v>
      </c>
      <c r="C2165" s="4">
        <v>408.40027868110201</v>
      </c>
      <c r="D2165" s="4">
        <v>10.81</v>
      </c>
      <c r="E2165" s="4">
        <v>326.88972131889801</v>
      </c>
      <c r="F2165" s="4">
        <v>0</v>
      </c>
      <c r="G2165" s="4">
        <v>85.96</v>
      </c>
      <c r="H2165" s="4">
        <v>59.62</v>
      </c>
      <c r="I2165" s="5">
        <f t="shared" si="66"/>
        <v>891.68000000000006</v>
      </c>
      <c r="J2165" s="11" t="str">
        <f t="shared" si="67"/>
        <v>P0181|Apr</v>
      </c>
    </row>
    <row r="2166" spans="1:10" ht="15" customHeight="1" x14ac:dyDescent="0.25">
      <c r="A2166" s="2" t="s">
        <v>397</v>
      </c>
      <c r="B2166" s="2" t="s">
        <v>3</v>
      </c>
      <c r="C2166" s="4">
        <v>52.023311258278198</v>
      </c>
      <c r="D2166" s="4">
        <v>15.07</v>
      </c>
      <c r="E2166" s="4">
        <v>438.94668874172203</v>
      </c>
      <c r="F2166" s="4">
        <v>0</v>
      </c>
      <c r="G2166" s="4">
        <v>85.96</v>
      </c>
      <c r="H2166" s="4">
        <v>387.74</v>
      </c>
      <c r="I2166" s="5">
        <f t="shared" si="66"/>
        <v>979.74000000000024</v>
      </c>
      <c r="J2166" s="11" t="str">
        <f t="shared" si="67"/>
        <v>P0181|May</v>
      </c>
    </row>
    <row r="2167" spans="1:10" ht="15" customHeight="1" x14ac:dyDescent="0.25">
      <c r="A2167" s="2" t="s">
        <v>397</v>
      </c>
      <c r="B2167" s="2" t="s">
        <v>4</v>
      </c>
      <c r="C2167" s="4">
        <v>57.156553524804202</v>
      </c>
      <c r="D2167" s="4">
        <v>7</v>
      </c>
      <c r="E2167" s="4">
        <v>423.96344647519601</v>
      </c>
      <c r="F2167" s="4">
        <v>0</v>
      </c>
      <c r="G2167" s="4">
        <v>85.96</v>
      </c>
      <c r="H2167" s="4">
        <v>502.38</v>
      </c>
      <c r="I2167" s="5">
        <f t="shared" si="66"/>
        <v>1076.4600000000003</v>
      </c>
      <c r="J2167" s="11" t="str">
        <f t="shared" si="67"/>
        <v>P0181|Jun</v>
      </c>
    </row>
    <row r="2168" spans="1:10" ht="15" customHeight="1" x14ac:dyDescent="0.25">
      <c r="A2168" s="2" t="s">
        <v>397</v>
      </c>
      <c r="B2168" s="2" t="s">
        <v>5</v>
      </c>
      <c r="C2168" s="4">
        <v>35.744051672512597</v>
      </c>
      <c r="D2168" s="4">
        <v>7.41</v>
      </c>
      <c r="E2168" s="4">
        <v>434.23594832748699</v>
      </c>
      <c r="F2168" s="4">
        <v>0</v>
      </c>
      <c r="G2168" s="4">
        <v>85.96</v>
      </c>
      <c r="H2168" s="4">
        <v>1346.66</v>
      </c>
      <c r="I2168" s="5">
        <f t="shared" si="66"/>
        <v>1910.0099999999998</v>
      </c>
      <c r="J2168" s="11" t="str">
        <f t="shared" si="67"/>
        <v>P0181|Jul</v>
      </c>
    </row>
    <row r="2169" spans="1:10" ht="15" customHeight="1" x14ac:dyDescent="0.25">
      <c r="A2169" s="2" t="s">
        <v>397</v>
      </c>
      <c r="B2169" s="2" t="s">
        <v>6</v>
      </c>
      <c r="C2169" s="4">
        <v>31.662830253842198</v>
      </c>
      <c r="D2169" s="4">
        <v>7.17</v>
      </c>
      <c r="E2169" s="4">
        <v>437.28716974615799</v>
      </c>
      <c r="F2169" s="4">
        <v>0</v>
      </c>
      <c r="G2169" s="4">
        <v>85.96</v>
      </c>
      <c r="H2169" s="4">
        <v>1242.2</v>
      </c>
      <c r="I2169" s="5">
        <f t="shared" si="66"/>
        <v>1804.2800000000002</v>
      </c>
      <c r="J2169" s="11" t="str">
        <f t="shared" si="67"/>
        <v>P0181|Aug</v>
      </c>
    </row>
    <row r="2170" spans="1:10" ht="15" customHeight="1" x14ac:dyDescent="0.25">
      <c r="A2170" s="2" t="s">
        <v>397</v>
      </c>
      <c r="B2170" s="2" t="s">
        <v>7</v>
      </c>
      <c r="C2170" s="4">
        <v>20.636976826463801</v>
      </c>
      <c r="D2170" s="4">
        <v>8.57</v>
      </c>
      <c r="E2170" s="4">
        <v>440.47302317353598</v>
      </c>
      <c r="F2170" s="4">
        <v>0</v>
      </c>
      <c r="G2170" s="4">
        <v>85.96</v>
      </c>
      <c r="H2170" s="4">
        <v>265.95</v>
      </c>
      <c r="I2170" s="5">
        <f t="shared" si="66"/>
        <v>821.58999999999969</v>
      </c>
      <c r="J2170" s="11" t="str">
        <f t="shared" si="67"/>
        <v>P0181|Sep</v>
      </c>
    </row>
    <row r="2171" spans="1:10" ht="15" customHeight="1" x14ac:dyDescent="0.25">
      <c r="A2171" s="2" t="s">
        <v>397</v>
      </c>
      <c r="B2171" s="2" t="s">
        <v>8</v>
      </c>
      <c r="C2171" s="4">
        <v>19.702100079850901</v>
      </c>
      <c r="D2171" s="4">
        <v>8.7899999999999991</v>
      </c>
      <c r="E2171" s="4">
        <v>451.76789992014898</v>
      </c>
      <c r="F2171" s="4">
        <v>0</v>
      </c>
      <c r="G2171" s="4">
        <v>85.96</v>
      </c>
      <c r="H2171" s="4">
        <v>183.95</v>
      </c>
      <c r="I2171" s="5">
        <f t="shared" si="66"/>
        <v>750.16999999999985</v>
      </c>
      <c r="J2171" s="11" t="str">
        <f t="shared" si="67"/>
        <v>P0181|Oct</v>
      </c>
    </row>
    <row r="2172" spans="1:10" ht="15" customHeight="1" x14ac:dyDescent="0.25">
      <c r="A2172" s="2" t="s">
        <v>397</v>
      </c>
      <c r="B2172" s="2" t="s">
        <v>9</v>
      </c>
      <c r="C2172" s="4">
        <v>17.0945863610002</v>
      </c>
      <c r="D2172" s="4">
        <v>9.15</v>
      </c>
      <c r="E2172" s="4">
        <v>410.72643536997202</v>
      </c>
      <c r="F2172" s="4">
        <v>129.56897826902701</v>
      </c>
      <c r="G2172" s="4">
        <v>85.96</v>
      </c>
      <c r="H2172" s="4">
        <v>47.47</v>
      </c>
      <c r="I2172" s="5">
        <f t="shared" si="66"/>
        <v>699.96999999999935</v>
      </c>
      <c r="J2172" s="11" t="str">
        <f t="shared" si="67"/>
        <v>P0181|Nov</v>
      </c>
    </row>
    <row r="2173" spans="1:10" ht="15" customHeight="1" x14ac:dyDescent="0.25">
      <c r="A2173" s="2" t="s">
        <v>397</v>
      </c>
      <c r="B2173" s="2" t="s">
        <v>10</v>
      </c>
      <c r="C2173" s="4">
        <v>11.045971480079899</v>
      </c>
      <c r="D2173" s="4">
        <v>13.58</v>
      </c>
      <c r="E2173" s="4">
        <v>787.95569342709996</v>
      </c>
      <c r="F2173" s="4">
        <v>99.428335092819694</v>
      </c>
      <c r="G2173" s="4">
        <v>85.96</v>
      </c>
      <c r="H2173" s="4">
        <v>83.75</v>
      </c>
      <c r="I2173" s="5">
        <f t="shared" si="66"/>
        <v>1081.7199999999996</v>
      </c>
      <c r="J2173" s="11" t="str">
        <f t="shared" si="67"/>
        <v>P0181|Dec</v>
      </c>
    </row>
    <row r="2174" spans="1:10" ht="15" customHeight="1" x14ac:dyDescent="0.25">
      <c r="A2174" s="2" t="s">
        <v>397</v>
      </c>
      <c r="B2174" s="2" t="s">
        <v>11</v>
      </c>
      <c r="C2174" s="4">
        <v>27.836976707134401</v>
      </c>
      <c r="D2174" s="4">
        <v>4.7300000000000004</v>
      </c>
      <c r="E2174" s="4">
        <v>770.080298250645</v>
      </c>
      <c r="F2174" s="4">
        <v>97.172725042220307</v>
      </c>
      <c r="G2174" s="4">
        <v>85.96</v>
      </c>
      <c r="H2174" s="4">
        <v>83.75</v>
      </c>
      <c r="I2174" s="5">
        <f t="shared" si="66"/>
        <v>1069.5299999999997</v>
      </c>
      <c r="J2174" s="11" t="str">
        <f t="shared" si="67"/>
        <v>P0181|Jan</v>
      </c>
    </row>
    <row r="2175" spans="1:10" ht="15" customHeight="1" x14ac:dyDescent="0.25">
      <c r="A2175" s="2" t="s">
        <v>397</v>
      </c>
      <c r="B2175" s="2" t="s">
        <v>12</v>
      </c>
      <c r="C2175" s="4">
        <v>47.450962073895703</v>
      </c>
      <c r="D2175" s="4">
        <v>7.34</v>
      </c>
      <c r="E2175" s="4">
        <v>652.412973135676</v>
      </c>
      <c r="F2175" s="4">
        <v>102.906064790428</v>
      </c>
      <c r="G2175" s="4">
        <v>85.96</v>
      </c>
      <c r="H2175" s="4">
        <v>83.75</v>
      </c>
      <c r="I2175" s="5">
        <f t="shared" si="66"/>
        <v>979.81999999999971</v>
      </c>
      <c r="J2175" s="11" t="str">
        <f t="shared" si="67"/>
        <v>P0181|Feb</v>
      </c>
    </row>
    <row r="2176" spans="1:10" ht="15" customHeight="1" x14ac:dyDescent="0.25">
      <c r="A2176" s="2" t="s">
        <v>397</v>
      </c>
      <c r="B2176" s="2" t="s">
        <v>13</v>
      </c>
      <c r="C2176" s="4">
        <v>22.490665307311399</v>
      </c>
      <c r="D2176" s="4">
        <v>4.87</v>
      </c>
      <c r="E2176" s="4">
        <v>656.04101369064995</v>
      </c>
      <c r="F2176" s="4">
        <v>103.478321002039</v>
      </c>
      <c r="G2176" s="4">
        <v>85.96</v>
      </c>
      <c r="H2176" s="4">
        <v>83.75</v>
      </c>
      <c r="I2176" s="5">
        <f t="shared" si="66"/>
        <v>956.59000000000037</v>
      </c>
      <c r="J2176" s="11" t="str">
        <f t="shared" si="67"/>
        <v>P0181|Mar</v>
      </c>
    </row>
    <row r="2177" spans="1:10" ht="15" customHeight="1" x14ac:dyDescent="0.25">
      <c r="A2177" s="2" t="s">
        <v>399</v>
      </c>
      <c r="B2177" s="2" t="s">
        <v>2</v>
      </c>
      <c r="C2177" s="4">
        <v>56.787929373996803</v>
      </c>
      <c r="D2177" s="4">
        <v>4.04</v>
      </c>
      <c r="E2177" s="4">
        <v>337.77207062600303</v>
      </c>
      <c r="F2177" s="4">
        <v>0</v>
      </c>
      <c r="G2177" s="4">
        <v>85.96</v>
      </c>
      <c r="H2177" s="4">
        <v>39.75</v>
      </c>
      <c r="I2177" s="5">
        <f t="shared" si="66"/>
        <v>524.30999999999983</v>
      </c>
      <c r="J2177" s="11" t="str">
        <f t="shared" si="67"/>
        <v>P0182|Apr</v>
      </c>
    </row>
    <row r="2178" spans="1:10" ht="15" customHeight="1" x14ac:dyDescent="0.25">
      <c r="A2178" s="2" t="s">
        <v>399</v>
      </c>
      <c r="B2178" s="2" t="s">
        <v>3</v>
      </c>
      <c r="C2178" s="4">
        <v>28.945608565580201</v>
      </c>
      <c r="D2178" s="4">
        <v>10.07</v>
      </c>
      <c r="E2178" s="4">
        <v>350.61439143441999</v>
      </c>
      <c r="F2178" s="4">
        <v>0</v>
      </c>
      <c r="G2178" s="4">
        <v>85.96</v>
      </c>
      <c r="H2178" s="4">
        <v>258.49</v>
      </c>
      <c r="I2178" s="5">
        <f t="shared" si="66"/>
        <v>734.08000000000015</v>
      </c>
      <c r="J2178" s="11" t="str">
        <f t="shared" si="67"/>
        <v>P0182|May</v>
      </c>
    </row>
    <row r="2179" spans="1:10" ht="15" customHeight="1" x14ac:dyDescent="0.25">
      <c r="A2179" s="2" t="s">
        <v>399</v>
      </c>
      <c r="B2179" s="2" t="s">
        <v>4</v>
      </c>
      <c r="C2179" s="4">
        <v>27.6873234396379</v>
      </c>
      <c r="D2179" s="4">
        <v>6.69</v>
      </c>
      <c r="E2179" s="4">
        <v>347.57267656036203</v>
      </c>
      <c r="F2179" s="4">
        <v>0</v>
      </c>
      <c r="G2179" s="4">
        <v>85.96</v>
      </c>
      <c r="H2179" s="4">
        <v>334.92</v>
      </c>
      <c r="I2179" s="5">
        <f t="shared" si="66"/>
        <v>802.82999999999993</v>
      </c>
      <c r="J2179" s="11" t="str">
        <f t="shared" si="67"/>
        <v>P0182|Jun</v>
      </c>
    </row>
    <row r="2180" spans="1:10" ht="15" customHeight="1" x14ac:dyDescent="0.25">
      <c r="A2180" s="2" t="s">
        <v>399</v>
      </c>
      <c r="B2180" s="2" t="s">
        <v>5</v>
      </c>
      <c r="C2180" s="4">
        <v>43.425864420791598</v>
      </c>
      <c r="D2180" s="4">
        <v>4.04</v>
      </c>
      <c r="E2180" s="4">
        <v>435.74413557920798</v>
      </c>
      <c r="F2180" s="4">
        <v>0</v>
      </c>
      <c r="G2180" s="4">
        <v>85.96</v>
      </c>
      <c r="H2180" s="4">
        <v>897.77</v>
      </c>
      <c r="I2180" s="5">
        <f t="shared" si="66"/>
        <v>1466.9399999999996</v>
      </c>
      <c r="J2180" s="11" t="str">
        <f t="shared" si="67"/>
        <v>P0182|Jul</v>
      </c>
    </row>
    <row r="2181" spans="1:10" ht="15" customHeight="1" x14ac:dyDescent="0.25">
      <c r="A2181" s="2" t="s">
        <v>399</v>
      </c>
      <c r="B2181" s="2" t="s">
        <v>6</v>
      </c>
      <c r="C2181" s="4">
        <v>12.743590602791199</v>
      </c>
      <c r="D2181" s="4">
        <v>7.93</v>
      </c>
      <c r="E2181" s="4">
        <v>444.426409397209</v>
      </c>
      <c r="F2181" s="4">
        <v>0</v>
      </c>
      <c r="G2181" s="4">
        <v>85.96</v>
      </c>
      <c r="H2181" s="4">
        <v>828.13</v>
      </c>
      <c r="I2181" s="5">
        <f t="shared" ref="I2181:I2244" si="68">SUM(C2181:H2181)</f>
        <v>1379.19</v>
      </c>
      <c r="J2181" s="11" t="str">
        <f t="shared" ref="J2181:J2244" si="69">A2181&amp;"|"&amp;B2181</f>
        <v>P0182|Aug</v>
      </c>
    </row>
    <row r="2182" spans="1:10" ht="15" customHeight="1" x14ac:dyDescent="0.25">
      <c r="A2182" s="2" t="s">
        <v>399</v>
      </c>
      <c r="B2182" s="2" t="s">
        <v>7</v>
      </c>
      <c r="C2182" s="4">
        <v>38.531018381035302</v>
      </c>
      <c r="D2182" s="4">
        <v>7.17</v>
      </c>
      <c r="E2182" s="4">
        <v>351.18898161896499</v>
      </c>
      <c r="F2182" s="4">
        <v>0</v>
      </c>
      <c r="G2182" s="4">
        <v>85.96</v>
      </c>
      <c r="H2182" s="4">
        <v>177.3</v>
      </c>
      <c r="I2182" s="5">
        <f t="shared" si="68"/>
        <v>660.15000000000032</v>
      </c>
      <c r="J2182" s="11" t="str">
        <f t="shared" si="69"/>
        <v>P0182|Sep</v>
      </c>
    </row>
    <row r="2183" spans="1:10" ht="15" customHeight="1" x14ac:dyDescent="0.25">
      <c r="A2183" s="2" t="s">
        <v>399</v>
      </c>
      <c r="B2183" s="2" t="s">
        <v>8</v>
      </c>
      <c r="C2183" s="4">
        <v>29.116598068038599</v>
      </c>
      <c r="D2183" s="4">
        <v>7.26</v>
      </c>
      <c r="E2183" s="4">
        <v>353.90340193196101</v>
      </c>
      <c r="F2183" s="4">
        <v>0</v>
      </c>
      <c r="G2183" s="4">
        <v>85.96</v>
      </c>
      <c r="H2183" s="4">
        <v>122.63</v>
      </c>
      <c r="I2183" s="5">
        <f t="shared" si="68"/>
        <v>598.86999999999966</v>
      </c>
      <c r="J2183" s="11" t="str">
        <f t="shared" si="69"/>
        <v>P0182|Oct</v>
      </c>
    </row>
    <row r="2184" spans="1:10" ht="15" customHeight="1" x14ac:dyDescent="0.25">
      <c r="A2184" s="2" t="s">
        <v>399</v>
      </c>
      <c r="B2184" s="2" t="s">
        <v>9</v>
      </c>
      <c r="C2184" s="4">
        <v>44.258118750000001</v>
      </c>
      <c r="D2184" s="4">
        <v>12</v>
      </c>
      <c r="E2184" s="4">
        <v>318.19562500000001</v>
      </c>
      <c r="F2184" s="4">
        <v>100.37625625</v>
      </c>
      <c r="G2184" s="4">
        <v>85.96</v>
      </c>
      <c r="H2184" s="4">
        <v>31.64</v>
      </c>
      <c r="I2184" s="5">
        <f t="shared" si="68"/>
        <v>592.42999999999995</v>
      </c>
      <c r="J2184" s="11" t="str">
        <f t="shared" si="69"/>
        <v>P0182|Nov</v>
      </c>
    </row>
    <row r="2185" spans="1:10" ht="15" customHeight="1" x14ac:dyDescent="0.25">
      <c r="A2185" s="2" t="s">
        <v>399</v>
      </c>
      <c r="B2185" s="2" t="s">
        <v>10</v>
      </c>
      <c r="C2185" s="4">
        <v>10.4222131993436</v>
      </c>
      <c r="D2185" s="4">
        <v>16.739999999999998</v>
      </c>
      <c r="E2185" s="4">
        <v>726.93904481550999</v>
      </c>
      <c r="F2185" s="4">
        <v>76.438741985146095</v>
      </c>
      <c r="G2185" s="4">
        <v>85.96</v>
      </c>
      <c r="H2185" s="4">
        <v>55.84</v>
      </c>
      <c r="I2185" s="5">
        <f t="shared" si="68"/>
        <v>972.33999999999969</v>
      </c>
      <c r="J2185" s="11" t="str">
        <f t="shared" si="69"/>
        <v>P0182|Dec</v>
      </c>
    </row>
    <row r="2186" spans="1:10" ht="15" customHeight="1" x14ac:dyDescent="0.25">
      <c r="A2186" s="2" t="s">
        <v>399</v>
      </c>
      <c r="B2186" s="2" t="s">
        <v>11</v>
      </c>
      <c r="C2186" s="4">
        <v>51.745822052156001</v>
      </c>
      <c r="D2186" s="4">
        <v>15.07</v>
      </c>
      <c r="E2186" s="4">
        <v>710.39506093443504</v>
      </c>
      <c r="F2186" s="4">
        <v>74.699117013408795</v>
      </c>
      <c r="G2186" s="4">
        <v>85.96</v>
      </c>
      <c r="H2186" s="4">
        <v>55.84</v>
      </c>
      <c r="I2186" s="5">
        <f t="shared" si="68"/>
        <v>993.70999999999992</v>
      </c>
      <c r="J2186" s="11" t="str">
        <f t="shared" si="69"/>
        <v>P0182|Jan</v>
      </c>
    </row>
    <row r="2187" spans="1:10" ht="15" customHeight="1" x14ac:dyDescent="0.25">
      <c r="A2187" s="2" t="s">
        <v>399</v>
      </c>
      <c r="B2187" s="2" t="s">
        <v>12</v>
      </c>
      <c r="C2187" s="4">
        <v>11.787856490489601</v>
      </c>
      <c r="D2187" s="4">
        <v>4.04</v>
      </c>
      <c r="E2187" s="4">
        <v>637.18143191835804</v>
      </c>
      <c r="F2187" s="4">
        <v>80.400711591152799</v>
      </c>
      <c r="G2187" s="4">
        <v>85.96</v>
      </c>
      <c r="H2187" s="4">
        <v>55.84</v>
      </c>
      <c r="I2187" s="5">
        <f t="shared" si="68"/>
        <v>875.21000000000049</v>
      </c>
      <c r="J2187" s="11" t="str">
        <f t="shared" si="69"/>
        <v>P0182|Feb</v>
      </c>
    </row>
    <row r="2188" spans="1:10" ht="15" customHeight="1" x14ac:dyDescent="0.25">
      <c r="A2188" s="2" t="s">
        <v>399</v>
      </c>
      <c r="B2188" s="2" t="s">
        <v>13</v>
      </c>
      <c r="C2188" s="4">
        <v>25.347627211096398</v>
      </c>
      <c r="D2188" s="4">
        <v>9.43</v>
      </c>
      <c r="E2188" s="4">
        <v>626.57056027429303</v>
      </c>
      <c r="F2188" s="4">
        <v>79.061812514610807</v>
      </c>
      <c r="G2188" s="4">
        <v>85.96</v>
      </c>
      <c r="H2188" s="4">
        <v>55.84</v>
      </c>
      <c r="I2188" s="5">
        <f t="shared" si="68"/>
        <v>882.21000000000026</v>
      </c>
      <c r="J2188" s="11" t="str">
        <f t="shared" si="69"/>
        <v>P0182|Mar</v>
      </c>
    </row>
    <row r="2189" spans="1:10" ht="15" customHeight="1" x14ac:dyDescent="0.25">
      <c r="A2189" s="2" t="s">
        <v>401</v>
      </c>
      <c r="B2189" s="2" t="s">
        <v>2</v>
      </c>
      <c r="C2189" s="4">
        <v>71.356378578825996</v>
      </c>
      <c r="D2189" s="4">
        <v>13.36</v>
      </c>
      <c r="E2189" s="4">
        <v>533.20362142117403</v>
      </c>
      <c r="F2189" s="4">
        <v>0</v>
      </c>
      <c r="G2189" s="4">
        <v>85.96</v>
      </c>
      <c r="H2189" s="4">
        <v>79.5</v>
      </c>
      <c r="I2189" s="5">
        <f t="shared" si="68"/>
        <v>783.38000000000011</v>
      </c>
      <c r="J2189" s="11" t="str">
        <f t="shared" si="69"/>
        <v>P0183|Apr</v>
      </c>
    </row>
    <row r="2190" spans="1:10" ht="15" customHeight="1" x14ac:dyDescent="0.25">
      <c r="A2190" s="2" t="s">
        <v>401</v>
      </c>
      <c r="B2190" s="2" t="s">
        <v>3</v>
      </c>
      <c r="C2190" s="4">
        <v>46.821891552391897</v>
      </c>
      <c r="D2190" s="4">
        <v>16.66</v>
      </c>
      <c r="E2190" s="4">
        <v>547.18810844760799</v>
      </c>
      <c r="F2190" s="4">
        <v>0</v>
      </c>
      <c r="G2190" s="4">
        <v>85.96</v>
      </c>
      <c r="H2190" s="4">
        <v>516.99</v>
      </c>
      <c r="I2190" s="5">
        <f t="shared" si="68"/>
        <v>1213.6199999999999</v>
      </c>
      <c r="J2190" s="11" t="str">
        <f t="shared" si="69"/>
        <v>P0183|May</v>
      </c>
    </row>
    <row r="2191" spans="1:10" ht="15" customHeight="1" x14ac:dyDescent="0.25">
      <c r="A2191" s="2" t="s">
        <v>401</v>
      </c>
      <c r="B2191" s="2" t="s">
        <v>4</v>
      </c>
      <c r="C2191" s="4">
        <v>75.214780307040797</v>
      </c>
      <c r="D2191" s="4">
        <v>4.04</v>
      </c>
      <c r="E2191" s="4">
        <v>519.26521969295902</v>
      </c>
      <c r="F2191" s="4">
        <v>0</v>
      </c>
      <c r="G2191" s="4">
        <v>85.96</v>
      </c>
      <c r="H2191" s="4">
        <v>669.84</v>
      </c>
      <c r="I2191" s="5">
        <f t="shared" si="68"/>
        <v>1354.32</v>
      </c>
      <c r="J2191" s="11" t="str">
        <f t="shared" si="69"/>
        <v>P0183|Jun</v>
      </c>
    </row>
    <row r="2192" spans="1:10" ht="15" customHeight="1" x14ac:dyDescent="0.25">
      <c r="A2192" s="2" t="s">
        <v>401</v>
      </c>
      <c r="B2192" s="2" t="s">
        <v>5</v>
      </c>
      <c r="C2192" s="4">
        <v>43.034359600654497</v>
      </c>
      <c r="D2192" s="4">
        <v>10.78</v>
      </c>
      <c r="E2192" s="4">
        <v>663.35564039934502</v>
      </c>
      <c r="F2192" s="4">
        <v>0</v>
      </c>
      <c r="G2192" s="4">
        <v>85.96</v>
      </c>
      <c r="H2192" s="4">
        <v>1795.54</v>
      </c>
      <c r="I2192" s="5">
        <f t="shared" si="68"/>
        <v>2598.6699999999996</v>
      </c>
      <c r="J2192" s="11" t="str">
        <f t="shared" si="69"/>
        <v>P0183|Jul</v>
      </c>
    </row>
    <row r="2193" spans="1:10" ht="15" customHeight="1" x14ac:dyDescent="0.25">
      <c r="A2193" s="2" t="s">
        <v>401</v>
      </c>
      <c r="B2193" s="2" t="s">
        <v>6</v>
      </c>
      <c r="C2193" s="4">
        <v>65.629308743043694</v>
      </c>
      <c r="D2193" s="4">
        <v>6.75</v>
      </c>
      <c r="E2193" s="4">
        <v>668.79069125695605</v>
      </c>
      <c r="F2193" s="4">
        <v>0</v>
      </c>
      <c r="G2193" s="4">
        <v>85.96</v>
      </c>
      <c r="H2193" s="4">
        <v>1656.27</v>
      </c>
      <c r="I2193" s="5">
        <f t="shared" si="68"/>
        <v>2483.3999999999996</v>
      </c>
      <c r="J2193" s="11" t="str">
        <f t="shared" si="69"/>
        <v>P0183|Aug</v>
      </c>
    </row>
    <row r="2194" spans="1:10" ht="15" customHeight="1" x14ac:dyDescent="0.25">
      <c r="A2194" s="2" t="s">
        <v>401</v>
      </c>
      <c r="B2194" s="2" t="s">
        <v>7</v>
      </c>
      <c r="C2194" s="4">
        <v>35.479452541770399</v>
      </c>
      <c r="D2194" s="4">
        <v>7.24</v>
      </c>
      <c r="E2194" s="4">
        <v>541.42054745822998</v>
      </c>
      <c r="F2194" s="4">
        <v>0</v>
      </c>
      <c r="G2194" s="4">
        <v>85.96</v>
      </c>
      <c r="H2194" s="4">
        <v>354.6</v>
      </c>
      <c r="I2194" s="5">
        <f t="shared" si="68"/>
        <v>1024.7000000000003</v>
      </c>
      <c r="J2194" s="11" t="str">
        <f t="shared" si="69"/>
        <v>P0183|Sep</v>
      </c>
    </row>
    <row r="2195" spans="1:10" ht="15" customHeight="1" x14ac:dyDescent="0.25">
      <c r="A2195" s="2" t="s">
        <v>401</v>
      </c>
      <c r="B2195" s="2" t="s">
        <v>8</v>
      </c>
      <c r="C2195" s="4">
        <v>41.438201986055397</v>
      </c>
      <c r="D2195" s="4">
        <v>10.92</v>
      </c>
      <c r="E2195" s="4">
        <v>547.53179801394504</v>
      </c>
      <c r="F2195" s="4">
        <v>0</v>
      </c>
      <c r="G2195" s="4">
        <v>85.96</v>
      </c>
      <c r="H2195" s="4">
        <v>245.27</v>
      </c>
      <c r="I2195" s="5">
        <f t="shared" si="68"/>
        <v>931.12000000000046</v>
      </c>
      <c r="J2195" s="11" t="str">
        <f t="shared" si="69"/>
        <v>P0183|Oct</v>
      </c>
    </row>
    <row r="2196" spans="1:10" ht="15" customHeight="1" x14ac:dyDescent="0.25">
      <c r="A2196" s="2" t="s">
        <v>401</v>
      </c>
      <c r="B2196" s="2" t="s">
        <v>9</v>
      </c>
      <c r="C2196" s="4">
        <v>29.936461792647702</v>
      </c>
      <c r="D2196" s="4">
        <v>18.29</v>
      </c>
      <c r="E2196" s="4">
        <v>497.99785212722003</v>
      </c>
      <c r="F2196" s="4">
        <v>157.095686080132</v>
      </c>
      <c r="G2196" s="4">
        <v>85.96</v>
      </c>
      <c r="H2196" s="4">
        <v>63.29</v>
      </c>
      <c r="I2196" s="5">
        <f t="shared" si="68"/>
        <v>852.56999999999971</v>
      </c>
      <c r="J2196" s="11" t="str">
        <f t="shared" si="69"/>
        <v>P0183|Nov</v>
      </c>
    </row>
    <row r="2197" spans="1:10" ht="15" customHeight="1" x14ac:dyDescent="0.25">
      <c r="A2197" s="2" t="s">
        <v>401</v>
      </c>
      <c r="B2197" s="2" t="s">
        <v>10</v>
      </c>
      <c r="C2197" s="4">
        <v>31.689398014159099</v>
      </c>
      <c r="D2197" s="4">
        <v>10.84</v>
      </c>
      <c r="E2197" s="4">
        <v>1087.43514849281</v>
      </c>
      <c r="F2197" s="4">
        <v>114.345453493032</v>
      </c>
      <c r="G2197" s="4">
        <v>85.96</v>
      </c>
      <c r="H2197" s="4">
        <v>111.67</v>
      </c>
      <c r="I2197" s="5">
        <f t="shared" si="68"/>
        <v>1441.9400000000012</v>
      </c>
      <c r="J2197" s="11" t="str">
        <f t="shared" si="69"/>
        <v>P0183|Dec</v>
      </c>
    </row>
    <row r="2198" spans="1:10" ht="15" customHeight="1" x14ac:dyDescent="0.25">
      <c r="A2198" s="2" t="s">
        <v>401</v>
      </c>
      <c r="B2198" s="2" t="s">
        <v>11</v>
      </c>
      <c r="C2198" s="4">
        <v>11.915007584830301</v>
      </c>
      <c r="D2198" s="4">
        <v>9.85</v>
      </c>
      <c r="E2198" s="4">
        <v>956.67944111776399</v>
      </c>
      <c r="F2198" s="4">
        <v>120.715551297405</v>
      </c>
      <c r="G2198" s="4">
        <v>85.96</v>
      </c>
      <c r="H2198" s="4">
        <v>111.67</v>
      </c>
      <c r="I2198" s="5">
        <f t="shared" si="68"/>
        <v>1296.7899999999995</v>
      </c>
      <c r="J2198" s="11" t="str">
        <f t="shared" si="69"/>
        <v>P0183|Jan</v>
      </c>
    </row>
    <row r="2199" spans="1:10" ht="15" customHeight="1" x14ac:dyDescent="0.25">
      <c r="A2199" s="2" t="s">
        <v>401</v>
      </c>
      <c r="B2199" s="2" t="s">
        <v>12</v>
      </c>
      <c r="C2199" s="4">
        <v>21.9195332832338</v>
      </c>
      <c r="D2199" s="4">
        <v>6.61</v>
      </c>
      <c r="E2199" s="4">
        <v>951.143456077206</v>
      </c>
      <c r="F2199" s="4">
        <v>120.01701063956</v>
      </c>
      <c r="G2199" s="4">
        <v>85.96</v>
      </c>
      <c r="H2199" s="4">
        <v>111.67</v>
      </c>
      <c r="I2199" s="5">
        <f t="shared" si="68"/>
        <v>1297.32</v>
      </c>
      <c r="J2199" s="11" t="str">
        <f t="shared" si="69"/>
        <v>P0183|Feb</v>
      </c>
    </row>
    <row r="2200" spans="1:10" ht="15" customHeight="1" x14ac:dyDescent="0.25">
      <c r="A2200" s="2" t="s">
        <v>401</v>
      </c>
      <c r="B2200" s="2" t="s">
        <v>13</v>
      </c>
      <c r="C2200" s="4">
        <v>56.940599140122998</v>
      </c>
      <c r="D2200" s="4">
        <v>13.54</v>
      </c>
      <c r="E2200" s="4">
        <v>798.52951782164496</v>
      </c>
      <c r="F2200" s="4">
        <v>125.949883038232</v>
      </c>
      <c r="G2200" s="4">
        <v>85.96</v>
      </c>
      <c r="H2200" s="4">
        <v>111.67</v>
      </c>
      <c r="I2200" s="5">
        <f t="shared" si="68"/>
        <v>1192.5899999999999</v>
      </c>
      <c r="J2200" s="11" t="str">
        <f t="shared" si="69"/>
        <v>P0183|Mar</v>
      </c>
    </row>
    <row r="2201" spans="1:10" ht="15" customHeight="1" x14ac:dyDescent="0.25">
      <c r="A2201" s="2" t="s">
        <v>403</v>
      </c>
      <c r="B2201" s="2" t="s">
        <v>2</v>
      </c>
      <c r="C2201" s="4">
        <v>257.85375826195201</v>
      </c>
      <c r="D2201" s="4">
        <v>6.56</v>
      </c>
      <c r="E2201" s="4">
        <v>281.196241738048</v>
      </c>
      <c r="F2201" s="4">
        <v>0</v>
      </c>
      <c r="G2201" s="4">
        <v>85.96</v>
      </c>
      <c r="H2201" s="4">
        <v>39.75</v>
      </c>
      <c r="I2201" s="5">
        <f t="shared" si="68"/>
        <v>671.32</v>
      </c>
      <c r="J2201" s="11" t="str">
        <f t="shared" si="69"/>
        <v>P0184|Apr</v>
      </c>
    </row>
    <row r="2202" spans="1:10" ht="15" customHeight="1" x14ac:dyDescent="0.25">
      <c r="A2202" s="2" t="s">
        <v>403</v>
      </c>
      <c r="B2202" s="2" t="s">
        <v>3</v>
      </c>
      <c r="C2202" s="4">
        <v>15.5544386337637</v>
      </c>
      <c r="D2202" s="4">
        <v>4.57</v>
      </c>
      <c r="E2202" s="4">
        <v>361.635561366236</v>
      </c>
      <c r="F2202" s="4">
        <v>0</v>
      </c>
      <c r="G2202" s="4">
        <v>85.96</v>
      </c>
      <c r="H2202" s="4">
        <v>258.49</v>
      </c>
      <c r="I2202" s="5">
        <f t="shared" si="68"/>
        <v>726.2099999999997</v>
      </c>
      <c r="J2202" s="11" t="str">
        <f t="shared" si="69"/>
        <v>P0184|May</v>
      </c>
    </row>
    <row r="2203" spans="1:10" ht="15" customHeight="1" x14ac:dyDescent="0.25">
      <c r="A2203" s="2" t="s">
        <v>403</v>
      </c>
      <c r="B2203" s="2" t="s">
        <v>4</v>
      </c>
      <c r="C2203" s="4">
        <v>31.633885267275101</v>
      </c>
      <c r="D2203" s="4">
        <v>4.04</v>
      </c>
      <c r="E2203" s="4">
        <v>353.496114732725</v>
      </c>
      <c r="F2203" s="4">
        <v>0</v>
      </c>
      <c r="G2203" s="4">
        <v>85.96</v>
      </c>
      <c r="H2203" s="4">
        <v>334.92</v>
      </c>
      <c r="I2203" s="5">
        <f t="shared" si="68"/>
        <v>810.05000000000018</v>
      </c>
      <c r="J2203" s="11" t="str">
        <f t="shared" si="69"/>
        <v>P0184|Jun</v>
      </c>
    </row>
    <row r="2204" spans="1:10" ht="15" customHeight="1" x14ac:dyDescent="0.25">
      <c r="A2204" s="2" t="s">
        <v>403</v>
      </c>
      <c r="B2204" s="2" t="s">
        <v>5</v>
      </c>
      <c r="C2204" s="4">
        <v>24.483999209571401</v>
      </c>
      <c r="D2204" s="4">
        <v>9.65</v>
      </c>
      <c r="E2204" s="4">
        <v>451.06600079042897</v>
      </c>
      <c r="F2204" s="4">
        <v>0</v>
      </c>
      <c r="G2204" s="4">
        <v>85.96</v>
      </c>
      <c r="H2204" s="4">
        <v>897.77</v>
      </c>
      <c r="I2204" s="5">
        <f t="shared" si="68"/>
        <v>1468.9300000000003</v>
      </c>
      <c r="J2204" s="11" t="str">
        <f t="shared" si="69"/>
        <v>P0184|Jul</v>
      </c>
    </row>
    <row r="2205" spans="1:10" ht="15" customHeight="1" x14ac:dyDescent="0.25">
      <c r="A2205" s="2" t="s">
        <v>403</v>
      </c>
      <c r="B2205" s="2" t="s">
        <v>6</v>
      </c>
      <c r="C2205" s="4">
        <v>225.659852790792</v>
      </c>
      <c r="D2205" s="4">
        <v>8.15</v>
      </c>
      <c r="E2205" s="4">
        <v>380.69014720920802</v>
      </c>
      <c r="F2205" s="4">
        <v>0</v>
      </c>
      <c r="G2205" s="4">
        <v>85.96</v>
      </c>
      <c r="H2205" s="4">
        <v>828.13</v>
      </c>
      <c r="I2205" s="5">
        <f t="shared" si="68"/>
        <v>1528.5900000000001</v>
      </c>
      <c r="J2205" s="11" t="str">
        <f t="shared" si="69"/>
        <v>P0184|Aug</v>
      </c>
    </row>
    <row r="2206" spans="1:10" ht="15" customHeight="1" x14ac:dyDescent="0.25">
      <c r="A2206" s="2" t="s">
        <v>403</v>
      </c>
      <c r="B2206" s="2" t="s">
        <v>7</v>
      </c>
      <c r="C2206" s="4">
        <v>15.2253619872528</v>
      </c>
      <c r="D2206" s="4">
        <v>10.83</v>
      </c>
      <c r="E2206" s="4">
        <v>353.98463801274698</v>
      </c>
      <c r="F2206" s="4">
        <v>0</v>
      </c>
      <c r="G2206" s="4">
        <v>85.96</v>
      </c>
      <c r="H2206" s="4">
        <v>177.3</v>
      </c>
      <c r="I2206" s="5">
        <f t="shared" si="68"/>
        <v>643.29999999999973</v>
      </c>
      <c r="J2206" s="11" t="str">
        <f t="shared" si="69"/>
        <v>P0184|Sep</v>
      </c>
    </row>
    <row r="2207" spans="1:10" ht="15" customHeight="1" x14ac:dyDescent="0.25">
      <c r="A2207" s="2" t="s">
        <v>403</v>
      </c>
      <c r="B2207" s="2" t="s">
        <v>8</v>
      </c>
      <c r="C2207" s="4">
        <v>37.176651583710402</v>
      </c>
      <c r="D2207" s="4">
        <v>9.18</v>
      </c>
      <c r="E2207" s="4">
        <v>354.06334841629001</v>
      </c>
      <c r="F2207" s="4">
        <v>0</v>
      </c>
      <c r="G2207" s="4">
        <v>85.96</v>
      </c>
      <c r="H2207" s="4">
        <v>122.63</v>
      </c>
      <c r="I2207" s="5">
        <f t="shared" si="68"/>
        <v>609.01000000000045</v>
      </c>
      <c r="J2207" s="11" t="str">
        <f t="shared" si="69"/>
        <v>P0184|Oct</v>
      </c>
    </row>
    <row r="2208" spans="1:10" ht="15" customHeight="1" x14ac:dyDescent="0.25">
      <c r="A2208" s="2" t="s">
        <v>403</v>
      </c>
      <c r="B2208" s="2" t="s">
        <v>9</v>
      </c>
      <c r="C2208" s="4">
        <v>47.214936777596797</v>
      </c>
      <c r="D2208" s="4">
        <v>5.0199999999999996</v>
      </c>
      <c r="E2208" s="4">
        <v>315.96307501357501</v>
      </c>
      <c r="F2208" s="4">
        <v>99.671988208827898</v>
      </c>
      <c r="G2208" s="4">
        <v>85.96</v>
      </c>
      <c r="H2208" s="4">
        <v>31.64</v>
      </c>
      <c r="I2208" s="5">
        <f t="shared" si="68"/>
        <v>585.46999999999969</v>
      </c>
      <c r="J2208" s="11" t="str">
        <f t="shared" si="69"/>
        <v>P0184|Nov</v>
      </c>
    </row>
    <row r="2209" spans="1:10" ht="15" customHeight="1" x14ac:dyDescent="0.25">
      <c r="A2209" s="2" t="s">
        <v>403</v>
      </c>
      <c r="B2209" s="2" t="s">
        <v>10</v>
      </c>
      <c r="C2209" s="4">
        <v>32.6474129189438</v>
      </c>
      <c r="D2209" s="4">
        <v>4.04</v>
      </c>
      <c r="E2209" s="4">
        <v>719.44215447422096</v>
      </c>
      <c r="F2209" s="4">
        <v>75.650432606834798</v>
      </c>
      <c r="G2209" s="4">
        <v>85.96</v>
      </c>
      <c r="H2209" s="4">
        <v>55.84</v>
      </c>
      <c r="I2209" s="5">
        <f t="shared" si="68"/>
        <v>973.57999999999959</v>
      </c>
      <c r="J2209" s="11" t="str">
        <f t="shared" si="69"/>
        <v>P0184|Dec</v>
      </c>
    </row>
    <row r="2210" spans="1:10" ht="15" customHeight="1" x14ac:dyDescent="0.25">
      <c r="A2210" s="2" t="s">
        <v>403</v>
      </c>
      <c r="B2210" s="2" t="s">
        <v>11</v>
      </c>
      <c r="C2210" s="4">
        <v>43.030515793074599</v>
      </c>
      <c r="D2210" s="4">
        <v>4.04</v>
      </c>
      <c r="E2210" s="4">
        <v>617.528602379414</v>
      </c>
      <c r="F2210" s="4">
        <v>77.920881827511494</v>
      </c>
      <c r="G2210" s="4">
        <v>85.96</v>
      </c>
      <c r="H2210" s="4">
        <v>55.84</v>
      </c>
      <c r="I2210" s="5">
        <f t="shared" si="68"/>
        <v>884.32000000000016</v>
      </c>
      <c r="J2210" s="11" t="str">
        <f t="shared" si="69"/>
        <v>P0184|Jan</v>
      </c>
    </row>
    <row r="2211" spans="1:10" ht="15" customHeight="1" x14ac:dyDescent="0.25">
      <c r="A2211" s="2" t="s">
        <v>403</v>
      </c>
      <c r="B2211" s="2" t="s">
        <v>12</v>
      </c>
      <c r="C2211" s="4">
        <v>19.8013946913774</v>
      </c>
      <c r="D2211" s="4">
        <v>8.7100000000000009</v>
      </c>
      <c r="E2211" s="4">
        <v>629.52410868540903</v>
      </c>
      <c r="F2211" s="4">
        <v>79.434496623213406</v>
      </c>
      <c r="G2211" s="4">
        <v>85.96</v>
      </c>
      <c r="H2211" s="4">
        <v>55.84</v>
      </c>
      <c r="I2211" s="5">
        <f t="shared" si="68"/>
        <v>879.26999999999987</v>
      </c>
      <c r="J2211" s="11" t="str">
        <f t="shared" si="69"/>
        <v>P0184|Feb</v>
      </c>
    </row>
    <row r="2212" spans="1:10" ht="15" customHeight="1" x14ac:dyDescent="0.25">
      <c r="A2212" s="2" t="s">
        <v>403</v>
      </c>
      <c r="B2212" s="2" t="s">
        <v>13</v>
      </c>
      <c r="C2212" s="4">
        <v>13.5253596889177</v>
      </c>
      <c r="D2212" s="4">
        <v>7.85</v>
      </c>
      <c r="E2212" s="4">
        <v>523.754302585152</v>
      </c>
      <c r="F2212" s="4">
        <v>82.610337725930705</v>
      </c>
      <c r="G2212" s="4">
        <v>85.96</v>
      </c>
      <c r="H2212" s="4">
        <v>55.84</v>
      </c>
      <c r="I2212" s="5">
        <f t="shared" si="68"/>
        <v>769.54000000000042</v>
      </c>
      <c r="J2212" s="11" t="str">
        <f t="shared" si="69"/>
        <v>P0184|Mar</v>
      </c>
    </row>
    <row r="2213" spans="1:10" ht="15" customHeight="1" x14ac:dyDescent="0.25">
      <c r="A2213" s="2" t="s">
        <v>405</v>
      </c>
      <c r="B2213" s="2" t="s">
        <v>2</v>
      </c>
      <c r="C2213" s="4">
        <v>35.959138383890398</v>
      </c>
      <c r="D2213" s="4">
        <v>4.6500000000000004</v>
      </c>
      <c r="E2213" s="4">
        <v>348.31086161610898</v>
      </c>
      <c r="F2213" s="4">
        <v>0</v>
      </c>
      <c r="G2213" s="4">
        <v>85.96</v>
      </c>
      <c r="H2213" s="4">
        <v>39.75</v>
      </c>
      <c r="I2213" s="5">
        <f t="shared" si="68"/>
        <v>514.62999999999943</v>
      </c>
      <c r="J2213" s="11" t="str">
        <f t="shared" si="69"/>
        <v>P0185|Apr</v>
      </c>
    </row>
    <row r="2214" spans="1:10" ht="15" customHeight="1" x14ac:dyDescent="0.25">
      <c r="A2214" s="2" t="s">
        <v>405</v>
      </c>
      <c r="B2214" s="2" t="s">
        <v>3</v>
      </c>
      <c r="C2214" s="4">
        <v>17.497418655097601</v>
      </c>
      <c r="D2214" s="4">
        <v>9.02</v>
      </c>
      <c r="E2214" s="4">
        <v>366.61258134490203</v>
      </c>
      <c r="F2214" s="4">
        <v>0</v>
      </c>
      <c r="G2214" s="4">
        <v>85.96</v>
      </c>
      <c r="H2214" s="4">
        <v>258.49</v>
      </c>
      <c r="I2214" s="5">
        <f t="shared" si="68"/>
        <v>737.5799999999997</v>
      </c>
      <c r="J2214" s="11" t="str">
        <f t="shared" si="69"/>
        <v>P0185|May</v>
      </c>
    </row>
    <row r="2215" spans="1:10" ht="15" customHeight="1" x14ac:dyDescent="0.25">
      <c r="A2215" s="2" t="s">
        <v>405</v>
      </c>
      <c r="B2215" s="2" t="s">
        <v>4</v>
      </c>
      <c r="C2215" s="4">
        <v>16.803444402235801</v>
      </c>
      <c r="D2215" s="4">
        <v>8.6300000000000008</v>
      </c>
      <c r="E2215" s="4">
        <v>357.60655559776399</v>
      </c>
      <c r="F2215" s="4">
        <v>0</v>
      </c>
      <c r="G2215" s="4">
        <v>85.96</v>
      </c>
      <c r="H2215" s="4">
        <v>334.92</v>
      </c>
      <c r="I2215" s="5">
        <f t="shared" si="68"/>
        <v>803.91999999999985</v>
      </c>
      <c r="J2215" s="11" t="str">
        <f t="shared" si="69"/>
        <v>P0185|Jun</v>
      </c>
    </row>
    <row r="2216" spans="1:10" ht="15" customHeight="1" x14ac:dyDescent="0.25">
      <c r="A2216" s="2" t="s">
        <v>405</v>
      </c>
      <c r="B2216" s="2" t="s">
        <v>5</v>
      </c>
      <c r="C2216" s="4">
        <v>12.651603269875199</v>
      </c>
      <c r="D2216" s="4">
        <v>4.04</v>
      </c>
      <c r="E2216" s="4">
        <v>441.21839673012499</v>
      </c>
      <c r="F2216" s="4">
        <v>0</v>
      </c>
      <c r="G2216" s="4">
        <v>85.96</v>
      </c>
      <c r="H2216" s="4">
        <v>897.77</v>
      </c>
      <c r="I2216" s="5">
        <f t="shared" si="68"/>
        <v>1441.6400000000003</v>
      </c>
      <c r="J2216" s="11" t="str">
        <f t="shared" si="69"/>
        <v>P0185|Jul</v>
      </c>
    </row>
    <row r="2217" spans="1:10" ht="15" customHeight="1" x14ac:dyDescent="0.25">
      <c r="A2217" s="2" t="s">
        <v>405</v>
      </c>
      <c r="B2217" s="2" t="s">
        <v>6</v>
      </c>
      <c r="C2217" s="4">
        <v>27.572613575628001</v>
      </c>
      <c r="D2217" s="4">
        <v>5.75</v>
      </c>
      <c r="E2217" s="4">
        <v>437.18738642437199</v>
      </c>
      <c r="F2217" s="4">
        <v>0</v>
      </c>
      <c r="G2217" s="4">
        <v>85.96</v>
      </c>
      <c r="H2217" s="4">
        <v>828.13</v>
      </c>
      <c r="I2217" s="5">
        <f t="shared" si="68"/>
        <v>1384.6</v>
      </c>
      <c r="J2217" s="11" t="str">
        <f t="shared" si="69"/>
        <v>P0185|Aug</v>
      </c>
    </row>
    <row r="2218" spans="1:10" ht="15" customHeight="1" x14ac:dyDescent="0.25">
      <c r="A2218" s="2" t="s">
        <v>405</v>
      </c>
      <c r="B2218" s="2" t="s">
        <v>7</v>
      </c>
      <c r="C2218" s="4">
        <v>19.173601033480502</v>
      </c>
      <c r="D2218" s="4">
        <v>4.04</v>
      </c>
      <c r="E2218" s="4">
        <v>345.04639896651997</v>
      </c>
      <c r="F2218" s="4">
        <v>0</v>
      </c>
      <c r="G2218" s="4">
        <v>85.96</v>
      </c>
      <c r="H2218" s="4">
        <v>177.3</v>
      </c>
      <c r="I2218" s="5">
        <f t="shared" si="68"/>
        <v>631.52000000000044</v>
      </c>
      <c r="J2218" s="11" t="str">
        <f t="shared" si="69"/>
        <v>P0185|Sep</v>
      </c>
    </row>
    <row r="2219" spans="1:10" ht="15" customHeight="1" x14ac:dyDescent="0.25">
      <c r="A2219" s="2" t="s">
        <v>405</v>
      </c>
      <c r="B2219" s="2" t="s">
        <v>8</v>
      </c>
      <c r="C2219" s="4">
        <v>15.3239200305061</v>
      </c>
      <c r="D2219" s="4">
        <v>8.56</v>
      </c>
      <c r="E2219" s="4">
        <v>356.27607996949399</v>
      </c>
      <c r="F2219" s="4">
        <v>0</v>
      </c>
      <c r="G2219" s="4">
        <v>85.96</v>
      </c>
      <c r="H2219" s="4">
        <v>122.63</v>
      </c>
      <c r="I2219" s="5">
        <f t="shared" si="68"/>
        <v>588.75</v>
      </c>
      <c r="J2219" s="11" t="str">
        <f t="shared" si="69"/>
        <v>P0185|Oct</v>
      </c>
    </row>
    <row r="2220" spans="1:10" ht="15" customHeight="1" x14ac:dyDescent="0.25">
      <c r="A2220" s="2" t="s">
        <v>405</v>
      </c>
      <c r="B2220" s="2" t="s">
        <v>9</v>
      </c>
      <c r="C2220" s="4">
        <v>14.015375799908</v>
      </c>
      <c r="D2220" s="4">
        <v>4.2</v>
      </c>
      <c r="E2220" s="4">
        <v>325.85285875611697</v>
      </c>
      <c r="F2220" s="4">
        <v>102.791765443975</v>
      </c>
      <c r="G2220" s="4">
        <v>85.96</v>
      </c>
      <c r="H2220" s="4">
        <v>31.64</v>
      </c>
      <c r="I2220" s="5">
        <f t="shared" si="68"/>
        <v>564.45999999999992</v>
      </c>
      <c r="J2220" s="11" t="str">
        <f t="shared" si="69"/>
        <v>P0185|Nov</v>
      </c>
    </row>
    <row r="2221" spans="1:10" ht="15" customHeight="1" x14ac:dyDescent="0.25">
      <c r="A2221" s="2" t="s">
        <v>405</v>
      </c>
      <c r="B2221" s="2" t="s">
        <v>10</v>
      </c>
      <c r="C2221" s="4">
        <v>29.867651138596699</v>
      </c>
      <c r="D2221" s="4">
        <v>11.18</v>
      </c>
      <c r="E2221" s="4">
        <v>715.19817692421998</v>
      </c>
      <c r="F2221" s="4">
        <v>75.204171937183204</v>
      </c>
      <c r="G2221" s="4">
        <v>85.96</v>
      </c>
      <c r="H2221" s="4">
        <v>55.84</v>
      </c>
      <c r="I2221" s="5">
        <f t="shared" si="68"/>
        <v>973.25</v>
      </c>
      <c r="J2221" s="11" t="str">
        <f t="shared" si="69"/>
        <v>P0185|Dec</v>
      </c>
    </row>
    <row r="2222" spans="1:10" ht="15" customHeight="1" x14ac:dyDescent="0.25">
      <c r="A2222" s="2" t="s">
        <v>405</v>
      </c>
      <c r="B2222" s="2" t="s">
        <v>11</v>
      </c>
      <c r="C2222" s="4">
        <v>39.567873934482598</v>
      </c>
      <c r="D2222" s="4">
        <v>4.04</v>
      </c>
      <c r="E2222" s="4">
        <v>628.51496502427301</v>
      </c>
      <c r="F2222" s="4">
        <v>79.307161041244598</v>
      </c>
      <c r="G2222" s="4">
        <v>85.96</v>
      </c>
      <c r="H2222" s="4">
        <v>55.84</v>
      </c>
      <c r="I2222" s="5">
        <f t="shared" si="68"/>
        <v>893.23000000000036</v>
      </c>
      <c r="J2222" s="11" t="str">
        <f t="shared" si="69"/>
        <v>P0185|Jan</v>
      </c>
    </row>
    <row r="2223" spans="1:10" ht="15" customHeight="1" x14ac:dyDescent="0.25">
      <c r="A2223" s="2" t="s">
        <v>405</v>
      </c>
      <c r="B2223" s="2" t="s">
        <v>12</v>
      </c>
      <c r="C2223" s="4">
        <v>10.7658343437556</v>
      </c>
      <c r="D2223" s="4">
        <v>4.04</v>
      </c>
      <c r="E2223" s="4">
        <v>625.75523266214805</v>
      </c>
      <c r="F2223" s="4">
        <v>78.9589329940965</v>
      </c>
      <c r="G2223" s="4">
        <v>85.96</v>
      </c>
      <c r="H2223" s="4">
        <v>55.84</v>
      </c>
      <c r="I2223" s="5">
        <f t="shared" si="68"/>
        <v>861.32000000000016</v>
      </c>
      <c r="J2223" s="11" t="str">
        <f t="shared" si="69"/>
        <v>P0185|Feb</v>
      </c>
    </row>
    <row r="2224" spans="1:10" ht="15" customHeight="1" x14ac:dyDescent="0.25">
      <c r="A2224" s="2" t="s">
        <v>405</v>
      </c>
      <c r="B2224" s="2" t="s">
        <v>13</v>
      </c>
      <c r="C2224" s="4">
        <v>20.768904496381499</v>
      </c>
      <c r="D2224" s="4">
        <v>8.27</v>
      </c>
      <c r="E2224" s="4">
        <v>524.81366710167299</v>
      </c>
      <c r="F2224" s="4">
        <v>82.777428401945699</v>
      </c>
      <c r="G2224" s="4">
        <v>85.96</v>
      </c>
      <c r="H2224" s="4">
        <v>55.84</v>
      </c>
      <c r="I2224" s="5">
        <f t="shared" si="68"/>
        <v>778.43000000000029</v>
      </c>
      <c r="J2224" s="11" t="str">
        <f t="shared" si="69"/>
        <v>P0185|Mar</v>
      </c>
    </row>
    <row r="2225" spans="1:10" ht="15" customHeight="1" x14ac:dyDescent="0.25">
      <c r="A2225" s="2" t="s">
        <v>407</v>
      </c>
      <c r="B2225" s="2" t="s">
        <v>2</v>
      </c>
      <c r="C2225" s="4">
        <v>43.512993797589601</v>
      </c>
      <c r="D2225" s="4">
        <v>8.2200000000000006</v>
      </c>
      <c r="E2225" s="4">
        <v>343.26700620241002</v>
      </c>
      <c r="F2225" s="4">
        <v>0</v>
      </c>
      <c r="G2225" s="4">
        <v>85.96</v>
      </c>
      <c r="H2225" s="4">
        <v>39.75</v>
      </c>
      <c r="I2225" s="5">
        <f t="shared" si="68"/>
        <v>520.70999999999958</v>
      </c>
      <c r="J2225" s="11" t="str">
        <f t="shared" si="69"/>
        <v>P0186|Apr</v>
      </c>
    </row>
    <row r="2226" spans="1:10" ht="15" customHeight="1" x14ac:dyDescent="0.25">
      <c r="A2226" s="2" t="s">
        <v>407</v>
      </c>
      <c r="B2226" s="2" t="s">
        <v>3</v>
      </c>
      <c r="C2226" s="4">
        <v>15.736709157269701</v>
      </c>
      <c r="D2226" s="4">
        <v>4.04</v>
      </c>
      <c r="E2226" s="4">
        <v>365.87329084273</v>
      </c>
      <c r="F2226" s="4">
        <v>0</v>
      </c>
      <c r="G2226" s="4">
        <v>85.96</v>
      </c>
      <c r="H2226" s="4">
        <v>258.49</v>
      </c>
      <c r="I2226" s="5">
        <f t="shared" si="68"/>
        <v>730.09999999999968</v>
      </c>
      <c r="J2226" s="11" t="str">
        <f t="shared" si="69"/>
        <v>P0186|May</v>
      </c>
    </row>
    <row r="2227" spans="1:10" ht="15" customHeight="1" x14ac:dyDescent="0.25">
      <c r="A2227" s="2" t="s">
        <v>407</v>
      </c>
      <c r="B2227" s="2" t="s">
        <v>4</v>
      </c>
      <c r="C2227" s="4">
        <v>15.049277114997</v>
      </c>
      <c r="D2227" s="4">
        <v>5.4</v>
      </c>
      <c r="E2227" s="4">
        <v>349.89072288500302</v>
      </c>
      <c r="F2227" s="4">
        <v>0</v>
      </c>
      <c r="G2227" s="4">
        <v>85.96</v>
      </c>
      <c r="H2227" s="4">
        <v>334.92</v>
      </c>
      <c r="I2227" s="5">
        <f t="shared" si="68"/>
        <v>791.22</v>
      </c>
      <c r="J2227" s="11" t="str">
        <f t="shared" si="69"/>
        <v>P0186|Jun</v>
      </c>
    </row>
    <row r="2228" spans="1:10" ht="15" customHeight="1" x14ac:dyDescent="0.25">
      <c r="A2228" s="2" t="s">
        <v>407</v>
      </c>
      <c r="B2228" s="2" t="s">
        <v>5</v>
      </c>
      <c r="C2228" s="4">
        <v>46.963610350833498</v>
      </c>
      <c r="D2228" s="4">
        <v>6.98</v>
      </c>
      <c r="E2228" s="4">
        <v>331.28638964916598</v>
      </c>
      <c r="F2228" s="4">
        <v>0</v>
      </c>
      <c r="G2228" s="4">
        <v>85.96</v>
      </c>
      <c r="H2228" s="4">
        <v>897.77</v>
      </c>
      <c r="I2228" s="5">
        <f t="shared" si="68"/>
        <v>1368.9599999999994</v>
      </c>
      <c r="J2228" s="11" t="str">
        <f t="shared" si="69"/>
        <v>P0186|Jul</v>
      </c>
    </row>
    <row r="2229" spans="1:10" ht="15" customHeight="1" x14ac:dyDescent="0.25">
      <c r="A2229" s="2" t="s">
        <v>407</v>
      </c>
      <c r="B2229" s="2" t="s">
        <v>6</v>
      </c>
      <c r="C2229" s="4">
        <v>14.9709255324944</v>
      </c>
      <c r="D2229" s="4">
        <v>4.9000000000000004</v>
      </c>
      <c r="E2229" s="4">
        <v>348.06907446750603</v>
      </c>
      <c r="F2229" s="4">
        <v>0</v>
      </c>
      <c r="G2229" s="4">
        <v>85.96</v>
      </c>
      <c r="H2229" s="4">
        <v>828.13</v>
      </c>
      <c r="I2229" s="5">
        <f t="shared" si="68"/>
        <v>1282.0300000000004</v>
      </c>
      <c r="J2229" s="11" t="str">
        <f t="shared" si="69"/>
        <v>P0186|Aug</v>
      </c>
    </row>
    <row r="2230" spans="1:10" ht="15" customHeight="1" x14ac:dyDescent="0.25">
      <c r="A2230" s="2" t="s">
        <v>407</v>
      </c>
      <c r="B2230" s="2" t="s">
        <v>7</v>
      </c>
      <c r="C2230" s="4">
        <v>15.222887726752701</v>
      </c>
      <c r="D2230" s="4">
        <v>4.04</v>
      </c>
      <c r="E2230" s="4">
        <v>353.92711227324702</v>
      </c>
      <c r="F2230" s="4">
        <v>0</v>
      </c>
      <c r="G2230" s="4">
        <v>85.96</v>
      </c>
      <c r="H2230" s="4">
        <v>177.3</v>
      </c>
      <c r="I2230" s="5">
        <f t="shared" si="68"/>
        <v>636.4499999999997</v>
      </c>
      <c r="J2230" s="11" t="str">
        <f t="shared" si="69"/>
        <v>P0186|Sep</v>
      </c>
    </row>
    <row r="2231" spans="1:10" ht="15" customHeight="1" x14ac:dyDescent="0.25">
      <c r="A2231" s="2" t="s">
        <v>407</v>
      </c>
      <c r="B2231" s="2" t="s">
        <v>8</v>
      </c>
      <c r="C2231" s="4">
        <v>27.621126351886002</v>
      </c>
      <c r="D2231" s="4">
        <v>10.71</v>
      </c>
      <c r="E2231" s="4">
        <v>358.76887364811398</v>
      </c>
      <c r="F2231" s="4">
        <v>0</v>
      </c>
      <c r="G2231" s="4">
        <v>85.96</v>
      </c>
      <c r="H2231" s="4">
        <v>122.63</v>
      </c>
      <c r="I2231" s="5">
        <f t="shared" si="68"/>
        <v>605.68999999999994</v>
      </c>
      <c r="J2231" s="11" t="str">
        <f t="shared" si="69"/>
        <v>P0186|Oct</v>
      </c>
    </row>
    <row r="2232" spans="1:10" ht="15" customHeight="1" x14ac:dyDescent="0.25">
      <c r="A2232" s="2" t="s">
        <v>407</v>
      </c>
      <c r="B2232" s="2" t="s">
        <v>9</v>
      </c>
      <c r="C2232" s="4">
        <v>16.136052587784999</v>
      </c>
      <c r="D2232" s="4">
        <v>8.57</v>
      </c>
      <c r="E2232" s="4">
        <v>321.26077550341199</v>
      </c>
      <c r="F2232" s="4">
        <v>101.343171908803</v>
      </c>
      <c r="G2232" s="4">
        <v>85.96</v>
      </c>
      <c r="H2232" s="4">
        <v>31.64</v>
      </c>
      <c r="I2232" s="5">
        <f t="shared" si="68"/>
        <v>564.91</v>
      </c>
      <c r="J2232" s="11" t="str">
        <f t="shared" si="69"/>
        <v>P0186|Nov</v>
      </c>
    </row>
    <row r="2233" spans="1:10" ht="15" customHeight="1" x14ac:dyDescent="0.25">
      <c r="A2233" s="2" t="s">
        <v>407</v>
      </c>
      <c r="B2233" s="2" t="s">
        <v>10</v>
      </c>
      <c r="C2233" s="4">
        <v>10.766179912073</v>
      </c>
      <c r="D2233" s="4">
        <v>4.04</v>
      </c>
      <c r="E2233" s="4">
        <v>721.38870476834597</v>
      </c>
      <c r="F2233" s="4">
        <v>75.855115319580705</v>
      </c>
      <c r="G2233" s="4">
        <v>85.96</v>
      </c>
      <c r="H2233" s="4">
        <v>55.84</v>
      </c>
      <c r="I2233" s="5">
        <f t="shared" si="68"/>
        <v>953.8499999999998</v>
      </c>
      <c r="J2233" s="11" t="str">
        <f t="shared" si="69"/>
        <v>P0186|Dec</v>
      </c>
    </row>
    <row r="2234" spans="1:10" ht="15" customHeight="1" x14ac:dyDescent="0.25">
      <c r="A2234" s="2" t="s">
        <v>407</v>
      </c>
      <c r="B2234" s="2" t="s">
        <v>11</v>
      </c>
      <c r="C2234" s="4">
        <v>150.83710907829999</v>
      </c>
      <c r="D2234" s="4">
        <v>4.04</v>
      </c>
      <c r="E2234" s="4">
        <v>602.80043591691197</v>
      </c>
      <c r="F2234" s="4">
        <v>76.062455004788504</v>
      </c>
      <c r="G2234" s="4">
        <v>85.96</v>
      </c>
      <c r="H2234" s="4">
        <v>55.84</v>
      </c>
      <c r="I2234" s="5">
        <f t="shared" si="68"/>
        <v>975.54000000000053</v>
      </c>
      <c r="J2234" s="11" t="str">
        <f t="shared" si="69"/>
        <v>P0186|Jan</v>
      </c>
    </row>
    <row r="2235" spans="1:10" ht="15" customHeight="1" x14ac:dyDescent="0.25">
      <c r="A2235" s="2" t="s">
        <v>407</v>
      </c>
      <c r="B2235" s="2" t="s">
        <v>12</v>
      </c>
      <c r="C2235" s="4">
        <v>15.989216119673999</v>
      </c>
      <c r="D2235" s="4">
        <v>12.6</v>
      </c>
      <c r="E2235" s="4">
        <v>628.70912356180099</v>
      </c>
      <c r="F2235" s="4">
        <v>79.331660318525394</v>
      </c>
      <c r="G2235" s="4">
        <v>85.96</v>
      </c>
      <c r="H2235" s="4">
        <v>55.84</v>
      </c>
      <c r="I2235" s="5">
        <f t="shared" si="68"/>
        <v>878.4300000000004</v>
      </c>
      <c r="J2235" s="11" t="str">
        <f t="shared" si="69"/>
        <v>P0186|Feb</v>
      </c>
    </row>
    <row r="2236" spans="1:10" ht="15" customHeight="1" x14ac:dyDescent="0.25">
      <c r="A2236" s="2" t="s">
        <v>407</v>
      </c>
      <c r="B2236" s="2" t="s">
        <v>13</v>
      </c>
      <c r="C2236" s="4">
        <v>26.379770339202199</v>
      </c>
      <c r="D2236" s="4">
        <v>8.2200000000000006</v>
      </c>
      <c r="E2236" s="4">
        <v>519.04299381772898</v>
      </c>
      <c r="F2236" s="4">
        <v>81.867235843069096</v>
      </c>
      <c r="G2236" s="4">
        <v>85.96</v>
      </c>
      <c r="H2236" s="4">
        <v>55.84</v>
      </c>
      <c r="I2236" s="5">
        <f t="shared" si="68"/>
        <v>777.3100000000004</v>
      </c>
      <c r="J2236" s="11" t="str">
        <f t="shared" si="69"/>
        <v>P0186|Mar</v>
      </c>
    </row>
    <row r="2237" spans="1:10" ht="15" customHeight="1" x14ac:dyDescent="0.25">
      <c r="A2237" s="2" t="s">
        <v>409</v>
      </c>
      <c r="B2237" s="2" t="s">
        <v>2</v>
      </c>
      <c r="C2237" s="4">
        <v>22.721203629570301</v>
      </c>
      <c r="D2237" s="4">
        <v>6.67</v>
      </c>
      <c r="E2237" s="4">
        <v>352.32879637042998</v>
      </c>
      <c r="F2237" s="4">
        <v>0</v>
      </c>
      <c r="G2237" s="4">
        <v>85.96</v>
      </c>
      <c r="H2237" s="4">
        <v>39.75</v>
      </c>
      <c r="I2237" s="5">
        <f t="shared" si="68"/>
        <v>507.43000000000023</v>
      </c>
      <c r="J2237" s="11" t="str">
        <f t="shared" si="69"/>
        <v>P0187|Apr</v>
      </c>
    </row>
    <row r="2238" spans="1:10" ht="15" customHeight="1" x14ac:dyDescent="0.25">
      <c r="A2238" s="2" t="s">
        <v>409</v>
      </c>
      <c r="B2238" s="2" t="s">
        <v>3</v>
      </c>
      <c r="C2238" s="4">
        <v>33.695849095822098</v>
      </c>
      <c r="D2238" s="4">
        <v>6.54</v>
      </c>
      <c r="E2238" s="4">
        <v>360.73415090417802</v>
      </c>
      <c r="F2238" s="4">
        <v>0</v>
      </c>
      <c r="G2238" s="4">
        <v>85.96</v>
      </c>
      <c r="H2238" s="4">
        <v>258.49</v>
      </c>
      <c r="I2238" s="5">
        <f t="shared" si="68"/>
        <v>745.42000000000007</v>
      </c>
      <c r="J2238" s="11" t="str">
        <f t="shared" si="69"/>
        <v>P0187|May</v>
      </c>
    </row>
    <row r="2239" spans="1:10" ht="15" customHeight="1" x14ac:dyDescent="0.25">
      <c r="A2239" s="2" t="s">
        <v>409</v>
      </c>
      <c r="B2239" s="2" t="s">
        <v>4</v>
      </c>
      <c r="C2239" s="4">
        <v>22.5682439649648</v>
      </c>
      <c r="D2239" s="4">
        <v>8.9600000000000009</v>
      </c>
      <c r="E2239" s="4">
        <v>353.38175603503498</v>
      </c>
      <c r="F2239" s="4">
        <v>0</v>
      </c>
      <c r="G2239" s="4">
        <v>85.96</v>
      </c>
      <c r="H2239" s="4">
        <v>334.92</v>
      </c>
      <c r="I2239" s="5">
        <f t="shared" si="68"/>
        <v>805.78999999999974</v>
      </c>
      <c r="J2239" s="11" t="str">
        <f t="shared" si="69"/>
        <v>P0187|Jun</v>
      </c>
    </row>
    <row r="2240" spans="1:10" ht="15" customHeight="1" x14ac:dyDescent="0.25">
      <c r="A2240" s="2" t="s">
        <v>409</v>
      </c>
      <c r="B2240" s="2" t="s">
        <v>5</v>
      </c>
      <c r="C2240" s="4">
        <v>38.524646051622803</v>
      </c>
      <c r="D2240" s="4">
        <v>4.04</v>
      </c>
      <c r="E2240" s="4">
        <v>345.05535394837699</v>
      </c>
      <c r="F2240" s="4">
        <v>0</v>
      </c>
      <c r="G2240" s="4">
        <v>85.96</v>
      </c>
      <c r="H2240" s="4">
        <v>897.77</v>
      </c>
      <c r="I2240" s="5">
        <f t="shared" si="68"/>
        <v>1371.3499999999997</v>
      </c>
      <c r="J2240" s="11" t="str">
        <f t="shared" si="69"/>
        <v>P0187|Jul</v>
      </c>
    </row>
    <row r="2241" spans="1:10" ht="15" customHeight="1" x14ac:dyDescent="0.25">
      <c r="A2241" s="2" t="s">
        <v>409</v>
      </c>
      <c r="B2241" s="2" t="s">
        <v>6</v>
      </c>
      <c r="C2241" s="4">
        <v>15.384127036008101</v>
      </c>
      <c r="D2241" s="4">
        <v>10.43</v>
      </c>
      <c r="E2241" s="4">
        <v>357.67587296399199</v>
      </c>
      <c r="F2241" s="4">
        <v>0</v>
      </c>
      <c r="G2241" s="4">
        <v>85.96</v>
      </c>
      <c r="H2241" s="4">
        <v>828.13</v>
      </c>
      <c r="I2241" s="5">
        <f t="shared" si="68"/>
        <v>1297.5800000000002</v>
      </c>
      <c r="J2241" s="11" t="str">
        <f t="shared" si="69"/>
        <v>P0187|Aug</v>
      </c>
    </row>
    <row r="2242" spans="1:10" ht="15" customHeight="1" x14ac:dyDescent="0.25">
      <c r="A2242" s="2" t="s">
        <v>409</v>
      </c>
      <c r="B2242" s="2" t="s">
        <v>7</v>
      </c>
      <c r="C2242" s="4">
        <v>41.057343225937601</v>
      </c>
      <c r="D2242" s="4">
        <v>4.7699999999999996</v>
      </c>
      <c r="E2242" s="4">
        <v>347.74265677406203</v>
      </c>
      <c r="F2242" s="4">
        <v>0</v>
      </c>
      <c r="G2242" s="4">
        <v>85.96</v>
      </c>
      <c r="H2242" s="4">
        <v>177.3</v>
      </c>
      <c r="I2242" s="5">
        <f t="shared" si="68"/>
        <v>656.82999999999959</v>
      </c>
      <c r="J2242" s="11" t="str">
        <f t="shared" si="69"/>
        <v>P0187|Sep</v>
      </c>
    </row>
    <row r="2243" spans="1:10" ht="15" customHeight="1" x14ac:dyDescent="0.25">
      <c r="A2243" s="2" t="s">
        <v>409</v>
      </c>
      <c r="B2243" s="2" t="s">
        <v>8</v>
      </c>
      <c r="C2243" s="4">
        <v>37.715059264200299</v>
      </c>
      <c r="D2243" s="4">
        <v>4.38</v>
      </c>
      <c r="E2243" s="4">
        <v>351.39494073579999</v>
      </c>
      <c r="F2243" s="4">
        <v>0</v>
      </c>
      <c r="G2243" s="4">
        <v>85.96</v>
      </c>
      <c r="H2243" s="4">
        <v>122.63</v>
      </c>
      <c r="I2243" s="5">
        <f t="shared" si="68"/>
        <v>602.08000000000027</v>
      </c>
      <c r="J2243" s="11" t="str">
        <f t="shared" si="69"/>
        <v>P0187|Oct</v>
      </c>
    </row>
    <row r="2244" spans="1:10" ht="15" customHeight="1" x14ac:dyDescent="0.25">
      <c r="A2244" s="2" t="s">
        <v>409</v>
      </c>
      <c r="B2244" s="2" t="s">
        <v>9</v>
      </c>
      <c r="C2244" s="4">
        <v>13.6234037391777</v>
      </c>
      <c r="D2244" s="4">
        <v>4.4000000000000004</v>
      </c>
      <c r="E2244" s="4">
        <v>316.73963779330001</v>
      </c>
      <c r="F2244" s="4">
        <v>99.916958467522704</v>
      </c>
      <c r="G2244" s="4">
        <v>85.96</v>
      </c>
      <c r="H2244" s="4">
        <v>31.64</v>
      </c>
      <c r="I2244" s="5">
        <f t="shared" si="68"/>
        <v>552.28000000000043</v>
      </c>
      <c r="J2244" s="11" t="str">
        <f t="shared" si="69"/>
        <v>P0187|Nov</v>
      </c>
    </row>
    <row r="2245" spans="1:10" ht="15" customHeight="1" x14ac:dyDescent="0.25">
      <c r="A2245" s="2" t="s">
        <v>409</v>
      </c>
      <c r="B2245" s="2" t="s">
        <v>10</v>
      </c>
      <c r="C2245" s="4">
        <v>10.7643296428074</v>
      </c>
      <c r="D2245" s="4">
        <v>7.01</v>
      </c>
      <c r="E2245" s="4">
        <v>625.66777316186005</v>
      </c>
      <c r="F2245" s="4">
        <v>78.947897195332899</v>
      </c>
      <c r="G2245" s="4">
        <v>85.96</v>
      </c>
      <c r="H2245" s="4">
        <v>55.84</v>
      </c>
      <c r="I2245" s="5">
        <f t="shared" ref="I2245:I2308" si="70">SUM(C2245:H2245)</f>
        <v>864.1900000000004</v>
      </c>
      <c r="J2245" s="11" t="str">
        <f t="shared" ref="J2245:J2308" si="71">A2245&amp;"|"&amp;B2245</f>
        <v>P0187|Dec</v>
      </c>
    </row>
    <row r="2246" spans="1:10" ht="15" customHeight="1" x14ac:dyDescent="0.25">
      <c r="A2246" s="2" t="s">
        <v>409</v>
      </c>
      <c r="B2246" s="2" t="s">
        <v>11</v>
      </c>
      <c r="C2246" s="4">
        <v>14.397729725840099</v>
      </c>
      <c r="D2246" s="4">
        <v>6.61</v>
      </c>
      <c r="E2246" s="4">
        <v>539.72320165023598</v>
      </c>
      <c r="F2246" s="4">
        <v>85.129068623923601</v>
      </c>
      <c r="G2246" s="4">
        <v>85.96</v>
      </c>
      <c r="H2246" s="4">
        <v>55.84</v>
      </c>
      <c r="I2246" s="5">
        <f t="shared" si="70"/>
        <v>787.65999999999974</v>
      </c>
      <c r="J2246" s="11" t="str">
        <f t="shared" si="71"/>
        <v>P0187|Jan</v>
      </c>
    </row>
    <row r="2247" spans="1:10" ht="15" customHeight="1" x14ac:dyDescent="0.25">
      <c r="A2247" s="2" t="s">
        <v>409</v>
      </c>
      <c r="B2247" s="2" t="s">
        <v>12</v>
      </c>
      <c r="C2247" s="4">
        <v>37.0513345093377</v>
      </c>
      <c r="D2247" s="4">
        <v>4.04</v>
      </c>
      <c r="E2247" s="4">
        <v>626.54062967365905</v>
      </c>
      <c r="F2247" s="4">
        <v>79.0580358170035</v>
      </c>
      <c r="G2247" s="4">
        <v>85.96</v>
      </c>
      <c r="H2247" s="4">
        <v>55.84</v>
      </c>
      <c r="I2247" s="5">
        <f t="shared" si="70"/>
        <v>888.49000000000035</v>
      </c>
      <c r="J2247" s="11" t="str">
        <f t="shared" si="71"/>
        <v>P0187|Feb</v>
      </c>
    </row>
    <row r="2248" spans="1:10" ht="15" customHeight="1" x14ac:dyDescent="0.25">
      <c r="A2248" s="2" t="s">
        <v>409</v>
      </c>
      <c r="B2248" s="2" t="s">
        <v>13</v>
      </c>
      <c r="C2248" s="4">
        <v>28.417911334145</v>
      </c>
      <c r="D2248" s="4">
        <v>4.04</v>
      </c>
      <c r="E2248" s="4">
        <v>434.91759954865302</v>
      </c>
      <c r="F2248" s="4">
        <v>91.464489117201694</v>
      </c>
      <c r="G2248" s="4">
        <v>85.96</v>
      </c>
      <c r="H2248" s="4">
        <v>55.84</v>
      </c>
      <c r="I2248" s="5">
        <f t="shared" si="70"/>
        <v>700.63999999999976</v>
      </c>
      <c r="J2248" s="11" t="str">
        <f t="shared" si="71"/>
        <v>P0187|Mar</v>
      </c>
    </row>
    <row r="2249" spans="1:10" ht="15" customHeight="1" x14ac:dyDescent="0.25">
      <c r="A2249" s="2" t="s">
        <v>411</v>
      </c>
      <c r="B2249" s="2" t="s">
        <v>2</v>
      </c>
      <c r="C2249" s="4">
        <v>26.162365842029999</v>
      </c>
      <c r="D2249" s="4">
        <v>4.04</v>
      </c>
      <c r="E2249" s="4">
        <v>360.57763415797001</v>
      </c>
      <c r="F2249" s="4">
        <v>0</v>
      </c>
      <c r="G2249" s="4">
        <v>85.96</v>
      </c>
      <c r="H2249" s="4">
        <v>39.75</v>
      </c>
      <c r="I2249" s="5">
        <f t="shared" si="70"/>
        <v>516.49</v>
      </c>
      <c r="J2249" s="11" t="str">
        <f t="shared" si="71"/>
        <v>P0188|Apr</v>
      </c>
    </row>
    <row r="2250" spans="1:10" ht="15" customHeight="1" x14ac:dyDescent="0.25">
      <c r="A2250" s="2" t="s">
        <v>411</v>
      </c>
      <c r="B2250" s="2" t="s">
        <v>3</v>
      </c>
      <c r="C2250" s="4">
        <v>48.7601593625498</v>
      </c>
      <c r="D2250" s="4">
        <v>4.04</v>
      </c>
      <c r="E2250" s="4">
        <v>346.03984063745003</v>
      </c>
      <c r="F2250" s="4">
        <v>0</v>
      </c>
      <c r="G2250" s="4">
        <v>85.96</v>
      </c>
      <c r="H2250" s="4">
        <v>258.49</v>
      </c>
      <c r="I2250" s="5">
        <f t="shared" si="70"/>
        <v>743.28999999999974</v>
      </c>
      <c r="J2250" s="11" t="str">
        <f t="shared" si="71"/>
        <v>P0188|May</v>
      </c>
    </row>
    <row r="2251" spans="1:10" ht="15" customHeight="1" x14ac:dyDescent="0.25">
      <c r="A2251" s="2" t="s">
        <v>411</v>
      </c>
      <c r="B2251" s="2" t="s">
        <v>4</v>
      </c>
      <c r="C2251" s="4">
        <v>37.819672131147499</v>
      </c>
      <c r="D2251" s="4">
        <v>8.69</v>
      </c>
      <c r="E2251" s="4">
        <v>346.68032786885198</v>
      </c>
      <c r="F2251" s="4">
        <v>0</v>
      </c>
      <c r="G2251" s="4">
        <v>85.96</v>
      </c>
      <c r="H2251" s="4">
        <v>334.92</v>
      </c>
      <c r="I2251" s="5">
        <f t="shared" si="70"/>
        <v>814.06999999999948</v>
      </c>
      <c r="J2251" s="11" t="str">
        <f t="shared" si="71"/>
        <v>P0188|Jun</v>
      </c>
    </row>
    <row r="2252" spans="1:10" ht="15" customHeight="1" x14ac:dyDescent="0.25">
      <c r="A2252" s="2" t="s">
        <v>411</v>
      </c>
      <c r="B2252" s="2" t="s">
        <v>5</v>
      </c>
      <c r="C2252" s="4">
        <v>19.712277744870999</v>
      </c>
      <c r="D2252" s="4">
        <v>4.04</v>
      </c>
      <c r="E2252" s="4">
        <v>357.29772225512897</v>
      </c>
      <c r="F2252" s="4">
        <v>0</v>
      </c>
      <c r="G2252" s="4">
        <v>85.96</v>
      </c>
      <c r="H2252" s="4">
        <v>897.77</v>
      </c>
      <c r="I2252" s="5">
        <f t="shared" si="70"/>
        <v>1364.78</v>
      </c>
      <c r="J2252" s="11" t="str">
        <f t="shared" si="71"/>
        <v>P0188|Jul</v>
      </c>
    </row>
    <row r="2253" spans="1:10" ht="15" customHeight="1" x14ac:dyDescent="0.25">
      <c r="A2253" s="2" t="s">
        <v>411</v>
      </c>
      <c r="B2253" s="2" t="s">
        <v>6</v>
      </c>
      <c r="C2253" s="4">
        <v>58.693763025858701</v>
      </c>
      <c r="D2253" s="4">
        <v>9.08</v>
      </c>
      <c r="E2253" s="4">
        <v>330.24623697414103</v>
      </c>
      <c r="F2253" s="4">
        <v>0</v>
      </c>
      <c r="G2253" s="4">
        <v>85.96</v>
      </c>
      <c r="H2253" s="4">
        <v>828.13</v>
      </c>
      <c r="I2253" s="5">
        <f t="shared" si="70"/>
        <v>1312.1099999999997</v>
      </c>
      <c r="J2253" s="11" t="str">
        <f t="shared" si="71"/>
        <v>P0188|Aug</v>
      </c>
    </row>
    <row r="2254" spans="1:10" ht="15" customHeight="1" x14ac:dyDescent="0.25">
      <c r="A2254" s="2" t="s">
        <v>411</v>
      </c>
      <c r="B2254" s="2" t="s">
        <v>7</v>
      </c>
      <c r="C2254" s="4">
        <v>25.219256900212301</v>
      </c>
      <c r="D2254" s="4">
        <v>4.04</v>
      </c>
      <c r="E2254" s="4">
        <v>357.95074309978799</v>
      </c>
      <c r="F2254" s="4">
        <v>0</v>
      </c>
      <c r="G2254" s="4">
        <v>85.96</v>
      </c>
      <c r="H2254" s="4">
        <v>177.3</v>
      </c>
      <c r="I2254" s="5">
        <f t="shared" si="70"/>
        <v>650.47000000000025</v>
      </c>
      <c r="J2254" s="11" t="str">
        <f t="shared" si="71"/>
        <v>P0188|Sep</v>
      </c>
    </row>
    <row r="2255" spans="1:10" ht="15" customHeight="1" x14ac:dyDescent="0.25">
      <c r="A2255" s="2" t="s">
        <v>411</v>
      </c>
      <c r="B2255" s="2" t="s">
        <v>8</v>
      </c>
      <c r="C2255" s="4">
        <v>15.815060739772299</v>
      </c>
      <c r="D2255" s="4">
        <v>4.04</v>
      </c>
      <c r="E2255" s="4">
        <v>367.69493926022801</v>
      </c>
      <c r="F2255" s="4">
        <v>0</v>
      </c>
      <c r="G2255" s="4">
        <v>85.96</v>
      </c>
      <c r="H2255" s="4">
        <v>122.63</v>
      </c>
      <c r="I2255" s="5">
        <f t="shared" si="70"/>
        <v>596.14000000000033</v>
      </c>
      <c r="J2255" s="11" t="str">
        <f t="shared" si="71"/>
        <v>P0188|Oct</v>
      </c>
    </row>
    <row r="2256" spans="1:10" ht="15" customHeight="1" x14ac:dyDescent="0.25">
      <c r="A2256" s="2" t="s">
        <v>411</v>
      </c>
      <c r="B2256" s="2" t="s">
        <v>9</v>
      </c>
      <c r="C2256" s="4">
        <v>292.19491327204099</v>
      </c>
      <c r="D2256" s="4">
        <v>12.35</v>
      </c>
      <c r="E2256" s="4">
        <v>256.75922280632699</v>
      </c>
      <c r="F2256" s="4">
        <v>80.995863921632207</v>
      </c>
      <c r="G2256" s="4">
        <v>85.96</v>
      </c>
      <c r="H2256" s="4">
        <v>31.64</v>
      </c>
      <c r="I2256" s="5">
        <f t="shared" si="70"/>
        <v>759.9000000000002</v>
      </c>
      <c r="J2256" s="11" t="str">
        <f t="shared" si="71"/>
        <v>P0188|Nov</v>
      </c>
    </row>
    <row r="2257" spans="1:10" ht="15" customHeight="1" x14ac:dyDescent="0.25">
      <c r="A2257" s="2" t="s">
        <v>411</v>
      </c>
      <c r="B2257" s="2" t="s">
        <v>10</v>
      </c>
      <c r="C2257" s="4">
        <v>22.086925695504199</v>
      </c>
      <c r="D2257" s="4">
        <v>9.98</v>
      </c>
      <c r="E2257" s="4">
        <v>622.16692100011699</v>
      </c>
      <c r="F2257" s="4">
        <v>78.5061533043785</v>
      </c>
      <c r="G2257" s="4">
        <v>85.96</v>
      </c>
      <c r="H2257" s="4">
        <v>55.84</v>
      </c>
      <c r="I2257" s="5">
        <f t="shared" si="70"/>
        <v>874.53999999999974</v>
      </c>
      <c r="J2257" s="11" t="str">
        <f t="shared" si="71"/>
        <v>P0188|Dec</v>
      </c>
    </row>
    <row r="2258" spans="1:10" ht="15" customHeight="1" x14ac:dyDescent="0.25">
      <c r="A2258" s="2" t="s">
        <v>411</v>
      </c>
      <c r="B2258" s="2" t="s">
        <v>11</v>
      </c>
      <c r="C2258" s="4">
        <v>18.875926879606901</v>
      </c>
      <c r="D2258" s="4">
        <v>8.75</v>
      </c>
      <c r="E2258" s="4">
        <v>627.77081081081099</v>
      </c>
      <c r="F2258" s="4">
        <v>79.213262309582305</v>
      </c>
      <c r="G2258" s="4">
        <v>85.96</v>
      </c>
      <c r="H2258" s="4">
        <v>55.84</v>
      </c>
      <c r="I2258" s="5">
        <f t="shared" si="70"/>
        <v>876.41000000000031</v>
      </c>
      <c r="J2258" s="11" t="str">
        <f t="shared" si="71"/>
        <v>P0188|Jan</v>
      </c>
    </row>
    <row r="2259" spans="1:10" ht="15" customHeight="1" x14ac:dyDescent="0.25">
      <c r="A2259" s="2" t="s">
        <v>411</v>
      </c>
      <c r="B2259" s="2" t="s">
        <v>12</v>
      </c>
      <c r="C2259" s="4">
        <v>48.855370037946798</v>
      </c>
      <c r="D2259" s="4">
        <v>4.04</v>
      </c>
      <c r="E2259" s="4">
        <v>528.00399918198502</v>
      </c>
      <c r="F2259" s="4">
        <v>83.280630780067696</v>
      </c>
      <c r="G2259" s="4">
        <v>85.96</v>
      </c>
      <c r="H2259" s="4">
        <v>55.84</v>
      </c>
      <c r="I2259" s="5">
        <f t="shared" si="70"/>
        <v>805.97999999999956</v>
      </c>
      <c r="J2259" s="11" t="str">
        <f t="shared" si="71"/>
        <v>P0188|Feb</v>
      </c>
    </row>
    <row r="2260" spans="1:10" ht="15" customHeight="1" x14ac:dyDescent="0.25">
      <c r="A2260" s="2" t="s">
        <v>411</v>
      </c>
      <c r="B2260" s="2" t="s">
        <v>13</v>
      </c>
      <c r="C2260" s="4">
        <v>25.966614182620599</v>
      </c>
      <c r="D2260" s="4">
        <v>10.44</v>
      </c>
      <c r="E2260" s="4">
        <v>433.324029343353</v>
      </c>
      <c r="F2260" s="4">
        <v>91.129356474026395</v>
      </c>
      <c r="G2260" s="4">
        <v>85.96</v>
      </c>
      <c r="H2260" s="4">
        <v>55.84</v>
      </c>
      <c r="I2260" s="5">
        <f t="shared" si="70"/>
        <v>702.66000000000008</v>
      </c>
      <c r="J2260" s="11" t="str">
        <f t="shared" si="71"/>
        <v>P0188|Mar</v>
      </c>
    </row>
    <row r="2261" spans="1:10" ht="15" customHeight="1" x14ac:dyDescent="0.25">
      <c r="A2261" s="2" t="s">
        <v>413</v>
      </c>
      <c r="B2261" s="2" t="s">
        <v>2</v>
      </c>
      <c r="C2261" s="4">
        <v>50.632349395819297</v>
      </c>
      <c r="D2261" s="4">
        <v>14.26</v>
      </c>
      <c r="E2261" s="4">
        <v>663.06765060418104</v>
      </c>
      <c r="F2261" s="4">
        <v>0</v>
      </c>
      <c r="G2261" s="4">
        <v>85.96</v>
      </c>
      <c r="H2261" s="4">
        <v>99.37</v>
      </c>
      <c r="I2261" s="5">
        <f t="shared" si="70"/>
        <v>913.29000000000042</v>
      </c>
      <c r="J2261" s="11" t="str">
        <f t="shared" si="71"/>
        <v>P0189|Apr</v>
      </c>
    </row>
    <row r="2262" spans="1:10" ht="15" customHeight="1" x14ac:dyDescent="0.25">
      <c r="A2262" s="2" t="s">
        <v>413</v>
      </c>
      <c r="B2262" s="2" t="s">
        <v>3</v>
      </c>
      <c r="C2262" s="4">
        <v>51.007730613204799</v>
      </c>
      <c r="D2262" s="4">
        <v>20.99</v>
      </c>
      <c r="E2262" s="4">
        <v>666.602269386795</v>
      </c>
      <c r="F2262" s="4">
        <v>0</v>
      </c>
      <c r="G2262" s="4">
        <v>85.96</v>
      </c>
      <c r="H2262" s="4">
        <v>646.23</v>
      </c>
      <c r="I2262" s="5">
        <f t="shared" si="70"/>
        <v>1470.79</v>
      </c>
      <c r="J2262" s="11" t="str">
        <f t="shared" si="71"/>
        <v>P0189|May</v>
      </c>
    </row>
    <row r="2263" spans="1:10" ht="15" customHeight="1" x14ac:dyDescent="0.25">
      <c r="A2263" s="2" t="s">
        <v>413</v>
      </c>
      <c r="B2263" s="2" t="s">
        <v>4</v>
      </c>
      <c r="C2263" s="4">
        <v>69.730941243582393</v>
      </c>
      <c r="D2263" s="4">
        <v>18.72</v>
      </c>
      <c r="E2263" s="4">
        <v>636.84905875641698</v>
      </c>
      <c r="F2263" s="4">
        <v>0</v>
      </c>
      <c r="G2263" s="4">
        <v>85.96</v>
      </c>
      <c r="H2263" s="4">
        <v>837.3</v>
      </c>
      <c r="I2263" s="5">
        <f t="shared" si="70"/>
        <v>1648.5599999999995</v>
      </c>
      <c r="J2263" s="11" t="str">
        <f t="shared" si="71"/>
        <v>P0189|Jun</v>
      </c>
    </row>
    <row r="2264" spans="1:10" ht="15" customHeight="1" x14ac:dyDescent="0.25">
      <c r="A2264" s="2" t="s">
        <v>413</v>
      </c>
      <c r="B2264" s="2" t="s">
        <v>5</v>
      </c>
      <c r="C2264" s="4">
        <v>55.063703088871797</v>
      </c>
      <c r="D2264" s="4">
        <v>8.75</v>
      </c>
      <c r="E2264" s="4">
        <v>815.37629691112795</v>
      </c>
      <c r="F2264" s="4">
        <v>0</v>
      </c>
      <c r="G2264" s="4">
        <v>85.96</v>
      </c>
      <c r="H2264" s="4">
        <v>2244.4299999999998</v>
      </c>
      <c r="I2264" s="5">
        <f t="shared" si="70"/>
        <v>3209.5799999999995</v>
      </c>
      <c r="J2264" s="11" t="str">
        <f t="shared" si="71"/>
        <v>P0189|Jul</v>
      </c>
    </row>
    <row r="2265" spans="1:10" ht="15" customHeight="1" x14ac:dyDescent="0.25">
      <c r="A2265" s="2" t="s">
        <v>413</v>
      </c>
      <c r="B2265" s="2" t="s">
        <v>6</v>
      </c>
      <c r="C2265" s="4">
        <v>98.455709463893896</v>
      </c>
      <c r="D2265" s="4">
        <v>18.14</v>
      </c>
      <c r="E2265" s="4">
        <v>787.11429053610595</v>
      </c>
      <c r="F2265" s="4">
        <v>0</v>
      </c>
      <c r="G2265" s="4">
        <v>85.96</v>
      </c>
      <c r="H2265" s="4">
        <v>2070.33</v>
      </c>
      <c r="I2265" s="5">
        <f t="shared" si="70"/>
        <v>3060</v>
      </c>
      <c r="J2265" s="11" t="str">
        <f t="shared" si="71"/>
        <v>P0189|Aug</v>
      </c>
    </row>
    <row r="2266" spans="1:10" ht="15" customHeight="1" x14ac:dyDescent="0.25">
      <c r="A2266" s="2" t="s">
        <v>413</v>
      </c>
      <c r="B2266" s="2" t="s">
        <v>7</v>
      </c>
      <c r="C2266" s="4">
        <v>45.436627148784801</v>
      </c>
      <c r="D2266" s="4">
        <v>25.55</v>
      </c>
      <c r="E2266" s="4">
        <v>670.93337285121504</v>
      </c>
      <c r="F2266" s="4">
        <v>0</v>
      </c>
      <c r="G2266" s="4">
        <v>85.96</v>
      </c>
      <c r="H2266" s="4">
        <v>443.25</v>
      </c>
      <c r="I2266" s="5">
        <f t="shared" si="70"/>
        <v>1271.1299999999999</v>
      </c>
      <c r="J2266" s="11" t="str">
        <f t="shared" si="71"/>
        <v>P0189|Sep</v>
      </c>
    </row>
    <row r="2267" spans="1:10" ht="15" customHeight="1" x14ac:dyDescent="0.25">
      <c r="A2267" s="2" t="s">
        <v>413</v>
      </c>
      <c r="B2267" s="2" t="s">
        <v>8</v>
      </c>
      <c r="C2267" s="4">
        <v>45.481856354901801</v>
      </c>
      <c r="D2267" s="4">
        <v>23.96</v>
      </c>
      <c r="E2267" s="4">
        <v>677.29814364509798</v>
      </c>
      <c r="F2267" s="4">
        <v>0</v>
      </c>
      <c r="G2267" s="4">
        <v>85.96</v>
      </c>
      <c r="H2267" s="4">
        <v>306.58</v>
      </c>
      <c r="I2267" s="5">
        <f t="shared" si="70"/>
        <v>1139.2799999999997</v>
      </c>
      <c r="J2267" s="11" t="str">
        <f t="shared" si="71"/>
        <v>P0189|Oct</v>
      </c>
    </row>
    <row r="2268" spans="1:10" ht="15" customHeight="1" x14ac:dyDescent="0.25">
      <c r="A2268" s="2" t="s">
        <v>413</v>
      </c>
      <c r="B2268" s="2" t="s">
        <v>9</v>
      </c>
      <c r="C2268" s="4">
        <v>77.053817278631598</v>
      </c>
      <c r="D2268" s="4">
        <v>14.07</v>
      </c>
      <c r="E2268" s="4">
        <v>775.61073242878297</v>
      </c>
      <c r="F2268" s="4">
        <v>165.18545029258601</v>
      </c>
      <c r="G2268" s="4">
        <v>85.96</v>
      </c>
      <c r="H2268" s="4">
        <v>79.11</v>
      </c>
      <c r="I2268" s="5">
        <f t="shared" si="70"/>
        <v>1196.9900000000005</v>
      </c>
      <c r="J2268" s="11" t="str">
        <f t="shared" si="71"/>
        <v>P0189|Nov</v>
      </c>
    </row>
    <row r="2269" spans="1:10" ht="15" customHeight="1" x14ac:dyDescent="0.25">
      <c r="A2269" s="2" t="s">
        <v>413</v>
      </c>
      <c r="B2269" s="2" t="s">
        <v>10</v>
      </c>
      <c r="C2269" s="4">
        <v>29.474358636542</v>
      </c>
      <c r="D2269" s="4">
        <v>11.99</v>
      </c>
      <c r="E2269" s="4">
        <v>1313.6667601054</v>
      </c>
      <c r="F2269" s="4">
        <v>139.888881258059</v>
      </c>
      <c r="G2269" s="4">
        <v>85.96</v>
      </c>
      <c r="H2269" s="4">
        <v>139.59</v>
      </c>
      <c r="I2269" s="5">
        <f t="shared" si="70"/>
        <v>1720.5700000000011</v>
      </c>
      <c r="J2269" s="11" t="str">
        <f t="shared" si="71"/>
        <v>P0189|Dec</v>
      </c>
    </row>
    <row r="2270" spans="1:10" ht="15" customHeight="1" x14ac:dyDescent="0.25">
      <c r="A2270" s="2" t="s">
        <v>413</v>
      </c>
      <c r="B2270" s="2" t="s">
        <v>11</v>
      </c>
      <c r="C2270" s="4">
        <v>38.378270716846998</v>
      </c>
      <c r="D2270" s="4">
        <v>25.09</v>
      </c>
      <c r="E2270" s="4">
        <v>1142.3825872761599</v>
      </c>
      <c r="F2270" s="4">
        <v>145.97914200699699</v>
      </c>
      <c r="G2270" s="4">
        <v>85.96</v>
      </c>
      <c r="H2270" s="4">
        <v>139.59</v>
      </c>
      <c r="I2270" s="5">
        <f t="shared" si="70"/>
        <v>1577.380000000004</v>
      </c>
      <c r="J2270" s="11" t="str">
        <f t="shared" si="71"/>
        <v>P0189|Jan</v>
      </c>
    </row>
    <row r="2271" spans="1:10" ht="15" customHeight="1" x14ac:dyDescent="0.25">
      <c r="A2271" s="2" t="s">
        <v>413</v>
      </c>
      <c r="B2271" s="2" t="s">
        <v>12</v>
      </c>
      <c r="C2271" s="4">
        <v>51.083787196839701</v>
      </c>
      <c r="D2271" s="4">
        <v>9.66</v>
      </c>
      <c r="E2271" s="4">
        <v>1135.5146844542301</v>
      </c>
      <c r="F2271" s="4">
        <v>145.10152834893</v>
      </c>
      <c r="G2271" s="4">
        <v>85.96</v>
      </c>
      <c r="H2271" s="4">
        <v>139.59</v>
      </c>
      <c r="I2271" s="5">
        <f t="shared" si="70"/>
        <v>1566.9099999999999</v>
      </c>
      <c r="J2271" s="11" t="str">
        <f t="shared" si="71"/>
        <v>P0189|Feb</v>
      </c>
    </row>
    <row r="2272" spans="1:10" ht="15" customHeight="1" x14ac:dyDescent="0.25">
      <c r="A2272" s="2" t="s">
        <v>413</v>
      </c>
      <c r="B2272" s="2" t="s">
        <v>13</v>
      </c>
      <c r="C2272" s="4">
        <v>64.856638527664302</v>
      </c>
      <c r="D2272" s="4">
        <v>15.75</v>
      </c>
      <c r="E2272" s="4">
        <v>954.12931912206295</v>
      </c>
      <c r="F2272" s="4">
        <v>152.40404235027299</v>
      </c>
      <c r="G2272" s="4">
        <v>85.96</v>
      </c>
      <c r="H2272" s="4">
        <v>139.59</v>
      </c>
      <c r="I2272" s="5">
        <f t="shared" si="70"/>
        <v>1412.69</v>
      </c>
      <c r="J2272" s="11" t="str">
        <f t="shared" si="71"/>
        <v>P0189|Mar</v>
      </c>
    </row>
    <row r="2273" spans="1:10" ht="15" customHeight="1" x14ac:dyDescent="0.25">
      <c r="A2273" s="2" t="s">
        <v>415</v>
      </c>
      <c r="B2273" s="2" t="s">
        <v>2</v>
      </c>
      <c r="C2273" s="4">
        <v>100.44244899901599</v>
      </c>
      <c r="D2273" s="4">
        <v>12.25</v>
      </c>
      <c r="E2273" s="4">
        <v>518.00755100098399</v>
      </c>
      <c r="F2273" s="4">
        <v>0</v>
      </c>
      <c r="G2273" s="4">
        <v>85.96</v>
      </c>
      <c r="H2273" s="4">
        <v>79.5</v>
      </c>
      <c r="I2273" s="5">
        <f t="shared" si="70"/>
        <v>796.16000000000008</v>
      </c>
      <c r="J2273" s="11" t="str">
        <f t="shared" si="71"/>
        <v>P0190|Apr</v>
      </c>
    </row>
    <row r="2274" spans="1:10" ht="15" customHeight="1" x14ac:dyDescent="0.25">
      <c r="A2274" s="2" t="s">
        <v>415</v>
      </c>
      <c r="B2274" s="2" t="s">
        <v>3</v>
      </c>
      <c r="C2274" s="4">
        <v>21.4158032033274</v>
      </c>
      <c r="D2274" s="4">
        <v>12.54</v>
      </c>
      <c r="E2274" s="4">
        <v>560.33419679667304</v>
      </c>
      <c r="F2274" s="4">
        <v>0</v>
      </c>
      <c r="G2274" s="4">
        <v>85.96</v>
      </c>
      <c r="H2274" s="4">
        <v>516.99</v>
      </c>
      <c r="I2274" s="5">
        <f t="shared" si="70"/>
        <v>1197.2400000000005</v>
      </c>
      <c r="J2274" s="11" t="str">
        <f t="shared" si="71"/>
        <v>P0190|May</v>
      </c>
    </row>
    <row r="2275" spans="1:10" ht="15" customHeight="1" x14ac:dyDescent="0.25">
      <c r="A2275" s="2" t="s">
        <v>415</v>
      </c>
      <c r="B2275" s="2" t="s">
        <v>4</v>
      </c>
      <c r="C2275" s="4">
        <v>41.633031358884999</v>
      </c>
      <c r="D2275" s="4">
        <v>14.34</v>
      </c>
      <c r="E2275" s="4">
        <v>546.00696864111501</v>
      </c>
      <c r="F2275" s="4">
        <v>0</v>
      </c>
      <c r="G2275" s="4">
        <v>85.96</v>
      </c>
      <c r="H2275" s="4">
        <v>669.84</v>
      </c>
      <c r="I2275" s="5">
        <f t="shared" si="70"/>
        <v>1357.7800000000002</v>
      </c>
      <c r="J2275" s="11" t="str">
        <f t="shared" si="71"/>
        <v>P0190|Jun</v>
      </c>
    </row>
    <row r="2276" spans="1:10" ht="15" customHeight="1" x14ac:dyDescent="0.25">
      <c r="A2276" s="2" t="s">
        <v>415</v>
      </c>
      <c r="B2276" s="2" t="s">
        <v>5</v>
      </c>
      <c r="C2276" s="4">
        <v>49.510795262267301</v>
      </c>
      <c r="D2276" s="4">
        <v>14.96</v>
      </c>
      <c r="E2276" s="4">
        <v>664.16920473773303</v>
      </c>
      <c r="F2276" s="4">
        <v>0</v>
      </c>
      <c r="G2276" s="4">
        <v>85.96</v>
      </c>
      <c r="H2276" s="4">
        <v>1795.54</v>
      </c>
      <c r="I2276" s="5">
        <f t="shared" si="70"/>
        <v>2610.1400000000003</v>
      </c>
      <c r="J2276" s="11" t="str">
        <f t="shared" si="71"/>
        <v>P0190|Jul</v>
      </c>
    </row>
    <row r="2277" spans="1:10" ht="15" customHeight="1" x14ac:dyDescent="0.25">
      <c r="A2277" s="2" t="s">
        <v>415</v>
      </c>
      <c r="B2277" s="2" t="s">
        <v>6</v>
      </c>
      <c r="C2277" s="4">
        <v>55.835079631181898</v>
      </c>
      <c r="D2277" s="4">
        <v>11.41</v>
      </c>
      <c r="E2277" s="4">
        <v>660.414920368818</v>
      </c>
      <c r="F2277" s="4">
        <v>0</v>
      </c>
      <c r="G2277" s="4">
        <v>85.96</v>
      </c>
      <c r="H2277" s="4">
        <v>1656.27</v>
      </c>
      <c r="I2277" s="5">
        <f t="shared" si="70"/>
        <v>2469.89</v>
      </c>
      <c r="J2277" s="11" t="str">
        <f t="shared" si="71"/>
        <v>P0190|Aug</v>
      </c>
    </row>
    <row r="2278" spans="1:10" ht="15" customHeight="1" x14ac:dyDescent="0.25">
      <c r="A2278" s="2" t="s">
        <v>415</v>
      </c>
      <c r="B2278" s="2" t="s">
        <v>7</v>
      </c>
      <c r="C2278" s="4">
        <v>71.959663250366006</v>
      </c>
      <c r="D2278" s="4">
        <v>11.68</v>
      </c>
      <c r="E2278" s="4">
        <v>520.19033674963396</v>
      </c>
      <c r="F2278" s="4">
        <v>0</v>
      </c>
      <c r="G2278" s="4">
        <v>85.96</v>
      </c>
      <c r="H2278" s="4">
        <v>354.6</v>
      </c>
      <c r="I2278" s="5">
        <f t="shared" si="70"/>
        <v>1044.3899999999999</v>
      </c>
      <c r="J2278" s="11" t="str">
        <f t="shared" si="71"/>
        <v>P0190|Sep</v>
      </c>
    </row>
    <row r="2279" spans="1:10" ht="15" customHeight="1" x14ac:dyDescent="0.25">
      <c r="A2279" s="2" t="s">
        <v>415</v>
      </c>
      <c r="B2279" s="2" t="s">
        <v>8</v>
      </c>
      <c r="C2279" s="4">
        <v>46.886917308966602</v>
      </c>
      <c r="D2279" s="4">
        <v>4.04</v>
      </c>
      <c r="E2279" s="4">
        <v>544.57308269103305</v>
      </c>
      <c r="F2279" s="4">
        <v>0</v>
      </c>
      <c r="G2279" s="4">
        <v>85.96</v>
      </c>
      <c r="H2279" s="4">
        <v>245.27</v>
      </c>
      <c r="I2279" s="5">
        <f t="shared" si="70"/>
        <v>926.72999999999968</v>
      </c>
      <c r="J2279" s="11" t="str">
        <f t="shared" si="71"/>
        <v>P0190|Oct</v>
      </c>
    </row>
    <row r="2280" spans="1:10" ht="15" customHeight="1" x14ac:dyDescent="0.25">
      <c r="A2280" s="2" t="s">
        <v>415</v>
      </c>
      <c r="B2280" s="2" t="s">
        <v>9</v>
      </c>
      <c r="C2280" s="4">
        <v>18.595499328258001</v>
      </c>
      <c r="D2280" s="4">
        <v>13.76</v>
      </c>
      <c r="E2280" s="4">
        <v>490.92118226601002</v>
      </c>
      <c r="F2280" s="4">
        <v>154.863318405732</v>
      </c>
      <c r="G2280" s="4">
        <v>85.96</v>
      </c>
      <c r="H2280" s="4">
        <v>63.29</v>
      </c>
      <c r="I2280" s="5">
        <f t="shared" si="70"/>
        <v>827.39</v>
      </c>
      <c r="J2280" s="11" t="str">
        <f t="shared" si="71"/>
        <v>P0190|Nov</v>
      </c>
    </row>
    <row r="2281" spans="1:10" ht="15" customHeight="1" x14ac:dyDescent="0.25">
      <c r="A2281" s="2" t="s">
        <v>415</v>
      </c>
      <c r="B2281" s="2" t="s">
        <v>10</v>
      </c>
      <c r="C2281" s="4">
        <v>28.089029773267701</v>
      </c>
      <c r="D2281" s="4">
        <v>5.0999999999999996</v>
      </c>
      <c r="E2281" s="4">
        <v>1085.72530895207</v>
      </c>
      <c r="F2281" s="4">
        <v>114.16566127465801</v>
      </c>
      <c r="G2281" s="4">
        <v>85.96</v>
      </c>
      <c r="H2281" s="4">
        <v>111.67</v>
      </c>
      <c r="I2281" s="5">
        <f t="shared" si="70"/>
        <v>1430.7099999999959</v>
      </c>
      <c r="J2281" s="11" t="str">
        <f t="shared" si="71"/>
        <v>P0190|Dec</v>
      </c>
    </row>
    <row r="2282" spans="1:10" ht="15" customHeight="1" x14ac:dyDescent="0.25">
      <c r="A2282" s="2" t="s">
        <v>415</v>
      </c>
      <c r="B2282" s="2" t="s">
        <v>11</v>
      </c>
      <c r="C2282" s="4">
        <v>21.0231182191873</v>
      </c>
      <c r="D2282" s="4">
        <v>4.04</v>
      </c>
      <c r="E2282" s="4">
        <v>1102.6695118938001</v>
      </c>
      <c r="F2282" s="4">
        <v>115.947369887015</v>
      </c>
      <c r="G2282" s="4">
        <v>85.96</v>
      </c>
      <c r="H2282" s="4">
        <v>111.67</v>
      </c>
      <c r="I2282" s="5">
        <f t="shared" si="70"/>
        <v>1441.3100000000024</v>
      </c>
      <c r="J2282" s="11" t="str">
        <f t="shared" si="71"/>
        <v>P0190|Jan</v>
      </c>
    </row>
    <row r="2283" spans="1:10" ht="15" customHeight="1" x14ac:dyDescent="0.25">
      <c r="A2283" s="2" t="s">
        <v>415</v>
      </c>
      <c r="B2283" s="2" t="s">
        <v>12</v>
      </c>
      <c r="C2283" s="4">
        <v>24.131606820962901</v>
      </c>
      <c r="D2283" s="4">
        <v>19.04</v>
      </c>
      <c r="E2283" s="4">
        <v>951.994052709833</v>
      </c>
      <c r="F2283" s="4">
        <v>120.124340469204</v>
      </c>
      <c r="G2283" s="4">
        <v>85.96</v>
      </c>
      <c r="H2283" s="4">
        <v>111.67</v>
      </c>
      <c r="I2283" s="5">
        <f t="shared" si="70"/>
        <v>1312.92</v>
      </c>
      <c r="J2283" s="11" t="str">
        <f t="shared" si="71"/>
        <v>P0190|Feb</v>
      </c>
    </row>
    <row r="2284" spans="1:10" ht="15" customHeight="1" x14ac:dyDescent="0.25">
      <c r="A2284" s="2" t="s">
        <v>415</v>
      </c>
      <c r="B2284" s="2" t="s">
        <v>13</v>
      </c>
      <c r="C2284" s="4">
        <v>53.586074060342</v>
      </c>
      <c r="D2284" s="4">
        <v>10.82</v>
      </c>
      <c r="E2284" s="4">
        <v>785.27469064281399</v>
      </c>
      <c r="F2284" s="4">
        <v>123.85923529684401</v>
      </c>
      <c r="G2284" s="4">
        <v>85.96</v>
      </c>
      <c r="H2284" s="4">
        <v>111.67</v>
      </c>
      <c r="I2284" s="5">
        <f t="shared" si="70"/>
        <v>1171.17</v>
      </c>
      <c r="J2284" s="11" t="str">
        <f t="shared" si="71"/>
        <v>P0190|Mar</v>
      </c>
    </row>
    <row r="2285" spans="1:10" ht="15" customHeight="1" x14ac:dyDescent="0.25">
      <c r="A2285" s="2" t="s">
        <v>417</v>
      </c>
      <c r="B2285" s="2" t="s">
        <v>2</v>
      </c>
      <c r="C2285" s="4">
        <v>15.7362967805197</v>
      </c>
      <c r="D2285" s="4">
        <v>11.66</v>
      </c>
      <c r="E2285" s="4">
        <v>365.86370321947999</v>
      </c>
      <c r="F2285" s="4">
        <v>0</v>
      </c>
      <c r="G2285" s="4">
        <v>85.96</v>
      </c>
      <c r="H2285" s="4">
        <v>39.75</v>
      </c>
      <c r="I2285" s="5">
        <f t="shared" si="70"/>
        <v>518.96999999999969</v>
      </c>
      <c r="J2285" s="11" t="str">
        <f t="shared" si="71"/>
        <v>P0191|Apr</v>
      </c>
    </row>
    <row r="2286" spans="1:10" ht="15" customHeight="1" x14ac:dyDescent="0.25">
      <c r="A2286" s="2" t="s">
        <v>417</v>
      </c>
      <c r="B2286" s="2" t="s">
        <v>3</v>
      </c>
      <c r="C2286" s="4">
        <v>409.05690920574102</v>
      </c>
      <c r="D2286" s="4">
        <v>4.55</v>
      </c>
      <c r="E2286" s="4">
        <v>254.24309079425899</v>
      </c>
      <c r="F2286" s="4">
        <v>0</v>
      </c>
      <c r="G2286" s="4">
        <v>85.96</v>
      </c>
      <c r="H2286" s="4">
        <v>258.49</v>
      </c>
      <c r="I2286" s="5">
        <f t="shared" si="70"/>
        <v>1012.3000000000001</v>
      </c>
      <c r="J2286" s="11" t="str">
        <f t="shared" si="71"/>
        <v>P0191|May</v>
      </c>
    </row>
    <row r="2287" spans="1:10" ht="15" customHeight="1" x14ac:dyDescent="0.25">
      <c r="A2287" s="2" t="s">
        <v>417</v>
      </c>
      <c r="B2287" s="2" t="s">
        <v>4</v>
      </c>
      <c r="C2287" s="4">
        <v>27.518612077141999</v>
      </c>
      <c r="D2287" s="4">
        <v>4.04</v>
      </c>
      <c r="E2287" s="4">
        <v>351.47138792285801</v>
      </c>
      <c r="F2287" s="4">
        <v>0</v>
      </c>
      <c r="G2287" s="4">
        <v>85.96</v>
      </c>
      <c r="H2287" s="4">
        <v>334.92</v>
      </c>
      <c r="I2287" s="5">
        <f t="shared" si="70"/>
        <v>803.91000000000008</v>
      </c>
      <c r="J2287" s="11" t="str">
        <f t="shared" si="71"/>
        <v>P0191|Jun</v>
      </c>
    </row>
    <row r="2288" spans="1:10" ht="15" customHeight="1" x14ac:dyDescent="0.25">
      <c r="A2288" s="2" t="s">
        <v>417</v>
      </c>
      <c r="B2288" s="2" t="s">
        <v>5</v>
      </c>
      <c r="C2288" s="4">
        <v>20.6774837310195</v>
      </c>
      <c r="D2288" s="4">
        <v>8.66</v>
      </c>
      <c r="E2288" s="4">
        <v>433.24251626898001</v>
      </c>
      <c r="F2288" s="4">
        <v>0</v>
      </c>
      <c r="G2288" s="4">
        <v>85.96</v>
      </c>
      <c r="H2288" s="4">
        <v>897.77</v>
      </c>
      <c r="I2288" s="5">
        <f t="shared" si="70"/>
        <v>1446.3099999999995</v>
      </c>
      <c r="J2288" s="11" t="str">
        <f t="shared" si="71"/>
        <v>P0191|Jul</v>
      </c>
    </row>
    <row r="2289" spans="1:10" ht="15" customHeight="1" x14ac:dyDescent="0.25">
      <c r="A2289" s="2" t="s">
        <v>417</v>
      </c>
      <c r="B2289" s="2" t="s">
        <v>6</v>
      </c>
      <c r="C2289" s="4">
        <v>40.207870719800603</v>
      </c>
      <c r="D2289" s="4">
        <v>4.51</v>
      </c>
      <c r="E2289" s="4">
        <v>427.50212928019897</v>
      </c>
      <c r="F2289" s="4">
        <v>0</v>
      </c>
      <c r="G2289" s="4">
        <v>85.96</v>
      </c>
      <c r="H2289" s="4">
        <v>828.13</v>
      </c>
      <c r="I2289" s="5">
        <f t="shared" si="70"/>
        <v>1386.3099999999995</v>
      </c>
      <c r="J2289" s="11" t="str">
        <f t="shared" si="71"/>
        <v>P0191|Aug</v>
      </c>
    </row>
    <row r="2290" spans="1:10" ht="15" customHeight="1" x14ac:dyDescent="0.25">
      <c r="A2290" s="2" t="s">
        <v>417</v>
      </c>
      <c r="B2290" s="2" t="s">
        <v>7</v>
      </c>
      <c r="C2290" s="4">
        <v>44.9887445453178</v>
      </c>
      <c r="D2290" s="4">
        <v>4.04</v>
      </c>
      <c r="E2290" s="4">
        <v>338.811255454682</v>
      </c>
      <c r="F2290" s="4">
        <v>0</v>
      </c>
      <c r="G2290" s="4">
        <v>85.96</v>
      </c>
      <c r="H2290" s="4">
        <v>177.3</v>
      </c>
      <c r="I2290" s="5">
        <f t="shared" si="70"/>
        <v>651.0999999999998</v>
      </c>
      <c r="J2290" s="11" t="str">
        <f t="shared" si="71"/>
        <v>P0191|Sep</v>
      </c>
    </row>
    <row r="2291" spans="1:10" ht="15" customHeight="1" x14ac:dyDescent="0.25">
      <c r="A2291" s="2" t="s">
        <v>417</v>
      </c>
      <c r="B2291" s="2" t="s">
        <v>8</v>
      </c>
      <c r="C2291" s="4">
        <v>34.893554061045002</v>
      </c>
      <c r="D2291" s="4">
        <v>4.04</v>
      </c>
      <c r="E2291" s="4">
        <v>354.986445938955</v>
      </c>
      <c r="F2291" s="4">
        <v>0</v>
      </c>
      <c r="G2291" s="4">
        <v>85.96</v>
      </c>
      <c r="H2291" s="4">
        <v>122.63</v>
      </c>
      <c r="I2291" s="5">
        <f t="shared" si="70"/>
        <v>602.51</v>
      </c>
      <c r="J2291" s="11" t="str">
        <f t="shared" si="71"/>
        <v>P0191|Oct</v>
      </c>
    </row>
    <row r="2292" spans="1:10" ht="15" customHeight="1" x14ac:dyDescent="0.25">
      <c r="A2292" s="2" t="s">
        <v>417</v>
      </c>
      <c r="B2292" s="2" t="s">
        <v>9</v>
      </c>
      <c r="C2292" s="4">
        <v>32.6472227796284</v>
      </c>
      <c r="D2292" s="4">
        <v>9.02</v>
      </c>
      <c r="E2292" s="4">
        <v>325.54737729261097</v>
      </c>
      <c r="F2292" s="4">
        <v>102.69539992775999</v>
      </c>
      <c r="G2292" s="4">
        <v>85.96</v>
      </c>
      <c r="H2292" s="4">
        <v>31.64</v>
      </c>
      <c r="I2292" s="5">
        <f t="shared" si="70"/>
        <v>587.50999999999931</v>
      </c>
      <c r="J2292" s="11" t="str">
        <f t="shared" si="71"/>
        <v>P0191|Nov</v>
      </c>
    </row>
    <row r="2293" spans="1:10" ht="15" customHeight="1" x14ac:dyDescent="0.25">
      <c r="A2293" s="2" t="s">
        <v>417</v>
      </c>
      <c r="B2293" s="2" t="s">
        <v>10</v>
      </c>
      <c r="C2293" s="4">
        <v>15.5638625743772</v>
      </c>
      <c r="D2293" s="4">
        <v>4.04</v>
      </c>
      <c r="E2293" s="4">
        <v>719.59014354388705</v>
      </c>
      <c r="F2293" s="4">
        <v>75.665993881736</v>
      </c>
      <c r="G2293" s="4">
        <v>85.96</v>
      </c>
      <c r="H2293" s="4">
        <v>55.84</v>
      </c>
      <c r="I2293" s="5">
        <f t="shared" si="70"/>
        <v>956.66000000000031</v>
      </c>
      <c r="J2293" s="11" t="str">
        <f t="shared" si="71"/>
        <v>P0191|Dec</v>
      </c>
    </row>
    <row r="2294" spans="1:10" ht="15" customHeight="1" x14ac:dyDescent="0.25">
      <c r="A2294" s="2" t="s">
        <v>417</v>
      </c>
      <c r="B2294" s="2" t="s">
        <v>11</v>
      </c>
      <c r="C2294" s="4">
        <v>43.969626941995799</v>
      </c>
      <c r="D2294" s="4">
        <v>10.46</v>
      </c>
      <c r="E2294" s="4">
        <v>714.99732138508705</v>
      </c>
      <c r="F2294" s="4">
        <v>75.183051672916804</v>
      </c>
      <c r="G2294" s="4">
        <v>85.96</v>
      </c>
      <c r="H2294" s="4">
        <v>55.84</v>
      </c>
      <c r="I2294" s="5">
        <f t="shared" si="70"/>
        <v>986.40999999999974</v>
      </c>
      <c r="J2294" s="11" t="str">
        <f t="shared" si="71"/>
        <v>P0191|Jan</v>
      </c>
    </row>
    <row r="2295" spans="1:10" ht="15" customHeight="1" x14ac:dyDescent="0.25">
      <c r="A2295" s="2" t="s">
        <v>417</v>
      </c>
      <c r="B2295" s="2" t="s">
        <v>12</v>
      </c>
      <c r="C2295" s="4">
        <v>24.829180730405</v>
      </c>
      <c r="D2295" s="4">
        <v>10.84</v>
      </c>
      <c r="E2295" s="4">
        <v>620.02494445960201</v>
      </c>
      <c r="F2295" s="4">
        <v>78.235874809993405</v>
      </c>
      <c r="G2295" s="4">
        <v>85.96</v>
      </c>
      <c r="H2295" s="4">
        <v>55.84</v>
      </c>
      <c r="I2295" s="5">
        <f t="shared" si="70"/>
        <v>875.73000000000059</v>
      </c>
      <c r="J2295" s="11" t="str">
        <f t="shared" si="71"/>
        <v>P0191|Feb</v>
      </c>
    </row>
    <row r="2296" spans="1:10" ht="15" customHeight="1" x14ac:dyDescent="0.25">
      <c r="A2296" s="2" t="s">
        <v>417</v>
      </c>
      <c r="B2296" s="2" t="s">
        <v>13</v>
      </c>
      <c r="C2296" s="4">
        <v>19.3932211892817</v>
      </c>
      <c r="D2296" s="4">
        <v>12.01</v>
      </c>
      <c r="E2296" s="4">
        <v>522.296393161987</v>
      </c>
      <c r="F2296" s="4">
        <v>82.380385648731504</v>
      </c>
      <c r="G2296" s="4">
        <v>85.96</v>
      </c>
      <c r="H2296" s="4">
        <v>55.84</v>
      </c>
      <c r="I2296" s="5">
        <f t="shared" si="70"/>
        <v>777.88000000000022</v>
      </c>
      <c r="J2296" s="11" t="str">
        <f t="shared" si="71"/>
        <v>P0191|Mar</v>
      </c>
    </row>
    <row r="2297" spans="1:10" ht="15" customHeight="1" x14ac:dyDescent="0.25">
      <c r="A2297" s="2" t="s">
        <v>419</v>
      </c>
      <c r="B2297" s="2" t="s">
        <v>2</v>
      </c>
      <c r="C2297" s="4">
        <v>19.188808122266</v>
      </c>
      <c r="D2297" s="4">
        <v>7.61</v>
      </c>
      <c r="E2297" s="4">
        <v>368.29119187773398</v>
      </c>
      <c r="F2297" s="4">
        <v>0</v>
      </c>
      <c r="G2297" s="4">
        <v>85.96</v>
      </c>
      <c r="H2297" s="4">
        <v>39.75</v>
      </c>
      <c r="I2297" s="5">
        <f t="shared" si="70"/>
        <v>520.79999999999995</v>
      </c>
      <c r="J2297" s="11" t="str">
        <f t="shared" si="71"/>
        <v>P0192|Apr</v>
      </c>
    </row>
    <row r="2298" spans="1:10" ht="15" customHeight="1" x14ac:dyDescent="0.25">
      <c r="A2298" s="2" t="s">
        <v>419</v>
      </c>
      <c r="B2298" s="2" t="s">
        <v>3</v>
      </c>
      <c r="C2298" s="4">
        <v>15.822483521272501</v>
      </c>
      <c r="D2298" s="4">
        <v>6.84</v>
      </c>
      <c r="E2298" s="4">
        <v>367.86751647872802</v>
      </c>
      <c r="F2298" s="4">
        <v>0</v>
      </c>
      <c r="G2298" s="4">
        <v>85.96</v>
      </c>
      <c r="H2298" s="4">
        <v>258.49</v>
      </c>
      <c r="I2298" s="5">
        <f t="shared" si="70"/>
        <v>734.98000000000047</v>
      </c>
      <c r="J2298" s="11" t="str">
        <f t="shared" si="71"/>
        <v>P0192|May</v>
      </c>
    </row>
    <row r="2299" spans="1:10" ht="15" customHeight="1" x14ac:dyDescent="0.25">
      <c r="A2299" s="2" t="s">
        <v>419</v>
      </c>
      <c r="B2299" s="2" t="s">
        <v>4</v>
      </c>
      <c r="C2299" s="4">
        <v>48.325243490359803</v>
      </c>
      <c r="D2299" s="4">
        <v>4.04</v>
      </c>
      <c r="E2299" s="4">
        <v>336.97475650963997</v>
      </c>
      <c r="F2299" s="4">
        <v>0</v>
      </c>
      <c r="G2299" s="4">
        <v>85.96</v>
      </c>
      <c r="H2299" s="4">
        <v>334.92</v>
      </c>
      <c r="I2299" s="5">
        <f t="shared" si="70"/>
        <v>810.2199999999998</v>
      </c>
      <c r="J2299" s="11" t="str">
        <f t="shared" si="71"/>
        <v>P0192|Jun</v>
      </c>
    </row>
    <row r="2300" spans="1:10" ht="15" customHeight="1" x14ac:dyDescent="0.25">
      <c r="A2300" s="2" t="s">
        <v>419</v>
      </c>
      <c r="B2300" s="2" t="s">
        <v>5</v>
      </c>
      <c r="C2300" s="4">
        <v>32.152987457240599</v>
      </c>
      <c r="D2300" s="4">
        <v>4.04</v>
      </c>
      <c r="E2300" s="4">
        <v>334.05701254275903</v>
      </c>
      <c r="F2300" s="4">
        <v>0</v>
      </c>
      <c r="G2300" s="4">
        <v>85.96</v>
      </c>
      <c r="H2300" s="4">
        <v>897.77</v>
      </c>
      <c r="I2300" s="5">
        <f t="shared" si="70"/>
        <v>1353.9799999999996</v>
      </c>
      <c r="J2300" s="11" t="str">
        <f t="shared" si="71"/>
        <v>P0192|Jul</v>
      </c>
    </row>
    <row r="2301" spans="1:10" ht="15" customHeight="1" x14ac:dyDescent="0.25">
      <c r="A2301" s="2" t="s">
        <v>419</v>
      </c>
      <c r="B2301" s="2" t="s">
        <v>6</v>
      </c>
      <c r="C2301" s="4">
        <v>26.1025754060325</v>
      </c>
      <c r="D2301" s="4">
        <v>9.83</v>
      </c>
      <c r="E2301" s="4">
        <v>336.80742459396799</v>
      </c>
      <c r="F2301" s="4">
        <v>0</v>
      </c>
      <c r="G2301" s="4">
        <v>85.96</v>
      </c>
      <c r="H2301" s="4">
        <v>828.13</v>
      </c>
      <c r="I2301" s="5">
        <f t="shared" si="70"/>
        <v>1286.8300000000004</v>
      </c>
      <c r="J2301" s="11" t="str">
        <f t="shared" si="71"/>
        <v>P0192|Aug</v>
      </c>
    </row>
    <row r="2302" spans="1:10" ht="15" customHeight="1" x14ac:dyDescent="0.25">
      <c r="A2302" s="2" t="s">
        <v>419</v>
      </c>
      <c r="B2302" s="2" t="s">
        <v>7</v>
      </c>
      <c r="C2302" s="4">
        <v>15.2888680067549</v>
      </c>
      <c r="D2302" s="4">
        <v>11.25</v>
      </c>
      <c r="E2302" s="4">
        <v>355.46113199324498</v>
      </c>
      <c r="F2302" s="4">
        <v>0</v>
      </c>
      <c r="G2302" s="4">
        <v>85.96</v>
      </c>
      <c r="H2302" s="4">
        <v>177.3</v>
      </c>
      <c r="I2302" s="5">
        <f t="shared" si="70"/>
        <v>645.25999999999988</v>
      </c>
      <c r="J2302" s="11" t="str">
        <f t="shared" si="71"/>
        <v>P0192|Sep</v>
      </c>
    </row>
    <row r="2303" spans="1:10" ht="15" customHeight="1" x14ac:dyDescent="0.25">
      <c r="A2303" s="2" t="s">
        <v>419</v>
      </c>
      <c r="B2303" s="2" t="s">
        <v>8</v>
      </c>
      <c r="C2303" s="4">
        <v>303.94934547100002</v>
      </c>
      <c r="D2303" s="4">
        <v>7.55</v>
      </c>
      <c r="E2303" s="4">
        <v>267.89065452900002</v>
      </c>
      <c r="F2303" s="4">
        <v>0</v>
      </c>
      <c r="G2303" s="4">
        <v>85.96</v>
      </c>
      <c r="H2303" s="4">
        <v>122.63</v>
      </c>
      <c r="I2303" s="5">
        <f t="shared" si="70"/>
        <v>787.98000000000013</v>
      </c>
      <c r="J2303" s="11" t="str">
        <f t="shared" si="71"/>
        <v>P0192|Oct</v>
      </c>
    </row>
    <row r="2304" spans="1:10" ht="15" customHeight="1" x14ac:dyDescent="0.25">
      <c r="A2304" s="2" t="s">
        <v>419</v>
      </c>
      <c r="B2304" s="2" t="s">
        <v>9</v>
      </c>
      <c r="C2304" s="4">
        <v>18.595013245033101</v>
      </c>
      <c r="D2304" s="4">
        <v>8.64</v>
      </c>
      <c r="E2304" s="4">
        <v>324.67483443708602</v>
      </c>
      <c r="F2304" s="4">
        <v>102.420152317881</v>
      </c>
      <c r="G2304" s="4">
        <v>85.96</v>
      </c>
      <c r="H2304" s="4">
        <v>31.64</v>
      </c>
      <c r="I2304" s="5">
        <f t="shared" si="70"/>
        <v>571.93000000000006</v>
      </c>
      <c r="J2304" s="11" t="str">
        <f t="shared" si="71"/>
        <v>P0192|Nov</v>
      </c>
    </row>
    <row r="2305" spans="1:10" ht="15" customHeight="1" x14ac:dyDescent="0.25">
      <c r="A2305" s="2" t="s">
        <v>419</v>
      </c>
      <c r="B2305" s="2" t="s">
        <v>10</v>
      </c>
      <c r="C2305" s="4">
        <v>308.10786969333202</v>
      </c>
      <c r="D2305" s="4">
        <v>10.199999999999999</v>
      </c>
      <c r="E2305" s="4">
        <v>570.76230492196896</v>
      </c>
      <c r="F2305" s="4">
        <v>72.019825384699303</v>
      </c>
      <c r="G2305" s="4">
        <v>85.96</v>
      </c>
      <c r="H2305" s="4">
        <v>55.84</v>
      </c>
      <c r="I2305" s="5">
        <f t="shared" si="70"/>
        <v>1102.8900000000001</v>
      </c>
      <c r="J2305" s="11" t="str">
        <f t="shared" si="71"/>
        <v>P0192|Dec</v>
      </c>
    </row>
    <row r="2306" spans="1:10" ht="15" customHeight="1" x14ac:dyDescent="0.25">
      <c r="A2306" s="2" t="s">
        <v>419</v>
      </c>
      <c r="B2306" s="2" t="s">
        <v>11</v>
      </c>
      <c r="C2306" s="4">
        <v>32.0631738064667</v>
      </c>
      <c r="D2306" s="4">
        <v>4.04</v>
      </c>
      <c r="E2306" s="4">
        <v>541.82607680634999</v>
      </c>
      <c r="F2306" s="4">
        <v>85.460749387183398</v>
      </c>
      <c r="G2306" s="4">
        <v>85.96</v>
      </c>
      <c r="H2306" s="4">
        <v>55.84</v>
      </c>
      <c r="I2306" s="5">
        <f t="shared" si="70"/>
        <v>805.19000000000017</v>
      </c>
      <c r="J2306" s="11" t="str">
        <f t="shared" si="71"/>
        <v>P0192|Jan</v>
      </c>
    </row>
    <row r="2307" spans="1:10" ht="15" customHeight="1" x14ac:dyDescent="0.25">
      <c r="A2307" s="2" t="s">
        <v>419</v>
      </c>
      <c r="B2307" s="2" t="s">
        <v>12</v>
      </c>
      <c r="C2307" s="4">
        <v>35.799374609130702</v>
      </c>
      <c r="D2307" s="4">
        <v>8.48</v>
      </c>
      <c r="E2307" s="4">
        <v>520.50309221040902</v>
      </c>
      <c r="F2307" s="4">
        <v>82.097533180460005</v>
      </c>
      <c r="G2307" s="4">
        <v>85.96</v>
      </c>
      <c r="H2307" s="4">
        <v>55.84</v>
      </c>
      <c r="I2307" s="5">
        <f t="shared" si="70"/>
        <v>788.67999999999984</v>
      </c>
      <c r="J2307" s="11" t="str">
        <f t="shared" si="71"/>
        <v>P0192|Feb</v>
      </c>
    </row>
    <row r="2308" spans="1:10" ht="15" customHeight="1" x14ac:dyDescent="0.25">
      <c r="A2308" s="2" t="s">
        <v>419</v>
      </c>
      <c r="B2308" s="2" t="s">
        <v>13</v>
      </c>
      <c r="C2308" s="4">
        <v>11.279407598352201</v>
      </c>
      <c r="D2308" s="4">
        <v>11.23</v>
      </c>
      <c r="E2308" s="4">
        <v>524.48500325230702</v>
      </c>
      <c r="F2308" s="4">
        <v>82.725589149341104</v>
      </c>
      <c r="G2308" s="4">
        <v>85.96</v>
      </c>
      <c r="H2308" s="4">
        <v>55.84</v>
      </c>
      <c r="I2308" s="5">
        <f t="shared" si="70"/>
        <v>771.52000000000044</v>
      </c>
      <c r="J2308" s="11" t="str">
        <f t="shared" si="71"/>
        <v>P0192|Mar</v>
      </c>
    </row>
    <row r="2309" spans="1:10" ht="15" customHeight="1" x14ac:dyDescent="0.25">
      <c r="A2309" s="2" t="s">
        <v>421</v>
      </c>
      <c r="B2309" s="2" t="s">
        <v>2</v>
      </c>
      <c r="C2309" s="4">
        <v>379.369115905922</v>
      </c>
      <c r="D2309" s="4">
        <v>4.04</v>
      </c>
      <c r="E2309" s="4">
        <v>255.320884094078</v>
      </c>
      <c r="F2309" s="4">
        <v>0</v>
      </c>
      <c r="G2309" s="4">
        <v>85.96</v>
      </c>
      <c r="H2309" s="4">
        <v>39.75</v>
      </c>
      <c r="I2309" s="5">
        <f t="shared" ref="I2309:I2372" si="72">SUM(C2309:H2309)</f>
        <v>764.44</v>
      </c>
      <c r="J2309" s="11" t="str">
        <f t="shared" ref="J2309:J2372" si="73">A2309&amp;"|"&amp;B2309</f>
        <v>P0193|Apr</v>
      </c>
    </row>
    <row r="2310" spans="1:10" ht="15" customHeight="1" x14ac:dyDescent="0.25">
      <c r="A2310" s="2" t="s">
        <v>421</v>
      </c>
      <c r="B2310" s="2" t="s">
        <v>3</v>
      </c>
      <c r="C2310" s="4">
        <v>49.183836978131197</v>
      </c>
      <c r="D2310" s="4">
        <v>6.77</v>
      </c>
      <c r="E2310" s="4">
        <v>343.50616302186899</v>
      </c>
      <c r="F2310" s="4">
        <v>0</v>
      </c>
      <c r="G2310" s="4">
        <v>85.96</v>
      </c>
      <c r="H2310" s="4">
        <v>258.49</v>
      </c>
      <c r="I2310" s="5">
        <f t="shared" si="72"/>
        <v>743.91000000000008</v>
      </c>
      <c r="J2310" s="11" t="str">
        <f t="shared" si="73"/>
        <v>P0193|May</v>
      </c>
    </row>
    <row r="2311" spans="1:10" ht="15" customHeight="1" x14ac:dyDescent="0.25">
      <c r="A2311" s="2" t="s">
        <v>421</v>
      </c>
      <c r="B2311" s="2" t="s">
        <v>4</v>
      </c>
      <c r="C2311" s="4">
        <v>36.580050284776</v>
      </c>
      <c r="D2311" s="4">
        <v>12.17</v>
      </c>
      <c r="E2311" s="4">
        <v>340.81994971522403</v>
      </c>
      <c r="F2311" s="4">
        <v>0</v>
      </c>
      <c r="G2311" s="4">
        <v>85.96</v>
      </c>
      <c r="H2311" s="4">
        <v>334.92</v>
      </c>
      <c r="I2311" s="5">
        <f t="shared" si="72"/>
        <v>810.45</v>
      </c>
      <c r="J2311" s="11" t="str">
        <f t="shared" si="73"/>
        <v>P0193|Jun</v>
      </c>
    </row>
    <row r="2312" spans="1:10" ht="15" customHeight="1" x14ac:dyDescent="0.25">
      <c r="A2312" s="2" t="s">
        <v>421</v>
      </c>
      <c r="B2312" s="2" t="s">
        <v>5</v>
      </c>
      <c r="C2312" s="4">
        <v>44.118919514884197</v>
      </c>
      <c r="D2312" s="4">
        <v>4.8</v>
      </c>
      <c r="E2312" s="4">
        <v>329.86108048511602</v>
      </c>
      <c r="F2312" s="4">
        <v>0</v>
      </c>
      <c r="G2312" s="4">
        <v>85.96</v>
      </c>
      <c r="H2312" s="4">
        <v>897.77</v>
      </c>
      <c r="I2312" s="5">
        <f t="shared" si="72"/>
        <v>1362.5100000000002</v>
      </c>
      <c r="J2312" s="11" t="str">
        <f t="shared" si="73"/>
        <v>P0193|Jul</v>
      </c>
    </row>
    <row r="2313" spans="1:10" ht="15" customHeight="1" x14ac:dyDescent="0.25">
      <c r="A2313" s="2" t="s">
        <v>421</v>
      </c>
      <c r="B2313" s="2" t="s">
        <v>6</v>
      </c>
      <c r="C2313" s="4">
        <v>45.055190380761502</v>
      </c>
      <c r="D2313" s="4">
        <v>4.08</v>
      </c>
      <c r="E2313" s="4">
        <v>336.00480961923802</v>
      </c>
      <c r="F2313" s="4">
        <v>0</v>
      </c>
      <c r="G2313" s="4">
        <v>85.96</v>
      </c>
      <c r="H2313" s="4">
        <v>828.13</v>
      </c>
      <c r="I2313" s="5">
        <f t="shared" si="72"/>
        <v>1299.2299999999996</v>
      </c>
      <c r="J2313" s="11" t="str">
        <f t="shared" si="73"/>
        <v>P0193|Aug</v>
      </c>
    </row>
    <row r="2314" spans="1:10" ht="15" customHeight="1" x14ac:dyDescent="0.25">
      <c r="A2314" s="2" t="s">
        <v>421</v>
      </c>
      <c r="B2314" s="2" t="s">
        <v>7</v>
      </c>
      <c r="C2314" s="4">
        <v>34.802701667184401</v>
      </c>
      <c r="D2314" s="4">
        <v>7.87</v>
      </c>
      <c r="E2314" s="4">
        <v>357.36729833281601</v>
      </c>
      <c r="F2314" s="4">
        <v>0</v>
      </c>
      <c r="G2314" s="4">
        <v>85.96</v>
      </c>
      <c r="H2314" s="4">
        <v>177.3</v>
      </c>
      <c r="I2314" s="5">
        <f t="shared" si="72"/>
        <v>663.30000000000041</v>
      </c>
      <c r="J2314" s="11" t="str">
        <f t="shared" si="73"/>
        <v>P0193|Sep</v>
      </c>
    </row>
    <row r="2315" spans="1:10" ht="15" customHeight="1" x14ac:dyDescent="0.25">
      <c r="A2315" s="2" t="s">
        <v>421</v>
      </c>
      <c r="B2315" s="2" t="s">
        <v>8</v>
      </c>
      <c r="C2315" s="4">
        <v>374.87650632556199</v>
      </c>
      <c r="D2315" s="4">
        <v>5.3</v>
      </c>
      <c r="E2315" s="4">
        <v>262.20349367443799</v>
      </c>
      <c r="F2315" s="4">
        <v>0</v>
      </c>
      <c r="G2315" s="4">
        <v>85.96</v>
      </c>
      <c r="H2315" s="4">
        <v>122.63</v>
      </c>
      <c r="I2315" s="5">
        <f t="shared" si="72"/>
        <v>850.97</v>
      </c>
      <c r="J2315" s="11" t="str">
        <f t="shared" si="73"/>
        <v>P0193|Oct</v>
      </c>
    </row>
    <row r="2316" spans="1:10" ht="15" customHeight="1" x14ac:dyDescent="0.25">
      <c r="A2316" s="2" t="s">
        <v>421</v>
      </c>
      <c r="B2316" s="2" t="s">
        <v>9</v>
      </c>
      <c r="C2316" s="4">
        <v>13.856750596009899</v>
      </c>
      <c r="D2316" s="4">
        <v>8.81</v>
      </c>
      <c r="E2316" s="4">
        <v>322.16487515161703</v>
      </c>
      <c r="F2316" s="4">
        <v>101.628374252374</v>
      </c>
      <c r="G2316" s="4">
        <v>85.96</v>
      </c>
      <c r="H2316" s="4">
        <v>31.64</v>
      </c>
      <c r="I2316" s="5">
        <f t="shared" si="72"/>
        <v>564.06000000000085</v>
      </c>
      <c r="J2316" s="11" t="str">
        <f t="shared" si="73"/>
        <v>P0193|Nov</v>
      </c>
    </row>
    <row r="2317" spans="1:10" ht="15" customHeight="1" x14ac:dyDescent="0.25">
      <c r="A2317" s="2" t="s">
        <v>421</v>
      </c>
      <c r="B2317" s="2" t="s">
        <v>10</v>
      </c>
      <c r="C2317" s="4">
        <v>19.0737174756588</v>
      </c>
      <c r="D2317" s="4">
        <v>11.72</v>
      </c>
      <c r="E2317" s="4">
        <v>534.97598019377699</v>
      </c>
      <c r="F2317" s="4">
        <v>84.380302330564007</v>
      </c>
      <c r="G2317" s="4">
        <v>85.96</v>
      </c>
      <c r="H2317" s="4">
        <v>55.84</v>
      </c>
      <c r="I2317" s="5">
        <f t="shared" si="72"/>
        <v>791.94999999999993</v>
      </c>
      <c r="J2317" s="11" t="str">
        <f t="shared" si="73"/>
        <v>P0193|Dec</v>
      </c>
    </row>
    <row r="2318" spans="1:10" ht="15" customHeight="1" x14ac:dyDescent="0.25">
      <c r="A2318" s="2" t="s">
        <v>421</v>
      </c>
      <c r="B2318" s="2" t="s">
        <v>11</v>
      </c>
      <c r="C2318" s="4">
        <v>33.392800614496501</v>
      </c>
      <c r="D2318" s="4">
        <v>4.04</v>
      </c>
      <c r="E2318" s="4">
        <v>531.86723150691296</v>
      </c>
      <c r="F2318" s="4">
        <v>83.889967878590397</v>
      </c>
      <c r="G2318" s="4">
        <v>85.96</v>
      </c>
      <c r="H2318" s="4">
        <v>55.84</v>
      </c>
      <c r="I2318" s="5">
        <f t="shared" si="72"/>
        <v>794.9899999999999</v>
      </c>
      <c r="J2318" s="11" t="str">
        <f t="shared" si="73"/>
        <v>P0193|Jan</v>
      </c>
    </row>
    <row r="2319" spans="1:10" ht="15" customHeight="1" x14ac:dyDescent="0.25">
      <c r="A2319" s="2" t="s">
        <v>421</v>
      </c>
      <c r="B2319" s="2" t="s">
        <v>12</v>
      </c>
      <c r="C2319" s="4">
        <v>36.400962581722098</v>
      </c>
      <c r="D2319" s="4">
        <v>4.04</v>
      </c>
      <c r="E2319" s="4">
        <v>537.91514814299603</v>
      </c>
      <c r="F2319" s="4">
        <v>84.843889275281697</v>
      </c>
      <c r="G2319" s="4">
        <v>85.96</v>
      </c>
      <c r="H2319" s="4">
        <v>55.84</v>
      </c>
      <c r="I2319" s="5">
        <f t="shared" si="72"/>
        <v>804.99999999999989</v>
      </c>
      <c r="J2319" s="11" t="str">
        <f t="shared" si="73"/>
        <v>P0193|Feb</v>
      </c>
    </row>
    <row r="2320" spans="1:10" ht="15" customHeight="1" x14ac:dyDescent="0.25">
      <c r="A2320" s="2" t="s">
        <v>421</v>
      </c>
      <c r="B2320" s="2" t="s">
        <v>13</v>
      </c>
      <c r="C2320" s="4">
        <v>25.132670800047698</v>
      </c>
      <c r="D2320" s="4">
        <v>4.04</v>
      </c>
      <c r="E2320" s="4">
        <v>415.72838917372098</v>
      </c>
      <c r="F2320" s="4">
        <v>87.428940026231103</v>
      </c>
      <c r="G2320" s="4">
        <v>85.96</v>
      </c>
      <c r="H2320" s="4">
        <v>55.84</v>
      </c>
      <c r="I2320" s="5">
        <f t="shared" si="72"/>
        <v>674.12999999999988</v>
      </c>
      <c r="J2320" s="11" t="str">
        <f t="shared" si="73"/>
        <v>P0193|Mar</v>
      </c>
    </row>
    <row r="2321" spans="1:10" ht="15" customHeight="1" x14ac:dyDescent="0.25">
      <c r="A2321" s="2" t="s">
        <v>423</v>
      </c>
      <c r="B2321" s="2" t="s">
        <v>2</v>
      </c>
      <c r="C2321" s="4">
        <v>53.283257369333697</v>
      </c>
      <c r="D2321" s="4">
        <v>10.8</v>
      </c>
      <c r="E2321" s="4">
        <v>438.94674263066599</v>
      </c>
      <c r="F2321" s="4">
        <v>0</v>
      </c>
      <c r="G2321" s="4">
        <v>85.96</v>
      </c>
      <c r="H2321" s="4">
        <v>59.62</v>
      </c>
      <c r="I2321" s="5">
        <f t="shared" si="72"/>
        <v>648.60999999999967</v>
      </c>
      <c r="J2321" s="11" t="str">
        <f t="shared" si="73"/>
        <v>P0194|Apr</v>
      </c>
    </row>
    <row r="2322" spans="1:10" ht="15" customHeight="1" x14ac:dyDescent="0.25">
      <c r="A2322" s="2" t="s">
        <v>423</v>
      </c>
      <c r="B2322" s="2" t="s">
        <v>3</v>
      </c>
      <c r="C2322" s="4">
        <v>42.732131979695403</v>
      </c>
      <c r="D2322" s="4">
        <v>4.04</v>
      </c>
      <c r="E2322" s="4">
        <v>452.457868020305</v>
      </c>
      <c r="F2322" s="4">
        <v>0</v>
      </c>
      <c r="G2322" s="4">
        <v>85.96</v>
      </c>
      <c r="H2322" s="4">
        <v>387.74</v>
      </c>
      <c r="I2322" s="5">
        <f t="shared" si="72"/>
        <v>972.9300000000004</v>
      </c>
      <c r="J2322" s="11" t="str">
        <f t="shared" si="73"/>
        <v>P0194|May</v>
      </c>
    </row>
    <row r="2323" spans="1:10" ht="15" customHeight="1" x14ac:dyDescent="0.25">
      <c r="A2323" s="2" t="s">
        <v>423</v>
      </c>
      <c r="B2323" s="2" t="s">
        <v>4</v>
      </c>
      <c r="C2323" s="4">
        <v>45.592928870292901</v>
      </c>
      <c r="D2323" s="4">
        <v>11.69</v>
      </c>
      <c r="E2323" s="4">
        <v>428.17707112970697</v>
      </c>
      <c r="F2323" s="4">
        <v>0</v>
      </c>
      <c r="G2323" s="4">
        <v>85.96</v>
      </c>
      <c r="H2323" s="4">
        <v>502.38</v>
      </c>
      <c r="I2323" s="5">
        <f t="shared" si="72"/>
        <v>1073.7999999999997</v>
      </c>
      <c r="J2323" s="11" t="str">
        <f t="shared" si="73"/>
        <v>P0194|Jun</v>
      </c>
    </row>
    <row r="2324" spans="1:10" ht="15" customHeight="1" x14ac:dyDescent="0.25">
      <c r="A2324" s="2" t="s">
        <v>423</v>
      </c>
      <c r="B2324" s="2" t="s">
        <v>5</v>
      </c>
      <c r="C2324" s="4">
        <v>38.750624855891203</v>
      </c>
      <c r="D2324" s="4">
        <v>4.04</v>
      </c>
      <c r="E2324" s="4">
        <v>546.82937514410901</v>
      </c>
      <c r="F2324" s="4">
        <v>0</v>
      </c>
      <c r="G2324" s="4">
        <v>85.96</v>
      </c>
      <c r="H2324" s="4">
        <v>1346.66</v>
      </c>
      <c r="I2324" s="5">
        <f t="shared" si="72"/>
        <v>2022.2400000000002</v>
      </c>
      <c r="J2324" s="11" t="str">
        <f t="shared" si="73"/>
        <v>P0194|Jul</v>
      </c>
    </row>
    <row r="2325" spans="1:10" ht="15" customHeight="1" x14ac:dyDescent="0.25">
      <c r="A2325" s="2" t="s">
        <v>423</v>
      </c>
      <c r="B2325" s="2" t="s">
        <v>6</v>
      </c>
      <c r="C2325" s="4">
        <v>60.161532503345597</v>
      </c>
      <c r="D2325" s="4">
        <v>10.82</v>
      </c>
      <c r="E2325" s="4">
        <v>424.80846749665398</v>
      </c>
      <c r="F2325" s="4">
        <v>0</v>
      </c>
      <c r="G2325" s="4">
        <v>85.96</v>
      </c>
      <c r="H2325" s="4">
        <v>1242.2</v>
      </c>
      <c r="I2325" s="5">
        <f t="shared" si="72"/>
        <v>1823.9499999999996</v>
      </c>
      <c r="J2325" s="11" t="str">
        <f t="shared" si="73"/>
        <v>P0194|Aug</v>
      </c>
    </row>
    <row r="2326" spans="1:10" ht="15" customHeight="1" x14ac:dyDescent="0.25">
      <c r="A2326" s="2" t="s">
        <v>423</v>
      </c>
      <c r="B2326" s="2" t="s">
        <v>7</v>
      </c>
      <c r="C2326" s="4">
        <v>15.510763071968499</v>
      </c>
      <c r="D2326" s="4">
        <v>13.67</v>
      </c>
      <c r="E2326" s="4">
        <v>442.57923692803098</v>
      </c>
      <c r="F2326" s="4">
        <v>0</v>
      </c>
      <c r="G2326" s="4">
        <v>85.96</v>
      </c>
      <c r="H2326" s="4">
        <v>265.95</v>
      </c>
      <c r="I2326" s="5">
        <f t="shared" si="72"/>
        <v>823.66999999999939</v>
      </c>
      <c r="J2326" s="11" t="str">
        <f t="shared" si="73"/>
        <v>P0194|Sep</v>
      </c>
    </row>
    <row r="2327" spans="1:10" ht="15" customHeight="1" x14ac:dyDescent="0.25">
      <c r="A2327" s="2" t="s">
        <v>423</v>
      </c>
      <c r="B2327" s="2" t="s">
        <v>8</v>
      </c>
      <c r="C2327" s="4">
        <v>30.8156226447785</v>
      </c>
      <c r="D2327" s="4">
        <v>7.38</v>
      </c>
      <c r="E2327" s="4">
        <v>447.62437735522201</v>
      </c>
      <c r="F2327" s="4">
        <v>0</v>
      </c>
      <c r="G2327" s="4">
        <v>85.96</v>
      </c>
      <c r="H2327" s="4">
        <v>183.95</v>
      </c>
      <c r="I2327" s="5">
        <f t="shared" si="72"/>
        <v>755.73000000000047</v>
      </c>
      <c r="J2327" s="11" t="str">
        <f t="shared" si="73"/>
        <v>P0194|Oct</v>
      </c>
    </row>
    <row r="2328" spans="1:10" ht="15" customHeight="1" x14ac:dyDescent="0.25">
      <c r="A2328" s="2" t="s">
        <v>423</v>
      </c>
      <c r="B2328" s="2" t="s">
        <v>9</v>
      </c>
      <c r="C2328" s="4">
        <v>35.127391576794999</v>
      </c>
      <c r="D2328" s="4">
        <v>7.05</v>
      </c>
      <c r="E2328" s="4">
        <v>397.877114870882</v>
      </c>
      <c r="F2328" s="4">
        <v>125.51549355232299</v>
      </c>
      <c r="G2328" s="4">
        <v>85.96</v>
      </c>
      <c r="H2328" s="4">
        <v>47.47</v>
      </c>
      <c r="I2328" s="5">
        <f t="shared" si="72"/>
        <v>699</v>
      </c>
      <c r="J2328" s="11" t="str">
        <f t="shared" si="73"/>
        <v>P0194|Nov</v>
      </c>
    </row>
    <row r="2329" spans="1:10" ht="15" customHeight="1" x14ac:dyDescent="0.25">
      <c r="A2329" s="2" t="s">
        <v>423</v>
      </c>
      <c r="B2329" s="2" t="s">
        <v>10</v>
      </c>
      <c r="C2329" s="4">
        <v>36.355517427067497</v>
      </c>
      <c r="D2329" s="4">
        <v>14.79</v>
      </c>
      <c r="E2329" s="4">
        <v>883.32865739556598</v>
      </c>
      <c r="F2329" s="4">
        <v>92.885825177366996</v>
      </c>
      <c r="G2329" s="4">
        <v>85.96</v>
      </c>
      <c r="H2329" s="4">
        <v>83.75</v>
      </c>
      <c r="I2329" s="5">
        <f t="shared" si="72"/>
        <v>1197.0700000000006</v>
      </c>
      <c r="J2329" s="11" t="str">
        <f t="shared" si="73"/>
        <v>P0194|Dec</v>
      </c>
    </row>
    <row r="2330" spans="1:10" ht="15" customHeight="1" x14ac:dyDescent="0.25">
      <c r="A2330" s="2" t="s">
        <v>423</v>
      </c>
      <c r="B2330" s="2" t="s">
        <v>11</v>
      </c>
      <c r="C2330" s="4">
        <v>32.244541099584403</v>
      </c>
      <c r="D2330" s="4">
        <v>10.31</v>
      </c>
      <c r="E2330" s="4">
        <v>781.51042162367901</v>
      </c>
      <c r="F2330" s="4">
        <v>98.615037276736103</v>
      </c>
      <c r="G2330" s="4">
        <v>85.96</v>
      </c>
      <c r="H2330" s="4">
        <v>83.75</v>
      </c>
      <c r="I2330" s="5">
        <f t="shared" si="72"/>
        <v>1092.3899999999994</v>
      </c>
      <c r="J2330" s="11" t="str">
        <f t="shared" si="73"/>
        <v>P0194|Jan</v>
      </c>
    </row>
    <row r="2331" spans="1:10" ht="15" customHeight="1" x14ac:dyDescent="0.25">
      <c r="A2331" s="2" t="s">
        <v>423</v>
      </c>
      <c r="B2331" s="2" t="s">
        <v>12</v>
      </c>
      <c r="C2331" s="4">
        <v>25.2777045498548</v>
      </c>
      <c r="D2331" s="4">
        <v>13.11</v>
      </c>
      <c r="E2331" s="4">
        <v>667.47972894482098</v>
      </c>
      <c r="F2331" s="4">
        <v>105.282566505324</v>
      </c>
      <c r="G2331" s="4">
        <v>85.96</v>
      </c>
      <c r="H2331" s="4">
        <v>83.75</v>
      </c>
      <c r="I2331" s="5">
        <f t="shared" si="72"/>
        <v>980.85999999999979</v>
      </c>
      <c r="J2331" s="11" t="str">
        <f t="shared" si="73"/>
        <v>P0194|Feb</v>
      </c>
    </row>
    <row r="2332" spans="1:10" ht="15" customHeight="1" x14ac:dyDescent="0.25">
      <c r="A2332" s="2" t="s">
        <v>423</v>
      </c>
      <c r="B2332" s="2" t="s">
        <v>13</v>
      </c>
      <c r="C2332" s="4">
        <v>48.499945773524701</v>
      </c>
      <c r="D2332" s="4">
        <v>19.23</v>
      </c>
      <c r="E2332" s="4">
        <v>638.58508302842699</v>
      </c>
      <c r="F2332" s="4">
        <v>100.724971198049</v>
      </c>
      <c r="G2332" s="4">
        <v>85.96</v>
      </c>
      <c r="H2332" s="4">
        <v>83.75</v>
      </c>
      <c r="I2332" s="5">
        <f t="shared" si="72"/>
        <v>976.7500000000008</v>
      </c>
      <c r="J2332" s="11" t="str">
        <f t="shared" si="73"/>
        <v>P0194|Mar</v>
      </c>
    </row>
    <row r="2333" spans="1:10" ht="15" customHeight="1" x14ac:dyDescent="0.25">
      <c r="A2333" s="2" t="s">
        <v>425</v>
      </c>
      <c r="B2333" s="2" t="s">
        <v>2</v>
      </c>
      <c r="C2333" s="4">
        <v>43.231495564005101</v>
      </c>
      <c r="D2333" s="4">
        <v>4.6500000000000004</v>
      </c>
      <c r="E2333" s="4">
        <v>358.05850443599502</v>
      </c>
      <c r="F2333" s="4">
        <v>0</v>
      </c>
      <c r="G2333" s="4">
        <v>85.96</v>
      </c>
      <c r="H2333" s="4">
        <v>39.75</v>
      </c>
      <c r="I2333" s="5">
        <f t="shared" si="72"/>
        <v>531.65000000000009</v>
      </c>
      <c r="J2333" s="11" t="str">
        <f t="shared" si="73"/>
        <v>P0195|Apr</v>
      </c>
    </row>
    <row r="2334" spans="1:10" ht="15" customHeight="1" x14ac:dyDescent="0.25">
      <c r="A2334" s="2" t="s">
        <v>425</v>
      </c>
      <c r="B2334" s="2" t="s">
        <v>3</v>
      </c>
      <c r="C2334" s="4">
        <v>34.439162249246401</v>
      </c>
      <c r="D2334" s="4">
        <v>7.48</v>
      </c>
      <c r="E2334" s="4">
        <v>369.14083775075397</v>
      </c>
      <c r="F2334" s="4">
        <v>0</v>
      </c>
      <c r="G2334" s="4">
        <v>85.96</v>
      </c>
      <c r="H2334" s="4">
        <v>258.49</v>
      </c>
      <c r="I2334" s="5">
        <f t="shared" si="72"/>
        <v>755.51000000000045</v>
      </c>
      <c r="J2334" s="11" t="str">
        <f t="shared" si="73"/>
        <v>P0195|May</v>
      </c>
    </row>
    <row r="2335" spans="1:10" ht="15" customHeight="1" x14ac:dyDescent="0.25">
      <c r="A2335" s="2" t="s">
        <v>425</v>
      </c>
      <c r="B2335" s="2" t="s">
        <v>4</v>
      </c>
      <c r="C2335" s="4">
        <v>49.155004724722701</v>
      </c>
      <c r="D2335" s="4">
        <v>4.04</v>
      </c>
      <c r="E2335" s="4">
        <v>345.08499527527698</v>
      </c>
      <c r="F2335" s="4">
        <v>0</v>
      </c>
      <c r="G2335" s="4">
        <v>85.96</v>
      </c>
      <c r="H2335" s="4">
        <v>334.92</v>
      </c>
      <c r="I2335" s="5">
        <f t="shared" si="72"/>
        <v>819.15999999999963</v>
      </c>
      <c r="J2335" s="11" t="str">
        <f t="shared" si="73"/>
        <v>P0195|Jun</v>
      </c>
    </row>
    <row r="2336" spans="1:10" ht="15" customHeight="1" x14ac:dyDescent="0.25">
      <c r="A2336" s="2" t="s">
        <v>425</v>
      </c>
      <c r="B2336" s="2" t="s">
        <v>5</v>
      </c>
      <c r="C2336" s="4">
        <v>12.544842213793901</v>
      </c>
      <c r="D2336" s="4">
        <v>11.22</v>
      </c>
      <c r="E2336" s="4">
        <v>437.49515778620599</v>
      </c>
      <c r="F2336" s="4">
        <v>0</v>
      </c>
      <c r="G2336" s="4">
        <v>85.96</v>
      </c>
      <c r="H2336" s="4">
        <v>897.77</v>
      </c>
      <c r="I2336" s="5">
        <f t="shared" si="72"/>
        <v>1444.9899999999998</v>
      </c>
      <c r="J2336" s="11" t="str">
        <f t="shared" si="73"/>
        <v>P0195|Jul</v>
      </c>
    </row>
    <row r="2337" spans="1:10" ht="15" customHeight="1" x14ac:dyDescent="0.25">
      <c r="A2337" s="2" t="s">
        <v>425</v>
      </c>
      <c r="B2337" s="2" t="s">
        <v>6</v>
      </c>
      <c r="C2337" s="4">
        <v>20.152449989245</v>
      </c>
      <c r="D2337" s="4">
        <v>8.2200000000000006</v>
      </c>
      <c r="E2337" s="4">
        <v>356.10755001075501</v>
      </c>
      <c r="F2337" s="4">
        <v>0</v>
      </c>
      <c r="G2337" s="4">
        <v>85.96</v>
      </c>
      <c r="H2337" s="4">
        <v>828.13</v>
      </c>
      <c r="I2337" s="5">
        <f t="shared" si="72"/>
        <v>1298.57</v>
      </c>
      <c r="J2337" s="11" t="str">
        <f t="shared" si="73"/>
        <v>P0195|Aug</v>
      </c>
    </row>
    <row r="2338" spans="1:10" ht="15" customHeight="1" x14ac:dyDescent="0.25">
      <c r="A2338" s="2" t="s">
        <v>425</v>
      </c>
      <c r="B2338" s="2" t="s">
        <v>7</v>
      </c>
      <c r="C2338" s="4">
        <v>55.885445573435703</v>
      </c>
      <c r="D2338" s="4">
        <v>9.16</v>
      </c>
      <c r="E2338" s="4">
        <v>331.284554426564</v>
      </c>
      <c r="F2338" s="4">
        <v>0</v>
      </c>
      <c r="G2338" s="4">
        <v>85.96</v>
      </c>
      <c r="H2338" s="4">
        <v>177.3</v>
      </c>
      <c r="I2338" s="5">
        <f t="shared" si="72"/>
        <v>659.58999999999969</v>
      </c>
      <c r="J2338" s="11" t="str">
        <f t="shared" si="73"/>
        <v>P0195|Sep</v>
      </c>
    </row>
    <row r="2339" spans="1:10" ht="15" customHeight="1" x14ac:dyDescent="0.25">
      <c r="A2339" s="2" t="s">
        <v>425</v>
      </c>
      <c r="B2339" s="2" t="s">
        <v>8</v>
      </c>
      <c r="C2339" s="4">
        <v>19.7241405364564</v>
      </c>
      <c r="D2339" s="4">
        <v>7.25</v>
      </c>
      <c r="E2339" s="4">
        <v>373.67585946354399</v>
      </c>
      <c r="F2339" s="4">
        <v>0</v>
      </c>
      <c r="G2339" s="4">
        <v>85.96</v>
      </c>
      <c r="H2339" s="4">
        <v>122.63</v>
      </c>
      <c r="I2339" s="5">
        <f t="shared" si="72"/>
        <v>609.24000000000035</v>
      </c>
      <c r="J2339" s="11" t="str">
        <f t="shared" si="73"/>
        <v>P0195|Oct</v>
      </c>
    </row>
    <row r="2340" spans="1:10" ht="15" customHeight="1" x14ac:dyDescent="0.25">
      <c r="A2340" s="2" t="s">
        <v>425</v>
      </c>
      <c r="B2340" s="2" t="s">
        <v>9</v>
      </c>
      <c r="C2340" s="4">
        <v>25.923984699275699</v>
      </c>
      <c r="D2340" s="4">
        <v>5.38</v>
      </c>
      <c r="E2340" s="4">
        <v>320.85944494180802</v>
      </c>
      <c r="F2340" s="4">
        <v>101.216570358916</v>
      </c>
      <c r="G2340" s="4">
        <v>85.96</v>
      </c>
      <c r="H2340" s="4">
        <v>31.64</v>
      </c>
      <c r="I2340" s="5">
        <f t="shared" si="72"/>
        <v>570.97999999999968</v>
      </c>
      <c r="J2340" s="11" t="str">
        <f t="shared" si="73"/>
        <v>P0195|Nov</v>
      </c>
    </row>
    <row r="2341" spans="1:10" ht="15" customHeight="1" x14ac:dyDescent="0.25">
      <c r="A2341" s="2" t="s">
        <v>425</v>
      </c>
      <c r="B2341" s="2" t="s">
        <v>10</v>
      </c>
      <c r="C2341" s="4">
        <v>13.6202345487632</v>
      </c>
      <c r="D2341" s="4">
        <v>4.78</v>
      </c>
      <c r="E2341" s="4">
        <v>722.03653029588202</v>
      </c>
      <c r="F2341" s="4">
        <v>75.923235155354902</v>
      </c>
      <c r="G2341" s="4">
        <v>85.96</v>
      </c>
      <c r="H2341" s="4">
        <v>55.84</v>
      </c>
      <c r="I2341" s="5">
        <f t="shared" si="72"/>
        <v>958.1600000000002</v>
      </c>
      <c r="J2341" s="11" t="str">
        <f t="shared" si="73"/>
        <v>P0195|Dec</v>
      </c>
    </row>
    <row r="2342" spans="1:10" ht="15" customHeight="1" x14ac:dyDescent="0.25">
      <c r="A2342" s="2" t="s">
        <v>425</v>
      </c>
      <c r="B2342" s="2" t="s">
        <v>11</v>
      </c>
      <c r="C2342" s="4">
        <v>10.9336084994733</v>
      </c>
      <c r="D2342" s="4">
        <v>4.51</v>
      </c>
      <c r="E2342" s="4">
        <v>635.50696694428404</v>
      </c>
      <c r="F2342" s="4">
        <v>80.1894245562424</v>
      </c>
      <c r="G2342" s="4">
        <v>85.96</v>
      </c>
      <c r="H2342" s="4">
        <v>55.84</v>
      </c>
      <c r="I2342" s="5">
        <f t="shared" si="72"/>
        <v>872.93999999999983</v>
      </c>
      <c r="J2342" s="11" t="str">
        <f t="shared" si="73"/>
        <v>P0195|Jan</v>
      </c>
    </row>
    <row r="2343" spans="1:10" ht="15" customHeight="1" x14ac:dyDescent="0.25">
      <c r="A2343" s="2" t="s">
        <v>425</v>
      </c>
      <c r="B2343" s="2" t="s">
        <v>12</v>
      </c>
      <c r="C2343" s="4">
        <v>24.358444062768399</v>
      </c>
      <c r="D2343" s="4">
        <v>10.18</v>
      </c>
      <c r="E2343" s="4">
        <v>636.44390662815204</v>
      </c>
      <c r="F2343" s="4">
        <v>80.307649309079594</v>
      </c>
      <c r="G2343" s="4">
        <v>85.96</v>
      </c>
      <c r="H2343" s="4">
        <v>55.84</v>
      </c>
      <c r="I2343" s="5">
        <f t="shared" si="72"/>
        <v>893.09</v>
      </c>
      <c r="J2343" s="11" t="str">
        <f t="shared" si="73"/>
        <v>P0195|Feb</v>
      </c>
    </row>
    <row r="2344" spans="1:10" ht="15" customHeight="1" x14ac:dyDescent="0.25">
      <c r="A2344" s="2" t="s">
        <v>425</v>
      </c>
      <c r="B2344" s="2" t="s">
        <v>13</v>
      </c>
      <c r="C2344" s="4">
        <v>15.015093761226201</v>
      </c>
      <c r="D2344" s="4">
        <v>4.04</v>
      </c>
      <c r="E2344" s="4">
        <v>526.95044904801796</v>
      </c>
      <c r="F2344" s="4">
        <v>83.114457190755601</v>
      </c>
      <c r="G2344" s="4">
        <v>85.96</v>
      </c>
      <c r="H2344" s="4">
        <v>55.84</v>
      </c>
      <c r="I2344" s="5">
        <f t="shared" si="72"/>
        <v>770.91999999999985</v>
      </c>
      <c r="J2344" s="11" t="str">
        <f t="shared" si="73"/>
        <v>P0195|Mar</v>
      </c>
    </row>
    <row r="2345" spans="1:10" ht="15" customHeight="1" x14ac:dyDescent="0.25">
      <c r="A2345" s="2" t="s">
        <v>427</v>
      </c>
      <c r="B2345" s="2" t="s">
        <v>2</v>
      </c>
      <c r="C2345" s="4">
        <v>17.1892501339047</v>
      </c>
      <c r="D2345" s="4">
        <v>9.84</v>
      </c>
      <c r="E2345" s="4">
        <v>461.80074986609498</v>
      </c>
      <c r="F2345" s="4">
        <v>0</v>
      </c>
      <c r="G2345" s="4">
        <v>85.96</v>
      </c>
      <c r="H2345" s="4">
        <v>59.62</v>
      </c>
      <c r="I2345" s="5">
        <f t="shared" si="72"/>
        <v>634.40999999999974</v>
      </c>
      <c r="J2345" s="11" t="str">
        <f t="shared" si="73"/>
        <v>P0196|Apr</v>
      </c>
    </row>
    <row r="2346" spans="1:10" ht="15" customHeight="1" x14ac:dyDescent="0.25">
      <c r="A2346" s="2" t="s">
        <v>427</v>
      </c>
      <c r="B2346" s="2" t="s">
        <v>3</v>
      </c>
      <c r="C2346" s="4">
        <v>31.0922263073662</v>
      </c>
      <c r="D2346" s="4">
        <v>4.04</v>
      </c>
      <c r="E2346" s="4">
        <v>442.12777369263398</v>
      </c>
      <c r="F2346" s="4">
        <v>0</v>
      </c>
      <c r="G2346" s="4">
        <v>85.96</v>
      </c>
      <c r="H2346" s="4">
        <v>387.74</v>
      </c>
      <c r="I2346" s="5">
        <f t="shared" si="72"/>
        <v>950.96000000000015</v>
      </c>
      <c r="J2346" s="11" t="str">
        <f t="shared" si="73"/>
        <v>P0196|May</v>
      </c>
    </row>
    <row r="2347" spans="1:10" ht="15" customHeight="1" x14ac:dyDescent="0.25">
      <c r="A2347" s="2" t="s">
        <v>427</v>
      </c>
      <c r="B2347" s="2" t="s">
        <v>4</v>
      </c>
      <c r="C2347" s="4">
        <v>70.459978142510806</v>
      </c>
      <c r="D2347" s="4">
        <v>11.76</v>
      </c>
      <c r="E2347" s="4">
        <v>427.15002185748898</v>
      </c>
      <c r="F2347" s="4">
        <v>0</v>
      </c>
      <c r="G2347" s="4">
        <v>85.96</v>
      </c>
      <c r="H2347" s="4">
        <v>502.38</v>
      </c>
      <c r="I2347" s="5">
        <f t="shared" si="72"/>
        <v>1097.7099999999998</v>
      </c>
      <c r="J2347" s="11" t="str">
        <f t="shared" si="73"/>
        <v>P0196|Jun</v>
      </c>
    </row>
    <row r="2348" spans="1:10" ht="15" customHeight="1" x14ac:dyDescent="0.25">
      <c r="A2348" s="2" t="s">
        <v>427</v>
      </c>
      <c r="B2348" s="2" t="s">
        <v>5</v>
      </c>
      <c r="C2348" s="4">
        <v>56.260995475113099</v>
      </c>
      <c r="D2348" s="4">
        <v>8.42</v>
      </c>
      <c r="E2348" s="4">
        <v>535.81900452488696</v>
      </c>
      <c r="F2348" s="4">
        <v>0</v>
      </c>
      <c r="G2348" s="4">
        <v>85.96</v>
      </c>
      <c r="H2348" s="4">
        <v>1346.66</v>
      </c>
      <c r="I2348" s="5">
        <f t="shared" si="72"/>
        <v>2033.1200000000001</v>
      </c>
      <c r="J2348" s="11" t="str">
        <f t="shared" si="73"/>
        <v>P0196|Jul</v>
      </c>
    </row>
    <row r="2349" spans="1:10" ht="15" customHeight="1" x14ac:dyDescent="0.25">
      <c r="A2349" s="2" t="s">
        <v>427</v>
      </c>
      <c r="B2349" s="2" t="s">
        <v>6</v>
      </c>
      <c r="C2349" s="4">
        <v>27.880473897468999</v>
      </c>
      <c r="D2349" s="4">
        <v>10.32</v>
      </c>
      <c r="E2349" s="4">
        <v>544.82952610253096</v>
      </c>
      <c r="F2349" s="4">
        <v>0</v>
      </c>
      <c r="G2349" s="4">
        <v>85.96</v>
      </c>
      <c r="H2349" s="4">
        <v>1242.2</v>
      </c>
      <c r="I2349" s="5">
        <f t="shared" si="72"/>
        <v>1911.19</v>
      </c>
      <c r="J2349" s="11" t="str">
        <f t="shared" si="73"/>
        <v>P0196|Aug</v>
      </c>
    </row>
    <row r="2350" spans="1:10" ht="15" customHeight="1" x14ac:dyDescent="0.25">
      <c r="A2350" s="2" t="s">
        <v>427</v>
      </c>
      <c r="B2350" s="2" t="s">
        <v>7</v>
      </c>
      <c r="C2350" s="4">
        <v>31.692577185851398</v>
      </c>
      <c r="D2350" s="4">
        <v>5.91</v>
      </c>
      <c r="E2350" s="4">
        <v>448.59742281414901</v>
      </c>
      <c r="F2350" s="4">
        <v>0</v>
      </c>
      <c r="G2350" s="4">
        <v>85.96</v>
      </c>
      <c r="H2350" s="4">
        <v>265.95</v>
      </c>
      <c r="I2350" s="5">
        <f t="shared" si="72"/>
        <v>838.11000000000035</v>
      </c>
      <c r="J2350" s="11" t="str">
        <f t="shared" si="73"/>
        <v>P0196|Sep</v>
      </c>
    </row>
    <row r="2351" spans="1:10" ht="15" customHeight="1" x14ac:dyDescent="0.25">
      <c r="A2351" s="2" t="s">
        <v>427</v>
      </c>
      <c r="B2351" s="2" t="s">
        <v>8</v>
      </c>
      <c r="C2351" s="4">
        <v>34.818100558659197</v>
      </c>
      <c r="D2351" s="4">
        <v>5.09</v>
      </c>
      <c r="E2351" s="4">
        <v>450.34189944134101</v>
      </c>
      <c r="F2351" s="4">
        <v>0</v>
      </c>
      <c r="G2351" s="4">
        <v>85.96</v>
      </c>
      <c r="H2351" s="4">
        <v>183.95</v>
      </c>
      <c r="I2351" s="5">
        <f t="shared" si="72"/>
        <v>760.16000000000031</v>
      </c>
      <c r="J2351" s="11" t="str">
        <f t="shared" si="73"/>
        <v>P0196|Oct</v>
      </c>
    </row>
    <row r="2352" spans="1:10" ht="15" customHeight="1" x14ac:dyDescent="0.25">
      <c r="A2352" s="2" t="s">
        <v>427</v>
      </c>
      <c r="B2352" s="2" t="s">
        <v>9</v>
      </c>
      <c r="C2352" s="4">
        <v>345.02341834136399</v>
      </c>
      <c r="D2352" s="4">
        <v>6.23</v>
      </c>
      <c r="E2352" s="4">
        <v>329.17428605006501</v>
      </c>
      <c r="F2352" s="4">
        <v>103.84229560857101</v>
      </c>
      <c r="G2352" s="4">
        <v>85.96</v>
      </c>
      <c r="H2352" s="4">
        <v>47.47</v>
      </c>
      <c r="I2352" s="5">
        <f t="shared" si="72"/>
        <v>917.7</v>
      </c>
      <c r="J2352" s="11" t="str">
        <f t="shared" si="73"/>
        <v>P0196|Nov</v>
      </c>
    </row>
    <row r="2353" spans="1:10" ht="15" customHeight="1" x14ac:dyDescent="0.25">
      <c r="A2353" s="2" t="s">
        <v>427</v>
      </c>
      <c r="B2353" s="2" t="s">
        <v>10</v>
      </c>
      <c r="C2353" s="4">
        <v>48.137698648922402</v>
      </c>
      <c r="D2353" s="4">
        <v>6.57</v>
      </c>
      <c r="E2353" s="4">
        <v>774.33295413816199</v>
      </c>
      <c r="F2353" s="4">
        <v>97.709347212915503</v>
      </c>
      <c r="G2353" s="4">
        <v>85.96</v>
      </c>
      <c r="H2353" s="4">
        <v>83.75</v>
      </c>
      <c r="I2353" s="5">
        <f t="shared" si="72"/>
        <v>1096.46</v>
      </c>
      <c r="J2353" s="11" t="str">
        <f t="shared" si="73"/>
        <v>P0196|Dec</v>
      </c>
    </row>
    <row r="2354" spans="1:10" ht="15" customHeight="1" x14ac:dyDescent="0.25">
      <c r="A2354" s="2" t="s">
        <v>427</v>
      </c>
      <c r="B2354" s="2" t="s">
        <v>11</v>
      </c>
      <c r="C2354" s="4">
        <v>48.789625648529999</v>
      </c>
      <c r="D2354" s="4">
        <v>4.04</v>
      </c>
      <c r="E2354" s="4">
        <v>889.07979247039998</v>
      </c>
      <c r="F2354" s="4">
        <v>93.490581881069602</v>
      </c>
      <c r="G2354" s="4">
        <v>85.96</v>
      </c>
      <c r="H2354" s="4">
        <v>83.75</v>
      </c>
      <c r="I2354" s="5">
        <f t="shared" si="72"/>
        <v>1205.1099999999997</v>
      </c>
      <c r="J2354" s="11" t="str">
        <f t="shared" si="73"/>
        <v>P0196|Jan</v>
      </c>
    </row>
    <row r="2355" spans="1:10" ht="15" customHeight="1" x14ac:dyDescent="0.25">
      <c r="A2355" s="2" t="s">
        <v>427</v>
      </c>
      <c r="B2355" s="2" t="s">
        <v>12</v>
      </c>
      <c r="C2355" s="4">
        <v>25.3928178068664</v>
      </c>
      <c r="D2355" s="4">
        <v>10.3</v>
      </c>
      <c r="E2355" s="4">
        <v>673.40069322076602</v>
      </c>
      <c r="F2355" s="4">
        <v>106.216488972368</v>
      </c>
      <c r="G2355" s="4">
        <v>85.96</v>
      </c>
      <c r="H2355" s="4">
        <v>83.75</v>
      </c>
      <c r="I2355" s="5">
        <f t="shared" si="72"/>
        <v>985.02000000000044</v>
      </c>
      <c r="J2355" s="11" t="str">
        <f t="shared" si="73"/>
        <v>P0196|Feb</v>
      </c>
    </row>
    <row r="2356" spans="1:10" ht="15" customHeight="1" x14ac:dyDescent="0.25">
      <c r="A2356" s="2" t="s">
        <v>427</v>
      </c>
      <c r="B2356" s="2" t="s">
        <v>13</v>
      </c>
      <c r="C2356" s="4">
        <v>33.896214643854996</v>
      </c>
      <c r="D2356" s="4">
        <v>9.02</v>
      </c>
      <c r="E2356" s="4">
        <v>653.71271098863303</v>
      </c>
      <c r="F2356" s="4">
        <v>103.111074367513</v>
      </c>
      <c r="G2356" s="4">
        <v>85.96</v>
      </c>
      <c r="H2356" s="4">
        <v>83.75</v>
      </c>
      <c r="I2356" s="5">
        <f t="shared" si="72"/>
        <v>969.45000000000107</v>
      </c>
      <c r="J2356" s="11" t="str">
        <f t="shared" si="73"/>
        <v>P0196|Mar</v>
      </c>
    </row>
    <row r="2357" spans="1:10" ht="15" customHeight="1" x14ac:dyDescent="0.25">
      <c r="A2357" s="2" t="s">
        <v>429</v>
      </c>
      <c r="B2357" s="2" t="s">
        <v>2</v>
      </c>
      <c r="C2357" s="4">
        <v>80.072984409799602</v>
      </c>
      <c r="D2357" s="4">
        <v>16.14</v>
      </c>
      <c r="E2357" s="4">
        <v>653.65701559019999</v>
      </c>
      <c r="F2357" s="4">
        <v>0</v>
      </c>
      <c r="G2357" s="4">
        <v>85.96</v>
      </c>
      <c r="H2357" s="4">
        <v>99.37</v>
      </c>
      <c r="I2357" s="5">
        <f t="shared" si="72"/>
        <v>935.19999999999959</v>
      </c>
      <c r="J2357" s="11" t="str">
        <f t="shared" si="73"/>
        <v>P0197|Apr</v>
      </c>
    </row>
    <row r="2358" spans="1:10" ht="15" customHeight="1" x14ac:dyDescent="0.25">
      <c r="A2358" s="2" t="s">
        <v>429</v>
      </c>
      <c r="B2358" s="2" t="s">
        <v>3</v>
      </c>
      <c r="C2358" s="4">
        <v>79.595490179502306</v>
      </c>
      <c r="D2358" s="4">
        <v>22.16</v>
      </c>
      <c r="E2358" s="4">
        <v>647.08450982049806</v>
      </c>
      <c r="F2358" s="4">
        <v>0</v>
      </c>
      <c r="G2358" s="4">
        <v>85.96</v>
      </c>
      <c r="H2358" s="4">
        <v>646.23</v>
      </c>
      <c r="I2358" s="5">
        <f t="shared" si="72"/>
        <v>1481.0300000000004</v>
      </c>
      <c r="J2358" s="11" t="str">
        <f t="shared" si="73"/>
        <v>P0197|May</v>
      </c>
    </row>
    <row r="2359" spans="1:10" ht="15" customHeight="1" x14ac:dyDescent="0.25">
      <c r="A2359" s="2" t="s">
        <v>429</v>
      </c>
      <c r="B2359" s="2" t="s">
        <v>4</v>
      </c>
      <c r="C2359" s="4">
        <v>55.854511917943903</v>
      </c>
      <c r="D2359" s="4">
        <v>18.899999999999999</v>
      </c>
      <c r="E2359" s="4">
        <v>649.37548808205599</v>
      </c>
      <c r="F2359" s="4">
        <v>0</v>
      </c>
      <c r="G2359" s="4">
        <v>85.96</v>
      </c>
      <c r="H2359" s="4">
        <v>837.3</v>
      </c>
      <c r="I2359" s="5">
        <f t="shared" si="72"/>
        <v>1647.3899999999999</v>
      </c>
      <c r="J2359" s="11" t="str">
        <f t="shared" si="73"/>
        <v>P0197|Jun</v>
      </c>
    </row>
    <row r="2360" spans="1:10" ht="15" customHeight="1" x14ac:dyDescent="0.25">
      <c r="A2360" s="2" t="s">
        <v>429</v>
      </c>
      <c r="B2360" s="2" t="s">
        <v>5</v>
      </c>
      <c r="C2360" s="4">
        <v>68.262565628281394</v>
      </c>
      <c r="D2360" s="4">
        <v>19.18</v>
      </c>
      <c r="E2360" s="4">
        <v>803.68743437171895</v>
      </c>
      <c r="F2360" s="4">
        <v>0</v>
      </c>
      <c r="G2360" s="4">
        <v>85.96</v>
      </c>
      <c r="H2360" s="4">
        <v>2244.4299999999998</v>
      </c>
      <c r="I2360" s="5">
        <f t="shared" si="72"/>
        <v>3221.5200000000004</v>
      </c>
      <c r="J2360" s="11" t="str">
        <f t="shared" si="73"/>
        <v>P0197|Jul</v>
      </c>
    </row>
    <row r="2361" spans="1:10" ht="15" customHeight="1" x14ac:dyDescent="0.25">
      <c r="A2361" s="2" t="s">
        <v>429</v>
      </c>
      <c r="B2361" s="2" t="s">
        <v>6</v>
      </c>
      <c r="C2361" s="4">
        <v>86.932818993574202</v>
      </c>
      <c r="D2361" s="4">
        <v>10.47</v>
      </c>
      <c r="E2361" s="4">
        <v>631.65718100642596</v>
      </c>
      <c r="F2361" s="4">
        <v>0</v>
      </c>
      <c r="G2361" s="4">
        <v>85.96</v>
      </c>
      <c r="H2361" s="4">
        <v>2070.33</v>
      </c>
      <c r="I2361" s="5">
        <f t="shared" si="72"/>
        <v>2885.3500000000004</v>
      </c>
      <c r="J2361" s="11" t="str">
        <f t="shared" si="73"/>
        <v>P0197|Aug</v>
      </c>
    </row>
    <row r="2362" spans="1:10" ht="15" customHeight="1" x14ac:dyDescent="0.25">
      <c r="A2362" s="2" t="s">
        <v>429</v>
      </c>
      <c r="B2362" s="2" t="s">
        <v>7</v>
      </c>
      <c r="C2362" s="4">
        <v>466.02449799726401</v>
      </c>
      <c r="D2362" s="4">
        <v>6.02</v>
      </c>
      <c r="E2362" s="4">
        <v>506.63550200273602</v>
      </c>
      <c r="F2362" s="4">
        <v>0</v>
      </c>
      <c r="G2362" s="4">
        <v>85.96</v>
      </c>
      <c r="H2362" s="4">
        <v>443.25</v>
      </c>
      <c r="I2362" s="5">
        <f t="shared" si="72"/>
        <v>1507.89</v>
      </c>
      <c r="J2362" s="11" t="str">
        <f t="shared" si="73"/>
        <v>P0197|Sep</v>
      </c>
    </row>
    <row r="2363" spans="1:10" ht="15" customHeight="1" x14ac:dyDescent="0.25">
      <c r="A2363" s="2" t="s">
        <v>429</v>
      </c>
      <c r="B2363" s="2" t="s">
        <v>8</v>
      </c>
      <c r="C2363" s="4">
        <v>61.027819646946298</v>
      </c>
      <c r="D2363" s="4">
        <v>10.41</v>
      </c>
      <c r="E2363" s="4">
        <v>665.222180353054</v>
      </c>
      <c r="F2363" s="4">
        <v>0</v>
      </c>
      <c r="G2363" s="4">
        <v>85.96</v>
      </c>
      <c r="H2363" s="4">
        <v>306.58</v>
      </c>
      <c r="I2363" s="5">
        <f t="shared" si="72"/>
        <v>1129.2000000000003</v>
      </c>
      <c r="J2363" s="11" t="str">
        <f t="shared" si="73"/>
        <v>P0197|Oct</v>
      </c>
    </row>
    <row r="2364" spans="1:10" ht="15" customHeight="1" x14ac:dyDescent="0.25">
      <c r="A2364" s="2" t="s">
        <v>429</v>
      </c>
      <c r="B2364" s="2" t="s">
        <v>9</v>
      </c>
      <c r="C2364" s="4">
        <v>65.203656447103199</v>
      </c>
      <c r="D2364" s="4">
        <v>16.940000000000001</v>
      </c>
      <c r="E2364" s="4">
        <v>768.62803173158204</v>
      </c>
      <c r="F2364" s="4">
        <v>163.698311821315</v>
      </c>
      <c r="G2364" s="4">
        <v>85.96</v>
      </c>
      <c r="H2364" s="4">
        <v>79.11</v>
      </c>
      <c r="I2364" s="5">
        <f t="shared" si="72"/>
        <v>1179.5400000000002</v>
      </c>
      <c r="J2364" s="11" t="str">
        <f t="shared" si="73"/>
        <v>P0197|Nov</v>
      </c>
    </row>
    <row r="2365" spans="1:10" ht="15" customHeight="1" x14ac:dyDescent="0.25">
      <c r="A2365" s="2" t="s">
        <v>429</v>
      </c>
      <c r="B2365" s="2" t="s">
        <v>10</v>
      </c>
      <c r="C2365" s="4">
        <v>220.53166494983</v>
      </c>
      <c r="D2365" s="4">
        <v>16.34</v>
      </c>
      <c r="E2365" s="4">
        <v>1106.22906413338</v>
      </c>
      <c r="F2365" s="4">
        <v>141.35927091679099</v>
      </c>
      <c r="G2365" s="4">
        <v>85.96</v>
      </c>
      <c r="H2365" s="4">
        <v>139.59</v>
      </c>
      <c r="I2365" s="5">
        <f t="shared" si="72"/>
        <v>1710.0100000000009</v>
      </c>
      <c r="J2365" s="11" t="str">
        <f t="shared" si="73"/>
        <v>P0197|Dec</v>
      </c>
    </row>
    <row r="2366" spans="1:10" ht="15" customHeight="1" x14ac:dyDescent="0.25">
      <c r="A2366" s="2" t="s">
        <v>429</v>
      </c>
      <c r="B2366" s="2" t="s">
        <v>11</v>
      </c>
      <c r="C2366" s="4">
        <v>46.9971226721525</v>
      </c>
      <c r="D2366" s="4">
        <v>11.38</v>
      </c>
      <c r="E2366" s="4">
        <v>1137.1432438285001</v>
      </c>
      <c r="F2366" s="4">
        <v>145.30963349935001</v>
      </c>
      <c r="G2366" s="4">
        <v>85.96</v>
      </c>
      <c r="H2366" s="4">
        <v>139.59</v>
      </c>
      <c r="I2366" s="5">
        <f t="shared" si="72"/>
        <v>1566.3800000000026</v>
      </c>
      <c r="J2366" s="11" t="str">
        <f t="shared" si="73"/>
        <v>P0197|Jan</v>
      </c>
    </row>
    <row r="2367" spans="1:10" ht="15" customHeight="1" x14ac:dyDescent="0.25">
      <c r="A2367" s="2" t="s">
        <v>429</v>
      </c>
      <c r="B2367" s="2" t="s">
        <v>12</v>
      </c>
      <c r="C2367" s="4">
        <v>408.17437549480502</v>
      </c>
      <c r="D2367" s="4">
        <v>15.58</v>
      </c>
      <c r="E2367" s="4">
        <v>888.98685406546599</v>
      </c>
      <c r="F2367" s="4">
        <v>141.99877043972899</v>
      </c>
      <c r="G2367" s="4">
        <v>85.96</v>
      </c>
      <c r="H2367" s="4">
        <v>139.59</v>
      </c>
      <c r="I2367" s="5">
        <f t="shared" si="72"/>
        <v>1680.29</v>
      </c>
      <c r="J2367" s="11" t="str">
        <f t="shared" si="73"/>
        <v>P0197|Feb</v>
      </c>
    </row>
    <row r="2368" spans="1:10" ht="15" customHeight="1" x14ac:dyDescent="0.25">
      <c r="A2368" s="2" t="s">
        <v>429</v>
      </c>
      <c r="B2368" s="2" t="s">
        <v>13</v>
      </c>
      <c r="C2368" s="4">
        <v>34.9056044130486</v>
      </c>
      <c r="D2368" s="4">
        <v>12.44</v>
      </c>
      <c r="E2368" s="4">
        <v>959.56250496071095</v>
      </c>
      <c r="F2368" s="4">
        <v>153.27189062624001</v>
      </c>
      <c r="G2368" s="4">
        <v>85.96</v>
      </c>
      <c r="H2368" s="4">
        <v>139.59</v>
      </c>
      <c r="I2368" s="5">
        <f t="shared" si="72"/>
        <v>1385.7299999999996</v>
      </c>
      <c r="J2368" s="11" t="str">
        <f t="shared" si="73"/>
        <v>P0197|Mar</v>
      </c>
    </row>
    <row r="2369" spans="1:10" ht="15" customHeight="1" x14ac:dyDescent="0.25">
      <c r="A2369" s="2" t="s">
        <v>431</v>
      </c>
      <c r="B2369" s="2" t="s">
        <v>2</v>
      </c>
      <c r="C2369" s="4">
        <v>16.081298027463401</v>
      </c>
      <c r="D2369" s="4">
        <v>7.95</v>
      </c>
      <c r="E2369" s="4">
        <v>458.85870197253701</v>
      </c>
      <c r="F2369" s="4">
        <v>0</v>
      </c>
      <c r="G2369" s="4">
        <v>85.96</v>
      </c>
      <c r="H2369" s="4">
        <v>59.62</v>
      </c>
      <c r="I2369" s="5">
        <f t="shared" si="72"/>
        <v>628.47000000000037</v>
      </c>
      <c r="J2369" s="11" t="str">
        <f t="shared" si="73"/>
        <v>P0198|Apr</v>
      </c>
    </row>
    <row r="2370" spans="1:10" ht="15" customHeight="1" x14ac:dyDescent="0.25">
      <c r="A2370" s="2" t="s">
        <v>431</v>
      </c>
      <c r="B2370" s="2" t="s">
        <v>3</v>
      </c>
      <c r="C2370" s="4">
        <v>17.509561458240501</v>
      </c>
      <c r="D2370" s="4">
        <v>10.9</v>
      </c>
      <c r="E2370" s="4">
        <v>451.32043854175998</v>
      </c>
      <c r="F2370" s="4">
        <v>0</v>
      </c>
      <c r="G2370" s="4">
        <v>85.96</v>
      </c>
      <c r="H2370" s="4">
        <v>387.74</v>
      </c>
      <c r="I2370" s="5">
        <f t="shared" si="72"/>
        <v>953.43000000000052</v>
      </c>
      <c r="J2370" s="11" t="str">
        <f t="shared" si="73"/>
        <v>P0198|May</v>
      </c>
    </row>
    <row r="2371" spans="1:10" ht="15" customHeight="1" x14ac:dyDescent="0.25">
      <c r="A2371" s="2" t="s">
        <v>431</v>
      </c>
      <c r="B2371" s="2" t="s">
        <v>4</v>
      </c>
      <c r="C2371" s="4">
        <v>36.4986885245902</v>
      </c>
      <c r="D2371" s="4">
        <v>4.04</v>
      </c>
      <c r="E2371" s="4">
        <v>432.22131147541</v>
      </c>
      <c r="F2371" s="4">
        <v>0</v>
      </c>
      <c r="G2371" s="4">
        <v>85.96</v>
      </c>
      <c r="H2371" s="4">
        <v>502.38</v>
      </c>
      <c r="I2371" s="5">
        <f t="shared" si="72"/>
        <v>1061.1000000000004</v>
      </c>
      <c r="J2371" s="11" t="str">
        <f t="shared" si="73"/>
        <v>P0198|Jun</v>
      </c>
    </row>
    <row r="2372" spans="1:10" ht="15" customHeight="1" x14ac:dyDescent="0.25">
      <c r="A2372" s="2" t="s">
        <v>431</v>
      </c>
      <c r="B2372" s="2" t="s">
        <v>5</v>
      </c>
      <c r="C2372" s="4">
        <v>67.496551724137902</v>
      </c>
      <c r="D2372" s="4">
        <v>4.38</v>
      </c>
      <c r="E2372" s="4">
        <v>421.85344827586198</v>
      </c>
      <c r="F2372" s="4">
        <v>0</v>
      </c>
      <c r="G2372" s="4">
        <v>85.96</v>
      </c>
      <c r="H2372" s="4">
        <v>1346.66</v>
      </c>
      <c r="I2372" s="5">
        <f t="shared" si="72"/>
        <v>1926.35</v>
      </c>
      <c r="J2372" s="11" t="str">
        <f t="shared" si="73"/>
        <v>P0198|Jul</v>
      </c>
    </row>
    <row r="2373" spans="1:10" ht="15" customHeight="1" x14ac:dyDescent="0.25">
      <c r="A2373" s="2" t="s">
        <v>431</v>
      </c>
      <c r="B2373" s="2" t="s">
        <v>6</v>
      </c>
      <c r="C2373" s="4">
        <v>56.697063621533403</v>
      </c>
      <c r="D2373" s="4">
        <v>9.26</v>
      </c>
      <c r="E2373" s="4">
        <v>419.40293637846702</v>
      </c>
      <c r="F2373" s="4">
        <v>0</v>
      </c>
      <c r="G2373" s="4">
        <v>85.96</v>
      </c>
      <c r="H2373" s="4">
        <v>1242.2</v>
      </c>
      <c r="I2373" s="5">
        <f t="shared" ref="I2373:I2436" si="74">SUM(C2373:H2373)</f>
        <v>1813.5200000000004</v>
      </c>
      <c r="J2373" s="11" t="str">
        <f t="shared" ref="J2373:J2436" si="75">A2373&amp;"|"&amp;B2373</f>
        <v>P0198|Aug</v>
      </c>
    </row>
    <row r="2374" spans="1:10" ht="15" customHeight="1" x14ac:dyDescent="0.25">
      <c r="A2374" s="2" t="s">
        <v>431</v>
      </c>
      <c r="B2374" s="2" t="s">
        <v>7</v>
      </c>
      <c r="C2374" s="4">
        <v>26.201054494603</v>
      </c>
      <c r="D2374" s="4">
        <v>8.1300000000000008</v>
      </c>
      <c r="E2374" s="4">
        <v>441.108945505397</v>
      </c>
      <c r="F2374" s="4">
        <v>0</v>
      </c>
      <c r="G2374" s="4">
        <v>85.96</v>
      </c>
      <c r="H2374" s="4">
        <v>265.95</v>
      </c>
      <c r="I2374" s="5">
        <f t="shared" si="74"/>
        <v>827.34999999999991</v>
      </c>
      <c r="J2374" s="11" t="str">
        <f t="shared" si="75"/>
        <v>P0198|Sep</v>
      </c>
    </row>
    <row r="2375" spans="1:10" ht="15" customHeight="1" x14ac:dyDescent="0.25">
      <c r="A2375" s="2" t="s">
        <v>431</v>
      </c>
      <c r="B2375" s="2" t="s">
        <v>8</v>
      </c>
      <c r="C2375" s="4">
        <v>32.913373400542802</v>
      </c>
      <c r="D2375" s="4">
        <v>11.43</v>
      </c>
      <c r="E2375" s="4">
        <v>441.296626599457</v>
      </c>
      <c r="F2375" s="4">
        <v>0</v>
      </c>
      <c r="G2375" s="4">
        <v>85.96</v>
      </c>
      <c r="H2375" s="4">
        <v>183.95</v>
      </c>
      <c r="I2375" s="5">
        <f t="shared" si="74"/>
        <v>755.54999999999973</v>
      </c>
      <c r="J2375" s="11" t="str">
        <f t="shared" si="75"/>
        <v>P0198|Oct</v>
      </c>
    </row>
    <row r="2376" spans="1:10" ht="15" customHeight="1" x14ac:dyDescent="0.25">
      <c r="A2376" s="2" t="s">
        <v>431</v>
      </c>
      <c r="B2376" s="2" t="s">
        <v>9</v>
      </c>
      <c r="C2376" s="4">
        <v>62.5135776024051</v>
      </c>
      <c r="D2376" s="4">
        <v>13.08</v>
      </c>
      <c r="E2376" s="4">
        <v>383.82412626832001</v>
      </c>
      <c r="F2376" s="4">
        <v>121.08229612927499</v>
      </c>
      <c r="G2376" s="4">
        <v>85.96</v>
      </c>
      <c r="H2376" s="4">
        <v>47.47</v>
      </c>
      <c r="I2376" s="5">
        <f t="shared" si="74"/>
        <v>713.93000000000018</v>
      </c>
      <c r="J2376" s="11" t="str">
        <f t="shared" si="75"/>
        <v>P0198|Nov</v>
      </c>
    </row>
    <row r="2377" spans="1:10" ht="15" customHeight="1" x14ac:dyDescent="0.25">
      <c r="A2377" s="2" t="s">
        <v>431</v>
      </c>
      <c r="B2377" s="2" t="s">
        <v>10</v>
      </c>
      <c r="C2377" s="4">
        <v>17.5645264040235</v>
      </c>
      <c r="D2377" s="4">
        <v>7.83</v>
      </c>
      <c r="E2377" s="4">
        <v>776.17383454768196</v>
      </c>
      <c r="F2377" s="4">
        <v>97.941639048294505</v>
      </c>
      <c r="G2377" s="4">
        <v>85.96</v>
      </c>
      <c r="H2377" s="4">
        <v>83.75</v>
      </c>
      <c r="I2377" s="5">
        <f t="shared" si="74"/>
        <v>1069.22</v>
      </c>
      <c r="J2377" s="11" t="str">
        <f t="shared" si="75"/>
        <v>P0198|Dec</v>
      </c>
    </row>
    <row r="2378" spans="1:10" ht="15" customHeight="1" x14ac:dyDescent="0.25">
      <c r="A2378" s="2" t="s">
        <v>431</v>
      </c>
      <c r="B2378" s="2" t="s">
        <v>11</v>
      </c>
      <c r="C2378" s="4">
        <v>17.2261056893079</v>
      </c>
      <c r="D2378" s="4">
        <v>11.05</v>
      </c>
      <c r="E2378" s="4">
        <v>666.22002307797595</v>
      </c>
      <c r="F2378" s="4">
        <v>105.08387123271601</v>
      </c>
      <c r="G2378" s="4">
        <v>85.96</v>
      </c>
      <c r="H2378" s="4">
        <v>83.75</v>
      </c>
      <c r="I2378" s="5">
        <f t="shared" si="74"/>
        <v>969.28999999999985</v>
      </c>
      <c r="J2378" s="11" t="str">
        <f t="shared" si="75"/>
        <v>P0198|Jan</v>
      </c>
    </row>
    <row r="2379" spans="1:10" ht="15" customHeight="1" x14ac:dyDescent="0.25">
      <c r="A2379" s="2" t="s">
        <v>431</v>
      </c>
      <c r="B2379" s="2" t="s">
        <v>12</v>
      </c>
      <c r="C2379" s="4">
        <v>45.646431023425997</v>
      </c>
      <c r="D2379" s="4">
        <v>6.01</v>
      </c>
      <c r="E2379" s="4">
        <v>656.43336225432904</v>
      </c>
      <c r="F2379" s="4">
        <v>103.540206722245</v>
      </c>
      <c r="G2379" s="4">
        <v>85.96</v>
      </c>
      <c r="H2379" s="4">
        <v>83.75</v>
      </c>
      <c r="I2379" s="5">
        <f t="shared" si="74"/>
        <v>981.34</v>
      </c>
      <c r="J2379" s="11" t="str">
        <f t="shared" si="75"/>
        <v>P0198|Feb</v>
      </c>
    </row>
    <row r="2380" spans="1:10" ht="15" customHeight="1" x14ac:dyDescent="0.25">
      <c r="A2380" s="2" t="s">
        <v>431</v>
      </c>
      <c r="B2380" s="2" t="s">
        <v>13</v>
      </c>
      <c r="C2380" s="4">
        <v>52.789358947194998</v>
      </c>
      <c r="D2380" s="4">
        <v>7.71</v>
      </c>
      <c r="E2380" s="4">
        <v>524.17261106010301</v>
      </c>
      <c r="F2380" s="4">
        <v>110.238029992702</v>
      </c>
      <c r="G2380" s="4">
        <v>85.96</v>
      </c>
      <c r="H2380" s="4">
        <v>83.75</v>
      </c>
      <c r="I2380" s="5">
        <f t="shared" si="74"/>
        <v>864.62</v>
      </c>
      <c r="J2380" s="11" t="str">
        <f t="shared" si="75"/>
        <v>P0198|Mar</v>
      </c>
    </row>
    <row r="2381" spans="1:10" ht="15" customHeight="1" x14ac:dyDescent="0.25">
      <c r="A2381" s="2" t="s">
        <v>433</v>
      </c>
      <c r="B2381" s="2" t="s">
        <v>2</v>
      </c>
      <c r="C2381" s="4">
        <v>56.384448818897603</v>
      </c>
      <c r="D2381" s="4">
        <v>11.37</v>
      </c>
      <c r="E2381" s="4">
        <v>437.465551181102</v>
      </c>
      <c r="F2381" s="4">
        <v>0</v>
      </c>
      <c r="G2381" s="4">
        <v>85.96</v>
      </c>
      <c r="H2381" s="4">
        <v>59.62</v>
      </c>
      <c r="I2381" s="5">
        <f t="shared" si="74"/>
        <v>650.79999999999961</v>
      </c>
      <c r="J2381" s="11" t="str">
        <f t="shared" si="75"/>
        <v>P0199|Apr</v>
      </c>
    </row>
    <row r="2382" spans="1:10" ht="15" customHeight="1" x14ac:dyDescent="0.25">
      <c r="A2382" s="2" t="s">
        <v>433</v>
      </c>
      <c r="B2382" s="2" t="s">
        <v>3</v>
      </c>
      <c r="C2382" s="4">
        <v>28.8925315354502</v>
      </c>
      <c r="D2382" s="4">
        <v>13.81</v>
      </c>
      <c r="E2382" s="4">
        <v>448.97746846454999</v>
      </c>
      <c r="F2382" s="4">
        <v>0</v>
      </c>
      <c r="G2382" s="4">
        <v>85.96</v>
      </c>
      <c r="H2382" s="4">
        <v>387.74</v>
      </c>
      <c r="I2382" s="5">
        <f t="shared" si="74"/>
        <v>965.38000000000022</v>
      </c>
      <c r="J2382" s="11" t="str">
        <f t="shared" si="75"/>
        <v>P0199|May</v>
      </c>
    </row>
    <row r="2383" spans="1:10" ht="15" customHeight="1" x14ac:dyDescent="0.25">
      <c r="A2383" s="2" t="s">
        <v>433</v>
      </c>
      <c r="B2383" s="2" t="s">
        <v>4</v>
      </c>
      <c r="C2383" s="4">
        <v>28.758318276581001</v>
      </c>
      <c r="D2383" s="4">
        <v>5.36</v>
      </c>
      <c r="E2383" s="4">
        <v>436.22168172341901</v>
      </c>
      <c r="F2383" s="4">
        <v>0</v>
      </c>
      <c r="G2383" s="4">
        <v>85.96</v>
      </c>
      <c r="H2383" s="4">
        <v>502.38</v>
      </c>
      <c r="I2383" s="5">
        <f t="shared" si="74"/>
        <v>1058.68</v>
      </c>
      <c r="J2383" s="11" t="str">
        <f t="shared" si="75"/>
        <v>P0199|Jun</v>
      </c>
    </row>
    <row r="2384" spans="1:10" ht="15" customHeight="1" x14ac:dyDescent="0.25">
      <c r="A2384" s="2" t="s">
        <v>433</v>
      </c>
      <c r="B2384" s="2" t="s">
        <v>5</v>
      </c>
      <c r="C2384" s="4">
        <v>53.370710438679403</v>
      </c>
      <c r="D2384" s="4">
        <v>9.2899999999999991</v>
      </c>
      <c r="E2384" s="4">
        <v>423.35928956132102</v>
      </c>
      <c r="F2384" s="4">
        <v>0</v>
      </c>
      <c r="G2384" s="4">
        <v>85.96</v>
      </c>
      <c r="H2384" s="4">
        <v>1346.66</v>
      </c>
      <c r="I2384" s="5">
        <f t="shared" si="74"/>
        <v>1918.6400000000006</v>
      </c>
      <c r="J2384" s="11" t="str">
        <f t="shared" si="75"/>
        <v>P0199|Jul</v>
      </c>
    </row>
    <row r="2385" spans="1:10" ht="15" customHeight="1" x14ac:dyDescent="0.25">
      <c r="A2385" s="2" t="s">
        <v>433</v>
      </c>
      <c r="B2385" s="2" t="s">
        <v>6</v>
      </c>
      <c r="C2385" s="4">
        <v>37.565714650984397</v>
      </c>
      <c r="D2385" s="4">
        <v>16.57</v>
      </c>
      <c r="E2385" s="4">
        <v>434.84428534901599</v>
      </c>
      <c r="F2385" s="4">
        <v>0</v>
      </c>
      <c r="G2385" s="4">
        <v>85.96</v>
      </c>
      <c r="H2385" s="4">
        <v>1242.2</v>
      </c>
      <c r="I2385" s="5">
        <f t="shared" si="74"/>
        <v>1817.1400000000003</v>
      </c>
      <c r="J2385" s="11" t="str">
        <f t="shared" si="75"/>
        <v>P0199|Aug</v>
      </c>
    </row>
    <row r="2386" spans="1:10" ht="15" customHeight="1" x14ac:dyDescent="0.25">
      <c r="A2386" s="2" t="s">
        <v>433</v>
      </c>
      <c r="B2386" s="2" t="s">
        <v>7</v>
      </c>
      <c r="C2386" s="4">
        <v>43.533952216707299</v>
      </c>
      <c r="D2386" s="4">
        <v>4.04</v>
      </c>
      <c r="E2386" s="4">
        <v>432.53604778329299</v>
      </c>
      <c r="F2386" s="4">
        <v>0</v>
      </c>
      <c r="G2386" s="4">
        <v>85.96</v>
      </c>
      <c r="H2386" s="4">
        <v>265.95</v>
      </c>
      <c r="I2386" s="5">
        <f t="shared" si="74"/>
        <v>832.02000000000021</v>
      </c>
      <c r="J2386" s="11" t="str">
        <f t="shared" si="75"/>
        <v>P0199|Sep</v>
      </c>
    </row>
    <row r="2387" spans="1:10" ht="15" customHeight="1" x14ac:dyDescent="0.25">
      <c r="A2387" s="2" t="s">
        <v>433</v>
      </c>
      <c r="B2387" s="2" t="s">
        <v>8</v>
      </c>
      <c r="C2387" s="4">
        <v>81.057427881807897</v>
      </c>
      <c r="D2387" s="4">
        <v>6.42</v>
      </c>
      <c r="E2387" s="4">
        <v>428.39257211819199</v>
      </c>
      <c r="F2387" s="4">
        <v>0</v>
      </c>
      <c r="G2387" s="4">
        <v>85.96</v>
      </c>
      <c r="H2387" s="4">
        <v>183.95</v>
      </c>
      <c r="I2387" s="5">
        <f t="shared" si="74"/>
        <v>785.78</v>
      </c>
      <c r="J2387" s="11" t="str">
        <f t="shared" si="75"/>
        <v>P0199|Oct</v>
      </c>
    </row>
    <row r="2388" spans="1:10" ht="15" customHeight="1" x14ac:dyDescent="0.25">
      <c r="A2388" s="2" t="s">
        <v>433</v>
      </c>
      <c r="B2388" s="2" t="s">
        <v>9</v>
      </c>
      <c r="C2388" s="4">
        <v>16.584362134298299</v>
      </c>
      <c r="D2388" s="4">
        <v>18.23</v>
      </c>
      <c r="E2388" s="4">
        <v>407.53381353907099</v>
      </c>
      <c r="F2388" s="4">
        <v>128.56182432663101</v>
      </c>
      <c r="G2388" s="4">
        <v>85.96</v>
      </c>
      <c r="H2388" s="4">
        <v>47.47</v>
      </c>
      <c r="I2388" s="5">
        <f t="shared" si="74"/>
        <v>704.34000000000037</v>
      </c>
      <c r="J2388" s="11" t="str">
        <f t="shared" si="75"/>
        <v>P0199|Nov</v>
      </c>
    </row>
    <row r="2389" spans="1:10" ht="15" customHeight="1" x14ac:dyDescent="0.25">
      <c r="A2389" s="2" t="s">
        <v>433</v>
      </c>
      <c r="B2389" s="2" t="s">
        <v>10</v>
      </c>
      <c r="C2389" s="4">
        <v>14.0100990044476</v>
      </c>
      <c r="D2389" s="4">
        <v>5.98</v>
      </c>
      <c r="E2389" s="4">
        <v>899.75660603390099</v>
      </c>
      <c r="F2389" s="4">
        <v>94.613294961651306</v>
      </c>
      <c r="G2389" s="4">
        <v>85.96</v>
      </c>
      <c r="H2389" s="4">
        <v>83.75</v>
      </c>
      <c r="I2389" s="5">
        <f t="shared" si="74"/>
        <v>1184.07</v>
      </c>
      <c r="J2389" s="11" t="str">
        <f t="shared" si="75"/>
        <v>P0199|Dec</v>
      </c>
    </row>
    <row r="2390" spans="1:10" ht="15" customHeight="1" x14ac:dyDescent="0.25">
      <c r="A2390" s="2" t="s">
        <v>433</v>
      </c>
      <c r="B2390" s="2" t="s">
        <v>11</v>
      </c>
      <c r="C2390" s="4">
        <v>47.305323030860599</v>
      </c>
      <c r="D2390" s="4">
        <v>9.6199999999999992</v>
      </c>
      <c r="E2390" s="4">
        <v>771.04963587880297</v>
      </c>
      <c r="F2390" s="4">
        <v>97.295041090336397</v>
      </c>
      <c r="G2390" s="4">
        <v>85.96</v>
      </c>
      <c r="H2390" s="4">
        <v>83.75</v>
      </c>
      <c r="I2390" s="5">
        <f t="shared" si="74"/>
        <v>1094.98</v>
      </c>
      <c r="J2390" s="11" t="str">
        <f t="shared" si="75"/>
        <v>P0199|Jan</v>
      </c>
    </row>
    <row r="2391" spans="1:10" ht="15" customHeight="1" x14ac:dyDescent="0.25">
      <c r="A2391" s="2" t="s">
        <v>433</v>
      </c>
      <c r="B2391" s="2" t="s">
        <v>12</v>
      </c>
      <c r="C2391" s="4">
        <v>45.428472651829502</v>
      </c>
      <c r="D2391" s="4">
        <v>19.09</v>
      </c>
      <c r="E2391" s="4">
        <v>652.86427763108304</v>
      </c>
      <c r="F2391" s="4">
        <v>102.977249717088</v>
      </c>
      <c r="G2391" s="4">
        <v>85.96</v>
      </c>
      <c r="H2391" s="4">
        <v>83.75</v>
      </c>
      <c r="I2391" s="5">
        <f t="shared" si="74"/>
        <v>990.07000000000062</v>
      </c>
      <c r="J2391" s="11" t="str">
        <f t="shared" si="75"/>
        <v>P0199|Feb</v>
      </c>
    </row>
    <row r="2392" spans="1:10" ht="15" customHeight="1" x14ac:dyDescent="0.25">
      <c r="A2392" s="2" t="s">
        <v>433</v>
      </c>
      <c r="B2392" s="2" t="s">
        <v>13</v>
      </c>
      <c r="C2392" s="4">
        <v>35.3975771009287</v>
      </c>
      <c r="D2392" s="4">
        <v>5.67</v>
      </c>
      <c r="E2392" s="4">
        <v>659.12729774142997</v>
      </c>
      <c r="F2392" s="4">
        <v>103.965125157641</v>
      </c>
      <c r="G2392" s="4">
        <v>85.96</v>
      </c>
      <c r="H2392" s="4">
        <v>83.75</v>
      </c>
      <c r="I2392" s="5">
        <f t="shared" si="74"/>
        <v>973.86999999999966</v>
      </c>
      <c r="J2392" s="11" t="str">
        <f t="shared" si="75"/>
        <v>P0199|Mar</v>
      </c>
    </row>
    <row r="2393" spans="1:10" ht="15" customHeight="1" x14ac:dyDescent="0.25">
      <c r="A2393" s="2" t="s">
        <v>435</v>
      </c>
      <c r="B2393" s="2" t="s">
        <v>2</v>
      </c>
      <c r="C2393" s="4">
        <v>83.229616189811594</v>
      </c>
      <c r="D2393" s="4">
        <v>12.36</v>
      </c>
      <c r="E2393" s="4">
        <v>428.65038381018798</v>
      </c>
      <c r="F2393" s="4">
        <v>0</v>
      </c>
      <c r="G2393" s="4">
        <v>85.96</v>
      </c>
      <c r="H2393" s="4">
        <v>59.62</v>
      </c>
      <c r="I2393" s="5">
        <f t="shared" si="74"/>
        <v>669.8199999999996</v>
      </c>
      <c r="J2393" s="11" t="str">
        <f t="shared" si="75"/>
        <v>P0200|Apr</v>
      </c>
    </row>
    <row r="2394" spans="1:10" ht="15" customHeight="1" x14ac:dyDescent="0.25">
      <c r="A2394" s="2" t="s">
        <v>435</v>
      </c>
      <c r="B2394" s="2" t="s">
        <v>3</v>
      </c>
      <c r="C2394" s="4">
        <v>38.3535805626599</v>
      </c>
      <c r="D2394" s="4">
        <v>10.15</v>
      </c>
      <c r="E2394" s="4">
        <v>445.39641943734</v>
      </c>
      <c r="F2394" s="4">
        <v>0</v>
      </c>
      <c r="G2394" s="4">
        <v>85.96</v>
      </c>
      <c r="H2394" s="4">
        <v>387.74</v>
      </c>
      <c r="I2394" s="5">
        <f t="shared" si="74"/>
        <v>967.59999999999991</v>
      </c>
      <c r="J2394" s="11" t="str">
        <f t="shared" si="75"/>
        <v>P0200|May</v>
      </c>
    </row>
    <row r="2395" spans="1:10" ht="15" customHeight="1" x14ac:dyDescent="0.25">
      <c r="A2395" s="2" t="s">
        <v>435</v>
      </c>
      <c r="B2395" s="2" t="s">
        <v>4</v>
      </c>
      <c r="C2395" s="4">
        <v>68.904630173989005</v>
      </c>
      <c r="D2395" s="4">
        <v>13.76</v>
      </c>
      <c r="E2395" s="4">
        <v>416.43536982601103</v>
      </c>
      <c r="F2395" s="4">
        <v>0</v>
      </c>
      <c r="G2395" s="4">
        <v>85.96</v>
      </c>
      <c r="H2395" s="4">
        <v>502.38</v>
      </c>
      <c r="I2395" s="5">
        <f t="shared" si="74"/>
        <v>1087.44</v>
      </c>
      <c r="J2395" s="11" t="str">
        <f t="shared" si="75"/>
        <v>P0200|Jun</v>
      </c>
    </row>
    <row r="2396" spans="1:10" ht="15" customHeight="1" x14ac:dyDescent="0.25">
      <c r="A2396" s="2" t="s">
        <v>435</v>
      </c>
      <c r="B2396" s="2" t="s">
        <v>5</v>
      </c>
      <c r="C2396" s="4">
        <v>34.779530325872699</v>
      </c>
      <c r="D2396" s="4">
        <v>7.68</v>
      </c>
      <c r="E2396" s="4">
        <v>538.65046967412695</v>
      </c>
      <c r="F2396" s="4">
        <v>0</v>
      </c>
      <c r="G2396" s="4">
        <v>85.96</v>
      </c>
      <c r="H2396" s="4">
        <v>1346.66</v>
      </c>
      <c r="I2396" s="5">
        <f t="shared" si="74"/>
        <v>2013.7299999999998</v>
      </c>
      <c r="J2396" s="11" t="str">
        <f t="shared" si="75"/>
        <v>P0200|Jul</v>
      </c>
    </row>
    <row r="2397" spans="1:10" ht="15" customHeight="1" x14ac:dyDescent="0.25">
      <c r="A2397" s="2" t="s">
        <v>435</v>
      </c>
      <c r="B2397" s="2" t="s">
        <v>6</v>
      </c>
      <c r="C2397" s="4">
        <v>42.3859949463045</v>
      </c>
      <c r="D2397" s="4">
        <v>13.25</v>
      </c>
      <c r="E2397" s="4">
        <v>426.824005053696</v>
      </c>
      <c r="F2397" s="4">
        <v>0</v>
      </c>
      <c r="G2397" s="4">
        <v>85.96</v>
      </c>
      <c r="H2397" s="4">
        <v>1242.2</v>
      </c>
      <c r="I2397" s="5">
        <f t="shared" si="74"/>
        <v>1810.6200000000006</v>
      </c>
      <c r="J2397" s="11" t="str">
        <f t="shared" si="75"/>
        <v>P0200|Aug</v>
      </c>
    </row>
    <row r="2398" spans="1:10" ht="15" customHeight="1" x14ac:dyDescent="0.25">
      <c r="A2398" s="2" t="s">
        <v>435</v>
      </c>
      <c r="B2398" s="2" t="s">
        <v>7</v>
      </c>
      <c r="C2398" s="4">
        <v>51.077539149888104</v>
      </c>
      <c r="D2398" s="4">
        <v>4.53</v>
      </c>
      <c r="E2398" s="4">
        <v>434.702460850112</v>
      </c>
      <c r="F2398" s="4">
        <v>0</v>
      </c>
      <c r="G2398" s="4">
        <v>85.96</v>
      </c>
      <c r="H2398" s="4">
        <v>265.95</v>
      </c>
      <c r="I2398" s="5">
        <f t="shared" si="74"/>
        <v>842.22</v>
      </c>
      <c r="J2398" s="11" t="str">
        <f t="shared" si="75"/>
        <v>P0200|Sep</v>
      </c>
    </row>
    <row r="2399" spans="1:10" ht="15" customHeight="1" x14ac:dyDescent="0.25">
      <c r="A2399" s="2" t="s">
        <v>435</v>
      </c>
      <c r="B2399" s="2" t="s">
        <v>8</v>
      </c>
      <c r="C2399" s="4">
        <v>48.410226969292403</v>
      </c>
      <c r="D2399" s="4">
        <v>4.04</v>
      </c>
      <c r="E2399" s="4">
        <v>441.579773030708</v>
      </c>
      <c r="F2399" s="4">
        <v>0</v>
      </c>
      <c r="G2399" s="4">
        <v>85.96</v>
      </c>
      <c r="H2399" s="4">
        <v>183.95</v>
      </c>
      <c r="I2399" s="5">
        <f t="shared" si="74"/>
        <v>763.94000000000051</v>
      </c>
      <c r="J2399" s="11" t="str">
        <f t="shared" si="75"/>
        <v>P0200|Oct</v>
      </c>
    </row>
    <row r="2400" spans="1:10" ht="15" customHeight="1" x14ac:dyDescent="0.25">
      <c r="A2400" s="2" t="s">
        <v>435</v>
      </c>
      <c r="B2400" s="2" t="s">
        <v>9</v>
      </c>
      <c r="C2400" s="4">
        <v>22.835041523192199</v>
      </c>
      <c r="D2400" s="4">
        <v>14.14</v>
      </c>
      <c r="E2400" s="4">
        <v>408.30868948754301</v>
      </c>
      <c r="F2400" s="4">
        <v>128.80626898926499</v>
      </c>
      <c r="G2400" s="4">
        <v>85.96</v>
      </c>
      <c r="H2400" s="4">
        <v>47.47</v>
      </c>
      <c r="I2400" s="5">
        <f t="shared" si="74"/>
        <v>707.52000000000021</v>
      </c>
      <c r="J2400" s="11" t="str">
        <f t="shared" si="75"/>
        <v>P0200|Nov</v>
      </c>
    </row>
    <row r="2401" spans="1:10" ht="15" customHeight="1" x14ac:dyDescent="0.25">
      <c r="A2401" s="2" t="s">
        <v>435</v>
      </c>
      <c r="B2401" s="2" t="s">
        <v>10</v>
      </c>
      <c r="C2401" s="4">
        <v>17.026917491386801</v>
      </c>
      <c r="D2401" s="4">
        <v>19.11</v>
      </c>
      <c r="E2401" s="4">
        <v>890.51190753984099</v>
      </c>
      <c r="F2401" s="4">
        <v>93.641174968772702</v>
      </c>
      <c r="G2401" s="4">
        <v>85.96</v>
      </c>
      <c r="H2401" s="4">
        <v>83.75</v>
      </c>
      <c r="I2401" s="5">
        <f t="shared" si="74"/>
        <v>1190.0000000000005</v>
      </c>
      <c r="J2401" s="11" t="str">
        <f t="shared" si="75"/>
        <v>P0200|Dec</v>
      </c>
    </row>
    <row r="2402" spans="1:10" ht="15" customHeight="1" x14ac:dyDescent="0.25">
      <c r="A2402" s="2" t="s">
        <v>435</v>
      </c>
      <c r="B2402" s="2" t="s">
        <v>11</v>
      </c>
      <c r="C2402" s="4">
        <v>16.888335807409302</v>
      </c>
      <c r="D2402" s="4">
        <v>5.27</v>
      </c>
      <c r="E2402" s="4">
        <v>784.82799793468405</v>
      </c>
      <c r="F2402" s="4">
        <v>99.033666257906305</v>
      </c>
      <c r="G2402" s="4">
        <v>85.96</v>
      </c>
      <c r="H2402" s="4">
        <v>83.75</v>
      </c>
      <c r="I2402" s="5">
        <f t="shared" si="74"/>
        <v>1075.7299999999998</v>
      </c>
      <c r="J2402" s="11" t="str">
        <f t="shared" si="75"/>
        <v>P0200|Jan</v>
      </c>
    </row>
    <row r="2403" spans="1:10" ht="15" customHeight="1" x14ac:dyDescent="0.25">
      <c r="A2403" s="2" t="s">
        <v>435</v>
      </c>
      <c r="B2403" s="2" t="s">
        <v>12</v>
      </c>
      <c r="C2403" s="4">
        <v>38.320113756322002</v>
      </c>
      <c r="D2403" s="4">
        <v>14.24</v>
      </c>
      <c r="E2403" s="4">
        <v>779.39214419637904</v>
      </c>
      <c r="F2403" s="4">
        <v>98.347742047298695</v>
      </c>
      <c r="G2403" s="4">
        <v>85.96</v>
      </c>
      <c r="H2403" s="4">
        <v>83.75</v>
      </c>
      <c r="I2403" s="5">
        <f t="shared" si="74"/>
        <v>1100.0099999999998</v>
      </c>
      <c r="J2403" s="11" t="str">
        <f t="shared" si="75"/>
        <v>P0200|Feb</v>
      </c>
    </row>
    <row r="2404" spans="1:10" ht="15" customHeight="1" x14ac:dyDescent="0.25">
      <c r="A2404" s="2" t="s">
        <v>435</v>
      </c>
      <c r="B2404" s="2" t="s">
        <v>13</v>
      </c>
      <c r="C2404" s="4">
        <v>48.376715364104101</v>
      </c>
      <c r="D2404" s="4">
        <v>5.63</v>
      </c>
      <c r="E2404" s="4">
        <v>645.02287152138797</v>
      </c>
      <c r="F2404" s="4">
        <v>101.740413114508</v>
      </c>
      <c r="G2404" s="4">
        <v>85.96</v>
      </c>
      <c r="H2404" s="4">
        <v>83.75</v>
      </c>
      <c r="I2404" s="5">
        <f t="shared" si="74"/>
        <v>970.48000000000013</v>
      </c>
      <c r="J2404" s="11" t="str">
        <f t="shared" si="75"/>
        <v>P0200|Mar</v>
      </c>
    </row>
    <row r="2405" spans="1:10" ht="15" customHeight="1" x14ac:dyDescent="0.25">
      <c r="A2405" s="2" t="s">
        <v>437</v>
      </c>
      <c r="B2405" s="2" t="s">
        <v>2</v>
      </c>
      <c r="C2405" s="4">
        <v>66.298600599791101</v>
      </c>
      <c r="D2405" s="4">
        <v>20.36</v>
      </c>
      <c r="E2405" s="4">
        <v>534.11139940020905</v>
      </c>
      <c r="F2405" s="4">
        <v>0</v>
      </c>
      <c r="G2405" s="4">
        <v>85.96</v>
      </c>
      <c r="H2405" s="4">
        <v>79.5</v>
      </c>
      <c r="I2405" s="5">
        <f t="shared" si="74"/>
        <v>786.23000000000025</v>
      </c>
      <c r="J2405" s="11" t="str">
        <f t="shared" si="75"/>
        <v>P0201|Apr</v>
      </c>
    </row>
    <row r="2406" spans="1:10" ht="15" customHeight="1" x14ac:dyDescent="0.25">
      <c r="A2406" s="2" t="s">
        <v>437</v>
      </c>
      <c r="B2406" s="2" t="s">
        <v>3</v>
      </c>
      <c r="C2406" s="4">
        <v>62.879837398374001</v>
      </c>
      <c r="D2406" s="4">
        <v>19.23</v>
      </c>
      <c r="E2406" s="4">
        <v>532.06016260162596</v>
      </c>
      <c r="F2406" s="4">
        <v>0</v>
      </c>
      <c r="G2406" s="4">
        <v>85.96</v>
      </c>
      <c r="H2406" s="4">
        <v>516.99</v>
      </c>
      <c r="I2406" s="5">
        <f t="shared" si="74"/>
        <v>1217.1199999999999</v>
      </c>
      <c r="J2406" s="11" t="str">
        <f t="shared" si="75"/>
        <v>P0201|May</v>
      </c>
    </row>
    <row r="2407" spans="1:10" ht="15" customHeight="1" x14ac:dyDescent="0.25">
      <c r="A2407" s="2" t="s">
        <v>437</v>
      </c>
      <c r="B2407" s="2" t="s">
        <v>4</v>
      </c>
      <c r="C2407" s="4">
        <v>53.545405256639597</v>
      </c>
      <c r="D2407" s="4">
        <v>4.91</v>
      </c>
      <c r="E2407" s="4">
        <v>529.83459474335996</v>
      </c>
      <c r="F2407" s="4">
        <v>0</v>
      </c>
      <c r="G2407" s="4">
        <v>85.96</v>
      </c>
      <c r="H2407" s="4">
        <v>669.84</v>
      </c>
      <c r="I2407" s="5">
        <f t="shared" si="74"/>
        <v>1344.0899999999997</v>
      </c>
      <c r="J2407" s="11" t="str">
        <f t="shared" si="75"/>
        <v>P0201|Jun</v>
      </c>
    </row>
    <row r="2408" spans="1:10" ht="15" customHeight="1" x14ac:dyDescent="0.25">
      <c r="A2408" s="2" t="s">
        <v>437</v>
      </c>
      <c r="B2408" s="2" t="s">
        <v>5</v>
      </c>
      <c r="C2408" s="4">
        <v>14.986975088968</v>
      </c>
      <c r="D2408" s="4">
        <v>9.41</v>
      </c>
      <c r="E2408" s="4">
        <v>686.90302491103205</v>
      </c>
      <c r="F2408" s="4">
        <v>0</v>
      </c>
      <c r="G2408" s="4">
        <v>85.96</v>
      </c>
      <c r="H2408" s="4">
        <v>1795.54</v>
      </c>
      <c r="I2408" s="5">
        <f t="shared" si="74"/>
        <v>2592.8000000000002</v>
      </c>
      <c r="J2408" s="11" t="str">
        <f t="shared" si="75"/>
        <v>P0201|Jul</v>
      </c>
    </row>
    <row r="2409" spans="1:10" ht="15" customHeight="1" x14ac:dyDescent="0.25">
      <c r="A2409" s="2" t="s">
        <v>437</v>
      </c>
      <c r="B2409" s="2" t="s">
        <v>6</v>
      </c>
      <c r="C2409" s="4">
        <v>21.430073430424699</v>
      </c>
      <c r="D2409" s="4">
        <v>7.49</v>
      </c>
      <c r="E2409" s="4">
        <v>676.19992656957504</v>
      </c>
      <c r="F2409" s="4">
        <v>0</v>
      </c>
      <c r="G2409" s="4">
        <v>85.96</v>
      </c>
      <c r="H2409" s="4">
        <v>1656.27</v>
      </c>
      <c r="I2409" s="5">
        <f t="shared" si="74"/>
        <v>2447.35</v>
      </c>
      <c r="J2409" s="11" t="str">
        <f t="shared" si="75"/>
        <v>P0201|Aug</v>
      </c>
    </row>
    <row r="2410" spans="1:10" ht="15" customHeight="1" x14ac:dyDescent="0.25">
      <c r="A2410" s="2" t="s">
        <v>437</v>
      </c>
      <c r="B2410" s="2" t="s">
        <v>7</v>
      </c>
      <c r="C2410" s="4">
        <v>15.8533199543396</v>
      </c>
      <c r="D2410" s="4">
        <v>9.3699999999999992</v>
      </c>
      <c r="E2410" s="4">
        <v>552.87668004566001</v>
      </c>
      <c r="F2410" s="4">
        <v>0</v>
      </c>
      <c r="G2410" s="4">
        <v>85.96</v>
      </c>
      <c r="H2410" s="4">
        <v>354.6</v>
      </c>
      <c r="I2410" s="5">
        <f t="shared" si="74"/>
        <v>1018.6599999999996</v>
      </c>
      <c r="J2410" s="11" t="str">
        <f t="shared" si="75"/>
        <v>P0201|Sep</v>
      </c>
    </row>
    <row r="2411" spans="1:10" ht="15" customHeight="1" x14ac:dyDescent="0.25">
      <c r="A2411" s="2" t="s">
        <v>437</v>
      </c>
      <c r="B2411" s="2" t="s">
        <v>8</v>
      </c>
      <c r="C2411" s="4">
        <v>54.999490616621998</v>
      </c>
      <c r="D2411" s="4">
        <v>6.37</v>
      </c>
      <c r="E2411" s="4">
        <v>538.97050938337804</v>
      </c>
      <c r="F2411" s="4">
        <v>0</v>
      </c>
      <c r="G2411" s="4">
        <v>85.96</v>
      </c>
      <c r="H2411" s="4">
        <v>245.27</v>
      </c>
      <c r="I2411" s="5">
        <f t="shared" si="74"/>
        <v>931.57</v>
      </c>
      <c r="J2411" s="11" t="str">
        <f t="shared" si="75"/>
        <v>P0201|Oct</v>
      </c>
    </row>
    <row r="2412" spans="1:10" ht="15" customHeight="1" x14ac:dyDescent="0.25">
      <c r="A2412" s="2" t="s">
        <v>437</v>
      </c>
      <c r="B2412" s="2" t="s">
        <v>9</v>
      </c>
      <c r="C2412" s="4">
        <v>56.417228408940602</v>
      </c>
      <c r="D2412" s="4">
        <v>4.04</v>
      </c>
      <c r="E2412" s="4">
        <v>484.047718555747</v>
      </c>
      <c r="F2412" s="4">
        <v>152.69505303531301</v>
      </c>
      <c r="G2412" s="4">
        <v>85.96</v>
      </c>
      <c r="H2412" s="4">
        <v>63.29</v>
      </c>
      <c r="I2412" s="5">
        <f t="shared" si="74"/>
        <v>846.45000000000061</v>
      </c>
      <c r="J2412" s="11" t="str">
        <f t="shared" si="75"/>
        <v>P0201|Nov</v>
      </c>
    </row>
    <row r="2413" spans="1:10" ht="15" customHeight="1" x14ac:dyDescent="0.25">
      <c r="A2413" s="2" t="s">
        <v>437</v>
      </c>
      <c r="B2413" s="2" t="s">
        <v>10</v>
      </c>
      <c r="C2413" s="4">
        <v>10.408331992977301</v>
      </c>
      <c r="D2413" s="4">
        <v>14.19</v>
      </c>
      <c r="E2413" s="4">
        <v>1088.95626663646</v>
      </c>
      <c r="F2413" s="4">
        <v>114.505401370561</v>
      </c>
      <c r="G2413" s="4">
        <v>85.96</v>
      </c>
      <c r="H2413" s="4">
        <v>111.67</v>
      </c>
      <c r="I2413" s="5">
        <f t="shared" si="74"/>
        <v>1425.6899999999985</v>
      </c>
      <c r="J2413" s="11" t="str">
        <f t="shared" si="75"/>
        <v>P0201|Dec</v>
      </c>
    </row>
    <row r="2414" spans="1:10" ht="15" customHeight="1" x14ac:dyDescent="0.25">
      <c r="A2414" s="2" t="s">
        <v>437</v>
      </c>
      <c r="B2414" s="2" t="s">
        <v>11</v>
      </c>
      <c r="C2414" s="4">
        <v>252.38095180113501</v>
      </c>
      <c r="D2414" s="4">
        <v>11.62</v>
      </c>
      <c r="E2414" s="4">
        <v>1039.0150422419099</v>
      </c>
      <c r="F2414" s="4">
        <v>109.25400595695299</v>
      </c>
      <c r="G2414" s="4">
        <v>85.96</v>
      </c>
      <c r="H2414" s="4">
        <v>111.67</v>
      </c>
      <c r="I2414" s="5">
        <f t="shared" si="74"/>
        <v>1609.899999999998</v>
      </c>
      <c r="J2414" s="11" t="str">
        <f t="shared" si="75"/>
        <v>P0201|Jan</v>
      </c>
    </row>
    <row r="2415" spans="1:10" ht="15" customHeight="1" x14ac:dyDescent="0.25">
      <c r="A2415" s="2" t="s">
        <v>437</v>
      </c>
      <c r="B2415" s="2" t="s">
        <v>12</v>
      </c>
      <c r="C2415" s="4">
        <v>38.178047538200303</v>
      </c>
      <c r="D2415" s="4">
        <v>10.08</v>
      </c>
      <c r="E2415" s="4">
        <v>811.51405395208405</v>
      </c>
      <c r="F2415" s="4">
        <v>127.997898509715</v>
      </c>
      <c r="G2415" s="4">
        <v>85.96</v>
      </c>
      <c r="H2415" s="4">
        <v>111.67</v>
      </c>
      <c r="I2415" s="5">
        <f t="shared" si="74"/>
        <v>1185.3999999999994</v>
      </c>
      <c r="J2415" s="11" t="str">
        <f t="shared" si="75"/>
        <v>P0201|Feb</v>
      </c>
    </row>
    <row r="2416" spans="1:10" ht="15" customHeight="1" x14ac:dyDescent="0.25">
      <c r="A2416" s="2" t="s">
        <v>437</v>
      </c>
      <c r="B2416" s="2" t="s">
        <v>13</v>
      </c>
      <c r="C2416" s="4">
        <v>42.344299720107003</v>
      </c>
      <c r="D2416" s="4">
        <v>13.52</v>
      </c>
      <c r="E2416" s="4">
        <v>791.42620361828199</v>
      </c>
      <c r="F2416" s="4">
        <v>124.829496661611</v>
      </c>
      <c r="G2416" s="4">
        <v>85.96</v>
      </c>
      <c r="H2416" s="4">
        <v>111.67</v>
      </c>
      <c r="I2416" s="5">
        <f t="shared" si="74"/>
        <v>1169.75</v>
      </c>
      <c r="J2416" s="11" t="str">
        <f t="shared" si="75"/>
        <v>P0201|Mar</v>
      </c>
    </row>
    <row r="2417" spans="1:10" ht="15" customHeight="1" x14ac:dyDescent="0.25">
      <c r="A2417" s="2" t="s">
        <v>439</v>
      </c>
      <c r="B2417" s="2" t="s">
        <v>2</v>
      </c>
      <c r="C2417" s="4">
        <v>25.191204188481699</v>
      </c>
      <c r="D2417" s="4">
        <v>5.95</v>
      </c>
      <c r="E2417" s="4">
        <v>275.52879581151802</v>
      </c>
      <c r="F2417" s="4">
        <v>0</v>
      </c>
      <c r="G2417" s="4">
        <v>85.96</v>
      </c>
      <c r="H2417" s="4">
        <v>19.87</v>
      </c>
      <c r="I2417" s="5">
        <f t="shared" si="74"/>
        <v>412.49999999999972</v>
      </c>
      <c r="J2417" s="11" t="str">
        <f t="shared" si="75"/>
        <v>P0202|Apr</v>
      </c>
    </row>
    <row r="2418" spans="1:10" ht="15" customHeight="1" x14ac:dyDescent="0.25">
      <c r="A2418" s="2" t="s">
        <v>439</v>
      </c>
      <c r="B2418" s="2" t="s">
        <v>3</v>
      </c>
      <c r="C2418" s="4">
        <v>14.701917733956799</v>
      </c>
      <c r="D2418" s="4">
        <v>4.04</v>
      </c>
      <c r="E2418" s="4">
        <v>271.89808226604299</v>
      </c>
      <c r="F2418" s="4">
        <v>0</v>
      </c>
      <c r="G2418" s="4">
        <v>85.96</v>
      </c>
      <c r="H2418" s="4">
        <v>129.25</v>
      </c>
      <c r="I2418" s="5">
        <f t="shared" si="74"/>
        <v>505.8499999999998</v>
      </c>
      <c r="J2418" s="11" t="str">
        <f t="shared" si="75"/>
        <v>P0202|May</v>
      </c>
    </row>
    <row r="2419" spans="1:10" ht="15" customHeight="1" x14ac:dyDescent="0.25">
      <c r="A2419" s="2" t="s">
        <v>439</v>
      </c>
      <c r="B2419" s="2" t="s">
        <v>4</v>
      </c>
      <c r="C2419" s="4">
        <v>14.725001694111301</v>
      </c>
      <c r="D2419" s="4">
        <v>4.08</v>
      </c>
      <c r="E2419" s="4">
        <v>272.32499830588898</v>
      </c>
      <c r="F2419" s="4">
        <v>0</v>
      </c>
      <c r="G2419" s="4">
        <v>85.96</v>
      </c>
      <c r="H2419" s="4">
        <v>167.46</v>
      </c>
      <c r="I2419" s="5">
        <f t="shared" si="74"/>
        <v>544.5500000000003</v>
      </c>
      <c r="J2419" s="11" t="str">
        <f t="shared" si="75"/>
        <v>P0202|Jun</v>
      </c>
    </row>
    <row r="2420" spans="1:10" ht="15" customHeight="1" x14ac:dyDescent="0.25">
      <c r="A2420" s="2" t="s">
        <v>439</v>
      </c>
      <c r="B2420" s="2" t="s">
        <v>5</v>
      </c>
      <c r="C2420" s="4">
        <v>12.0955775152824</v>
      </c>
      <c r="D2420" s="4">
        <v>5.87</v>
      </c>
      <c r="E2420" s="4">
        <v>335.54442248471798</v>
      </c>
      <c r="F2420" s="4">
        <v>0</v>
      </c>
      <c r="G2420" s="4">
        <v>85.96</v>
      </c>
      <c r="H2420" s="4">
        <v>448.89</v>
      </c>
      <c r="I2420" s="5">
        <f t="shared" si="74"/>
        <v>888.36000000000035</v>
      </c>
      <c r="J2420" s="11" t="str">
        <f t="shared" si="75"/>
        <v>P0202|Jul</v>
      </c>
    </row>
    <row r="2421" spans="1:10" ht="15" customHeight="1" x14ac:dyDescent="0.25">
      <c r="A2421" s="2" t="s">
        <v>439</v>
      </c>
      <c r="B2421" s="2" t="s">
        <v>6</v>
      </c>
      <c r="C2421" s="4">
        <v>17.174023947750399</v>
      </c>
      <c r="D2421" s="4">
        <v>4.04</v>
      </c>
      <c r="E2421" s="4">
        <v>344.13597605224999</v>
      </c>
      <c r="F2421" s="4">
        <v>0</v>
      </c>
      <c r="G2421" s="4">
        <v>85.96</v>
      </c>
      <c r="H2421" s="4">
        <v>414.07</v>
      </c>
      <c r="I2421" s="5">
        <f t="shared" si="74"/>
        <v>865.38000000000034</v>
      </c>
      <c r="J2421" s="11" t="str">
        <f t="shared" si="75"/>
        <v>P0202|Aug</v>
      </c>
    </row>
    <row r="2422" spans="1:10" ht="15" customHeight="1" x14ac:dyDescent="0.25">
      <c r="A2422" s="2" t="s">
        <v>439</v>
      </c>
      <c r="B2422" s="2" t="s">
        <v>7</v>
      </c>
      <c r="C2422" s="4">
        <v>15.025606153012101</v>
      </c>
      <c r="D2422" s="4">
        <v>6.18</v>
      </c>
      <c r="E2422" s="4">
        <v>277.88439384698802</v>
      </c>
      <c r="F2422" s="4">
        <v>0</v>
      </c>
      <c r="G2422" s="4">
        <v>85.96</v>
      </c>
      <c r="H2422" s="4">
        <v>88.65</v>
      </c>
      <c r="I2422" s="5">
        <f t="shared" si="74"/>
        <v>473.70000000000016</v>
      </c>
      <c r="J2422" s="11" t="str">
        <f t="shared" si="75"/>
        <v>P0202|Sep</v>
      </c>
    </row>
    <row r="2423" spans="1:10" ht="15" customHeight="1" x14ac:dyDescent="0.25">
      <c r="A2423" s="2" t="s">
        <v>439</v>
      </c>
      <c r="B2423" s="2" t="s">
        <v>8</v>
      </c>
      <c r="C2423" s="4">
        <v>55.324949769530797</v>
      </c>
      <c r="D2423" s="4">
        <v>4.04</v>
      </c>
      <c r="E2423" s="4">
        <v>265.075050230469</v>
      </c>
      <c r="F2423" s="4">
        <v>0</v>
      </c>
      <c r="G2423" s="4">
        <v>85.96</v>
      </c>
      <c r="H2423" s="4">
        <v>61.32</v>
      </c>
      <c r="I2423" s="5">
        <f t="shared" si="74"/>
        <v>471.7199999999998</v>
      </c>
      <c r="J2423" s="11" t="str">
        <f t="shared" si="75"/>
        <v>P0202|Oct</v>
      </c>
    </row>
    <row r="2424" spans="1:10" ht="15" customHeight="1" x14ac:dyDescent="0.25">
      <c r="A2424" s="2" t="s">
        <v>439</v>
      </c>
      <c r="B2424" s="2" t="s">
        <v>9</v>
      </c>
      <c r="C2424" s="4">
        <v>13.440868393782401</v>
      </c>
      <c r="D2424" s="4">
        <v>5.46</v>
      </c>
      <c r="E2424" s="4">
        <v>248.57616580310901</v>
      </c>
      <c r="F2424" s="4">
        <v>80.662965803108804</v>
      </c>
      <c r="G2424" s="4">
        <v>85.96</v>
      </c>
      <c r="H2424" s="4">
        <v>15.82</v>
      </c>
      <c r="I2424" s="5">
        <f t="shared" si="74"/>
        <v>449.92000000000019</v>
      </c>
      <c r="J2424" s="11" t="str">
        <f t="shared" si="75"/>
        <v>P0202|Nov</v>
      </c>
    </row>
    <row r="2425" spans="1:10" ht="15" customHeight="1" x14ac:dyDescent="0.25">
      <c r="A2425" s="2" t="s">
        <v>439</v>
      </c>
      <c r="B2425" s="2" t="s">
        <v>10</v>
      </c>
      <c r="C2425" s="4">
        <v>33.086793919608198</v>
      </c>
      <c r="D2425" s="4">
        <v>6.87</v>
      </c>
      <c r="E2425" s="4">
        <v>563.29361354825596</v>
      </c>
      <c r="F2425" s="4">
        <v>60.929592532136297</v>
      </c>
      <c r="G2425" s="4">
        <v>85.96</v>
      </c>
      <c r="H2425" s="4">
        <v>27.92</v>
      </c>
      <c r="I2425" s="5">
        <f t="shared" si="74"/>
        <v>778.06000000000051</v>
      </c>
      <c r="J2425" s="11" t="str">
        <f t="shared" si="75"/>
        <v>P0202|Dec</v>
      </c>
    </row>
    <row r="2426" spans="1:10" ht="15" customHeight="1" x14ac:dyDescent="0.25">
      <c r="A2426" s="2" t="s">
        <v>439</v>
      </c>
      <c r="B2426" s="2" t="s">
        <v>11</v>
      </c>
      <c r="C2426" s="4">
        <v>32.637190082644601</v>
      </c>
      <c r="D2426" s="4">
        <v>4.04</v>
      </c>
      <c r="E2426" s="4">
        <v>491.73553719008299</v>
      </c>
      <c r="F2426" s="4">
        <v>63.8272727272727</v>
      </c>
      <c r="G2426" s="4">
        <v>85.96</v>
      </c>
      <c r="H2426" s="4">
        <v>27.92</v>
      </c>
      <c r="I2426" s="5">
        <f t="shared" si="74"/>
        <v>706.12000000000023</v>
      </c>
      <c r="J2426" s="11" t="str">
        <f t="shared" si="75"/>
        <v>P0202|Jan</v>
      </c>
    </row>
    <row r="2427" spans="1:10" ht="15" customHeight="1" x14ac:dyDescent="0.25">
      <c r="A2427" s="2" t="s">
        <v>439</v>
      </c>
      <c r="B2427" s="2" t="s">
        <v>12</v>
      </c>
      <c r="C2427" s="4">
        <v>10.9713426764232</v>
      </c>
      <c r="D2427" s="4">
        <v>4.04</v>
      </c>
      <c r="E2427" s="4">
        <v>497.40543222125802</v>
      </c>
      <c r="F2427" s="4">
        <v>64.563225102319194</v>
      </c>
      <c r="G2427" s="4">
        <v>85.96</v>
      </c>
      <c r="H2427" s="4">
        <v>27.92</v>
      </c>
      <c r="I2427" s="5">
        <f t="shared" si="74"/>
        <v>690.86000000000035</v>
      </c>
      <c r="J2427" s="11" t="str">
        <f t="shared" si="75"/>
        <v>P0202|Feb</v>
      </c>
    </row>
    <row r="2428" spans="1:10" ht="15" customHeight="1" x14ac:dyDescent="0.25">
      <c r="A2428" s="2" t="s">
        <v>439</v>
      </c>
      <c r="B2428" s="2" t="s">
        <v>13</v>
      </c>
      <c r="C2428" s="4">
        <v>10.957631831831799</v>
      </c>
      <c r="D2428" s="4">
        <v>8.5399999999999991</v>
      </c>
      <c r="E2428" s="4">
        <v>405.30210210210203</v>
      </c>
      <c r="F2428" s="4">
        <v>65.760266066066094</v>
      </c>
      <c r="G2428" s="4">
        <v>85.96</v>
      </c>
      <c r="H2428" s="4">
        <v>27.92</v>
      </c>
      <c r="I2428" s="5">
        <f t="shared" si="74"/>
        <v>604.43999999999983</v>
      </c>
      <c r="J2428" s="11" t="str">
        <f t="shared" si="75"/>
        <v>P0202|Mar</v>
      </c>
    </row>
    <row r="2429" spans="1:10" ht="15" customHeight="1" x14ac:dyDescent="0.25">
      <c r="A2429" s="2" t="s">
        <v>441</v>
      </c>
      <c r="B2429" s="2" t="s">
        <v>2</v>
      </c>
      <c r="C2429" s="4">
        <v>82.532327868852505</v>
      </c>
      <c r="D2429" s="4">
        <v>13.71</v>
      </c>
      <c r="E2429" s="4">
        <v>531.42767213114803</v>
      </c>
      <c r="F2429" s="4">
        <v>0</v>
      </c>
      <c r="G2429" s="4">
        <v>85.96</v>
      </c>
      <c r="H2429" s="4">
        <v>79.5</v>
      </c>
      <c r="I2429" s="5">
        <f t="shared" si="74"/>
        <v>793.13000000000056</v>
      </c>
      <c r="J2429" s="11" t="str">
        <f t="shared" si="75"/>
        <v>P0203|Apr</v>
      </c>
    </row>
    <row r="2430" spans="1:10" ht="15" customHeight="1" x14ac:dyDescent="0.25">
      <c r="A2430" s="2" t="s">
        <v>441</v>
      </c>
      <c r="B2430" s="2" t="s">
        <v>3</v>
      </c>
      <c r="C2430" s="4">
        <v>278.13769652650802</v>
      </c>
      <c r="D2430" s="4">
        <v>11.1</v>
      </c>
      <c r="E2430" s="4">
        <v>451.42230347349198</v>
      </c>
      <c r="F2430" s="4">
        <v>0</v>
      </c>
      <c r="G2430" s="4">
        <v>85.96</v>
      </c>
      <c r="H2430" s="4">
        <v>516.99</v>
      </c>
      <c r="I2430" s="5">
        <f t="shared" si="74"/>
        <v>1343.6100000000001</v>
      </c>
      <c r="J2430" s="11" t="str">
        <f t="shared" si="75"/>
        <v>P0203|May</v>
      </c>
    </row>
    <row r="2431" spans="1:10" ht="15" customHeight="1" x14ac:dyDescent="0.25">
      <c r="A2431" s="2" t="s">
        <v>441</v>
      </c>
      <c r="B2431" s="2" t="s">
        <v>4</v>
      </c>
      <c r="C2431" s="4">
        <v>90.848232642019894</v>
      </c>
      <c r="D2431" s="4">
        <v>15.77</v>
      </c>
      <c r="E2431" s="4">
        <v>515.56176735797999</v>
      </c>
      <c r="F2431" s="4">
        <v>0</v>
      </c>
      <c r="G2431" s="4">
        <v>85.96</v>
      </c>
      <c r="H2431" s="4">
        <v>669.84</v>
      </c>
      <c r="I2431" s="5">
        <f t="shared" si="74"/>
        <v>1377.98</v>
      </c>
      <c r="J2431" s="11" t="str">
        <f t="shared" si="75"/>
        <v>P0203|Jun</v>
      </c>
    </row>
    <row r="2432" spans="1:10" ht="15" customHeight="1" x14ac:dyDescent="0.25">
      <c r="A2432" s="2" t="s">
        <v>441</v>
      </c>
      <c r="B2432" s="2" t="s">
        <v>5</v>
      </c>
      <c r="C2432" s="4">
        <v>19.7883304288064</v>
      </c>
      <c r="D2432" s="4">
        <v>16.32</v>
      </c>
      <c r="E2432" s="4">
        <v>686.78166957119402</v>
      </c>
      <c r="F2432" s="4">
        <v>0</v>
      </c>
      <c r="G2432" s="4">
        <v>85.96</v>
      </c>
      <c r="H2432" s="4">
        <v>1795.54</v>
      </c>
      <c r="I2432" s="5">
        <f t="shared" si="74"/>
        <v>2604.3900000000003</v>
      </c>
      <c r="J2432" s="11" t="str">
        <f t="shared" si="75"/>
        <v>P0203|Jul</v>
      </c>
    </row>
    <row r="2433" spans="1:10" ht="15" customHeight="1" x14ac:dyDescent="0.25">
      <c r="A2433" s="2" t="s">
        <v>441</v>
      </c>
      <c r="B2433" s="2" t="s">
        <v>6</v>
      </c>
      <c r="C2433" s="4">
        <v>66.114752838628306</v>
      </c>
      <c r="D2433" s="4">
        <v>11.95</v>
      </c>
      <c r="E2433" s="4">
        <v>655.35524716137195</v>
      </c>
      <c r="F2433" s="4">
        <v>0</v>
      </c>
      <c r="G2433" s="4">
        <v>85.96</v>
      </c>
      <c r="H2433" s="4">
        <v>1656.27</v>
      </c>
      <c r="I2433" s="5">
        <f t="shared" si="74"/>
        <v>2475.6500000000005</v>
      </c>
      <c r="J2433" s="11" t="str">
        <f t="shared" si="75"/>
        <v>P0203|Aug</v>
      </c>
    </row>
    <row r="2434" spans="1:10" ht="15" customHeight="1" x14ac:dyDescent="0.25">
      <c r="A2434" s="2" t="s">
        <v>441</v>
      </c>
      <c r="B2434" s="2" t="s">
        <v>7</v>
      </c>
      <c r="C2434" s="4">
        <v>39.588370096577997</v>
      </c>
      <c r="D2434" s="4">
        <v>10.02</v>
      </c>
      <c r="E2434" s="4">
        <v>671.39162990342197</v>
      </c>
      <c r="F2434" s="4">
        <v>0</v>
      </c>
      <c r="G2434" s="4">
        <v>85.96</v>
      </c>
      <c r="H2434" s="4">
        <v>354.6</v>
      </c>
      <c r="I2434" s="5">
        <f t="shared" si="74"/>
        <v>1161.56</v>
      </c>
      <c r="J2434" s="11" t="str">
        <f t="shared" si="75"/>
        <v>P0203|Sep</v>
      </c>
    </row>
    <row r="2435" spans="1:10" ht="15" customHeight="1" x14ac:dyDescent="0.25">
      <c r="A2435" s="2" t="s">
        <v>441</v>
      </c>
      <c r="B2435" s="2" t="s">
        <v>8</v>
      </c>
      <c r="C2435" s="4">
        <v>36.156850752106998</v>
      </c>
      <c r="D2435" s="4">
        <v>12.82</v>
      </c>
      <c r="E2435" s="4">
        <v>554.64314924789301</v>
      </c>
      <c r="F2435" s="4">
        <v>0</v>
      </c>
      <c r="G2435" s="4">
        <v>85.96</v>
      </c>
      <c r="H2435" s="4">
        <v>245.27</v>
      </c>
      <c r="I2435" s="5">
        <f t="shared" si="74"/>
        <v>934.85</v>
      </c>
      <c r="J2435" s="11" t="str">
        <f t="shared" si="75"/>
        <v>P0203|Oct</v>
      </c>
    </row>
    <row r="2436" spans="1:10" ht="15" customHeight="1" x14ac:dyDescent="0.25">
      <c r="A2436" s="2" t="s">
        <v>441</v>
      </c>
      <c r="B2436" s="2" t="s">
        <v>9</v>
      </c>
      <c r="C2436" s="4">
        <v>37.9959937457512</v>
      </c>
      <c r="D2436" s="4">
        <v>15.56</v>
      </c>
      <c r="E2436" s="4">
        <v>490.03138001359599</v>
      </c>
      <c r="F2436" s="4">
        <v>154.58262624065301</v>
      </c>
      <c r="G2436" s="4">
        <v>85.96</v>
      </c>
      <c r="H2436" s="4">
        <v>63.29</v>
      </c>
      <c r="I2436" s="5">
        <f t="shared" si="74"/>
        <v>847.42000000000019</v>
      </c>
      <c r="J2436" s="11" t="str">
        <f t="shared" si="75"/>
        <v>P0203|Nov</v>
      </c>
    </row>
    <row r="2437" spans="1:10" ht="15" customHeight="1" x14ac:dyDescent="0.25">
      <c r="A2437" s="2" t="s">
        <v>441</v>
      </c>
      <c r="B2437" s="2" t="s">
        <v>10</v>
      </c>
      <c r="C2437" s="4">
        <v>26.759511813487698</v>
      </c>
      <c r="D2437" s="4">
        <v>9.1199999999999992</v>
      </c>
      <c r="E2437" s="4">
        <v>1089.08187853455</v>
      </c>
      <c r="F2437" s="4">
        <v>114.518609651966</v>
      </c>
      <c r="G2437" s="4">
        <v>85.96</v>
      </c>
      <c r="H2437" s="4">
        <v>111.67</v>
      </c>
      <c r="I2437" s="5">
        <f t="shared" ref="I2437:I2500" si="76">SUM(C2437:H2437)</f>
        <v>1437.1100000000038</v>
      </c>
      <c r="J2437" s="11" t="str">
        <f t="shared" ref="J2437:J2500" si="77">A2437&amp;"|"&amp;B2437</f>
        <v>P0203|Dec</v>
      </c>
    </row>
    <row r="2438" spans="1:10" ht="15" customHeight="1" x14ac:dyDescent="0.25">
      <c r="A2438" s="2" t="s">
        <v>441</v>
      </c>
      <c r="B2438" s="2" t="s">
        <v>11</v>
      </c>
      <c r="C2438" s="4">
        <v>21.1048529560384</v>
      </c>
      <c r="D2438" s="4">
        <v>11.39</v>
      </c>
      <c r="E2438" s="4">
        <v>1094.6328448711499</v>
      </c>
      <c r="F2438" s="4">
        <v>115.102302172815</v>
      </c>
      <c r="G2438" s="4">
        <v>85.96</v>
      </c>
      <c r="H2438" s="4">
        <v>111.67</v>
      </c>
      <c r="I2438" s="5">
        <f t="shared" si="76"/>
        <v>1439.8600000000033</v>
      </c>
      <c r="J2438" s="11" t="str">
        <f t="shared" si="77"/>
        <v>P0203|Jan</v>
      </c>
    </row>
    <row r="2439" spans="1:10" ht="15" customHeight="1" x14ac:dyDescent="0.25">
      <c r="A2439" s="2" t="s">
        <v>441</v>
      </c>
      <c r="B2439" s="2" t="s">
        <v>12</v>
      </c>
      <c r="C2439" s="4">
        <v>54.2881012366541</v>
      </c>
      <c r="D2439" s="4">
        <v>7.3</v>
      </c>
      <c r="E2439" s="4">
        <v>946.38528304785302</v>
      </c>
      <c r="F2439" s="4">
        <v>119.41661571549299</v>
      </c>
      <c r="G2439" s="4">
        <v>85.96</v>
      </c>
      <c r="H2439" s="4">
        <v>111.67</v>
      </c>
      <c r="I2439" s="5">
        <f t="shared" si="76"/>
        <v>1325.0200000000002</v>
      </c>
      <c r="J2439" s="11" t="str">
        <f t="shared" si="77"/>
        <v>P0203|Feb</v>
      </c>
    </row>
    <row r="2440" spans="1:10" ht="15" customHeight="1" x14ac:dyDescent="0.25">
      <c r="A2440" s="2" t="s">
        <v>441</v>
      </c>
      <c r="B2440" s="2" t="s">
        <v>13</v>
      </c>
      <c r="C2440" s="4">
        <v>36.386332646415703</v>
      </c>
      <c r="D2440" s="4">
        <v>24.96</v>
      </c>
      <c r="E2440" s="4">
        <v>787.053815539021</v>
      </c>
      <c r="F2440" s="4">
        <v>124.139851814564</v>
      </c>
      <c r="G2440" s="4">
        <v>85.96</v>
      </c>
      <c r="H2440" s="4">
        <v>111.67</v>
      </c>
      <c r="I2440" s="5">
        <f t="shared" si="76"/>
        <v>1170.1700000000008</v>
      </c>
      <c r="J2440" s="11" t="str">
        <f t="shared" si="77"/>
        <v>P0203|Mar</v>
      </c>
    </row>
    <row r="2441" spans="1:10" ht="15" customHeight="1" x14ac:dyDescent="0.25">
      <c r="A2441" s="2" t="s">
        <v>443</v>
      </c>
      <c r="B2441" s="2" t="s">
        <v>2</v>
      </c>
      <c r="C2441" s="4">
        <v>58.9397488870137</v>
      </c>
      <c r="D2441" s="4">
        <v>10.82</v>
      </c>
      <c r="E2441" s="4">
        <v>673.11025111298602</v>
      </c>
      <c r="F2441" s="4">
        <v>0</v>
      </c>
      <c r="G2441" s="4">
        <v>85.96</v>
      </c>
      <c r="H2441" s="4">
        <v>99.37</v>
      </c>
      <c r="I2441" s="5">
        <f t="shared" si="76"/>
        <v>928.1999999999997</v>
      </c>
      <c r="J2441" s="11" t="str">
        <f t="shared" si="77"/>
        <v>P0204|Apr</v>
      </c>
    </row>
    <row r="2442" spans="1:10" ht="15" customHeight="1" x14ac:dyDescent="0.25">
      <c r="A2442" s="2" t="s">
        <v>443</v>
      </c>
      <c r="B2442" s="2" t="s">
        <v>3</v>
      </c>
      <c r="C2442" s="4">
        <v>46.259559984623102</v>
      </c>
      <c r="D2442" s="4">
        <v>12.07</v>
      </c>
      <c r="E2442" s="4">
        <v>659.36044001537698</v>
      </c>
      <c r="F2442" s="4">
        <v>0</v>
      </c>
      <c r="G2442" s="4">
        <v>85.96</v>
      </c>
      <c r="H2442" s="4">
        <v>646.23</v>
      </c>
      <c r="I2442" s="5">
        <f t="shared" si="76"/>
        <v>1449.88</v>
      </c>
      <c r="J2442" s="11" t="str">
        <f t="shared" si="77"/>
        <v>P0204|May</v>
      </c>
    </row>
    <row r="2443" spans="1:10" ht="15" customHeight="1" x14ac:dyDescent="0.25">
      <c r="A2443" s="2" t="s">
        <v>443</v>
      </c>
      <c r="B2443" s="2" t="s">
        <v>4</v>
      </c>
      <c r="C2443" s="4">
        <v>35.970737943230503</v>
      </c>
      <c r="D2443" s="4">
        <v>19.25</v>
      </c>
      <c r="E2443" s="4">
        <v>644.73926205677003</v>
      </c>
      <c r="F2443" s="4">
        <v>0</v>
      </c>
      <c r="G2443" s="4">
        <v>85.96</v>
      </c>
      <c r="H2443" s="4">
        <v>837.3</v>
      </c>
      <c r="I2443" s="5">
        <f t="shared" si="76"/>
        <v>1623.2200000000005</v>
      </c>
      <c r="J2443" s="11" t="str">
        <f t="shared" si="77"/>
        <v>P0204|Jun</v>
      </c>
    </row>
    <row r="2444" spans="1:10" ht="15" customHeight="1" x14ac:dyDescent="0.25">
      <c r="A2444" s="2" t="s">
        <v>443</v>
      </c>
      <c r="B2444" s="2" t="s">
        <v>5</v>
      </c>
      <c r="C2444" s="4">
        <v>42.858510945393299</v>
      </c>
      <c r="D2444" s="4">
        <v>14.78</v>
      </c>
      <c r="E2444" s="4">
        <v>817.831489054607</v>
      </c>
      <c r="F2444" s="4">
        <v>0</v>
      </c>
      <c r="G2444" s="4">
        <v>85.96</v>
      </c>
      <c r="H2444" s="4">
        <v>2244.4299999999998</v>
      </c>
      <c r="I2444" s="5">
        <f t="shared" si="76"/>
        <v>3205.86</v>
      </c>
      <c r="J2444" s="11" t="str">
        <f t="shared" si="77"/>
        <v>P0204|Jul</v>
      </c>
    </row>
    <row r="2445" spans="1:10" ht="15" customHeight="1" x14ac:dyDescent="0.25">
      <c r="A2445" s="2" t="s">
        <v>443</v>
      </c>
      <c r="B2445" s="2" t="s">
        <v>6</v>
      </c>
      <c r="C2445" s="4">
        <v>43.108721634786697</v>
      </c>
      <c r="D2445" s="4">
        <v>15.24</v>
      </c>
      <c r="E2445" s="4">
        <v>658.72127836521304</v>
      </c>
      <c r="F2445" s="4">
        <v>0</v>
      </c>
      <c r="G2445" s="4">
        <v>85.96</v>
      </c>
      <c r="H2445" s="4">
        <v>2070.33</v>
      </c>
      <c r="I2445" s="5">
        <f t="shared" si="76"/>
        <v>2873.3599999999997</v>
      </c>
      <c r="J2445" s="11" t="str">
        <f t="shared" si="77"/>
        <v>P0204|Aug</v>
      </c>
    </row>
    <row r="2446" spans="1:10" ht="15" customHeight="1" x14ac:dyDescent="0.25">
      <c r="A2446" s="2" t="s">
        <v>443</v>
      </c>
      <c r="B2446" s="2" t="s">
        <v>7</v>
      </c>
      <c r="C2446" s="4">
        <v>59.276150294723998</v>
      </c>
      <c r="D2446" s="4">
        <v>7.54</v>
      </c>
      <c r="E2446" s="4">
        <v>659.783849705276</v>
      </c>
      <c r="F2446" s="4">
        <v>0</v>
      </c>
      <c r="G2446" s="4">
        <v>85.96</v>
      </c>
      <c r="H2446" s="4">
        <v>443.25</v>
      </c>
      <c r="I2446" s="5">
        <f t="shared" si="76"/>
        <v>1255.81</v>
      </c>
      <c r="J2446" s="11" t="str">
        <f t="shared" si="77"/>
        <v>P0204|Sep</v>
      </c>
    </row>
    <row r="2447" spans="1:10" ht="15" customHeight="1" x14ac:dyDescent="0.25">
      <c r="A2447" s="2" t="s">
        <v>443</v>
      </c>
      <c r="B2447" s="2" t="s">
        <v>8</v>
      </c>
      <c r="C2447" s="4">
        <v>64.348731257208797</v>
      </c>
      <c r="D2447" s="4">
        <v>9.8800000000000008</v>
      </c>
      <c r="E2447" s="4">
        <v>660.20126874279094</v>
      </c>
      <c r="F2447" s="4">
        <v>0</v>
      </c>
      <c r="G2447" s="4">
        <v>85.96</v>
      </c>
      <c r="H2447" s="4">
        <v>306.58</v>
      </c>
      <c r="I2447" s="5">
        <f t="shared" si="76"/>
        <v>1126.9699999999998</v>
      </c>
      <c r="J2447" s="11" t="str">
        <f t="shared" si="77"/>
        <v>P0204|Oct</v>
      </c>
    </row>
    <row r="2448" spans="1:10" ht="15" customHeight="1" x14ac:dyDescent="0.25">
      <c r="A2448" s="2" t="s">
        <v>443</v>
      </c>
      <c r="B2448" s="2" t="s">
        <v>9</v>
      </c>
      <c r="C2448" s="4">
        <v>63.248430881146199</v>
      </c>
      <c r="D2448" s="4">
        <v>16.66</v>
      </c>
      <c r="E2448" s="4">
        <v>588.87755328350602</v>
      </c>
      <c r="F2448" s="4">
        <v>188.12401583534799</v>
      </c>
      <c r="G2448" s="4">
        <v>85.96</v>
      </c>
      <c r="H2448" s="4">
        <v>79.11</v>
      </c>
      <c r="I2448" s="5">
        <f t="shared" si="76"/>
        <v>1021.9800000000002</v>
      </c>
      <c r="J2448" s="11" t="str">
        <f t="shared" si="77"/>
        <v>P0204|Nov</v>
      </c>
    </row>
    <row r="2449" spans="1:10" ht="15" customHeight="1" x14ac:dyDescent="0.25">
      <c r="A2449" s="2" t="s">
        <v>443</v>
      </c>
      <c r="B2449" s="2" t="s">
        <v>10</v>
      </c>
      <c r="C2449" s="4">
        <v>43.822292898176698</v>
      </c>
      <c r="D2449" s="4">
        <v>13.86</v>
      </c>
      <c r="E2449" s="4">
        <v>1296.6146587850001</v>
      </c>
      <c r="F2449" s="4">
        <v>138.073048316821</v>
      </c>
      <c r="G2449" s="4">
        <v>85.96</v>
      </c>
      <c r="H2449" s="4">
        <v>139.59</v>
      </c>
      <c r="I2449" s="5">
        <f t="shared" si="76"/>
        <v>1717.9199999999978</v>
      </c>
      <c r="J2449" s="11" t="str">
        <f t="shared" si="77"/>
        <v>P0204|Dec</v>
      </c>
    </row>
    <row r="2450" spans="1:10" ht="15" customHeight="1" x14ac:dyDescent="0.25">
      <c r="A2450" s="2" t="s">
        <v>443</v>
      </c>
      <c r="B2450" s="2" t="s">
        <v>11</v>
      </c>
      <c r="C2450" s="4">
        <v>63.064232202553796</v>
      </c>
      <c r="D2450" s="4">
        <v>16.91</v>
      </c>
      <c r="E2450" s="4">
        <v>1303.3549624595801</v>
      </c>
      <c r="F2450" s="4">
        <v>138.79080533786399</v>
      </c>
      <c r="G2450" s="4">
        <v>85.96</v>
      </c>
      <c r="H2450" s="4">
        <v>139.59</v>
      </c>
      <c r="I2450" s="5">
        <f t="shared" si="76"/>
        <v>1747.6699999999978</v>
      </c>
      <c r="J2450" s="11" t="str">
        <f t="shared" si="77"/>
        <v>P0204|Jan</v>
      </c>
    </row>
    <row r="2451" spans="1:10" ht="15" customHeight="1" x14ac:dyDescent="0.25">
      <c r="A2451" s="2" t="s">
        <v>443</v>
      </c>
      <c r="B2451" s="2" t="s">
        <v>12</v>
      </c>
      <c r="C2451" s="4">
        <v>30.7729042970047</v>
      </c>
      <c r="D2451" s="4">
        <v>18.510000000000002</v>
      </c>
      <c r="E2451" s="4">
        <v>977.310327422461</v>
      </c>
      <c r="F2451" s="4">
        <v>156.106768280534</v>
      </c>
      <c r="G2451" s="4">
        <v>85.96</v>
      </c>
      <c r="H2451" s="4">
        <v>139.59</v>
      </c>
      <c r="I2451" s="5">
        <f t="shared" si="76"/>
        <v>1408.2499999999995</v>
      </c>
      <c r="J2451" s="11" t="str">
        <f t="shared" si="77"/>
        <v>P0204|Feb</v>
      </c>
    </row>
    <row r="2452" spans="1:10" ht="15" customHeight="1" x14ac:dyDescent="0.25">
      <c r="A2452" s="2" t="s">
        <v>443</v>
      </c>
      <c r="B2452" s="2" t="s">
        <v>13</v>
      </c>
      <c r="C2452" s="4">
        <v>49.204454586041003</v>
      </c>
      <c r="D2452" s="4">
        <v>13.9</v>
      </c>
      <c r="E2452" s="4">
        <v>782.123121186567</v>
      </c>
      <c r="F2452" s="4">
        <v>166.57242422739199</v>
      </c>
      <c r="G2452" s="4">
        <v>85.96</v>
      </c>
      <c r="H2452" s="4">
        <v>139.59</v>
      </c>
      <c r="I2452" s="5">
        <f t="shared" si="76"/>
        <v>1237.3499999999999</v>
      </c>
      <c r="J2452" s="11" t="str">
        <f t="shared" si="77"/>
        <v>P0204|Mar</v>
      </c>
    </row>
    <row r="2453" spans="1:10" ht="15" customHeight="1" x14ac:dyDescent="0.25">
      <c r="A2453" s="2" t="s">
        <v>445</v>
      </c>
      <c r="B2453" s="2" t="s">
        <v>2</v>
      </c>
      <c r="C2453" s="4">
        <v>46.299436722750499</v>
      </c>
      <c r="D2453" s="4">
        <v>11.48</v>
      </c>
      <c r="E2453" s="4">
        <v>332.690563277249</v>
      </c>
      <c r="F2453" s="4">
        <v>0</v>
      </c>
      <c r="G2453" s="4">
        <v>85.96</v>
      </c>
      <c r="H2453" s="4">
        <v>59.62</v>
      </c>
      <c r="I2453" s="5">
        <f t="shared" si="76"/>
        <v>536.0499999999995</v>
      </c>
      <c r="J2453" s="11" t="str">
        <f t="shared" si="77"/>
        <v>P0205|Apr</v>
      </c>
    </row>
    <row r="2454" spans="1:10" ht="15" customHeight="1" x14ac:dyDescent="0.25">
      <c r="A2454" s="2" t="s">
        <v>445</v>
      </c>
      <c r="B2454" s="2" t="s">
        <v>3</v>
      </c>
      <c r="C2454" s="4">
        <v>39.311369174405698</v>
      </c>
      <c r="D2454" s="4">
        <v>6.43</v>
      </c>
      <c r="E2454" s="4">
        <v>453.10863082559399</v>
      </c>
      <c r="F2454" s="4">
        <v>0</v>
      </c>
      <c r="G2454" s="4">
        <v>85.96</v>
      </c>
      <c r="H2454" s="4">
        <v>387.74</v>
      </c>
      <c r="I2454" s="5">
        <f t="shared" si="76"/>
        <v>972.54999999999973</v>
      </c>
      <c r="J2454" s="11" t="str">
        <f t="shared" si="77"/>
        <v>P0205|May</v>
      </c>
    </row>
    <row r="2455" spans="1:10" ht="15" customHeight="1" x14ac:dyDescent="0.25">
      <c r="A2455" s="2" t="s">
        <v>445</v>
      </c>
      <c r="B2455" s="2" t="s">
        <v>4</v>
      </c>
      <c r="C2455" s="4">
        <v>45.476600646217101</v>
      </c>
      <c r="D2455" s="4">
        <v>13.75</v>
      </c>
      <c r="E2455" s="4">
        <v>440.293399353783</v>
      </c>
      <c r="F2455" s="4">
        <v>0</v>
      </c>
      <c r="G2455" s="4">
        <v>85.96</v>
      </c>
      <c r="H2455" s="4">
        <v>502.38</v>
      </c>
      <c r="I2455" s="5">
        <f t="shared" si="76"/>
        <v>1087.8600000000001</v>
      </c>
      <c r="J2455" s="11" t="str">
        <f t="shared" si="77"/>
        <v>P0205|Jun</v>
      </c>
    </row>
    <row r="2456" spans="1:10" ht="15" customHeight="1" x14ac:dyDescent="0.25">
      <c r="A2456" s="2" t="s">
        <v>445</v>
      </c>
      <c r="B2456" s="2" t="s">
        <v>5</v>
      </c>
      <c r="C2456" s="4">
        <v>15.665840229011</v>
      </c>
      <c r="D2456" s="4">
        <v>4.04</v>
      </c>
      <c r="E2456" s="4">
        <v>447.00415977098902</v>
      </c>
      <c r="F2456" s="4">
        <v>0</v>
      </c>
      <c r="G2456" s="4">
        <v>85.96</v>
      </c>
      <c r="H2456" s="4">
        <v>1346.66</v>
      </c>
      <c r="I2456" s="5">
        <f t="shared" si="76"/>
        <v>1899.3300000000002</v>
      </c>
      <c r="J2456" s="11" t="str">
        <f t="shared" si="77"/>
        <v>P0205|Jul</v>
      </c>
    </row>
    <row r="2457" spans="1:10" ht="15" customHeight="1" x14ac:dyDescent="0.25">
      <c r="A2457" s="2" t="s">
        <v>445</v>
      </c>
      <c r="B2457" s="2" t="s">
        <v>6</v>
      </c>
      <c r="C2457" s="4">
        <v>35.891043493136003</v>
      </c>
      <c r="D2457" s="4">
        <v>14.4</v>
      </c>
      <c r="E2457" s="4">
        <v>434.79895650686399</v>
      </c>
      <c r="F2457" s="4">
        <v>0</v>
      </c>
      <c r="G2457" s="4">
        <v>85.96</v>
      </c>
      <c r="H2457" s="4">
        <v>1242.2</v>
      </c>
      <c r="I2457" s="5">
        <f t="shared" si="76"/>
        <v>1813.25</v>
      </c>
      <c r="J2457" s="11" t="str">
        <f t="shared" si="77"/>
        <v>P0205|Aug</v>
      </c>
    </row>
    <row r="2458" spans="1:10" ht="15" customHeight="1" x14ac:dyDescent="0.25">
      <c r="A2458" s="2" t="s">
        <v>445</v>
      </c>
      <c r="B2458" s="2" t="s">
        <v>7</v>
      </c>
      <c r="C2458" s="4">
        <v>34.376932120484</v>
      </c>
      <c r="D2458" s="4">
        <v>13.72</v>
      </c>
      <c r="E2458" s="4">
        <v>435.25306787951598</v>
      </c>
      <c r="F2458" s="4">
        <v>0</v>
      </c>
      <c r="G2458" s="4">
        <v>85.96</v>
      </c>
      <c r="H2458" s="4">
        <v>265.95</v>
      </c>
      <c r="I2458" s="5">
        <f t="shared" si="76"/>
        <v>835.26</v>
      </c>
      <c r="J2458" s="11" t="str">
        <f t="shared" si="77"/>
        <v>P0205|Sep</v>
      </c>
    </row>
    <row r="2459" spans="1:10" ht="15" customHeight="1" x14ac:dyDescent="0.25">
      <c r="A2459" s="2" t="s">
        <v>445</v>
      </c>
      <c r="B2459" s="2" t="s">
        <v>8</v>
      </c>
      <c r="C2459" s="4">
        <v>15.9770103323344</v>
      </c>
      <c r="D2459" s="4">
        <v>10.87</v>
      </c>
      <c r="E2459" s="4">
        <v>455.88298966766598</v>
      </c>
      <c r="F2459" s="4">
        <v>0</v>
      </c>
      <c r="G2459" s="4">
        <v>85.96</v>
      </c>
      <c r="H2459" s="4">
        <v>183.95</v>
      </c>
      <c r="I2459" s="5">
        <f t="shared" si="76"/>
        <v>752.64000000000033</v>
      </c>
      <c r="J2459" s="11" t="str">
        <f t="shared" si="77"/>
        <v>P0205|Oct</v>
      </c>
    </row>
    <row r="2460" spans="1:10" ht="15" customHeight="1" x14ac:dyDescent="0.25">
      <c r="A2460" s="2" t="s">
        <v>445</v>
      </c>
      <c r="B2460" s="2" t="s">
        <v>9</v>
      </c>
      <c r="C2460" s="4">
        <v>253.959833524814</v>
      </c>
      <c r="D2460" s="4">
        <v>4.67</v>
      </c>
      <c r="E2460" s="4">
        <v>343.33932553896102</v>
      </c>
      <c r="F2460" s="4">
        <v>108.310840936226</v>
      </c>
      <c r="G2460" s="4">
        <v>85.96</v>
      </c>
      <c r="H2460" s="4">
        <v>47.47</v>
      </c>
      <c r="I2460" s="5">
        <f t="shared" si="76"/>
        <v>843.71000000000106</v>
      </c>
      <c r="J2460" s="11" t="str">
        <f t="shared" si="77"/>
        <v>P0205|Nov</v>
      </c>
    </row>
    <row r="2461" spans="1:10" ht="15" customHeight="1" x14ac:dyDescent="0.25">
      <c r="A2461" s="2" t="s">
        <v>445</v>
      </c>
      <c r="B2461" s="2" t="s">
        <v>10</v>
      </c>
      <c r="C2461" s="4">
        <v>29.533814872561798</v>
      </c>
      <c r="D2461" s="4">
        <v>8.18</v>
      </c>
      <c r="E2461" s="4">
        <v>781.77745250898897</v>
      </c>
      <c r="F2461" s="4">
        <v>98.648732618449102</v>
      </c>
      <c r="G2461" s="4">
        <v>85.96</v>
      </c>
      <c r="H2461" s="4">
        <v>83.75</v>
      </c>
      <c r="I2461" s="5">
        <f t="shared" si="76"/>
        <v>1087.8499999999999</v>
      </c>
      <c r="J2461" s="11" t="str">
        <f t="shared" si="77"/>
        <v>P0205|Dec</v>
      </c>
    </row>
    <row r="2462" spans="1:10" ht="15" customHeight="1" x14ac:dyDescent="0.25">
      <c r="A2462" s="2" t="s">
        <v>445</v>
      </c>
      <c r="B2462" s="2" t="s">
        <v>11</v>
      </c>
      <c r="C2462" s="4">
        <v>56.642185784213403</v>
      </c>
      <c r="D2462" s="4">
        <v>13.43</v>
      </c>
      <c r="E2462" s="4">
        <v>658.66552513540205</v>
      </c>
      <c r="F2462" s="4">
        <v>103.892289080385</v>
      </c>
      <c r="G2462" s="4">
        <v>85.96</v>
      </c>
      <c r="H2462" s="4">
        <v>83.75</v>
      </c>
      <c r="I2462" s="5">
        <f t="shared" si="76"/>
        <v>1002.3400000000005</v>
      </c>
      <c r="J2462" s="11" t="str">
        <f t="shared" si="77"/>
        <v>P0205|Jan</v>
      </c>
    </row>
    <row r="2463" spans="1:10" ht="15" customHeight="1" x14ac:dyDescent="0.25">
      <c r="A2463" s="2" t="s">
        <v>445</v>
      </c>
      <c r="B2463" s="2" t="s">
        <v>12</v>
      </c>
      <c r="C2463" s="4">
        <v>23.219382174705601</v>
      </c>
      <c r="D2463" s="4">
        <v>12.27</v>
      </c>
      <c r="E2463" s="4">
        <v>545.15071192787104</v>
      </c>
      <c r="F2463" s="4">
        <v>114.649905897423</v>
      </c>
      <c r="G2463" s="4">
        <v>85.96</v>
      </c>
      <c r="H2463" s="4">
        <v>83.75</v>
      </c>
      <c r="I2463" s="5">
        <f t="shared" si="76"/>
        <v>864.99999999999966</v>
      </c>
      <c r="J2463" s="11" t="str">
        <f t="shared" si="77"/>
        <v>P0205|Feb</v>
      </c>
    </row>
    <row r="2464" spans="1:10" ht="15" customHeight="1" x14ac:dyDescent="0.25">
      <c r="A2464" s="2" t="s">
        <v>445</v>
      </c>
      <c r="B2464" s="2" t="s">
        <v>13</v>
      </c>
      <c r="C2464" s="4">
        <v>59.400917653641699</v>
      </c>
      <c r="D2464" s="4">
        <v>9.32</v>
      </c>
      <c r="E2464" s="4">
        <v>523.27072647579996</v>
      </c>
      <c r="F2464" s="4">
        <v>110.04835587055901</v>
      </c>
      <c r="G2464" s="4">
        <v>85.96</v>
      </c>
      <c r="H2464" s="4">
        <v>83.75</v>
      </c>
      <c r="I2464" s="5">
        <f t="shared" si="76"/>
        <v>871.75000000000068</v>
      </c>
      <c r="J2464" s="11" t="str">
        <f t="shared" si="77"/>
        <v>P0205|Mar</v>
      </c>
    </row>
    <row r="2465" spans="1:10" ht="15" customHeight="1" x14ac:dyDescent="0.25">
      <c r="A2465" s="2" t="s">
        <v>447</v>
      </c>
      <c r="B2465" s="2" t="s">
        <v>2</v>
      </c>
      <c r="C2465" s="4">
        <v>16.061662036280399</v>
      </c>
      <c r="D2465" s="4">
        <v>7.87</v>
      </c>
      <c r="E2465" s="4">
        <v>373.42833796372003</v>
      </c>
      <c r="F2465" s="4">
        <v>0</v>
      </c>
      <c r="G2465" s="4">
        <v>85.96</v>
      </c>
      <c r="H2465" s="4">
        <v>39.75</v>
      </c>
      <c r="I2465" s="5">
        <f t="shared" si="76"/>
        <v>523.07000000000039</v>
      </c>
      <c r="J2465" s="11" t="str">
        <f t="shared" si="77"/>
        <v>P0206|Apr</v>
      </c>
    </row>
    <row r="2466" spans="1:10" ht="15" customHeight="1" x14ac:dyDescent="0.25">
      <c r="A2466" s="2" t="s">
        <v>447</v>
      </c>
      <c r="B2466" s="2" t="s">
        <v>3</v>
      </c>
      <c r="C2466" s="4">
        <v>15.598150569265099</v>
      </c>
      <c r="D2466" s="4">
        <v>4.04</v>
      </c>
      <c r="E2466" s="4">
        <v>362.65184943073501</v>
      </c>
      <c r="F2466" s="4">
        <v>0</v>
      </c>
      <c r="G2466" s="4">
        <v>85.96</v>
      </c>
      <c r="H2466" s="4">
        <v>258.49</v>
      </c>
      <c r="I2466" s="5">
        <f t="shared" si="76"/>
        <v>726.74000000000012</v>
      </c>
      <c r="J2466" s="11" t="str">
        <f t="shared" si="77"/>
        <v>P0206|May</v>
      </c>
    </row>
    <row r="2467" spans="1:10" ht="15" customHeight="1" x14ac:dyDescent="0.25">
      <c r="A2467" s="2" t="s">
        <v>447</v>
      </c>
      <c r="B2467" s="2" t="s">
        <v>4</v>
      </c>
      <c r="C2467" s="4">
        <v>32.981676504090302</v>
      </c>
      <c r="D2467" s="4">
        <v>10.59</v>
      </c>
      <c r="E2467" s="4">
        <v>338.66832349590999</v>
      </c>
      <c r="F2467" s="4">
        <v>0</v>
      </c>
      <c r="G2467" s="4">
        <v>85.96</v>
      </c>
      <c r="H2467" s="4">
        <v>334.92</v>
      </c>
      <c r="I2467" s="5">
        <f t="shared" si="76"/>
        <v>803.12000000000035</v>
      </c>
      <c r="J2467" s="11" t="str">
        <f t="shared" si="77"/>
        <v>P0206|Jun</v>
      </c>
    </row>
    <row r="2468" spans="1:10" ht="15" customHeight="1" x14ac:dyDescent="0.25">
      <c r="A2468" s="2" t="s">
        <v>447</v>
      </c>
      <c r="B2468" s="2" t="s">
        <v>5</v>
      </c>
      <c r="C2468" s="4">
        <v>38.648088807039102</v>
      </c>
      <c r="D2468" s="4">
        <v>4.04</v>
      </c>
      <c r="E2468" s="4">
        <v>349.18191119296102</v>
      </c>
      <c r="F2468" s="4">
        <v>0</v>
      </c>
      <c r="G2468" s="4">
        <v>85.96</v>
      </c>
      <c r="H2468" s="4">
        <v>897.77</v>
      </c>
      <c r="I2468" s="5">
        <f t="shared" si="76"/>
        <v>1375.6000000000001</v>
      </c>
      <c r="J2468" s="11" t="str">
        <f t="shared" si="77"/>
        <v>P0206|Jul</v>
      </c>
    </row>
    <row r="2469" spans="1:10" ht="15" customHeight="1" x14ac:dyDescent="0.25">
      <c r="A2469" s="2" t="s">
        <v>447</v>
      </c>
      <c r="B2469" s="2" t="s">
        <v>6</v>
      </c>
      <c r="C2469" s="4">
        <v>15.2410323037533</v>
      </c>
      <c r="D2469" s="4">
        <v>9.75</v>
      </c>
      <c r="E2469" s="4">
        <v>354.34896769624697</v>
      </c>
      <c r="F2469" s="4">
        <v>0</v>
      </c>
      <c r="G2469" s="4">
        <v>85.96</v>
      </c>
      <c r="H2469" s="4">
        <v>828.13</v>
      </c>
      <c r="I2469" s="5">
        <f t="shared" si="76"/>
        <v>1293.4300000000003</v>
      </c>
      <c r="J2469" s="11" t="str">
        <f t="shared" si="77"/>
        <v>P0206|Aug</v>
      </c>
    </row>
    <row r="2470" spans="1:10" ht="15" customHeight="1" x14ac:dyDescent="0.25">
      <c r="A2470" s="2" t="s">
        <v>447</v>
      </c>
      <c r="B2470" s="2" t="s">
        <v>7</v>
      </c>
      <c r="C2470" s="4">
        <v>370.14086463043299</v>
      </c>
      <c r="D2470" s="4">
        <v>4.04</v>
      </c>
      <c r="E2470" s="4">
        <v>253.00913536956699</v>
      </c>
      <c r="F2470" s="4">
        <v>0</v>
      </c>
      <c r="G2470" s="4">
        <v>85.96</v>
      </c>
      <c r="H2470" s="4">
        <v>177.3</v>
      </c>
      <c r="I2470" s="5">
        <f t="shared" si="76"/>
        <v>890.45</v>
      </c>
      <c r="J2470" s="11" t="str">
        <f t="shared" si="77"/>
        <v>P0206|Sep</v>
      </c>
    </row>
    <row r="2471" spans="1:10" ht="15" customHeight="1" x14ac:dyDescent="0.25">
      <c r="A2471" s="2" t="s">
        <v>447</v>
      </c>
      <c r="B2471" s="2" t="s">
        <v>8</v>
      </c>
      <c r="C2471" s="4">
        <v>23.427939591226899</v>
      </c>
      <c r="D2471" s="4">
        <v>8.06</v>
      </c>
      <c r="E2471" s="4">
        <v>362.01206040877298</v>
      </c>
      <c r="F2471" s="4">
        <v>0</v>
      </c>
      <c r="G2471" s="4">
        <v>85.96</v>
      </c>
      <c r="H2471" s="4">
        <v>122.63</v>
      </c>
      <c r="I2471" s="5">
        <f t="shared" si="76"/>
        <v>602.08999999999992</v>
      </c>
      <c r="J2471" s="11" t="str">
        <f t="shared" si="77"/>
        <v>P0206|Oct</v>
      </c>
    </row>
    <row r="2472" spans="1:10" ht="15" customHeight="1" x14ac:dyDescent="0.25">
      <c r="A2472" s="2" t="s">
        <v>447</v>
      </c>
      <c r="B2472" s="2" t="s">
        <v>9</v>
      </c>
      <c r="C2472" s="4">
        <v>13.586992764231001</v>
      </c>
      <c r="D2472" s="4">
        <v>4.04</v>
      </c>
      <c r="E2472" s="4">
        <v>315.89309465054998</v>
      </c>
      <c r="F2472" s="4">
        <v>99.649912585218999</v>
      </c>
      <c r="G2472" s="4">
        <v>85.96</v>
      </c>
      <c r="H2472" s="4">
        <v>31.64</v>
      </c>
      <c r="I2472" s="5">
        <f t="shared" si="76"/>
        <v>550.77</v>
      </c>
      <c r="J2472" s="11" t="str">
        <f t="shared" si="77"/>
        <v>P0206|Nov</v>
      </c>
    </row>
    <row r="2473" spans="1:10" ht="15" customHeight="1" x14ac:dyDescent="0.25">
      <c r="A2473" s="2" t="s">
        <v>447</v>
      </c>
      <c r="B2473" s="2" t="s">
        <v>10</v>
      </c>
      <c r="C2473" s="4">
        <v>10.4225974047945</v>
      </c>
      <c r="D2473" s="4">
        <v>8.35</v>
      </c>
      <c r="E2473" s="4">
        <v>726.96584276506098</v>
      </c>
      <c r="F2473" s="4">
        <v>76.4415598301443</v>
      </c>
      <c r="G2473" s="4">
        <v>85.96</v>
      </c>
      <c r="H2473" s="4">
        <v>55.84</v>
      </c>
      <c r="I2473" s="5">
        <f t="shared" si="76"/>
        <v>963.9799999999999</v>
      </c>
      <c r="J2473" s="11" t="str">
        <f t="shared" si="77"/>
        <v>P0206|Dec</v>
      </c>
    </row>
    <row r="2474" spans="1:10" ht="15" customHeight="1" x14ac:dyDescent="0.25">
      <c r="A2474" s="2" t="s">
        <v>447</v>
      </c>
      <c r="B2474" s="2" t="s">
        <v>11</v>
      </c>
      <c r="C2474" s="4">
        <v>10.877483154107599</v>
      </c>
      <c r="D2474" s="4">
        <v>9.8000000000000007</v>
      </c>
      <c r="E2474" s="4">
        <v>632.24472758353397</v>
      </c>
      <c r="F2474" s="4">
        <v>79.777789262358596</v>
      </c>
      <c r="G2474" s="4">
        <v>85.96</v>
      </c>
      <c r="H2474" s="4">
        <v>55.84</v>
      </c>
      <c r="I2474" s="5">
        <f t="shared" si="76"/>
        <v>874.50000000000023</v>
      </c>
      <c r="J2474" s="11" t="str">
        <f t="shared" si="77"/>
        <v>P0206|Jan</v>
      </c>
    </row>
    <row r="2475" spans="1:10" ht="15" customHeight="1" x14ac:dyDescent="0.25">
      <c r="A2475" s="2" t="s">
        <v>447</v>
      </c>
      <c r="B2475" s="2" t="s">
        <v>12</v>
      </c>
      <c r="C2475" s="4">
        <v>266.91293922780102</v>
      </c>
      <c r="D2475" s="4">
        <v>4.04</v>
      </c>
      <c r="E2475" s="4">
        <v>478.84080632070601</v>
      </c>
      <c r="F2475" s="4">
        <v>75.526254451493202</v>
      </c>
      <c r="G2475" s="4">
        <v>85.96</v>
      </c>
      <c r="H2475" s="4">
        <v>55.84</v>
      </c>
      <c r="I2475" s="5">
        <f t="shared" si="76"/>
        <v>967.12000000000035</v>
      </c>
      <c r="J2475" s="11" t="str">
        <f t="shared" si="77"/>
        <v>P0206|Feb</v>
      </c>
    </row>
    <row r="2476" spans="1:10" ht="15" customHeight="1" x14ac:dyDescent="0.25">
      <c r="A2476" s="2" t="s">
        <v>447</v>
      </c>
      <c r="B2476" s="2" t="s">
        <v>13</v>
      </c>
      <c r="C2476" s="4">
        <v>30.579948005908399</v>
      </c>
      <c r="D2476" s="4">
        <v>6.19</v>
      </c>
      <c r="E2476" s="4">
        <v>425.34806499261401</v>
      </c>
      <c r="F2476" s="4">
        <v>89.451987001477093</v>
      </c>
      <c r="G2476" s="4">
        <v>85.96</v>
      </c>
      <c r="H2476" s="4">
        <v>55.84</v>
      </c>
      <c r="I2476" s="5">
        <f t="shared" si="76"/>
        <v>693.36999999999955</v>
      </c>
      <c r="J2476" s="11" t="str">
        <f t="shared" si="77"/>
        <v>P0206|Mar</v>
      </c>
    </row>
    <row r="2477" spans="1:10" ht="15" customHeight="1" x14ac:dyDescent="0.25">
      <c r="A2477" s="2" t="s">
        <v>449</v>
      </c>
      <c r="B2477" s="2" t="s">
        <v>2</v>
      </c>
      <c r="C2477" s="4">
        <v>37.860772532188797</v>
      </c>
      <c r="D2477" s="4">
        <v>18.36</v>
      </c>
      <c r="E2477" s="4">
        <v>557.45922746781105</v>
      </c>
      <c r="F2477" s="4">
        <v>0</v>
      </c>
      <c r="G2477" s="4">
        <v>85.96</v>
      </c>
      <c r="H2477" s="4">
        <v>79.5</v>
      </c>
      <c r="I2477" s="5">
        <f t="shared" si="76"/>
        <v>779.13999999999987</v>
      </c>
      <c r="J2477" s="11" t="str">
        <f t="shared" si="77"/>
        <v>P0207|Apr</v>
      </c>
    </row>
    <row r="2478" spans="1:10" ht="15" customHeight="1" x14ac:dyDescent="0.25">
      <c r="A2478" s="2" t="s">
        <v>449</v>
      </c>
      <c r="B2478" s="2" t="s">
        <v>3</v>
      </c>
      <c r="C2478" s="4">
        <v>15.8003575505395</v>
      </c>
      <c r="D2478" s="4">
        <v>10.54</v>
      </c>
      <c r="E2478" s="4">
        <v>551.02964244946099</v>
      </c>
      <c r="F2478" s="4">
        <v>0</v>
      </c>
      <c r="G2478" s="4">
        <v>85.96</v>
      </c>
      <c r="H2478" s="4">
        <v>516.99</v>
      </c>
      <c r="I2478" s="5">
        <f t="shared" si="76"/>
        <v>1180.3200000000006</v>
      </c>
      <c r="J2478" s="11" t="str">
        <f t="shared" si="77"/>
        <v>P0207|May</v>
      </c>
    </row>
    <row r="2479" spans="1:10" ht="15" customHeight="1" x14ac:dyDescent="0.25">
      <c r="A2479" s="2" t="s">
        <v>449</v>
      </c>
      <c r="B2479" s="2" t="s">
        <v>4</v>
      </c>
      <c r="C2479" s="4">
        <v>63.914909023394003</v>
      </c>
      <c r="D2479" s="4">
        <v>4.04</v>
      </c>
      <c r="E2479" s="4">
        <v>523.53509097660606</v>
      </c>
      <c r="F2479" s="4">
        <v>0</v>
      </c>
      <c r="G2479" s="4">
        <v>85.96</v>
      </c>
      <c r="H2479" s="4">
        <v>669.84</v>
      </c>
      <c r="I2479" s="5">
        <f t="shared" si="76"/>
        <v>1347.29</v>
      </c>
      <c r="J2479" s="11" t="str">
        <f t="shared" si="77"/>
        <v>P0207|Jun</v>
      </c>
    </row>
    <row r="2480" spans="1:10" ht="15" customHeight="1" x14ac:dyDescent="0.25">
      <c r="A2480" s="2" t="s">
        <v>449</v>
      </c>
      <c r="B2480" s="2" t="s">
        <v>5</v>
      </c>
      <c r="C2480" s="4">
        <v>54.334109857773399</v>
      </c>
      <c r="D2480" s="4">
        <v>18.510000000000002</v>
      </c>
      <c r="E2480" s="4">
        <v>668.415890142227</v>
      </c>
      <c r="F2480" s="4">
        <v>0</v>
      </c>
      <c r="G2480" s="4">
        <v>85.96</v>
      </c>
      <c r="H2480" s="4">
        <v>1795.54</v>
      </c>
      <c r="I2480" s="5">
        <f t="shared" si="76"/>
        <v>2622.76</v>
      </c>
      <c r="J2480" s="11" t="str">
        <f t="shared" si="77"/>
        <v>P0207|Jul</v>
      </c>
    </row>
    <row r="2481" spans="1:10" ht="15" customHeight="1" x14ac:dyDescent="0.25">
      <c r="A2481" s="2" t="s">
        <v>449</v>
      </c>
      <c r="B2481" s="2" t="s">
        <v>6</v>
      </c>
      <c r="C2481" s="4">
        <v>65.659279267142693</v>
      </c>
      <c r="D2481" s="4">
        <v>15.26</v>
      </c>
      <c r="E2481" s="4">
        <v>526.55072073285703</v>
      </c>
      <c r="F2481" s="4">
        <v>0</v>
      </c>
      <c r="G2481" s="4">
        <v>85.96</v>
      </c>
      <c r="H2481" s="4">
        <v>1656.27</v>
      </c>
      <c r="I2481" s="5">
        <f t="shared" si="76"/>
        <v>2349.6999999999998</v>
      </c>
      <c r="J2481" s="11" t="str">
        <f t="shared" si="77"/>
        <v>P0207|Aug</v>
      </c>
    </row>
    <row r="2482" spans="1:10" ht="15" customHeight="1" x14ac:dyDescent="0.25">
      <c r="A2482" s="2" t="s">
        <v>449</v>
      </c>
      <c r="B2482" s="2" t="s">
        <v>7</v>
      </c>
      <c r="C2482" s="4">
        <v>56.3598574756749</v>
      </c>
      <c r="D2482" s="4">
        <v>10.33</v>
      </c>
      <c r="E2482" s="4">
        <v>533.68014252432499</v>
      </c>
      <c r="F2482" s="4">
        <v>0</v>
      </c>
      <c r="G2482" s="4">
        <v>85.96</v>
      </c>
      <c r="H2482" s="4">
        <v>354.6</v>
      </c>
      <c r="I2482" s="5">
        <f t="shared" si="76"/>
        <v>1040.9299999999998</v>
      </c>
      <c r="J2482" s="11" t="str">
        <f t="shared" si="77"/>
        <v>P0207|Sep</v>
      </c>
    </row>
    <row r="2483" spans="1:10" ht="15" customHeight="1" x14ac:dyDescent="0.25">
      <c r="A2483" s="2" t="s">
        <v>449</v>
      </c>
      <c r="B2483" s="2" t="s">
        <v>8</v>
      </c>
      <c r="C2483" s="4">
        <v>48.766192596715797</v>
      </c>
      <c r="D2483" s="4">
        <v>16.260000000000002</v>
      </c>
      <c r="E2483" s="4">
        <v>549.24380740328399</v>
      </c>
      <c r="F2483" s="4">
        <v>0</v>
      </c>
      <c r="G2483" s="4">
        <v>85.96</v>
      </c>
      <c r="H2483" s="4">
        <v>245.27</v>
      </c>
      <c r="I2483" s="5">
        <f t="shared" si="76"/>
        <v>945.49999999999977</v>
      </c>
      <c r="J2483" s="11" t="str">
        <f t="shared" si="77"/>
        <v>P0207|Oct</v>
      </c>
    </row>
    <row r="2484" spans="1:10" ht="15" customHeight="1" x14ac:dyDescent="0.25">
      <c r="A2484" s="2" t="s">
        <v>449</v>
      </c>
      <c r="B2484" s="2" t="s">
        <v>9</v>
      </c>
      <c r="C2484" s="4">
        <v>38.316865111727303</v>
      </c>
      <c r="D2484" s="4">
        <v>15.56</v>
      </c>
      <c r="E2484" s="4">
        <v>491.52829880933001</v>
      </c>
      <c r="F2484" s="4">
        <v>155.054836078943</v>
      </c>
      <c r="G2484" s="4">
        <v>85.96</v>
      </c>
      <c r="H2484" s="4">
        <v>63.29</v>
      </c>
      <c r="I2484" s="5">
        <f t="shared" si="76"/>
        <v>849.71000000000038</v>
      </c>
      <c r="J2484" s="11" t="str">
        <f t="shared" si="77"/>
        <v>P0207|Nov</v>
      </c>
    </row>
    <row r="2485" spans="1:10" ht="15" customHeight="1" x14ac:dyDescent="0.25">
      <c r="A2485" s="2" t="s">
        <v>449</v>
      </c>
      <c r="B2485" s="2" t="s">
        <v>10</v>
      </c>
      <c r="C2485" s="4">
        <v>24.9025866180076</v>
      </c>
      <c r="D2485" s="4">
        <v>7.85</v>
      </c>
      <c r="E2485" s="4">
        <v>1095.1054192927299</v>
      </c>
      <c r="F2485" s="4">
        <v>115.151994089266</v>
      </c>
      <c r="G2485" s="4">
        <v>85.96</v>
      </c>
      <c r="H2485" s="4">
        <v>111.67</v>
      </c>
      <c r="I2485" s="5">
        <f t="shared" si="76"/>
        <v>1440.6400000000037</v>
      </c>
      <c r="J2485" s="11" t="str">
        <f t="shared" si="77"/>
        <v>P0207|Dec</v>
      </c>
    </row>
    <row r="2486" spans="1:10" ht="15" customHeight="1" x14ac:dyDescent="0.25">
      <c r="A2486" s="2" t="s">
        <v>449</v>
      </c>
      <c r="B2486" s="2" t="s">
        <v>11</v>
      </c>
      <c r="C2486" s="4">
        <v>41.083692036682002</v>
      </c>
      <c r="D2486" s="4">
        <v>15.01</v>
      </c>
      <c r="E2486" s="4">
        <v>942.81073519506799</v>
      </c>
      <c r="F2486" s="4">
        <v>118.96557276825</v>
      </c>
      <c r="G2486" s="4">
        <v>85.96</v>
      </c>
      <c r="H2486" s="4">
        <v>111.67</v>
      </c>
      <c r="I2486" s="5">
        <f t="shared" si="76"/>
        <v>1315.5</v>
      </c>
      <c r="J2486" s="11" t="str">
        <f t="shared" si="77"/>
        <v>P0207|Jan</v>
      </c>
    </row>
    <row r="2487" spans="1:10" ht="15" customHeight="1" x14ac:dyDescent="0.25">
      <c r="A2487" s="2" t="s">
        <v>449</v>
      </c>
      <c r="B2487" s="2" t="s">
        <v>12</v>
      </c>
      <c r="C2487" s="4">
        <v>13.957224891181699</v>
      </c>
      <c r="D2487" s="4">
        <v>12.28</v>
      </c>
      <c r="E2487" s="4">
        <v>817.008286313074</v>
      </c>
      <c r="F2487" s="4">
        <v>128.86448879574399</v>
      </c>
      <c r="G2487" s="4">
        <v>85.96</v>
      </c>
      <c r="H2487" s="4">
        <v>111.67</v>
      </c>
      <c r="I2487" s="5">
        <f t="shared" si="76"/>
        <v>1169.7399999999998</v>
      </c>
      <c r="J2487" s="11" t="str">
        <f t="shared" si="77"/>
        <v>P0207|Feb</v>
      </c>
    </row>
    <row r="2488" spans="1:10" ht="15" customHeight="1" x14ac:dyDescent="0.25">
      <c r="A2488" s="2" t="s">
        <v>449</v>
      </c>
      <c r="B2488" s="2" t="s">
        <v>13</v>
      </c>
      <c r="C2488" s="4">
        <v>31.077762889370501</v>
      </c>
      <c r="D2488" s="4">
        <v>14.43</v>
      </c>
      <c r="E2488" s="4">
        <v>787.76086440651204</v>
      </c>
      <c r="F2488" s="4">
        <v>124.251372704118</v>
      </c>
      <c r="G2488" s="4">
        <v>85.96</v>
      </c>
      <c r="H2488" s="4">
        <v>111.67</v>
      </c>
      <c r="I2488" s="5">
        <f t="shared" si="76"/>
        <v>1155.1500000000005</v>
      </c>
      <c r="J2488" s="11" t="str">
        <f t="shared" si="77"/>
        <v>P0207|Mar</v>
      </c>
    </row>
    <row r="2489" spans="1:10" ht="15" customHeight="1" x14ac:dyDescent="0.25">
      <c r="A2489" s="2" t="s">
        <v>451</v>
      </c>
      <c r="B2489" s="2" t="s">
        <v>2</v>
      </c>
      <c r="C2489" s="4">
        <v>68.736510609632901</v>
      </c>
      <c r="D2489" s="4">
        <v>16.350000000000001</v>
      </c>
      <c r="E2489" s="4">
        <v>551.56348939036695</v>
      </c>
      <c r="F2489" s="4">
        <v>0</v>
      </c>
      <c r="G2489" s="4">
        <v>85.96</v>
      </c>
      <c r="H2489" s="4">
        <v>79.5</v>
      </c>
      <c r="I2489" s="5">
        <f t="shared" si="76"/>
        <v>802.1099999999999</v>
      </c>
      <c r="J2489" s="11" t="str">
        <f t="shared" si="77"/>
        <v>P0208|Apr</v>
      </c>
    </row>
    <row r="2490" spans="1:10" ht="15" customHeight="1" x14ac:dyDescent="0.25">
      <c r="A2490" s="2" t="s">
        <v>451</v>
      </c>
      <c r="B2490" s="2" t="s">
        <v>3</v>
      </c>
      <c r="C2490" s="4">
        <v>43.524366806087698</v>
      </c>
      <c r="D2490" s="4">
        <v>8.84</v>
      </c>
      <c r="E2490" s="4">
        <v>560.23563319391201</v>
      </c>
      <c r="F2490" s="4">
        <v>0</v>
      </c>
      <c r="G2490" s="4">
        <v>85.96</v>
      </c>
      <c r="H2490" s="4">
        <v>516.99</v>
      </c>
      <c r="I2490" s="5">
        <f t="shared" si="76"/>
        <v>1215.5499999999997</v>
      </c>
      <c r="J2490" s="11" t="str">
        <f t="shared" si="77"/>
        <v>P0208|May</v>
      </c>
    </row>
    <row r="2491" spans="1:10" ht="15" customHeight="1" x14ac:dyDescent="0.25">
      <c r="A2491" s="2" t="s">
        <v>451</v>
      </c>
      <c r="B2491" s="2" t="s">
        <v>4</v>
      </c>
      <c r="C2491" s="4">
        <v>46.160781124568103</v>
      </c>
      <c r="D2491" s="4">
        <v>13.88</v>
      </c>
      <c r="E2491" s="4">
        <v>541.379218875432</v>
      </c>
      <c r="F2491" s="4">
        <v>0</v>
      </c>
      <c r="G2491" s="4">
        <v>85.96</v>
      </c>
      <c r="H2491" s="4">
        <v>669.84</v>
      </c>
      <c r="I2491" s="5">
        <f t="shared" si="76"/>
        <v>1357.2200000000003</v>
      </c>
      <c r="J2491" s="11" t="str">
        <f t="shared" si="77"/>
        <v>P0208|Jun</v>
      </c>
    </row>
    <row r="2492" spans="1:10" ht="15" customHeight="1" x14ac:dyDescent="0.25">
      <c r="A2492" s="2" t="s">
        <v>451</v>
      </c>
      <c r="B2492" s="2" t="s">
        <v>5</v>
      </c>
      <c r="C2492" s="4">
        <v>38.780268528463999</v>
      </c>
      <c r="D2492" s="4">
        <v>14.23</v>
      </c>
      <c r="E2492" s="4">
        <v>669.14973147153603</v>
      </c>
      <c r="F2492" s="4">
        <v>0</v>
      </c>
      <c r="G2492" s="4">
        <v>85.96</v>
      </c>
      <c r="H2492" s="4">
        <v>1795.54</v>
      </c>
      <c r="I2492" s="5">
        <f t="shared" si="76"/>
        <v>2603.66</v>
      </c>
      <c r="J2492" s="11" t="str">
        <f t="shared" si="77"/>
        <v>P0208|Jul</v>
      </c>
    </row>
    <row r="2493" spans="1:10" ht="15" customHeight="1" x14ac:dyDescent="0.25">
      <c r="A2493" s="2" t="s">
        <v>451</v>
      </c>
      <c r="B2493" s="2" t="s">
        <v>6</v>
      </c>
      <c r="C2493" s="4">
        <v>51.667682506967701</v>
      </c>
      <c r="D2493" s="4">
        <v>10.27</v>
      </c>
      <c r="E2493" s="4">
        <v>660.652317493032</v>
      </c>
      <c r="F2493" s="4">
        <v>0</v>
      </c>
      <c r="G2493" s="4">
        <v>85.96</v>
      </c>
      <c r="H2493" s="4">
        <v>1656.27</v>
      </c>
      <c r="I2493" s="5">
        <f t="shared" si="76"/>
        <v>2464.8199999999997</v>
      </c>
      <c r="J2493" s="11" t="str">
        <f t="shared" si="77"/>
        <v>P0208|Aug</v>
      </c>
    </row>
    <row r="2494" spans="1:10" ht="15" customHeight="1" x14ac:dyDescent="0.25">
      <c r="A2494" s="2" t="s">
        <v>451</v>
      </c>
      <c r="B2494" s="2" t="s">
        <v>7</v>
      </c>
      <c r="C2494" s="4">
        <v>61.720653399443002</v>
      </c>
      <c r="D2494" s="4">
        <v>9.9</v>
      </c>
      <c r="E2494" s="4">
        <v>534.93934660055697</v>
      </c>
      <c r="F2494" s="4">
        <v>0</v>
      </c>
      <c r="G2494" s="4">
        <v>85.96</v>
      </c>
      <c r="H2494" s="4">
        <v>354.6</v>
      </c>
      <c r="I2494" s="5">
        <f t="shared" si="76"/>
        <v>1047.1199999999999</v>
      </c>
      <c r="J2494" s="11" t="str">
        <f t="shared" si="77"/>
        <v>P0208|Sep</v>
      </c>
    </row>
    <row r="2495" spans="1:10" ht="15" customHeight="1" x14ac:dyDescent="0.25">
      <c r="A2495" s="2" t="s">
        <v>451</v>
      </c>
      <c r="B2495" s="2" t="s">
        <v>8</v>
      </c>
      <c r="C2495" s="4">
        <v>46.842592863869399</v>
      </c>
      <c r="D2495" s="4">
        <v>12.62</v>
      </c>
      <c r="E2495" s="4">
        <v>544.53740713613104</v>
      </c>
      <c r="F2495" s="4">
        <v>0</v>
      </c>
      <c r="G2495" s="4">
        <v>85.96</v>
      </c>
      <c r="H2495" s="4">
        <v>245.27</v>
      </c>
      <c r="I2495" s="5">
        <f t="shared" si="76"/>
        <v>935.23000000000047</v>
      </c>
      <c r="J2495" s="11" t="str">
        <f t="shared" si="77"/>
        <v>P0208|Oct</v>
      </c>
    </row>
    <row r="2496" spans="1:10" ht="15" customHeight="1" x14ac:dyDescent="0.25">
      <c r="A2496" s="2" t="s">
        <v>451</v>
      </c>
      <c r="B2496" s="2" t="s">
        <v>9</v>
      </c>
      <c r="C2496" s="4">
        <v>14.568063407073399</v>
      </c>
      <c r="D2496" s="4">
        <v>13.01</v>
      </c>
      <c r="E2496" s="4">
        <v>508.05399464562498</v>
      </c>
      <c r="F2496" s="4">
        <v>160.26794194730201</v>
      </c>
      <c r="G2496" s="4">
        <v>85.96</v>
      </c>
      <c r="H2496" s="4">
        <v>63.29</v>
      </c>
      <c r="I2496" s="5">
        <f t="shared" si="76"/>
        <v>845.15000000000043</v>
      </c>
      <c r="J2496" s="11" t="str">
        <f t="shared" si="77"/>
        <v>P0208|Nov</v>
      </c>
    </row>
    <row r="2497" spans="1:10" ht="15" customHeight="1" x14ac:dyDescent="0.25">
      <c r="A2497" s="2" t="s">
        <v>451</v>
      </c>
      <c r="B2497" s="2" t="s">
        <v>10</v>
      </c>
      <c r="C2497" s="4">
        <v>44.371986290802496</v>
      </c>
      <c r="D2497" s="4">
        <v>14.33</v>
      </c>
      <c r="E2497" s="4">
        <v>1093.42293535518</v>
      </c>
      <c r="F2497" s="4">
        <v>114.975078354015</v>
      </c>
      <c r="G2497" s="4">
        <v>85.96</v>
      </c>
      <c r="H2497" s="4">
        <v>111.67</v>
      </c>
      <c r="I2497" s="5">
        <f t="shared" si="76"/>
        <v>1464.7299999999977</v>
      </c>
      <c r="J2497" s="11" t="str">
        <f t="shared" si="77"/>
        <v>P0208|Dec</v>
      </c>
    </row>
    <row r="2498" spans="1:10" ht="15" customHeight="1" x14ac:dyDescent="0.25">
      <c r="A2498" s="2" t="s">
        <v>451</v>
      </c>
      <c r="B2498" s="2" t="s">
        <v>11</v>
      </c>
      <c r="C2498" s="4">
        <v>33.1032926381801</v>
      </c>
      <c r="D2498" s="4">
        <v>6.43</v>
      </c>
      <c r="E2498" s="4">
        <v>1088.3274292004401</v>
      </c>
      <c r="F2498" s="4">
        <v>114.43927816138</v>
      </c>
      <c r="G2498" s="4">
        <v>85.96</v>
      </c>
      <c r="H2498" s="4">
        <v>111.67</v>
      </c>
      <c r="I2498" s="5">
        <f t="shared" si="76"/>
        <v>1439.9300000000003</v>
      </c>
      <c r="J2498" s="11" t="str">
        <f t="shared" si="77"/>
        <v>P0208|Jan</v>
      </c>
    </row>
    <row r="2499" spans="1:10" ht="15" customHeight="1" x14ac:dyDescent="0.25">
      <c r="A2499" s="2" t="s">
        <v>451</v>
      </c>
      <c r="B2499" s="2" t="s">
        <v>12</v>
      </c>
      <c r="C2499" s="4">
        <v>61.276397231472799</v>
      </c>
      <c r="D2499" s="4">
        <v>11.6</v>
      </c>
      <c r="E2499" s="4">
        <v>802.23004557941101</v>
      </c>
      <c r="F2499" s="4">
        <v>126.533557189116</v>
      </c>
      <c r="G2499" s="4">
        <v>85.96</v>
      </c>
      <c r="H2499" s="4">
        <v>111.67</v>
      </c>
      <c r="I2499" s="5">
        <f t="shared" si="76"/>
        <v>1199.2699999999998</v>
      </c>
      <c r="J2499" s="11" t="str">
        <f t="shared" si="77"/>
        <v>P0208|Feb</v>
      </c>
    </row>
    <row r="2500" spans="1:10" ht="15" customHeight="1" x14ac:dyDescent="0.25">
      <c r="A2500" s="2" t="s">
        <v>451</v>
      </c>
      <c r="B2500" s="2" t="s">
        <v>13</v>
      </c>
      <c r="C2500" s="4">
        <v>11.513470307828999</v>
      </c>
      <c r="D2500" s="4">
        <v>13.44</v>
      </c>
      <c r="E2500" s="4">
        <v>803.05314696614698</v>
      </c>
      <c r="F2500" s="4">
        <v>126.663382726024</v>
      </c>
      <c r="G2500" s="4">
        <v>85.96</v>
      </c>
      <c r="H2500" s="4">
        <v>111.67</v>
      </c>
      <c r="I2500" s="5">
        <f t="shared" si="76"/>
        <v>1152.3</v>
      </c>
      <c r="J2500" s="11" t="str">
        <f t="shared" si="77"/>
        <v>P0208|Mar</v>
      </c>
    </row>
    <row r="2501" spans="1:10" ht="15" customHeight="1" x14ac:dyDescent="0.25">
      <c r="A2501" s="2" t="s">
        <v>453</v>
      </c>
      <c r="B2501" s="2" t="s">
        <v>2</v>
      </c>
      <c r="C2501" s="4">
        <v>60.861651122062497</v>
      </c>
      <c r="D2501" s="4">
        <v>6.02</v>
      </c>
      <c r="E2501" s="4">
        <v>445.17834887793703</v>
      </c>
      <c r="F2501" s="4">
        <v>0</v>
      </c>
      <c r="G2501" s="4">
        <v>85.96</v>
      </c>
      <c r="H2501" s="4">
        <v>59.62</v>
      </c>
      <c r="I2501" s="5">
        <f t="shared" ref="I2501:I2564" si="78">SUM(C2501:H2501)</f>
        <v>657.63999999999953</v>
      </c>
      <c r="J2501" s="11" t="str">
        <f t="shared" ref="J2501:J2564" si="79">A2501&amp;"|"&amp;B2501</f>
        <v>P0209|Apr</v>
      </c>
    </row>
    <row r="2502" spans="1:10" ht="15" customHeight="1" x14ac:dyDescent="0.25">
      <c r="A2502" s="2" t="s">
        <v>453</v>
      </c>
      <c r="B2502" s="2" t="s">
        <v>3</v>
      </c>
      <c r="C2502" s="4">
        <v>15.682092856823401</v>
      </c>
      <c r="D2502" s="4">
        <v>5.58</v>
      </c>
      <c r="E2502" s="4">
        <v>447.467907143177</v>
      </c>
      <c r="F2502" s="4">
        <v>0</v>
      </c>
      <c r="G2502" s="4">
        <v>85.96</v>
      </c>
      <c r="H2502" s="4">
        <v>387.74</v>
      </c>
      <c r="I2502" s="5">
        <f t="shared" si="78"/>
        <v>942.4300000000004</v>
      </c>
      <c r="J2502" s="11" t="str">
        <f t="shared" si="79"/>
        <v>P0209|May</v>
      </c>
    </row>
    <row r="2503" spans="1:10" ht="15" customHeight="1" x14ac:dyDescent="0.25">
      <c r="A2503" s="2" t="s">
        <v>453</v>
      </c>
      <c r="B2503" s="2" t="s">
        <v>4</v>
      </c>
      <c r="C2503" s="4">
        <v>35.929262330113701</v>
      </c>
      <c r="D2503" s="4">
        <v>7.59</v>
      </c>
      <c r="E2503" s="4">
        <v>431.630737669886</v>
      </c>
      <c r="F2503" s="4">
        <v>0</v>
      </c>
      <c r="G2503" s="4">
        <v>85.96</v>
      </c>
      <c r="H2503" s="4">
        <v>502.38</v>
      </c>
      <c r="I2503" s="5">
        <f t="shared" si="78"/>
        <v>1063.4899999999998</v>
      </c>
      <c r="J2503" s="11" t="str">
        <f t="shared" si="79"/>
        <v>P0209|Jun</v>
      </c>
    </row>
    <row r="2504" spans="1:10" ht="15" customHeight="1" x14ac:dyDescent="0.25">
      <c r="A2504" s="2" t="s">
        <v>453</v>
      </c>
      <c r="B2504" s="2" t="s">
        <v>5</v>
      </c>
      <c r="C2504" s="4">
        <v>44.629637022041003</v>
      </c>
      <c r="D2504" s="4">
        <v>6.61</v>
      </c>
      <c r="E2504" s="4">
        <v>541.37036297795896</v>
      </c>
      <c r="F2504" s="4">
        <v>0</v>
      </c>
      <c r="G2504" s="4">
        <v>85.96</v>
      </c>
      <c r="H2504" s="4">
        <v>1346.66</v>
      </c>
      <c r="I2504" s="5">
        <f t="shared" si="78"/>
        <v>2025.23</v>
      </c>
      <c r="J2504" s="11" t="str">
        <f t="shared" si="79"/>
        <v>P0209|Jul</v>
      </c>
    </row>
    <row r="2505" spans="1:10" ht="15" customHeight="1" x14ac:dyDescent="0.25">
      <c r="A2505" s="2" t="s">
        <v>453</v>
      </c>
      <c r="B2505" s="2" t="s">
        <v>6</v>
      </c>
      <c r="C2505" s="4">
        <v>35.899773320192502</v>
      </c>
      <c r="D2505" s="4">
        <v>9.5</v>
      </c>
      <c r="E2505" s="4">
        <v>554.41022667980803</v>
      </c>
      <c r="F2505" s="4">
        <v>0</v>
      </c>
      <c r="G2505" s="4">
        <v>85.96</v>
      </c>
      <c r="H2505" s="4">
        <v>1242.2</v>
      </c>
      <c r="I2505" s="5">
        <f t="shared" si="78"/>
        <v>1927.9700000000007</v>
      </c>
      <c r="J2505" s="11" t="str">
        <f t="shared" si="79"/>
        <v>P0209|Aug</v>
      </c>
    </row>
    <row r="2506" spans="1:10" ht="15" customHeight="1" x14ac:dyDescent="0.25">
      <c r="A2506" s="2" t="s">
        <v>453</v>
      </c>
      <c r="B2506" s="2" t="s">
        <v>7</v>
      </c>
      <c r="C2506" s="4">
        <v>54.206354273944399</v>
      </c>
      <c r="D2506" s="4">
        <v>7.16</v>
      </c>
      <c r="E2506" s="4">
        <v>437.70364572605598</v>
      </c>
      <c r="F2506" s="4">
        <v>0</v>
      </c>
      <c r="G2506" s="4">
        <v>85.96</v>
      </c>
      <c r="H2506" s="4">
        <v>265.95</v>
      </c>
      <c r="I2506" s="5">
        <f t="shared" si="78"/>
        <v>850.98000000000047</v>
      </c>
      <c r="J2506" s="11" t="str">
        <f t="shared" si="79"/>
        <v>P0209|Sep</v>
      </c>
    </row>
    <row r="2507" spans="1:10" ht="15" customHeight="1" x14ac:dyDescent="0.25">
      <c r="A2507" s="2" t="s">
        <v>453</v>
      </c>
      <c r="B2507" s="2" t="s">
        <v>8</v>
      </c>
      <c r="C2507" s="4">
        <v>25.440434096290499</v>
      </c>
      <c r="D2507" s="4">
        <v>7.06</v>
      </c>
      <c r="E2507" s="4">
        <v>455.64956590371003</v>
      </c>
      <c r="F2507" s="4">
        <v>0</v>
      </c>
      <c r="G2507" s="4">
        <v>85.96</v>
      </c>
      <c r="H2507" s="4">
        <v>183.95</v>
      </c>
      <c r="I2507" s="5">
        <f t="shared" si="78"/>
        <v>758.06000000000063</v>
      </c>
      <c r="J2507" s="11" t="str">
        <f t="shared" si="79"/>
        <v>P0209|Oct</v>
      </c>
    </row>
    <row r="2508" spans="1:10" ht="15" customHeight="1" x14ac:dyDescent="0.25">
      <c r="A2508" s="2" t="s">
        <v>453</v>
      </c>
      <c r="B2508" s="2" t="s">
        <v>9</v>
      </c>
      <c r="C2508" s="4">
        <v>29.396191460973998</v>
      </c>
      <c r="D2508" s="4">
        <v>8.81</v>
      </c>
      <c r="E2508" s="4">
        <v>405.464709806538</v>
      </c>
      <c r="F2508" s="4">
        <v>127.909098732488</v>
      </c>
      <c r="G2508" s="4">
        <v>85.96</v>
      </c>
      <c r="H2508" s="4">
        <v>47.47</v>
      </c>
      <c r="I2508" s="5">
        <f t="shared" si="78"/>
        <v>705.0100000000001</v>
      </c>
      <c r="J2508" s="11" t="str">
        <f t="shared" si="79"/>
        <v>P0209|Nov</v>
      </c>
    </row>
    <row r="2509" spans="1:10" ht="15" customHeight="1" x14ac:dyDescent="0.25">
      <c r="A2509" s="2" t="s">
        <v>453</v>
      </c>
      <c r="B2509" s="2" t="s">
        <v>10</v>
      </c>
      <c r="C2509" s="4">
        <v>10.392419339238099</v>
      </c>
      <c r="D2509" s="4">
        <v>6.38</v>
      </c>
      <c r="E2509" s="4">
        <v>889.60207818048696</v>
      </c>
      <c r="F2509" s="4">
        <v>93.545502480275204</v>
      </c>
      <c r="G2509" s="4">
        <v>85.96</v>
      </c>
      <c r="H2509" s="4">
        <v>83.75</v>
      </c>
      <c r="I2509" s="5">
        <f t="shared" si="78"/>
        <v>1169.6300000000003</v>
      </c>
      <c r="J2509" s="11" t="str">
        <f t="shared" si="79"/>
        <v>P0209|Dec</v>
      </c>
    </row>
    <row r="2510" spans="1:10" ht="15" customHeight="1" x14ac:dyDescent="0.25">
      <c r="A2510" s="2" t="s">
        <v>453</v>
      </c>
      <c r="B2510" s="2" t="s">
        <v>11</v>
      </c>
      <c r="C2510" s="4">
        <v>35.674322897735401</v>
      </c>
      <c r="D2510" s="4">
        <v>4.04</v>
      </c>
      <c r="E2510" s="4">
        <v>782.14106231332096</v>
      </c>
      <c r="F2510" s="4">
        <v>98.694614788943895</v>
      </c>
      <c r="G2510" s="4">
        <v>85.96</v>
      </c>
      <c r="H2510" s="4">
        <v>83.75</v>
      </c>
      <c r="I2510" s="5">
        <f t="shared" si="78"/>
        <v>1090.2600000000002</v>
      </c>
      <c r="J2510" s="11" t="str">
        <f t="shared" si="79"/>
        <v>P0209|Jan</v>
      </c>
    </row>
    <row r="2511" spans="1:10" ht="15" customHeight="1" x14ac:dyDescent="0.25">
      <c r="A2511" s="2" t="s">
        <v>453</v>
      </c>
      <c r="B2511" s="2" t="s">
        <v>12</v>
      </c>
      <c r="C2511" s="4">
        <v>14.9193133498246</v>
      </c>
      <c r="D2511" s="4">
        <v>10.5</v>
      </c>
      <c r="E2511" s="4">
        <v>776.89770577678598</v>
      </c>
      <c r="F2511" s="4">
        <v>98.032980873389306</v>
      </c>
      <c r="G2511" s="4">
        <v>85.96</v>
      </c>
      <c r="H2511" s="4">
        <v>83.75</v>
      </c>
      <c r="I2511" s="5">
        <f t="shared" si="78"/>
        <v>1070.06</v>
      </c>
      <c r="J2511" s="11" t="str">
        <f t="shared" si="79"/>
        <v>P0209|Feb</v>
      </c>
    </row>
    <row r="2512" spans="1:10" ht="15" customHeight="1" x14ac:dyDescent="0.25">
      <c r="A2512" s="2" t="s">
        <v>453</v>
      </c>
      <c r="B2512" s="2" t="s">
        <v>13</v>
      </c>
      <c r="C2512" s="4">
        <v>32.388945390397303</v>
      </c>
      <c r="D2512" s="4">
        <v>5.83</v>
      </c>
      <c r="E2512" s="4">
        <v>654.44454670961795</v>
      </c>
      <c r="F2512" s="4">
        <v>103.22650789998499</v>
      </c>
      <c r="G2512" s="4">
        <v>85.96</v>
      </c>
      <c r="H2512" s="4">
        <v>83.75</v>
      </c>
      <c r="I2512" s="5">
        <f t="shared" si="78"/>
        <v>965.60000000000025</v>
      </c>
      <c r="J2512" s="11" t="str">
        <f t="shared" si="79"/>
        <v>P0209|Mar</v>
      </c>
    </row>
    <row r="2513" spans="1:10" ht="15" customHeight="1" x14ac:dyDescent="0.25">
      <c r="A2513" s="2" t="s">
        <v>455</v>
      </c>
      <c r="B2513" s="2" t="s">
        <v>2</v>
      </c>
      <c r="C2513" s="4">
        <v>15.150721795500401</v>
      </c>
      <c r="D2513" s="4">
        <v>4.1399999999999997</v>
      </c>
      <c r="E2513" s="4">
        <v>352.2492782045</v>
      </c>
      <c r="F2513" s="4">
        <v>0</v>
      </c>
      <c r="G2513" s="4">
        <v>85.96</v>
      </c>
      <c r="H2513" s="4">
        <v>39.75</v>
      </c>
      <c r="I2513" s="5">
        <f t="shared" si="78"/>
        <v>497.2500000000004</v>
      </c>
      <c r="J2513" s="11" t="str">
        <f t="shared" si="79"/>
        <v>P0210|Apr</v>
      </c>
    </row>
    <row r="2514" spans="1:10" ht="15" customHeight="1" x14ac:dyDescent="0.25">
      <c r="A2514" s="2" t="s">
        <v>455</v>
      </c>
      <c r="B2514" s="2" t="s">
        <v>3</v>
      </c>
      <c r="C2514" s="4">
        <v>15.5111390750123</v>
      </c>
      <c r="D2514" s="4">
        <v>6.16</v>
      </c>
      <c r="E2514" s="4">
        <v>360.62886092498798</v>
      </c>
      <c r="F2514" s="4">
        <v>0</v>
      </c>
      <c r="G2514" s="4">
        <v>85.96</v>
      </c>
      <c r="H2514" s="4">
        <v>258.49</v>
      </c>
      <c r="I2514" s="5">
        <f t="shared" si="78"/>
        <v>726.75000000000023</v>
      </c>
      <c r="J2514" s="11" t="str">
        <f t="shared" si="79"/>
        <v>P0210|May</v>
      </c>
    </row>
    <row r="2515" spans="1:10" ht="15" customHeight="1" x14ac:dyDescent="0.25">
      <c r="A2515" s="2" t="s">
        <v>455</v>
      </c>
      <c r="B2515" s="2" t="s">
        <v>4</v>
      </c>
      <c r="C2515" s="4">
        <v>51.416106971924798</v>
      </c>
      <c r="D2515" s="4">
        <v>4.04</v>
      </c>
      <c r="E2515" s="4">
        <v>339.30389302807498</v>
      </c>
      <c r="F2515" s="4">
        <v>0</v>
      </c>
      <c r="G2515" s="4">
        <v>85.96</v>
      </c>
      <c r="H2515" s="4">
        <v>334.92</v>
      </c>
      <c r="I2515" s="5">
        <f t="shared" si="78"/>
        <v>815.63999999999976</v>
      </c>
      <c r="J2515" s="11" t="str">
        <f t="shared" si="79"/>
        <v>P0210|Jun</v>
      </c>
    </row>
    <row r="2516" spans="1:10" ht="15" customHeight="1" x14ac:dyDescent="0.25">
      <c r="A2516" s="2" t="s">
        <v>455</v>
      </c>
      <c r="B2516" s="2" t="s">
        <v>5</v>
      </c>
      <c r="C2516" s="4">
        <v>15.209691670752299</v>
      </c>
      <c r="D2516" s="4">
        <v>8</v>
      </c>
      <c r="E2516" s="4">
        <v>353.62030832924802</v>
      </c>
      <c r="F2516" s="4">
        <v>0</v>
      </c>
      <c r="G2516" s="4">
        <v>85.96</v>
      </c>
      <c r="H2516" s="4">
        <v>897.77</v>
      </c>
      <c r="I2516" s="5">
        <f t="shared" si="78"/>
        <v>1360.5600000000004</v>
      </c>
      <c r="J2516" s="11" t="str">
        <f t="shared" si="79"/>
        <v>P0210|Jul</v>
      </c>
    </row>
    <row r="2517" spans="1:10" ht="15" customHeight="1" x14ac:dyDescent="0.25">
      <c r="A2517" s="2" t="s">
        <v>455</v>
      </c>
      <c r="B2517" s="2" t="s">
        <v>6</v>
      </c>
      <c r="C2517" s="4">
        <v>39.4157241115782</v>
      </c>
      <c r="D2517" s="4">
        <v>9.11</v>
      </c>
      <c r="E2517" s="4">
        <v>435.93427588842201</v>
      </c>
      <c r="F2517" s="4">
        <v>0</v>
      </c>
      <c r="G2517" s="4">
        <v>85.96</v>
      </c>
      <c r="H2517" s="4">
        <v>828.13</v>
      </c>
      <c r="I2517" s="5">
        <f t="shared" si="78"/>
        <v>1398.5500000000002</v>
      </c>
      <c r="J2517" s="11" t="str">
        <f t="shared" si="79"/>
        <v>P0210|Aug</v>
      </c>
    </row>
    <row r="2518" spans="1:10" ht="15" customHeight="1" x14ac:dyDescent="0.25">
      <c r="A2518" s="2" t="s">
        <v>455</v>
      </c>
      <c r="B2518" s="2" t="s">
        <v>7</v>
      </c>
      <c r="C2518" s="4">
        <v>45.563650801628398</v>
      </c>
      <c r="D2518" s="4">
        <v>13.75</v>
      </c>
      <c r="E2518" s="4">
        <v>349.11634919837201</v>
      </c>
      <c r="F2518" s="4">
        <v>0</v>
      </c>
      <c r="G2518" s="4">
        <v>85.96</v>
      </c>
      <c r="H2518" s="4">
        <v>177.3</v>
      </c>
      <c r="I2518" s="5">
        <f t="shared" si="78"/>
        <v>671.6900000000004</v>
      </c>
      <c r="J2518" s="11" t="str">
        <f t="shared" si="79"/>
        <v>P0210|Sep</v>
      </c>
    </row>
    <row r="2519" spans="1:10" ht="15" customHeight="1" x14ac:dyDescent="0.25">
      <c r="A2519" s="2" t="s">
        <v>455</v>
      </c>
      <c r="B2519" s="2" t="s">
        <v>8</v>
      </c>
      <c r="C2519" s="4">
        <v>15.9544440812769</v>
      </c>
      <c r="D2519" s="4">
        <v>7.78</v>
      </c>
      <c r="E2519" s="4">
        <v>370.93555591872303</v>
      </c>
      <c r="F2519" s="4">
        <v>0</v>
      </c>
      <c r="G2519" s="4">
        <v>85.96</v>
      </c>
      <c r="H2519" s="4">
        <v>122.63</v>
      </c>
      <c r="I2519" s="5">
        <f t="shared" si="78"/>
        <v>603.25999999999988</v>
      </c>
      <c r="J2519" s="11" t="str">
        <f t="shared" si="79"/>
        <v>P0210|Oct</v>
      </c>
    </row>
    <row r="2520" spans="1:10" ht="15" customHeight="1" x14ac:dyDescent="0.25">
      <c r="A2520" s="2" t="s">
        <v>455</v>
      </c>
      <c r="B2520" s="2" t="s">
        <v>9</v>
      </c>
      <c r="C2520" s="4">
        <v>36.808658405814398</v>
      </c>
      <c r="D2520" s="4">
        <v>5.14</v>
      </c>
      <c r="E2520" s="4">
        <v>319.60157273918702</v>
      </c>
      <c r="F2520" s="4">
        <v>100.819768854998</v>
      </c>
      <c r="G2520" s="4">
        <v>85.96</v>
      </c>
      <c r="H2520" s="4">
        <v>31.64</v>
      </c>
      <c r="I2520" s="5">
        <f t="shared" si="78"/>
        <v>579.96999999999946</v>
      </c>
      <c r="J2520" s="11" t="str">
        <f t="shared" si="79"/>
        <v>P0210|Nov</v>
      </c>
    </row>
    <row r="2521" spans="1:10" ht="15" customHeight="1" x14ac:dyDescent="0.25">
      <c r="A2521" s="2" t="s">
        <v>455</v>
      </c>
      <c r="B2521" s="2" t="s">
        <v>10</v>
      </c>
      <c r="C2521" s="4">
        <v>41.319461469517002</v>
      </c>
      <c r="D2521" s="4">
        <v>4.04</v>
      </c>
      <c r="E2521" s="4">
        <v>629.738934762295</v>
      </c>
      <c r="F2521" s="4">
        <v>79.4616037681878</v>
      </c>
      <c r="G2521" s="4">
        <v>85.96</v>
      </c>
      <c r="H2521" s="4">
        <v>55.84</v>
      </c>
      <c r="I2521" s="5">
        <f t="shared" si="78"/>
        <v>896.3599999999999</v>
      </c>
      <c r="J2521" s="11" t="str">
        <f t="shared" si="79"/>
        <v>P0210|Dec</v>
      </c>
    </row>
    <row r="2522" spans="1:10" ht="15" customHeight="1" x14ac:dyDescent="0.25">
      <c r="A2522" s="2" t="s">
        <v>455</v>
      </c>
      <c r="B2522" s="2" t="s">
        <v>11</v>
      </c>
      <c r="C2522" s="4">
        <v>24.955642379718199</v>
      </c>
      <c r="D2522" s="4">
        <v>4.04</v>
      </c>
      <c r="E2522" s="4">
        <v>622.12366272385395</v>
      </c>
      <c r="F2522" s="4">
        <v>78.500694896428101</v>
      </c>
      <c r="G2522" s="4">
        <v>85.96</v>
      </c>
      <c r="H2522" s="4">
        <v>55.84</v>
      </c>
      <c r="I2522" s="5">
        <f t="shared" si="78"/>
        <v>871.4200000000003</v>
      </c>
      <c r="J2522" s="11" t="str">
        <f t="shared" si="79"/>
        <v>P0210|Jan</v>
      </c>
    </row>
    <row r="2523" spans="1:10" ht="15" customHeight="1" x14ac:dyDescent="0.25">
      <c r="A2523" s="2" t="s">
        <v>455</v>
      </c>
      <c r="B2523" s="2" t="s">
        <v>12</v>
      </c>
      <c r="C2523" s="4">
        <v>37.760443458979999</v>
      </c>
      <c r="D2523" s="4">
        <v>12.25</v>
      </c>
      <c r="E2523" s="4">
        <v>522.47154471544695</v>
      </c>
      <c r="F2523" s="4">
        <v>82.4080118255728</v>
      </c>
      <c r="G2523" s="4">
        <v>85.96</v>
      </c>
      <c r="H2523" s="4">
        <v>55.84</v>
      </c>
      <c r="I2523" s="5">
        <f t="shared" si="78"/>
        <v>796.68999999999983</v>
      </c>
      <c r="J2523" s="11" t="str">
        <f t="shared" si="79"/>
        <v>P0210|Feb</v>
      </c>
    </row>
    <row r="2524" spans="1:10" ht="15" customHeight="1" x14ac:dyDescent="0.25">
      <c r="A2524" s="2" t="s">
        <v>455</v>
      </c>
      <c r="B2524" s="2" t="s">
        <v>13</v>
      </c>
      <c r="C2524" s="4">
        <v>30.829931751706201</v>
      </c>
      <c r="D2524" s="4">
        <v>4.04</v>
      </c>
      <c r="E2524" s="4">
        <v>429.50406239844</v>
      </c>
      <c r="F2524" s="4">
        <v>90.3260058498538</v>
      </c>
      <c r="G2524" s="4">
        <v>85.96</v>
      </c>
      <c r="H2524" s="4">
        <v>55.84</v>
      </c>
      <c r="I2524" s="5">
        <f t="shared" si="78"/>
        <v>696.50000000000011</v>
      </c>
      <c r="J2524" s="11" t="str">
        <f t="shared" si="79"/>
        <v>P0210|Mar</v>
      </c>
    </row>
    <row r="2525" spans="1:10" ht="15" customHeight="1" x14ac:dyDescent="0.25">
      <c r="A2525" s="2" t="s">
        <v>457</v>
      </c>
      <c r="B2525" s="2" t="s">
        <v>2</v>
      </c>
      <c r="C2525" s="4">
        <v>69.520029844174303</v>
      </c>
      <c r="D2525" s="4">
        <v>18.71</v>
      </c>
      <c r="E2525" s="4">
        <v>797.17997015582603</v>
      </c>
      <c r="F2525" s="4">
        <v>0</v>
      </c>
      <c r="G2525" s="4">
        <v>85.96</v>
      </c>
      <c r="H2525" s="4">
        <v>119.25</v>
      </c>
      <c r="I2525" s="5">
        <f t="shared" si="78"/>
        <v>1090.6200000000003</v>
      </c>
      <c r="J2525" s="11" t="str">
        <f t="shared" si="79"/>
        <v>P0211|Apr</v>
      </c>
    </row>
    <row r="2526" spans="1:10" ht="15" customHeight="1" x14ac:dyDescent="0.25">
      <c r="A2526" s="2" t="s">
        <v>457</v>
      </c>
      <c r="B2526" s="2" t="s">
        <v>3</v>
      </c>
      <c r="C2526" s="4">
        <v>82.065726380604204</v>
      </c>
      <c r="D2526" s="4">
        <v>17.53</v>
      </c>
      <c r="E2526" s="4">
        <v>776.07427361939597</v>
      </c>
      <c r="F2526" s="4">
        <v>0</v>
      </c>
      <c r="G2526" s="4">
        <v>85.96</v>
      </c>
      <c r="H2526" s="4">
        <v>775.48</v>
      </c>
      <c r="I2526" s="5">
        <f t="shared" si="78"/>
        <v>1737.1100000000001</v>
      </c>
      <c r="J2526" s="11" t="str">
        <f t="shared" si="79"/>
        <v>P0211|May</v>
      </c>
    </row>
    <row r="2527" spans="1:10" ht="15" customHeight="1" x14ac:dyDescent="0.25">
      <c r="A2527" s="2" t="s">
        <v>457</v>
      </c>
      <c r="B2527" s="2" t="s">
        <v>4</v>
      </c>
      <c r="C2527" s="4">
        <v>88.471614349775805</v>
      </c>
      <c r="D2527" s="4">
        <v>21.29</v>
      </c>
      <c r="E2527" s="4">
        <v>769.31838565022395</v>
      </c>
      <c r="F2527" s="4">
        <v>0</v>
      </c>
      <c r="G2527" s="4">
        <v>85.96</v>
      </c>
      <c r="H2527" s="4">
        <v>1004.76</v>
      </c>
      <c r="I2527" s="5">
        <f t="shared" si="78"/>
        <v>1969.7999999999997</v>
      </c>
      <c r="J2527" s="11" t="str">
        <f t="shared" si="79"/>
        <v>P0211|Jun</v>
      </c>
    </row>
    <row r="2528" spans="1:10" ht="15" customHeight="1" x14ac:dyDescent="0.25">
      <c r="A2528" s="2" t="s">
        <v>457</v>
      </c>
      <c r="B2528" s="2" t="s">
        <v>5</v>
      </c>
      <c r="C2528" s="4">
        <v>74.663934507158103</v>
      </c>
      <c r="D2528" s="4">
        <v>15.53</v>
      </c>
      <c r="E2528" s="4">
        <v>963.62606549284203</v>
      </c>
      <c r="F2528" s="4">
        <v>0</v>
      </c>
      <c r="G2528" s="4">
        <v>85.96</v>
      </c>
      <c r="H2528" s="4">
        <v>2693.31</v>
      </c>
      <c r="I2528" s="5">
        <f t="shared" si="78"/>
        <v>3833.09</v>
      </c>
      <c r="J2528" s="11" t="str">
        <f t="shared" si="79"/>
        <v>P0211|Jul</v>
      </c>
    </row>
    <row r="2529" spans="1:10" ht="15" customHeight="1" x14ac:dyDescent="0.25">
      <c r="A2529" s="2" t="s">
        <v>457</v>
      </c>
      <c r="B2529" s="2" t="s">
        <v>6</v>
      </c>
      <c r="C2529" s="4">
        <v>42.951890817678397</v>
      </c>
      <c r="D2529" s="4">
        <v>17.77</v>
      </c>
      <c r="E2529" s="4">
        <v>979.17810918232101</v>
      </c>
      <c r="F2529" s="4">
        <v>0</v>
      </c>
      <c r="G2529" s="4">
        <v>85.96</v>
      </c>
      <c r="H2529" s="4">
        <v>2484.4</v>
      </c>
      <c r="I2529" s="5">
        <f t="shared" si="78"/>
        <v>3610.2599999999993</v>
      </c>
      <c r="J2529" s="11" t="str">
        <f t="shared" si="79"/>
        <v>P0211|Aug</v>
      </c>
    </row>
    <row r="2530" spans="1:10" ht="15" customHeight="1" x14ac:dyDescent="0.25">
      <c r="A2530" s="2" t="s">
        <v>457</v>
      </c>
      <c r="B2530" s="2" t="s">
        <v>7</v>
      </c>
      <c r="C2530" s="4">
        <v>85.438824093152505</v>
      </c>
      <c r="D2530" s="4">
        <v>23.31</v>
      </c>
      <c r="E2530" s="4">
        <v>776.34117590684696</v>
      </c>
      <c r="F2530" s="4">
        <v>0</v>
      </c>
      <c r="G2530" s="4">
        <v>85.96</v>
      </c>
      <c r="H2530" s="4">
        <v>531.9</v>
      </c>
      <c r="I2530" s="5">
        <f t="shared" si="78"/>
        <v>1502.9499999999994</v>
      </c>
      <c r="J2530" s="11" t="str">
        <f t="shared" si="79"/>
        <v>P0211|Sep</v>
      </c>
    </row>
    <row r="2531" spans="1:10" ht="15" customHeight="1" x14ac:dyDescent="0.25">
      <c r="A2531" s="2" t="s">
        <v>457</v>
      </c>
      <c r="B2531" s="2" t="s">
        <v>8</v>
      </c>
      <c r="C2531" s="4">
        <v>95.287714502657593</v>
      </c>
      <c r="D2531" s="4">
        <v>23.72</v>
      </c>
      <c r="E2531" s="4">
        <v>788.472285497342</v>
      </c>
      <c r="F2531" s="4">
        <v>0</v>
      </c>
      <c r="G2531" s="4">
        <v>85.96</v>
      </c>
      <c r="H2531" s="4">
        <v>367.9</v>
      </c>
      <c r="I2531" s="5">
        <f t="shared" si="78"/>
        <v>1361.3399999999997</v>
      </c>
      <c r="J2531" s="11" t="str">
        <f t="shared" si="79"/>
        <v>P0211|Oct</v>
      </c>
    </row>
    <row r="2532" spans="1:10" ht="15" customHeight="1" x14ac:dyDescent="0.25">
      <c r="A2532" s="2" t="s">
        <v>457</v>
      </c>
      <c r="B2532" s="2" t="s">
        <v>9</v>
      </c>
      <c r="C2532" s="4">
        <v>56.8880528430333</v>
      </c>
      <c r="D2532" s="4">
        <v>16.329999999999998</v>
      </c>
      <c r="E2532" s="4">
        <v>937.60554656548197</v>
      </c>
      <c r="F2532" s="4">
        <v>197.196400591485</v>
      </c>
      <c r="G2532" s="4">
        <v>85.96</v>
      </c>
      <c r="H2532" s="4">
        <v>94.93</v>
      </c>
      <c r="I2532" s="5">
        <f t="shared" si="78"/>
        <v>1388.9100000000003</v>
      </c>
      <c r="J2532" s="11" t="str">
        <f t="shared" si="79"/>
        <v>P0211|Nov</v>
      </c>
    </row>
    <row r="2533" spans="1:10" ht="15" customHeight="1" x14ac:dyDescent="0.25">
      <c r="A2533" s="2" t="s">
        <v>457</v>
      </c>
      <c r="B2533" s="2" t="s">
        <v>10</v>
      </c>
      <c r="C2533" s="4">
        <v>40.402877477915297</v>
      </c>
      <c r="D2533" s="4">
        <v>15.3</v>
      </c>
      <c r="E2533" s="4">
        <v>1563.4458248743899</v>
      </c>
      <c r="F2533" s="4">
        <v>164.41129764769499</v>
      </c>
      <c r="G2533" s="4">
        <v>85.96</v>
      </c>
      <c r="H2533" s="4">
        <v>167.51</v>
      </c>
      <c r="I2533" s="5">
        <f t="shared" si="78"/>
        <v>2037.0300000000002</v>
      </c>
      <c r="J2533" s="11" t="str">
        <f t="shared" si="79"/>
        <v>P0211|Dec</v>
      </c>
    </row>
    <row r="2534" spans="1:10" ht="15" customHeight="1" x14ac:dyDescent="0.25">
      <c r="A2534" s="2" t="s">
        <v>457</v>
      </c>
      <c r="B2534" s="2" t="s">
        <v>11</v>
      </c>
      <c r="C2534" s="4">
        <v>62.5521598798734</v>
      </c>
      <c r="D2534" s="4">
        <v>17.68</v>
      </c>
      <c r="E2534" s="4">
        <v>1555.8729072656499</v>
      </c>
      <c r="F2534" s="4">
        <v>163.61493285447801</v>
      </c>
      <c r="G2534" s="4">
        <v>85.96</v>
      </c>
      <c r="H2534" s="4">
        <v>167.51</v>
      </c>
      <c r="I2534" s="5">
        <f t="shared" si="78"/>
        <v>2053.1900000000014</v>
      </c>
      <c r="J2534" s="11" t="str">
        <f t="shared" si="79"/>
        <v>P0211|Jan</v>
      </c>
    </row>
    <row r="2535" spans="1:10" ht="15" customHeight="1" x14ac:dyDescent="0.25">
      <c r="A2535" s="2" t="s">
        <v>457</v>
      </c>
      <c r="B2535" s="2" t="s">
        <v>12</v>
      </c>
      <c r="C2535" s="4">
        <v>45.200344995274698</v>
      </c>
      <c r="D2535" s="4">
        <v>14.35</v>
      </c>
      <c r="E2535" s="4">
        <v>1359.6263774578599</v>
      </c>
      <c r="F2535" s="4">
        <v>171.57327754686301</v>
      </c>
      <c r="G2535" s="4">
        <v>85.96</v>
      </c>
      <c r="H2535" s="4">
        <v>167.51</v>
      </c>
      <c r="I2535" s="5">
        <f t="shared" si="78"/>
        <v>1844.2199999999975</v>
      </c>
      <c r="J2535" s="11" t="str">
        <f t="shared" si="79"/>
        <v>P0211|Feb</v>
      </c>
    </row>
    <row r="2536" spans="1:10" ht="15" customHeight="1" x14ac:dyDescent="0.25">
      <c r="A2536" s="2" t="s">
        <v>457</v>
      </c>
      <c r="B2536" s="2" t="s">
        <v>13</v>
      </c>
      <c r="C2536" s="4">
        <v>57.6185670598515</v>
      </c>
      <c r="D2536" s="4">
        <v>29.21</v>
      </c>
      <c r="E2536" s="4">
        <v>1350.65967671472</v>
      </c>
      <c r="F2536" s="4">
        <v>170.44175622542599</v>
      </c>
      <c r="G2536" s="4">
        <v>85.96</v>
      </c>
      <c r="H2536" s="4">
        <v>167.51</v>
      </c>
      <c r="I2536" s="5">
        <f t="shared" si="78"/>
        <v>1861.3999999999976</v>
      </c>
      <c r="J2536" s="11" t="str">
        <f t="shared" si="79"/>
        <v>P0211|Mar</v>
      </c>
    </row>
    <row r="2537" spans="1:10" ht="15" customHeight="1" x14ac:dyDescent="0.25">
      <c r="A2537" s="2" t="s">
        <v>459</v>
      </c>
      <c r="B2537" s="2" t="s">
        <v>2</v>
      </c>
      <c r="C2537" s="4">
        <v>69.995855327468206</v>
      </c>
      <c r="D2537" s="4">
        <v>20.98</v>
      </c>
      <c r="E2537" s="4">
        <v>792.72414467253202</v>
      </c>
      <c r="F2537" s="4">
        <v>0</v>
      </c>
      <c r="G2537" s="4">
        <v>85.96</v>
      </c>
      <c r="H2537" s="4">
        <v>119.25</v>
      </c>
      <c r="I2537" s="5">
        <f t="shared" si="78"/>
        <v>1088.9100000000003</v>
      </c>
      <c r="J2537" s="11" t="str">
        <f t="shared" si="79"/>
        <v>P0212|Apr</v>
      </c>
    </row>
    <row r="2538" spans="1:10" ht="15" customHeight="1" x14ac:dyDescent="0.25">
      <c r="A2538" s="2" t="s">
        <v>459</v>
      </c>
      <c r="B2538" s="2" t="s">
        <v>3</v>
      </c>
      <c r="C2538" s="4">
        <v>39.928272506082699</v>
      </c>
      <c r="D2538" s="4">
        <v>13.94</v>
      </c>
      <c r="E2538" s="4">
        <v>808.89172749391696</v>
      </c>
      <c r="F2538" s="4">
        <v>0</v>
      </c>
      <c r="G2538" s="4">
        <v>85.96</v>
      </c>
      <c r="H2538" s="4">
        <v>775.48</v>
      </c>
      <c r="I2538" s="5">
        <f t="shared" si="78"/>
        <v>1724.1999999999998</v>
      </c>
      <c r="J2538" s="11" t="str">
        <f t="shared" si="79"/>
        <v>P0212|May</v>
      </c>
    </row>
    <row r="2539" spans="1:10" ht="15" customHeight="1" x14ac:dyDescent="0.25">
      <c r="A2539" s="2" t="s">
        <v>459</v>
      </c>
      <c r="B2539" s="2" t="s">
        <v>4</v>
      </c>
      <c r="C2539" s="4">
        <v>89.253913405495396</v>
      </c>
      <c r="D2539" s="4">
        <v>19.850000000000001</v>
      </c>
      <c r="E2539" s="4">
        <v>756.696086594505</v>
      </c>
      <c r="F2539" s="4">
        <v>0</v>
      </c>
      <c r="G2539" s="4">
        <v>85.96</v>
      </c>
      <c r="H2539" s="4">
        <v>1004.76</v>
      </c>
      <c r="I2539" s="5">
        <f t="shared" si="78"/>
        <v>1956.5200000000004</v>
      </c>
      <c r="J2539" s="11" t="str">
        <f t="shared" si="79"/>
        <v>P0212|Jun</v>
      </c>
    </row>
    <row r="2540" spans="1:10" ht="15" customHeight="1" x14ac:dyDescent="0.25">
      <c r="A2540" s="2" t="s">
        <v>459</v>
      </c>
      <c r="B2540" s="2" t="s">
        <v>5</v>
      </c>
      <c r="C2540" s="4">
        <v>61.714000400073402</v>
      </c>
      <c r="D2540" s="4">
        <v>15.77</v>
      </c>
      <c r="E2540" s="4">
        <v>969.81599959992695</v>
      </c>
      <c r="F2540" s="4">
        <v>0</v>
      </c>
      <c r="G2540" s="4">
        <v>85.96</v>
      </c>
      <c r="H2540" s="4">
        <v>2693.31</v>
      </c>
      <c r="I2540" s="5">
        <f t="shared" si="78"/>
        <v>3826.5700000000006</v>
      </c>
      <c r="J2540" s="11" t="str">
        <f t="shared" si="79"/>
        <v>P0212|Jul</v>
      </c>
    </row>
    <row r="2541" spans="1:10" ht="15" customHeight="1" x14ac:dyDescent="0.25">
      <c r="A2541" s="2" t="s">
        <v>459</v>
      </c>
      <c r="B2541" s="2" t="s">
        <v>6</v>
      </c>
      <c r="C2541" s="4">
        <v>68.190897346715701</v>
      </c>
      <c r="D2541" s="4">
        <v>21.76</v>
      </c>
      <c r="E2541" s="4">
        <v>966.80910265328396</v>
      </c>
      <c r="F2541" s="4">
        <v>0</v>
      </c>
      <c r="G2541" s="4">
        <v>85.96</v>
      </c>
      <c r="H2541" s="4">
        <v>2484.4</v>
      </c>
      <c r="I2541" s="5">
        <f t="shared" si="78"/>
        <v>3627.12</v>
      </c>
      <c r="J2541" s="11" t="str">
        <f t="shared" si="79"/>
        <v>P0212|Aug</v>
      </c>
    </row>
    <row r="2542" spans="1:10" ht="15" customHeight="1" x14ac:dyDescent="0.25">
      <c r="A2542" s="2" t="s">
        <v>459</v>
      </c>
      <c r="B2542" s="2" t="s">
        <v>7</v>
      </c>
      <c r="C2542" s="4">
        <v>78.606848786138301</v>
      </c>
      <c r="D2542" s="4">
        <v>17.34</v>
      </c>
      <c r="E2542" s="4">
        <v>770.09315121386203</v>
      </c>
      <c r="F2542" s="4">
        <v>0</v>
      </c>
      <c r="G2542" s="4">
        <v>85.96</v>
      </c>
      <c r="H2542" s="4">
        <v>531.9</v>
      </c>
      <c r="I2542" s="5">
        <f t="shared" si="78"/>
        <v>1483.9000000000003</v>
      </c>
      <c r="J2542" s="11" t="str">
        <f t="shared" si="79"/>
        <v>P0212|Sep</v>
      </c>
    </row>
    <row r="2543" spans="1:10" ht="15" customHeight="1" x14ac:dyDescent="0.25">
      <c r="A2543" s="2" t="s">
        <v>459</v>
      </c>
      <c r="B2543" s="2" t="s">
        <v>8</v>
      </c>
      <c r="C2543" s="4">
        <v>60.251425887471598</v>
      </c>
      <c r="D2543" s="4">
        <v>17.03</v>
      </c>
      <c r="E2543" s="4">
        <v>794.33857411252802</v>
      </c>
      <c r="F2543" s="4">
        <v>0</v>
      </c>
      <c r="G2543" s="4">
        <v>85.96</v>
      </c>
      <c r="H2543" s="4">
        <v>367.9</v>
      </c>
      <c r="I2543" s="5">
        <f t="shared" si="78"/>
        <v>1325.4799999999996</v>
      </c>
      <c r="J2543" s="11" t="str">
        <f t="shared" si="79"/>
        <v>P0212|Oct</v>
      </c>
    </row>
    <row r="2544" spans="1:10" ht="15" customHeight="1" x14ac:dyDescent="0.25">
      <c r="A2544" s="2" t="s">
        <v>459</v>
      </c>
      <c r="B2544" s="2" t="s">
        <v>9</v>
      </c>
      <c r="C2544" s="4">
        <v>54.127933454441099</v>
      </c>
      <c r="D2544" s="4">
        <v>17.25</v>
      </c>
      <c r="E2544" s="4">
        <v>718.394033846448</v>
      </c>
      <c r="F2544" s="4">
        <v>226.63803269911099</v>
      </c>
      <c r="G2544" s="4">
        <v>85.96</v>
      </c>
      <c r="H2544" s="4">
        <v>94.93</v>
      </c>
      <c r="I2544" s="5">
        <f t="shared" si="78"/>
        <v>1197.3000000000002</v>
      </c>
      <c r="J2544" s="11" t="str">
        <f t="shared" si="79"/>
        <v>P0212|Nov</v>
      </c>
    </row>
    <row r="2545" spans="1:10" ht="15" customHeight="1" x14ac:dyDescent="0.25">
      <c r="A2545" s="2" t="s">
        <v>459</v>
      </c>
      <c r="B2545" s="2" t="s">
        <v>10</v>
      </c>
      <c r="C2545" s="4">
        <v>60.012874214372602</v>
      </c>
      <c r="D2545" s="4">
        <v>13.89</v>
      </c>
      <c r="E2545" s="4">
        <v>1547.3033626014201</v>
      </c>
      <c r="F2545" s="4">
        <v>162.713763184203</v>
      </c>
      <c r="G2545" s="4">
        <v>85.96</v>
      </c>
      <c r="H2545" s="4">
        <v>167.51</v>
      </c>
      <c r="I2545" s="5">
        <f t="shared" si="78"/>
        <v>2037.3899999999956</v>
      </c>
      <c r="J2545" s="11" t="str">
        <f t="shared" si="79"/>
        <v>P0212|Dec</v>
      </c>
    </row>
    <row r="2546" spans="1:10" ht="15" customHeight="1" x14ac:dyDescent="0.25">
      <c r="A2546" s="2" t="s">
        <v>459</v>
      </c>
      <c r="B2546" s="2" t="s">
        <v>11</v>
      </c>
      <c r="C2546" s="4">
        <v>73.596320774270296</v>
      </c>
      <c r="D2546" s="4">
        <v>15.33</v>
      </c>
      <c r="E2546" s="4">
        <v>1354.6219214375201</v>
      </c>
      <c r="F2546" s="4">
        <v>170.94175778821099</v>
      </c>
      <c r="G2546" s="4">
        <v>85.96</v>
      </c>
      <c r="H2546" s="4">
        <v>167.51</v>
      </c>
      <c r="I2546" s="5">
        <f t="shared" si="78"/>
        <v>1867.9600000000014</v>
      </c>
      <c r="J2546" s="11" t="str">
        <f t="shared" si="79"/>
        <v>P0212|Jan</v>
      </c>
    </row>
    <row r="2547" spans="1:10" ht="15" customHeight="1" x14ac:dyDescent="0.25">
      <c r="A2547" s="2" t="s">
        <v>459</v>
      </c>
      <c r="B2547" s="2" t="s">
        <v>12</v>
      </c>
      <c r="C2547" s="4">
        <v>45.168517804875798</v>
      </c>
      <c r="D2547" s="4">
        <v>25.1</v>
      </c>
      <c r="E2547" s="4">
        <v>1358.6690155706599</v>
      </c>
      <c r="F2547" s="4">
        <v>171.45246662445999</v>
      </c>
      <c r="G2547" s="4">
        <v>85.96</v>
      </c>
      <c r="H2547" s="4">
        <v>167.51</v>
      </c>
      <c r="I2547" s="5">
        <f t="shared" si="78"/>
        <v>1853.8599999999956</v>
      </c>
      <c r="J2547" s="11" t="str">
        <f t="shared" si="79"/>
        <v>P0212|Feb</v>
      </c>
    </row>
    <row r="2548" spans="1:10" ht="15" customHeight="1" x14ac:dyDescent="0.25">
      <c r="A2548" s="2" t="s">
        <v>459</v>
      </c>
      <c r="B2548" s="2" t="s">
        <v>13</v>
      </c>
      <c r="C2548" s="4">
        <v>25.2467929930562</v>
      </c>
      <c r="D2548" s="4">
        <v>18.7</v>
      </c>
      <c r="E2548" s="4">
        <v>1150.64171701686</v>
      </c>
      <c r="F2548" s="4">
        <v>181.50148999007999</v>
      </c>
      <c r="G2548" s="4">
        <v>85.96</v>
      </c>
      <c r="H2548" s="4">
        <v>167.51</v>
      </c>
      <c r="I2548" s="5">
        <f t="shared" si="78"/>
        <v>1629.5599999999963</v>
      </c>
      <c r="J2548" s="11" t="str">
        <f t="shared" si="79"/>
        <v>P0212|Mar</v>
      </c>
    </row>
    <row r="2549" spans="1:10" ht="15" customHeight="1" x14ac:dyDescent="0.25">
      <c r="A2549" s="2" t="s">
        <v>461</v>
      </c>
      <c r="B2549" s="2" t="s">
        <v>2</v>
      </c>
      <c r="C2549" s="4">
        <v>28.761776539231899</v>
      </c>
      <c r="D2549" s="4">
        <v>7.59</v>
      </c>
      <c r="E2549" s="4">
        <v>454.79822346076799</v>
      </c>
      <c r="F2549" s="4">
        <v>0</v>
      </c>
      <c r="G2549" s="4">
        <v>85.96</v>
      </c>
      <c r="H2549" s="4">
        <v>59.62</v>
      </c>
      <c r="I2549" s="5">
        <f t="shared" si="78"/>
        <v>636.7299999999999</v>
      </c>
      <c r="J2549" s="11" t="str">
        <f t="shared" si="79"/>
        <v>P0213|Apr</v>
      </c>
    </row>
    <row r="2550" spans="1:10" ht="15" customHeight="1" x14ac:dyDescent="0.25">
      <c r="A2550" s="2" t="s">
        <v>461</v>
      </c>
      <c r="B2550" s="2" t="s">
        <v>3</v>
      </c>
      <c r="C2550" s="4">
        <v>55.195856972782103</v>
      </c>
      <c r="D2550" s="4">
        <v>4.63</v>
      </c>
      <c r="E2550" s="4">
        <v>432.124143027218</v>
      </c>
      <c r="F2550" s="4">
        <v>0</v>
      </c>
      <c r="G2550" s="4">
        <v>85.96</v>
      </c>
      <c r="H2550" s="4">
        <v>387.74</v>
      </c>
      <c r="I2550" s="5">
        <f t="shared" si="78"/>
        <v>965.65000000000009</v>
      </c>
      <c r="J2550" s="11" t="str">
        <f t="shared" si="79"/>
        <v>P0213|May</v>
      </c>
    </row>
    <row r="2551" spans="1:10" ht="15" customHeight="1" x14ac:dyDescent="0.25">
      <c r="A2551" s="2" t="s">
        <v>461</v>
      </c>
      <c r="B2551" s="2" t="s">
        <v>4</v>
      </c>
      <c r="C2551" s="4">
        <v>21.952600422833001</v>
      </c>
      <c r="D2551" s="4">
        <v>9.65</v>
      </c>
      <c r="E2551" s="4">
        <v>429.50739957716701</v>
      </c>
      <c r="F2551" s="4">
        <v>0</v>
      </c>
      <c r="G2551" s="4">
        <v>85.96</v>
      </c>
      <c r="H2551" s="4">
        <v>502.38</v>
      </c>
      <c r="I2551" s="5">
        <f t="shared" si="78"/>
        <v>1049.45</v>
      </c>
      <c r="J2551" s="11" t="str">
        <f t="shared" si="79"/>
        <v>P0213|Jun</v>
      </c>
    </row>
    <row r="2552" spans="1:10" ht="15" customHeight="1" x14ac:dyDescent="0.25">
      <c r="A2552" s="2" t="s">
        <v>461</v>
      </c>
      <c r="B2552" s="2" t="s">
        <v>5</v>
      </c>
      <c r="C2552" s="4">
        <v>15.508054300666499</v>
      </c>
      <c r="D2552" s="4">
        <v>5.39</v>
      </c>
      <c r="E2552" s="4">
        <v>442.50194569933399</v>
      </c>
      <c r="F2552" s="4">
        <v>0</v>
      </c>
      <c r="G2552" s="4">
        <v>85.96</v>
      </c>
      <c r="H2552" s="4">
        <v>1346.66</v>
      </c>
      <c r="I2552" s="5">
        <f t="shared" si="78"/>
        <v>1896.0200000000004</v>
      </c>
      <c r="J2552" s="11" t="str">
        <f t="shared" si="79"/>
        <v>P0213|Jul</v>
      </c>
    </row>
    <row r="2553" spans="1:10" ht="15" customHeight="1" x14ac:dyDescent="0.25">
      <c r="A2553" s="2" t="s">
        <v>461</v>
      </c>
      <c r="B2553" s="2" t="s">
        <v>6</v>
      </c>
      <c r="C2553" s="4">
        <v>17.814285714285699</v>
      </c>
      <c r="D2553" s="4">
        <v>5.34</v>
      </c>
      <c r="E2553" s="4">
        <v>442.28571428571399</v>
      </c>
      <c r="F2553" s="4">
        <v>0</v>
      </c>
      <c r="G2553" s="4">
        <v>85.96</v>
      </c>
      <c r="H2553" s="4">
        <v>1242.2</v>
      </c>
      <c r="I2553" s="5">
        <f t="shared" si="78"/>
        <v>1793.6</v>
      </c>
      <c r="J2553" s="11" t="str">
        <f t="shared" si="79"/>
        <v>P0213|Aug</v>
      </c>
    </row>
    <row r="2554" spans="1:10" ht="15" customHeight="1" x14ac:dyDescent="0.25">
      <c r="A2554" s="2" t="s">
        <v>461</v>
      </c>
      <c r="B2554" s="2" t="s">
        <v>7</v>
      </c>
      <c r="C2554" s="4">
        <v>416.318319948603</v>
      </c>
      <c r="D2554" s="4">
        <v>9.89</v>
      </c>
      <c r="E2554" s="4">
        <v>318.79168005139701</v>
      </c>
      <c r="F2554" s="4">
        <v>0</v>
      </c>
      <c r="G2554" s="4">
        <v>85.96</v>
      </c>
      <c r="H2554" s="4">
        <v>265.95</v>
      </c>
      <c r="I2554" s="5">
        <f t="shared" si="78"/>
        <v>1096.9100000000001</v>
      </c>
      <c r="J2554" s="11" t="str">
        <f t="shared" si="79"/>
        <v>P0213|Sep</v>
      </c>
    </row>
    <row r="2555" spans="1:10" ht="15" customHeight="1" x14ac:dyDescent="0.25">
      <c r="A2555" s="2" t="s">
        <v>461</v>
      </c>
      <c r="B2555" s="2" t="s">
        <v>8</v>
      </c>
      <c r="C2555" s="4">
        <v>87.313314154200199</v>
      </c>
      <c r="D2555" s="4">
        <v>17.14</v>
      </c>
      <c r="E2555" s="4">
        <v>421.91668584579998</v>
      </c>
      <c r="F2555" s="4">
        <v>0</v>
      </c>
      <c r="G2555" s="4">
        <v>85.96</v>
      </c>
      <c r="H2555" s="4">
        <v>183.95</v>
      </c>
      <c r="I2555" s="5">
        <f t="shared" si="78"/>
        <v>796.2800000000002</v>
      </c>
      <c r="J2555" s="11" t="str">
        <f t="shared" si="79"/>
        <v>P0213|Oct</v>
      </c>
    </row>
    <row r="2556" spans="1:10" ht="15" customHeight="1" x14ac:dyDescent="0.25">
      <c r="A2556" s="2" t="s">
        <v>461</v>
      </c>
      <c r="B2556" s="2" t="s">
        <v>9</v>
      </c>
      <c r="C2556" s="4">
        <v>38.908445317616199</v>
      </c>
      <c r="D2556" s="4">
        <v>9.43</v>
      </c>
      <c r="E2556" s="4">
        <v>395.30687622789799</v>
      </c>
      <c r="F2556" s="4">
        <v>124.704678454486</v>
      </c>
      <c r="G2556" s="4">
        <v>85.96</v>
      </c>
      <c r="H2556" s="4">
        <v>47.47</v>
      </c>
      <c r="I2556" s="5">
        <f t="shared" si="78"/>
        <v>701.78000000000031</v>
      </c>
      <c r="J2556" s="11" t="str">
        <f t="shared" si="79"/>
        <v>P0213|Nov</v>
      </c>
    </row>
    <row r="2557" spans="1:10" ht="15" customHeight="1" x14ac:dyDescent="0.25">
      <c r="A2557" s="2" t="s">
        <v>461</v>
      </c>
      <c r="B2557" s="2" t="s">
        <v>10</v>
      </c>
      <c r="C2557" s="4">
        <v>11.0489222198762</v>
      </c>
      <c r="D2557" s="4">
        <v>13.23</v>
      </c>
      <c r="E2557" s="4">
        <v>788.16618213119796</v>
      </c>
      <c r="F2557" s="4">
        <v>99.4548956489256</v>
      </c>
      <c r="G2557" s="4">
        <v>85.96</v>
      </c>
      <c r="H2557" s="4">
        <v>83.75</v>
      </c>
      <c r="I2557" s="5">
        <f t="shared" si="78"/>
        <v>1081.6099999999997</v>
      </c>
      <c r="J2557" s="11" t="str">
        <f t="shared" si="79"/>
        <v>P0213|Dec</v>
      </c>
    </row>
    <row r="2558" spans="1:10" ht="15" customHeight="1" x14ac:dyDescent="0.25">
      <c r="A2558" s="2" t="s">
        <v>461</v>
      </c>
      <c r="B2558" s="2" t="s">
        <v>11</v>
      </c>
      <c r="C2558" s="4">
        <v>17.4681324676848</v>
      </c>
      <c r="D2558" s="4">
        <v>7.41</v>
      </c>
      <c r="E2558" s="4">
        <v>671.97090169544595</v>
      </c>
      <c r="F2558" s="4">
        <v>105.99096583687</v>
      </c>
      <c r="G2558" s="4">
        <v>85.96</v>
      </c>
      <c r="H2558" s="4">
        <v>83.75</v>
      </c>
      <c r="I2558" s="5">
        <f t="shared" si="78"/>
        <v>972.55000000000086</v>
      </c>
      <c r="J2558" s="11" t="str">
        <f t="shared" si="79"/>
        <v>P0213|Jan</v>
      </c>
    </row>
    <row r="2559" spans="1:10" ht="15" customHeight="1" x14ac:dyDescent="0.25">
      <c r="A2559" s="2" t="s">
        <v>461</v>
      </c>
      <c r="B2559" s="2" t="s">
        <v>12</v>
      </c>
      <c r="C2559" s="4">
        <v>11.613317248035299</v>
      </c>
      <c r="D2559" s="4">
        <v>10.87</v>
      </c>
      <c r="E2559" s="4">
        <v>662.74148628153898</v>
      </c>
      <c r="F2559" s="4">
        <v>104.535196470426</v>
      </c>
      <c r="G2559" s="4">
        <v>85.96</v>
      </c>
      <c r="H2559" s="4">
        <v>83.75</v>
      </c>
      <c r="I2559" s="5">
        <f t="shared" si="78"/>
        <v>959.47000000000025</v>
      </c>
      <c r="J2559" s="11" t="str">
        <f t="shared" si="79"/>
        <v>P0213|Feb</v>
      </c>
    </row>
    <row r="2560" spans="1:10" ht="15" customHeight="1" x14ac:dyDescent="0.25">
      <c r="A2560" s="2" t="s">
        <v>461</v>
      </c>
      <c r="B2560" s="2" t="s">
        <v>13</v>
      </c>
      <c r="C2560" s="4">
        <v>37.919824775023301</v>
      </c>
      <c r="D2560" s="4">
        <v>13.61</v>
      </c>
      <c r="E2560" s="4">
        <v>643.16310572477698</v>
      </c>
      <c r="F2560" s="4">
        <v>101.4470695002</v>
      </c>
      <c r="G2560" s="4">
        <v>85.96</v>
      </c>
      <c r="H2560" s="4">
        <v>83.75</v>
      </c>
      <c r="I2560" s="5">
        <f t="shared" si="78"/>
        <v>965.85000000000025</v>
      </c>
      <c r="J2560" s="11" t="str">
        <f t="shared" si="79"/>
        <v>P0213|Mar</v>
      </c>
    </row>
    <row r="2561" spans="1:10" ht="15" customHeight="1" x14ac:dyDescent="0.25">
      <c r="A2561" s="2" t="s">
        <v>463</v>
      </c>
      <c r="B2561" s="2" t="s">
        <v>2</v>
      </c>
      <c r="C2561" s="4">
        <v>43.382310355017097</v>
      </c>
      <c r="D2561" s="4">
        <v>8.91</v>
      </c>
      <c r="E2561" s="4">
        <v>448.56768964498298</v>
      </c>
      <c r="F2561" s="4">
        <v>0</v>
      </c>
      <c r="G2561" s="4">
        <v>85.96</v>
      </c>
      <c r="H2561" s="4">
        <v>59.62</v>
      </c>
      <c r="I2561" s="5">
        <f t="shared" si="78"/>
        <v>646.44000000000005</v>
      </c>
      <c r="J2561" s="11" t="str">
        <f t="shared" si="79"/>
        <v>P0214|Apr</v>
      </c>
    </row>
    <row r="2562" spans="1:10" ht="15" customHeight="1" x14ac:dyDescent="0.25">
      <c r="A2562" s="2" t="s">
        <v>463</v>
      </c>
      <c r="B2562" s="2" t="s">
        <v>3</v>
      </c>
      <c r="C2562" s="4">
        <v>32.3425170302664</v>
      </c>
      <c r="D2562" s="4">
        <v>12.28</v>
      </c>
      <c r="E2562" s="4">
        <v>438.26748296973398</v>
      </c>
      <c r="F2562" s="4">
        <v>0</v>
      </c>
      <c r="G2562" s="4">
        <v>85.96</v>
      </c>
      <c r="H2562" s="4">
        <v>387.74</v>
      </c>
      <c r="I2562" s="5">
        <f t="shared" si="78"/>
        <v>956.59000000000037</v>
      </c>
      <c r="J2562" s="11" t="str">
        <f t="shared" si="79"/>
        <v>P0214|May</v>
      </c>
    </row>
    <row r="2563" spans="1:10" ht="15" customHeight="1" x14ac:dyDescent="0.25">
      <c r="A2563" s="2" t="s">
        <v>463</v>
      </c>
      <c r="B2563" s="2" t="s">
        <v>4</v>
      </c>
      <c r="C2563" s="4">
        <v>43.160164245104198</v>
      </c>
      <c r="D2563" s="4">
        <v>11.33</v>
      </c>
      <c r="E2563" s="4">
        <v>434.61983575489597</v>
      </c>
      <c r="F2563" s="4">
        <v>0</v>
      </c>
      <c r="G2563" s="4">
        <v>85.96</v>
      </c>
      <c r="H2563" s="4">
        <v>502.38</v>
      </c>
      <c r="I2563" s="5">
        <f t="shared" si="78"/>
        <v>1077.4500000000003</v>
      </c>
      <c r="J2563" s="11" t="str">
        <f t="shared" si="79"/>
        <v>P0214|Jun</v>
      </c>
    </row>
    <row r="2564" spans="1:10" ht="15" customHeight="1" x14ac:dyDescent="0.25">
      <c r="A2564" s="2" t="s">
        <v>463</v>
      </c>
      <c r="B2564" s="2" t="s">
        <v>5</v>
      </c>
      <c r="C2564" s="4">
        <v>37.4736971350614</v>
      </c>
      <c r="D2564" s="4">
        <v>11.32</v>
      </c>
      <c r="E2564" s="4">
        <v>436.11630286493897</v>
      </c>
      <c r="F2564" s="4">
        <v>0</v>
      </c>
      <c r="G2564" s="4">
        <v>85.96</v>
      </c>
      <c r="H2564" s="4">
        <v>1346.66</v>
      </c>
      <c r="I2564" s="5">
        <f t="shared" si="78"/>
        <v>1917.5300000000004</v>
      </c>
      <c r="J2564" s="11" t="str">
        <f t="shared" si="79"/>
        <v>P0214|Jul</v>
      </c>
    </row>
    <row r="2565" spans="1:10" ht="15" customHeight="1" x14ac:dyDescent="0.25">
      <c r="A2565" s="2" t="s">
        <v>463</v>
      </c>
      <c r="B2565" s="2" t="s">
        <v>6</v>
      </c>
      <c r="C2565" s="4">
        <v>15.251059623384201</v>
      </c>
      <c r="D2565" s="4">
        <v>7.89</v>
      </c>
      <c r="E2565" s="4">
        <v>435.16894037661598</v>
      </c>
      <c r="F2565" s="4">
        <v>0</v>
      </c>
      <c r="G2565" s="4">
        <v>85.96</v>
      </c>
      <c r="H2565" s="4">
        <v>1242.2</v>
      </c>
      <c r="I2565" s="5">
        <f t="shared" ref="I2565:I2628" si="80">SUM(C2565:H2565)</f>
        <v>1786.4700000000003</v>
      </c>
      <c r="J2565" s="11" t="str">
        <f t="shared" ref="J2565:J2628" si="81">A2565&amp;"|"&amp;B2565</f>
        <v>P0214|Aug</v>
      </c>
    </row>
    <row r="2566" spans="1:10" ht="15" customHeight="1" x14ac:dyDescent="0.25">
      <c r="A2566" s="2" t="s">
        <v>463</v>
      </c>
      <c r="B2566" s="2" t="s">
        <v>7</v>
      </c>
      <c r="C2566" s="4">
        <v>56.5655903772195</v>
      </c>
      <c r="D2566" s="4">
        <v>11.92</v>
      </c>
      <c r="E2566" s="4">
        <v>429.91440962278</v>
      </c>
      <c r="F2566" s="4">
        <v>0</v>
      </c>
      <c r="G2566" s="4">
        <v>85.96</v>
      </c>
      <c r="H2566" s="4">
        <v>265.95</v>
      </c>
      <c r="I2566" s="5">
        <f t="shared" si="80"/>
        <v>850.30999999999949</v>
      </c>
      <c r="J2566" s="11" t="str">
        <f t="shared" si="81"/>
        <v>P0214|Sep</v>
      </c>
    </row>
    <row r="2567" spans="1:10" ht="15" customHeight="1" x14ac:dyDescent="0.25">
      <c r="A2567" s="2" t="s">
        <v>463</v>
      </c>
      <c r="B2567" s="2" t="s">
        <v>8</v>
      </c>
      <c r="C2567" s="4">
        <v>26.496925906463499</v>
      </c>
      <c r="D2567" s="4">
        <v>12.16</v>
      </c>
      <c r="E2567" s="4">
        <v>463.05307409353702</v>
      </c>
      <c r="F2567" s="4">
        <v>0</v>
      </c>
      <c r="G2567" s="4">
        <v>85.96</v>
      </c>
      <c r="H2567" s="4">
        <v>183.95</v>
      </c>
      <c r="I2567" s="5">
        <f t="shared" si="80"/>
        <v>771.62000000000057</v>
      </c>
      <c r="J2567" s="11" t="str">
        <f t="shared" si="81"/>
        <v>P0214|Oct</v>
      </c>
    </row>
    <row r="2568" spans="1:10" ht="15" customHeight="1" x14ac:dyDescent="0.25">
      <c r="A2568" s="2" t="s">
        <v>463</v>
      </c>
      <c r="B2568" s="2" t="s">
        <v>9</v>
      </c>
      <c r="C2568" s="4">
        <v>33.418479994705002</v>
      </c>
      <c r="D2568" s="4">
        <v>12.89</v>
      </c>
      <c r="E2568" s="4">
        <v>400.35450243240598</v>
      </c>
      <c r="F2568" s="4">
        <v>126.297017572889</v>
      </c>
      <c r="G2568" s="4">
        <v>85.96</v>
      </c>
      <c r="H2568" s="4">
        <v>47.47</v>
      </c>
      <c r="I2568" s="5">
        <f t="shared" si="80"/>
        <v>706.3900000000001</v>
      </c>
      <c r="J2568" s="11" t="str">
        <f t="shared" si="81"/>
        <v>P0214|Nov</v>
      </c>
    </row>
    <row r="2569" spans="1:10" ht="15" customHeight="1" x14ac:dyDescent="0.25">
      <c r="A2569" s="2" t="s">
        <v>463</v>
      </c>
      <c r="B2569" s="2" t="s">
        <v>10</v>
      </c>
      <c r="C2569" s="4">
        <v>193.247993761331</v>
      </c>
      <c r="D2569" s="4">
        <v>11.56</v>
      </c>
      <c r="E2569" s="4">
        <v>734.78324624080199</v>
      </c>
      <c r="F2569" s="4">
        <v>92.718759997867096</v>
      </c>
      <c r="G2569" s="4">
        <v>85.96</v>
      </c>
      <c r="H2569" s="4">
        <v>83.75</v>
      </c>
      <c r="I2569" s="5">
        <f t="shared" si="80"/>
        <v>1202.02</v>
      </c>
      <c r="J2569" s="11" t="str">
        <f t="shared" si="81"/>
        <v>P0214|Dec</v>
      </c>
    </row>
    <row r="2570" spans="1:10" ht="15" customHeight="1" x14ac:dyDescent="0.25">
      <c r="A2570" s="2" t="s">
        <v>463</v>
      </c>
      <c r="B2570" s="2" t="s">
        <v>11</v>
      </c>
      <c r="C2570" s="4">
        <v>46.5369482850098</v>
      </c>
      <c r="D2570" s="4">
        <v>5.07</v>
      </c>
      <c r="E2570" s="4">
        <v>768.97038169844905</v>
      </c>
      <c r="F2570" s="4">
        <v>97.032670016541303</v>
      </c>
      <c r="G2570" s="4">
        <v>85.96</v>
      </c>
      <c r="H2570" s="4">
        <v>83.75</v>
      </c>
      <c r="I2570" s="5">
        <f t="shared" si="80"/>
        <v>1087.3200000000002</v>
      </c>
      <c r="J2570" s="11" t="str">
        <f t="shared" si="81"/>
        <v>P0214|Jan</v>
      </c>
    </row>
    <row r="2571" spans="1:10" ht="15" customHeight="1" x14ac:dyDescent="0.25">
      <c r="A2571" s="2" t="s">
        <v>463</v>
      </c>
      <c r="B2571" s="2" t="s">
        <v>12</v>
      </c>
      <c r="C2571" s="4">
        <v>41.9562135480815</v>
      </c>
      <c r="D2571" s="4">
        <v>5.2</v>
      </c>
      <c r="E2571" s="4">
        <v>656.46810042633797</v>
      </c>
      <c r="F2571" s="4">
        <v>103.54568602558</v>
      </c>
      <c r="G2571" s="4">
        <v>85.96</v>
      </c>
      <c r="H2571" s="4">
        <v>83.75</v>
      </c>
      <c r="I2571" s="5">
        <f t="shared" si="80"/>
        <v>976.87999999999954</v>
      </c>
      <c r="J2571" s="11" t="str">
        <f t="shared" si="81"/>
        <v>P0214|Feb</v>
      </c>
    </row>
    <row r="2572" spans="1:10" ht="15" customHeight="1" x14ac:dyDescent="0.25">
      <c r="A2572" s="2" t="s">
        <v>463</v>
      </c>
      <c r="B2572" s="2" t="s">
        <v>13</v>
      </c>
      <c r="C2572" s="4">
        <v>23.607630793096799</v>
      </c>
      <c r="D2572" s="4">
        <v>10.57</v>
      </c>
      <c r="E2572" s="4">
        <v>655.43036649214696</v>
      </c>
      <c r="F2572" s="4">
        <v>103.38200271475699</v>
      </c>
      <c r="G2572" s="4">
        <v>85.96</v>
      </c>
      <c r="H2572" s="4">
        <v>83.75</v>
      </c>
      <c r="I2572" s="5">
        <f t="shared" si="80"/>
        <v>962.70000000000073</v>
      </c>
      <c r="J2572" s="11" t="str">
        <f t="shared" si="81"/>
        <v>P0214|Mar</v>
      </c>
    </row>
    <row r="2573" spans="1:10" ht="15" customHeight="1" x14ac:dyDescent="0.25">
      <c r="A2573" s="2" t="s">
        <v>465</v>
      </c>
      <c r="B2573" s="2" t="s">
        <v>2</v>
      </c>
      <c r="C2573" s="4">
        <v>15.0507420207359</v>
      </c>
      <c r="D2573" s="4">
        <v>5.47</v>
      </c>
      <c r="E2573" s="4">
        <v>278.349257979264</v>
      </c>
      <c r="F2573" s="4">
        <v>0</v>
      </c>
      <c r="G2573" s="4">
        <v>85.96</v>
      </c>
      <c r="H2573" s="4">
        <v>19.87</v>
      </c>
      <c r="I2573" s="5">
        <f t="shared" si="80"/>
        <v>404.69999999999987</v>
      </c>
      <c r="J2573" s="11" t="str">
        <f t="shared" si="81"/>
        <v>P0215|Apr</v>
      </c>
    </row>
    <row r="2574" spans="1:10" ht="15" customHeight="1" x14ac:dyDescent="0.25">
      <c r="A2574" s="2" t="s">
        <v>465</v>
      </c>
      <c r="B2574" s="2" t="s">
        <v>3</v>
      </c>
      <c r="C2574" s="4">
        <v>15.147181676492499</v>
      </c>
      <c r="D2574" s="4">
        <v>4.04</v>
      </c>
      <c r="E2574" s="4">
        <v>280.13281832350702</v>
      </c>
      <c r="F2574" s="4">
        <v>0</v>
      </c>
      <c r="G2574" s="4">
        <v>85.96</v>
      </c>
      <c r="H2574" s="4">
        <v>129.25</v>
      </c>
      <c r="I2574" s="5">
        <f t="shared" si="80"/>
        <v>514.52999999999952</v>
      </c>
      <c r="J2574" s="11" t="str">
        <f t="shared" si="81"/>
        <v>P0215|May</v>
      </c>
    </row>
    <row r="2575" spans="1:10" ht="15" customHeight="1" x14ac:dyDescent="0.25">
      <c r="A2575" s="2" t="s">
        <v>465</v>
      </c>
      <c r="B2575" s="2" t="s">
        <v>4</v>
      </c>
      <c r="C2575" s="4">
        <v>14.7952795283594</v>
      </c>
      <c r="D2575" s="4">
        <v>7.45</v>
      </c>
      <c r="E2575" s="4">
        <v>273.62472047164101</v>
      </c>
      <c r="F2575" s="4">
        <v>0</v>
      </c>
      <c r="G2575" s="4">
        <v>85.96</v>
      </c>
      <c r="H2575" s="4">
        <v>167.46</v>
      </c>
      <c r="I2575" s="5">
        <f t="shared" si="80"/>
        <v>549.29000000000042</v>
      </c>
      <c r="J2575" s="11" t="str">
        <f t="shared" si="81"/>
        <v>P0215|Jun</v>
      </c>
    </row>
    <row r="2576" spans="1:10" ht="15" customHeight="1" x14ac:dyDescent="0.25">
      <c r="A2576" s="2" t="s">
        <v>465</v>
      </c>
      <c r="B2576" s="2" t="s">
        <v>5</v>
      </c>
      <c r="C2576" s="4">
        <v>12.430637955600501</v>
      </c>
      <c r="D2576" s="4">
        <v>5.66</v>
      </c>
      <c r="E2576" s="4">
        <v>344.83936204439902</v>
      </c>
      <c r="F2576" s="4">
        <v>0</v>
      </c>
      <c r="G2576" s="4">
        <v>85.96</v>
      </c>
      <c r="H2576" s="4">
        <v>448.89</v>
      </c>
      <c r="I2576" s="5">
        <f t="shared" si="80"/>
        <v>897.77999999999952</v>
      </c>
      <c r="J2576" s="11" t="str">
        <f t="shared" si="81"/>
        <v>P0215|Jul</v>
      </c>
    </row>
    <row r="2577" spans="1:10" ht="15" customHeight="1" x14ac:dyDescent="0.25">
      <c r="A2577" s="2" t="s">
        <v>465</v>
      </c>
      <c r="B2577" s="2" t="s">
        <v>6</v>
      </c>
      <c r="C2577" s="4">
        <v>14.4818506471505</v>
      </c>
      <c r="D2577" s="4">
        <v>4.04</v>
      </c>
      <c r="E2577" s="4">
        <v>267.82814935284898</v>
      </c>
      <c r="F2577" s="4">
        <v>0</v>
      </c>
      <c r="G2577" s="4">
        <v>85.96</v>
      </c>
      <c r="H2577" s="4">
        <v>414.07</v>
      </c>
      <c r="I2577" s="5">
        <f t="shared" si="80"/>
        <v>786.37999999999943</v>
      </c>
      <c r="J2577" s="11" t="str">
        <f t="shared" si="81"/>
        <v>P0215|Aug</v>
      </c>
    </row>
    <row r="2578" spans="1:10" ht="15" customHeight="1" x14ac:dyDescent="0.25">
      <c r="A2578" s="2" t="s">
        <v>465</v>
      </c>
      <c r="B2578" s="2" t="s">
        <v>7</v>
      </c>
      <c r="C2578" s="4">
        <v>192.55406251179599</v>
      </c>
      <c r="D2578" s="4">
        <v>5.39</v>
      </c>
      <c r="E2578" s="4">
        <v>215.81593748820401</v>
      </c>
      <c r="F2578" s="4">
        <v>0</v>
      </c>
      <c r="G2578" s="4">
        <v>85.96</v>
      </c>
      <c r="H2578" s="4">
        <v>88.65</v>
      </c>
      <c r="I2578" s="5">
        <f t="shared" si="80"/>
        <v>588.37</v>
      </c>
      <c r="J2578" s="11" t="str">
        <f t="shared" si="81"/>
        <v>P0215|Sep</v>
      </c>
    </row>
    <row r="2579" spans="1:10" ht="15" customHeight="1" x14ac:dyDescent="0.25">
      <c r="A2579" s="2" t="s">
        <v>465</v>
      </c>
      <c r="B2579" s="2" t="s">
        <v>8</v>
      </c>
      <c r="C2579" s="4">
        <v>15.1707786135393</v>
      </c>
      <c r="D2579" s="4">
        <v>4.04</v>
      </c>
      <c r="E2579" s="4">
        <v>280.56922138646098</v>
      </c>
      <c r="F2579" s="4">
        <v>0</v>
      </c>
      <c r="G2579" s="4">
        <v>85.96</v>
      </c>
      <c r="H2579" s="4">
        <v>61.32</v>
      </c>
      <c r="I2579" s="5">
        <f t="shared" si="80"/>
        <v>447.06000000000023</v>
      </c>
      <c r="J2579" s="11" t="str">
        <f t="shared" si="81"/>
        <v>P0215|Oct</v>
      </c>
    </row>
    <row r="2580" spans="1:10" ht="15" customHeight="1" x14ac:dyDescent="0.25">
      <c r="A2580" s="2" t="s">
        <v>465</v>
      </c>
      <c r="B2580" s="2" t="s">
        <v>9</v>
      </c>
      <c r="C2580" s="4">
        <v>14.0233269430052</v>
      </c>
      <c r="D2580" s="4">
        <v>6.52</v>
      </c>
      <c r="E2580" s="4">
        <v>259.34818652849702</v>
      </c>
      <c r="F2580" s="4">
        <v>84.158486528497406</v>
      </c>
      <c r="G2580" s="4">
        <v>85.96</v>
      </c>
      <c r="H2580" s="4">
        <v>15.82</v>
      </c>
      <c r="I2580" s="5">
        <f t="shared" si="80"/>
        <v>465.82999999999959</v>
      </c>
      <c r="J2580" s="11" t="str">
        <f t="shared" si="81"/>
        <v>P0215|Nov</v>
      </c>
    </row>
    <row r="2581" spans="1:10" ht="15" customHeight="1" x14ac:dyDescent="0.25">
      <c r="A2581" s="2" t="s">
        <v>465</v>
      </c>
      <c r="B2581" s="2" t="s">
        <v>10</v>
      </c>
      <c r="C2581" s="4">
        <v>10.2279822410148</v>
      </c>
      <c r="D2581" s="4">
        <v>7.09</v>
      </c>
      <c r="E2581" s="4">
        <v>567.47061310782203</v>
      </c>
      <c r="F2581" s="4">
        <v>61.381404651162804</v>
      </c>
      <c r="G2581" s="4">
        <v>85.96</v>
      </c>
      <c r="H2581" s="4">
        <v>27.92</v>
      </c>
      <c r="I2581" s="5">
        <f t="shared" si="80"/>
        <v>760.04999999999961</v>
      </c>
      <c r="J2581" s="11" t="str">
        <f t="shared" si="81"/>
        <v>P0215|Dec</v>
      </c>
    </row>
    <row r="2582" spans="1:10" ht="15" customHeight="1" x14ac:dyDescent="0.25">
      <c r="A2582" s="2" t="s">
        <v>465</v>
      </c>
      <c r="B2582" s="2" t="s">
        <v>11</v>
      </c>
      <c r="C2582" s="4">
        <v>10.3371310782241</v>
      </c>
      <c r="D2582" s="4">
        <v>5.86</v>
      </c>
      <c r="E2582" s="4">
        <v>573.52642706131098</v>
      </c>
      <c r="F2582" s="4">
        <v>62.036441860465096</v>
      </c>
      <c r="G2582" s="4">
        <v>85.96</v>
      </c>
      <c r="H2582" s="4">
        <v>27.92</v>
      </c>
      <c r="I2582" s="5">
        <f t="shared" si="80"/>
        <v>765.6400000000001</v>
      </c>
      <c r="J2582" s="11" t="str">
        <f t="shared" si="81"/>
        <v>P0215|Jan</v>
      </c>
    </row>
    <row r="2583" spans="1:10" ht="15" customHeight="1" x14ac:dyDescent="0.25">
      <c r="A2583" s="2" t="s">
        <v>465</v>
      </c>
      <c r="B2583" s="2" t="s">
        <v>12</v>
      </c>
      <c r="C2583" s="4">
        <v>15.5142519626904</v>
      </c>
      <c r="D2583" s="4">
        <v>4.04</v>
      </c>
      <c r="E2583" s="4">
        <v>498.16405384785799</v>
      </c>
      <c r="F2583" s="4">
        <v>64.661694189451893</v>
      </c>
      <c r="G2583" s="4">
        <v>85.96</v>
      </c>
      <c r="H2583" s="4">
        <v>27.92</v>
      </c>
      <c r="I2583" s="5">
        <f t="shared" si="80"/>
        <v>696.26000000000022</v>
      </c>
      <c r="J2583" s="11" t="str">
        <f t="shared" si="81"/>
        <v>P0215|Feb</v>
      </c>
    </row>
    <row r="2584" spans="1:10" ht="15" customHeight="1" x14ac:dyDescent="0.25">
      <c r="A2584" s="2" t="s">
        <v>465</v>
      </c>
      <c r="B2584" s="2" t="s">
        <v>13</v>
      </c>
      <c r="C2584" s="4">
        <v>19.677168758305001</v>
      </c>
      <c r="D2584" s="4">
        <v>4.04</v>
      </c>
      <c r="E2584" s="4">
        <v>416.76302967665703</v>
      </c>
      <c r="F2584" s="4">
        <v>67.619801565037605</v>
      </c>
      <c r="G2584" s="4">
        <v>85.96</v>
      </c>
      <c r="H2584" s="4">
        <v>27.92</v>
      </c>
      <c r="I2584" s="5">
        <f t="shared" si="80"/>
        <v>621.97999999999956</v>
      </c>
      <c r="J2584" s="11" t="str">
        <f t="shared" si="81"/>
        <v>P0215|Mar</v>
      </c>
    </row>
    <row r="2585" spans="1:10" ht="15" customHeight="1" x14ac:dyDescent="0.25">
      <c r="A2585" s="2" t="s">
        <v>467</v>
      </c>
      <c r="B2585" s="2" t="s">
        <v>2</v>
      </c>
      <c r="C2585" s="4">
        <v>91.220096800343299</v>
      </c>
      <c r="D2585" s="4">
        <v>15.74</v>
      </c>
      <c r="E2585" s="4">
        <v>789.92990319965702</v>
      </c>
      <c r="F2585" s="4">
        <v>0</v>
      </c>
      <c r="G2585" s="4">
        <v>85.96</v>
      </c>
      <c r="H2585" s="4">
        <v>119.25</v>
      </c>
      <c r="I2585" s="5">
        <f t="shared" si="80"/>
        <v>1102.1000000000004</v>
      </c>
      <c r="J2585" s="11" t="str">
        <f t="shared" si="81"/>
        <v>P0216|Apr</v>
      </c>
    </row>
    <row r="2586" spans="1:10" ht="15" customHeight="1" x14ac:dyDescent="0.25">
      <c r="A2586" s="2" t="s">
        <v>467</v>
      </c>
      <c r="B2586" s="2" t="s">
        <v>3</v>
      </c>
      <c r="C2586" s="4">
        <v>62.0991368680641</v>
      </c>
      <c r="D2586" s="4">
        <v>17.63</v>
      </c>
      <c r="E2586" s="4">
        <v>791.50086313193594</v>
      </c>
      <c r="F2586" s="4">
        <v>0</v>
      </c>
      <c r="G2586" s="4">
        <v>85.96</v>
      </c>
      <c r="H2586" s="4">
        <v>775.48</v>
      </c>
      <c r="I2586" s="5">
        <f t="shared" si="80"/>
        <v>1732.67</v>
      </c>
      <c r="J2586" s="11" t="str">
        <f t="shared" si="81"/>
        <v>P0216|May</v>
      </c>
    </row>
    <row r="2587" spans="1:10" ht="15" customHeight="1" x14ac:dyDescent="0.25">
      <c r="A2587" s="2" t="s">
        <v>467</v>
      </c>
      <c r="B2587" s="2" t="s">
        <v>4</v>
      </c>
      <c r="C2587" s="4">
        <v>86.948489363226102</v>
      </c>
      <c r="D2587" s="4">
        <v>11.11</v>
      </c>
      <c r="E2587" s="4">
        <v>763.31151063677396</v>
      </c>
      <c r="F2587" s="4">
        <v>0</v>
      </c>
      <c r="G2587" s="4">
        <v>85.96</v>
      </c>
      <c r="H2587" s="4">
        <v>1004.76</v>
      </c>
      <c r="I2587" s="5">
        <f t="shared" si="80"/>
        <v>1952.0900000000001</v>
      </c>
      <c r="J2587" s="11" t="str">
        <f t="shared" si="81"/>
        <v>P0216|Jun</v>
      </c>
    </row>
    <row r="2588" spans="1:10" ht="15" customHeight="1" x14ac:dyDescent="0.25">
      <c r="A2588" s="2" t="s">
        <v>467</v>
      </c>
      <c r="B2588" s="2" t="s">
        <v>5</v>
      </c>
      <c r="C2588" s="4">
        <v>111.661499605733</v>
      </c>
      <c r="D2588" s="4">
        <v>14.01</v>
      </c>
      <c r="E2588" s="4">
        <v>760.86850039426702</v>
      </c>
      <c r="F2588" s="4">
        <v>0</v>
      </c>
      <c r="G2588" s="4">
        <v>85.96</v>
      </c>
      <c r="H2588" s="4">
        <v>2693.31</v>
      </c>
      <c r="I2588" s="5">
        <f t="shared" si="80"/>
        <v>3665.81</v>
      </c>
      <c r="J2588" s="11" t="str">
        <f t="shared" si="81"/>
        <v>P0216|Jul</v>
      </c>
    </row>
    <row r="2589" spans="1:10" ht="15" customHeight="1" x14ac:dyDescent="0.25">
      <c r="A2589" s="2" t="s">
        <v>467</v>
      </c>
      <c r="B2589" s="2" t="s">
        <v>6</v>
      </c>
      <c r="C2589" s="4">
        <v>85.309853768278998</v>
      </c>
      <c r="D2589" s="4">
        <v>17.96</v>
      </c>
      <c r="E2589" s="4">
        <v>766.83014623172096</v>
      </c>
      <c r="F2589" s="4">
        <v>0</v>
      </c>
      <c r="G2589" s="4">
        <v>85.96</v>
      </c>
      <c r="H2589" s="4">
        <v>2484.4</v>
      </c>
      <c r="I2589" s="5">
        <f t="shared" si="80"/>
        <v>3440.46</v>
      </c>
      <c r="J2589" s="11" t="str">
        <f t="shared" si="81"/>
        <v>P0216|Aug</v>
      </c>
    </row>
    <row r="2590" spans="1:10" ht="15" customHeight="1" x14ac:dyDescent="0.25">
      <c r="A2590" s="2" t="s">
        <v>467</v>
      </c>
      <c r="B2590" s="2" t="s">
        <v>7</v>
      </c>
      <c r="C2590" s="4">
        <v>79.919826489300206</v>
      </c>
      <c r="D2590" s="4">
        <v>24.25</v>
      </c>
      <c r="E2590" s="4">
        <v>771.30017351070001</v>
      </c>
      <c r="F2590" s="4">
        <v>0</v>
      </c>
      <c r="G2590" s="4">
        <v>85.96</v>
      </c>
      <c r="H2590" s="4">
        <v>531.9</v>
      </c>
      <c r="I2590" s="5">
        <f t="shared" si="80"/>
        <v>1493.3300000000004</v>
      </c>
      <c r="J2590" s="11" t="str">
        <f t="shared" si="81"/>
        <v>P0216|Sep</v>
      </c>
    </row>
    <row r="2591" spans="1:10" ht="15" customHeight="1" x14ac:dyDescent="0.25">
      <c r="A2591" s="2" t="s">
        <v>467</v>
      </c>
      <c r="B2591" s="2" t="s">
        <v>8</v>
      </c>
      <c r="C2591" s="4">
        <v>490.81939950082898</v>
      </c>
      <c r="D2591" s="4">
        <v>17.16</v>
      </c>
      <c r="E2591" s="4">
        <v>629.62060049917102</v>
      </c>
      <c r="F2591" s="4">
        <v>0</v>
      </c>
      <c r="G2591" s="4">
        <v>85.96</v>
      </c>
      <c r="H2591" s="4">
        <v>367.9</v>
      </c>
      <c r="I2591" s="5">
        <f t="shared" si="80"/>
        <v>1591.46</v>
      </c>
      <c r="J2591" s="11" t="str">
        <f t="shared" si="81"/>
        <v>P0216|Oct</v>
      </c>
    </row>
    <row r="2592" spans="1:10" ht="15" customHeight="1" x14ac:dyDescent="0.25">
      <c r="A2592" s="2" t="s">
        <v>467</v>
      </c>
      <c r="B2592" s="2" t="s">
        <v>9</v>
      </c>
      <c r="C2592" s="4">
        <v>69.946376097625205</v>
      </c>
      <c r="D2592" s="4">
        <v>19.32</v>
      </c>
      <c r="E2592" s="4">
        <v>706.79487806253906</v>
      </c>
      <c r="F2592" s="4">
        <v>222.97874583983599</v>
      </c>
      <c r="G2592" s="4">
        <v>85.96</v>
      </c>
      <c r="H2592" s="4">
        <v>94.93</v>
      </c>
      <c r="I2592" s="5">
        <f t="shared" si="80"/>
        <v>1199.9300000000003</v>
      </c>
      <c r="J2592" s="11" t="str">
        <f t="shared" si="81"/>
        <v>P0216|Nov</v>
      </c>
    </row>
    <row r="2593" spans="1:10" ht="15" customHeight="1" x14ac:dyDescent="0.25">
      <c r="A2593" s="2" t="s">
        <v>467</v>
      </c>
      <c r="B2593" s="2" t="s">
        <v>10</v>
      </c>
      <c r="C2593" s="4">
        <v>11.2212492498125</v>
      </c>
      <c r="D2593" s="4">
        <v>18.18</v>
      </c>
      <c r="E2593" s="4">
        <v>1355.7807576894199</v>
      </c>
      <c r="F2593" s="4">
        <v>171.087993060765</v>
      </c>
      <c r="G2593" s="4">
        <v>85.96</v>
      </c>
      <c r="H2593" s="4">
        <v>167.51</v>
      </c>
      <c r="I2593" s="5">
        <f t="shared" si="80"/>
        <v>1809.7399999999975</v>
      </c>
      <c r="J2593" s="11" t="str">
        <f t="shared" si="81"/>
        <v>P0216|Dec</v>
      </c>
    </row>
    <row r="2594" spans="1:10" ht="15" customHeight="1" x14ac:dyDescent="0.25">
      <c r="A2594" s="2" t="s">
        <v>467</v>
      </c>
      <c r="B2594" s="2" t="s">
        <v>11</v>
      </c>
      <c r="C2594" s="4">
        <v>213.03569191723</v>
      </c>
      <c r="D2594" s="4">
        <v>13.3</v>
      </c>
      <c r="E2594" s="4">
        <v>1326.2702854639101</v>
      </c>
      <c r="F2594" s="4">
        <v>167.36402261886099</v>
      </c>
      <c r="G2594" s="4">
        <v>85.96</v>
      </c>
      <c r="H2594" s="4">
        <v>167.51</v>
      </c>
      <c r="I2594" s="5">
        <f t="shared" si="80"/>
        <v>1973.4400000000012</v>
      </c>
      <c r="J2594" s="11" t="str">
        <f t="shared" si="81"/>
        <v>P0216|Jan</v>
      </c>
    </row>
    <row r="2595" spans="1:10" ht="15" customHeight="1" x14ac:dyDescent="0.25">
      <c r="A2595" s="2" t="s">
        <v>467</v>
      </c>
      <c r="B2595" s="2" t="s">
        <v>12</v>
      </c>
      <c r="C2595" s="4">
        <v>32.002026428258901</v>
      </c>
      <c r="D2595" s="4">
        <v>20.36</v>
      </c>
      <c r="E2595" s="4">
        <v>1154.2217685395999</v>
      </c>
      <c r="F2595" s="4">
        <v>182.06620503213799</v>
      </c>
      <c r="G2595" s="4">
        <v>85.96</v>
      </c>
      <c r="H2595" s="4">
        <v>167.51</v>
      </c>
      <c r="I2595" s="5">
        <f t="shared" si="80"/>
        <v>1642.1199999999969</v>
      </c>
      <c r="J2595" s="11" t="str">
        <f t="shared" si="81"/>
        <v>P0216|Feb</v>
      </c>
    </row>
    <row r="2596" spans="1:10" ht="15" customHeight="1" x14ac:dyDescent="0.25">
      <c r="A2596" s="2" t="s">
        <v>467</v>
      </c>
      <c r="B2596" s="2" t="s">
        <v>13</v>
      </c>
      <c r="C2596" s="4">
        <v>188.65528101357</v>
      </c>
      <c r="D2596" s="4">
        <v>23.65</v>
      </c>
      <c r="E2596" s="4">
        <v>1103.0070853848899</v>
      </c>
      <c r="F2596" s="4">
        <v>173.987633601537</v>
      </c>
      <c r="G2596" s="4">
        <v>85.96</v>
      </c>
      <c r="H2596" s="4">
        <v>167.51</v>
      </c>
      <c r="I2596" s="5">
        <f t="shared" si="80"/>
        <v>1742.769999999997</v>
      </c>
      <c r="J2596" s="11" t="str">
        <f t="shared" si="81"/>
        <v>P0216|Mar</v>
      </c>
    </row>
    <row r="2597" spans="1:10" ht="15" customHeight="1" x14ac:dyDescent="0.25">
      <c r="A2597" s="2" t="s">
        <v>469</v>
      </c>
      <c r="B2597" s="2" t="s">
        <v>2</v>
      </c>
      <c r="C2597" s="4">
        <v>31.7259154626609</v>
      </c>
      <c r="D2597" s="4">
        <v>21.49</v>
      </c>
      <c r="E2597" s="4">
        <v>560.99408453733895</v>
      </c>
      <c r="F2597" s="4">
        <v>0</v>
      </c>
      <c r="G2597" s="4">
        <v>85.96</v>
      </c>
      <c r="H2597" s="4">
        <v>79.5</v>
      </c>
      <c r="I2597" s="5">
        <f t="shared" si="80"/>
        <v>779.66999999999985</v>
      </c>
      <c r="J2597" s="11" t="str">
        <f t="shared" si="81"/>
        <v>P0217|Apr</v>
      </c>
    </row>
    <row r="2598" spans="1:10" ht="15" customHeight="1" x14ac:dyDescent="0.25">
      <c r="A2598" s="2" t="s">
        <v>469</v>
      </c>
      <c r="B2598" s="2" t="s">
        <v>3</v>
      </c>
      <c r="C2598" s="4">
        <v>52.395920439241699</v>
      </c>
      <c r="D2598" s="4">
        <v>14.24</v>
      </c>
      <c r="E2598" s="4">
        <v>540.54407956075795</v>
      </c>
      <c r="F2598" s="4">
        <v>0</v>
      </c>
      <c r="G2598" s="4">
        <v>85.96</v>
      </c>
      <c r="H2598" s="4">
        <v>516.99</v>
      </c>
      <c r="I2598" s="5">
        <f t="shared" si="80"/>
        <v>1210.1299999999997</v>
      </c>
      <c r="J2598" s="11" t="str">
        <f t="shared" si="81"/>
        <v>P0217|May</v>
      </c>
    </row>
    <row r="2599" spans="1:10" ht="15" customHeight="1" x14ac:dyDescent="0.25">
      <c r="A2599" s="2" t="s">
        <v>469</v>
      </c>
      <c r="B2599" s="2" t="s">
        <v>4</v>
      </c>
      <c r="C2599" s="4">
        <v>34.788805545680802</v>
      </c>
      <c r="D2599" s="4">
        <v>12.77</v>
      </c>
      <c r="E2599" s="4">
        <v>530.88119445431903</v>
      </c>
      <c r="F2599" s="4">
        <v>0</v>
      </c>
      <c r="G2599" s="4">
        <v>85.96</v>
      </c>
      <c r="H2599" s="4">
        <v>669.84</v>
      </c>
      <c r="I2599" s="5">
        <f t="shared" si="80"/>
        <v>1334.2399999999998</v>
      </c>
      <c r="J2599" s="11" t="str">
        <f t="shared" si="81"/>
        <v>P0217|Jun</v>
      </c>
    </row>
    <row r="2600" spans="1:10" ht="15" customHeight="1" x14ac:dyDescent="0.25">
      <c r="A2600" s="2" t="s">
        <v>469</v>
      </c>
      <c r="B2600" s="2" t="s">
        <v>5</v>
      </c>
      <c r="C2600" s="4">
        <v>33.079737469018497</v>
      </c>
      <c r="D2600" s="4">
        <v>10.5</v>
      </c>
      <c r="E2600" s="4">
        <v>669.37026253098099</v>
      </c>
      <c r="F2600" s="4">
        <v>0</v>
      </c>
      <c r="G2600" s="4">
        <v>85.96</v>
      </c>
      <c r="H2600" s="4">
        <v>1795.54</v>
      </c>
      <c r="I2600" s="5">
        <f t="shared" si="80"/>
        <v>2594.4499999999994</v>
      </c>
      <c r="J2600" s="11" t="str">
        <f t="shared" si="81"/>
        <v>P0217|Jul</v>
      </c>
    </row>
    <row r="2601" spans="1:10" ht="15" customHeight="1" x14ac:dyDescent="0.25">
      <c r="A2601" s="2" t="s">
        <v>469</v>
      </c>
      <c r="B2601" s="2" t="s">
        <v>6</v>
      </c>
      <c r="C2601" s="4">
        <v>41.366045760174899</v>
      </c>
      <c r="D2601" s="4">
        <v>4.8899999999999997</v>
      </c>
      <c r="E2601" s="4">
        <v>658.13395423982502</v>
      </c>
      <c r="F2601" s="4">
        <v>0</v>
      </c>
      <c r="G2601" s="4">
        <v>85.96</v>
      </c>
      <c r="H2601" s="4">
        <v>1656.27</v>
      </c>
      <c r="I2601" s="5">
        <f t="shared" si="80"/>
        <v>2446.62</v>
      </c>
      <c r="J2601" s="11" t="str">
        <f t="shared" si="81"/>
        <v>P0217|Aug</v>
      </c>
    </row>
    <row r="2602" spans="1:10" ht="15" customHeight="1" x14ac:dyDescent="0.25">
      <c r="A2602" s="2" t="s">
        <v>469</v>
      </c>
      <c r="B2602" s="2" t="s">
        <v>7</v>
      </c>
      <c r="C2602" s="4">
        <v>16.143616081289998</v>
      </c>
      <c r="D2602" s="4">
        <v>9.08</v>
      </c>
      <c r="E2602" s="4">
        <v>559.30638391871003</v>
      </c>
      <c r="F2602" s="4">
        <v>0</v>
      </c>
      <c r="G2602" s="4">
        <v>85.96</v>
      </c>
      <c r="H2602" s="4">
        <v>354.6</v>
      </c>
      <c r="I2602" s="5">
        <f t="shared" si="80"/>
        <v>1025.0900000000001</v>
      </c>
      <c r="J2602" s="11" t="str">
        <f t="shared" si="81"/>
        <v>P0217|Sep</v>
      </c>
    </row>
    <row r="2603" spans="1:10" ht="15" customHeight="1" x14ac:dyDescent="0.25">
      <c r="A2603" s="2" t="s">
        <v>469</v>
      </c>
      <c r="B2603" s="2" t="s">
        <v>8</v>
      </c>
      <c r="C2603" s="4">
        <v>70.554638457418307</v>
      </c>
      <c r="D2603" s="4">
        <v>12.78</v>
      </c>
      <c r="E2603" s="4">
        <v>536.47536154258205</v>
      </c>
      <c r="F2603" s="4">
        <v>0</v>
      </c>
      <c r="G2603" s="4">
        <v>85.96</v>
      </c>
      <c r="H2603" s="4">
        <v>245.27</v>
      </c>
      <c r="I2603" s="5">
        <f t="shared" si="80"/>
        <v>951.04000000000042</v>
      </c>
      <c r="J2603" s="11" t="str">
        <f t="shared" si="81"/>
        <v>P0217|Oct</v>
      </c>
    </row>
    <row r="2604" spans="1:10" ht="15" customHeight="1" x14ac:dyDescent="0.25">
      <c r="A2604" s="2" t="s">
        <v>469</v>
      </c>
      <c r="B2604" s="2" t="s">
        <v>9</v>
      </c>
      <c r="C2604" s="4">
        <v>70.996794971286704</v>
      </c>
      <c r="D2604" s="4">
        <v>12.83</v>
      </c>
      <c r="E2604" s="4">
        <v>476.92503492162001</v>
      </c>
      <c r="F2604" s="4">
        <v>150.44817010709301</v>
      </c>
      <c r="G2604" s="4">
        <v>85.96</v>
      </c>
      <c r="H2604" s="4">
        <v>63.29</v>
      </c>
      <c r="I2604" s="5">
        <f t="shared" si="80"/>
        <v>860.4499999999997</v>
      </c>
      <c r="J2604" s="11" t="str">
        <f t="shared" si="81"/>
        <v>P0217|Nov</v>
      </c>
    </row>
    <row r="2605" spans="1:10" ht="15" customHeight="1" x14ac:dyDescent="0.25">
      <c r="A2605" s="2" t="s">
        <v>469</v>
      </c>
      <c r="B2605" s="2" t="s">
        <v>10</v>
      </c>
      <c r="C2605" s="4">
        <v>10.7063591061984</v>
      </c>
      <c r="D2605" s="4">
        <v>15.54</v>
      </c>
      <c r="E2605" s="4">
        <v>1102.65753083344</v>
      </c>
      <c r="F2605" s="4">
        <v>115.94611006036401</v>
      </c>
      <c r="G2605" s="4">
        <v>85.96</v>
      </c>
      <c r="H2605" s="4">
        <v>111.67</v>
      </c>
      <c r="I2605" s="5">
        <f t="shared" si="80"/>
        <v>1442.4800000000025</v>
      </c>
      <c r="J2605" s="11" t="str">
        <f t="shared" si="81"/>
        <v>P0217|Dec</v>
      </c>
    </row>
    <row r="2606" spans="1:10" ht="15" customHeight="1" x14ac:dyDescent="0.25">
      <c r="A2606" s="2" t="s">
        <v>469</v>
      </c>
      <c r="B2606" s="2" t="s">
        <v>11</v>
      </c>
      <c r="C2606" s="4">
        <v>38.767316541158102</v>
      </c>
      <c r="D2606" s="4">
        <v>7.18</v>
      </c>
      <c r="E2606" s="4">
        <v>950.46169826019195</v>
      </c>
      <c r="F2606" s="4">
        <v>119.93098519865001</v>
      </c>
      <c r="G2606" s="4">
        <v>85.96</v>
      </c>
      <c r="H2606" s="4">
        <v>111.67</v>
      </c>
      <c r="I2606" s="5">
        <f t="shared" si="80"/>
        <v>1313.9700000000003</v>
      </c>
      <c r="J2606" s="11" t="str">
        <f t="shared" si="81"/>
        <v>P0217|Jan</v>
      </c>
    </row>
    <row r="2607" spans="1:10" ht="15" customHeight="1" x14ac:dyDescent="0.25">
      <c r="A2607" s="2" t="s">
        <v>469</v>
      </c>
      <c r="B2607" s="2" t="s">
        <v>12</v>
      </c>
      <c r="C2607" s="4">
        <v>39.158848206996197</v>
      </c>
      <c r="D2607" s="4">
        <v>11.69</v>
      </c>
      <c r="E2607" s="4">
        <v>806.39125792878201</v>
      </c>
      <c r="F2607" s="4">
        <v>127.189893864222</v>
      </c>
      <c r="G2607" s="4">
        <v>85.96</v>
      </c>
      <c r="H2607" s="4">
        <v>111.67</v>
      </c>
      <c r="I2607" s="5">
        <f t="shared" si="80"/>
        <v>1182.0600000000002</v>
      </c>
      <c r="J2607" s="11" t="str">
        <f t="shared" si="81"/>
        <v>P0217|Feb</v>
      </c>
    </row>
    <row r="2608" spans="1:10" ht="15" customHeight="1" x14ac:dyDescent="0.25">
      <c r="A2608" s="2" t="s">
        <v>469</v>
      </c>
      <c r="B2608" s="2" t="s">
        <v>13</v>
      </c>
      <c r="C2608" s="4">
        <v>23.438805055534299</v>
      </c>
      <c r="D2608" s="4">
        <v>13.64</v>
      </c>
      <c r="E2608" s="4">
        <v>805.70892378399105</v>
      </c>
      <c r="F2608" s="4">
        <v>127.082271160475</v>
      </c>
      <c r="G2608" s="4">
        <v>85.96</v>
      </c>
      <c r="H2608" s="4">
        <v>111.67</v>
      </c>
      <c r="I2608" s="5">
        <f t="shared" si="80"/>
        <v>1167.5000000000005</v>
      </c>
      <c r="J2608" s="11" t="str">
        <f t="shared" si="81"/>
        <v>P0217|Mar</v>
      </c>
    </row>
    <row r="2609" spans="1:10" ht="15" customHeight="1" x14ac:dyDescent="0.25">
      <c r="A2609" s="2" t="s">
        <v>471</v>
      </c>
      <c r="B2609" s="2" t="s">
        <v>2</v>
      </c>
      <c r="C2609" s="4">
        <v>66.597892196299298</v>
      </c>
      <c r="D2609" s="4">
        <v>8.7799999999999994</v>
      </c>
      <c r="E2609" s="4">
        <v>441.26210780370099</v>
      </c>
      <c r="F2609" s="4">
        <v>0</v>
      </c>
      <c r="G2609" s="4">
        <v>85.96</v>
      </c>
      <c r="H2609" s="4">
        <v>59.62</v>
      </c>
      <c r="I2609" s="5">
        <f t="shared" si="80"/>
        <v>662.22000000000037</v>
      </c>
      <c r="J2609" s="11" t="str">
        <f t="shared" si="81"/>
        <v>P0218|Apr</v>
      </c>
    </row>
    <row r="2610" spans="1:10" ht="15" customHeight="1" x14ac:dyDescent="0.25">
      <c r="A2610" s="2" t="s">
        <v>471</v>
      </c>
      <c r="B2610" s="2" t="s">
        <v>3</v>
      </c>
      <c r="C2610" s="4">
        <v>41.869267734553802</v>
      </c>
      <c r="D2610" s="4">
        <v>4.9400000000000004</v>
      </c>
      <c r="E2610" s="4">
        <v>452.64073226544599</v>
      </c>
      <c r="F2610" s="4">
        <v>0</v>
      </c>
      <c r="G2610" s="4">
        <v>85.96</v>
      </c>
      <c r="H2610" s="4">
        <v>387.74</v>
      </c>
      <c r="I2610" s="5">
        <f t="shared" si="80"/>
        <v>973.14999999999986</v>
      </c>
      <c r="J2610" s="11" t="str">
        <f t="shared" si="81"/>
        <v>P0218|May</v>
      </c>
    </row>
    <row r="2611" spans="1:10" ht="15" customHeight="1" x14ac:dyDescent="0.25">
      <c r="A2611" s="2" t="s">
        <v>471</v>
      </c>
      <c r="B2611" s="2" t="s">
        <v>4</v>
      </c>
      <c r="C2611" s="4">
        <v>47.275082480684901</v>
      </c>
      <c r="D2611" s="4">
        <v>12.07</v>
      </c>
      <c r="E2611" s="4">
        <v>435.45491751931502</v>
      </c>
      <c r="F2611" s="4">
        <v>0</v>
      </c>
      <c r="G2611" s="4">
        <v>85.96</v>
      </c>
      <c r="H2611" s="4">
        <v>502.38</v>
      </c>
      <c r="I2611" s="5">
        <f t="shared" si="80"/>
        <v>1083.1399999999999</v>
      </c>
      <c r="J2611" s="11" t="str">
        <f t="shared" si="81"/>
        <v>P0218|Jun</v>
      </c>
    </row>
    <row r="2612" spans="1:10" ht="15" customHeight="1" x14ac:dyDescent="0.25">
      <c r="A2612" s="2" t="s">
        <v>471</v>
      </c>
      <c r="B2612" s="2" t="s">
        <v>5</v>
      </c>
      <c r="C2612" s="4">
        <v>34.316024642566497</v>
      </c>
      <c r="D2612" s="4">
        <v>6.16</v>
      </c>
      <c r="E2612" s="4">
        <v>552.603975357433</v>
      </c>
      <c r="F2612" s="4">
        <v>0</v>
      </c>
      <c r="G2612" s="4">
        <v>85.96</v>
      </c>
      <c r="H2612" s="4">
        <v>1346.66</v>
      </c>
      <c r="I2612" s="5">
        <f t="shared" si="80"/>
        <v>2025.6999999999996</v>
      </c>
      <c r="J2612" s="11" t="str">
        <f t="shared" si="81"/>
        <v>P0218|Jul</v>
      </c>
    </row>
    <row r="2613" spans="1:10" ht="15" customHeight="1" x14ac:dyDescent="0.25">
      <c r="A2613" s="2" t="s">
        <v>471</v>
      </c>
      <c r="B2613" s="2" t="s">
        <v>6</v>
      </c>
      <c r="C2613" s="4">
        <v>15.2502455645282</v>
      </c>
      <c r="D2613" s="4">
        <v>12.15</v>
      </c>
      <c r="E2613" s="4">
        <v>542.37975443547202</v>
      </c>
      <c r="F2613" s="4">
        <v>0</v>
      </c>
      <c r="G2613" s="4">
        <v>85.96</v>
      </c>
      <c r="H2613" s="4">
        <v>1242.2</v>
      </c>
      <c r="I2613" s="5">
        <f t="shared" si="80"/>
        <v>1897.9400000000003</v>
      </c>
      <c r="J2613" s="11" t="str">
        <f t="shared" si="81"/>
        <v>P0218|Aug</v>
      </c>
    </row>
    <row r="2614" spans="1:10" ht="15" customHeight="1" x14ac:dyDescent="0.25">
      <c r="A2614" s="2" t="s">
        <v>471</v>
      </c>
      <c r="B2614" s="2" t="s">
        <v>7</v>
      </c>
      <c r="C2614" s="4">
        <v>42.145684437127997</v>
      </c>
      <c r="D2614" s="4">
        <v>4.04</v>
      </c>
      <c r="E2614" s="4">
        <v>435.36431556287198</v>
      </c>
      <c r="F2614" s="4">
        <v>0</v>
      </c>
      <c r="G2614" s="4">
        <v>85.96</v>
      </c>
      <c r="H2614" s="4">
        <v>265.95</v>
      </c>
      <c r="I2614" s="5">
        <f t="shared" si="80"/>
        <v>833.46</v>
      </c>
      <c r="J2614" s="11" t="str">
        <f t="shared" si="81"/>
        <v>P0218|Sep</v>
      </c>
    </row>
    <row r="2615" spans="1:10" ht="15" customHeight="1" x14ac:dyDescent="0.25">
      <c r="A2615" s="2" t="s">
        <v>471</v>
      </c>
      <c r="B2615" s="2" t="s">
        <v>8</v>
      </c>
      <c r="C2615" s="4">
        <v>34.087623141064199</v>
      </c>
      <c r="D2615" s="4">
        <v>7.93</v>
      </c>
      <c r="E2615" s="4">
        <v>441.95237685893602</v>
      </c>
      <c r="F2615" s="4">
        <v>0</v>
      </c>
      <c r="G2615" s="4">
        <v>85.96</v>
      </c>
      <c r="H2615" s="4">
        <v>183.95</v>
      </c>
      <c r="I2615" s="5">
        <f t="shared" si="80"/>
        <v>753.88000000000011</v>
      </c>
      <c r="J2615" s="11" t="str">
        <f t="shared" si="81"/>
        <v>P0218|Oct</v>
      </c>
    </row>
    <row r="2616" spans="1:10" ht="15" customHeight="1" x14ac:dyDescent="0.25">
      <c r="A2616" s="2" t="s">
        <v>471</v>
      </c>
      <c r="B2616" s="2" t="s">
        <v>9</v>
      </c>
      <c r="C2616" s="4">
        <v>30.100629496402899</v>
      </c>
      <c r="D2616" s="4">
        <v>8.49</v>
      </c>
      <c r="E2616" s="4">
        <v>403.834532374101</v>
      </c>
      <c r="F2616" s="4">
        <v>127.39483812949599</v>
      </c>
      <c r="G2616" s="4">
        <v>85.96</v>
      </c>
      <c r="H2616" s="4">
        <v>47.47</v>
      </c>
      <c r="I2616" s="5">
        <f t="shared" si="80"/>
        <v>703.24999999999989</v>
      </c>
      <c r="J2616" s="11" t="str">
        <f t="shared" si="81"/>
        <v>P0218|Nov</v>
      </c>
    </row>
    <row r="2617" spans="1:10" ht="15" customHeight="1" x14ac:dyDescent="0.25">
      <c r="A2617" s="2" t="s">
        <v>471</v>
      </c>
      <c r="B2617" s="2" t="s">
        <v>10</v>
      </c>
      <c r="C2617" s="4">
        <v>32.3613420451628</v>
      </c>
      <c r="D2617" s="4">
        <v>11.8</v>
      </c>
      <c r="E2617" s="4">
        <v>879.25155745347899</v>
      </c>
      <c r="F2617" s="4">
        <v>92.457100501358099</v>
      </c>
      <c r="G2617" s="4">
        <v>85.96</v>
      </c>
      <c r="H2617" s="4">
        <v>83.75</v>
      </c>
      <c r="I2617" s="5">
        <f t="shared" si="80"/>
        <v>1185.58</v>
      </c>
      <c r="J2617" s="11" t="str">
        <f t="shared" si="81"/>
        <v>P0218|Dec</v>
      </c>
    </row>
    <row r="2618" spans="1:10" ht="15" customHeight="1" x14ac:dyDescent="0.25">
      <c r="A2618" s="2" t="s">
        <v>471</v>
      </c>
      <c r="B2618" s="2" t="s">
        <v>11</v>
      </c>
      <c r="C2618" s="4">
        <v>167.78522087972101</v>
      </c>
      <c r="D2618" s="4">
        <v>7.69</v>
      </c>
      <c r="E2618" s="4">
        <v>860.16473995299896</v>
      </c>
      <c r="F2618" s="4">
        <v>90.450039167279897</v>
      </c>
      <c r="G2618" s="4">
        <v>85.96</v>
      </c>
      <c r="H2618" s="4">
        <v>83.75</v>
      </c>
      <c r="I2618" s="5">
        <f t="shared" si="80"/>
        <v>1295.7999999999997</v>
      </c>
      <c r="J2618" s="11" t="str">
        <f t="shared" si="81"/>
        <v>P0218|Jan</v>
      </c>
    </row>
    <row r="2619" spans="1:10" ht="15" customHeight="1" x14ac:dyDescent="0.25">
      <c r="A2619" s="2" t="s">
        <v>471</v>
      </c>
      <c r="B2619" s="2" t="s">
        <v>12</v>
      </c>
      <c r="C2619" s="4">
        <v>28.2402033730949</v>
      </c>
      <c r="D2619" s="4">
        <v>8.68</v>
      </c>
      <c r="E2619" s="4">
        <v>771.35608606328901</v>
      </c>
      <c r="F2619" s="4">
        <v>97.333710563615796</v>
      </c>
      <c r="G2619" s="4">
        <v>85.96</v>
      </c>
      <c r="H2619" s="4">
        <v>83.75</v>
      </c>
      <c r="I2619" s="5">
        <f t="shared" si="80"/>
        <v>1075.3199999999997</v>
      </c>
      <c r="J2619" s="11" t="str">
        <f t="shared" si="81"/>
        <v>P0218|Feb</v>
      </c>
    </row>
    <row r="2620" spans="1:10" ht="15" customHeight="1" x14ac:dyDescent="0.25">
      <c r="A2620" s="2" t="s">
        <v>471</v>
      </c>
      <c r="B2620" s="2" t="s">
        <v>13</v>
      </c>
      <c r="C2620" s="4">
        <v>11.503877213369799</v>
      </c>
      <c r="D2620" s="4">
        <v>5.82</v>
      </c>
      <c r="E2620" s="4">
        <v>656.49603119891299</v>
      </c>
      <c r="F2620" s="4">
        <v>103.55009158771701</v>
      </c>
      <c r="G2620" s="4">
        <v>85.96</v>
      </c>
      <c r="H2620" s="4">
        <v>83.75</v>
      </c>
      <c r="I2620" s="5">
        <f t="shared" si="80"/>
        <v>947.07999999999981</v>
      </c>
      <c r="J2620" s="11" t="str">
        <f t="shared" si="81"/>
        <v>P0218|Mar</v>
      </c>
    </row>
    <row r="2621" spans="1:10" ht="15" customHeight="1" x14ac:dyDescent="0.25">
      <c r="A2621" s="2" t="s">
        <v>473</v>
      </c>
      <c r="B2621" s="2" t="s">
        <v>2</v>
      </c>
      <c r="C2621" s="4">
        <v>41.179332439961897</v>
      </c>
      <c r="D2621" s="4">
        <v>15.67</v>
      </c>
      <c r="E2621" s="4">
        <v>555.51066756003797</v>
      </c>
      <c r="F2621" s="4">
        <v>0</v>
      </c>
      <c r="G2621" s="4">
        <v>85.96</v>
      </c>
      <c r="H2621" s="4">
        <v>79.5</v>
      </c>
      <c r="I2621" s="5">
        <f t="shared" si="80"/>
        <v>777.81999999999994</v>
      </c>
      <c r="J2621" s="11" t="str">
        <f t="shared" si="81"/>
        <v>P0219|Apr</v>
      </c>
    </row>
    <row r="2622" spans="1:10" ht="15" customHeight="1" x14ac:dyDescent="0.25">
      <c r="A2622" s="2" t="s">
        <v>473</v>
      </c>
      <c r="B2622" s="2" t="s">
        <v>3</v>
      </c>
      <c r="C2622" s="4">
        <v>73.203641802951694</v>
      </c>
      <c r="D2622" s="4">
        <v>14.6</v>
      </c>
      <c r="E2622" s="4">
        <v>524.58635819704796</v>
      </c>
      <c r="F2622" s="4">
        <v>0</v>
      </c>
      <c r="G2622" s="4">
        <v>85.96</v>
      </c>
      <c r="H2622" s="4">
        <v>516.99</v>
      </c>
      <c r="I2622" s="5">
        <f t="shared" si="80"/>
        <v>1215.3399999999997</v>
      </c>
      <c r="J2622" s="11" t="str">
        <f t="shared" si="81"/>
        <v>P0219|May</v>
      </c>
    </row>
    <row r="2623" spans="1:10" ht="15" customHeight="1" x14ac:dyDescent="0.25">
      <c r="A2623" s="2" t="s">
        <v>473</v>
      </c>
      <c r="B2623" s="2" t="s">
        <v>4</v>
      </c>
      <c r="C2623" s="4">
        <v>37.794306208261197</v>
      </c>
      <c r="D2623" s="4">
        <v>15.82</v>
      </c>
      <c r="E2623" s="4">
        <v>524.86569379173898</v>
      </c>
      <c r="F2623" s="4">
        <v>0</v>
      </c>
      <c r="G2623" s="4">
        <v>85.96</v>
      </c>
      <c r="H2623" s="4">
        <v>669.84</v>
      </c>
      <c r="I2623" s="5">
        <f t="shared" si="80"/>
        <v>1334.2800000000002</v>
      </c>
      <c r="J2623" s="11" t="str">
        <f t="shared" si="81"/>
        <v>P0219|Jun</v>
      </c>
    </row>
    <row r="2624" spans="1:10" ht="15" customHeight="1" x14ac:dyDescent="0.25">
      <c r="A2624" s="2" t="s">
        <v>473</v>
      </c>
      <c r="B2624" s="2" t="s">
        <v>5</v>
      </c>
      <c r="C2624" s="4">
        <v>55.069850290324801</v>
      </c>
      <c r="D2624" s="4">
        <v>10.68</v>
      </c>
      <c r="E2624" s="4">
        <v>664.26014970967503</v>
      </c>
      <c r="F2624" s="4">
        <v>0</v>
      </c>
      <c r="G2624" s="4">
        <v>85.96</v>
      </c>
      <c r="H2624" s="4">
        <v>1795.54</v>
      </c>
      <c r="I2624" s="5">
        <f t="shared" si="80"/>
        <v>2611.5099999999998</v>
      </c>
      <c r="J2624" s="11" t="str">
        <f t="shared" si="81"/>
        <v>P0219|Jul</v>
      </c>
    </row>
    <row r="2625" spans="1:10" ht="15" customHeight="1" x14ac:dyDescent="0.25">
      <c r="A2625" s="2" t="s">
        <v>473</v>
      </c>
      <c r="B2625" s="2" t="s">
        <v>6</v>
      </c>
      <c r="C2625" s="4">
        <v>32.0035407771908</v>
      </c>
      <c r="D2625" s="4">
        <v>13.44</v>
      </c>
      <c r="E2625" s="4">
        <v>682.46645922280902</v>
      </c>
      <c r="F2625" s="4">
        <v>0</v>
      </c>
      <c r="G2625" s="4">
        <v>85.96</v>
      </c>
      <c r="H2625" s="4">
        <v>1656.27</v>
      </c>
      <c r="I2625" s="5">
        <f t="shared" si="80"/>
        <v>2470.14</v>
      </c>
      <c r="J2625" s="11" t="str">
        <f t="shared" si="81"/>
        <v>P0219|Aug</v>
      </c>
    </row>
    <row r="2626" spans="1:10" ht="15" customHeight="1" x14ac:dyDescent="0.25">
      <c r="A2626" s="2" t="s">
        <v>473</v>
      </c>
      <c r="B2626" s="2" t="s">
        <v>7</v>
      </c>
      <c r="C2626" s="4">
        <v>33.193271871322104</v>
      </c>
      <c r="D2626" s="4">
        <v>13.31</v>
      </c>
      <c r="E2626" s="4">
        <v>534.65672812867797</v>
      </c>
      <c r="F2626" s="4">
        <v>0</v>
      </c>
      <c r="G2626" s="4">
        <v>85.96</v>
      </c>
      <c r="H2626" s="4">
        <v>354.6</v>
      </c>
      <c r="I2626" s="5">
        <f t="shared" si="80"/>
        <v>1021.7200000000001</v>
      </c>
      <c r="J2626" s="11" t="str">
        <f t="shared" si="81"/>
        <v>P0219|Sep</v>
      </c>
    </row>
    <row r="2627" spans="1:10" ht="15" customHeight="1" x14ac:dyDescent="0.25">
      <c r="A2627" s="2" t="s">
        <v>473</v>
      </c>
      <c r="B2627" s="2" t="s">
        <v>8</v>
      </c>
      <c r="C2627" s="4">
        <v>50.529725419498</v>
      </c>
      <c r="D2627" s="4">
        <v>16.600000000000001</v>
      </c>
      <c r="E2627" s="4">
        <v>545.82027458050197</v>
      </c>
      <c r="F2627" s="4">
        <v>0</v>
      </c>
      <c r="G2627" s="4">
        <v>85.96</v>
      </c>
      <c r="H2627" s="4">
        <v>245.27</v>
      </c>
      <c r="I2627" s="5">
        <f t="shared" si="80"/>
        <v>944.18</v>
      </c>
      <c r="J2627" s="11" t="str">
        <f t="shared" si="81"/>
        <v>P0219|Oct</v>
      </c>
    </row>
    <row r="2628" spans="1:10" ht="15" customHeight="1" x14ac:dyDescent="0.25">
      <c r="A2628" s="2" t="s">
        <v>473</v>
      </c>
      <c r="B2628" s="2" t="s">
        <v>9</v>
      </c>
      <c r="C2628" s="4">
        <v>52.9275849960096</v>
      </c>
      <c r="D2628" s="4">
        <v>7.04</v>
      </c>
      <c r="E2628" s="4">
        <v>488.22090981644101</v>
      </c>
      <c r="F2628" s="4">
        <v>154.01150518755</v>
      </c>
      <c r="G2628" s="4">
        <v>85.96</v>
      </c>
      <c r="H2628" s="4">
        <v>63.29</v>
      </c>
      <c r="I2628" s="5">
        <f t="shared" si="80"/>
        <v>851.45000000000061</v>
      </c>
      <c r="J2628" s="11" t="str">
        <f t="shared" si="81"/>
        <v>P0219|Nov</v>
      </c>
    </row>
    <row r="2629" spans="1:10" ht="15" customHeight="1" x14ac:dyDescent="0.25">
      <c r="A2629" s="2" t="s">
        <v>473</v>
      </c>
      <c r="B2629" s="2" t="s">
        <v>10</v>
      </c>
      <c r="C2629" s="4">
        <v>14.7214685567243</v>
      </c>
      <c r="D2629" s="4">
        <v>10.35</v>
      </c>
      <c r="E2629" s="4">
        <v>1083.58764841316</v>
      </c>
      <c r="F2629" s="4">
        <v>113.940883030112</v>
      </c>
      <c r="G2629" s="4">
        <v>85.96</v>
      </c>
      <c r="H2629" s="4">
        <v>111.67</v>
      </c>
      <c r="I2629" s="5">
        <f t="shared" ref="I2629:I2692" si="82">SUM(C2629:H2629)</f>
        <v>1420.2299999999964</v>
      </c>
      <c r="J2629" s="11" t="str">
        <f t="shared" ref="J2629:J2692" si="83">A2629&amp;"|"&amp;B2629</f>
        <v>P0219|Dec</v>
      </c>
    </row>
    <row r="2630" spans="1:10" ht="15" customHeight="1" x14ac:dyDescent="0.25">
      <c r="A2630" s="2" t="s">
        <v>473</v>
      </c>
      <c r="B2630" s="2" t="s">
        <v>11</v>
      </c>
      <c r="C2630" s="4">
        <v>18.570384066021301</v>
      </c>
      <c r="D2630" s="4">
        <v>7.14</v>
      </c>
      <c r="E2630" s="4">
        <v>954.55245199174703</v>
      </c>
      <c r="F2630" s="4">
        <v>120.447163942231</v>
      </c>
      <c r="G2630" s="4">
        <v>85.96</v>
      </c>
      <c r="H2630" s="4">
        <v>111.67</v>
      </c>
      <c r="I2630" s="5">
        <f t="shared" si="82"/>
        <v>1298.3399999999995</v>
      </c>
      <c r="J2630" s="11" t="str">
        <f t="shared" si="83"/>
        <v>P0219|Jan</v>
      </c>
    </row>
    <row r="2631" spans="1:10" ht="15" customHeight="1" x14ac:dyDescent="0.25">
      <c r="A2631" s="2" t="s">
        <v>473</v>
      </c>
      <c r="B2631" s="2" t="s">
        <v>12</v>
      </c>
      <c r="C2631" s="4">
        <v>38.263488698363197</v>
      </c>
      <c r="D2631" s="4">
        <v>16.95</v>
      </c>
      <c r="E2631" s="4">
        <v>952.25876851130204</v>
      </c>
      <c r="F2631" s="4">
        <v>120.15774279033501</v>
      </c>
      <c r="G2631" s="4">
        <v>85.96</v>
      </c>
      <c r="H2631" s="4">
        <v>111.67</v>
      </c>
      <c r="I2631" s="5">
        <f t="shared" si="82"/>
        <v>1325.2600000000004</v>
      </c>
      <c r="J2631" s="11" t="str">
        <f t="shared" si="83"/>
        <v>P0219|Feb</v>
      </c>
    </row>
    <row r="2632" spans="1:10" ht="15" customHeight="1" x14ac:dyDescent="0.25">
      <c r="A2632" s="2" t="s">
        <v>473</v>
      </c>
      <c r="B2632" s="2" t="s">
        <v>13</v>
      </c>
      <c r="C2632" s="4">
        <v>32.891878198243703</v>
      </c>
      <c r="D2632" s="4">
        <v>18.68</v>
      </c>
      <c r="E2632" s="4">
        <v>793.73453787352298</v>
      </c>
      <c r="F2632" s="4">
        <v>125.193583928233</v>
      </c>
      <c r="G2632" s="4">
        <v>85.96</v>
      </c>
      <c r="H2632" s="4">
        <v>111.67</v>
      </c>
      <c r="I2632" s="5">
        <f t="shared" si="82"/>
        <v>1168.1299999999997</v>
      </c>
      <c r="J2632" s="11" t="str">
        <f t="shared" si="83"/>
        <v>P0219|Mar</v>
      </c>
    </row>
    <row r="2633" spans="1:10" ht="15" customHeight="1" x14ac:dyDescent="0.25">
      <c r="A2633" s="2" t="s">
        <v>475</v>
      </c>
      <c r="B2633" s="2" t="s">
        <v>2</v>
      </c>
      <c r="C2633" s="4">
        <v>15.8876390477747</v>
      </c>
      <c r="D2633" s="4">
        <v>4.04</v>
      </c>
      <c r="E2633" s="4">
        <v>369.38236095222499</v>
      </c>
      <c r="F2633" s="4">
        <v>0</v>
      </c>
      <c r="G2633" s="4">
        <v>85.96</v>
      </c>
      <c r="H2633" s="4">
        <v>39.75</v>
      </c>
      <c r="I2633" s="5">
        <f t="shared" si="82"/>
        <v>515.01999999999964</v>
      </c>
      <c r="J2633" s="11" t="str">
        <f t="shared" si="83"/>
        <v>P0220|Apr</v>
      </c>
    </row>
    <row r="2634" spans="1:10" ht="15" customHeight="1" x14ac:dyDescent="0.25">
      <c r="A2634" s="2" t="s">
        <v>475</v>
      </c>
      <c r="B2634" s="2" t="s">
        <v>3</v>
      </c>
      <c r="C2634" s="4">
        <v>37.771588401334398</v>
      </c>
      <c r="D2634" s="4">
        <v>8.18</v>
      </c>
      <c r="E2634" s="4">
        <v>352.66841159866601</v>
      </c>
      <c r="F2634" s="4">
        <v>0</v>
      </c>
      <c r="G2634" s="4">
        <v>85.96</v>
      </c>
      <c r="H2634" s="4">
        <v>258.49</v>
      </c>
      <c r="I2634" s="5">
        <f t="shared" si="82"/>
        <v>743.07000000000039</v>
      </c>
      <c r="J2634" s="11" t="str">
        <f t="shared" si="83"/>
        <v>P0220|May</v>
      </c>
    </row>
    <row r="2635" spans="1:10" ht="15" customHeight="1" x14ac:dyDescent="0.25">
      <c r="A2635" s="2" t="s">
        <v>475</v>
      </c>
      <c r="B2635" s="2" t="s">
        <v>4</v>
      </c>
      <c r="C2635" s="4">
        <v>50.0601851668482</v>
      </c>
      <c r="D2635" s="4">
        <v>4.04</v>
      </c>
      <c r="E2635" s="4">
        <v>339.12981483315201</v>
      </c>
      <c r="F2635" s="4">
        <v>0</v>
      </c>
      <c r="G2635" s="4">
        <v>85.96</v>
      </c>
      <c r="H2635" s="4">
        <v>334.92</v>
      </c>
      <c r="I2635" s="5">
        <f t="shared" si="82"/>
        <v>814.11000000000013</v>
      </c>
      <c r="J2635" s="11" t="str">
        <f t="shared" si="83"/>
        <v>P0220|Jun</v>
      </c>
    </row>
    <row r="2636" spans="1:10" ht="15" customHeight="1" x14ac:dyDescent="0.25">
      <c r="A2636" s="2" t="s">
        <v>475</v>
      </c>
      <c r="B2636" s="2" t="s">
        <v>5</v>
      </c>
      <c r="C2636" s="4">
        <v>329.70870016059598</v>
      </c>
      <c r="D2636" s="4">
        <v>4.04</v>
      </c>
      <c r="E2636" s="4">
        <v>362.121299839404</v>
      </c>
      <c r="F2636" s="4">
        <v>0</v>
      </c>
      <c r="G2636" s="4">
        <v>85.96</v>
      </c>
      <c r="H2636" s="4">
        <v>897.77</v>
      </c>
      <c r="I2636" s="5">
        <f t="shared" si="82"/>
        <v>1679.6</v>
      </c>
      <c r="J2636" s="11" t="str">
        <f t="shared" si="83"/>
        <v>P0220|Jul</v>
      </c>
    </row>
    <row r="2637" spans="1:10" ht="15" customHeight="1" x14ac:dyDescent="0.25">
      <c r="A2637" s="2" t="s">
        <v>475</v>
      </c>
      <c r="B2637" s="2" t="s">
        <v>6</v>
      </c>
      <c r="C2637" s="4">
        <v>12.721290643296401</v>
      </c>
      <c r="D2637" s="4">
        <v>9.0399999999999991</v>
      </c>
      <c r="E2637" s="4">
        <v>443.64870935670399</v>
      </c>
      <c r="F2637" s="4">
        <v>0</v>
      </c>
      <c r="G2637" s="4">
        <v>85.96</v>
      </c>
      <c r="H2637" s="4">
        <v>828.13</v>
      </c>
      <c r="I2637" s="5">
        <f t="shared" si="82"/>
        <v>1379.5000000000005</v>
      </c>
      <c r="J2637" s="11" t="str">
        <f t="shared" si="83"/>
        <v>P0220|Aug</v>
      </c>
    </row>
    <row r="2638" spans="1:10" ht="15" customHeight="1" x14ac:dyDescent="0.25">
      <c r="A2638" s="2" t="s">
        <v>475</v>
      </c>
      <c r="B2638" s="2" t="s">
        <v>7</v>
      </c>
      <c r="C2638" s="4">
        <v>18.954188803276001</v>
      </c>
      <c r="D2638" s="4">
        <v>4.04</v>
      </c>
      <c r="E2638" s="4">
        <v>347.85581119672401</v>
      </c>
      <c r="F2638" s="4">
        <v>0</v>
      </c>
      <c r="G2638" s="4">
        <v>85.96</v>
      </c>
      <c r="H2638" s="4">
        <v>177.3</v>
      </c>
      <c r="I2638" s="5">
        <f t="shared" si="82"/>
        <v>634.11</v>
      </c>
      <c r="J2638" s="11" t="str">
        <f t="shared" si="83"/>
        <v>P0220|Sep</v>
      </c>
    </row>
    <row r="2639" spans="1:10" ht="15" customHeight="1" x14ac:dyDescent="0.25">
      <c r="A2639" s="2" t="s">
        <v>475</v>
      </c>
      <c r="B2639" s="2" t="s">
        <v>8</v>
      </c>
      <c r="C2639" s="4">
        <v>69.094766726601705</v>
      </c>
      <c r="D2639" s="4">
        <v>4.04</v>
      </c>
      <c r="E2639" s="4">
        <v>344.10523327339803</v>
      </c>
      <c r="F2639" s="4">
        <v>0</v>
      </c>
      <c r="G2639" s="4">
        <v>85.96</v>
      </c>
      <c r="H2639" s="4">
        <v>122.63</v>
      </c>
      <c r="I2639" s="5">
        <f t="shared" si="82"/>
        <v>625.8299999999997</v>
      </c>
      <c r="J2639" s="11" t="str">
        <f t="shared" si="83"/>
        <v>P0220|Oct</v>
      </c>
    </row>
    <row r="2640" spans="1:10" ht="15" customHeight="1" x14ac:dyDescent="0.25">
      <c r="A2640" s="2" t="s">
        <v>475</v>
      </c>
      <c r="B2640" s="2" t="s">
        <v>9</v>
      </c>
      <c r="C2640" s="4">
        <v>20.175344649568402</v>
      </c>
      <c r="D2640" s="4">
        <v>4.04</v>
      </c>
      <c r="E2640" s="4">
        <v>334.67112708049399</v>
      </c>
      <c r="F2640" s="4">
        <v>105.573528269938</v>
      </c>
      <c r="G2640" s="4">
        <v>85.96</v>
      </c>
      <c r="H2640" s="4">
        <v>31.64</v>
      </c>
      <c r="I2640" s="5">
        <f t="shared" si="82"/>
        <v>582.0600000000004</v>
      </c>
      <c r="J2640" s="11" t="str">
        <f t="shared" si="83"/>
        <v>P0220|Nov</v>
      </c>
    </row>
    <row r="2641" spans="1:10" ht="15" customHeight="1" x14ac:dyDescent="0.25">
      <c r="A2641" s="2" t="s">
        <v>475</v>
      </c>
      <c r="B2641" s="2" t="s">
        <v>10</v>
      </c>
      <c r="C2641" s="4">
        <v>20.263085829810699</v>
      </c>
      <c r="D2641" s="4">
        <v>4.04</v>
      </c>
      <c r="E2641" s="4">
        <v>713.73644550634106</v>
      </c>
      <c r="F2641" s="4">
        <v>75.050468663848605</v>
      </c>
      <c r="G2641" s="4">
        <v>85.96</v>
      </c>
      <c r="H2641" s="4">
        <v>55.84</v>
      </c>
      <c r="I2641" s="5">
        <f t="shared" si="82"/>
        <v>954.89000000000044</v>
      </c>
      <c r="J2641" s="11" t="str">
        <f t="shared" si="83"/>
        <v>P0220|Dec</v>
      </c>
    </row>
    <row r="2642" spans="1:10" ht="15" customHeight="1" x14ac:dyDescent="0.25">
      <c r="A2642" s="2" t="s">
        <v>475</v>
      </c>
      <c r="B2642" s="2" t="s">
        <v>11</v>
      </c>
      <c r="C2642" s="4">
        <v>10.9364674312747</v>
      </c>
      <c r="D2642" s="4">
        <v>12.29</v>
      </c>
      <c r="E2642" s="4">
        <v>635.67313999483201</v>
      </c>
      <c r="F2642" s="4">
        <v>80.210392573893301</v>
      </c>
      <c r="G2642" s="4">
        <v>85.96</v>
      </c>
      <c r="H2642" s="4">
        <v>55.84</v>
      </c>
      <c r="I2642" s="5">
        <f t="shared" si="82"/>
        <v>880.91000000000008</v>
      </c>
      <c r="J2642" s="11" t="str">
        <f t="shared" si="83"/>
        <v>P0220|Jan</v>
      </c>
    </row>
    <row r="2643" spans="1:10" ht="15" customHeight="1" x14ac:dyDescent="0.25">
      <c r="A2643" s="2" t="s">
        <v>475</v>
      </c>
      <c r="B2643" s="2" t="s">
        <v>12</v>
      </c>
      <c r="C2643" s="4">
        <v>10.8616837941521</v>
      </c>
      <c r="D2643" s="4">
        <v>4.04</v>
      </c>
      <c r="E2643" s="4">
        <v>631.32640283050796</v>
      </c>
      <c r="F2643" s="4">
        <v>79.661913375340404</v>
      </c>
      <c r="G2643" s="4">
        <v>85.96</v>
      </c>
      <c r="H2643" s="4">
        <v>55.84</v>
      </c>
      <c r="I2643" s="5">
        <f t="shared" si="82"/>
        <v>867.69000000000051</v>
      </c>
      <c r="J2643" s="11" t="str">
        <f t="shared" si="83"/>
        <v>P0220|Feb</v>
      </c>
    </row>
    <row r="2644" spans="1:10" ht="15" customHeight="1" x14ac:dyDescent="0.25">
      <c r="A2644" s="2" t="s">
        <v>475</v>
      </c>
      <c r="B2644" s="2" t="s">
        <v>13</v>
      </c>
      <c r="C2644" s="4">
        <v>11.470349080922199</v>
      </c>
      <c r="D2644" s="4">
        <v>9.84</v>
      </c>
      <c r="E2644" s="4">
        <v>533.36365607458595</v>
      </c>
      <c r="F2644" s="4">
        <v>84.125994844491601</v>
      </c>
      <c r="G2644" s="4">
        <v>85.96</v>
      </c>
      <c r="H2644" s="4">
        <v>55.84</v>
      </c>
      <c r="I2644" s="5">
        <f t="shared" si="82"/>
        <v>780.5999999999998</v>
      </c>
      <c r="J2644" s="11" t="str">
        <f t="shared" si="83"/>
        <v>P0220|Mar</v>
      </c>
    </row>
    <row r="2645" spans="1:10" ht="15" customHeight="1" x14ac:dyDescent="0.25">
      <c r="A2645" s="2" t="s">
        <v>477</v>
      </c>
      <c r="B2645" s="2" t="s">
        <v>2</v>
      </c>
      <c r="C2645" s="4">
        <v>15.7614517622705</v>
      </c>
      <c r="D2645" s="4">
        <v>6.62</v>
      </c>
      <c r="E2645" s="4">
        <v>366.44854823772903</v>
      </c>
      <c r="F2645" s="4">
        <v>0</v>
      </c>
      <c r="G2645" s="4">
        <v>85.96</v>
      </c>
      <c r="H2645" s="4">
        <v>39.75</v>
      </c>
      <c r="I2645" s="5">
        <f t="shared" si="82"/>
        <v>514.53999999999951</v>
      </c>
      <c r="J2645" s="11" t="str">
        <f t="shared" si="83"/>
        <v>P0221|Apr</v>
      </c>
    </row>
    <row r="2646" spans="1:10" ht="15" customHeight="1" x14ac:dyDescent="0.25">
      <c r="A2646" s="2" t="s">
        <v>477</v>
      </c>
      <c r="B2646" s="2" t="s">
        <v>3</v>
      </c>
      <c r="C2646" s="4">
        <v>44.720829258456398</v>
      </c>
      <c r="D2646" s="4">
        <v>11.54</v>
      </c>
      <c r="E2646" s="4">
        <v>351.84917074154401</v>
      </c>
      <c r="F2646" s="4">
        <v>0</v>
      </c>
      <c r="G2646" s="4">
        <v>85.96</v>
      </c>
      <c r="H2646" s="4">
        <v>258.49</v>
      </c>
      <c r="I2646" s="5">
        <f t="shared" si="82"/>
        <v>752.5600000000004</v>
      </c>
      <c r="J2646" s="11" t="str">
        <f t="shared" si="83"/>
        <v>P0221|May</v>
      </c>
    </row>
    <row r="2647" spans="1:10" ht="15" customHeight="1" x14ac:dyDescent="0.25">
      <c r="A2647" s="2" t="s">
        <v>477</v>
      </c>
      <c r="B2647" s="2" t="s">
        <v>4</v>
      </c>
      <c r="C2647" s="4">
        <v>15.8645459497739</v>
      </c>
      <c r="D2647" s="4">
        <v>9.61</v>
      </c>
      <c r="E2647" s="4">
        <v>368.84545405022601</v>
      </c>
      <c r="F2647" s="4">
        <v>0</v>
      </c>
      <c r="G2647" s="4">
        <v>85.96</v>
      </c>
      <c r="H2647" s="4">
        <v>334.92</v>
      </c>
      <c r="I2647" s="5">
        <f t="shared" si="82"/>
        <v>815.19999999999993</v>
      </c>
      <c r="J2647" s="11" t="str">
        <f t="shared" si="83"/>
        <v>P0221|Jun</v>
      </c>
    </row>
    <row r="2648" spans="1:10" ht="15" customHeight="1" x14ac:dyDescent="0.25">
      <c r="A2648" s="2" t="s">
        <v>477</v>
      </c>
      <c r="B2648" s="2" t="s">
        <v>5</v>
      </c>
      <c r="C2648" s="4">
        <v>12.531462238096999</v>
      </c>
      <c r="D2648" s="4">
        <v>10.41</v>
      </c>
      <c r="E2648" s="4">
        <v>437.02853776190301</v>
      </c>
      <c r="F2648" s="4">
        <v>0</v>
      </c>
      <c r="G2648" s="4">
        <v>85.96</v>
      </c>
      <c r="H2648" s="4">
        <v>897.77</v>
      </c>
      <c r="I2648" s="5">
        <f t="shared" si="82"/>
        <v>1443.7</v>
      </c>
      <c r="J2648" s="11" t="str">
        <f t="shared" si="83"/>
        <v>P0221|Jul</v>
      </c>
    </row>
    <row r="2649" spans="1:10" ht="15" customHeight="1" x14ac:dyDescent="0.25">
      <c r="A2649" s="2" t="s">
        <v>477</v>
      </c>
      <c r="B2649" s="2" t="s">
        <v>6</v>
      </c>
      <c r="C2649" s="4">
        <v>12.819410465073499</v>
      </c>
      <c r="D2649" s="4">
        <v>6.19</v>
      </c>
      <c r="E2649" s="4">
        <v>447.07058953492702</v>
      </c>
      <c r="F2649" s="4">
        <v>0</v>
      </c>
      <c r="G2649" s="4">
        <v>85.96</v>
      </c>
      <c r="H2649" s="4">
        <v>828.13</v>
      </c>
      <c r="I2649" s="5">
        <f t="shared" si="82"/>
        <v>1380.1700000000005</v>
      </c>
      <c r="J2649" s="11" t="str">
        <f t="shared" si="83"/>
        <v>P0221|Aug</v>
      </c>
    </row>
    <row r="2650" spans="1:10" ht="15" customHeight="1" x14ac:dyDescent="0.25">
      <c r="A2650" s="2" t="s">
        <v>477</v>
      </c>
      <c r="B2650" s="2" t="s">
        <v>7</v>
      </c>
      <c r="C2650" s="4">
        <v>38.500163766632497</v>
      </c>
      <c r="D2650" s="4">
        <v>8.1999999999999993</v>
      </c>
      <c r="E2650" s="4">
        <v>349.27983623336701</v>
      </c>
      <c r="F2650" s="4">
        <v>0</v>
      </c>
      <c r="G2650" s="4">
        <v>85.96</v>
      </c>
      <c r="H2650" s="4">
        <v>177.3</v>
      </c>
      <c r="I2650" s="5">
        <f t="shared" si="82"/>
        <v>659.23999999999955</v>
      </c>
      <c r="J2650" s="11" t="str">
        <f t="shared" si="83"/>
        <v>P0221|Sep</v>
      </c>
    </row>
    <row r="2651" spans="1:10" ht="15" customHeight="1" x14ac:dyDescent="0.25">
      <c r="A2651" s="2" t="s">
        <v>477</v>
      </c>
      <c r="B2651" s="2" t="s">
        <v>8</v>
      </c>
      <c r="C2651" s="4">
        <v>21.984484381685899</v>
      </c>
      <c r="D2651" s="4">
        <v>10.15</v>
      </c>
      <c r="E2651" s="4">
        <v>353.03551561831398</v>
      </c>
      <c r="F2651" s="4">
        <v>0</v>
      </c>
      <c r="G2651" s="4">
        <v>85.96</v>
      </c>
      <c r="H2651" s="4">
        <v>122.63</v>
      </c>
      <c r="I2651" s="5">
        <f t="shared" si="82"/>
        <v>593.75999999999988</v>
      </c>
      <c r="J2651" s="11" t="str">
        <f t="shared" si="83"/>
        <v>P0221|Oct</v>
      </c>
    </row>
    <row r="2652" spans="1:10" ht="15" customHeight="1" x14ac:dyDescent="0.25">
      <c r="A2652" s="2" t="s">
        <v>477</v>
      </c>
      <c r="B2652" s="2" t="s">
        <v>9</v>
      </c>
      <c r="C2652" s="4">
        <v>14.0362725333556</v>
      </c>
      <c r="D2652" s="4">
        <v>4.04</v>
      </c>
      <c r="E2652" s="4">
        <v>326.33870090760797</v>
      </c>
      <c r="F2652" s="4">
        <v>102.94502655903599</v>
      </c>
      <c r="G2652" s="4">
        <v>85.96</v>
      </c>
      <c r="H2652" s="4">
        <v>31.64</v>
      </c>
      <c r="I2652" s="5">
        <f t="shared" si="82"/>
        <v>564.95999999999958</v>
      </c>
      <c r="J2652" s="11" t="str">
        <f t="shared" si="83"/>
        <v>P0221|Nov</v>
      </c>
    </row>
    <row r="2653" spans="1:10" ht="15" customHeight="1" x14ac:dyDescent="0.25">
      <c r="A2653" s="2" t="s">
        <v>477</v>
      </c>
      <c r="B2653" s="2" t="s">
        <v>10</v>
      </c>
      <c r="C2653" s="4">
        <v>21.6935645992892</v>
      </c>
      <c r="D2653" s="4">
        <v>4.04</v>
      </c>
      <c r="E2653" s="4">
        <v>725.40861991290001</v>
      </c>
      <c r="F2653" s="4">
        <v>76.277815487810997</v>
      </c>
      <c r="G2653" s="4">
        <v>85.96</v>
      </c>
      <c r="H2653" s="4">
        <v>55.84</v>
      </c>
      <c r="I2653" s="5">
        <f t="shared" si="82"/>
        <v>969.22000000000037</v>
      </c>
      <c r="J2653" s="11" t="str">
        <f t="shared" si="83"/>
        <v>P0221|Dec</v>
      </c>
    </row>
    <row r="2654" spans="1:10" ht="15" customHeight="1" x14ac:dyDescent="0.25">
      <c r="A2654" s="2" t="s">
        <v>477</v>
      </c>
      <c r="B2654" s="2" t="s">
        <v>11</v>
      </c>
      <c r="C2654" s="4">
        <v>10.9229251227415</v>
      </c>
      <c r="D2654" s="4">
        <v>8.89</v>
      </c>
      <c r="E2654" s="4">
        <v>634.88600449223804</v>
      </c>
      <c r="F2654" s="4">
        <v>80.111070385020597</v>
      </c>
      <c r="G2654" s="4">
        <v>85.96</v>
      </c>
      <c r="H2654" s="4">
        <v>55.84</v>
      </c>
      <c r="I2654" s="5">
        <f t="shared" si="82"/>
        <v>876.61000000000024</v>
      </c>
      <c r="J2654" s="11" t="str">
        <f t="shared" si="83"/>
        <v>P0221|Jan</v>
      </c>
    </row>
    <row r="2655" spans="1:10" ht="15" customHeight="1" x14ac:dyDescent="0.25">
      <c r="A2655" s="2" t="s">
        <v>477</v>
      </c>
      <c r="B2655" s="2" t="s">
        <v>12</v>
      </c>
      <c r="C2655" s="4">
        <v>26.5669073450848</v>
      </c>
      <c r="D2655" s="4">
        <v>4.04</v>
      </c>
      <c r="E2655" s="4">
        <v>537.75453625473597</v>
      </c>
      <c r="F2655" s="4">
        <v>84.818556400178906</v>
      </c>
      <c r="G2655" s="4">
        <v>85.96</v>
      </c>
      <c r="H2655" s="4">
        <v>55.84</v>
      </c>
      <c r="I2655" s="5">
        <f t="shared" si="82"/>
        <v>794.97999999999968</v>
      </c>
      <c r="J2655" s="11" t="str">
        <f t="shared" si="83"/>
        <v>P0221|Feb</v>
      </c>
    </row>
    <row r="2656" spans="1:10" ht="15" customHeight="1" x14ac:dyDescent="0.25">
      <c r="A2656" s="2" t="s">
        <v>477</v>
      </c>
      <c r="B2656" s="2" t="s">
        <v>13</v>
      </c>
      <c r="C2656" s="4">
        <v>11.3746047845046</v>
      </c>
      <c r="D2656" s="4">
        <v>11.32</v>
      </c>
      <c r="E2656" s="4">
        <v>528.91160953046301</v>
      </c>
      <c r="F2656" s="4">
        <v>83.4237856850322</v>
      </c>
      <c r="G2656" s="4">
        <v>85.96</v>
      </c>
      <c r="H2656" s="4">
        <v>55.84</v>
      </c>
      <c r="I2656" s="5">
        <f t="shared" si="82"/>
        <v>776.82999999999981</v>
      </c>
      <c r="J2656" s="11" t="str">
        <f t="shared" si="83"/>
        <v>P0221|Mar</v>
      </c>
    </row>
    <row r="2657" spans="1:10" ht="15" customHeight="1" x14ac:dyDescent="0.25">
      <c r="A2657" s="2" t="s">
        <v>479</v>
      </c>
      <c r="B2657" s="2" t="s">
        <v>2</v>
      </c>
      <c r="C2657" s="4">
        <v>34.922204720342897</v>
      </c>
      <c r="D2657" s="4">
        <v>14.48</v>
      </c>
      <c r="E2657" s="4">
        <v>348.62779527965699</v>
      </c>
      <c r="F2657" s="4">
        <v>0</v>
      </c>
      <c r="G2657" s="4">
        <v>85.96</v>
      </c>
      <c r="H2657" s="4">
        <v>39.75</v>
      </c>
      <c r="I2657" s="5">
        <f t="shared" si="82"/>
        <v>523.73999999999978</v>
      </c>
      <c r="J2657" s="11" t="str">
        <f t="shared" si="83"/>
        <v>P0222|Apr</v>
      </c>
    </row>
    <row r="2658" spans="1:10" ht="15" customHeight="1" x14ac:dyDescent="0.25">
      <c r="A2658" s="2" t="s">
        <v>479</v>
      </c>
      <c r="B2658" s="2" t="s">
        <v>3</v>
      </c>
      <c r="C2658" s="4">
        <v>35.328219504611901</v>
      </c>
      <c r="D2658" s="4">
        <v>11.76</v>
      </c>
      <c r="E2658" s="4">
        <v>366.18178049538801</v>
      </c>
      <c r="F2658" s="4">
        <v>0</v>
      </c>
      <c r="G2658" s="4">
        <v>85.96</v>
      </c>
      <c r="H2658" s="4">
        <v>258.49</v>
      </c>
      <c r="I2658" s="5">
        <f t="shared" si="82"/>
        <v>757.71999999999991</v>
      </c>
      <c r="J2658" s="11" t="str">
        <f t="shared" si="83"/>
        <v>P0222|May</v>
      </c>
    </row>
    <row r="2659" spans="1:10" ht="15" customHeight="1" x14ac:dyDescent="0.25">
      <c r="A2659" s="2" t="s">
        <v>479</v>
      </c>
      <c r="B2659" s="2" t="s">
        <v>4</v>
      </c>
      <c r="C2659" s="4">
        <v>14.806799585988999</v>
      </c>
      <c r="D2659" s="4">
        <v>6.34</v>
      </c>
      <c r="E2659" s="4">
        <v>344.25320041401102</v>
      </c>
      <c r="F2659" s="4">
        <v>0</v>
      </c>
      <c r="G2659" s="4">
        <v>85.96</v>
      </c>
      <c r="H2659" s="4">
        <v>334.92</v>
      </c>
      <c r="I2659" s="5">
        <f t="shared" si="82"/>
        <v>786.28</v>
      </c>
      <c r="J2659" s="11" t="str">
        <f t="shared" si="83"/>
        <v>P0222|Jun</v>
      </c>
    </row>
    <row r="2660" spans="1:10" ht="15" customHeight="1" x14ac:dyDescent="0.25">
      <c r="A2660" s="2" t="s">
        <v>479</v>
      </c>
      <c r="B2660" s="2" t="s">
        <v>5</v>
      </c>
      <c r="C2660" s="4">
        <v>25.206995394632401</v>
      </c>
      <c r="D2660" s="4">
        <v>7.41</v>
      </c>
      <c r="E2660" s="4">
        <v>343.64300460536799</v>
      </c>
      <c r="F2660" s="4">
        <v>0</v>
      </c>
      <c r="G2660" s="4">
        <v>85.96</v>
      </c>
      <c r="H2660" s="4">
        <v>897.77</v>
      </c>
      <c r="I2660" s="5">
        <f t="shared" si="82"/>
        <v>1359.9900000000002</v>
      </c>
      <c r="J2660" s="11" t="str">
        <f t="shared" si="83"/>
        <v>P0222|Jul</v>
      </c>
    </row>
    <row r="2661" spans="1:10" ht="15" customHeight="1" x14ac:dyDescent="0.25">
      <c r="A2661" s="2" t="s">
        <v>479</v>
      </c>
      <c r="B2661" s="2" t="s">
        <v>6</v>
      </c>
      <c r="C2661" s="4">
        <v>24.024326734249801</v>
      </c>
      <c r="D2661" s="4">
        <v>7.07</v>
      </c>
      <c r="E2661" s="4">
        <v>340.71567326575001</v>
      </c>
      <c r="F2661" s="4">
        <v>0</v>
      </c>
      <c r="G2661" s="4">
        <v>85.96</v>
      </c>
      <c r="H2661" s="4">
        <v>828.13</v>
      </c>
      <c r="I2661" s="5">
        <f t="shared" si="82"/>
        <v>1285.8999999999999</v>
      </c>
      <c r="J2661" s="11" t="str">
        <f t="shared" si="83"/>
        <v>P0222|Aug</v>
      </c>
    </row>
    <row r="2662" spans="1:10" ht="15" customHeight="1" x14ac:dyDescent="0.25">
      <c r="A2662" s="2" t="s">
        <v>479</v>
      </c>
      <c r="B2662" s="2" t="s">
        <v>7</v>
      </c>
      <c r="C2662" s="4">
        <v>15.3861889197581</v>
      </c>
      <c r="D2662" s="4">
        <v>6.98</v>
      </c>
      <c r="E2662" s="4">
        <v>357.723811080242</v>
      </c>
      <c r="F2662" s="4">
        <v>0</v>
      </c>
      <c r="G2662" s="4">
        <v>85.96</v>
      </c>
      <c r="H2662" s="4">
        <v>177.3</v>
      </c>
      <c r="I2662" s="5">
        <f t="shared" si="82"/>
        <v>643.35000000000014</v>
      </c>
      <c r="J2662" s="11" t="str">
        <f t="shared" si="83"/>
        <v>P0222|Sep</v>
      </c>
    </row>
    <row r="2663" spans="1:10" ht="15" customHeight="1" x14ac:dyDescent="0.25">
      <c r="A2663" s="2" t="s">
        <v>479</v>
      </c>
      <c r="B2663" s="2" t="s">
        <v>8</v>
      </c>
      <c r="C2663" s="4">
        <v>49.081199581193601</v>
      </c>
      <c r="D2663" s="4">
        <v>4.04</v>
      </c>
      <c r="E2663" s="4">
        <v>351.578800418806</v>
      </c>
      <c r="F2663" s="4">
        <v>0</v>
      </c>
      <c r="G2663" s="4">
        <v>85.96</v>
      </c>
      <c r="H2663" s="4">
        <v>122.63</v>
      </c>
      <c r="I2663" s="5">
        <f t="shared" si="82"/>
        <v>613.28999999999951</v>
      </c>
      <c r="J2663" s="11" t="str">
        <f t="shared" si="83"/>
        <v>P0222|Oct</v>
      </c>
    </row>
    <row r="2664" spans="1:10" ht="15" customHeight="1" x14ac:dyDescent="0.25">
      <c r="A2664" s="2" t="s">
        <v>479</v>
      </c>
      <c r="B2664" s="2" t="s">
        <v>9</v>
      </c>
      <c r="C2664" s="4">
        <v>21.066301211771499</v>
      </c>
      <c r="D2664" s="4">
        <v>5.14</v>
      </c>
      <c r="E2664" s="4">
        <v>334.02423542988998</v>
      </c>
      <c r="F2664" s="4">
        <v>105.369463358338</v>
      </c>
      <c r="G2664" s="4">
        <v>85.96</v>
      </c>
      <c r="H2664" s="4">
        <v>31.64</v>
      </c>
      <c r="I2664" s="5">
        <f t="shared" si="82"/>
        <v>583.19999999999948</v>
      </c>
      <c r="J2664" s="11" t="str">
        <f t="shared" si="83"/>
        <v>P0222|Nov</v>
      </c>
    </row>
    <row r="2665" spans="1:10" ht="15" customHeight="1" x14ac:dyDescent="0.25">
      <c r="A2665" s="2" t="s">
        <v>479</v>
      </c>
      <c r="B2665" s="2" t="s">
        <v>10</v>
      </c>
      <c r="C2665" s="4">
        <v>16.1619169675803</v>
      </c>
      <c r="D2665" s="4">
        <v>10.99</v>
      </c>
      <c r="E2665" s="4">
        <v>630.98877246985899</v>
      </c>
      <c r="F2665" s="4">
        <v>79.619310562560401</v>
      </c>
      <c r="G2665" s="4">
        <v>85.96</v>
      </c>
      <c r="H2665" s="4">
        <v>55.84</v>
      </c>
      <c r="I2665" s="5">
        <f t="shared" si="82"/>
        <v>879.55999999999972</v>
      </c>
      <c r="J2665" s="11" t="str">
        <f t="shared" si="83"/>
        <v>P0222|Dec</v>
      </c>
    </row>
    <row r="2666" spans="1:10" ht="15" customHeight="1" x14ac:dyDescent="0.25">
      <c r="A2666" s="2" t="s">
        <v>479</v>
      </c>
      <c r="B2666" s="2" t="s">
        <v>11</v>
      </c>
      <c r="C2666" s="4">
        <v>48.506036881146102</v>
      </c>
      <c r="D2666" s="4">
        <v>7.44</v>
      </c>
      <c r="E2666" s="4">
        <v>622.41633793246604</v>
      </c>
      <c r="F2666" s="4">
        <v>78.537625186387601</v>
      </c>
      <c r="G2666" s="4">
        <v>85.96</v>
      </c>
      <c r="H2666" s="4">
        <v>55.84</v>
      </c>
      <c r="I2666" s="5">
        <f t="shared" si="82"/>
        <v>898.69999999999982</v>
      </c>
      <c r="J2666" s="11" t="str">
        <f t="shared" si="83"/>
        <v>P0222|Jan</v>
      </c>
    </row>
    <row r="2667" spans="1:10" ht="15" customHeight="1" x14ac:dyDescent="0.25">
      <c r="A2667" s="2" t="s">
        <v>479</v>
      </c>
      <c r="B2667" s="2" t="s">
        <v>12</v>
      </c>
      <c r="C2667" s="4">
        <v>19.110335972608599</v>
      </c>
      <c r="D2667" s="4">
        <v>10.19</v>
      </c>
      <c r="E2667" s="4">
        <v>515.46653351404098</v>
      </c>
      <c r="F2667" s="4">
        <v>81.303130513350894</v>
      </c>
      <c r="G2667" s="4">
        <v>85.96</v>
      </c>
      <c r="H2667" s="4">
        <v>55.84</v>
      </c>
      <c r="I2667" s="5">
        <f t="shared" si="82"/>
        <v>767.87000000000057</v>
      </c>
      <c r="J2667" s="11" t="str">
        <f t="shared" si="83"/>
        <v>P0222|Feb</v>
      </c>
    </row>
    <row r="2668" spans="1:10" ht="15" customHeight="1" x14ac:dyDescent="0.25">
      <c r="A2668" s="2" t="s">
        <v>479</v>
      </c>
      <c r="B2668" s="2" t="s">
        <v>13</v>
      </c>
      <c r="C2668" s="4">
        <v>31.987775395586201</v>
      </c>
      <c r="D2668" s="4">
        <v>4.04</v>
      </c>
      <c r="E2668" s="4">
        <v>521.523711868752</v>
      </c>
      <c r="F2668" s="4">
        <v>82.258512735662194</v>
      </c>
      <c r="G2668" s="4">
        <v>85.96</v>
      </c>
      <c r="H2668" s="4">
        <v>55.84</v>
      </c>
      <c r="I2668" s="5">
        <f t="shared" si="82"/>
        <v>781.61000000000047</v>
      </c>
      <c r="J2668" s="11" t="str">
        <f t="shared" si="83"/>
        <v>P0222|Mar</v>
      </c>
    </row>
    <row r="2669" spans="1:10" ht="15" customHeight="1" x14ac:dyDescent="0.25">
      <c r="A2669" s="2" t="s">
        <v>481</v>
      </c>
      <c r="B2669" s="2" t="s">
        <v>2</v>
      </c>
      <c r="C2669" s="4">
        <v>336.19991693531301</v>
      </c>
      <c r="D2669" s="4">
        <v>4.04</v>
      </c>
      <c r="E2669" s="4">
        <v>347.51008306468702</v>
      </c>
      <c r="F2669" s="4">
        <v>0</v>
      </c>
      <c r="G2669" s="4">
        <v>85.96</v>
      </c>
      <c r="H2669" s="4">
        <v>59.62</v>
      </c>
      <c r="I2669" s="5">
        <f t="shared" si="82"/>
        <v>833.33</v>
      </c>
      <c r="J2669" s="11" t="str">
        <f t="shared" si="83"/>
        <v>P0223|Apr</v>
      </c>
    </row>
    <row r="2670" spans="1:10" ht="15" customHeight="1" x14ac:dyDescent="0.25">
      <c r="A2670" s="2" t="s">
        <v>481</v>
      </c>
      <c r="B2670" s="2" t="s">
        <v>3</v>
      </c>
      <c r="C2670" s="4">
        <v>31.876726502011302</v>
      </c>
      <c r="D2670" s="4">
        <v>4.62</v>
      </c>
      <c r="E2670" s="4">
        <v>453.283273497989</v>
      </c>
      <c r="F2670" s="4">
        <v>0</v>
      </c>
      <c r="G2670" s="4">
        <v>85.96</v>
      </c>
      <c r="H2670" s="4">
        <v>387.74</v>
      </c>
      <c r="I2670" s="5">
        <f t="shared" si="82"/>
        <v>963.48000000000036</v>
      </c>
      <c r="J2670" s="11" t="str">
        <f t="shared" si="83"/>
        <v>P0223|May</v>
      </c>
    </row>
    <row r="2671" spans="1:10" ht="15" customHeight="1" x14ac:dyDescent="0.25">
      <c r="A2671" s="2" t="s">
        <v>481</v>
      </c>
      <c r="B2671" s="2" t="s">
        <v>4</v>
      </c>
      <c r="C2671" s="4">
        <v>36.347524066230299</v>
      </c>
      <c r="D2671" s="4">
        <v>9.81</v>
      </c>
      <c r="E2671" s="4">
        <v>442.81247593376997</v>
      </c>
      <c r="F2671" s="4">
        <v>0</v>
      </c>
      <c r="G2671" s="4">
        <v>85.96</v>
      </c>
      <c r="H2671" s="4">
        <v>502.38</v>
      </c>
      <c r="I2671" s="5">
        <f t="shared" si="82"/>
        <v>1077.3100000000004</v>
      </c>
      <c r="J2671" s="11" t="str">
        <f t="shared" si="83"/>
        <v>P0223|Jun</v>
      </c>
    </row>
    <row r="2672" spans="1:10" ht="15" customHeight="1" x14ac:dyDescent="0.25">
      <c r="A2672" s="2" t="s">
        <v>481</v>
      </c>
      <c r="B2672" s="2" t="s">
        <v>5</v>
      </c>
      <c r="C2672" s="4">
        <v>20.005990828693101</v>
      </c>
      <c r="D2672" s="4">
        <v>9.98</v>
      </c>
      <c r="E2672" s="4">
        <v>547.92400917130703</v>
      </c>
      <c r="F2672" s="4">
        <v>0</v>
      </c>
      <c r="G2672" s="4">
        <v>85.96</v>
      </c>
      <c r="H2672" s="4">
        <v>1346.66</v>
      </c>
      <c r="I2672" s="5">
        <f t="shared" si="82"/>
        <v>2010.5300000000002</v>
      </c>
      <c r="J2672" s="11" t="str">
        <f t="shared" si="83"/>
        <v>P0223|Jul</v>
      </c>
    </row>
    <row r="2673" spans="1:10" ht="15" customHeight="1" x14ac:dyDescent="0.25">
      <c r="A2673" s="2" t="s">
        <v>481</v>
      </c>
      <c r="B2673" s="2" t="s">
        <v>6</v>
      </c>
      <c r="C2673" s="4">
        <v>39.278438228438198</v>
      </c>
      <c r="D2673" s="4">
        <v>10.74</v>
      </c>
      <c r="E2673" s="4">
        <v>541.77156177156201</v>
      </c>
      <c r="F2673" s="4">
        <v>0</v>
      </c>
      <c r="G2673" s="4">
        <v>85.96</v>
      </c>
      <c r="H2673" s="4">
        <v>1242.2</v>
      </c>
      <c r="I2673" s="5">
        <f t="shared" si="82"/>
        <v>1919.9500000000003</v>
      </c>
      <c r="J2673" s="11" t="str">
        <f t="shared" si="83"/>
        <v>P0223|Aug</v>
      </c>
    </row>
    <row r="2674" spans="1:10" ht="15" customHeight="1" x14ac:dyDescent="0.25">
      <c r="A2674" s="2" t="s">
        <v>481</v>
      </c>
      <c r="B2674" s="2" t="s">
        <v>7</v>
      </c>
      <c r="C2674" s="4">
        <v>46.119976972995602</v>
      </c>
      <c r="D2674" s="4">
        <v>10.33</v>
      </c>
      <c r="E2674" s="4">
        <v>435.970023027004</v>
      </c>
      <c r="F2674" s="4">
        <v>0</v>
      </c>
      <c r="G2674" s="4">
        <v>85.96</v>
      </c>
      <c r="H2674" s="4">
        <v>265.95</v>
      </c>
      <c r="I2674" s="5">
        <f t="shared" si="82"/>
        <v>844.3299999999997</v>
      </c>
      <c r="J2674" s="11" t="str">
        <f t="shared" si="83"/>
        <v>P0223|Sep</v>
      </c>
    </row>
    <row r="2675" spans="1:10" ht="15" customHeight="1" x14ac:dyDescent="0.25">
      <c r="A2675" s="2" t="s">
        <v>481</v>
      </c>
      <c r="B2675" s="2" t="s">
        <v>8</v>
      </c>
      <c r="C2675" s="4">
        <v>35.470951156812298</v>
      </c>
      <c r="D2675" s="4">
        <v>6.99</v>
      </c>
      <c r="E2675" s="4">
        <v>440.32904884318799</v>
      </c>
      <c r="F2675" s="4">
        <v>0</v>
      </c>
      <c r="G2675" s="4">
        <v>85.96</v>
      </c>
      <c r="H2675" s="4">
        <v>183.95</v>
      </c>
      <c r="I2675" s="5">
        <f t="shared" si="82"/>
        <v>752.70000000000027</v>
      </c>
      <c r="J2675" s="11" t="str">
        <f t="shared" si="83"/>
        <v>P0223|Oct</v>
      </c>
    </row>
    <row r="2676" spans="1:10" ht="15" customHeight="1" x14ac:dyDescent="0.25">
      <c r="A2676" s="2" t="s">
        <v>481</v>
      </c>
      <c r="B2676" s="2" t="s">
        <v>9</v>
      </c>
      <c r="C2676" s="4">
        <v>183.48456592615099</v>
      </c>
      <c r="D2676" s="4">
        <v>14.87</v>
      </c>
      <c r="E2676" s="4">
        <v>355.35431041019001</v>
      </c>
      <c r="F2676" s="4">
        <v>112.101123663659</v>
      </c>
      <c r="G2676" s="4">
        <v>85.96</v>
      </c>
      <c r="H2676" s="4">
        <v>47.47</v>
      </c>
      <c r="I2676" s="5">
        <f t="shared" si="82"/>
        <v>799.24000000000012</v>
      </c>
      <c r="J2676" s="11" t="str">
        <f t="shared" si="83"/>
        <v>P0223|Nov</v>
      </c>
    </row>
    <row r="2677" spans="1:10" ht="15" customHeight="1" x14ac:dyDescent="0.25">
      <c r="A2677" s="2" t="s">
        <v>481</v>
      </c>
      <c r="B2677" s="2" t="s">
        <v>10</v>
      </c>
      <c r="C2677" s="4">
        <v>23.356957577410999</v>
      </c>
      <c r="D2677" s="4">
        <v>8.42</v>
      </c>
      <c r="E2677" s="4">
        <v>892.41205838221299</v>
      </c>
      <c r="F2677" s="4">
        <v>93.840984040376497</v>
      </c>
      <c r="G2677" s="4">
        <v>85.96</v>
      </c>
      <c r="H2677" s="4">
        <v>83.75</v>
      </c>
      <c r="I2677" s="5">
        <f t="shared" si="82"/>
        <v>1187.7400000000005</v>
      </c>
      <c r="J2677" s="11" t="str">
        <f t="shared" si="83"/>
        <v>P0223|Dec</v>
      </c>
    </row>
    <row r="2678" spans="1:10" ht="15" customHeight="1" x14ac:dyDescent="0.25">
      <c r="A2678" s="2" t="s">
        <v>481</v>
      </c>
      <c r="B2678" s="2" t="s">
        <v>11</v>
      </c>
      <c r="C2678" s="4">
        <v>10.949580646733001</v>
      </c>
      <c r="D2678" s="4">
        <v>4.04</v>
      </c>
      <c r="E2678" s="4">
        <v>781.07972909324201</v>
      </c>
      <c r="F2678" s="4">
        <v>98.560690260024998</v>
      </c>
      <c r="G2678" s="4">
        <v>85.96</v>
      </c>
      <c r="H2678" s="4">
        <v>83.75</v>
      </c>
      <c r="I2678" s="5">
        <f t="shared" si="82"/>
        <v>1064.3400000000001</v>
      </c>
      <c r="J2678" s="11" t="str">
        <f t="shared" si="83"/>
        <v>P0223|Jan</v>
      </c>
    </row>
    <row r="2679" spans="1:10" ht="15" customHeight="1" x14ac:dyDescent="0.25">
      <c r="A2679" s="2" t="s">
        <v>481</v>
      </c>
      <c r="B2679" s="2" t="s">
        <v>12</v>
      </c>
      <c r="C2679" s="4">
        <v>18.592516542430701</v>
      </c>
      <c r="D2679" s="4">
        <v>10.84</v>
      </c>
      <c r="E2679" s="4">
        <v>772.89907104792906</v>
      </c>
      <c r="F2679" s="4">
        <v>97.528412409640495</v>
      </c>
      <c r="G2679" s="4">
        <v>85.96</v>
      </c>
      <c r="H2679" s="4">
        <v>83.75</v>
      </c>
      <c r="I2679" s="5">
        <f t="shared" si="82"/>
        <v>1069.5700000000002</v>
      </c>
      <c r="J2679" s="11" t="str">
        <f t="shared" si="83"/>
        <v>P0223|Feb</v>
      </c>
    </row>
    <row r="2680" spans="1:10" ht="15" customHeight="1" x14ac:dyDescent="0.25">
      <c r="A2680" s="2" t="s">
        <v>481</v>
      </c>
      <c r="B2680" s="2" t="s">
        <v>13</v>
      </c>
      <c r="C2680" s="4">
        <v>29.557844049931699</v>
      </c>
      <c r="D2680" s="4">
        <v>15.73</v>
      </c>
      <c r="E2680" s="4">
        <v>645.87701717605</v>
      </c>
      <c r="F2680" s="4">
        <v>101.87513877401901</v>
      </c>
      <c r="G2680" s="4">
        <v>85.96</v>
      </c>
      <c r="H2680" s="4">
        <v>83.75</v>
      </c>
      <c r="I2680" s="5">
        <f t="shared" si="82"/>
        <v>962.75000000000068</v>
      </c>
      <c r="J2680" s="11" t="str">
        <f t="shared" si="83"/>
        <v>P0223|Mar</v>
      </c>
    </row>
    <row r="2681" spans="1:10" ht="15" customHeight="1" x14ac:dyDescent="0.25">
      <c r="A2681" s="2" t="s">
        <v>483</v>
      </c>
      <c r="B2681" s="2" t="s">
        <v>2</v>
      </c>
      <c r="C2681" s="4">
        <v>15.3800731856068</v>
      </c>
      <c r="D2681" s="4">
        <v>4.6500000000000004</v>
      </c>
      <c r="E2681" s="4">
        <v>284.439926814393</v>
      </c>
      <c r="F2681" s="4">
        <v>0</v>
      </c>
      <c r="G2681" s="4">
        <v>85.96</v>
      </c>
      <c r="H2681" s="4">
        <v>19.87</v>
      </c>
      <c r="I2681" s="5">
        <f t="shared" si="82"/>
        <v>410.29999999999978</v>
      </c>
      <c r="J2681" s="11" t="str">
        <f t="shared" si="83"/>
        <v>P0224|Apr</v>
      </c>
    </row>
    <row r="2682" spans="1:10" ht="15" customHeight="1" x14ac:dyDescent="0.25">
      <c r="A2682" s="2" t="s">
        <v>483</v>
      </c>
      <c r="B2682" s="2" t="s">
        <v>3</v>
      </c>
      <c r="C2682" s="4">
        <v>14.9260886359016</v>
      </c>
      <c r="D2682" s="4">
        <v>4.2699999999999996</v>
      </c>
      <c r="E2682" s="4">
        <v>276.04391136409799</v>
      </c>
      <c r="F2682" s="4">
        <v>0</v>
      </c>
      <c r="G2682" s="4">
        <v>85.96</v>
      </c>
      <c r="H2682" s="4">
        <v>129.25</v>
      </c>
      <c r="I2682" s="5">
        <f t="shared" si="82"/>
        <v>510.44999999999959</v>
      </c>
      <c r="J2682" s="11" t="str">
        <f t="shared" si="83"/>
        <v>P0224|May</v>
      </c>
    </row>
    <row r="2683" spans="1:10" ht="15" customHeight="1" x14ac:dyDescent="0.25">
      <c r="A2683" s="2" t="s">
        <v>483</v>
      </c>
      <c r="B2683" s="2" t="s">
        <v>4</v>
      </c>
      <c r="C2683" s="4">
        <v>14.677294843125299</v>
      </c>
      <c r="D2683" s="4">
        <v>4.04</v>
      </c>
      <c r="E2683" s="4">
        <v>271.44270515687498</v>
      </c>
      <c r="F2683" s="4">
        <v>0</v>
      </c>
      <c r="G2683" s="4">
        <v>85.96</v>
      </c>
      <c r="H2683" s="4">
        <v>167.46</v>
      </c>
      <c r="I2683" s="5">
        <f t="shared" si="82"/>
        <v>543.58000000000027</v>
      </c>
      <c r="J2683" s="11" t="str">
        <f t="shared" si="83"/>
        <v>P0224|Jun</v>
      </c>
    </row>
    <row r="2684" spans="1:10" ht="15" customHeight="1" x14ac:dyDescent="0.25">
      <c r="A2684" s="2" t="s">
        <v>483</v>
      </c>
      <c r="B2684" s="2" t="s">
        <v>5</v>
      </c>
      <c r="C2684" s="4">
        <v>39.955262667081101</v>
      </c>
      <c r="D2684" s="4">
        <v>5</v>
      </c>
      <c r="E2684" s="4">
        <v>268.28473733291901</v>
      </c>
      <c r="F2684" s="4">
        <v>0</v>
      </c>
      <c r="G2684" s="4">
        <v>85.96</v>
      </c>
      <c r="H2684" s="4">
        <v>448.89</v>
      </c>
      <c r="I2684" s="5">
        <f t="shared" si="82"/>
        <v>848.09000000000015</v>
      </c>
      <c r="J2684" s="11" t="str">
        <f t="shared" si="83"/>
        <v>P0224|Jul</v>
      </c>
    </row>
    <row r="2685" spans="1:10" ht="15" customHeight="1" x14ac:dyDescent="0.25">
      <c r="A2685" s="2" t="s">
        <v>483</v>
      </c>
      <c r="B2685" s="2" t="s">
        <v>6</v>
      </c>
      <c r="C2685" s="4">
        <v>19.965463301228802</v>
      </c>
      <c r="D2685" s="4">
        <v>5.9</v>
      </c>
      <c r="E2685" s="4">
        <v>264.944536698771</v>
      </c>
      <c r="F2685" s="4">
        <v>0</v>
      </c>
      <c r="G2685" s="4">
        <v>85.96</v>
      </c>
      <c r="H2685" s="4">
        <v>414.07</v>
      </c>
      <c r="I2685" s="5">
        <f t="shared" si="82"/>
        <v>790.8399999999998</v>
      </c>
      <c r="J2685" s="11" t="str">
        <f t="shared" si="83"/>
        <v>P0224|Aug</v>
      </c>
    </row>
    <row r="2686" spans="1:10" ht="15" customHeight="1" x14ac:dyDescent="0.25">
      <c r="A2686" s="2" t="s">
        <v>483</v>
      </c>
      <c r="B2686" s="2" t="s">
        <v>7</v>
      </c>
      <c r="C2686" s="4">
        <v>16.632099164645599</v>
      </c>
      <c r="D2686" s="4">
        <v>4.04</v>
      </c>
      <c r="E2686" s="4">
        <v>275.887900835354</v>
      </c>
      <c r="F2686" s="4">
        <v>0</v>
      </c>
      <c r="G2686" s="4">
        <v>85.96</v>
      </c>
      <c r="H2686" s="4">
        <v>88.65</v>
      </c>
      <c r="I2686" s="5">
        <f t="shared" si="82"/>
        <v>471.16999999999962</v>
      </c>
      <c r="J2686" s="11" t="str">
        <f t="shared" si="83"/>
        <v>P0224|Sep</v>
      </c>
    </row>
    <row r="2687" spans="1:10" ht="15" customHeight="1" x14ac:dyDescent="0.25">
      <c r="A2687" s="2" t="s">
        <v>483</v>
      </c>
      <c r="B2687" s="2" t="s">
        <v>8</v>
      </c>
      <c r="C2687" s="4">
        <v>22.864510166358599</v>
      </c>
      <c r="D2687" s="4">
        <v>4.04</v>
      </c>
      <c r="E2687" s="4">
        <v>278.83548983364102</v>
      </c>
      <c r="F2687" s="4">
        <v>0</v>
      </c>
      <c r="G2687" s="4">
        <v>85.96</v>
      </c>
      <c r="H2687" s="4">
        <v>61.32</v>
      </c>
      <c r="I2687" s="5">
        <f t="shared" si="82"/>
        <v>453.01999999999958</v>
      </c>
      <c r="J2687" s="11" t="str">
        <f t="shared" si="83"/>
        <v>P0224|Oct</v>
      </c>
    </row>
    <row r="2688" spans="1:10" ht="15" customHeight="1" x14ac:dyDescent="0.25">
      <c r="A2688" s="2" t="s">
        <v>483</v>
      </c>
      <c r="B2688" s="2" t="s">
        <v>9</v>
      </c>
      <c r="C2688" s="4">
        <v>23.596310650291901</v>
      </c>
      <c r="D2688" s="4">
        <v>4.04</v>
      </c>
      <c r="E2688" s="4">
        <v>249.319508757801</v>
      </c>
      <c r="F2688" s="4">
        <v>80.904180591906595</v>
      </c>
      <c r="G2688" s="4">
        <v>85.96</v>
      </c>
      <c r="H2688" s="4">
        <v>15.82</v>
      </c>
      <c r="I2688" s="5">
        <f t="shared" si="82"/>
        <v>459.63999999999947</v>
      </c>
      <c r="J2688" s="11" t="str">
        <f t="shared" si="83"/>
        <v>P0224|Nov</v>
      </c>
    </row>
    <row r="2689" spans="1:10" ht="15" customHeight="1" x14ac:dyDescent="0.25">
      <c r="A2689" s="2" t="s">
        <v>483</v>
      </c>
      <c r="B2689" s="2" t="s">
        <v>10</v>
      </c>
      <c r="C2689" s="4">
        <v>17.3505113051155</v>
      </c>
      <c r="D2689" s="4">
        <v>5.0199999999999996</v>
      </c>
      <c r="E2689" s="4">
        <v>491.71489528667399</v>
      </c>
      <c r="F2689" s="4">
        <v>63.824593408210298</v>
      </c>
      <c r="G2689" s="4">
        <v>85.96</v>
      </c>
      <c r="H2689" s="4">
        <v>27.92</v>
      </c>
      <c r="I2689" s="5">
        <f t="shared" si="82"/>
        <v>691.78999999999974</v>
      </c>
      <c r="J2689" s="11" t="str">
        <f t="shared" si="83"/>
        <v>P0224|Dec</v>
      </c>
    </row>
    <row r="2690" spans="1:10" ht="15" customHeight="1" x14ac:dyDescent="0.25">
      <c r="A2690" s="2" t="s">
        <v>483</v>
      </c>
      <c r="B2690" s="2" t="s">
        <v>11</v>
      </c>
      <c r="C2690" s="4">
        <v>11.4857132132132</v>
      </c>
      <c r="D2690" s="4">
        <v>4.04</v>
      </c>
      <c r="E2690" s="4">
        <v>424.83483483483502</v>
      </c>
      <c r="F2690" s="4">
        <v>68.929451951951904</v>
      </c>
      <c r="G2690" s="4">
        <v>85.96</v>
      </c>
      <c r="H2690" s="4">
        <v>27.92</v>
      </c>
      <c r="I2690" s="5">
        <f t="shared" si="82"/>
        <v>623.17000000000007</v>
      </c>
      <c r="J2690" s="11" t="str">
        <f t="shared" si="83"/>
        <v>P0224|Jan</v>
      </c>
    </row>
    <row r="2691" spans="1:10" ht="15" customHeight="1" x14ac:dyDescent="0.25">
      <c r="A2691" s="2" t="s">
        <v>483</v>
      </c>
      <c r="B2691" s="2" t="s">
        <v>12</v>
      </c>
      <c r="C2691" s="4">
        <v>34.156945951376301</v>
      </c>
      <c r="D2691" s="4">
        <v>4.04</v>
      </c>
      <c r="E2691" s="4">
        <v>416.54812135824801</v>
      </c>
      <c r="F2691" s="4">
        <v>67.584932690375695</v>
      </c>
      <c r="G2691" s="4">
        <v>85.96</v>
      </c>
      <c r="H2691" s="4">
        <v>27.92</v>
      </c>
      <c r="I2691" s="5">
        <f t="shared" si="82"/>
        <v>636.20999999999992</v>
      </c>
      <c r="J2691" s="11" t="str">
        <f t="shared" si="83"/>
        <v>P0224|Feb</v>
      </c>
    </row>
    <row r="2692" spans="1:10" ht="15" customHeight="1" x14ac:dyDescent="0.25">
      <c r="A2692" s="2" t="s">
        <v>483</v>
      </c>
      <c r="B2692" s="2" t="s">
        <v>13</v>
      </c>
      <c r="C2692" s="4">
        <v>12.395803041825101</v>
      </c>
      <c r="D2692" s="4">
        <v>4.3099999999999996</v>
      </c>
      <c r="E2692" s="4">
        <v>343.873003802281</v>
      </c>
      <c r="F2692" s="4">
        <v>74.391193155893504</v>
      </c>
      <c r="G2692" s="4">
        <v>85.96</v>
      </c>
      <c r="H2692" s="4">
        <v>27.92</v>
      </c>
      <c r="I2692" s="5">
        <f t="shared" si="82"/>
        <v>548.84999999999957</v>
      </c>
      <c r="J2692" s="11" t="str">
        <f t="shared" si="83"/>
        <v>P0224|Mar</v>
      </c>
    </row>
    <row r="2693" spans="1:10" ht="15" customHeight="1" x14ac:dyDescent="0.25">
      <c r="A2693" s="2" t="s">
        <v>485</v>
      </c>
      <c r="B2693" s="2" t="s">
        <v>2</v>
      </c>
      <c r="C2693" s="4">
        <v>36.248089847151697</v>
      </c>
      <c r="D2693" s="4">
        <v>16.649999999999999</v>
      </c>
      <c r="E2693" s="4">
        <v>673.39191015284803</v>
      </c>
      <c r="F2693" s="4">
        <v>0</v>
      </c>
      <c r="G2693" s="4">
        <v>85.96</v>
      </c>
      <c r="H2693" s="4">
        <v>99.37</v>
      </c>
      <c r="I2693" s="5">
        <f t="shared" ref="I2693:I2756" si="84">SUM(C2693:H2693)</f>
        <v>911.61999999999978</v>
      </c>
      <c r="J2693" s="11" t="str">
        <f t="shared" ref="J2693:J2756" si="85">A2693&amp;"|"&amp;B2693</f>
        <v>P0225|Apr</v>
      </c>
    </row>
    <row r="2694" spans="1:10" ht="15" customHeight="1" x14ac:dyDescent="0.25">
      <c r="A2694" s="2" t="s">
        <v>485</v>
      </c>
      <c r="B2694" s="2" t="s">
        <v>3</v>
      </c>
      <c r="C2694" s="4">
        <v>65.178927307769698</v>
      </c>
      <c r="D2694" s="4">
        <v>13.49</v>
      </c>
      <c r="E2694" s="4">
        <v>651.17107269223004</v>
      </c>
      <c r="F2694" s="4">
        <v>0</v>
      </c>
      <c r="G2694" s="4">
        <v>85.96</v>
      </c>
      <c r="H2694" s="4">
        <v>646.23</v>
      </c>
      <c r="I2694" s="5">
        <f t="shared" si="84"/>
        <v>1462.0299999999997</v>
      </c>
      <c r="J2694" s="11" t="str">
        <f t="shared" si="85"/>
        <v>P0225|May</v>
      </c>
    </row>
    <row r="2695" spans="1:10" ht="15" customHeight="1" x14ac:dyDescent="0.25">
      <c r="A2695" s="2" t="s">
        <v>485</v>
      </c>
      <c r="B2695" s="2" t="s">
        <v>4</v>
      </c>
      <c r="C2695" s="4">
        <v>73.358374272327097</v>
      </c>
      <c r="D2695" s="4">
        <v>20.62</v>
      </c>
      <c r="E2695" s="4">
        <v>641.25162572767294</v>
      </c>
      <c r="F2695" s="4">
        <v>0</v>
      </c>
      <c r="G2695" s="4">
        <v>85.96</v>
      </c>
      <c r="H2695" s="4">
        <v>837.3</v>
      </c>
      <c r="I2695" s="5">
        <f t="shared" si="84"/>
        <v>1658.49</v>
      </c>
      <c r="J2695" s="11" t="str">
        <f t="shared" si="85"/>
        <v>P0225|Jun</v>
      </c>
    </row>
    <row r="2696" spans="1:10" ht="15" customHeight="1" x14ac:dyDescent="0.25">
      <c r="A2696" s="2" t="s">
        <v>485</v>
      </c>
      <c r="B2696" s="2" t="s">
        <v>5</v>
      </c>
      <c r="C2696" s="4">
        <v>103.779371848975</v>
      </c>
      <c r="D2696" s="4">
        <v>11.59</v>
      </c>
      <c r="E2696" s="4">
        <v>799.34062815102504</v>
      </c>
      <c r="F2696" s="4">
        <v>0</v>
      </c>
      <c r="G2696" s="4">
        <v>85.96</v>
      </c>
      <c r="H2696" s="4">
        <v>2244.4299999999998</v>
      </c>
      <c r="I2696" s="5">
        <f t="shared" si="84"/>
        <v>3245.1</v>
      </c>
      <c r="J2696" s="11" t="str">
        <f t="shared" si="85"/>
        <v>P0225|Jul</v>
      </c>
    </row>
    <row r="2697" spans="1:10" ht="15" customHeight="1" x14ac:dyDescent="0.25">
      <c r="A2697" s="2" t="s">
        <v>485</v>
      </c>
      <c r="B2697" s="2" t="s">
        <v>6</v>
      </c>
      <c r="C2697" s="4">
        <v>30.4503516300258</v>
      </c>
      <c r="D2697" s="4">
        <v>22.23</v>
      </c>
      <c r="E2697" s="4">
        <v>814.98964836997402</v>
      </c>
      <c r="F2697" s="4">
        <v>0</v>
      </c>
      <c r="G2697" s="4">
        <v>85.96</v>
      </c>
      <c r="H2697" s="4">
        <v>2070.33</v>
      </c>
      <c r="I2697" s="5">
        <f t="shared" si="84"/>
        <v>3023.96</v>
      </c>
      <c r="J2697" s="11" t="str">
        <f t="shared" si="85"/>
        <v>P0225|Aug</v>
      </c>
    </row>
    <row r="2698" spans="1:10" ht="15" customHeight="1" x14ac:dyDescent="0.25">
      <c r="A2698" s="2" t="s">
        <v>485</v>
      </c>
      <c r="B2698" s="2" t="s">
        <v>7</v>
      </c>
      <c r="C2698" s="4">
        <v>44.073601316686897</v>
      </c>
      <c r="D2698" s="4">
        <v>16.63</v>
      </c>
      <c r="E2698" s="4">
        <v>656.63639868331302</v>
      </c>
      <c r="F2698" s="4">
        <v>0</v>
      </c>
      <c r="G2698" s="4">
        <v>85.96</v>
      </c>
      <c r="H2698" s="4">
        <v>443.25</v>
      </c>
      <c r="I2698" s="5">
        <f t="shared" si="84"/>
        <v>1246.55</v>
      </c>
      <c r="J2698" s="11" t="str">
        <f t="shared" si="85"/>
        <v>P0225|Sep</v>
      </c>
    </row>
    <row r="2699" spans="1:10" ht="15" customHeight="1" x14ac:dyDescent="0.25">
      <c r="A2699" s="2" t="s">
        <v>485</v>
      </c>
      <c r="B2699" s="2" t="s">
        <v>8</v>
      </c>
      <c r="C2699" s="4">
        <v>78.700115708077007</v>
      </c>
      <c r="D2699" s="4">
        <v>15.68</v>
      </c>
      <c r="E2699" s="4">
        <v>648.64988429192294</v>
      </c>
      <c r="F2699" s="4">
        <v>0</v>
      </c>
      <c r="G2699" s="4">
        <v>85.96</v>
      </c>
      <c r="H2699" s="4">
        <v>306.58</v>
      </c>
      <c r="I2699" s="5">
        <f t="shared" si="84"/>
        <v>1135.57</v>
      </c>
      <c r="J2699" s="11" t="str">
        <f t="shared" si="85"/>
        <v>P0225|Oct</v>
      </c>
    </row>
    <row r="2700" spans="1:10" ht="15" customHeight="1" x14ac:dyDescent="0.25">
      <c r="A2700" s="2" t="s">
        <v>485</v>
      </c>
      <c r="B2700" s="2" t="s">
        <v>9</v>
      </c>
      <c r="C2700" s="4">
        <v>57.183294817066397</v>
      </c>
      <c r="D2700" s="4">
        <v>21.25</v>
      </c>
      <c r="E2700" s="4">
        <v>592.84518248664597</v>
      </c>
      <c r="F2700" s="4">
        <v>189.39152269628801</v>
      </c>
      <c r="G2700" s="4">
        <v>85.96</v>
      </c>
      <c r="H2700" s="4">
        <v>79.11</v>
      </c>
      <c r="I2700" s="5">
        <f t="shared" si="84"/>
        <v>1025.7400000000005</v>
      </c>
      <c r="J2700" s="11" t="str">
        <f t="shared" si="85"/>
        <v>P0225|Nov</v>
      </c>
    </row>
    <row r="2701" spans="1:10" ht="15" customHeight="1" x14ac:dyDescent="0.25">
      <c r="A2701" s="2" t="s">
        <v>485</v>
      </c>
      <c r="B2701" s="2" t="s">
        <v>10</v>
      </c>
      <c r="C2701" s="4">
        <v>10.526220705713101</v>
      </c>
      <c r="D2701" s="4">
        <v>14.63</v>
      </c>
      <c r="E2701" s="4">
        <v>1318.210994586</v>
      </c>
      <c r="F2701" s="4">
        <v>140.37278470828801</v>
      </c>
      <c r="G2701" s="4">
        <v>85.96</v>
      </c>
      <c r="H2701" s="4">
        <v>139.59</v>
      </c>
      <c r="I2701" s="5">
        <f t="shared" si="84"/>
        <v>1709.2900000000011</v>
      </c>
      <c r="J2701" s="11" t="str">
        <f t="shared" si="85"/>
        <v>P0225|Dec</v>
      </c>
    </row>
    <row r="2702" spans="1:10" ht="15" customHeight="1" x14ac:dyDescent="0.25">
      <c r="A2702" s="2" t="s">
        <v>485</v>
      </c>
      <c r="B2702" s="2" t="s">
        <v>11</v>
      </c>
      <c r="C2702" s="4">
        <v>349.38206424892098</v>
      </c>
      <c r="D2702" s="4">
        <v>17.260000000000002</v>
      </c>
      <c r="E2702" s="4">
        <v>1068.4466796603101</v>
      </c>
      <c r="F2702" s="4">
        <v>136.53125609077</v>
      </c>
      <c r="G2702" s="4">
        <v>85.96</v>
      </c>
      <c r="H2702" s="4">
        <v>139.59</v>
      </c>
      <c r="I2702" s="5">
        <f t="shared" si="84"/>
        <v>1797.1700000000012</v>
      </c>
      <c r="J2702" s="11" t="str">
        <f t="shared" si="85"/>
        <v>P0225|Jan</v>
      </c>
    </row>
    <row r="2703" spans="1:10" ht="15" customHeight="1" x14ac:dyDescent="0.25">
      <c r="A2703" s="2" t="s">
        <v>485</v>
      </c>
      <c r="B2703" s="2" t="s">
        <v>12</v>
      </c>
      <c r="C2703" s="4">
        <v>58.108584531160801</v>
      </c>
      <c r="D2703" s="4">
        <v>22.45</v>
      </c>
      <c r="E2703" s="4">
        <v>969.24321519381499</v>
      </c>
      <c r="F2703" s="4">
        <v>154.81820027502499</v>
      </c>
      <c r="G2703" s="4">
        <v>85.96</v>
      </c>
      <c r="H2703" s="4">
        <v>139.59</v>
      </c>
      <c r="I2703" s="5">
        <f t="shared" si="84"/>
        <v>1430.1700000000008</v>
      </c>
      <c r="J2703" s="11" t="str">
        <f t="shared" si="85"/>
        <v>P0225|Feb</v>
      </c>
    </row>
    <row r="2704" spans="1:10" ht="15" customHeight="1" x14ac:dyDescent="0.25">
      <c r="A2704" s="2" t="s">
        <v>485</v>
      </c>
      <c r="B2704" s="2" t="s">
        <v>13</v>
      </c>
      <c r="C2704" s="4">
        <v>49.181753211956398</v>
      </c>
      <c r="D2704" s="4">
        <v>12.45</v>
      </c>
      <c r="E2704" s="4">
        <v>966.50709048372096</v>
      </c>
      <c r="F2704" s="4">
        <v>154.38115630432199</v>
      </c>
      <c r="G2704" s="4">
        <v>85.96</v>
      </c>
      <c r="H2704" s="4">
        <v>139.59</v>
      </c>
      <c r="I2704" s="5">
        <f t="shared" si="84"/>
        <v>1408.0699999999995</v>
      </c>
      <c r="J2704" s="11" t="str">
        <f t="shared" si="85"/>
        <v>P0225|Mar</v>
      </c>
    </row>
    <row r="2705" spans="1:10" ht="15" customHeight="1" x14ac:dyDescent="0.25">
      <c r="A2705" s="2" t="s">
        <v>487</v>
      </c>
      <c r="B2705" s="2" t="s">
        <v>2</v>
      </c>
      <c r="C2705" s="4">
        <v>66.978023882742903</v>
      </c>
      <c r="D2705" s="4">
        <v>5</v>
      </c>
      <c r="E2705" s="4">
        <v>420.68197611725702</v>
      </c>
      <c r="F2705" s="4">
        <v>0</v>
      </c>
      <c r="G2705" s="4">
        <v>85.96</v>
      </c>
      <c r="H2705" s="4">
        <v>59.62</v>
      </c>
      <c r="I2705" s="5">
        <f t="shared" si="84"/>
        <v>638.2399999999999</v>
      </c>
      <c r="J2705" s="11" t="str">
        <f t="shared" si="85"/>
        <v>P0226|Apr</v>
      </c>
    </row>
    <row r="2706" spans="1:10" ht="15" customHeight="1" x14ac:dyDescent="0.25">
      <c r="A2706" s="2" t="s">
        <v>487</v>
      </c>
      <c r="B2706" s="2" t="s">
        <v>3</v>
      </c>
      <c r="C2706" s="4">
        <v>54.616632690806</v>
      </c>
      <c r="D2706" s="4">
        <v>9.1300000000000008</v>
      </c>
      <c r="E2706" s="4">
        <v>431.97336730919397</v>
      </c>
      <c r="F2706" s="4">
        <v>0</v>
      </c>
      <c r="G2706" s="4">
        <v>85.96</v>
      </c>
      <c r="H2706" s="4">
        <v>387.74</v>
      </c>
      <c r="I2706" s="5">
        <f t="shared" si="84"/>
        <v>969.42</v>
      </c>
      <c r="J2706" s="11" t="str">
        <f t="shared" si="85"/>
        <v>P0226|May</v>
      </c>
    </row>
    <row r="2707" spans="1:10" ht="15" customHeight="1" x14ac:dyDescent="0.25">
      <c r="A2707" s="2" t="s">
        <v>487</v>
      </c>
      <c r="B2707" s="2" t="s">
        <v>4</v>
      </c>
      <c r="C2707" s="4">
        <v>45.785912781451401</v>
      </c>
      <c r="D2707" s="4">
        <v>8.9700000000000006</v>
      </c>
      <c r="E2707" s="4">
        <v>431.114087218549</v>
      </c>
      <c r="F2707" s="4">
        <v>0</v>
      </c>
      <c r="G2707" s="4">
        <v>85.96</v>
      </c>
      <c r="H2707" s="4">
        <v>502.38</v>
      </c>
      <c r="I2707" s="5">
        <f t="shared" si="84"/>
        <v>1074.2100000000005</v>
      </c>
      <c r="J2707" s="11" t="str">
        <f t="shared" si="85"/>
        <v>P0226|Jun</v>
      </c>
    </row>
    <row r="2708" spans="1:10" ht="15" customHeight="1" x14ac:dyDescent="0.25">
      <c r="A2708" s="2" t="s">
        <v>487</v>
      </c>
      <c r="B2708" s="2" t="s">
        <v>5</v>
      </c>
      <c r="C2708" s="4">
        <v>16.599246335102102</v>
      </c>
      <c r="D2708" s="4">
        <v>15.97</v>
      </c>
      <c r="E2708" s="4">
        <v>561.98075366489797</v>
      </c>
      <c r="F2708" s="4">
        <v>0</v>
      </c>
      <c r="G2708" s="4">
        <v>85.96</v>
      </c>
      <c r="H2708" s="4">
        <v>1346.66</v>
      </c>
      <c r="I2708" s="5">
        <f t="shared" si="84"/>
        <v>2027.17</v>
      </c>
      <c r="J2708" s="11" t="str">
        <f t="shared" si="85"/>
        <v>P0226|Jul</v>
      </c>
    </row>
    <row r="2709" spans="1:10" ht="15" customHeight="1" x14ac:dyDescent="0.25">
      <c r="A2709" s="2" t="s">
        <v>487</v>
      </c>
      <c r="B2709" s="2" t="s">
        <v>6</v>
      </c>
      <c r="C2709" s="4">
        <v>13.125412431764</v>
      </c>
      <c r="D2709" s="4">
        <v>14.67</v>
      </c>
      <c r="E2709" s="4">
        <v>561.77458756823603</v>
      </c>
      <c r="F2709" s="4">
        <v>0</v>
      </c>
      <c r="G2709" s="4">
        <v>85.96</v>
      </c>
      <c r="H2709" s="4">
        <v>1242.2</v>
      </c>
      <c r="I2709" s="5">
        <f t="shared" si="84"/>
        <v>1917.73</v>
      </c>
      <c r="J2709" s="11" t="str">
        <f t="shared" si="85"/>
        <v>P0226|Aug</v>
      </c>
    </row>
    <row r="2710" spans="1:10" ht="15" customHeight="1" x14ac:dyDescent="0.25">
      <c r="A2710" s="2" t="s">
        <v>487</v>
      </c>
      <c r="B2710" s="2" t="s">
        <v>7</v>
      </c>
      <c r="C2710" s="4">
        <v>15.565277094422299</v>
      </c>
      <c r="D2710" s="4">
        <v>7.73</v>
      </c>
      <c r="E2710" s="4">
        <v>444.13472290557797</v>
      </c>
      <c r="F2710" s="4">
        <v>0</v>
      </c>
      <c r="G2710" s="4">
        <v>85.96</v>
      </c>
      <c r="H2710" s="4">
        <v>265.95</v>
      </c>
      <c r="I2710" s="5">
        <f t="shared" si="84"/>
        <v>819.34000000000037</v>
      </c>
      <c r="J2710" s="11" t="str">
        <f t="shared" si="85"/>
        <v>P0226|Sep</v>
      </c>
    </row>
    <row r="2711" spans="1:10" ht="15" customHeight="1" x14ac:dyDescent="0.25">
      <c r="A2711" s="2" t="s">
        <v>487</v>
      </c>
      <c r="B2711" s="2" t="s">
        <v>8</v>
      </c>
      <c r="C2711" s="4">
        <v>15.844619134946599</v>
      </c>
      <c r="D2711" s="4">
        <v>4.04</v>
      </c>
      <c r="E2711" s="4">
        <v>452.10538086505397</v>
      </c>
      <c r="F2711" s="4">
        <v>0</v>
      </c>
      <c r="G2711" s="4">
        <v>85.96</v>
      </c>
      <c r="H2711" s="4">
        <v>183.95</v>
      </c>
      <c r="I2711" s="5">
        <f t="shared" si="84"/>
        <v>741.90000000000055</v>
      </c>
      <c r="J2711" s="11" t="str">
        <f t="shared" si="85"/>
        <v>P0226|Oct</v>
      </c>
    </row>
    <row r="2712" spans="1:10" ht="15" customHeight="1" x14ac:dyDescent="0.25">
      <c r="A2712" s="2" t="s">
        <v>487</v>
      </c>
      <c r="B2712" s="2" t="s">
        <v>9</v>
      </c>
      <c r="C2712" s="4">
        <v>370.42011978629699</v>
      </c>
      <c r="D2712" s="4">
        <v>4.04</v>
      </c>
      <c r="E2712" s="4">
        <v>320.92874683662899</v>
      </c>
      <c r="F2712" s="4">
        <v>101.24113337707399</v>
      </c>
      <c r="G2712" s="4">
        <v>85.96</v>
      </c>
      <c r="H2712" s="4">
        <v>47.47</v>
      </c>
      <c r="I2712" s="5">
        <f t="shared" si="84"/>
        <v>930.06000000000006</v>
      </c>
      <c r="J2712" s="11" t="str">
        <f t="shared" si="85"/>
        <v>P0226|Nov</v>
      </c>
    </row>
    <row r="2713" spans="1:10" ht="15" customHeight="1" x14ac:dyDescent="0.25">
      <c r="A2713" s="2" t="s">
        <v>487</v>
      </c>
      <c r="B2713" s="2" t="s">
        <v>10</v>
      </c>
      <c r="C2713" s="4">
        <v>40.684468490211898</v>
      </c>
      <c r="D2713" s="4">
        <v>10.02</v>
      </c>
      <c r="E2713" s="4">
        <v>888.85824617859998</v>
      </c>
      <c r="F2713" s="4">
        <v>93.467285331187995</v>
      </c>
      <c r="G2713" s="4">
        <v>85.96</v>
      </c>
      <c r="H2713" s="4">
        <v>83.75</v>
      </c>
      <c r="I2713" s="5">
        <f t="shared" si="84"/>
        <v>1202.7399999999998</v>
      </c>
      <c r="J2713" s="11" t="str">
        <f t="shared" si="85"/>
        <v>P0226|Dec</v>
      </c>
    </row>
    <row r="2714" spans="1:10" ht="15" customHeight="1" x14ac:dyDescent="0.25">
      <c r="A2714" s="2" t="s">
        <v>487</v>
      </c>
      <c r="B2714" s="2" t="s">
        <v>11</v>
      </c>
      <c r="C2714" s="4">
        <v>31.6427698386922</v>
      </c>
      <c r="D2714" s="4">
        <v>6.01</v>
      </c>
      <c r="E2714" s="4">
        <v>898.53264046768402</v>
      </c>
      <c r="F2714" s="4">
        <v>94.484589693623505</v>
      </c>
      <c r="G2714" s="4">
        <v>85.96</v>
      </c>
      <c r="H2714" s="4">
        <v>83.75</v>
      </c>
      <c r="I2714" s="5">
        <f t="shared" si="84"/>
        <v>1200.3799999999997</v>
      </c>
      <c r="J2714" s="11" t="str">
        <f t="shared" si="85"/>
        <v>P0226|Jan</v>
      </c>
    </row>
    <row r="2715" spans="1:10" ht="15" customHeight="1" x14ac:dyDescent="0.25">
      <c r="A2715" s="2" t="s">
        <v>487</v>
      </c>
      <c r="B2715" s="2" t="s">
        <v>12</v>
      </c>
      <c r="C2715" s="4">
        <v>32.7610422544141</v>
      </c>
      <c r="D2715" s="4">
        <v>8.43</v>
      </c>
      <c r="E2715" s="4">
        <v>775.91942181507</v>
      </c>
      <c r="F2715" s="4">
        <v>97.909535930516398</v>
      </c>
      <c r="G2715" s="4">
        <v>85.96</v>
      </c>
      <c r="H2715" s="4">
        <v>83.75</v>
      </c>
      <c r="I2715" s="5">
        <f t="shared" si="84"/>
        <v>1084.7300000000005</v>
      </c>
      <c r="J2715" s="11" t="str">
        <f t="shared" si="85"/>
        <v>P0226|Feb</v>
      </c>
    </row>
    <row r="2716" spans="1:10" ht="15" customHeight="1" x14ac:dyDescent="0.25">
      <c r="A2716" s="2" t="s">
        <v>487</v>
      </c>
      <c r="B2716" s="2" t="s">
        <v>13</v>
      </c>
      <c r="C2716" s="4">
        <v>14.7119232730553</v>
      </c>
      <c r="D2716" s="4">
        <v>11.06</v>
      </c>
      <c r="E2716" s="4">
        <v>653.86325658023804</v>
      </c>
      <c r="F2716" s="4">
        <v>103.134820146707</v>
      </c>
      <c r="G2716" s="4">
        <v>85.96</v>
      </c>
      <c r="H2716" s="4">
        <v>83.75</v>
      </c>
      <c r="I2716" s="5">
        <f t="shared" si="84"/>
        <v>952.48000000000047</v>
      </c>
      <c r="J2716" s="11" t="str">
        <f t="shared" si="85"/>
        <v>P0226|Mar</v>
      </c>
    </row>
    <row r="2717" spans="1:10" ht="15" customHeight="1" x14ac:dyDescent="0.25">
      <c r="A2717" s="2" t="s">
        <v>489</v>
      </c>
      <c r="B2717" s="2" t="s">
        <v>2</v>
      </c>
      <c r="C2717" s="4">
        <v>27.2336452922432</v>
      </c>
      <c r="D2717" s="4">
        <v>4.04</v>
      </c>
      <c r="E2717" s="4">
        <v>449.38635470775699</v>
      </c>
      <c r="F2717" s="4">
        <v>0</v>
      </c>
      <c r="G2717" s="4">
        <v>85.96</v>
      </c>
      <c r="H2717" s="4">
        <v>59.62</v>
      </c>
      <c r="I2717" s="5">
        <f t="shared" si="84"/>
        <v>626.24000000000024</v>
      </c>
      <c r="J2717" s="11" t="str">
        <f t="shared" si="85"/>
        <v>P0227|Apr</v>
      </c>
    </row>
    <row r="2718" spans="1:10" ht="15" customHeight="1" x14ac:dyDescent="0.25">
      <c r="A2718" s="2" t="s">
        <v>489</v>
      </c>
      <c r="B2718" s="2" t="s">
        <v>3</v>
      </c>
      <c r="C2718" s="4">
        <v>48.825139641517303</v>
      </c>
      <c r="D2718" s="4">
        <v>9.85</v>
      </c>
      <c r="E2718" s="4">
        <v>441.26486035848302</v>
      </c>
      <c r="F2718" s="4">
        <v>0</v>
      </c>
      <c r="G2718" s="4">
        <v>85.96</v>
      </c>
      <c r="H2718" s="4">
        <v>387.74</v>
      </c>
      <c r="I2718" s="5">
        <f t="shared" si="84"/>
        <v>973.64000000000033</v>
      </c>
      <c r="J2718" s="11" t="str">
        <f t="shared" si="85"/>
        <v>P0227|May</v>
      </c>
    </row>
    <row r="2719" spans="1:10" ht="15" customHeight="1" x14ac:dyDescent="0.25">
      <c r="A2719" s="2" t="s">
        <v>489</v>
      </c>
      <c r="B2719" s="2" t="s">
        <v>4</v>
      </c>
      <c r="C2719" s="4">
        <v>44.570054553084297</v>
      </c>
      <c r="D2719" s="4">
        <v>6.86</v>
      </c>
      <c r="E2719" s="4">
        <v>431.70994544691598</v>
      </c>
      <c r="F2719" s="4">
        <v>0</v>
      </c>
      <c r="G2719" s="4">
        <v>85.96</v>
      </c>
      <c r="H2719" s="4">
        <v>502.38</v>
      </c>
      <c r="I2719" s="5">
        <f t="shared" si="84"/>
        <v>1071.4800000000002</v>
      </c>
      <c r="J2719" s="11" t="str">
        <f t="shared" si="85"/>
        <v>P0227|Jun</v>
      </c>
    </row>
    <row r="2720" spans="1:10" ht="15" customHeight="1" x14ac:dyDescent="0.25">
      <c r="A2720" s="2" t="s">
        <v>489</v>
      </c>
      <c r="B2720" s="2" t="s">
        <v>5</v>
      </c>
      <c r="C2720" s="4">
        <v>13.319470146779601</v>
      </c>
      <c r="D2720" s="4">
        <v>5.65</v>
      </c>
      <c r="E2720" s="4">
        <v>553.98052985321999</v>
      </c>
      <c r="F2720" s="4">
        <v>0</v>
      </c>
      <c r="G2720" s="4">
        <v>85.96</v>
      </c>
      <c r="H2720" s="4">
        <v>1346.66</v>
      </c>
      <c r="I2720" s="5">
        <f t="shared" si="84"/>
        <v>2005.5699999999997</v>
      </c>
      <c r="J2720" s="11" t="str">
        <f t="shared" si="85"/>
        <v>P0227|Jul</v>
      </c>
    </row>
    <row r="2721" spans="1:10" ht="15" customHeight="1" x14ac:dyDescent="0.25">
      <c r="A2721" s="2" t="s">
        <v>489</v>
      </c>
      <c r="B2721" s="2" t="s">
        <v>6</v>
      </c>
      <c r="C2721" s="4">
        <v>46.633480271655401</v>
      </c>
      <c r="D2721" s="4">
        <v>11.47</v>
      </c>
      <c r="E2721" s="4">
        <v>419.52651972834502</v>
      </c>
      <c r="F2721" s="4">
        <v>0</v>
      </c>
      <c r="G2721" s="4">
        <v>85.96</v>
      </c>
      <c r="H2721" s="4">
        <v>1242.2</v>
      </c>
      <c r="I2721" s="5">
        <f t="shared" si="84"/>
        <v>1805.7900000000004</v>
      </c>
      <c r="J2721" s="11" t="str">
        <f t="shared" si="85"/>
        <v>P0227|Aug</v>
      </c>
    </row>
    <row r="2722" spans="1:10" ht="15" customHeight="1" x14ac:dyDescent="0.25">
      <c r="A2722" s="2" t="s">
        <v>489</v>
      </c>
      <c r="B2722" s="2" t="s">
        <v>7</v>
      </c>
      <c r="C2722" s="4">
        <v>48.5535221726253</v>
      </c>
      <c r="D2722" s="4">
        <v>9.9600000000000009</v>
      </c>
      <c r="E2722" s="4">
        <v>442.32647782737502</v>
      </c>
      <c r="F2722" s="4">
        <v>0</v>
      </c>
      <c r="G2722" s="4">
        <v>85.96</v>
      </c>
      <c r="H2722" s="4">
        <v>265.95</v>
      </c>
      <c r="I2722" s="5">
        <f t="shared" si="84"/>
        <v>852.75000000000023</v>
      </c>
      <c r="J2722" s="11" t="str">
        <f t="shared" si="85"/>
        <v>P0227|Sep</v>
      </c>
    </row>
    <row r="2723" spans="1:10" ht="15" customHeight="1" x14ac:dyDescent="0.25">
      <c r="A2723" s="2" t="s">
        <v>489</v>
      </c>
      <c r="B2723" s="2" t="s">
        <v>8</v>
      </c>
      <c r="C2723" s="4">
        <v>39.563340411977101</v>
      </c>
      <c r="D2723" s="4">
        <v>7.69</v>
      </c>
      <c r="E2723" s="4">
        <v>439.36665958802303</v>
      </c>
      <c r="F2723" s="4">
        <v>0</v>
      </c>
      <c r="G2723" s="4">
        <v>85.96</v>
      </c>
      <c r="H2723" s="4">
        <v>183.95</v>
      </c>
      <c r="I2723" s="5">
        <f t="shared" si="84"/>
        <v>756.5300000000002</v>
      </c>
      <c r="J2723" s="11" t="str">
        <f t="shared" si="85"/>
        <v>P0227|Oct</v>
      </c>
    </row>
    <row r="2724" spans="1:10" ht="15" customHeight="1" x14ac:dyDescent="0.25">
      <c r="A2724" s="2" t="s">
        <v>489</v>
      </c>
      <c r="B2724" s="2" t="s">
        <v>9</v>
      </c>
      <c r="C2724" s="4">
        <v>36.291460822062099</v>
      </c>
      <c r="D2724" s="4">
        <v>5.76</v>
      </c>
      <c r="E2724" s="4">
        <v>397.31148188370003</v>
      </c>
      <c r="F2724" s="4">
        <v>125.33705729423799</v>
      </c>
      <c r="G2724" s="4">
        <v>85.96</v>
      </c>
      <c r="H2724" s="4">
        <v>47.47</v>
      </c>
      <c r="I2724" s="5">
        <f t="shared" si="84"/>
        <v>698.13000000000022</v>
      </c>
      <c r="J2724" s="11" t="str">
        <f t="shared" si="85"/>
        <v>P0227|Nov</v>
      </c>
    </row>
    <row r="2725" spans="1:10" ht="15" customHeight="1" x14ac:dyDescent="0.25">
      <c r="A2725" s="2" t="s">
        <v>489</v>
      </c>
      <c r="B2725" s="2" t="s">
        <v>10</v>
      </c>
      <c r="C2725" s="4">
        <v>32.288741517748498</v>
      </c>
      <c r="D2725" s="4">
        <v>9.89</v>
      </c>
      <c r="E2725" s="4">
        <v>885.07210251696495</v>
      </c>
      <c r="F2725" s="4">
        <v>93.069155965286996</v>
      </c>
      <c r="G2725" s="4">
        <v>85.96</v>
      </c>
      <c r="H2725" s="4">
        <v>83.75</v>
      </c>
      <c r="I2725" s="5">
        <f t="shared" si="84"/>
        <v>1190.0300000000004</v>
      </c>
      <c r="J2725" s="11" t="str">
        <f t="shared" si="85"/>
        <v>P0227|Dec</v>
      </c>
    </row>
    <row r="2726" spans="1:10" ht="15" customHeight="1" x14ac:dyDescent="0.25">
      <c r="A2726" s="2" t="s">
        <v>489</v>
      </c>
      <c r="B2726" s="2" t="s">
        <v>11</v>
      </c>
      <c r="C2726" s="4">
        <v>16.295284450471399</v>
      </c>
      <c r="D2726" s="4">
        <v>7.72</v>
      </c>
      <c r="E2726" s="4">
        <v>778.71270825261502</v>
      </c>
      <c r="F2726" s="4">
        <v>98.262007296913396</v>
      </c>
      <c r="G2726" s="4">
        <v>85.96</v>
      </c>
      <c r="H2726" s="4">
        <v>83.75</v>
      </c>
      <c r="I2726" s="5">
        <f t="shared" si="84"/>
        <v>1070.6999999999998</v>
      </c>
      <c r="J2726" s="11" t="str">
        <f t="shared" si="85"/>
        <v>P0227|Jan</v>
      </c>
    </row>
    <row r="2727" spans="1:10" ht="15" customHeight="1" x14ac:dyDescent="0.25">
      <c r="A2727" s="2" t="s">
        <v>489</v>
      </c>
      <c r="B2727" s="2" t="s">
        <v>12</v>
      </c>
      <c r="C2727" s="4">
        <v>39.951300541259101</v>
      </c>
      <c r="D2727" s="4">
        <v>8.8800000000000008</v>
      </c>
      <c r="E2727" s="4">
        <v>653.50101604785903</v>
      </c>
      <c r="F2727" s="4">
        <v>103.077683410882</v>
      </c>
      <c r="G2727" s="4">
        <v>85.96</v>
      </c>
      <c r="H2727" s="4">
        <v>83.75</v>
      </c>
      <c r="I2727" s="5">
        <f t="shared" si="84"/>
        <v>975.12000000000012</v>
      </c>
      <c r="J2727" s="11" t="str">
        <f t="shared" si="85"/>
        <v>P0227|Feb</v>
      </c>
    </row>
    <row r="2728" spans="1:10" ht="15" customHeight="1" x14ac:dyDescent="0.25">
      <c r="A2728" s="2" t="s">
        <v>489</v>
      </c>
      <c r="B2728" s="2" t="s">
        <v>13</v>
      </c>
      <c r="C2728" s="4">
        <v>11.4968694727305</v>
      </c>
      <c r="D2728" s="4">
        <v>8.77</v>
      </c>
      <c r="E2728" s="4">
        <v>656.09611786255903</v>
      </c>
      <c r="F2728" s="4">
        <v>103.48701266470999</v>
      </c>
      <c r="G2728" s="4">
        <v>85.96</v>
      </c>
      <c r="H2728" s="4">
        <v>83.75</v>
      </c>
      <c r="I2728" s="5">
        <f t="shared" si="84"/>
        <v>949.55999999999949</v>
      </c>
      <c r="J2728" s="11" t="str">
        <f t="shared" si="85"/>
        <v>P0227|Mar</v>
      </c>
    </row>
    <row r="2729" spans="1:10" ht="15" customHeight="1" x14ac:dyDescent="0.25">
      <c r="A2729" s="2" t="s">
        <v>491</v>
      </c>
      <c r="B2729" s="2" t="s">
        <v>2</v>
      </c>
      <c r="C2729" s="4">
        <v>57.292904483430803</v>
      </c>
      <c r="D2729" s="4">
        <v>4.8</v>
      </c>
      <c r="E2729" s="4">
        <v>345.32709551656899</v>
      </c>
      <c r="F2729" s="4">
        <v>0</v>
      </c>
      <c r="G2729" s="4">
        <v>85.96</v>
      </c>
      <c r="H2729" s="4">
        <v>39.75</v>
      </c>
      <c r="I2729" s="5">
        <f t="shared" si="84"/>
        <v>533.12999999999977</v>
      </c>
      <c r="J2729" s="11" t="str">
        <f t="shared" si="85"/>
        <v>P0228|Apr</v>
      </c>
    </row>
    <row r="2730" spans="1:10" ht="15" customHeight="1" x14ac:dyDescent="0.25">
      <c r="A2730" s="2" t="s">
        <v>491</v>
      </c>
      <c r="B2730" s="2" t="s">
        <v>3</v>
      </c>
      <c r="C2730" s="4">
        <v>47.394692346173102</v>
      </c>
      <c r="D2730" s="4">
        <v>4.1500000000000004</v>
      </c>
      <c r="E2730" s="4">
        <v>349.01530765382699</v>
      </c>
      <c r="F2730" s="4">
        <v>0</v>
      </c>
      <c r="G2730" s="4">
        <v>85.96</v>
      </c>
      <c r="H2730" s="4">
        <v>258.49</v>
      </c>
      <c r="I2730" s="5">
        <f t="shared" si="84"/>
        <v>745.0100000000001</v>
      </c>
      <c r="J2730" s="11" t="str">
        <f t="shared" si="85"/>
        <v>P0228|May</v>
      </c>
    </row>
    <row r="2731" spans="1:10" ht="15" customHeight="1" x14ac:dyDescent="0.25">
      <c r="A2731" s="2" t="s">
        <v>491</v>
      </c>
      <c r="B2731" s="2" t="s">
        <v>4</v>
      </c>
      <c r="C2731" s="4">
        <v>50.9182888757163</v>
      </c>
      <c r="D2731" s="4">
        <v>7.06</v>
      </c>
      <c r="E2731" s="4">
        <v>338.94171112428398</v>
      </c>
      <c r="F2731" s="4">
        <v>0</v>
      </c>
      <c r="G2731" s="4">
        <v>85.96</v>
      </c>
      <c r="H2731" s="4">
        <v>334.92</v>
      </c>
      <c r="I2731" s="5">
        <f t="shared" si="84"/>
        <v>817.8000000000003</v>
      </c>
      <c r="J2731" s="11" t="str">
        <f t="shared" si="85"/>
        <v>P0228|Jun</v>
      </c>
    </row>
    <row r="2732" spans="1:10" ht="15" customHeight="1" x14ac:dyDescent="0.25">
      <c r="A2732" s="2" t="s">
        <v>491</v>
      </c>
      <c r="B2732" s="2" t="s">
        <v>5</v>
      </c>
      <c r="C2732" s="4">
        <v>24.1188793567608</v>
      </c>
      <c r="D2732" s="4">
        <v>10.5</v>
      </c>
      <c r="E2732" s="4">
        <v>436.42112064323902</v>
      </c>
      <c r="F2732" s="4">
        <v>0</v>
      </c>
      <c r="G2732" s="4">
        <v>85.96</v>
      </c>
      <c r="H2732" s="4">
        <v>897.77</v>
      </c>
      <c r="I2732" s="5">
        <f t="shared" si="84"/>
        <v>1454.77</v>
      </c>
      <c r="J2732" s="11" t="str">
        <f t="shared" si="85"/>
        <v>P0228|Jul</v>
      </c>
    </row>
    <row r="2733" spans="1:10" ht="15" customHeight="1" x14ac:dyDescent="0.25">
      <c r="A2733" s="2" t="s">
        <v>491</v>
      </c>
      <c r="B2733" s="2" t="s">
        <v>6</v>
      </c>
      <c r="C2733" s="4">
        <v>25.821265442045298</v>
      </c>
      <c r="D2733" s="4">
        <v>4.04</v>
      </c>
      <c r="E2733" s="4">
        <v>446.41873455795502</v>
      </c>
      <c r="F2733" s="4">
        <v>0</v>
      </c>
      <c r="G2733" s="4">
        <v>85.96</v>
      </c>
      <c r="H2733" s="4">
        <v>828.13</v>
      </c>
      <c r="I2733" s="5">
        <f t="shared" si="84"/>
        <v>1390.3700000000003</v>
      </c>
      <c r="J2733" s="11" t="str">
        <f t="shared" si="85"/>
        <v>P0228|Aug</v>
      </c>
    </row>
    <row r="2734" spans="1:10" ht="15" customHeight="1" x14ac:dyDescent="0.25">
      <c r="A2734" s="2" t="s">
        <v>491</v>
      </c>
      <c r="B2734" s="2" t="s">
        <v>7</v>
      </c>
      <c r="C2734" s="4">
        <v>15.1358762324999</v>
      </c>
      <c r="D2734" s="4">
        <v>6.36</v>
      </c>
      <c r="E2734" s="4">
        <v>351.90412376749998</v>
      </c>
      <c r="F2734" s="4">
        <v>0</v>
      </c>
      <c r="G2734" s="4">
        <v>85.96</v>
      </c>
      <c r="H2734" s="4">
        <v>177.3</v>
      </c>
      <c r="I2734" s="5">
        <f t="shared" si="84"/>
        <v>636.65999999999985</v>
      </c>
      <c r="J2734" s="11" t="str">
        <f t="shared" si="85"/>
        <v>P0228|Sep</v>
      </c>
    </row>
    <row r="2735" spans="1:10" ht="15" customHeight="1" x14ac:dyDescent="0.25">
      <c r="A2735" s="2" t="s">
        <v>491</v>
      </c>
      <c r="B2735" s="2" t="s">
        <v>8</v>
      </c>
      <c r="C2735" s="4">
        <v>15.450519692760301</v>
      </c>
      <c r="D2735" s="4">
        <v>5.86</v>
      </c>
      <c r="E2735" s="4">
        <v>359.21948030724002</v>
      </c>
      <c r="F2735" s="4">
        <v>0</v>
      </c>
      <c r="G2735" s="4">
        <v>85.96</v>
      </c>
      <c r="H2735" s="4">
        <v>122.63</v>
      </c>
      <c r="I2735" s="5">
        <f t="shared" si="84"/>
        <v>589.12000000000035</v>
      </c>
      <c r="J2735" s="11" t="str">
        <f t="shared" si="85"/>
        <v>P0228|Oct</v>
      </c>
    </row>
    <row r="2736" spans="1:10" ht="15" customHeight="1" x14ac:dyDescent="0.25">
      <c r="A2736" s="2" t="s">
        <v>491</v>
      </c>
      <c r="B2736" s="2" t="s">
        <v>9</v>
      </c>
      <c r="C2736" s="4">
        <v>46.906512477649102</v>
      </c>
      <c r="D2736" s="4">
        <v>15.4</v>
      </c>
      <c r="E2736" s="4">
        <v>320.72829044546398</v>
      </c>
      <c r="F2736" s="4">
        <v>101.175197076887</v>
      </c>
      <c r="G2736" s="4">
        <v>85.96</v>
      </c>
      <c r="H2736" s="4">
        <v>31.64</v>
      </c>
      <c r="I2736" s="5">
        <f t="shared" si="84"/>
        <v>601.81000000000006</v>
      </c>
      <c r="J2736" s="11" t="str">
        <f t="shared" si="85"/>
        <v>P0228|Nov</v>
      </c>
    </row>
    <row r="2737" spans="1:10" ht="15" customHeight="1" x14ac:dyDescent="0.25">
      <c r="A2737" s="2" t="s">
        <v>491</v>
      </c>
      <c r="B2737" s="2" t="s">
        <v>10</v>
      </c>
      <c r="C2737" s="4">
        <v>10.252522458508899</v>
      </c>
      <c r="D2737" s="4">
        <v>11.24</v>
      </c>
      <c r="E2737" s="4">
        <v>715.10328376389396</v>
      </c>
      <c r="F2737" s="4">
        <v>75.194193777597306</v>
      </c>
      <c r="G2737" s="4">
        <v>85.96</v>
      </c>
      <c r="H2737" s="4">
        <v>55.84</v>
      </c>
      <c r="I2737" s="5">
        <f t="shared" si="84"/>
        <v>953.59000000000026</v>
      </c>
      <c r="J2737" s="11" t="str">
        <f t="shared" si="85"/>
        <v>P0228|Dec</v>
      </c>
    </row>
    <row r="2738" spans="1:10" ht="15" customHeight="1" x14ac:dyDescent="0.25">
      <c r="A2738" s="2" t="s">
        <v>491</v>
      </c>
      <c r="B2738" s="2" t="s">
        <v>11</v>
      </c>
      <c r="C2738" s="4">
        <v>12.941240114953899</v>
      </c>
      <c r="D2738" s="4">
        <v>8.44</v>
      </c>
      <c r="E2738" s="4">
        <v>630.58091368546195</v>
      </c>
      <c r="F2738" s="4">
        <v>79.567846199583798</v>
      </c>
      <c r="G2738" s="4">
        <v>85.96</v>
      </c>
      <c r="H2738" s="4">
        <v>55.84</v>
      </c>
      <c r="I2738" s="5">
        <f t="shared" si="84"/>
        <v>873.3299999999997</v>
      </c>
      <c r="J2738" s="11" t="str">
        <f t="shared" si="85"/>
        <v>P0228|Jan</v>
      </c>
    </row>
    <row r="2739" spans="1:10" ht="15" customHeight="1" x14ac:dyDescent="0.25">
      <c r="A2739" s="2" t="s">
        <v>491</v>
      </c>
      <c r="B2739" s="2" t="s">
        <v>12</v>
      </c>
      <c r="C2739" s="4">
        <v>41.5237522612587</v>
      </c>
      <c r="D2739" s="4">
        <v>5.05</v>
      </c>
      <c r="E2739" s="4">
        <v>616.62001332952502</v>
      </c>
      <c r="F2739" s="4">
        <v>77.806234409216401</v>
      </c>
      <c r="G2739" s="4">
        <v>85.96</v>
      </c>
      <c r="H2739" s="4">
        <v>55.84</v>
      </c>
      <c r="I2739" s="5">
        <f t="shared" si="84"/>
        <v>882.80000000000018</v>
      </c>
      <c r="J2739" s="11" t="str">
        <f t="shared" si="85"/>
        <v>P0228|Feb</v>
      </c>
    </row>
    <row r="2740" spans="1:10" ht="15" customHeight="1" x14ac:dyDescent="0.25">
      <c r="A2740" s="2" t="s">
        <v>491</v>
      </c>
      <c r="B2740" s="2" t="s">
        <v>13</v>
      </c>
      <c r="C2740" s="4">
        <v>11.2784957479101</v>
      </c>
      <c r="D2740" s="4">
        <v>4.04</v>
      </c>
      <c r="E2740" s="4">
        <v>524.44260280902904</v>
      </c>
      <c r="F2740" s="4">
        <v>82.718901443060503</v>
      </c>
      <c r="G2740" s="4">
        <v>85.96</v>
      </c>
      <c r="H2740" s="4">
        <v>55.84</v>
      </c>
      <c r="I2740" s="5">
        <f t="shared" si="84"/>
        <v>764.27999999999975</v>
      </c>
      <c r="J2740" s="11" t="str">
        <f t="shared" si="85"/>
        <v>P0228|Mar</v>
      </c>
    </row>
    <row r="2741" spans="1:10" ht="15" customHeight="1" x14ac:dyDescent="0.25">
      <c r="A2741" s="2" t="s">
        <v>493</v>
      </c>
      <c r="B2741" s="2" t="s">
        <v>2</v>
      </c>
      <c r="C2741" s="4">
        <v>61.558604492852297</v>
      </c>
      <c r="D2741" s="4">
        <v>13.89</v>
      </c>
      <c r="E2741" s="4">
        <v>545.35139550714803</v>
      </c>
      <c r="F2741" s="4">
        <v>0</v>
      </c>
      <c r="G2741" s="4">
        <v>85.96</v>
      </c>
      <c r="H2741" s="4">
        <v>79.5</v>
      </c>
      <c r="I2741" s="5">
        <f t="shared" si="84"/>
        <v>786.26000000000033</v>
      </c>
      <c r="J2741" s="11" t="str">
        <f t="shared" si="85"/>
        <v>P0229|Apr</v>
      </c>
    </row>
    <row r="2742" spans="1:10" ht="15" customHeight="1" x14ac:dyDescent="0.25">
      <c r="A2742" s="2" t="s">
        <v>493</v>
      </c>
      <c r="B2742" s="2" t="s">
        <v>3</v>
      </c>
      <c r="C2742" s="4">
        <v>54.439405784158801</v>
      </c>
      <c r="D2742" s="4">
        <v>9.9</v>
      </c>
      <c r="E2742" s="4">
        <v>529.55059421584099</v>
      </c>
      <c r="F2742" s="4">
        <v>0</v>
      </c>
      <c r="G2742" s="4">
        <v>85.96</v>
      </c>
      <c r="H2742" s="4">
        <v>516.99</v>
      </c>
      <c r="I2742" s="5">
        <f t="shared" si="84"/>
        <v>1196.8399999999997</v>
      </c>
      <c r="J2742" s="11" t="str">
        <f t="shared" si="85"/>
        <v>P0229|May</v>
      </c>
    </row>
    <row r="2743" spans="1:10" ht="15" customHeight="1" x14ac:dyDescent="0.25">
      <c r="A2743" s="2" t="s">
        <v>493</v>
      </c>
      <c r="B2743" s="2" t="s">
        <v>4</v>
      </c>
      <c r="C2743" s="4">
        <v>51.0526983195887</v>
      </c>
      <c r="D2743" s="4">
        <v>10.38</v>
      </c>
      <c r="E2743" s="4">
        <v>522.19730168041099</v>
      </c>
      <c r="F2743" s="4">
        <v>0</v>
      </c>
      <c r="G2743" s="4">
        <v>85.96</v>
      </c>
      <c r="H2743" s="4">
        <v>669.84</v>
      </c>
      <c r="I2743" s="5">
        <f t="shared" si="84"/>
        <v>1339.4299999999998</v>
      </c>
      <c r="J2743" s="11" t="str">
        <f t="shared" si="85"/>
        <v>P0229|Jun</v>
      </c>
    </row>
    <row r="2744" spans="1:10" ht="15" customHeight="1" x14ac:dyDescent="0.25">
      <c r="A2744" s="2" t="s">
        <v>493</v>
      </c>
      <c r="B2744" s="2" t="s">
        <v>5</v>
      </c>
      <c r="C2744" s="4">
        <v>61.267103845353397</v>
      </c>
      <c r="D2744" s="4">
        <v>14.78</v>
      </c>
      <c r="E2744" s="4">
        <v>665.25289615464601</v>
      </c>
      <c r="F2744" s="4">
        <v>0</v>
      </c>
      <c r="G2744" s="4">
        <v>85.96</v>
      </c>
      <c r="H2744" s="4">
        <v>1795.54</v>
      </c>
      <c r="I2744" s="5">
        <f t="shared" si="84"/>
        <v>2622.7999999999993</v>
      </c>
      <c r="J2744" s="11" t="str">
        <f t="shared" si="85"/>
        <v>P0229|Jul</v>
      </c>
    </row>
    <row r="2745" spans="1:10" ht="15" customHeight="1" x14ac:dyDescent="0.25">
      <c r="A2745" s="2" t="s">
        <v>493</v>
      </c>
      <c r="B2745" s="2" t="s">
        <v>6</v>
      </c>
      <c r="C2745" s="4">
        <v>26.573240288608702</v>
      </c>
      <c r="D2745" s="4">
        <v>17.43</v>
      </c>
      <c r="E2745" s="4">
        <v>673.25675971139106</v>
      </c>
      <c r="F2745" s="4">
        <v>0</v>
      </c>
      <c r="G2745" s="4">
        <v>85.96</v>
      </c>
      <c r="H2745" s="4">
        <v>1656.27</v>
      </c>
      <c r="I2745" s="5">
        <f t="shared" si="84"/>
        <v>2459.4899999999998</v>
      </c>
      <c r="J2745" s="11" t="str">
        <f t="shared" si="85"/>
        <v>P0229|Aug</v>
      </c>
    </row>
    <row r="2746" spans="1:10" ht="15" customHeight="1" x14ac:dyDescent="0.25">
      <c r="A2746" s="2" t="s">
        <v>493</v>
      </c>
      <c r="B2746" s="2" t="s">
        <v>7</v>
      </c>
      <c r="C2746" s="4">
        <v>78.511496352763402</v>
      </c>
      <c r="D2746" s="4">
        <v>15.36</v>
      </c>
      <c r="E2746" s="4">
        <v>513.80850364723699</v>
      </c>
      <c r="F2746" s="4">
        <v>0</v>
      </c>
      <c r="G2746" s="4">
        <v>85.96</v>
      </c>
      <c r="H2746" s="4">
        <v>354.6</v>
      </c>
      <c r="I2746" s="5">
        <f t="shared" si="84"/>
        <v>1048.2400000000005</v>
      </c>
      <c r="J2746" s="11" t="str">
        <f t="shared" si="85"/>
        <v>P0229|Sep</v>
      </c>
    </row>
    <row r="2747" spans="1:10" ht="15" customHeight="1" x14ac:dyDescent="0.25">
      <c r="A2747" s="2" t="s">
        <v>493</v>
      </c>
      <c r="B2747" s="2" t="s">
        <v>8</v>
      </c>
      <c r="C2747" s="4">
        <v>40.276504854368902</v>
      </c>
      <c r="D2747" s="4">
        <v>10.210000000000001</v>
      </c>
      <c r="E2747" s="4">
        <v>552.36349514563096</v>
      </c>
      <c r="F2747" s="4">
        <v>0</v>
      </c>
      <c r="G2747" s="4">
        <v>85.96</v>
      </c>
      <c r="H2747" s="4">
        <v>245.27</v>
      </c>
      <c r="I2747" s="5">
        <f t="shared" si="84"/>
        <v>934.07999999999993</v>
      </c>
      <c r="J2747" s="11" t="str">
        <f t="shared" si="85"/>
        <v>P0229|Oct</v>
      </c>
    </row>
    <row r="2748" spans="1:10" ht="15" customHeight="1" x14ac:dyDescent="0.25">
      <c r="A2748" s="2" t="s">
        <v>493</v>
      </c>
      <c r="B2748" s="2" t="s">
        <v>9</v>
      </c>
      <c r="C2748" s="4">
        <v>320.36246251703801</v>
      </c>
      <c r="D2748" s="4">
        <v>4.43</v>
      </c>
      <c r="E2748" s="4">
        <v>416.69059518400701</v>
      </c>
      <c r="F2748" s="4">
        <v>131.44694229895501</v>
      </c>
      <c r="G2748" s="4">
        <v>85.96</v>
      </c>
      <c r="H2748" s="4">
        <v>63.29</v>
      </c>
      <c r="I2748" s="5">
        <f t="shared" si="84"/>
        <v>1022.1800000000001</v>
      </c>
      <c r="J2748" s="11" t="str">
        <f t="shared" si="85"/>
        <v>P0229|Nov</v>
      </c>
    </row>
    <row r="2749" spans="1:10" ht="15" customHeight="1" x14ac:dyDescent="0.25">
      <c r="A2749" s="2" t="s">
        <v>493</v>
      </c>
      <c r="B2749" s="2" t="s">
        <v>10</v>
      </c>
      <c r="C2749" s="4">
        <v>280.91425249169401</v>
      </c>
      <c r="D2749" s="4">
        <v>12.62</v>
      </c>
      <c r="E2749" s="4">
        <v>891.87707641196005</v>
      </c>
      <c r="F2749" s="4">
        <v>112.53867109634599</v>
      </c>
      <c r="G2749" s="4">
        <v>85.96</v>
      </c>
      <c r="H2749" s="4">
        <v>111.67</v>
      </c>
      <c r="I2749" s="5">
        <f t="shared" si="84"/>
        <v>1495.5800000000002</v>
      </c>
      <c r="J2749" s="11" t="str">
        <f t="shared" si="85"/>
        <v>P0229|Dec</v>
      </c>
    </row>
    <row r="2750" spans="1:10" ht="15" customHeight="1" x14ac:dyDescent="0.25">
      <c r="A2750" s="2" t="s">
        <v>493</v>
      </c>
      <c r="B2750" s="2" t="s">
        <v>11</v>
      </c>
      <c r="C2750" s="4">
        <v>36.895853480901501</v>
      </c>
      <c r="D2750" s="4">
        <v>8.34</v>
      </c>
      <c r="E2750" s="4">
        <v>950.10781495883805</v>
      </c>
      <c r="F2750" s="4">
        <v>119.886331560261</v>
      </c>
      <c r="G2750" s="4">
        <v>85.96</v>
      </c>
      <c r="H2750" s="4">
        <v>111.67</v>
      </c>
      <c r="I2750" s="5">
        <f t="shared" si="84"/>
        <v>1312.8600000000006</v>
      </c>
      <c r="J2750" s="11" t="str">
        <f t="shared" si="85"/>
        <v>P0229|Jan</v>
      </c>
    </row>
    <row r="2751" spans="1:10" ht="15" customHeight="1" x14ac:dyDescent="0.25">
      <c r="A2751" s="2" t="s">
        <v>493</v>
      </c>
      <c r="B2751" s="2" t="s">
        <v>12</v>
      </c>
      <c r="C2751" s="4">
        <v>49.555890034187598</v>
      </c>
      <c r="D2751" s="4">
        <v>12.33</v>
      </c>
      <c r="E2751" s="4">
        <v>940.39354291442805</v>
      </c>
      <c r="F2751" s="4">
        <v>118.66056705138401</v>
      </c>
      <c r="G2751" s="4">
        <v>85.96</v>
      </c>
      <c r="H2751" s="4">
        <v>111.67</v>
      </c>
      <c r="I2751" s="5">
        <f t="shared" si="84"/>
        <v>1318.5699999999997</v>
      </c>
      <c r="J2751" s="11" t="str">
        <f t="shared" si="85"/>
        <v>P0229|Feb</v>
      </c>
    </row>
    <row r="2752" spans="1:10" ht="15" customHeight="1" x14ac:dyDescent="0.25">
      <c r="A2752" s="2" t="s">
        <v>493</v>
      </c>
      <c r="B2752" s="2" t="s">
        <v>13</v>
      </c>
      <c r="C2752" s="4">
        <v>40.265209139776502</v>
      </c>
      <c r="D2752" s="4">
        <v>18.260000000000002</v>
      </c>
      <c r="E2752" s="4">
        <v>792.98882602767605</v>
      </c>
      <c r="F2752" s="4">
        <v>125.075964832547</v>
      </c>
      <c r="G2752" s="4">
        <v>85.96</v>
      </c>
      <c r="H2752" s="4">
        <v>111.67</v>
      </c>
      <c r="I2752" s="5">
        <f t="shared" si="84"/>
        <v>1174.2199999999996</v>
      </c>
      <c r="J2752" s="11" t="str">
        <f t="shared" si="85"/>
        <v>P0229|Mar</v>
      </c>
    </row>
    <row r="2753" spans="1:10" ht="15" customHeight="1" x14ac:dyDescent="0.25">
      <c r="A2753" s="2" t="s">
        <v>495</v>
      </c>
      <c r="B2753" s="2" t="s">
        <v>2</v>
      </c>
      <c r="C2753" s="4">
        <v>32.109967759269203</v>
      </c>
      <c r="D2753" s="4">
        <v>10.01</v>
      </c>
      <c r="E2753" s="4">
        <v>559.54003224073097</v>
      </c>
      <c r="F2753" s="4">
        <v>0</v>
      </c>
      <c r="G2753" s="4">
        <v>85.96</v>
      </c>
      <c r="H2753" s="4">
        <v>79.5</v>
      </c>
      <c r="I2753" s="5">
        <f t="shared" si="84"/>
        <v>767.12000000000023</v>
      </c>
      <c r="J2753" s="11" t="str">
        <f t="shared" si="85"/>
        <v>P0230|Apr</v>
      </c>
    </row>
    <row r="2754" spans="1:10" ht="15" customHeight="1" x14ac:dyDescent="0.25">
      <c r="A2754" s="2" t="s">
        <v>495</v>
      </c>
      <c r="B2754" s="2" t="s">
        <v>3</v>
      </c>
      <c r="C2754" s="4">
        <v>45.974209919261803</v>
      </c>
      <c r="D2754" s="4">
        <v>8.43</v>
      </c>
      <c r="E2754" s="4">
        <v>548.94579008073799</v>
      </c>
      <c r="F2754" s="4">
        <v>0</v>
      </c>
      <c r="G2754" s="4">
        <v>85.96</v>
      </c>
      <c r="H2754" s="4">
        <v>516.99</v>
      </c>
      <c r="I2754" s="5">
        <f t="shared" si="84"/>
        <v>1206.2999999999997</v>
      </c>
      <c r="J2754" s="11" t="str">
        <f t="shared" si="85"/>
        <v>P0230|May</v>
      </c>
    </row>
    <row r="2755" spans="1:10" ht="15" customHeight="1" x14ac:dyDescent="0.25">
      <c r="A2755" s="2" t="s">
        <v>495</v>
      </c>
      <c r="B2755" s="2" t="s">
        <v>4</v>
      </c>
      <c r="C2755" s="4">
        <v>79.339870129870107</v>
      </c>
      <c r="D2755" s="4">
        <v>12.05</v>
      </c>
      <c r="E2755" s="4">
        <v>511.87012987012997</v>
      </c>
      <c r="F2755" s="4">
        <v>0</v>
      </c>
      <c r="G2755" s="4">
        <v>85.96</v>
      </c>
      <c r="H2755" s="4">
        <v>669.84</v>
      </c>
      <c r="I2755" s="5">
        <f t="shared" si="84"/>
        <v>1359.0600000000002</v>
      </c>
      <c r="J2755" s="11" t="str">
        <f t="shared" si="85"/>
        <v>P0230|Jun</v>
      </c>
    </row>
    <row r="2756" spans="1:10" ht="15" customHeight="1" x14ac:dyDescent="0.25">
      <c r="A2756" s="2" t="s">
        <v>495</v>
      </c>
      <c r="B2756" s="2" t="s">
        <v>5</v>
      </c>
      <c r="C2756" s="4">
        <v>47.610819981149902</v>
      </c>
      <c r="D2756" s="4">
        <v>12.43</v>
      </c>
      <c r="E2756" s="4">
        <v>663.86918001884999</v>
      </c>
      <c r="F2756" s="4">
        <v>0</v>
      </c>
      <c r="G2756" s="4">
        <v>85.96</v>
      </c>
      <c r="H2756" s="4">
        <v>1795.54</v>
      </c>
      <c r="I2756" s="5">
        <f t="shared" si="84"/>
        <v>2605.41</v>
      </c>
      <c r="J2756" s="11" t="str">
        <f t="shared" si="85"/>
        <v>P0230|Jul</v>
      </c>
    </row>
    <row r="2757" spans="1:10" ht="15" customHeight="1" x14ac:dyDescent="0.25">
      <c r="A2757" s="2" t="s">
        <v>495</v>
      </c>
      <c r="B2757" s="2" t="s">
        <v>6</v>
      </c>
      <c r="C2757" s="4">
        <v>60.190388942908697</v>
      </c>
      <c r="D2757" s="4">
        <v>4.09</v>
      </c>
      <c r="E2757" s="4">
        <v>663.19961105709103</v>
      </c>
      <c r="F2757" s="4">
        <v>0</v>
      </c>
      <c r="G2757" s="4">
        <v>85.96</v>
      </c>
      <c r="H2757" s="4">
        <v>1656.27</v>
      </c>
      <c r="I2757" s="5">
        <f t="shared" ref="I2757:I2820" si="86">SUM(C2757:H2757)</f>
        <v>2469.71</v>
      </c>
      <c r="J2757" s="11" t="str">
        <f t="shared" ref="J2757:J2820" si="87">A2757&amp;"|"&amp;B2757</f>
        <v>P0230|Aug</v>
      </c>
    </row>
    <row r="2758" spans="1:10" ht="15" customHeight="1" x14ac:dyDescent="0.25">
      <c r="A2758" s="2" t="s">
        <v>495</v>
      </c>
      <c r="B2758" s="2" t="s">
        <v>7</v>
      </c>
      <c r="C2758" s="4">
        <v>52.740423699621097</v>
      </c>
      <c r="D2758" s="4">
        <v>15.96</v>
      </c>
      <c r="E2758" s="4">
        <v>529.40957630037894</v>
      </c>
      <c r="F2758" s="4">
        <v>0</v>
      </c>
      <c r="G2758" s="4">
        <v>85.96</v>
      </c>
      <c r="H2758" s="4">
        <v>354.6</v>
      </c>
      <c r="I2758" s="5">
        <f t="shared" si="86"/>
        <v>1038.67</v>
      </c>
      <c r="J2758" s="11" t="str">
        <f t="shared" si="87"/>
        <v>P0230|Sep</v>
      </c>
    </row>
    <row r="2759" spans="1:10" ht="15" customHeight="1" x14ac:dyDescent="0.25">
      <c r="A2759" s="2" t="s">
        <v>495</v>
      </c>
      <c r="B2759" s="2" t="s">
        <v>8</v>
      </c>
      <c r="C2759" s="4">
        <v>253.70765727630999</v>
      </c>
      <c r="D2759" s="4">
        <v>7.08</v>
      </c>
      <c r="E2759" s="4">
        <v>455.45234272368998</v>
      </c>
      <c r="F2759" s="4">
        <v>0</v>
      </c>
      <c r="G2759" s="4">
        <v>85.96</v>
      </c>
      <c r="H2759" s="4">
        <v>245.27</v>
      </c>
      <c r="I2759" s="5">
        <f t="shared" si="86"/>
        <v>1047.47</v>
      </c>
      <c r="J2759" s="11" t="str">
        <f t="shared" si="87"/>
        <v>P0230|Oct</v>
      </c>
    </row>
    <row r="2760" spans="1:10" ht="15" customHeight="1" x14ac:dyDescent="0.25">
      <c r="A2760" s="2" t="s">
        <v>495</v>
      </c>
      <c r="B2760" s="2" t="s">
        <v>9</v>
      </c>
      <c r="C2760" s="4">
        <v>21.8949162759545</v>
      </c>
      <c r="D2760" s="4">
        <v>11.48</v>
      </c>
      <c r="E2760" s="4">
        <v>646.561286001339</v>
      </c>
      <c r="F2760" s="4">
        <v>135.973797722706</v>
      </c>
      <c r="G2760" s="4">
        <v>85.96</v>
      </c>
      <c r="H2760" s="4">
        <v>63.29</v>
      </c>
      <c r="I2760" s="5">
        <f t="shared" si="86"/>
        <v>965.15999999999951</v>
      </c>
      <c r="J2760" s="11" t="str">
        <f t="shared" si="87"/>
        <v>P0230|Nov</v>
      </c>
    </row>
    <row r="2761" spans="1:10" ht="15" customHeight="1" x14ac:dyDescent="0.25">
      <c r="A2761" s="2" t="s">
        <v>495</v>
      </c>
      <c r="B2761" s="2" t="s">
        <v>10</v>
      </c>
      <c r="C2761" s="4">
        <v>50.774690281004801</v>
      </c>
      <c r="D2761" s="4">
        <v>10.86</v>
      </c>
      <c r="E2761" s="4">
        <v>1082.1731620709299</v>
      </c>
      <c r="F2761" s="4">
        <v>113.792147648065</v>
      </c>
      <c r="G2761" s="4">
        <v>85.96</v>
      </c>
      <c r="H2761" s="4">
        <v>111.67</v>
      </c>
      <c r="I2761" s="5">
        <f t="shared" si="86"/>
        <v>1455.23</v>
      </c>
      <c r="J2761" s="11" t="str">
        <f t="shared" si="87"/>
        <v>P0230|Dec</v>
      </c>
    </row>
    <row r="2762" spans="1:10" ht="15" customHeight="1" x14ac:dyDescent="0.25">
      <c r="A2762" s="2" t="s">
        <v>495</v>
      </c>
      <c r="B2762" s="2" t="s">
        <v>11</v>
      </c>
      <c r="C2762" s="4">
        <v>10.475984821883699</v>
      </c>
      <c r="D2762" s="4">
        <v>8.42</v>
      </c>
      <c r="E2762" s="4">
        <v>1096.03434331993</v>
      </c>
      <c r="F2762" s="4">
        <v>115.249671858187</v>
      </c>
      <c r="G2762" s="4">
        <v>85.96</v>
      </c>
      <c r="H2762" s="4">
        <v>111.67</v>
      </c>
      <c r="I2762" s="5">
        <f t="shared" si="86"/>
        <v>1427.8100000000009</v>
      </c>
      <c r="J2762" s="11" t="str">
        <f t="shared" si="87"/>
        <v>P0230|Jan</v>
      </c>
    </row>
    <row r="2763" spans="1:10" ht="15" customHeight="1" x14ac:dyDescent="0.25">
      <c r="A2763" s="2" t="s">
        <v>495</v>
      </c>
      <c r="B2763" s="2" t="s">
        <v>12</v>
      </c>
      <c r="C2763" s="4">
        <v>11.000066458014301</v>
      </c>
      <c r="D2763" s="4">
        <v>5.0999999999999996</v>
      </c>
      <c r="E2763" s="4">
        <v>959.05467137244398</v>
      </c>
      <c r="F2763" s="4">
        <v>121.015262169541</v>
      </c>
      <c r="G2763" s="4">
        <v>85.96</v>
      </c>
      <c r="H2763" s="4">
        <v>111.67</v>
      </c>
      <c r="I2763" s="5">
        <f t="shared" si="86"/>
        <v>1293.7999999999995</v>
      </c>
      <c r="J2763" s="11" t="str">
        <f t="shared" si="87"/>
        <v>P0230|Feb</v>
      </c>
    </row>
    <row r="2764" spans="1:10" ht="15" customHeight="1" x14ac:dyDescent="0.25">
      <c r="A2764" s="2" t="s">
        <v>495</v>
      </c>
      <c r="B2764" s="2" t="s">
        <v>13</v>
      </c>
      <c r="C2764" s="4">
        <v>47.583529558182903</v>
      </c>
      <c r="D2764" s="4">
        <v>12.32</v>
      </c>
      <c r="E2764" s="4">
        <v>797.08450528935896</v>
      </c>
      <c r="F2764" s="4">
        <v>125.721965152458</v>
      </c>
      <c r="G2764" s="4">
        <v>85.96</v>
      </c>
      <c r="H2764" s="4">
        <v>111.67</v>
      </c>
      <c r="I2764" s="5">
        <f t="shared" si="86"/>
        <v>1180.3399999999999</v>
      </c>
      <c r="J2764" s="11" t="str">
        <f t="shared" si="87"/>
        <v>P0230|Mar</v>
      </c>
    </row>
    <row r="2765" spans="1:10" ht="15" customHeight="1" x14ac:dyDescent="0.25">
      <c r="A2765" s="2" t="s">
        <v>497</v>
      </c>
      <c r="B2765" s="2" t="s">
        <v>2</v>
      </c>
      <c r="C2765" s="4">
        <v>16.127347139598299</v>
      </c>
      <c r="D2765" s="4">
        <v>11.78</v>
      </c>
      <c r="E2765" s="4">
        <v>460.17265286040202</v>
      </c>
      <c r="F2765" s="4">
        <v>0</v>
      </c>
      <c r="G2765" s="4">
        <v>85.96</v>
      </c>
      <c r="H2765" s="4">
        <v>59.62</v>
      </c>
      <c r="I2765" s="5">
        <f t="shared" si="86"/>
        <v>633.66000000000031</v>
      </c>
      <c r="J2765" s="11" t="str">
        <f t="shared" si="87"/>
        <v>P0231|Apr</v>
      </c>
    </row>
    <row r="2766" spans="1:10" ht="15" customHeight="1" x14ac:dyDescent="0.25">
      <c r="A2766" s="2" t="s">
        <v>497</v>
      </c>
      <c r="B2766" s="2" t="s">
        <v>3</v>
      </c>
      <c r="C2766" s="4">
        <v>35.945915492957702</v>
      </c>
      <c r="D2766" s="4">
        <v>6.96</v>
      </c>
      <c r="E2766" s="4">
        <v>553.01408450704196</v>
      </c>
      <c r="F2766" s="4">
        <v>0</v>
      </c>
      <c r="G2766" s="4">
        <v>85.96</v>
      </c>
      <c r="H2766" s="4">
        <v>387.74</v>
      </c>
      <c r="I2766" s="5">
        <f t="shared" si="86"/>
        <v>1069.6199999999997</v>
      </c>
      <c r="J2766" s="11" t="str">
        <f t="shared" si="87"/>
        <v>P0231|May</v>
      </c>
    </row>
    <row r="2767" spans="1:10" ht="15" customHeight="1" x14ac:dyDescent="0.25">
      <c r="A2767" s="2" t="s">
        <v>497</v>
      </c>
      <c r="B2767" s="2" t="s">
        <v>4</v>
      </c>
      <c r="C2767" s="4">
        <v>23.746410089407298</v>
      </c>
      <c r="D2767" s="4">
        <v>8.2899999999999991</v>
      </c>
      <c r="E2767" s="4">
        <v>558.33358991059299</v>
      </c>
      <c r="F2767" s="4">
        <v>0</v>
      </c>
      <c r="G2767" s="4">
        <v>85.96</v>
      </c>
      <c r="H2767" s="4">
        <v>502.38</v>
      </c>
      <c r="I2767" s="5">
        <f t="shared" si="86"/>
        <v>1178.7100000000005</v>
      </c>
      <c r="J2767" s="11" t="str">
        <f t="shared" si="87"/>
        <v>P0231|Jun</v>
      </c>
    </row>
    <row r="2768" spans="1:10" ht="15" customHeight="1" x14ac:dyDescent="0.25">
      <c r="A2768" s="2" t="s">
        <v>497</v>
      </c>
      <c r="B2768" s="2" t="s">
        <v>5</v>
      </c>
      <c r="C2768" s="4">
        <v>48.828155031731598</v>
      </c>
      <c r="D2768" s="4">
        <v>4.04</v>
      </c>
      <c r="E2768" s="4">
        <v>546.28184496826805</v>
      </c>
      <c r="F2768" s="4">
        <v>0</v>
      </c>
      <c r="G2768" s="4">
        <v>85.96</v>
      </c>
      <c r="H2768" s="4">
        <v>1346.66</v>
      </c>
      <c r="I2768" s="5">
        <f t="shared" si="86"/>
        <v>2031.7699999999998</v>
      </c>
      <c r="J2768" s="11" t="str">
        <f t="shared" si="87"/>
        <v>P0231|Jul</v>
      </c>
    </row>
    <row r="2769" spans="1:10" ht="15" customHeight="1" x14ac:dyDescent="0.25">
      <c r="A2769" s="2" t="s">
        <v>497</v>
      </c>
      <c r="B2769" s="2" t="s">
        <v>6</v>
      </c>
      <c r="C2769" s="4">
        <v>25.406367444467399</v>
      </c>
      <c r="D2769" s="4">
        <v>10.25</v>
      </c>
      <c r="E2769" s="4">
        <v>549.14363255553303</v>
      </c>
      <c r="F2769" s="4">
        <v>0</v>
      </c>
      <c r="G2769" s="4">
        <v>85.96</v>
      </c>
      <c r="H2769" s="4">
        <v>1242.2</v>
      </c>
      <c r="I2769" s="5">
        <f t="shared" si="86"/>
        <v>1912.9600000000005</v>
      </c>
      <c r="J2769" s="11" t="str">
        <f t="shared" si="87"/>
        <v>P0231|Aug</v>
      </c>
    </row>
    <row r="2770" spans="1:10" ht="15" customHeight="1" x14ac:dyDescent="0.25">
      <c r="A2770" s="2" t="s">
        <v>497</v>
      </c>
      <c r="B2770" s="2" t="s">
        <v>7</v>
      </c>
      <c r="C2770" s="4">
        <v>17.022345028013302</v>
      </c>
      <c r="D2770" s="4">
        <v>6.09</v>
      </c>
      <c r="E2770" s="4">
        <v>564.50765497198699</v>
      </c>
      <c r="F2770" s="4">
        <v>0</v>
      </c>
      <c r="G2770" s="4">
        <v>85.96</v>
      </c>
      <c r="H2770" s="4">
        <v>265.95</v>
      </c>
      <c r="I2770" s="5">
        <f t="shared" si="86"/>
        <v>939.53000000000043</v>
      </c>
      <c r="J2770" s="11" t="str">
        <f t="shared" si="87"/>
        <v>P0231|Sep</v>
      </c>
    </row>
    <row r="2771" spans="1:10" ht="15" customHeight="1" x14ac:dyDescent="0.25">
      <c r="A2771" s="2" t="s">
        <v>497</v>
      </c>
      <c r="B2771" s="2" t="s">
        <v>8</v>
      </c>
      <c r="C2771" s="4">
        <v>49.280149152157897</v>
      </c>
      <c r="D2771" s="4">
        <v>12.16</v>
      </c>
      <c r="E2771" s="4">
        <v>557.10985084784204</v>
      </c>
      <c r="F2771" s="4">
        <v>0</v>
      </c>
      <c r="G2771" s="4">
        <v>85.96</v>
      </c>
      <c r="H2771" s="4">
        <v>183.95</v>
      </c>
      <c r="I2771" s="5">
        <f t="shared" si="86"/>
        <v>888.46</v>
      </c>
      <c r="J2771" s="11" t="str">
        <f t="shared" si="87"/>
        <v>P0231|Oct</v>
      </c>
    </row>
    <row r="2772" spans="1:10" ht="15" customHeight="1" x14ac:dyDescent="0.25">
      <c r="A2772" s="2" t="s">
        <v>497</v>
      </c>
      <c r="B2772" s="2" t="s">
        <v>9</v>
      </c>
      <c r="C2772" s="4">
        <v>22.501306255237299</v>
      </c>
      <c r="D2772" s="4">
        <v>12.49</v>
      </c>
      <c r="E2772" s="4">
        <v>536.06053137477204</v>
      </c>
      <c r="F2772" s="4">
        <v>112.738162369991</v>
      </c>
      <c r="G2772" s="4">
        <v>85.96</v>
      </c>
      <c r="H2772" s="4">
        <v>47.47</v>
      </c>
      <c r="I2772" s="5">
        <f t="shared" si="86"/>
        <v>817.22000000000037</v>
      </c>
      <c r="J2772" s="11" t="str">
        <f t="shared" si="87"/>
        <v>P0231|Nov</v>
      </c>
    </row>
    <row r="2773" spans="1:10" ht="15" customHeight="1" x14ac:dyDescent="0.25">
      <c r="A2773" s="2" t="s">
        <v>497</v>
      </c>
      <c r="B2773" s="2" t="s">
        <v>10</v>
      </c>
      <c r="C2773" s="4">
        <v>13.2457307814201</v>
      </c>
      <c r="D2773" s="4">
        <v>9.16</v>
      </c>
      <c r="E2773" s="4">
        <v>895.01913934934498</v>
      </c>
      <c r="F2773" s="4">
        <v>94.115129869235105</v>
      </c>
      <c r="G2773" s="4">
        <v>85.96</v>
      </c>
      <c r="H2773" s="4">
        <v>83.75</v>
      </c>
      <c r="I2773" s="5">
        <f t="shared" si="86"/>
        <v>1181.2500000000002</v>
      </c>
      <c r="J2773" s="11" t="str">
        <f t="shared" si="87"/>
        <v>P0231|Dec</v>
      </c>
    </row>
    <row r="2774" spans="1:10" ht="15" customHeight="1" x14ac:dyDescent="0.25">
      <c r="A2774" s="2" t="s">
        <v>497</v>
      </c>
      <c r="B2774" s="2" t="s">
        <v>11</v>
      </c>
      <c r="C2774" s="4">
        <v>10.4706600710229</v>
      </c>
      <c r="D2774" s="4">
        <v>7.33</v>
      </c>
      <c r="E2774" s="4">
        <v>896.29956750632198</v>
      </c>
      <c r="F2774" s="4">
        <v>94.249772422655496</v>
      </c>
      <c r="G2774" s="4">
        <v>85.96</v>
      </c>
      <c r="H2774" s="4">
        <v>83.75</v>
      </c>
      <c r="I2774" s="5">
        <f t="shared" si="86"/>
        <v>1178.0600000000004</v>
      </c>
      <c r="J2774" s="11" t="str">
        <f t="shared" si="87"/>
        <v>P0231|Jan</v>
      </c>
    </row>
    <row r="2775" spans="1:10" ht="15" customHeight="1" x14ac:dyDescent="0.25">
      <c r="A2775" s="2" t="s">
        <v>497</v>
      </c>
      <c r="B2775" s="2" t="s">
        <v>12</v>
      </c>
      <c r="C2775" s="4">
        <v>19.461224000643501</v>
      </c>
      <c r="D2775" s="4">
        <v>5.95</v>
      </c>
      <c r="E2775" s="4">
        <v>777.87275798278802</v>
      </c>
      <c r="F2775" s="4">
        <v>98.156018016568794</v>
      </c>
      <c r="G2775" s="4">
        <v>85.96</v>
      </c>
      <c r="H2775" s="4">
        <v>83.75</v>
      </c>
      <c r="I2775" s="5">
        <f t="shared" si="86"/>
        <v>1071.1500000000003</v>
      </c>
      <c r="J2775" s="11" t="str">
        <f t="shared" si="87"/>
        <v>P0231|Feb</v>
      </c>
    </row>
    <row r="2776" spans="1:10" ht="15" customHeight="1" x14ac:dyDescent="0.25">
      <c r="A2776" s="2" t="s">
        <v>497</v>
      </c>
      <c r="B2776" s="2" t="s">
        <v>13</v>
      </c>
      <c r="C2776" s="4">
        <v>18.296242128488799</v>
      </c>
      <c r="D2776" s="4">
        <v>12.88</v>
      </c>
      <c r="E2776" s="4">
        <v>773.68604145528298</v>
      </c>
      <c r="F2776" s="4">
        <v>97.627716416227798</v>
      </c>
      <c r="G2776" s="4">
        <v>85.96</v>
      </c>
      <c r="H2776" s="4">
        <v>83.75</v>
      </c>
      <c r="I2776" s="5">
        <f t="shared" si="86"/>
        <v>1072.1999999999996</v>
      </c>
      <c r="J2776" s="11" t="str">
        <f t="shared" si="87"/>
        <v>P0231|Mar</v>
      </c>
    </row>
    <row r="2777" spans="1:10" ht="15" customHeight="1" x14ac:dyDescent="0.25">
      <c r="A2777" s="2" t="s">
        <v>499</v>
      </c>
      <c r="B2777" s="2" t="s">
        <v>2</v>
      </c>
      <c r="C2777" s="4">
        <v>58.914867008414703</v>
      </c>
      <c r="D2777" s="4">
        <v>4.04</v>
      </c>
      <c r="E2777" s="4">
        <v>336.87513299158502</v>
      </c>
      <c r="F2777" s="4">
        <v>0</v>
      </c>
      <c r="G2777" s="4">
        <v>85.96</v>
      </c>
      <c r="H2777" s="4">
        <v>39.75</v>
      </c>
      <c r="I2777" s="5">
        <f t="shared" si="86"/>
        <v>525.53999999999974</v>
      </c>
      <c r="J2777" s="11" t="str">
        <f t="shared" si="87"/>
        <v>P0232|Apr</v>
      </c>
    </row>
    <row r="2778" spans="1:10" ht="15" customHeight="1" x14ac:dyDescent="0.25">
      <c r="A2778" s="2" t="s">
        <v>499</v>
      </c>
      <c r="B2778" s="2" t="s">
        <v>3</v>
      </c>
      <c r="C2778" s="4">
        <v>38.896884020882403</v>
      </c>
      <c r="D2778" s="4">
        <v>12.34</v>
      </c>
      <c r="E2778" s="4">
        <v>353.24311597911799</v>
      </c>
      <c r="F2778" s="4">
        <v>0</v>
      </c>
      <c r="G2778" s="4">
        <v>85.96</v>
      </c>
      <c r="H2778" s="4">
        <v>258.49</v>
      </c>
      <c r="I2778" s="5">
        <f t="shared" si="86"/>
        <v>748.93000000000029</v>
      </c>
      <c r="J2778" s="11" t="str">
        <f t="shared" si="87"/>
        <v>P0232|May</v>
      </c>
    </row>
    <row r="2779" spans="1:10" ht="15" customHeight="1" x14ac:dyDescent="0.25">
      <c r="A2779" s="2" t="s">
        <v>499</v>
      </c>
      <c r="B2779" s="2" t="s">
        <v>4</v>
      </c>
      <c r="C2779" s="4">
        <v>15.114020264749101</v>
      </c>
      <c r="D2779" s="4">
        <v>9.1199999999999992</v>
      </c>
      <c r="E2779" s="4">
        <v>351.39597973525099</v>
      </c>
      <c r="F2779" s="4">
        <v>0</v>
      </c>
      <c r="G2779" s="4">
        <v>85.96</v>
      </c>
      <c r="H2779" s="4">
        <v>334.92</v>
      </c>
      <c r="I2779" s="5">
        <f t="shared" si="86"/>
        <v>796.5100000000001</v>
      </c>
      <c r="J2779" s="11" t="str">
        <f t="shared" si="87"/>
        <v>P0232|Jun</v>
      </c>
    </row>
    <row r="2780" spans="1:10" ht="15" customHeight="1" x14ac:dyDescent="0.25">
      <c r="A2780" s="2" t="s">
        <v>499</v>
      </c>
      <c r="B2780" s="2" t="s">
        <v>5</v>
      </c>
      <c r="C2780" s="4">
        <v>45.198704602968299</v>
      </c>
      <c r="D2780" s="4">
        <v>4.04</v>
      </c>
      <c r="E2780" s="4">
        <v>419.86129539703199</v>
      </c>
      <c r="F2780" s="4">
        <v>0</v>
      </c>
      <c r="G2780" s="4">
        <v>85.96</v>
      </c>
      <c r="H2780" s="4">
        <v>897.77</v>
      </c>
      <c r="I2780" s="5">
        <f t="shared" si="86"/>
        <v>1452.8300000000004</v>
      </c>
      <c r="J2780" s="11" t="str">
        <f t="shared" si="87"/>
        <v>P0232|Jul</v>
      </c>
    </row>
    <row r="2781" spans="1:10" ht="15" customHeight="1" x14ac:dyDescent="0.25">
      <c r="A2781" s="2" t="s">
        <v>499</v>
      </c>
      <c r="B2781" s="2" t="s">
        <v>6</v>
      </c>
      <c r="C2781" s="4">
        <v>12.8517454063409</v>
      </c>
      <c r="D2781" s="4">
        <v>4.04</v>
      </c>
      <c r="E2781" s="4">
        <v>448.19825459365899</v>
      </c>
      <c r="F2781" s="4">
        <v>0</v>
      </c>
      <c r="G2781" s="4">
        <v>85.96</v>
      </c>
      <c r="H2781" s="4">
        <v>828.13</v>
      </c>
      <c r="I2781" s="5">
        <f t="shared" si="86"/>
        <v>1379.1799999999998</v>
      </c>
      <c r="J2781" s="11" t="str">
        <f t="shared" si="87"/>
        <v>P0232|Aug</v>
      </c>
    </row>
    <row r="2782" spans="1:10" ht="15" customHeight="1" x14ac:dyDescent="0.25">
      <c r="A2782" s="2" t="s">
        <v>499</v>
      </c>
      <c r="B2782" s="2" t="s">
        <v>7</v>
      </c>
      <c r="C2782" s="4">
        <v>15.5950078928746</v>
      </c>
      <c r="D2782" s="4">
        <v>14.92</v>
      </c>
      <c r="E2782" s="4">
        <v>355.99499210712497</v>
      </c>
      <c r="F2782" s="4">
        <v>0</v>
      </c>
      <c r="G2782" s="4">
        <v>85.96</v>
      </c>
      <c r="H2782" s="4">
        <v>177.3</v>
      </c>
      <c r="I2782" s="5">
        <f t="shared" si="86"/>
        <v>649.76999999999953</v>
      </c>
      <c r="J2782" s="11" t="str">
        <f t="shared" si="87"/>
        <v>P0232|Sep</v>
      </c>
    </row>
    <row r="2783" spans="1:10" ht="15" customHeight="1" x14ac:dyDescent="0.25">
      <c r="A2783" s="2" t="s">
        <v>499</v>
      </c>
      <c r="B2783" s="2" t="s">
        <v>8</v>
      </c>
      <c r="C2783" s="4">
        <v>15.544953968513401</v>
      </c>
      <c r="D2783" s="4">
        <v>9.76</v>
      </c>
      <c r="E2783" s="4">
        <v>361.41504603148701</v>
      </c>
      <c r="F2783" s="4">
        <v>0</v>
      </c>
      <c r="G2783" s="4">
        <v>85.96</v>
      </c>
      <c r="H2783" s="4">
        <v>122.63</v>
      </c>
      <c r="I2783" s="5">
        <f t="shared" si="86"/>
        <v>595.3100000000004</v>
      </c>
      <c r="J2783" s="11" t="str">
        <f t="shared" si="87"/>
        <v>P0232|Oct</v>
      </c>
    </row>
    <row r="2784" spans="1:10" ht="15" customHeight="1" x14ac:dyDescent="0.25">
      <c r="A2784" s="2" t="s">
        <v>499</v>
      </c>
      <c r="B2784" s="2" t="s">
        <v>9</v>
      </c>
      <c r="C2784" s="4">
        <v>14.2107285959262</v>
      </c>
      <c r="D2784" s="4">
        <v>4.0599999999999996</v>
      </c>
      <c r="E2784" s="4">
        <v>330.39474674808702</v>
      </c>
      <c r="F2784" s="4">
        <v>104.224524655987</v>
      </c>
      <c r="G2784" s="4">
        <v>85.96</v>
      </c>
      <c r="H2784" s="4">
        <v>31.64</v>
      </c>
      <c r="I2784" s="5">
        <f t="shared" si="86"/>
        <v>570.49000000000024</v>
      </c>
      <c r="J2784" s="11" t="str">
        <f t="shared" si="87"/>
        <v>P0232|Nov</v>
      </c>
    </row>
    <row r="2785" spans="1:10" ht="15" customHeight="1" x14ac:dyDescent="0.25">
      <c r="A2785" s="2" t="s">
        <v>499</v>
      </c>
      <c r="B2785" s="2" t="s">
        <v>10</v>
      </c>
      <c r="C2785" s="4">
        <v>16.062235958075799</v>
      </c>
      <c r="D2785" s="4">
        <v>7.89</v>
      </c>
      <c r="E2785" s="4">
        <v>716.28890083310898</v>
      </c>
      <c r="F2785" s="4">
        <v>75.318863208814804</v>
      </c>
      <c r="G2785" s="4">
        <v>85.96</v>
      </c>
      <c r="H2785" s="4">
        <v>55.84</v>
      </c>
      <c r="I2785" s="5">
        <f t="shared" si="86"/>
        <v>957.35999999999967</v>
      </c>
      <c r="J2785" s="11" t="str">
        <f t="shared" si="87"/>
        <v>P0232|Dec</v>
      </c>
    </row>
    <row r="2786" spans="1:10" ht="15" customHeight="1" x14ac:dyDescent="0.25">
      <c r="A2786" s="2" t="s">
        <v>499</v>
      </c>
      <c r="B2786" s="2" t="s">
        <v>11</v>
      </c>
      <c r="C2786" s="4">
        <v>14.085850035369001</v>
      </c>
      <c r="D2786" s="4">
        <v>12.43</v>
      </c>
      <c r="E2786" s="4">
        <v>727.72297638697103</v>
      </c>
      <c r="F2786" s="4">
        <v>76.521173577660306</v>
      </c>
      <c r="G2786" s="4">
        <v>85.96</v>
      </c>
      <c r="H2786" s="4">
        <v>55.84</v>
      </c>
      <c r="I2786" s="5">
        <f t="shared" si="86"/>
        <v>972.5600000000004</v>
      </c>
      <c r="J2786" s="11" t="str">
        <f t="shared" si="87"/>
        <v>P0232|Jan</v>
      </c>
    </row>
    <row r="2787" spans="1:10" ht="15" customHeight="1" x14ac:dyDescent="0.25">
      <c r="A2787" s="2" t="s">
        <v>499</v>
      </c>
      <c r="B2787" s="2" t="s">
        <v>12</v>
      </c>
      <c r="C2787" s="4">
        <v>10.8305364845256</v>
      </c>
      <c r="D2787" s="4">
        <v>9.6300000000000008</v>
      </c>
      <c r="E2787" s="4">
        <v>629.515991174541</v>
      </c>
      <c r="F2787" s="4">
        <v>79.433472340933093</v>
      </c>
      <c r="G2787" s="4">
        <v>85.96</v>
      </c>
      <c r="H2787" s="4">
        <v>55.84</v>
      </c>
      <c r="I2787" s="5">
        <f t="shared" si="86"/>
        <v>871.20999999999981</v>
      </c>
      <c r="J2787" s="11" t="str">
        <f t="shared" si="87"/>
        <v>P0232|Feb</v>
      </c>
    </row>
    <row r="2788" spans="1:10" ht="15" customHeight="1" x14ac:dyDescent="0.25">
      <c r="A2788" s="2" t="s">
        <v>499</v>
      </c>
      <c r="B2788" s="2" t="s">
        <v>13</v>
      </c>
      <c r="C2788" s="4">
        <v>18.822576605318901</v>
      </c>
      <c r="D2788" s="4">
        <v>7.83</v>
      </c>
      <c r="E2788" s="4">
        <v>530.46813171115002</v>
      </c>
      <c r="F2788" s="4">
        <v>83.669291683531299</v>
      </c>
      <c r="G2788" s="4">
        <v>85.96</v>
      </c>
      <c r="H2788" s="4">
        <v>55.84</v>
      </c>
      <c r="I2788" s="5">
        <f t="shared" si="86"/>
        <v>782.59000000000026</v>
      </c>
      <c r="J2788" s="11" t="str">
        <f t="shared" si="87"/>
        <v>P0232|Mar</v>
      </c>
    </row>
    <row r="2789" spans="1:10" ht="15" customHeight="1" x14ac:dyDescent="0.25">
      <c r="A2789" s="2" t="s">
        <v>501</v>
      </c>
      <c r="B2789" s="2" t="s">
        <v>2</v>
      </c>
      <c r="C2789" s="4">
        <v>79.630286608466506</v>
      </c>
      <c r="D2789" s="4">
        <v>14.08</v>
      </c>
      <c r="E2789" s="4">
        <v>531.53971339153304</v>
      </c>
      <c r="F2789" s="4">
        <v>0</v>
      </c>
      <c r="G2789" s="4">
        <v>85.96</v>
      </c>
      <c r="H2789" s="4">
        <v>79.5</v>
      </c>
      <c r="I2789" s="5">
        <f t="shared" si="86"/>
        <v>790.70999999999958</v>
      </c>
      <c r="J2789" s="11" t="str">
        <f t="shared" si="87"/>
        <v>P0233|Apr</v>
      </c>
    </row>
    <row r="2790" spans="1:10" ht="15" customHeight="1" x14ac:dyDescent="0.25">
      <c r="A2790" s="2" t="s">
        <v>501</v>
      </c>
      <c r="B2790" s="2" t="s">
        <v>3</v>
      </c>
      <c r="C2790" s="4">
        <v>63.446530294306903</v>
      </c>
      <c r="D2790" s="4">
        <v>7.51</v>
      </c>
      <c r="E2790" s="4">
        <v>535.65346970569306</v>
      </c>
      <c r="F2790" s="4">
        <v>0</v>
      </c>
      <c r="G2790" s="4">
        <v>85.96</v>
      </c>
      <c r="H2790" s="4">
        <v>516.99</v>
      </c>
      <c r="I2790" s="5">
        <f t="shared" si="86"/>
        <v>1209.56</v>
      </c>
      <c r="J2790" s="11" t="str">
        <f t="shared" si="87"/>
        <v>P0233|May</v>
      </c>
    </row>
    <row r="2791" spans="1:10" ht="15" customHeight="1" x14ac:dyDescent="0.25">
      <c r="A2791" s="2" t="s">
        <v>501</v>
      </c>
      <c r="B2791" s="2" t="s">
        <v>4</v>
      </c>
      <c r="C2791" s="4">
        <v>54.142948497558997</v>
      </c>
      <c r="D2791" s="4">
        <v>11.59</v>
      </c>
      <c r="E2791" s="4">
        <v>532.15705150244105</v>
      </c>
      <c r="F2791" s="4">
        <v>0</v>
      </c>
      <c r="G2791" s="4">
        <v>85.96</v>
      </c>
      <c r="H2791" s="4">
        <v>669.84</v>
      </c>
      <c r="I2791" s="5">
        <f t="shared" si="86"/>
        <v>1353.69</v>
      </c>
      <c r="J2791" s="11" t="str">
        <f t="shared" si="87"/>
        <v>P0233|Jun</v>
      </c>
    </row>
    <row r="2792" spans="1:10" ht="15" customHeight="1" x14ac:dyDescent="0.25">
      <c r="A2792" s="2" t="s">
        <v>501</v>
      </c>
      <c r="B2792" s="2" t="s">
        <v>5</v>
      </c>
      <c r="C2792" s="4">
        <v>68.193850170716999</v>
      </c>
      <c r="D2792" s="4">
        <v>12.97</v>
      </c>
      <c r="E2792" s="4">
        <v>518.22614982928303</v>
      </c>
      <c r="F2792" s="4">
        <v>0</v>
      </c>
      <c r="G2792" s="4">
        <v>85.96</v>
      </c>
      <c r="H2792" s="4">
        <v>1795.54</v>
      </c>
      <c r="I2792" s="5">
        <f t="shared" si="86"/>
        <v>2480.89</v>
      </c>
      <c r="J2792" s="11" t="str">
        <f t="shared" si="87"/>
        <v>P0233|Jul</v>
      </c>
    </row>
    <row r="2793" spans="1:10" ht="15" customHeight="1" x14ac:dyDescent="0.25">
      <c r="A2793" s="2" t="s">
        <v>501</v>
      </c>
      <c r="B2793" s="2" t="s">
        <v>6</v>
      </c>
      <c r="C2793" s="4">
        <v>13.110804073642701</v>
      </c>
      <c r="D2793" s="4">
        <v>4.04</v>
      </c>
      <c r="E2793" s="4">
        <v>685.84919592635697</v>
      </c>
      <c r="F2793" s="4">
        <v>0</v>
      </c>
      <c r="G2793" s="4">
        <v>85.96</v>
      </c>
      <c r="H2793" s="4">
        <v>1656.27</v>
      </c>
      <c r="I2793" s="5">
        <f t="shared" si="86"/>
        <v>2445.2299999999996</v>
      </c>
      <c r="J2793" s="11" t="str">
        <f t="shared" si="87"/>
        <v>P0233|Aug</v>
      </c>
    </row>
    <row r="2794" spans="1:10" ht="15" customHeight="1" x14ac:dyDescent="0.25">
      <c r="A2794" s="2" t="s">
        <v>501</v>
      </c>
      <c r="B2794" s="2" t="s">
        <v>7</v>
      </c>
      <c r="C2794" s="4">
        <v>86.646894894114595</v>
      </c>
      <c r="D2794" s="4">
        <v>10.39</v>
      </c>
      <c r="E2794" s="4">
        <v>521.30310510588504</v>
      </c>
      <c r="F2794" s="4">
        <v>0</v>
      </c>
      <c r="G2794" s="4">
        <v>85.96</v>
      </c>
      <c r="H2794" s="4">
        <v>354.6</v>
      </c>
      <c r="I2794" s="5">
        <f t="shared" si="86"/>
        <v>1058.8999999999996</v>
      </c>
      <c r="J2794" s="11" t="str">
        <f t="shared" si="87"/>
        <v>P0233|Sep</v>
      </c>
    </row>
    <row r="2795" spans="1:10" ht="15" customHeight="1" x14ac:dyDescent="0.25">
      <c r="A2795" s="2" t="s">
        <v>501</v>
      </c>
      <c r="B2795" s="2" t="s">
        <v>8</v>
      </c>
      <c r="C2795" s="4">
        <v>46.047080536912802</v>
      </c>
      <c r="D2795" s="4">
        <v>16.920000000000002</v>
      </c>
      <c r="E2795" s="4">
        <v>550.56291946308704</v>
      </c>
      <c r="F2795" s="4">
        <v>0</v>
      </c>
      <c r="G2795" s="4">
        <v>85.96</v>
      </c>
      <c r="H2795" s="4">
        <v>245.27</v>
      </c>
      <c r="I2795" s="5">
        <f t="shared" si="86"/>
        <v>944.75999999999988</v>
      </c>
      <c r="J2795" s="11" t="str">
        <f t="shared" si="87"/>
        <v>P0233|Oct</v>
      </c>
    </row>
    <row r="2796" spans="1:10" ht="15" customHeight="1" x14ac:dyDescent="0.25">
      <c r="A2796" s="2" t="s">
        <v>501</v>
      </c>
      <c r="B2796" s="2" t="s">
        <v>9</v>
      </c>
      <c r="C2796" s="4">
        <v>44.765832098499303</v>
      </c>
      <c r="D2796" s="4">
        <v>9.6</v>
      </c>
      <c r="E2796" s="4">
        <v>494.69148907508702</v>
      </c>
      <c r="F2796" s="4">
        <v>156.052678826414</v>
      </c>
      <c r="G2796" s="4">
        <v>85.96</v>
      </c>
      <c r="H2796" s="4">
        <v>63.29</v>
      </c>
      <c r="I2796" s="5">
        <f t="shared" si="86"/>
        <v>854.36000000000024</v>
      </c>
      <c r="J2796" s="11" t="str">
        <f t="shared" si="87"/>
        <v>P0233|Nov</v>
      </c>
    </row>
    <row r="2797" spans="1:10" ht="15" customHeight="1" x14ac:dyDescent="0.25">
      <c r="A2797" s="2" t="s">
        <v>501</v>
      </c>
      <c r="B2797" s="2" t="s">
        <v>10</v>
      </c>
      <c r="C2797" s="4">
        <v>34.425186044703999</v>
      </c>
      <c r="D2797" s="4">
        <v>11.6</v>
      </c>
      <c r="E2797" s="4">
        <v>1077.2322144371999</v>
      </c>
      <c r="F2797" s="4">
        <v>113.272599518094</v>
      </c>
      <c r="G2797" s="4">
        <v>85.96</v>
      </c>
      <c r="H2797" s="4">
        <v>111.67</v>
      </c>
      <c r="I2797" s="5">
        <f t="shared" si="86"/>
        <v>1434.159999999998</v>
      </c>
      <c r="J2797" s="11" t="str">
        <f t="shared" si="87"/>
        <v>P0233|Dec</v>
      </c>
    </row>
    <row r="2798" spans="1:10" ht="15" customHeight="1" x14ac:dyDescent="0.25">
      <c r="A2798" s="2" t="s">
        <v>501</v>
      </c>
      <c r="B2798" s="2" t="s">
        <v>11</v>
      </c>
      <c r="C2798" s="4">
        <v>27.288082493702799</v>
      </c>
      <c r="D2798" s="4">
        <v>14.49</v>
      </c>
      <c r="E2798" s="4">
        <v>949.90160579345104</v>
      </c>
      <c r="F2798" s="4">
        <v>119.860311712846</v>
      </c>
      <c r="G2798" s="4">
        <v>85.96</v>
      </c>
      <c r="H2798" s="4">
        <v>111.67</v>
      </c>
      <c r="I2798" s="5">
        <f t="shared" si="86"/>
        <v>1309.1699999999998</v>
      </c>
      <c r="J2798" s="11" t="str">
        <f t="shared" si="87"/>
        <v>P0233|Jan</v>
      </c>
    </row>
    <row r="2799" spans="1:10" ht="15" customHeight="1" x14ac:dyDescent="0.25">
      <c r="A2799" s="2" t="s">
        <v>501</v>
      </c>
      <c r="B2799" s="2" t="s">
        <v>12</v>
      </c>
      <c r="C2799" s="4">
        <v>19.217537151926098</v>
      </c>
      <c r="D2799" s="4">
        <v>10.38</v>
      </c>
      <c r="E2799" s="4">
        <v>811.09988938585104</v>
      </c>
      <c r="F2799" s="4">
        <v>127.932573462223</v>
      </c>
      <c r="G2799" s="4">
        <v>85.96</v>
      </c>
      <c r="H2799" s="4">
        <v>111.67</v>
      </c>
      <c r="I2799" s="5">
        <f t="shared" si="86"/>
        <v>1166.2600000000002</v>
      </c>
      <c r="J2799" s="11" t="str">
        <f t="shared" si="87"/>
        <v>P0233|Feb</v>
      </c>
    </row>
    <row r="2800" spans="1:10" ht="15" customHeight="1" x14ac:dyDescent="0.25">
      <c r="A2800" s="2" t="s">
        <v>501</v>
      </c>
      <c r="B2800" s="2" t="s">
        <v>13</v>
      </c>
      <c r="C2800" s="4">
        <v>41.416417673865702</v>
      </c>
      <c r="D2800" s="4">
        <v>8.61</v>
      </c>
      <c r="E2800" s="4">
        <v>645.196750544878</v>
      </c>
      <c r="F2800" s="4">
        <v>135.68683178125599</v>
      </c>
      <c r="G2800" s="4">
        <v>85.96</v>
      </c>
      <c r="H2800" s="4">
        <v>111.67</v>
      </c>
      <c r="I2800" s="5">
        <f t="shared" si="86"/>
        <v>1028.5399999999997</v>
      </c>
      <c r="J2800" s="11" t="str">
        <f t="shared" si="87"/>
        <v>P0233|Mar</v>
      </c>
    </row>
    <row r="2801" spans="1:10" ht="15" customHeight="1" x14ac:dyDescent="0.25">
      <c r="A2801" s="2" t="s">
        <v>503</v>
      </c>
      <c r="B2801" s="2" t="s">
        <v>2</v>
      </c>
      <c r="C2801" s="4">
        <v>16.358573296290199</v>
      </c>
      <c r="D2801" s="4">
        <v>4.04</v>
      </c>
      <c r="E2801" s="4">
        <v>380.33142670371001</v>
      </c>
      <c r="F2801" s="4">
        <v>0</v>
      </c>
      <c r="G2801" s="4">
        <v>85.96</v>
      </c>
      <c r="H2801" s="4">
        <v>39.75</v>
      </c>
      <c r="I2801" s="5">
        <f t="shared" si="86"/>
        <v>526.44000000000017</v>
      </c>
      <c r="J2801" s="11" t="str">
        <f t="shared" si="87"/>
        <v>P0234|Apr</v>
      </c>
    </row>
    <row r="2802" spans="1:10" ht="15" customHeight="1" x14ac:dyDescent="0.25">
      <c r="A2802" s="2" t="s">
        <v>503</v>
      </c>
      <c r="B2802" s="2" t="s">
        <v>3</v>
      </c>
      <c r="C2802" s="4">
        <v>15.1985574985019</v>
      </c>
      <c r="D2802" s="4">
        <v>4.04</v>
      </c>
      <c r="E2802" s="4">
        <v>353.361442501498</v>
      </c>
      <c r="F2802" s="4">
        <v>0</v>
      </c>
      <c r="G2802" s="4">
        <v>85.96</v>
      </c>
      <c r="H2802" s="4">
        <v>258.49</v>
      </c>
      <c r="I2802" s="5">
        <f t="shared" si="86"/>
        <v>717.05</v>
      </c>
      <c r="J2802" s="11" t="str">
        <f t="shared" si="87"/>
        <v>P0234|May</v>
      </c>
    </row>
    <row r="2803" spans="1:10" ht="15" customHeight="1" x14ac:dyDescent="0.25">
      <c r="A2803" s="2" t="s">
        <v>503</v>
      </c>
      <c r="B2803" s="2" t="s">
        <v>4</v>
      </c>
      <c r="C2803" s="4">
        <v>15.0521637522471</v>
      </c>
      <c r="D2803" s="4">
        <v>9.91</v>
      </c>
      <c r="E2803" s="4">
        <v>349.95783624775299</v>
      </c>
      <c r="F2803" s="4">
        <v>0</v>
      </c>
      <c r="G2803" s="4">
        <v>85.96</v>
      </c>
      <c r="H2803" s="4">
        <v>334.92</v>
      </c>
      <c r="I2803" s="5">
        <f t="shared" si="86"/>
        <v>795.80000000000007</v>
      </c>
      <c r="J2803" s="11" t="str">
        <f t="shared" si="87"/>
        <v>P0234|Jun</v>
      </c>
    </row>
    <row r="2804" spans="1:10" ht="15" customHeight="1" x14ac:dyDescent="0.25">
      <c r="A2804" s="2" t="s">
        <v>503</v>
      </c>
      <c r="B2804" s="2" t="s">
        <v>5</v>
      </c>
      <c r="C2804" s="4">
        <v>28.478265698419499</v>
      </c>
      <c r="D2804" s="4">
        <v>4.04</v>
      </c>
      <c r="E2804" s="4">
        <v>444.34173430158</v>
      </c>
      <c r="F2804" s="4">
        <v>0</v>
      </c>
      <c r="G2804" s="4">
        <v>85.96</v>
      </c>
      <c r="H2804" s="4">
        <v>897.77</v>
      </c>
      <c r="I2804" s="5">
        <f t="shared" si="86"/>
        <v>1460.5899999999995</v>
      </c>
      <c r="J2804" s="11" t="str">
        <f t="shared" si="87"/>
        <v>P0234|Jul</v>
      </c>
    </row>
    <row r="2805" spans="1:10" ht="15" customHeight="1" x14ac:dyDescent="0.25">
      <c r="A2805" s="2" t="s">
        <v>503</v>
      </c>
      <c r="B2805" s="2" t="s">
        <v>6</v>
      </c>
      <c r="C2805" s="4">
        <v>12.719339396840599</v>
      </c>
      <c r="D2805" s="4">
        <v>11.51</v>
      </c>
      <c r="E2805" s="4">
        <v>443.580660603159</v>
      </c>
      <c r="F2805" s="4">
        <v>0</v>
      </c>
      <c r="G2805" s="4">
        <v>85.96</v>
      </c>
      <c r="H2805" s="4">
        <v>828.13</v>
      </c>
      <c r="I2805" s="5">
        <f t="shared" si="86"/>
        <v>1381.8999999999996</v>
      </c>
      <c r="J2805" s="11" t="str">
        <f t="shared" si="87"/>
        <v>P0234|Aug</v>
      </c>
    </row>
    <row r="2806" spans="1:10" ht="15" customHeight="1" x14ac:dyDescent="0.25">
      <c r="A2806" s="2" t="s">
        <v>503</v>
      </c>
      <c r="B2806" s="2" t="s">
        <v>7</v>
      </c>
      <c r="C2806" s="4">
        <v>15.3931993245084</v>
      </c>
      <c r="D2806" s="4">
        <v>10.23</v>
      </c>
      <c r="E2806" s="4">
        <v>357.886800675492</v>
      </c>
      <c r="F2806" s="4">
        <v>0</v>
      </c>
      <c r="G2806" s="4">
        <v>85.96</v>
      </c>
      <c r="H2806" s="4">
        <v>177.3</v>
      </c>
      <c r="I2806" s="5">
        <f t="shared" si="86"/>
        <v>646.77000000000044</v>
      </c>
      <c r="J2806" s="11" t="str">
        <f t="shared" si="87"/>
        <v>P0234|Sep</v>
      </c>
    </row>
    <row r="2807" spans="1:10" ht="15" customHeight="1" x14ac:dyDescent="0.25">
      <c r="A2807" s="2" t="s">
        <v>503</v>
      </c>
      <c r="B2807" s="2" t="s">
        <v>8</v>
      </c>
      <c r="C2807" s="4">
        <v>16.649197480588601</v>
      </c>
      <c r="D2807" s="4">
        <v>4.87</v>
      </c>
      <c r="E2807" s="4">
        <v>358.66080251941099</v>
      </c>
      <c r="F2807" s="4">
        <v>0</v>
      </c>
      <c r="G2807" s="4">
        <v>85.96</v>
      </c>
      <c r="H2807" s="4">
        <v>122.63</v>
      </c>
      <c r="I2807" s="5">
        <f t="shared" si="86"/>
        <v>588.76999999999953</v>
      </c>
      <c r="J2807" s="11" t="str">
        <f t="shared" si="87"/>
        <v>P0234|Oct</v>
      </c>
    </row>
    <row r="2808" spans="1:10" ht="15" customHeight="1" x14ac:dyDescent="0.25">
      <c r="A2808" s="2" t="s">
        <v>503</v>
      </c>
      <c r="B2808" s="2" t="s">
        <v>9</v>
      </c>
      <c r="C2808" s="4">
        <v>14.058752352670499</v>
      </c>
      <c r="D2808" s="4">
        <v>4.04</v>
      </c>
      <c r="E2808" s="4">
        <v>326.86134928269701</v>
      </c>
      <c r="F2808" s="4">
        <v>103.109898364633</v>
      </c>
      <c r="G2808" s="4">
        <v>85.96</v>
      </c>
      <c r="H2808" s="4">
        <v>31.64</v>
      </c>
      <c r="I2808" s="5">
        <f t="shared" si="86"/>
        <v>565.67000000000053</v>
      </c>
      <c r="J2808" s="11" t="str">
        <f t="shared" si="87"/>
        <v>P0234|Nov</v>
      </c>
    </row>
    <row r="2809" spans="1:10" ht="15" customHeight="1" x14ac:dyDescent="0.25">
      <c r="A2809" s="2" t="s">
        <v>503</v>
      </c>
      <c r="B2809" s="2" t="s">
        <v>10</v>
      </c>
      <c r="C2809" s="4">
        <v>10.638789590273401</v>
      </c>
      <c r="D2809" s="4">
        <v>4.04</v>
      </c>
      <c r="E2809" s="4">
        <v>715.57718518017498</v>
      </c>
      <c r="F2809" s="4">
        <v>75.244025229551696</v>
      </c>
      <c r="G2809" s="4">
        <v>85.96</v>
      </c>
      <c r="H2809" s="4">
        <v>55.84</v>
      </c>
      <c r="I2809" s="5">
        <f t="shared" si="86"/>
        <v>947.30000000000007</v>
      </c>
      <c r="J2809" s="11" t="str">
        <f t="shared" si="87"/>
        <v>P0234|Dec</v>
      </c>
    </row>
    <row r="2810" spans="1:10" ht="15" customHeight="1" x14ac:dyDescent="0.25">
      <c r="A2810" s="2" t="s">
        <v>503</v>
      </c>
      <c r="B2810" s="2" t="s">
        <v>11</v>
      </c>
      <c r="C2810" s="4">
        <v>39.340088307815797</v>
      </c>
      <c r="D2810" s="4">
        <v>5</v>
      </c>
      <c r="E2810" s="4">
        <v>626.02672171569498</v>
      </c>
      <c r="F2810" s="4">
        <v>78.993189976489504</v>
      </c>
      <c r="G2810" s="4">
        <v>85.96</v>
      </c>
      <c r="H2810" s="4">
        <v>55.84</v>
      </c>
      <c r="I2810" s="5">
        <f t="shared" si="86"/>
        <v>891.16000000000031</v>
      </c>
      <c r="J2810" s="11" t="str">
        <f t="shared" si="87"/>
        <v>P0234|Jan</v>
      </c>
    </row>
    <row r="2811" spans="1:10" ht="15" customHeight="1" x14ac:dyDescent="0.25">
      <c r="A2811" s="2" t="s">
        <v>503</v>
      </c>
      <c r="B2811" s="2" t="s">
        <v>12</v>
      </c>
      <c r="C2811" s="4">
        <v>18.706866798447201</v>
      </c>
      <c r="D2811" s="4">
        <v>4.04</v>
      </c>
      <c r="E2811" s="4">
        <v>532.32151277715604</v>
      </c>
      <c r="F2811" s="4">
        <v>83.961620424396898</v>
      </c>
      <c r="G2811" s="4">
        <v>85.96</v>
      </c>
      <c r="H2811" s="4">
        <v>55.84</v>
      </c>
      <c r="I2811" s="5">
        <f t="shared" si="86"/>
        <v>780.83000000000015</v>
      </c>
      <c r="J2811" s="11" t="str">
        <f t="shared" si="87"/>
        <v>P0234|Feb</v>
      </c>
    </row>
    <row r="2812" spans="1:10" ht="15" customHeight="1" x14ac:dyDescent="0.25">
      <c r="A2812" s="2" t="s">
        <v>503</v>
      </c>
      <c r="B2812" s="2" t="s">
        <v>13</v>
      </c>
      <c r="C2812" s="4">
        <v>18.157426120114401</v>
      </c>
      <c r="D2812" s="4">
        <v>4.04</v>
      </c>
      <c r="E2812" s="4">
        <v>529.09056244041903</v>
      </c>
      <c r="F2812" s="4">
        <v>83.452011439466204</v>
      </c>
      <c r="G2812" s="4">
        <v>85.96</v>
      </c>
      <c r="H2812" s="4">
        <v>55.84</v>
      </c>
      <c r="I2812" s="5">
        <f t="shared" si="86"/>
        <v>776.53999999999974</v>
      </c>
      <c r="J2812" s="11" t="str">
        <f t="shared" si="87"/>
        <v>P0234|Mar</v>
      </c>
    </row>
    <row r="2813" spans="1:10" ht="15" customHeight="1" x14ac:dyDescent="0.25">
      <c r="A2813" s="2" t="s">
        <v>505</v>
      </c>
      <c r="B2813" s="2" t="s">
        <v>2</v>
      </c>
      <c r="C2813" s="4">
        <v>69.374841213831999</v>
      </c>
      <c r="D2813" s="4">
        <v>14.99</v>
      </c>
      <c r="E2813" s="4">
        <v>545.575158786168</v>
      </c>
      <c r="F2813" s="4">
        <v>0</v>
      </c>
      <c r="G2813" s="4">
        <v>85.96</v>
      </c>
      <c r="H2813" s="4">
        <v>79.5</v>
      </c>
      <c r="I2813" s="5">
        <f t="shared" si="86"/>
        <v>795.40000000000009</v>
      </c>
      <c r="J2813" s="11" t="str">
        <f t="shared" si="87"/>
        <v>P0235|Apr</v>
      </c>
    </row>
    <row r="2814" spans="1:10" ht="15" customHeight="1" x14ac:dyDescent="0.25">
      <c r="A2814" s="2" t="s">
        <v>505</v>
      </c>
      <c r="B2814" s="2" t="s">
        <v>3</v>
      </c>
      <c r="C2814" s="4">
        <v>38.125773436670599</v>
      </c>
      <c r="D2814" s="4">
        <v>16.100000000000001</v>
      </c>
      <c r="E2814" s="4">
        <v>542.01422656332898</v>
      </c>
      <c r="F2814" s="4">
        <v>0</v>
      </c>
      <c r="G2814" s="4">
        <v>85.96</v>
      </c>
      <c r="H2814" s="4">
        <v>516.99</v>
      </c>
      <c r="I2814" s="5">
        <f t="shared" si="86"/>
        <v>1199.1899999999996</v>
      </c>
      <c r="J2814" s="11" t="str">
        <f t="shared" si="87"/>
        <v>P0235|May</v>
      </c>
    </row>
    <row r="2815" spans="1:10" ht="15" customHeight="1" x14ac:dyDescent="0.25">
      <c r="A2815" s="2" t="s">
        <v>505</v>
      </c>
      <c r="B2815" s="2" t="s">
        <v>4</v>
      </c>
      <c r="C2815" s="4">
        <v>44.782207928774199</v>
      </c>
      <c r="D2815" s="4">
        <v>9.58</v>
      </c>
      <c r="E2815" s="4">
        <v>555.307792071226</v>
      </c>
      <c r="F2815" s="4">
        <v>0</v>
      </c>
      <c r="G2815" s="4">
        <v>85.96</v>
      </c>
      <c r="H2815" s="4">
        <v>669.84</v>
      </c>
      <c r="I2815" s="5">
        <f t="shared" si="86"/>
        <v>1365.4700000000003</v>
      </c>
      <c r="J2815" s="11" t="str">
        <f t="shared" si="87"/>
        <v>P0235|Jun</v>
      </c>
    </row>
    <row r="2816" spans="1:10" ht="15" customHeight="1" x14ac:dyDescent="0.25">
      <c r="A2816" s="2" t="s">
        <v>505</v>
      </c>
      <c r="B2816" s="2" t="s">
        <v>5</v>
      </c>
      <c r="C2816" s="4">
        <v>58.311010452961703</v>
      </c>
      <c r="D2816" s="4">
        <v>14.79</v>
      </c>
      <c r="E2816" s="4">
        <v>669.30898954703798</v>
      </c>
      <c r="F2816" s="4">
        <v>0</v>
      </c>
      <c r="G2816" s="4">
        <v>85.96</v>
      </c>
      <c r="H2816" s="4">
        <v>1795.54</v>
      </c>
      <c r="I2816" s="5">
        <f t="shared" si="86"/>
        <v>2623.91</v>
      </c>
      <c r="J2816" s="11" t="str">
        <f t="shared" si="87"/>
        <v>P0235|Jul</v>
      </c>
    </row>
    <row r="2817" spans="1:10" ht="15" customHeight="1" x14ac:dyDescent="0.25">
      <c r="A2817" s="2" t="s">
        <v>505</v>
      </c>
      <c r="B2817" s="2" t="s">
        <v>6</v>
      </c>
      <c r="C2817" s="4">
        <v>27.304204090466399</v>
      </c>
      <c r="D2817" s="4">
        <v>18.84</v>
      </c>
      <c r="E2817" s="4">
        <v>544.84579590953399</v>
      </c>
      <c r="F2817" s="4">
        <v>0</v>
      </c>
      <c r="G2817" s="4">
        <v>85.96</v>
      </c>
      <c r="H2817" s="4">
        <v>1656.27</v>
      </c>
      <c r="I2817" s="5">
        <f t="shared" si="86"/>
        <v>2333.2200000000003</v>
      </c>
      <c r="J2817" s="11" t="str">
        <f t="shared" si="87"/>
        <v>P0235|Aug</v>
      </c>
    </row>
    <row r="2818" spans="1:10" ht="15" customHeight="1" x14ac:dyDescent="0.25">
      <c r="A2818" s="2" t="s">
        <v>505</v>
      </c>
      <c r="B2818" s="2" t="s">
        <v>7</v>
      </c>
      <c r="C2818" s="4">
        <v>61.313541277549497</v>
      </c>
      <c r="D2818" s="4">
        <v>11.78</v>
      </c>
      <c r="E2818" s="4">
        <v>531.23645872245004</v>
      </c>
      <c r="F2818" s="4">
        <v>0</v>
      </c>
      <c r="G2818" s="4">
        <v>85.96</v>
      </c>
      <c r="H2818" s="4">
        <v>354.6</v>
      </c>
      <c r="I2818" s="5">
        <f t="shared" si="86"/>
        <v>1044.8899999999994</v>
      </c>
      <c r="J2818" s="11" t="str">
        <f t="shared" si="87"/>
        <v>P0235|Sep</v>
      </c>
    </row>
    <row r="2819" spans="1:10" ht="15" customHeight="1" x14ac:dyDescent="0.25">
      <c r="A2819" s="2" t="s">
        <v>505</v>
      </c>
      <c r="B2819" s="2" t="s">
        <v>8</v>
      </c>
      <c r="C2819" s="4">
        <v>47.036499005894903</v>
      </c>
      <c r="D2819" s="4">
        <v>9.5</v>
      </c>
      <c r="E2819" s="4">
        <v>547.27350099410501</v>
      </c>
      <c r="F2819" s="4">
        <v>0</v>
      </c>
      <c r="G2819" s="4">
        <v>85.96</v>
      </c>
      <c r="H2819" s="4">
        <v>245.27</v>
      </c>
      <c r="I2819" s="5">
        <f t="shared" si="86"/>
        <v>935.04</v>
      </c>
      <c r="J2819" s="11" t="str">
        <f t="shared" si="87"/>
        <v>P0235|Oct</v>
      </c>
    </row>
    <row r="2820" spans="1:10" ht="15" customHeight="1" x14ac:dyDescent="0.25">
      <c r="A2820" s="2" t="s">
        <v>505</v>
      </c>
      <c r="B2820" s="2" t="s">
        <v>9</v>
      </c>
      <c r="C2820" s="4">
        <v>59.0145606264336</v>
      </c>
      <c r="D2820" s="4">
        <v>7.41</v>
      </c>
      <c r="E2820" s="4">
        <v>486.71802578501899</v>
      </c>
      <c r="F2820" s="4">
        <v>153.537413588547</v>
      </c>
      <c r="G2820" s="4">
        <v>85.96</v>
      </c>
      <c r="H2820" s="4">
        <v>63.29</v>
      </c>
      <c r="I2820" s="5">
        <f t="shared" si="86"/>
        <v>855.92999999999961</v>
      </c>
      <c r="J2820" s="11" t="str">
        <f t="shared" si="87"/>
        <v>P0235|Nov</v>
      </c>
    </row>
    <row r="2821" spans="1:10" ht="15" customHeight="1" x14ac:dyDescent="0.25">
      <c r="A2821" s="2" t="s">
        <v>505</v>
      </c>
      <c r="B2821" s="2" t="s">
        <v>10</v>
      </c>
      <c r="C2821" s="4">
        <v>38.4835679775573</v>
      </c>
      <c r="D2821" s="4">
        <v>13.11</v>
      </c>
      <c r="E2821" s="4">
        <v>951.99231128889801</v>
      </c>
      <c r="F2821" s="4">
        <v>120.124120733545</v>
      </c>
      <c r="G2821" s="4">
        <v>85.96</v>
      </c>
      <c r="H2821" s="4">
        <v>111.67</v>
      </c>
      <c r="I2821" s="5">
        <f t="shared" ref="I2821:I2884" si="88">SUM(C2821:H2821)</f>
        <v>1321.3400000000004</v>
      </c>
      <c r="J2821" s="11" t="str">
        <f t="shared" ref="J2821:J2884" si="89">A2821&amp;"|"&amp;B2821</f>
        <v>P0235|Dec</v>
      </c>
    </row>
    <row r="2822" spans="1:10" ht="15" customHeight="1" x14ac:dyDescent="0.25">
      <c r="A2822" s="2" t="s">
        <v>505</v>
      </c>
      <c r="B2822" s="2" t="s">
        <v>11</v>
      </c>
      <c r="C2822" s="4">
        <v>40.843289434456302</v>
      </c>
      <c r="D2822" s="4">
        <v>10.4</v>
      </c>
      <c r="E2822" s="4">
        <v>956.24586827744395</v>
      </c>
      <c r="F2822" s="4">
        <v>120.660842288099</v>
      </c>
      <c r="G2822" s="4">
        <v>85.96</v>
      </c>
      <c r="H2822" s="4">
        <v>111.67</v>
      </c>
      <c r="I2822" s="5">
        <f t="shared" si="88"/>
        <v>1325.7799999999993</v>
      </c>
      <c r="J2822" s="11" t="str">
        <f t="shared" si="89"/>
        <v>P0235|Jan</v>
      </c>
    </row>
    <row r="2823" spans="1:10" ht="15" customHeight="1" x14ac:dyDescent="0.25">
      <c r="A2823" s="2" t="s">
        <v>505</v>
      </c>
      <c r="B2823" s="2" t="s">
        <v>12</v>
      </c>
      <c r="C2823" s="4">
        <v>27.236223427090501</v>
      </c>
      <c r="D2823" s="4">
        <v>12.02</v>
      </c>
      <c r="E2823" s="4">
        <v>814.77200960361199</v>
      </c>
      <c r="F2823" s="4">
        <v>128.51176696929701</v>
      </c>
      <c r="G2823" s="4">
        <v>85.96</v>
      </c>
      <c r="H2823" s="4">
        <v>111.67</v>
      </c>
      <c r="I2823" s="5">
        <f t="shared" si="88"/>
        <v>1180.1699999999996</v>
      </c>
      <c r="J2823" s="11" t="str">
        <f t="shared" si="89"/>
        <v>P0235|Feb</v>
      </c>
    </row>
    <row r="2824" spans="1:10" ht="15" customHeight="1" x14ac:dyDescent="0.25">
      <c r="A2824" s="2" t="s">
        <v>505</v>
      </c>
      <c r="B2824" s="2" t="s">
        <v>13</v>
      </c>
      <c r="C2824" s="4">
        <v>11.6399529772966</v>
      </c>
      <c r="D2824" s="4">
        <v>7.46</v>
      </c>
      <c r="E2824" s="4">
        <v>811.87518784842803</v>
      </c>
      <c r="F2824" s="4">
        <v>128.05485917427501</v>
      </c>
      <c r="G2824" s="4">
        <v>85.96</v>
      </c>
      <c r="H2824" s="4">
        <v>111.67</v>
      </c>
      <c r="I2824" s="5">
        <f t="shared" si="88"/>
        <v>1156.6599999999999</v>
      </c>
      <c r="J2824" s="11" t="str">
        <f t="shared" si="89"/>
        <v>P0235|Mar</v>
      </c>
    </row>
    <row r="2825" spans="1:10" ht="15" customHeight="1" x14ac:dyDescent="0.25">
      <c r="A2825" s="2" t="s">
        <v>507</v>
      </c>
      <c r="B2825" s="2" t="s">
        <v>2</v>
      </c>
      <c r="C2825" s="4">
        <v>231.046367915166</v>
      </c>
      <c r="D2825" s="4">
        <v>7.95</v>
      </c>
      <c r="E2825" s="4">
        <v>365.10363208483398</v>
      </c>
      <c r="F2825" s="4">
        <v>0</v>
      </c>
      <c r="G2825" s="4">
        <v>85.96</v>
      </c>
      <c r="H2825" s="4">
        <v>59.62</v>
      </c>
      <c r="I2825" s="5">
        <f t="shared" si="88"/>
        <v>749.68</v>
      </c>
      <c r="J2825" s="11" t="str">
        <f t="shared" si="89"/>
        <v>P0236|Apr</v>
      </c>
    </row>
    <row r="2826" spans="1:10" ht="15" customHeight="1" x14ac:dyDescent="0.25">
      <c r="A2826" s="2" t="s">
        <v>507</v>
      </c>
      <c r="B2826" s="2" t="s">
        <v>3</v>
      </c>
      <c r="C2826" s="4">
        <v>83.641695645483907</v>
      </c>
      <c r="D2826" s="4">
        <v>4.83</v>
      </c>
      <c r="E2826" s="4">
        <v>410.97830435451601</v>
      </c>
      <c r="F2826" s="4">
        <v>0</v>
      </c>
      <c r="G2826" s="4">
        <v>85.96</v>
      </c>
      <c r="H2826" s="4">
        <v>387.74</v>
      </c>
      <c r="I2826" s="5">
        <f t="shared" si="88"/>
        <v>973.15</v>
      </c>
      <c r="J2826" s="11" t="str">
        <f t="shared" si="89"/>
        <v>P0236|May</v>
      </c>
    </row>
    <row r="2827" spans="1:10" ht="15" customHeight="1" x14ac:dyDescent="0.25">
      <c r="A2827" s="2" t="s">
        <v>507</v>
      </c>
      <c r="B2827" s="2" t="s">
        <v>4</v>
      </c>
      <c r="C2827" s="4">
        <v>51.968264674316799</v>
      </c>
      <c r="D2827" s="4">
        <v>10.9</v>
      </c>
      <c r="E2827" s="4">
        <v>427.46173532568298</v>
      </c>
      <c r="F2827" s="4">
        <v>0</v>
      </c>
      <c r="G2827" s="4">
        <v>85.96</v>
      </c>
      <c r="H2827" s="4">
        <v>502.38</v>
      </c>
      <c r="I2827" s="5">
        <f t="shared" si="88"/>
        <v>1078.6699999999996</v>
      </c>
      <c r="J2827" s="11" t="str">
        <f t="shared" si="89"/>
        <v>P0236|Jun</v>
      </c>
    </row>
    <row r="2828" spans="1:10" ht="15" customHeight="1" x14ac:dyDescent="0.25">
      <c r="A2828" s="2" t="s">
        <v>507</v>
      </c>
      <c r="B2828" s="2" t="s">
        <v>5</v>
      </c>
      <c r="C2828" s="4">
        <v>28.253924147243598</v>
      </c>
      <c r="D2828" s="4">
        <v>4.04</v>
      </c>
      <c r="E2828" s="4">
        <v>549.47607585275603</v>
      </c>
      <c r="F2828" s="4">
        <v>0</v>
      </c>
      <c r="G2828" s="4">
        <v>85.96</v>
      </c>
      <c r="H2828" s="4">
        <v>1346.66</v>
      </c>
      <c r="I2828" s="5">
        <f t="shared" si="88"/>
        <v>2014.3899999999999</v>
      </c>
      <c r="J2828" s="11" t="str">
        <f t="shared" si="89"/>
        <v>P0236|Jul</v>
      </c>
    </row>
    <row r="2829" spans="1:10" ht="15" customHeight="1" x14ac:dyDescent="0.25">
      <c r="A2829" s="2" t="s">
        <v>507</v>
      </c>
      <c r="B2829" s="2" t="s">
        <v>6</v>
      </c>
      <c r="C2829" s="4">
        <v>54.297152548074202</v>
      </c>
      <c r="D2829" s="4">
        <v>10.47</v>
      </c>
      <c r="E2829" s="4">
        <v>537.332847451926</v>
      </c>
      <c r="F2829" s="4">
        <v>0</v>
      </c>
      <c r="G2829" s="4">
        <v>85.96</v>
      </c>
      <c r="H2829" s="4">
        <v>1242.2</v>
      </c>
      <c r="I2829" s="5">
        <f t="shared" si="88"/>
        <v>1930.2600000000002</v>
      </c>
      <c r="J2829" s="11" t="str">
        <f t="shared" si="89"/>
        <v>P0236|Aug</v>
      </c>
    </row>
    <row r="2830" spans="1:10" ht="15" customHeight="1" x14ac:dyDescent="0.25">
      <c r="A2830" s="2" t="s">
        <v>507</v>
      </c>
      <c r="B2830" s="2" t="s">
        <v>7</v>
      </c>
      <c r="C2830" s="4">
        <v>45.486980278859399</v>
      </c>
      <c r="D2830" s="4">
        <v>10.67</v>
      </c>
      <c r="E2830" s="4">
        <v>430.36301972114097</v>
      </c>
      <c r="F2830" s="4">
        <v>0</v>
      </c>
      <c r="G2830" s="4">
        <v>85.96</v>
      </c>
      <c r="H2830" s="4">
        <v>265.95</v>
      </c>
      <c r="I2830" s="5">
        <f t="shared" si="88"/>
        <v>838.43000000000029</v>
      </c>
      <c r="J2830" s="11" t="str">
        <f t="shared" si="89"/>
        <v>P0236|Sep</v>
      </c>
    </row>
    <row r="2831" spans="1:10" ht="15" customHeight="1" x14ac:dyDescent="0.25">
      <c r="A2831" s="2" t="s">
        <v>507</v>
      </c>
      <c r="B2831" s="2" t="s">
        <v>8</v>
      </c>
      <c r="C2831" s="4">
        <v>27.912569920153601</v>
      </c>
      <c r="D2831" s="4">
        <v>4.04</v>
      </c>
      <c r="E2831" s="4">
        <v>457.09743007984599</v>
      </c>
      <c r="F2831" s="4">
        <v>0</v>
      </c>
      <c r="G2831" s="4">
        <v>85.96</v>
      </c>
      <c r="H2831" s="4">
        <v>183.95</v>
      </c>
      <c r="I2831" s="5">
        <f t="shared" si="88"/>
        <v>758.95999999999958</v>
      </c>
      <c r="J2831" s="11" t="str">
        <f t="shared" si="89"/>
        <v>P0236|Oct</v>
      </c>
    </row>
    <row r="2832" spans="1:10" ht="15" customHeight="1" x14ac:dyDescent="0.25">
      <c r="A2832" s="2" t="s">
        <v>507</v>
      </c>
      <c r="B2832" s="2" t="s">
        <v>9</v>
      </c>
      <c r="C2832" s="4">
        <v>38.242139952780697</v>
      </c>
      <c r="D2832" s="4">
        <v>10.57</v>
      </c>
      <c r="E2832" s="4">
        <v>396.74842602308502</v>
      </c>
      <c r="F2832" s="4">
        <v>125.159434024134</v>
      </c>
      <c r="G2832" s="4">
        <v>85.96</v>
      </c>
      <c r="H2832" s="4">
        <v>47.47</v>
      </c>
      <c r="I2832" s="5">
        <f t="shared" si="88"/>
        <v>704.14999999999975</v>
      </c>
      <c r="J2832" s="11" t="str">
        <f t="shared" si="89"/>
        <v>P0236|Nov</v>
      </c>
    </row>
    <row r="2833" spans="1:10" ht="15" customHeight="1" x14ac:dyDescent="0.25">
      <c r="A2833" s="2" t="s">
        <v>507</v>
      </c>
      <c r="B2833" s="2" t="s">
        <v>10</v>
      </c>
      <c r="C2833" s="4">
        <v>12.4645902792141</v>
      </c>
      <c r="D2833" s="4">
        <v>5.84</v>
      </c>
      <c r="E2833" s="4">
        <v>886.61410548086894</v>
      </c>
      <c r="F2833" s="4">
        <v>93.231304239917307</v>
      </c>
      <c r="G2833" s="4">
        <v>85.96</v>
      </c>
      <c r="H2833" s="4">
        <v>83.75</v>
      </c>
      <c r="I2833" s="5">
        <f t="shared" si="88"/>
        <v>1167.8600000000004</v>
      </c>
      <c r="J2833" s="11" t="str">
        <f t="shared" si="89"/>
        <v>P0236|Dec</v>
      </c>
    </row>
    <row r="2834" spans="1:10" ht="15" customHeight="1" x14ac:dyDescent="0.25">
      <c r="A2834" s="2" t="s">
        <v>507</v>
      </c>
      <c r="B2834" s="2" t="s">
        <v>11</v>
      </c>
      <c r="C2834" s="4">
        <v>22.5911728732118</v>
      </c>
      <c r="D2834" s="4">
        <v>14.73</v>
      </c>
      <c r="E2834" s="4">
        <v>891.53958720104799</v>
      </c>
      <c r="F2834" s="4">
        <v>93.7492399257399</v>
      </c>
      <c r="G2834" s="4">
        <v>85.96</v>
      </c>
      <c r="H2834" s="4">
        <v>83.75</v>
      </c>
      <c r="I2834" s="5">
        <f t="shared" si="88"/>
        <v>1192.3199999999997</v>
      </c>
      <c r="J2834" s="11" t="str">
        <f t="shared" si="89"/>
        <v>P0236|Jan</v>
      </c>
    </row>
    <row r="2835" spans="1:10" ht="15" customHeight="1" x14ac:dyDescent="0.25">
      <c r="A2835" s="2" t="s">
        <v>507</v>
      </c>
      <c r="B2835" s="2" t="s">
        <v>12</v>
      </c>
      <c r="C2835" s="4">
        <v>34.855326609333503</v>
      </c>
      <c r="D2835" s="4">
        <v>10.95</v>
      </c>
      <c r="E2835" s="4">
        <v>770.75660806880001</v>
      </c>
      <c r="F2835" s="4">
        <v>97.258065321866695</v>
      </c>
      <c r="G2835" s="4">
        <v>85.96</v>
      </c>
      <c r="H2835" s="4">
        <v>83.75</v>
      </c>
      <c r="I2835" s="5">
        <f t="shared" si="88"/>
        <v>1083.5300000000002</v>
      </c>
      <c r="J2835" s="11" t="str">
        <f t="shared" si="89"/>
        <v>P0236|Feb</v>
      </c>
    </row>
    <row r="2836" spans="1:10" ht="15" customHeight="1" x14ac:dyDescent="0.25">
      <c r="A2836" s="2" t="s">
        <v>507</v>
      </c>
      <c r="B2836" s="2" t="s">
        <v>13</v>
      </c>
      <c r="C2836" s="4">
        <v>13.2358171707049</v>
      </c>
      <c r="D2836" s="4">
        <v>13.97</v>
      </c>
      <c r="E2836" s="4">
        <v>653.47120202794304</v>
      </c>
      <c r="F2836" s="4">
        <v>103.072980801352</v>
      </c>
      <c r="G2836" s="4">
        <v>85.96</v>
      </c>
      <c r="H2836" s="4">
        <v>83.75</v>
      </c>
      <c r="I2836" s="5">
        <f t="shared" si="88"/>
        <v>953.46</v>
      </c>
      <c r="J2836" s="11" t="str">
        <f t="shared" si="89"/>
        <v>P0236|Mar</v>
      </c>
    </row>
    <row r="2837" spans="1:10" ht="15" customHeight="1" x14ac:dyDescent="0.25">
      <c r="A2837" s="2" t="s">
        <v>509</v>
      </c>
      <c r="B2837" s="2" t="s">
        <v>2</v>
      </c>
      <c r="C2837" s="4">
        <v>38.913778905809401</v>
      </c>
      <c r="D2837" s="4">
        <v>4.04</v>
      </c>
      <c r="E2837" s="4">
        <v>359.89622109419099</v>
      </c>
      <c r="F2837" s="4">
        <v>0</v>
      </c>
      <c r="G2837" s="4">
        <v>85.96</v>
      </c>
      <c r="H2837" s="4">
        <v>39.75</v>
      </c>
      <c r="I2837" s="5">
        <f t="shared" si="88"/>
        <v>528.5600000000004</v>
      </c>
      <c r="J2837" s="11" t="str">
        <f t="shared" si="89"/>
        <v>P0237|Apr</v>
      </c>
    </row>
    <row r="2838" spans="1:10" ht="15" customHeight="1" x14ac:dyDescent="0.25">
      <c r="A2838" s="2" t="s">
        <v>509</v>
      </c>
      <c r="B2838" s="2" t="s">
        <v>3</v>
      </c>
      <c r="C2838" s="4">
        <v>19.375018330817301</v>
      </c>
      <c r="D2838" s="4">
        <v>4.04</v>
      </c>
      <c r="E2838" s="4">
        <v>359.70498166918298</v>
      </c>
      <c r="F2838" s="4">
        <v>0</v>
      </c>
      <c r="G2838" s="4">
        <v>85.96</v>
      </c>
      <c r="H2838" s="4">
        <v>258.49</v>
      </c>
      <c r="I2838" s="5">
        <f t="shared" si="88"/>
        <v>727.57000000000028</v>
      </c>
      <c r="J2838" s="11" t="str">
        <f t="shared" si="89"/>
        <v>P0237|May</v>
      </c>
    </row>
    <row r="2839" spans="1:10" ht="15" customHeight="1" x14ac:dyDescent="0.25">
      <c r="A2839" s="2" t="s">
        <v>509</v>
      </c>
      <c r="B2839" s="2" t="s">
        <v>4</v>
      </c>
      <c r="C2839" s="4">
        <v>15.0336067984965</v>
      </c>
      <c r="D2839" s="4">
        <v>14.67</v>
      </c>
      <c r="E2839" s="4">
        <v>349.52639320150399</v>
      </c>
      <c r="F2839" s="4">
        <v>0</v>
      </c>
      <c r="G2839" s="4">
        <v>85.96</v>
      </c>
      <c r="H2839" s="4">
        <v>334.92</v>
      </c>
      <c r="I2839" s="5">
        <f t="shared" si="88"/>
        <v>800.11000000000047</v>
      </c>
      <c r="J2839" s="11" t="str">
        <f t="shared" si="89"/>
        <v>P0237|Jun</v>
      </c>
    </row>
    <row r="2840" spans="1:10" ht="15" customHeight="1" x14ac:dyDescent="0.25">
      <c r="A2840" s="2" t="s">
        <v>509</v>
      </c>
      <c r="B2840" s="2" t="s">
        <v>5</v>
      </c>
      <c r="C2840" s="4">
        <v>57.513669724770601</v>
      </c>
      <c r="D2840" s="4">
        <v>6.95</v>
      </c>
      <c r="E2840" s="4">
        <v>424.71633027522898</v>
      </c>
      <c r="F2840" s="4">
        <v>0</v>
      </c>
      <c r="G2840" s="4">
        <v>85.96</v>
      </c>
      <c r="H2840" s="4">
        <v>897.77</v>
      </c>
      <c r="I2840" s="5">
        <f t="shared" si="88"/>
        <v>1472.9099999999996</v>
      </c>
      <c r="J2840" s="11" t="str">
        <f t="shared" si="89"/>
        <v>P0237|Jul</v>
      </c>
    </row>
    <row r="2841" spans="1:10" ht="15" customHeight="1" x14ac:dyDescent="0.25">
      <c r="A2841" s="2" t="s">
        <v>509</v>
      </c>
      <c r="B2841" s="2" t="s">
        <v>6</v>
      </c>
      <c r="C2841" s="4">
        <v>12.6337633022793</v>
      </c>
      <c r="D2841" s="4">
        <v>6.71</v>
      </c>
      <c r="E2841" s="4">
        <v>440.596236697721</v>
      </c>
      <c r="F2841" s="4">
        <v>0</v>
      </c>
      <c r="G2841" s="4">
        <v>85.96</v>
      </c>
      <c r="H2841" s="4">
        <v>828.13</v>
      </c>
      <c r="I2841" s="5">
        <f t="shared" si="88"/>
        <v>1374.0300000000002</v>
      </c>
      <c r="J2841" s="11" t="str">
        <f t="shared" si="89"/>
        <v>P0237|Aug</v>
      </c>
    </row>
    <row r="2842" spans="1:10" ht="15" customHeight="1" x14ac:dyDescent="0.25">
      <c r="A2842" s="2" t="s">
        <v>509</v>
      </c>
      <c r="B2842" s="2" t="s">
        <v>7</v>
      </c>
      <c r="C2842" s="4">
        <v>16.920786833685799</v>
      </c>
      <c r="D2842" s="4">
        <v>4.04</v>
      </c>
      <c r="E2842" s="4">
        <v>354.10921316631402</v>
      </c>
      <c r="F2842" s="4">
        <v>0</v>
      </c>
      <c r="G2842" s="4">
        <v>85.96</v>
      </c>
      <c r="H2842" s="4">
        <v>177.3</v>
      </c>
      <c r="I2842" s="5">
        <f t="shared" si="88"/>
        <v>638.32999999999981</v>
      </c>
      <c r="J2842" s="11" t="str">
        <f t="shared" si="89"/>
        <v>P0237|Sep</v>
      </c>
    </row>
    <row r="2843" spans="1:10" ht="15" customHeight="1" x14ac:dyDescent="0.25">
      <c r="A2843" s="2" t="s">
        <v>509</v>
      </c>
      <c r="B2843" s="2" t="s">
        <v>8</v>
      </c>
      <c r="C2843" s="4">
        <v>63.353135833293301</v>
      </c>
      <c r="D2843" s="4">
        <v>4.04</v>
      </c>
      <c r="E2843" s="4">
        <v>345.52686416670701</v>
      </c>
      <c r="F2843" s="4">
        <v>0</v>
      </c>
      <c r="G2843" s="4">
        <v>85.96</v>
      </c>
      <c r="H2843" s="4">
        <v>122.63</v>
      </c>
      <c r="I2843" s="5">
        <f t="shared" si="88"/>
        <v>621.51000000000022</v>
      </c>
      <c r="J2843" s="11" t="str">
        <f t="shared" si="89"/>
        <v>P0237|Oct</v>
      </c>
    </row>
    <row r="2844" spans="1:10" ht="15" customHeight="1" x14ac:dyDescent="0.25">
      <c r="A2844" s="2" t="s">
        <v>509</v>
      </c>
      <c r="B2844" s="2" t="s">
        <v>9</v>
      </c>
      <c r="C2844" s="4">
        <v>14.113527123677301</v>
      </c>
      <c r="D2844" s="4">
        <v>4.04</v>
      </c>
      <c r="E2844" s="4">
        <v>328.13484461918102</v>
      </c>
      <c r="F2844" s="4">
        <v>103.51162825714199</v>
      </c>
      <c r="G2844" s="4">
        <v>85.96</v>
      </c>
      <c r="H2844" s="4">
        <v>31.64</v>
      </c>
      <c r="I2844" s="5">
        <f t="shared" si="88"/>
        <v>567.40000000000032</v>
      </c>
      <c r="J2844" s="11" t="str">
        <f t="shared" si="89"/>
        <v>P0237|Nov</v>
      </c>
    </row>
    <row r="2845" spans="1:10" ht="15" customHeight="1" x14ac:dyDescent="0.25">
      <c r="A2845" s="2" t="s">
        <v>509</v>
      </c>
      <c r="B2845" s="2" t="s">
        <v>10</v>
      </c>
      <c r="C2845" s="4">
        <v>27.707914264890999</v>
      </c>
      <c r="D2845" s="4">
        <v>8.77</v>
      </c>
      <c r="E2845" s="4">
        <v>724.24647187437904</v>
      </c>
      <c r="F2845" s="4">
        <v>76.155613860730099</v>
      </c>
      <c r="G2845" s="4">
        <v>85.96</v>
      </c>
      <c r="H2845" s="4">
        <v>55.84</v>
      </c>
      <c r="I2845" s="5">
        <f t="shared" si="88"/>
        <v>978.68000000000018</v>
      </c>
      <c r="J2845" s="11" t="str">
        <f t="shared" si="89"/>
        <v>P0237|Dec</v>
      </c>
    </row>
    <row r="2846" spans="1:10" ht="15" customHeight="1" x14ac:dyDescent="0.25">
      <c r="A2846" s="2" t="s">
        <v>509</v>
      </c>
      <c r="B2846" s="2" t="s">
        <v>11</v>
      </c>
      <c r="C2846" s="4">
        <v>13.730240677697701</v>
      </c>
      <c r="D2846" s="4">
        <v>6.82</v>
      </c>
      <c r="E2846" s="4">
        <v>621.53352862006204</v>
      </c>
      <c r="F2846" s="4">
        <v>78.426230702240503</v>
      </c>
      <c r="G2846" s="4">
        <v>85.96</v>
      </c>
      <c r="H2846" s="4">
        <v>55.84</v>
      </c>
      <c r="I2846" s="5">
        <f t="shared" si="88"/>
        <v>862.31000000000029</v>
      </c>
      <c r="J2846" s="11" t="str">
        <f t="shared" si="89"/>
        <v>P0237|Jan</v>
      </c>
    </row>
    <row r="2847" spans="1:10" ht="15" customHeight="1" x14ac:dyDescent="0.25">
      <c r="A2847" s="2" t="s">
        <v>509</v>
      </c>
      <c r="B2847" s="2" t="s">
        <v>12</v>
      </c>
      <c r="C2847" s="4">
        <v>15.2895130592995</v>
      </c>
      <c r="D2847" s="4">
        <v>4.04</v>
      </c>
      <c r="E2847" s="4">
        <v>528.15589763232902</v>
      </c>
      <c r="F2847" s="4">
        <v>83.304589308371803</v>
      </c>
      <c r="G2847" s="4">
        <v>85.96</v>
      </c>
      <c r="H2847" s="4">
        <v>55.84</v>
      </c>
      <c r="I2847" s="5">
        <f t="shared" si="88"/>
        <v>772.59000000000037</v>
      </c>
      <c r="J2847" s="11" t="str">
        <f t="shared" si="89"/>
        <v>P0237|Feb</v>
      </c>
    </row>
    <row r="2848" spans="1:10" ht="15" customHeight="1" x14ac:dyDescent="0.25">
      <c r="A2848" s="2" t="s">
        <v>509</v>
      </c>
      <c r="B2848" s="2" t="s">
        <v>13</v>
      </c>
      <c r="C2848" s="4">
        <v>22.647086882453099</v>
      </c>
      <c r="D2848" s="4">
        <v>11.57</v>
      </c>
      <c r="E2848" s="4">
        <v>527.23376869203105</v>
      </c>
      <c r="F2848" s="4">
        <v>83.159144425515805</v>
      </c>
      <c r="G2848" s="4">
        <v>85.96</v>
      </c>
      <c r="H2848" s="4">
        <v>55.84</v>
      </c>
      <c r="I2848" s="5">
        <f t="shared" si="88"/>
        <v>786.41000000000008</v>
      </c>
      <c r="J2848" s="11" t="str">
        <f t="shared" si="89"/>
        <v>P0237|Mar</v>
      </c>
    </row>
    <row r="2849" spans="1:10" ht="15" customHeight="1" x14ac:dyDescent="0.25">
      <c r="A2849" s="2" t="s">
        <v>511</v>
      </c>
      <c r="B2849" s="2" t="s">
        <v>2</v>
      </c>
      <c r="C2849" s="4">
        <v>51.110626608017299</v>
      </c>
      <c r="D2849" s="4">
        <v>4.04</v>
      </c>
      <c r="E2849" s="4">
        <v>441.94937339198299</v>
      </c>
      <c r="F2849" s="4">
        <v>0</v>
      </c>
      <c r="G2849" s="4">
        <v>85.96</v>
      </c>
      <c r="H2849" s="4">
        <v>59.62</v>
      </c>
      <c r="I2849" s="5">
        <f t="shared" si="88"/>
        <v>642.68000000000029</v>
      </c>
      <c r="J2849" s="11" t="str">
        <f t="shared" si="89"/>
        <v>P0238|Apr</v>
      </c>
    </row>
    <row r="2850" spans="1:10" ht="15" customHeight="1" x14ac:dyDescent="0.25">
      <c r="A2850" s="2" t="s">
        <v>511</v>
      </c>
      <c r="B2850" s="2" t="s">
        <v>3</v>
      </c>
      <c r="C2850" s="4">
        <v>16.979864726103798</v>
      </c>
      <c r="D2850" s="4">
        <v>11.43</v>
      </c>
      <c r="E2850" s="4">
        <v>459.03013527389601</v>
      </c>
      <c r="F2850" s="4">
        <v>0</v>
      </c>
      <c r="G2850" s="4">
        <v>85.96</v>
      </c>
      <c r="H2850" s="4">
        <v>387.74</v>
      </c>
      <c r="I2850" s="5">
        <f t="shared" si="88"/>
        <v>961.13999999999987</v>
      </c>
      <c r="J2850" s="11" t="str">
        <f t="shared" si="89"/>
        <v>P0238|May</v>
      </c>
    </row>
    <row r="2851" spans="1:10" ht="15" customHeight="1" x14ac:dyDescent="0.25">
      <c r="A2851" s="2" t="s">
        <v>511</v>
      </c>
      <c r="B2851" s="2" t="s">
        <v>4</v>
      </c>
      <c r="C2851" s="4">
        <v>39.550457031415597</v>
      </c>
      <c r="D2851" s="4">
        <v>9.66</v>
      </c>
      <c r="E2851" s="4">
        <v>429.93954296858402</v>
      </c>
      <c r="F2851" s="4">
        <v>0</v>
      </c>
      <c r="G2851" s="4">
        <v>85.96</v>
      </c>
      <c r="H2851" s="4">
        <v>502.38</v>
      </c>
      <c r="I2851" s="5">
        <f t="shared" si="88"/>
        <v>1067.4899999999998</v>
      </c>
      <c r="J2851" s="11" t="str">
        <f t="shared" si="89"/>
        <v>P0238|Jun</v>
      </c>
    </row>
    <row r="2852" spans="1:10" ht="15" customHeight="1" x14ac:dyDescent="0.25">
      <c r="A2852" s="2" t="s">
        <v>511</v>
      </c>
      <c r="B2852" s="2" t="s">
        <v>5</v>
      </c>
      <c r="C2852" s="4">
        <v>30.321792744903298</v>
      </c>
      <c r="D2852" s="4">
        <v>8.1199999999999992</v>
      </c>
      <c r="E2852" s="4">
        <v>534.50820725509698</v>
      </c>
      <c r="F2852" s="4">
        <v>0</v>
      </c>
      <c r="G2852" s="4">
        <v>85.96</v>
      </c>
      <c r="H2852" s="4">
        <v>1346.66</v>
      </c>
      <c r="I2852" s="5">
        <f t="shared" si="88"/>
        <v>2005.5700000000004</v>
      </c>
      <c r="J2852" s="11" t="str">
        <f t="shared" si="89"/>
        <v>P0238|Jul</v>
      </c>
    </row>
    <row r="2853" spans="1:10" ht="15" customHeight="1" x14ac:dyDescent="0.25">
      <c r="A2853" s="2" t="s">
        <v>511</v>
      </c>
      <c r="B2853" s="2" t="s">
        <v>6</v>
      </c>
      <c r="C2853" s="4">
        <v>46.466906794127702</v>
      </c>
      <c r="D2853" s="4">
        <v>14.25</v>
      </c>
      <c r="E2853" s="4">
        <v>547.86309320587202</v>
      </c>
      <c r="F2853" s="4">
        <v>0</v>
      </c>
      <c r="G2853" s="4">
        <v>85.96</v>
      </c>
      <c r="H2853" s="4">
        <v>1242.2</v>
      </c>
      <c r="I2853" s="5">
        <f t="shared" si="88"/>
        <v>1936.7399999999998</v>
      </c>
      <c r="J2853" s="11" t="str">
        <f t="shared" si="89"/>
        <v>P0238|Aug</v>
      </c>
    </row>
    <row r="2854" spans="1:10" ht="15" customHeight="1" x14ac:dyDescent="0.25">
      <c r="A2854" s="2" t="s">
        <v>511</v>
      </c>
      <c r="B2854" s="2" t="s">
        <v>7</v>
      </c>
      <c r="C2854" s="4">
        <v>48.8732650347035</v>
      </c>
      <c r="D2854" s="4">
        <v>11.59</v>
      </c>
      <c r="E2854" s="4">
        <v>428.95673496529702</v>
      </c>
      <c r="F2854" s="4">
        <v>0</v>
      </c>
      <c r="G2854" s="4">
        <v>85.96</v>
      </c>
      <c r="H2854" s="4">
        <v>265.95</v>
      </c>
      <c r="I2854" s="5">
        <f t="shared" si="88"/>
        <v>841.33000000000061</v>
      </c>
      <c r="J2854" s="11" t="str">
        <f t="shared" si="89"/>
        <v>P0238|Sep</v>
      </c>
    </row>
    <row r="2855" spans="1:10" ht="15" customHeight="1" x14ac:dyDescent="0.25">
      <c r="A2855" s="2" t="s">
        <v>511</v>
      </c>
      <c r="B2855" s="2" t="s">
        <v>8</v>
      </c>
      <c r="C2855" s="4">
        <v>37.835346851654201</v>
      </c>
      <c r="D2855" s="4">
        <v>5.66</v>
      </c>
      <c r="E2855" s="4">
        <v>447.80465314834601</v>
      </c>
      <c r="F2855" s="4">
        <v>0</v>
      </c>
      <c r="G2855" s="4">
        <v>85.96</v>
      </c>
      <c r="H2855" s="4">
        <v>183.95</v>
      </c>
      <c r="I2855" s="5">
        <f t="shared" si="88"/>
        <v>761.21000000000026</v>
      </c>
      <c r="J2855" s="11" t="str">
        <f t="shared" si="89"/>
        <v>P0238|Oct</v>
      </c>
    </row>
    <row r="2856" spans="1:10" ht="15" customHeight="1" x14ac:dyDescent="0.25">
      <c r="A2856" s="2" t="s">
        <v>511</v>
      </c>
      <c r="B2856" s="2" t="s">
        <v>9</v>
      </c>
      <c r="C2856" s="4">
        <v>18.272574773076698</v>
      </c>
      <c r="D2856" s="4">
        <v>12.43</v>
      </c>
      <c r="E2856" s="4">
        <v>534.32438867119697</v>
      </c>
      <c r="F2856" s="4">
        <v>112.373036555726</v>
      </c>
      <c r="G2856" s="4">
        <v>85.96</v>
      </c>
      <c r="H2856" s="4">
        <v>47.47</v>
      </c>
      <c r="I2856" s="5">
        <f t="shared" si="88"/>
        <v>810.8299999999997</v>
      </c>
      <c r="J2856" s="11" t="str">
        <f t="shared" si="89"/>
        <v>P0238|Nov</v>
      </c>
    </row>
    <row r="2857" spans="1:10" ht="15" customHeight="1" x14ac:dyDescent="0.25">
      <c r="A2857" s="2" t="s">
        <v>511</v>
      </c>
      <c r="B2857" s="2" t="s">
        <v>10</v>
      </c>
      <c r="C2857" s="4">
        <v>41.716941119768698</v>
      </c>
      <c r="D2857" s="4">
        <v>10.4</v>
      </c>
      <c r="E2857" s="4">
        <v>877.68109888344497</v>
      </c>
      <c r="F2857" s="4">
        <v>92.2919599967869</v>
      </c>
      <c r="G2857" s="4">
        <v>85.96</v>
      </c>
      <c r="H2857" s="4">
        <v>83.75</v>
      </c>
      <c r="I2857" s="5">
        <f t="shared" si="88"/>
        <v>1191.8000000000006</v>
      </c>
      <c r="J2857" s="11" t="str">
        <f t="shared" si="89"/>
        <v>P0238|Dec</v>
      </c>
    </row>
    <row r="2858" spans="1:10" ht="15" customHeight="1" x14ac:dyDescent="0.25">
      <c r="A2858" s="2" t="s">
        <v>511</v>
      </c>
      <c r="B2858" s="2" t="s">
        <v>11</v>
      </c>
      <c r="C2858" s="4">
        <v>17.900473704563002</v>
      </c>
      <c r="D2858" s="4">
        <v>11.81</v>
      </c>
      <c r="E2858" s="4">
        <v>773.30046403712299</v>
      </c>
      <c r="F2858" s="4">
        <v>97.579062258313996</v>
      </c>
      <c r="G2858" s="4">
        <v>85.96</v>
      </c>
      <c r="H2858" s="4">
        <v>83.75</v>
      </c>
      <c r="I2858" s="5">
        <f t="shared" si="88"/>
        <v>1070.3000000000002</v>
      </c>
      <c r="J2858" s="11" t="str">
        <f t="shared" si="89"/>
        <v>P0238|Jan</v>
      </c>
    </row>
    <row r="2859" spans="1:10" ht="15" customHeight="1" x14ac:dyDescent="0.25">
      <c r="A2859" s="2" t="s">
        <v>511</v>
      </c>
      <c r="B2859" s="2" t="s">
        <v>12</v>
      </c>
      <c r="C2859" s="4">
        <v>30.9680470685384</v>
      </c>
      <c r="D2859" s="4">
        <v>9.11</v>
      </c>
      <c r="E2859" s="4">
        <v>774.91869402274006</v>
      </c>
      <c r="F2859" s="4">
        <v>97.783258908721294</v>
      </c>
      <c r="G2859" s="4">
        <v>85.96</v>
      </c>
      <c r="H2859" s="4">
        <v>83.75</v>
      </c>
      <c r="I2859" s="5">
        <f t="shared" si="88"/>
        <v>1082.4899999999998</v>
      </c>
      <c r="J2859" s="11" t="str">
        <f t="shared" si="89"/>
        <v>P0238|Feb</v>
      </c>
    </row>
    <row r="2860" spans="1:10" ht="15" customHeight="1" x14ac:dyDescent="0.25">
      <c r="A2860" s="2" t="s">
        <v>511</v>
      </c>
      <c r="B2860" s="2" t="s">
        <v>13</v>
      </c>
      <c r="C2860" s="4">
        <v>199.407412356008</v>
      </c>
      <c r="D2860" s="4">
        <v>8</v>
      </c>
      <c r="E2860" s="4">
        <v>613.03730527893094</v>
      </c>
      <c r="F2860" s="4">
        <v>96.695282365061004</v>
      </c>
      <c r="G2860" s="4">
        <v>85.96</v>
      </c>
      <c r="H2860" s="4">
        <v>83.75</v>
      </c>
      <c r="I2860" s="5">
        <f t="shared" si="88"/>
        <v>1086.8499999999999</v>
      </c>
      <c r="J2860" s="11" t="str">
        <f t="shared" si="89"/>
        <v>P0238|Mar</v>
      </c>
    </row>
    <row r="2861" spans="1:10" ht="15" customHeight="1" x14ac:dyDescent="0.25">
      <c r="A2861" s="2" t="s">
        <v>513</v>
      </c>
      <c r="B2861" s="2" t="s">
        <v>2</v>
      </c>
      <c r="C2861" s="4">
        <v>64.998496790083607</v>
      </c>
      <c r="D2861" s="4">
        <v>9.35</v>
      </c>
      <c r="E2861" s="4">
        <v>443.311503209916</v>
      </c>
      <c r="F2861" s="4">
        <v>0</v>
      </c>
      <c r="G2861" s="4">
        <v>85.96</v>
      </c>
      <c r="H2861" s="4">
        <v>59.62</v>
      </c>
      <c r="I2861" s="5">
        <f t="shared" si="88"/>
        <v>663.23999999999967</v>
      </c>
      <c r="J2861" s="11" t="str">
        <f t="shared" si="89"/>
        <v>P0239|Apr</v>
      </c>
    </row>
    <row r="2862" spans="1:10" ht="15" customHeight="1" x14ac:dyDescent="0.25">
      <c r="A2862" s="2" t="s">
        <v>513</v>
      </c>
      <c r="B2862" s="2" t="s">
        <v>3</v>
      </c>
      <c r="C2862" s="4">
        <v>34.443745060986103</v>
      </c>
      <c r="D2862" s="4">
        <v>4.09</v>
      </c>
      <c r="E2862" s="4">
        <v>441.79625493901398</v>
      </c>
      <c r="F2862" s="4">
        <v>0</v>
      </c>
      <c r="G2862" s="4">
        <v>85.96</v>
      </c>
      <c r="H2862" s="4">
        <v>387.74</v>
      </c>
      <c r="I2862" s="5">
        <f t="shared" si="88"/>
        <v>954.03000000000009</v>
      </c>
      <c r="J2862" s="11" t="str">
        <f t="shared" si="89"/>
        <v>P0239|May</v>
      </c>
    </row>
    <row r="2863" spans="1:10" ht="15" customHeight="1" x14ac:dyDescent="0.25">
      <c r="A2863" s="2" t="s">
        <v>513</v>
      </c>
      <c r="B2863" s="2" t="s">
        <v>4</v>
      </c>
      <c r="C2863" s="4">
        <v>75.780480603109794</v>
      </c>
      <c r="D2863" s="4">
        <v>8.08</v>
      </c>
      <c r="E2863" s="4">
        <v>423.17951939688999</v>
      </c>
      <c r="F2863" s="4">
        <v>0</v>
      </c>
      <c r="G2863" s="4">
        <v>85.96</v>
      </c>
      <c r="H2863" s="4">
        <v>502.38</v>
      </c>
      <c r="I2863" s="5">
        <f t="shared" si="88"/>
        <v>1095.3799999999997</v>
      </c>
      <c r="J2863" s="11" t="str">
        <f t="shared" si="89"/>
        <v>P0239|Jun</v>
      </c>
    </row>
    <row r="2864" spans="1:10" ht="15" customHeight="1" x14ac:dyDescent="0.25">
      <c r="A2864" s="2" t="s">
        <v>513</v>
      </c>
      <c r="B2864" s="2" t="s">
        <v>5</v>
      </c>
      <c r="C2864" s="4">
        <v>12.921076997315801</v>
      </c>
      <c r="D2864" s="4">
        <v>9.36</v>
      </c>
      <c r="E2864" s="4">
        <v>553.028923002684</v>
      </c>
      <c r="F2864" s="4">
        <v>0</v>
      </c>
      <c r="G2864" s="4">
        <v>85.96</v>
      </c>
      <c r="H2864" s="4">
        <v>1346.66</v>
      </c>
      <c r="I2864" s="5">
        <f t="shared" si="88"/>
        <v>2007.9299999999998</v>
      </c>
      <c r="J2864" s="11" t="str">
        <f t="shared" si="89"/>
        <v>P0239|Jul</v>
      </c>
    </row>
    <row r="2865" spans="1:10" ht="15" customHeight="1" x14ac:dyDescent="0.25">
      <c r="A2865" s="2" t="s">
        <v>513</v>
      </c>
      <c r="B2865" s="2" t="s">
        <v>6</v>
      </c>
      <c r="C2865" s="4">
        <v>18.872205719352699</v>
      </c>
      <c r="D2865" s="4">
        <v>4.04</v>
      </c>
      <c r="E2865" s="4">
        <v>426.84779428064701</v>
      </c>
      <c r="F2865" s="4">
        <v>0</v>
      </c>
      <c r="G2865" s="4">
        <v>85.96</v>
      </c>
      <c r="H2865" s="4">
        <v>1242.2</v>
      </c>
      <c r="I2865" s="5">
        <f t="shared" si="88"/>
        <v>1777.9199999999996</v>
      </c>
      <c r="J2865" s="11" t="str">
        <f t="shared" si="89"/>
        <v>P0239|Aug</v>
      </c>
    </row>
    <row r="2866" spans="1:10" ht="15" customHeight="1" x14ac:dyDescent="0.25">
      <c r="A2866" s="2" t="s">
        <v>513</v>
      </c>
      <c r="B2866" s="2" t="s">
        <v>7</v>
      </c>
      <c r="C2866" s="4">
        <v>38.917671320066198</v>
      </c>
      <c r="D2866" s="4">
        <v>4.04</v>
      </c>
      <c r="E2866" s="4">
        <v>427.36232867993402</v>
      </c>
      <c r="F2866" s="4">
        <v>0</v>
      </c>
      <c r="G2866" s="4">
        <v>85.96</v>
      </c>
      <c r="H2866" s="4">
        <v>265.95</v>
      </c>
      <c r="I2866" s="5">
        <f t="shared" si="88"/>
        <v>822.23000000000025</v>
      </c>
      <c r="J2866" s="11" t="str">
        <f t="shared" si="89"/>
        <v>P0239|Sep</v>
      </c>
    </row>
    <row r="2867" spans="1:10" ht="15" customHeight="1" x14ac:dyDescent="0.25">
      <c r="A2867" s="2" t="s">
        <v>513</v>
      </c>
      <c r="B2867" s="2" t="s">
        <v>8</v>
      </c>
      <c r="C2867" s="4">
        <v>28.301521540270901</v>
      </c>
      <c r="D2867" s="4">
        <v>14.2</v>
      </c>
      <c r="E2867" s="4">
        <v>450.48847845972898</v>
      </c>
      <c r="F2867" s="4">
        <v>0</v>
      </c>
      <c r="G2867" s="4">
        <v>85.96</v>
      </c>
      <c r="H2867" s="4">
        <v>183.95</v>
      </c>
      <c r="I2867" s="5">
        <f t="shared" si="88"/>
        <v>762.89999999999986</v>
      </c>
      <c r="J2867" s="11" t="str">
        <f t="shared" si="89"/>
        <v>P0239|Oct</v>
      </c>
    </row>
    <row r="2868" spans="1:10" ht="15" customHeight="1" x14ac:dyDescent="0.25">
      <c r="A2868" s="2" t="s">
        <v>513</v>
      </c>
      <c r="B2868" s="2" t="s">
        <v>9</v>
      </c>
      <c r="C2868" s="4">
        <v>393.86216787549699</v>
      </c>
      <c r="D2868" s="4">
        <v>10.61</v>
      </c>
      <c r="E2868" s="4">
        <v>321.52013704122197</v>
      </c>
      <c r="F2868" s="4">
        <v>101.427695083282</v>
      </c>
      <c r="G2868" s="4">
        <v>85.96</v>
      </c>
      <c r="H2868" s="4">
        <v>47.47</v>
      </c>
      <c r="I2868" s="5">
        <f t="shared" si="88"/>
        <v>960.85000000000105</v>
      </c>
      <c r="J2868" s="11" t="str">
        <f t="shared" si="89"/>
        <v>P0239|Nov</v>
      </c>
    </row>
    <row r="2869" spans="1:10" ht="15" customHeight="1" x14ac:dyDescent="0.25">
      <c r="A2869" s="2" t="s">
        <v>513</v>
      </c>
      <c r="B2869" s="2" t="s">
        <v>10</v>
      </c>
      <c r="C2869" s="4">
        <v>33.397350386947799</v>
      </c>
      <c r="D2869" s="4">
        <v>10.1</v>
      </c>
      <c r="E2869" s="4">
        <v>891.69687065274604</v>
      </c>
      <c r="F2869" s="4">
        <v>93.765778960305795</v>
      </c>
      <c r="G2869" s="4">
        <v>85.96</v>
      </c>
      <c r="H2869" s="4">
        <v>83.75</v>
      </c>
      <c r="I2869" s="5">
        <f t="shared" si="88"/>
        <v>1198.6699999999996</v>
      </c>
      <c r="J2869" s="11" t="str">
        <f t="shared" si="89"/>
        <v>P0239|Dec</v>
      </c>
    </row>
    <row r="2870" spans="1:10" ht="15" customHeight="1" x14ac:dyDescent="0.25">
      <c r="A2870" s="2" t="s">
        <v>513</v>
      </c>
      <c r="B2870" s="2" t="s">
        <v>11</v>
      </c>
      <c r="C2870" s="4">
        <v>34.901256423744599</v>
      </c>
      <c r="D2870" s="4">
        <v>10.3</v>
      </c>
      <c r="E2870" s="4">
        <v>895.68372921134596</v>
      </c>
      <c r="F2870" s="4">
        <v>94.185014364909193</v>
      </c>
      <c r="G2870" s="4">
        <v>85.96</v>
      </c>
      <c r="H2870" s="4">
        <v>83.75</v>
      </c>
      <c r="I2870" s="5">
        <f t="shared" si="88"/>
        <v>1204.7799999999997</v>
      </c>
      <c r="J2870" s="11" t="str">
        <f t="shared" si="89"/>
        <v>P0239|Jan</v>
      </c>
    </row>
    <row r="2871" spans="1:10" ht="15" customHeight="1" x14ac:dyDescent="0.25">
      <c r="A2871" s="2" t="s">
        <v>513</v>
      </c>
      <c r="B2871" s="2" t="s">
        <v>12</v>
      </c>
      <c r="C2871" s="4">
        <v>20.965904393016299</v>
      </c>
      <c r="D2871" s="4">
        <v>11.35</v>
      </c>
      <c r="E2871" s="4">
        <v>664.50995581680502</v>
      </c>
      <c r="F2871" s="4">
        <v>104.814139790179</v>
      </c>
      <c r="G2871" s="4">
        <v>85.96</v>
      </c>
      <c r="H2871" s="4">
        <v>83.75</v>
      </c>
      <c r="I2871" s="5">
        <f t="shared" si="88"/>
        <v>971.35000000000025</v>
      </c>
      <c r="J2871" s="11" t="str">
        <f t="shared" si="89"/>
        <v>P0239|Feb</v>
      </c>
    </row>
    <row r="2872" spans="1:10" ht="15" customHeight="1" x14ac:dyDescent="0.25">
      <c r="A2872" s="2" t="s">
        <v>513</v>
      </c>
      <c r="B2872" s="2" t="s">
        <v>13</v>
      </c>
      <c r="C2872" s="4">
        <v>12.9685842692209</v>
      </c>
      <c r="D2872" s="4">
        <v>6.55</v>
      </c>
      <c r="E2872" s="4">
        <v>675.80559762405801</v>
      </c>
      <c r="F2872" s="4">
        <v>106.595818106721</v>
      </c>
      <c r="G2872" s="4">
        <v>85.96</v>
      </c>
      <c r="H2872" s="4">
        <v>83.75</v>
      </c>
      <c r="I2872" s="5">
        <f t="shared" si="88"/>
        <v>971.63</v>
      </c>
      <c r="J2872" s="11" t="str">
        <f t="shared" si="89"/>
        <v>P0239|Mar</v>
      </c>
    </row>
    <row r="2873" spans="1:10" ht="15" customHeight="1" x14ac:dyDescent="0.25">
      <c r="A2873" s="2" t="s">
        <v>515</v>
      </c>
      <c r="B2873" s="2" t="s">
        <v>2</v>
      </c>
      <c r="C2873" s="4">
        <v>54.909841508018403</v>
      </c>
      <c r="D2873" s="4">
        <v>6.56</v>
      </c>
      <c r="E2873" s="4">
        <v>259.37015849198201</v>
      </c>
      <c r="F2873" s="4">
        <v>0</v>
      </c>
      <c r="G2873" s="4">
        <v>85.96</v>
      </c>
      <c r="H2873" s="4">
        <v>39.75</v>
      </c>
      <c r="I2873" s="5">
        <f t="shared" si="88"/>
        <v>446.55000000000041</v>
      </c>
      <c r="J2873" s="11" t="str">
        <f t="shared" si="89"/>
        <v>P0240|Apr</v>
      </c>
    </row>
    <row r="2874" spans="1:10" ht="15" customHeight="1" x14ac:dyDescent="0.25">
      <c r="A2874" s="2" t="s">
        <v>515</v>
      </c>
      <c r="B2874" s="2" t="s">
        <v>3</v>
      </c>
      <c r="C2874" s="4">
        <v>25.9916979133566</v>
      </c>
      <c r="D2874" s="4">
        <v>11.58</v>
      </c>
      <c r="E2874" s="4">
        <v>356.82830208664302</v>
      </c>
      <c r="F2874" s="4">
        <v>0</v>
      </c>
      <c r="G2874" s="4">
        <v>85.96</v>
      </c>
      <c r="H2874" s="4">
        <v>258.49</v>
      </c>
      <c r="I2874" s="5">
        <f t="shared" si="88"/>
        <v>738.84999999999968</v>
      </c>
      <c r="J2874" s="11" t="str">
        <f t="shared" si="89"/>
        <v>P0240|May</v>
      </c>
    </row>
    <row r="2875" spans="1:10" ht="15" customHeight="1" x14ac:dyDescent="0.25">
      <c r="A2875" s="2" t="s">
        <v>515</v>
      </c>
      <c r="B2875" s="2" t="s">
        <v>4</v>
      </c>
      <c r="C2875" s="4">
        <v>15.4096943945089</v>
      </c>
      <c r="D2875" s="4">
        <v>4.04</v>
      </c>
      <c r="E2875" s="4">
        <v>358.27030560549099</v>
      </c>
      <c r="F2875" s="4">
        <v>0</v>
      </c>
      <c r="G2875" s="4">
        <v>85.96</v>
      </c>
      <c r="H2875" s="4">
        <v>334.92</v>
      </c>
      <c r="I2875" s="5">
        <f t="shared" si="88"/>
        <v>798.59999999999991</v>
      </c>
      <c r="J2875" s="11" t="str">
        <f t="shared" si="89"/>
        <v>P0240|Jun</v>
      </c>
    </row>
    <row r="2876" spans="1:10" ht="15" customHeight="1" x14ac:dyDescent="0.25">
      <c r="A2876" s="2" t="s">
        <v>515</v>
      </c>
      <c r="B2876" s="2" t="s">
        <v>5</v>
      </c>
      <c r="C2876" s="4">
        <v>44.771807228915698</v>
      </c>
      <c r="D2876" s="4">
        <v>10.7</v>
      </c>
      <c r="E2876" s="4">
        <v>339.64819277108398</v>
      </c>
      <c r="F2876" s="4">
        <v>0</v>
      </c>
      <c r="G2876" s="4">
        <v>85.96</v>
      </c>
      <c r="H2876" s="4">
        <v>897.77</v>
      </c>
      <c r="I2876" s="5">
        <f t="shared" si="88"/>
        <v>1378.8499999999997</v>
      </c>
      <c r="J2876" s="11" t="str">
        <f t="shared" si="89"/>
        <v>P0240|Jul</v>
      </c>
    </row>
    <row r="2877" spans="1:10" ht="15" customHeight="1" x14ac:dyDescent="0.25">
      <c r="A2877" s="2" t="s">
        <v>515</v>
      </c>
      <c r="B2877" s="2" t="s">
        <v>6</v>
      </c>
      <c r="C2877" s="4">
        <v>15.8326794258373</v>
      </c>
      <c r="D2877" s="4">
        <v>5.28</v>
      </c>
      <c r="E2877" s="4">
        <v>351.83732057416302</v>
      </c>
      <c r="F2877" s="4">
        <v>0</v>
      </c>
      <c r="G2877" s="4">
        <v>85.96</v>
      </c>
      <c r="H2877" s="4">
        <v>828.13</v>
      </c>
      <c r="I2877" s="5">
        <f t="shared" si="88"/>
        <v>1287.0400000000004</v>
      </c>
      <c r="J2877" s="11" t="str">
        <f t="shared" si="89"/>
        <v>P0240|Aug</v>
      </c>
    </row>
    <row r="2878" spans="1:10" ht="15" customHeight="1" x14ac:dyDescent="0.25">
      <c r="A2878" s="2" t="s">
        <v>515</v>
      </c>
      <c r="B2878" s="2" t="s">
        <v>7</v>
      </c>
      <c r="C2878" s="4">
        <v>31.270436594769201</v>
      </c>
      <c r="D2878" s="4">
        <v>4.8499999999999996</v>
      </c>
      <c r="E2878" s="4">
        <v>345.269563405231</v>
      </c>
      <c r="F2878" s="4">
        <v>0</v>
      </c>
      <c r="G2878" s="4">
        <v>85.96</v>
      </c>
      <c r="H2878" s="4">
        <v>177.3</v>
      </c>
      <c r="I2878" s="5">
        <f t="shared" si="88"/>
        <v>644.6500000000002</v>
      </c>
      <c r="J2878" s="11" t="str">
        <f t="shared" si="89"/>
        <v>P0240|Sep</v>
      </c>
    </row>
    <row r="2879" spans="1:10" ht="15" customHeight="1" x14ac:dyDescent="0.25">
      <c r="A2879" s="2" t="s">
        <v>515</v>
      </c>
      <c r="B2879" s="2" t="s">
        <v>8</v>
      </c>
      <c r="C2879" s="4">
        <v>15.8723811080242</v>
      </c>
      <c r="D2879" s="4">
        <v>4.51</v>
      </c>
      <c r="E2879" s="4">
        <v>369.02761889197598</v>
      </c>
      <c r="F2879" s="4">
        <v>0</v>
      </c>
      <c r="G2879" s="4">
        <v>85.96</v>
      </c>
      <c r="H2879" s="4">
        <v>122.63</v>
      </c>
      <c r="I2879" s="5">
        <f t="shared" si="88"/>
        <v>598.00000000000023</v>
      </c>
      <c r="J2879" s="11" t="str">
        <f t="shared" si="89"/>
        <v>P0240|Oct</v>
      </c>
    </row>
    <row r="2880" spans="1:10" ht="15" customHeight="1" x14ac:dyDescent="0.25">
      <c r="A2880" s="2" t="s">
        <v>515</v>
      </c>
      <c r="B2880" s="2" t="s">
        <v>9</v>
      </c>
      <c r="C2880" s="4">
        <v>13.8694152829478</v>
      </c>
      <c r="D2880" s="4">
        <v>6.67</v>
      </c>
      <c r="E2880" s="4">
        <v>322.45932494039897</v>
      </c>
      <c r="F2880" s="4">
        <v>101.721259776653</v>
      </c>
      <c r="G2880" s="4">
        <v>85.96</v>
      </c>
      <c r="H2880" s="4">
        <v>31.64</v>
      </c>
      <c r="I2880" s="5">
        <f t="shared" si="88"/>
        <v>562.31999999999982</v>
      </c>
      <c r="J2880" s="11" t="str">
        <f t="shared" si="89"/>
        <v>P0240|Nov</v>
      </c>
    </row>
    <row r="2881" spans="1:10" ht="15" customHeight="1" x14ac:dyDescent="0.25">
      <c r="A2881" s="2" t="s">
        <v>515</v>
      </c>
      <c r="B2881" s="2" t="s">
        <v>10</v>
      </c>
      <c r="C2881" s="4">
        <v>314.47836730826498</v>
      </c>
      <c r="D2881" s="4">
        <v>4.04</v>
      </c>
      <c r="E2881" s="4">
        <v>568.81723923224797</v>
      </c>
      <c r="F2881" s="4">
        <v>71.7743934594873</v>
      </c>
      <c r="G2881" s="4">
        <v>85.96</v>
      </c>
      <c r="H2881" s="4">
        <v>55.84</v>
      </c>
      <c r="I2881" s="5">
        <f t="shared" si="88"/>
        <v>1100.9100000000003</v>
      </c>
      <c r="J2881" s="11" t="str">
        <f t="shared" si="89"/>
        <v>P0240|Dec</v>
      </c>
    </row>
    <row r="2882" spans="1:10" ht="15" customHeight="1" x14ac:dyDescent="0.25">
      <c r="A2882" s="2" t="s">
        <v>515</v>
      </c>
      <c r="B2882" s="2" t="s">
        <v>11</v>
      </c>
      <c r="C2882" s="4">
        <v>31.498132160440498</v>
      </c>
      <c r="D2882" s="4">
        <v>7.87</v>
      </c>
      <c r="E2882" s="4">
        <v>526.71460904869696</v>
      </c>
      <c r="F2882" s="4">
        <v>83.077258790862601</v>
      </c>
      <c r="G2882" s="4">
        <v>85.96</v>
      </c>
      <c r="H2882" s="4">
        <v>55.84</v>
      </c>
      <c r="I2882" s="5">
        <f t="shared" si="88"/>
        <v>790.96000000000015</v>
      </c>
      <c r="J2882" s="11" t="str">
        <f t="shared" si="89"/>
        <v>P0240|Jan</v>
      </c>
    </row>
    <row r="2883" spans="1:10" ht="15" customHeight="1" x14ac:dyDescent="0.25">
      <c r="A2883" s="2" t="s">
        <v>515</v>
      </c>
      <c r="B2883" s="2" t="s">
        <v>12</v>
      </c>
      <c r="C2883" s="4">
        <v>21.929947626608499</v>
      </c>
      <c r="D2883" s="4">
        <v>4.04</v>
      </c>
      <c r="E2883" s="4">
        <v>534.21048889731503</v>
      </c>
      <c r="F2883" s="4">
        <v>84.259563476076494</v>
      </c>
      <c r="G2883" s="4">
        <v>85.96</v>
      </c>
      <c r="H2883" s="4">
        <v>55.84</v>
      </c>
      <c r="I2883" s="5">
        <f t="shared" si="88"/>
        <v>786.24000000000012</v>
      </c>
      <c r="J2883" s="11" t="str">
        <f t="shared" si="89"/>
        <v>P0240|Feb</v>
      </c>
    </row>
    <row r="2884" spans="1:10" ht="15" customHeight="1" x14ac:dyDescent="0.25">
      <c r="A2884" s="2" t="s">
        <v>515</v>
      </c>
      <c r="B2884" s="2" t="s">
        <v>13</v>
      </c>
      <c r="C2884" s="4">
        <v>12.3026096792932</v>
      </c>
      <c r="D2884" s="4">
        <v>8.2100000000000009</v>
      </c>
      <c r="E2884" s="4">
        <v>429.04741814179602</v>
      </c>
      <c r="F2884" s="4">
        <v>90.229972178910998</v>
      </c>
      <c r="G2884" s="4">
        <v>85.96</v>
      </c>
      <c r="H2884" s="4">
        <v>55.84</v>
      </c>
      <c r="I2884" s="5">
        <f t="shared" si="88"/>
        <v>681.59000000000026</v>
      </c>
      <c r="J2884" s="11" t="str">
        <f t="shared" si="89"/>
        <v>P0240|Mar</v>
      </c>
    </row>
    <row r="2885" spans="1:10" ht="15" customHeight="1" x14ac:dyDescent="0.25">
      <c r="A2885" s="2" t="s">
        <v>517</v>
      </c>
      <c r="B2885" s="2" t="s">
        <v>2</v>
      </c>
      <c r="C2885" s="4">
        <v>88.628212116145605</v>
      </c>
      <c r="D2885" s="4">
        <v>15.06</v>
      </c>
      <c r="E2885" s="4">
        <v>653.44178788385398</v>
      </c>
      <c r="F2885" s="4">
        <v>0</v>
      </c>
      <c r="G2885" s="4">
        <v>85.96</v>
      </c>
      <c r="H2885" s="4">
        <v>99.37</v>
      </c>
      <c r="I2885" s="5">
        <f t="shared" ref="I2885:I2948" si="90">SUM(C2885:H2885)</f>
        <v>942.45999999999958</v>
      </c>
      <c r="J2885" s="11" t="str">
        <f t="shared" ref="J2885:J2948" si="91">A2885&amp;"|"&amp;B2885</f>
        <v>P0241|Apr</v>
      </c>
    </row>
    <row r="2886" spans="1:10" ht="15" customHeight="1" x14ac:dyDescent="0.25">
      <c r="A2886" s="2" t="s">
        <v>517</v>
      </c>
      <c r="B2886" s="2" t="s">
        <v>3</v>
      </c>
      <c r="C2886" s="4">
        <v>73.572519899931805</v>
      </c>
      <c r="D2886" s="4">
        <v>17.670000000000002</v>
      </c>
      <c r="E2886" s="4">
        <v>650.13748010006805</v>
      </c>
      <c r="F2886" s="4">
        <v>0</v>
      </c>
      <c r="G2886" s="4">
        <v>85.96</v>
      </c>
      <c r="H2886" s="4">
        <v>646.23</v>
      </c>
      <c r="I2886" s="5">
        <f t="shared" si="90"/>
        <v>1473.57</v>
      </c>
      <c r="J2886" s="11" t="str">
        <f t="shared" si="91"/>
        <v>P0241|May</v>
      </c>
    </row>
    <row r="2887" spans="1:10" ht="15" customHeight="1" x14ac:dyDescent="0.25">
      <c r="A2887" s="2" t="s">
        <v>517</v>
      </c>
      <c r="B2887" s="2" t="s">
        <v>4</v>
      </c>
      <c r="C2887" s="4">
        <v>407.813372863496</v>
      </c>
      <c r="D2887" s="4">
        <v>10.6</v>
      </c>
      <c r="E2887" s="4">
        <v>528.34662713650403</v>
      </c>
      <c r="F2887" s="4">
        <v>0</v>
      </c>
      <c r="G2887" s="4">
        <v>85.96</v>
      </c>
      <c r="H2887" s="4">
        <v>837.3</v>
      </c>
      <c r="I2887" s="5">
        <f t="shared" si="90"/>
        <v>1870.02</v>
      </c>
      <c r="J2887" s="11" t="str">
        <f t="shared" si="91"/>
        <v>P0241|Jun</v>
      </c>
    </row>
    <row r="2888" spans="1:10" ht="15" customHeight="1" x14ac:dyDescent="0.25">
      <c r="A2888" s="2" t="s">
        <v>517</v>
      </c>
      <c r="B2888" s="2" t="s">
        <v>5</v>
      </c>
      <c r="C2888" s="4">
        <v>68.9748036816964</v>
      </c>
      <c r="D2888" s="4">
        <v>17.07</v>
      </c>
      <c r="E2888" s="4">
        <v>797.80519631830396</v>
      </c>
      <c r="F2888" s="4">
        <v>0</v>
      </c>
      <c r="G2888" s="4">
        <v>85.96</v>
      </c>
      <c r="H2888" s="4">
        <v>2244.4299999999998</v>
      </c>
      <c r="I2888" s="5">
        <f t="shared" si="90"/>
        <v>3214.2400000000002</v>
      </c>
      <c r="J2888" s="11" t="str">
        <f t="shared" si="91"/>
        <v>P0241|Jul</v>
      </c>
    </row>
    <row r="2889" spans="1:10" ht="15" customHeight="1" x14ac:dyDescent="0.25">
      <c r="A2889" s="2" t="s">
        <v>517</v>
      </c>
      <c r="B2889" s="2" t="s">
        <v>6</v>
      </c>
      <c r="C2889" s="4">
        <v>51.473161851068802</v>
      </c>
      <c r="D2889" s="4">
        <v>11.49</v>
      </c>
      <c r="E2889" s="4">
        <v>662.27683814893101</v>
      </c>
      <c r="F2889" s="4">
        <v>0</v>
      </c>
      <c r="G2889" s="4">
        <v>85.96</v>
      </c>
      <c r="H2889" s="4">
        <v>2070.33</v>
      </c>
      <c r="I2889" s="5">
        <f t="shared" si="90"/>
        <v>2881.5299999999997</v>
      </c>
      <c r="J2889" s="11" t="str">
        <f t="shared" si="91"/>
        <v>P0241|Aug</v>
      </c>
    </row>
    <row r="2890" spans="1:10" ht="15" customHeight="1" x14ac:dyDescent="0.25">
      <c r="A2890" s="2" t="s">
        <v>517</v>
      </c>
      <c r="B2890" s="2" t="s">
        <v>7</v>
      </c>
      <c r="C2890" s="4">
        <v>63.190854010386602</v>
      </c>
      <c r="D2890" s="4">
        <v>12.23</v>
      </c>
      <c r="E2890" s="4">
        <v>652.55914598961294</v>
      </c>
      <c r="F2890" s="4">
        <v>0</v>
      </c>
      <c r="G2890" s="4">
        <v>85.96</v>
      </c>
      <c r="H2890" s="4">
        <v>443.25</v>
      </c>
      <c r="I2890" s="5">
        <f t="shared" si="90"/>
        <v>1257.1899999999996</v>
      </c>
      <c r="J2890" s="11" t="str">
        <f t="shared" si="91"/>
        <v>P0241|Sep</v>
      </c>
    </row>
    <row r="2891" spans="1:10" ht="15" customHeight="1" x14ac:dyDescent="0.25">
      <c r="A2891" s="2" t="s">
        <v>517</v>
      </c>
      <c r="B2891" s="2" t="s">
        <v>8</v>
      </c>
      <c r="C2891" s="4">
        <v>80.470329843521299</v>
      </c>
      <c r="D2891" s="4">
        <v>13</v>
      </c>
      <c r="E2891" s="4">
        <v>646.70967015647898</v>
      </c>
      <c r="F2891" s="4">
        <v>0</v>
      </c>
      <c r="G2891" s="4">
        <v>85.96</v>
      </c>
      <c r="H2891" s="4">
        <v>306.58</v>
      </c>
      <c r="I2891" s="5">
        <f t="shared" si="90"/>
        <v>1132.7200000000003</v>
      </c>
      <c r="J2891" s="11" t="str">
        <f t="shared" si="91"/>
        <v>P0241|Oct</v>
      </c>
    </row>
    <row r="2892" spans="1:10" ht="15" customHeight="1" x14ac:dyDescent="0.25">
      <c r="A2892" s="2" t="s">
        <v>517</v>
      </c>
      <c r="B2892" s="2" t="s">
        <v>9</v>
      </c>
      <c r="C2892" s="4">
        <v>35.246244029028098</v>
      </c>
      <c r="D2892" s="4">
        <v>12.33</v>
      </c>
      <c r="E2892" s="4">
        <v>602.36955722946902</v>
      </c>
      <c r="F2892" s="4">
        <v>192.434198741503</v>
      </c>
      <c r="G2892" s="4">
        <v>85.96</v>
      </c>
      <c r="H2892" s="4">
        <v>79.11</v>
      </c>
      <c r="I2892" s="5">
        <f t="shared" si="90"/>
        <v>1007.4500000000002</v>
      </c>
      <c r="J2892" s="11" t="str">
        <f t="shared" si="91"/>
        <v>P0241|Nov</v>
      </c>
    </row>
    <row r="2893" spans="1:10" ht="15" customHeight="1" x14ac:dyDescent="0.25">
      <c r="A2893" s="2" t="s">
        <v>517</v>
      </c>
      <c r="B2893" s="2" t="s">
        <v>10</v>
      </c>
      <c r="C2893" s="4">
        <v>49.106371823352099</v>
      </c>
      <c r="D2893" s="4">
        <v>12.88</v>
      </c>
      <c r="E2893" s="4">
        <v>1296.01449021542</v>
      </c>
      <c r="F2893" s="4">
        <v>138.00913796123001</v>
      </c>
      <c r="G2893" s="4">
        <v>85.96</v>
      </c>
      <c r="H2893" s="4">
        <v>139.59</v>
      </c>
      <c r="I2893" s="5">
        <f t="shared" si="90"/>
        <v>1721.560000000002</v>
      </c>
      <c r="J2893" s="11" t="str">
        <f t="shared" si="91"/>
        <v>P0241|Dec</v>
      </c>
    </row>
    <row r="2894" spans="1:10" ht="15" customHeight="1" x14ac:dyDescent="0.25">
      <c r="A2894" s="2" t="s">
        <v>517</v>
      </c>
      <c r="B2894" s="2" t="s">
        <v>11</v>
      </c>
      <c r="C2894" s="4">
        <v>39.072228772490099</v>
      </c>
      <c r="D2894" s="4">
        <v>20.69</v>
      </c>
      <c r="E2894" s="4">
        <v>1313.95788848246</v>
      </c>
      <c r="F2894" s="4">
        <v>139.919882745047</v>
      </c>
      <c r="G2894" s="4">
        <v>85.96</v>
      </c>
      <c r="H2894" s="4">
        <v>139.59</v>
      </c>
      <c r="I2894" s="5">
        <f t="shared" si="90"/>
        <v>1739.1899999999971</v>
      </c>
      <c r="J2894" s="11" t="str">
        <f t="shared" si="91"/>
        <v>P0241|Jan</v>
      </c>
    </row>
    <row r="2895" spans="1:10" ht="15" customHeight="1" x14ac:dyDescent="0.25">
      <c r="A2895" s="2" t="s">
        <v>517</v>
      </c>
      <c r="B2895" s="2" t="s">
        <v>12</v>
      </c>
      <c r="C2895" s="4">
        <v>33.945985544329297</v>
      </c>
      <c r="D2895" s="4">
        <v>8.41</v>
      </c>
      <c r="E2895" s="4">
        <v>1137.7738048375099</v>
      </c>
      <c r="F2895" s="4">
        <v>145.39020961815999</v>
      </c>
      <c r="G2895" s="4">
        <v>85.96</v>
      </c>
      <c r="H2895" s="4">
        <v>139.59</v>
      </c>
      <c r="I2895" s="5">
        <f t="shared" si="90"/>
        <v>1551.0699999999993</v>
      </c>
      <c r="J2895" s="11" t="str">
        <f t="shared" si="91"/>
        <v>P0241|Feb</v>
      </c>
    </row>
    <row r="2896" spans="1:10" ht="15" customHeight="1" x14ac:dyDescent="0.25">
      <c r="A2896" s="2" t="s">
        <v>517</v>
      </c>
      <c r="B2896" s="2" t="s">
        <v>13</v>
      </c>
      <c r="C2896" s="4">
        <v>58.764974867862001</v>
      </c>
      <c r="D2896" s="4">
        <v>10.23</v>
      </c>
      <c r="E2896" s="4">
        <v>953.02704943517494</v>
      </c>
      <c r="F2896" s="4">
        <v>152.227975696963</v>
      </c>
      <c r="G2896" s="4">
        <v>85.96</v>
      </c>
      <c r="H2896" s="4">
        <v>139.59</v>
      </c>
      <c r="I2896" s="5">
        <f t="shared" si="90"/>
        <v>1399.8</v>
      </c>
      <c r="J2896" s="11" t="str">
        <f t="shared" si="91"/>
        <v>P0241|Mar</v>
      </c>
    </row>
    <row r="2897" spans="1:10" ht="15" customHeight="1" x14ac:dyDescent="0.25">
      <c r="A2897" s="2" t="s">
        <v>519</v>
      </c>
      <c r="B2897" s="2" t="s">
        <v>2</v>
      </c>
      <c r="C2897" s="4">
        <v>81.562513737270095</v>
      </c>
      <c r="D2897" s="4">
        <v>6.96</v>
      </c>
      <c r="E2897" s="4">
        <v>309.18748626272998</v>
      </c>
      <c r="F2897" s="4">
        <v>0</v>
      </c>
      <c r="G2897" s="4">
        <v>85.96</v>
      </c>
      <c r="H2897" s="4">
        <v>59.62</v>
      </c>
      <c r="I2897" s="5">
        <f t="shared" si="90"/>
        <v>543.29</v>
      </c>
      <c r="J2897" s="11" t="str">
        <f t="shared" si="91"/>
        <v>P0242|Apr</v>
      </c>
    </row>
    <row r="2898" spans="1:10" ht="15" customHeight="1" x14ac:dyDescent="0.25">
      <c r="A2898" s="2" t="s">
        <v>519</v>
      </c>
      <c r="B2898" s="2" t="s">
        <v>3</v>
      </c>
      <c r="C2898" s="4">
        <v>31.889416947395699</v>
      </c>
      <c r="D2898" s="4">
        <v>4.04</v>
      </c>
      <c r="E2898" s="4">
        <v>443.25058305260399</v>
      </c>
      <c r="F2898" s="4">
        <v>0</v>
      </c>
      <c r="G2898" s="4">
        <v>85.96</v>
      </c>
      <c r="H2898" s="4">
        <v>387.74</v>
      </c>
      <c r="I2898" s="5">
        <f t="shared" si="90"/>
        <v>952.87999999999965</v>
      </c>
      <c r="J2898" s="11" t="str">
        <f t="shared" si="91"/>
        <v>P0242|May</v>
      </c>
    </row>
    <row r="2899" spans="1:10" ht="15" customHeight="1" x14ac:dyDescent="0.25">
      <c r="A2899" s="2" t="s">
        <v>519</v>
      </c>
      <c r="B2899" s="2" t="s">
        <v>4</v>
      </c>
      <c r="C2899" s="4">
        <v>32.715834230818899</v>
      </c>
      <c r="D2899" s="4">
        <v>9.07</v>
      </c>
      <c r="E2899" s="4">
        <v>438.10416576918101</v>
      </c>
      <c r="F2899" s="4">
        <v>0</v>
      </c>
      <c r="G2899" s="4">
        <v>85.96</v>
      </c>
      <c r="H2899" s="4">
        <v>502.38</v>
      </c>
      <c r="I2899" s="5">
        <f t="shared" si="90"/>
        <v>1068.23</v>
      </c>
      <c r="J2899" s="11" t="str">
        <f t="shared" si="91"/>
        <v>P0242|Jun</v>
      </c>
    </row>
    <row r="2900" spans="1:10" ht="15" customHeight="1" x14ac:dyDescent="0.25">
      <c r="A2900" s="2" t="s">
        <v>519</v>
      </c>
      <c r="B2900" s="2" t="s">
        <v>5</v>
      </c>
      <c r="C2900" s="4">
        <v>53.235937885136799</v>
      </c>
      <c r="D2900" s="4">
        <v>4.04</v>
      </c>
      <c r="E2900" s="4">
        <v>419.36406211486297</v>
      </c>
      <c r="F2900" s="4">
        <v>0</v>
      </c>
      <c r="G2900" s="4">
        <v>85.96</v>
      </c>
      <c r="H2900" s="4">
        <v>1346.66</v>
      </c>
      <c r="I2900" s="5">
        <f t="shared" si="90"/>
        <v>1909.2599999999998</v>
      </c>
      <c r="J2900" s="11" t="str">
        <f t="shared" si="91"/>
        <v>P0242|Jul</v>
      </c>
    </row>
    <row r="2901" spans="1:10" ht="15" customHeight="1" x14ac:dyDescent="0.25">
      <c r="A2901" s="2" t="s">
        <v>519</v>
      </c>
      <c r="B2901" s="2" t="s">
        <v>6</v>
      </c>
      <c r="C2901" s="4">
        <v>23.5279399103927</v>
      </c>
      <c r="D2901" s="4">
        <v>8.3800000000000008</v>
      </c>
      <c r="E2901" s="4">
        <v>435.85206008960699</v>
      </c>
      <c r="F2901" s="4">
        <v>0</v>
      </c>
      <c r="G2901" s="4">
        <v>85.96</v>
      </c>
      <c r="H2901" s="4">
        <v>1242.2</v>
      </c>
      <c r="I2901" s="5">
        <f t="shared" si="90"/>
        <v>1795.9199999999996</v>
      </c>
      <c r="J2901" s="11" t="str">
        <f t="shared" si="91"/>
        <v>P0242|Aug</v>
      </c>
    </row>
    <row r="2902" spans="1:10" ht="15" customHeight="1" x14ac:dyDescent="0.25">
      <c r="A2902" s="2" t="s">
        <v>519</v>
      </c>
      <c r="B2902" s="2" t="s">
        <v>7</v>
      </c>
      <c r="C2902" s="4">
        <v>54.661399048712497</v>
      </c>
      <c r="D2902" s="4">
        <v>4.7699999999999996</v>
      </c>
      <c r="E2902" s="4">
        <v>423.48860095128703</v>
      </c>
      <c r="F2902" s="4">
        <v>0</v>
      </c>
      <c r="G2902" s="4">
        <v>85.96</v>
      </c>
      <c r="H2902" s="4">
        <v>265.95</v>
      </c>
      <c r="I2902" s="5">
        <f t="shared" si="90"/>
        <v>834.82999999999947</v>
      </c>
      <c r="J2902" s="11" t="str">
        <f t="shared" si="91"/>
        <v>P0242|Sep</v>
      </c>
    </row>
    <row r="2903" spans="1:10" ht="15" customHeight="1" x14ac:dyDescent="0.25">
      <c r="A2903" s="2" t="s">
        <v>519</v>
      </c>
      <c r="B2903" s="2" t="s">
        <v>8</v>
      </c>
      <c r="C2903" s="4">
        <v>53.864144336675999</v>
      </c>
      <c r="D2903" s="4">
        <v>9.92</v>
      </c>
      <c r="E2903" s="4">
        <v>425.865855663324</v>
      </c>
      <c r="F2903" s="4">
        <v>0</v>
      </c>
      <c r="G2903" s="4">
        <v>85.96</v>
      </c>
      <c r="H2903" s="4">
        <v>183.95</v>
      </c>
      <c r="I2903" s="5">
        <f t="shared" si="90"/>
        <v>759.56</v>
      </c>
      <c r="J2903" s="11" t="str">
        <f t="shared" si="91"/>
        <v>P0242|Oct</v>
      </c>
    </row>
    <row r="2904" spans="1:10" ht="15" customHeight="1" x14ac:dyDescent="0.25">
      <c r="A2904" s="2" t="s">
        <v>519</v>
      </c>
      <c r="B2904" s="2" t="s">
        <v>9</v>
      </c>
      <c r="C2904" s="4">
        <v>24.0197060509017</v>
      </c>
      <c r="D2904" s="4">
        <v>8</v>
      </c>
      <c r="E2904" s="4">
        <v>414.728737569526</v>
      </c>
      <c r="F2904" s="4">
        <v>130.83155637957199</v>
      </c>
      <c r="G2904" s="4">
        <v>85.96</v>
      </c>
      <c r="H2904" s="4">
        <v>47.47</v>
      </c>
      <c r="I2904" s="5">
        <f t="shared" si="90"/>
        <v>711.00999999999976</v>
      </c>
      <c r="J2904" s="11" t="str">
        <f t="shared" si="91"/>
        <v>P0242|Nov</v>
      </c>
    </row>
    <row r="2905" spans="1:10" ht="15" customHeight="1" x14ac:dyDescent="0.25">
      <c r="A2905" s="2" t="s">
        <v>519</v>
      </c>
      <c r="B2905" s="2" t="s">
        <v>10</v>
      </c>
      <c r="C2905" s="4">
        <v>28.731847935147901</v>
      </c>
      <c r="D2905" s="4">
        <v>7.42</v>
      </c>
      <c r="E2905" s="4">
        <v>785.57963974581503</v>
      </c>
      <c r="F2905" s="4">
        <v>99.128512319036801</v>
      </c>
      <c r="G2905" s="4">
        <v>85.96</v>
      </c>
      <c r="H2905" s="4">
        <v>83.75</v>
      </c>
      <c r="I2905" s="5">
        <f t="shared" si="90"/>
        <v>1090.5699999999997</v>
      </c>
      <c r="J2905" s="11" t="str">
        <f t="shared" si="91"/>
        <v>P0242|Dec</v>
      </c>
    </row>
    <row r="2906" spans="1:10" ht="15" customHeight="1" x14ac:dyDescent="0.25">
      <c r="A2906" s="2" t="s">
        <v>519</v>
      </c>
      <c r="B2906" s="2" t="s">
        <v>11</v>
      </c>
      <c r="C2906" s="4">
        <v>35.9898523823164</v>
      </c>
      <c r="D2906" s="4">
        <v>19.34</v>
      </c>
      <c r="E2906" s="4">
        <v>661.31927814379799</v>
      </c>
      <c r="F2906" s="4">
        <v>104.31086947388501</v>
      </c>
      <c r="G2906" s="4">
        <v>85.96</v>
      </c>
      <c r="H2906" s="4">
        <v>83.75</v>
      </c>
      <c r="I2906" s="5">
        <f t="shared" si="90"/>
        <v>990.66999999999939</v>
      </c>
      <c r="J2906" s="11" t="str">
        <f t="shared" si="91"/>
        <v>P0242|Jan</v>
      </c>
    </row>
    <row r="2907" spans="1:10" ht="15" customHeight="1" x14ac:dyDescent="0.25">
      <c r="A2907" s="2" t="s">
        <v>519</v>
      </c>
      <c r="B2907" s="2" t="s">
        <v>12</v>
      </c>
      <c r="C2907" s="4">
        <v>52.763565438613</v>
      </c>
      <c r="D2907" s="4">
        <v>10.94</v>
      </c>
      <c r="E2907" s="4">
        <v>527.96155658155101</v>
      </c>
      <c r="F2907" s="4">
        <v>111.034877979836</v>
      </c>
      <c r="G2907" s="4">
        <v>85.96</v>
      </c>
      <c r="H2907" s="4">
        <v>83.75</v>
      </c>
      <c r="I2907" s="5">
        <f t="shared" si="90"/>
        <v>872.41000000000008</v>
      </c>
      <c r="J2907" s="11" t="str">
        <f t="shared" si="91"/>
        <v>P0242|Feb</v>
      </c>
    </row>
    <row r="2908" spans="1:10" ht="15" customHeight="1" x14ac:dyDescent="0.25">
      <c r="A2908" s="2" t="s">
        <v>519</v>
      </c>
      <c r="B2908" s="2" t="s">
        <v>13</v>
      </c>
      <c r="C2908" s="4">
        <v>42.428175426849698</v>
      </c>
      <c r="D2908" s="4">
        <v>11.39</v>
      </c>
      <c r="E2908" s="4">
        <v>527.90817351379803</v>
      </c>
      <c r="F2908" s="4">
        <v>111.02365105935201</v>
      </c>
      <c r="G2908" s="4">
        <v>85.96</v>
      </c>
      <c r="H2908" s="4">
        <v>83.75</v>
      </c>
      <c r="I2908" s="5">
        <f t="shared" si="90"/>
        <v>862.45999999999981</v>
      </c>
      <c r="J2908" s="11" t="str">
        <f t="shared" si="91"/>
        <v>P0242|Mar</v>
      </c>
    </row>
    <row r="2909" spans="1:10" ht="15" customHeight="1" x14ac:dyDescent="0.25">
      <c r="A2909" s="2" t="s">
        <v>521</v>
      </c>
      <c r="B2909" s="2" t="s">
        <v>2</v>
      </c>
      <c r="C2909" s="4">
        <v>51.839437892389803</v>
      </c>
      <c r="D2909" s="4">
        <v>7.61</v>
      </c>
      <c r="E2909" s="4">
        <v>658.94056210761005</v>
      </c>
      <c r="F2909" s="4">
        <v>0</v>
      </c>
      <c r="G2909" s="4">
        <v>85.96</v>
      </c>
      <c r="H2909" s="4">
        <v>99.37</v>
      </c>
      <c r="I2909" s="5">
        <f t="shared" si="90"/>
        <v>903.71999999999991</v>
      </c>
      <c r="J2909" s="11" t="str">
        <f t="shared" si="91"/>
        <v>P0243|Apr</v>
      </c>
    </row>
    <row r="2910" spans="1:10" ht="15" customHeight="1" x14ac:dyDescent="0.25">
      <c r="A2910" s="2" t="s">
        <v>521</v>
      </c>
      <c r="B2910" s="2" t="s">
        <v>3</v>
      </c>
      <c r="C2910" s="4">
        <v>79.273651492074194</v>
      </c>
      <c r="D2910" s="4">
        <v>6.18</v>
      </c>
      <c r="E2910" s="4">
        <v>649.98634850792598</v>
      </c>
      <c r="F2910" s="4">
        <v>0</v>
      </c>
      <c r="G2910" s="4">
        <v>85.96</v>
      </c>
      <c r="H2910" s="4">
        <v>646.23</v>
      </c>
      <c r="I2910" s="5">
        <f t="shared" si="90"/>
        <v>1467.63</v>
      </c>
      <c r="J2910" s="11" t="str">
        <f t="shared" si="91"/>
        <v>P0243|May</v>
      </c>
    </row>
    <row r="2911" spans="1:10" ht="15" customHeight="1" x14ac:dyDescent="0.25">
      <c r="A2911" s="2" t="s">
        <v>521</v>
      </c>
      <c r="B2911" s="2" t="s">
        <v>4</v>
      </c>
      <c r="C2911" s="4">
        <v>57.306605440595199</v>
      </c>
      <c r="D2911" s="4">
        <v>12.86</v>
      </c>
      <c r="E2911" s="4">
        <v>644.903394559405</v>
      </c>
      <c r="F2911" s="4">
        <v>0</v>
      </c>
      <c r="G2911" s="4">
        <v>85.96</v>
      </c>
      <c r="H2911" s="4">
        <v>837.3</v>
      </c>
      <c r="I2911" s="5">
        <f t="shared" si="90"/>
        <v>1638.3300000000002</v>
      </c>
      <c r="J2911" s="11" t="str">
        <f t="shared" si="91"/>
        <v>P0243|Jun</v>
      </c>
    </row>
    <row r="2912" spans="1:10" ht="15" customHeight="1" x14ac:dyDescent="0.25">
      <c r="A2912" s="2" t="s">
        <v>521</v>
      </c>
      <c r="B2912" s="2" t="s">
        <v>5</v>
      </c>
      <c r="C2912" s="4">
        <v>67.824453781512602</v>
      </c>
      <c r="D2912" s="4">
        <v>6.62</v>
      </c>
      <c r="E2912" s="4">
        <v>802.115546218487</v>
      </c>
      <c r="F2912" s="4">
        <v>0</v>
      </c>
      <c r="G2912" s="4">
        <v>85.96</v>
      </c>
      <c r="H2912" s="4">
        <v>2244.4299999999998</v>
      </c>
      <c r="I2912" s="5">
        <f t="shared" si="90"/>
        <v>3206.9499999999994</v>
      </c>
      <c r="J2912" s="11" t="str">
        <f t="shared" si="91"/>
        <v>P0243|Jul</v>
      </c>
    </row>
    <row r="2913" spans="1:10" ht="15" customHeight="1" x14ac:dyDescent="0.25">
      <c r="A2913" s="2" t="s">
        <v>521</v>
      </c>
      <c r="B2913" s="2" t="s">
        <v>6</v>
      </c>
      <c r="C2913" s="4">
        <v>50.352200683244597</v>
      </c>
      <c r="D2913" s="4">
        <v>17.89</v>
      </c>
      <c r="E2913" s="4">
        <v>809.59779931675496</v>
      </c>
      <c r="F2913" s="4">
        <v>0</v>
      </c>
      <c r="G2913" s="4">
        <v>85.96</v>
      </c>
      <c r="H2913" s="4">
        <v>2070.33</v>
      </c>
      <c r="I2913" s="5">
        <f t="shared" si="90"/>
        <v>3034.1299999999997</v>
      </c>
      <c r="J2913" s="11" t="str">
        <f t="shared" si="91"/>
        <v>P0243|Aug</v>
      </c>
    </row>
    <row r="2914" spans="1:10" ht="15" customHeight="1" x14ac:dyDescent="0.25">
      <c r="A2914" s="2" t="s">
        <v>521</v>
      </c>
      <c r="B2914" s="2" t="s">
        <v>7</v>
      </c>
      <c r="C2914" s="4">
        <v>68.464890435679294</v>
      </c>
      <c r="D2914" s="4">
        <v>11.05</v>
      </c>
      <c r="E2914" s="4">
        <v>653.42510956432102</v>
      </c>
      <c r="F2914" s="4">
        <v>0</v>
      </c>
      <c r="G2914" s="4">
        <v>85.96</v>
      </c>
      <c r="H2914" s="4">
        <v>443.25</v>
      </c>
      <c r="I2914" s="5">
        <f t="shared" si="90"/>
        <v>1262.1500000000003</v>
      </c>
      <c r="J2914" s="11" t="str">
        <f t="shared" si="91"/>
        <v>P0243|Sep</v>
      </c>
    </row>
    <row r="2915" spans="1:10" ht="15" customHeight="1" x14ac:dyDescent="0.25">
      <c r="A2915" s="2" t="s">
        <v>521</v>
      </c>
      <c r="B2915" s="2" t="s">
        <v>8</v>
      </c>
      <c r="C2915" s="4">
        <v>76.692816487029305</v>
      </c>
      <c r="D2915" s="4">
        <v>14.16</v>
      </c>
      <c r="E2915" s="4">
        <v>646.43718351297105</v>
      </c>
      <c r="F2915" s="4">
        <v>0</v>
      </c>
      <c r="G2915" s="4">
        <v>85.96</v>
      </c>
      <c r="H2915" s="4">
        <v>306.58</v>
      </c>
      <c r="I2915" s="5">
        <f t="shared" si="90"/>
        <v>1129.8300000000004</v>
      </c>
      <c r="J2915" s="11" t="str">
        <f t="shared" si="91"/>
        <v>P0243|Oct</v>
      </c>
    </row>
    <row r="2916" spans="1:10" ht="15" customHeight="1" x14ac:dyDescent="0.25">
      <c r="A2916" s="2" t="s">
        <v>521</v>
      </c>
      <c r="B2916" s="2" t="s">
        <v>9</v>
      </c>
      <c r="C2916" s="4">
        <v>51.224196651871203</v>
      </c>
      <c r="D2916" s="4">
        <v>14.27</v>
      </c>
      <c r="E2916" s="4">
        <v>602.18921659193802</v>
      </c>
      <c r="F2916" s="4">
        <v>192.37658675618999</v>
      </c>
      <c r="G2916" s="4">
        <v>85.96</v>
      </c>
      <c r="H2916" s="4">
        <v>79.11</v>
      </c>
      <c r="I2916" s="5">
        <f t="shared" si="90"/>
        <v>1025.1299999999992</v>
      </c>
      <c r="J2916" s="11" t="str">
        <f t="shared" si="91"/>
        <v>P0243|Nov</v>
      </c>
    </row>
    <row r="2917" spans="1:10" ht="15" customHeight="1" x14ac:dyDescent="0.25">
      <c r="A2917" s="2" t="s">
        <v>521</v>
      </c>
      <c r="B2917" s="2" t="s">
        <v>10</v>
      </c>
      <c r="C2917" s="4">
        <v>24.1077879575015</v>
      </c>
      <c r="D2917" s="4">
        <v>12.03</v>
      </c>
      <c r="E2917" s="4">
        <v>1310.4462720018</v>
      </c>
      <c r="F2917" s="4">
        <v>139.54594004069801</v>
      </c>
      <c r="G2917" s="4">
        <v>85.96</v>
      </c>
      <c r="H2917" s="4">
        <v>139.59</v>
      </c>
      <c r="I2917" s="5">
        <f t="shared" si="90"/>
        <v>1711.6799999999996</v>
      </c>
      <c r="J2917" s="11" t="str">
        <f t="shared" si="91"/>
        <v>P0243|Dec</v>
      </c>
    </row>
    <row r="2918" spans="1:10" ht="15" customHeight="1" x14ac:dyDescent="0.25">
      <c r="A2918" s="2" t="s">
        <v>521</v>
      </c>
      <c r="B2918" s="2" t="s">
        <v>11</v>
      </c>
      <c r="C2918" s="4">
        <v>26.743673245011301</v>
      </c>
      <c r="D2918" s="4">
        <v>15.5</v>
      </c>
      <c r="E2918" s="4">
        <v>1135.8871969655299</v>
      </c>
      <c r="F2918" s="4">
        <v>145.149129789456</v>
      </c>
      <c r="G2918" s="4">
        <v>85.96</v>
      </c>
      <c r="H2918" s="4">
        <v>139.59</v>
      </c>
      <c r="I2918" s="5">
        <f t="shared" si="90"/>
        <v>1548.8299999999972</v>
      </c>
      <c r="J2918" s="11" t="str">
        <f t="shared" si="91"/>
        <v>P0243|Jan</v>
      </c>
    </row>
    <row r="2919" spans="1:10" ht="15" customHeight="1" x14ac:dyDescent="0.25">
      <c r="A2919" s="2" t="s">
        <v>521</v>
      </c>
      <c r="B2919" s="2" t="s">
        <v>12</v>
      </c>
      <c r="C2919" s="4">
        <v>59.872335354163397</v>
      </c>
      <c r="D2919" s="4">
        <v>12.44</v>
      </c>
      <c r="E2919" s="4">
        <v>969.99015493030697</v>
      </c>
      <c r="F2919" s="4">
        <v>154.93750971552899</v>
      </c>
      <c r="G2919" s="4">
        <v>85.96</v>
      </c>
      <c r="H2919" s="4">
        <v>139.59</v>
      </c>
      <c r="I2919" s="5">
        <f t="shared" si="90"/>
        <v>1422.7899999999993</v>
      </c>
      <c r="J2919" s="11" t="str">
        <f t="shared" si="91"/>
        <v>P0243|Feb</v>
      </c>
    </row>
    <row r="2920" spans="1:10" ht="15" customHeight="1" x14ac:dyDescent="0.25">
      <c r="A2920" s="2" t="s">
        <v>521</v>
      </c>
      <c r="B2920" s="2" t="s">
        <v>13</v>
      </c>
      <c r="C2920" s="4">
        <v>50.101162122636602</v>
      </c>
      <c r="D2920" s="4">
        <v>14.4</v>
      </c>
      <c r="E2920" s="4">
        <v>962.72223963229897</v>
      </c>
      <c r="F2920" s="4">
        <v>153.77659824506401</v>
      </c>
      <c r="G2920" s="4">
        <v>85.96</v>
      </c>
      <c r="H2920" s="4">
        <v>139.59</v>
      </c>
      <c r="I2920" s="5">
        <f t="shared" si="90"/>
        <v>1406.5499999999995</v>
      </c>
      <c r="J2920" s="11" t="str">
        <f t="shared" si="91"/>
        <v>P0243|Mar</v>
      </c>
    </row>
    <row r="2921" spans="1:10" ht="15" customHeight="1" x14ac:dyDescent="0.25">
      <c r="A2921" s="2" t="s">
        <v>523</v>
      </c>
      <c r="B2921" s="2" t="s">
        <v>2</v>
      </c>
      <c r="C2921" s="4">
        <v>45.350467018561901</v>
      </c>
      <c r="D2921" s="4">
        <v>16.489999999999998</v>
      </c>
      <c r="E2921" s="4">
        <v>542.47953298143796</v>
      </c>
      <c r="F2921" s="4">
        <v>0</v>
      </c>
      <c r="G2921" s="4">
        <v>85.96</v>
      </c>
      <c r="H2921" s="4">
        <v>79.5</v>
      </c>
      <c r="I2921" s="5">
        <f t="shared" si="90"/>
        <v>769.77999999999986</v>
      </c>
      <c r="J2921" s="11" t="str">
        <f t="shared" si="91"/>
        <v>P0244|Apr</v>
      </c>
    </row>
    <row r="2922" spans="1:10" ht="15" customHeight="1" x14ac:dyDescent="0.25">
      <c r="A2922" s="2" t="s">
        <v>523</v>
      </c>
      <c r="B2922" s="2" t="s">
        <v>3</v>
      </c>
      <c r="C2922" s="4">
        <v>73.767399900315695</v>
      </c>
      <c r="D2922" s="4">
        <v>11.79</v>
      </c>
      <c r="E2922" s="4">
        <v>527.05260009968401</v>
      </c>
      <c r="F2922" s="4">
        <v>0</v>
      </c>
      <c r="G2922" s="4">
        <v>85.96</v>
      </c>
      <c r="H2922" s="4">
        <v>516.99</v>
      </c>
      <c r="I2922" s="5">
        <f t="shared" si="90"/>
        <v>1215.5599999999997</v>
      </c>
      <c r="J2922" s="11" t="str">
        <f t="shared" si="91"/>
        <v>P0244|May</v>
      </c>
    </row>
    <row r="2923" spans="1:10" ht="15" customHeight="1" x14ac:dyDescent="0.25">
      <c r="A2923" s="2" t="s">
        <v>523</v>
      </c>
      <c r="B2923" s="2" t="s">
        <v>4</v>
      </c>
      <c r="C2923" s="4">
        <v>15.779172589019399</v>
      </c>
      <c r="D2923" s="4">
        <v>9.8000000000000007</v>
      </c>
      <c r="E2923" s="4">
        <v>550.29082741098102</v>
      </c>
      <c r="F2923" s="4">
        <v>0</v>
      </c>
      <c r="G2923" s="4">
        <v>85.96</v>
      </c>
      <c r="H2923" s="4">
        <v>669.84</v>
      </c>
      <c r="I2923" s="5">
        <f t="shared" si="90"/>
        <v>1331.6700000000005</v>
      </c>
      <c r="J2923" s="11" t="str">
        <f t="shared" si="91"/>
        <v>P0244|Jun</v>
      </c>
    </row>
    <row r="2924" spans="1:10" ht="15" customHeight="1" x14ac:dyDescent="0.25">
      <c r="A2924" s="2" t="s">
        <v>523</v>
      </c>
      <c r="B2924" s="2" t="s">
        <v>5</v>
      </c>
      <c r="C2924" s="4">
        <v>15.7237014397761</v>
      </c>
      <c r="D2924" s="4">
        <v>16.34</v>
      </c>
      <c r="E2924" s="4">
        <v>548.35629856022399</v>
      </c>
      <c r="F2924" s="4">
        <v>0</v>
      </c>
      <c r="G2924" s="4">
        <v>85.96</v>
      </c>
      <c r="H2924" s="4">
        <v>1795.54</v>
      </c>
      <c r="I2924" s="5">
        <f t="shared" si="90"/>
        <v>2461.92</v>
      </c>
      <c r="J2924" s="11" t="str">
        <f t="shared" si="91"/>
        <v>P0244|Jul</v>
      </c>
    </row>
    <row r="2925" spans="1:10" ht="15" customHeight="1" x14ac:dyDescent="0.25">
      <c r="A2925" s="2" t="s">
        <v>523</v>
      </c>
      <c r="B2925" s="2" t="s">
        <v>6</v>
      </c>
      <c r="C2925" s="4">
        <v>49.7884570596798</v>
      </c>
      <c r="D2925" s="4">
        <v>16.829999999999998</v>
      </c>
      <c r="E2925" s="4">
        <v>535.62154294031996</v>
      </c>
      <c r="F2925" s="4">
        <v>0</v>
      </c>
      <c r="G2925" s="4">
        <v>85.96</v>
      </c>
      <c r="H2925" s="4">
        <v>1656.27</v>
      </c>
      <c r="I2925" s="5">
        <f t="shared" si="90"/>
        <v>2344.4699999999998</v>
      </c>
      <c r="J2925" s="11" t="str">
        <f t="shared" si="91"/>
        <v>P0244|Aug</v>
      </c>
    </row>
    <row r="2926" spans="1:10" ht="15" customHeight="1" x14ac:dyDescent="0.25">
      <c r="A2926" s="2" t="s">
        <v>523</v>
      </c>
      <c r="B2926" s="2" t="s">
        <v>7</v>
      </c>
      <c r="C2926" s="4">
        <v>16.036737121184199</v>
      </c>
      <c r="D2926" s="4">
        <v>10.63</v>
      </c>
      <c r="E2926" s="4">
        <v>559.27326287881601</v>
      </c>
      <c r="F2926" s="4">
        <v>0</v>
      </c>
      <c r="G2926" s="4">
        <v>85.96</v>
      </c>
      <c r="H2926" s="4">
        <v>354.6</v>
      </c>
      <c r="I2926" s="5">
        <f t="shared" si="90"/>
        <v>1026.5000000000002</v>
      </c>
      <c r="J2926" s="11" t="str">
        <f t="shared" si="91"/>
        <v>P0244|Sep</v>
      </c>
    </row>
    <row r="2927" spans="1:10" ht="15" customHeight="1" x14ac:dyDescent="0.25">
      <c r="A2927" s="2" t="s">
        <v>523</v>
      </c>
      <c r="B2927" s="2" t="s">
        <v>8</v>
      </c>
      <c r="C2927" s="4">
        <v>39.010898860499701</v>
      </c>
      <c r="D2927" s="4">
        <v>10.63</v>
      </c>
      <c r="E2927" s="4">
        <v>554.29910113949995</v>
      </c>
      <c r="F2927" s="4">
        <v>0</v>
      </c>
      <c r="G2927" s="4">
        <v>85.96</v>
      </c>
      <c r="H2927" s="4">
        <v>245.27</v>
      </c>
      <c r="I2927" s="5">
        <f t="shared" si="90"/>
        <v>935.16999999999962</v>
      </c>
      <c r="J2927" s="11" t="str">
        <f t="shared" si="91"/>
        <v>P0244|Oct</v>
      </c>
    </row>
    <row r="2928" spans="1:10" ht="15" customHeight="1" x14ac:dyDescent="0.25">
      <c r="A2928" s="2" t="s">
        <v>523</v>
      </c>
      <c r="B2928" s="2" t="s">
        <v>9</v>
      </c>
      <c r="C2928" s="4">
        <v>47.092010366033797</v>
      </c>
      <c r="D2928" s="4">
        <v>8.0500000000000007</v>
      </c>
      <c r="E2928" s="4">
        <v>495.50780138034702</v>
      </c>
      <c r="F2928" s="4">
        <v>156.310188253619</v>
      </c>
      <c r="G2928" s="4">
        <v>85.96</v>
      </c>
      <c r="H2928" s="4">
        <v>63.29</v>
      </c>
      <c r="I2928" s="5">
        <f t="shared" si="90"/>
        <v>856.20999999999981</v>
      </c>
      <c r="J2928" s="11" t="str">
        <f t="shared" si="91"/>
        <v>P0244|Nov</v>
      </c>
    </row>
    <row r="2929" spans="1:10" ht="15" customHeight="1" x14ac:dyDescent="0.25">
      <c r="A2929" s="2" t="s">
        <v>523</v>
      </c>
      <c r="B2929" s="2" t="s">
        <v>10</v>
      </c>
      <c r="C2929" s="4">
        <v>58.830603750493999</v>
      </c>
      <c r="D2929" s="4">
        <v>7.91</v>
      </c>
      <c r="E2929" s="4">
        <v>943.57711969200602</v>
      </c>
      <c r="F2929" s="4">
        <v>119.0622765575</v>
      </c>
      <c r="G2929" s="4">
        <v>85.96</v>
      </c>
      <c r="H2929" s="4">
        <v>111.67</v>
      </c>
      <c r="I2929" s="5">
        <f t="shared" si="90"/>
        <v>1327.01</v>
      </c>
      <c r="J2929" s="11" t="str">
        <f t="shared" si="91"/>
        <v>P0244|Dec</v>
      </c>
    </row>
    <row r="2930" spans="1:10" ht="15" customHeight="1" x14ac:dyDescent="0.25">
      <c r="A2930" s="2" t="s">
        <v>523</v>
      </c>
      <c r="B2930" s="2" t="s">
        <v>11</v>
      </c>
      <c r="C2930" s="4">
        <v>24.688380809595198</v>
      </c>
      <c r="D2930" s="4">
        <v>11.84</v>
      </c>
      <c r="E2930" s="4">
        <v>952.88487335279694</v>
      </c>
      <c r="F2930" s="4">
        <v>120.236745837608</v>
      </c>
      <c r="G2930" s="4">
        <v>85.96</v>
      </c>
      <c r="H2930" s="4">
        <v>111.67</v>
      </c>
      <c r="I2930" s="5">
        <f t="shared" si="90"/>
        <v>1307.2800000000002</v>
      </c>
      <c r="J2930" s="11" t="str">
        <f t="shared" si="91"/>
        <v>P0244|Jan</v>
      </c>
    </row>
    <row r="2931" spans="1:10" ht="15" customHeight="1" x14ac:dyDescent="0.25">
      <c r="A2931" s="2" t="s">
        <v>523</v>
      </c>
      <c r="B2931" s="2" t="s">
        <v>12</v>
      </c>
      <c r="C2931" s="4">
        <v>12.854772722604499</v>
      </c>
      <c r="D2931" s="4">
        <v>21.93</v>
      </c>
      <c r="E2931" s="4">
        <v>672.45574612303596</v>
      </c>
      <c r="F2931" s="4">
        <v>141.41948115436</v>
      </c>
      <c r="G2931" s="4">
        <v>85.96</v>
      </c>
      <c r="H2931" s="4">
        <v>111.67</v>
      </c>
      <c r="I2931" s="5">
        <f t="shared" si="90"/>
        <v>1046.2900000000006</v>
      </c>
      <c r="J2931" s="11" t="str">
        <f t="shared" si="91"/>
        <v>P0244|Feb</v>
      </c>
    </row>
    <row r="2932" spans="1:10" ht="15" customHeight="1" x14ac:dyDescent="0.25">
      <c r="A2932" s="2" t="s">
        <v>523</v>
      </c>
      <c r="B2932" s="2" t="s">
        <v>13</v>
      </c>
      <c r="C2932" s="4">
        <v>46.613464622090802</v>
      </c>
      <c r="D2932" s="4">
        <v>13.58</v>
      </c>
      <c r="E2932" s="4">
        <v>792.14384681248498</v>
      </c>
      <c r="F2932" s="4">
        <v>124.94268856542401</v>
      </c>
      <c r="G2932" s="4">
        <v>85.96</v>
      </c>
      <c r="H2932" s="4">
        <v>111.67</v>
      </c>
      <c r="I2932" s="5">
        <f t="shared" si="90"/>
        <v>1174.9099999999999</v>
      </c>
      <c r="J2932" s="11" t="str">
        <f t="shared" si="91"/>
        <v>P0244|Mar</v>
      </c>
    </row>
    <row r="2933" spans="1:10" ht="15" customHeight="1" x14ac:dyDescent="0.25">
      <c r="A2933" s="2" t="s">
        <v>525</v>
      </c>
      <c r="B2933" s="2" t="s">
        <v>2</v>
      </c>
      <c r="C2933" s="4">
        <v>48.689828626599102</v>
      </c>
      <c r="D2933" s="4">
        <v>4.04</v>
      </c>
      <c r="E2933" s="4">
        <v>265.030171373401</v>
      </c>
      <c r="F2933" s="4">
        <v>0</v>
      </c>
      <c r="G2933" s="4">
        <v>85.96</v>
      </c>
      <c r="H2933" s="4">
        <v>19.87</v>
      </c>
      <c r="I2933" s="5">
        <f t="shared" si="90"/>
        <v>423.59000000000009</v>
      </c>
      <c r="J2933" s="11" t="str">
        <f t="shared" si="91"/>
        <v>P0245|Apr</v>
      </c>
    </row>
    <row r="2934" spans="1:10" ht="15" customHeight="1" x14ac:dyDescent="0.25">
      <c r="A2934" s="2" t="s">
        <v>525</v>
      </c>
      <c r="B2934" s="2" t="s">
        <v>3</v>
      </c>
      <c r="C2934" s="4">
        <v>32.505996560290498</v>
      </c>
      <c r="D2934" s="4">
        <v>4.04</v>
      </c>
      <c r="E2934" s="4">
        <v>267.85400343971003</v>
      </c>
      <c r="F2934" s="4">
        <v>0</v>
      </c>
      <c r="G2934" s="4">
        <v>85.96</v>
      </c>
      <c r="H2934" s="4">
        <v>129.25</v>
      </c>
      <c r="I2934" s="5">
        <f t="shared" si="90"/>
        <v>519.61000000000058</v>
      </c>
      <c r="J2934" s="11" t="str">
        <f t="shared" si="91"/>
        <v>P0245|May</v>
      </c>
    </row>
    <row r="2935" spans="1:10" ht="15" customHeight="1" x14ac:dyDescent="0.25">
      <c r="A2935" s="2" t="s">
        <v>525</v>
      </c>
      <c r="B2935" s="2" t="s">
        <v>4</v>
      </c>
      <c r="C2935" s="4">
        <v>12.4563850714712</v>
      </c>
      <c r="D2935" s="4">
        <v>4.04</v>
      </c>
      <c r="E2935" s="4">
        <v>345.55361492852899</v>
      </c>
      <c r="F2935" s="4">
        <v>0</v>
      </c>
      <c r="G2935" s="4">
        <v>85.96</v>
      </c>
      <c r="H2935" s="4">
        <v>167.46</v>
      </c>
      <c r="I2935" s="5">
        <f t="shared" si="90"/>
        <v>615.47000000000014</v>
      </c>
      <c r="J2935" s="11" t="str">
        <f t="shared" si="91"/>
        <v>P0245|Jun</v>
      </c>
    </row>
    <row r="2936" spans="1:10" ht="15" customHeight="1" x14ac:dyDescent="0.25">
      <c r="A2936" s="2" t="s">
        <v>525</v>
      </c>
      <c r="B2936" s="2" t="s">
        <v>5</v>
      </c>
      <c r="C2936" s="4">
        <v>17.436047774158499</v>
      </c>
      <c r="D2936" s="4">
        <v>4.04</v>
      </c>
      <c r="E2936" s="4">
        <v>331.66395222584202</v>
      </c>
      <c r="F2936" s="4">
        <v>0</v>
      </c>
      <c r="G2936" s="4">
        <v>85.96</v>
      </c>
      <c r="H2936" s="4">
        <v>448.89</v>
      </c>
      <c r="I2936" s="5">
        <f t="shared" si="90"/>
        <v>887.99000000000046</v>
      </c>
      <c r="J2936" s="11" t="str">
        <f t="shared" si="91"/>
        <v>P0245|Jul</v>
      </c>
    </row>
    <row r="2937" spans="1:10" ht="15" customHeight="1" x14ac:dyDescent="0.25">
      <c r="A2937" s="2" t="s">
        <v>525</v>
      </c>
      <c r="B2937" s="2" t="s">
        <v>6</v>
      </c>
      <c r="C2937" s="4">
        <v>35.999992275341199</v>
      </c>
      <c r="D2937" s="4">
        <v>5.47</v>
      </c>
      <c r="E2937" s="4">
        <v>328.41000772465901</v>
      </c>
      <c r="F2937" s="4">
        <v>0</v>
      </c>
      <c r="G2937" s="4">
        <v>85.96</v>
      </c>
      <c r="H2937" s="4">
        <v>414.07</v>
      </c>
      <c r="I2937" s="5">
        <f t="shared" si="90"/>
        <v>869.9100000000002</v>
      </c>
      <c r="J2937" s="11" t="str">
        <f t="shared" si="91"/>
        <v>P0245|Aug</v>
      </c>
    </row>
    <row r="2938" spans="1:10" ht="15" customHeight="1" x14ac:dyDescent="0.25">
      <c r="A2938" s="2" t="s">
        <v>525</v>
      </c>
      <c r="B2938" s="2" t="s">
        <v>7</v>
      </c>
      <c r="C2938" s="4">
        <v>15.1954015043708</v>
      </c>
      <c r="D2938" s="4">
        <v>4.04</v>
      </c>
      <c r="E2938" s="4">
        <v>281.02459849562899</v>
      </c>
      <c r="F2938" s="4">
        <v>0</v>
      </c>
      <c r="G2938" s="4">
        <v>85.96</v>
      </c>
      <c r="H2938" s="4">
        <v>88.65</v>
      </c>
      <c r="I2938" s="5">
        <f t="shared" si="90"/>
        <v>474.86999999999978</v>
      </c>
      <c r="J2938" s="11" t="str">
        <f t="shared" si="91"/>
        <v>P0245|Sep</v>
      </c>
    </row>
    <row r="2939" spans="1:10" ht="15" customHeight="1" x14ac:dyDescent="0.25">
      <c r="A2939" s="2" t="s">
        <v>525</v>
      </c>
      <c r="B2939" s="2" t="s">
        <v>8</v>
      </c>
      <c r="C2939" s="4">
        <v>15.099474825506499</v>
      </c>
      <c r="D2939" s="4">
        <v>4.04</v>
      </c>
      <c r="E2939" s="4">
        <v>279.25052517449302</v>
      </c>
      <c r="F2939" s="4">
        <v>0</v>
      </c>
      <c r="G2939" s="4">
        <v>85.96</v>
      </c>
      <c r="H2939" s="4">
        <v>61.32</v>
      </c>
      <c r="I2939" s="5">
        <f t="shared" si="90"/>
        <v>445.6699999999995</v>
      </c>
      <c r="J2939" s="11" t="str">
        <f t="shared" si="91"/>
        <v>P0245|Oct</v>
      </c>
    </row>
    <row r="2940" spans="1:10" ht="15" customHeight="1" x14ac:dyDescent="0.25">
      <c r="A2940" s="2" t="s">
        <v>525</v>
      </c>
      <c r="B2940" s="2" t="s">
        <v>9</v>
      </c>
      <c r="C2940" s="4">
        <v>19.714795294836499</v>
      </c>
      <c r="D2940" s="4">
        <v>4.04</v>
      </c>
      <c r="E2940" s="4">
        <v>252.06130970567301</v>
      </c>
      <c r="F2940" s="4">
        <v>81.793894999490803</v>
      </c>
      <c r="G2940" s="4">
        <v>85.96</v>
      </c>
      <c r="H2940" s="4">
        <v>15.82</v>
      </c>
      <c r="I2940" s="5">
        <f t="shared" si="90"/>
        <v>459.39000000000033</v>
      </c>
      <c r="J2940" s="11" t="str">
        <f t="shared" si="91"/>
        <v>P0245|Nov</v>
      </c>
    </row>
    <row r="2941" spans="1:10" ht="15" customHeight="1" x14ac:dyDescent="0.25">
      <c r="A2941" s="2" t="s">
        <v>525</v>
      </c>
      <c r="B2941" s="2" t="s">
        <v>10</v>
      </c>
      <c r="C2941" s="4">
        <v>10.2535890063425</v>
      </c>
      <c r="D2941" s="4">
        <v>4.04</v>
      </c>
      <c r="E2941" s="4">
        <v>568.89133192388999</v>
      </c>
      <c r="F2941" s="4">
        <v>61.535079069767399</v>
      </c>
      <c r="G2941" s="4">
        <v>85.96</v>
      </c>
      <c r="H2941" s="4">
        <v>27.92</v>
      </c>
      <c r="I2941" s="5">
        <f t="shared" si="90"/>
        <v>758.59999999999991</v>
      </c>
      <c r="J2941" s="11" t="str">
        <f t="shared" si="91"/>
        <v>P0245|Dec</v>
      </c>
    </row>
    <row r="2942" spans="1:10" ht="15" customHeight="1" x14ac:dyDescent="0.25">
      <c r="A2942" s="2" t="s">
        <v>525</v>
      </c>
      <c r="B2942" s="2" t="s">
        <v>11</v>
      </c>
      <c r="C2942" s="4">
        <v>10.309763847780101</v>
      </c>
      <c r="D2942" s="4">
        <v>4.04</v>
      </c>
      <c r="E2942" s="4">
        <v>572.00803382663798</v>
      </c>
      <c r="F2942" s="4">
        <v>61.872202325581398</v>
      </c>
      <c r="G2942" s="4">
        <v>85.96</v>
      </c>
      <c r="H2942" s="4">
        <v>27.92</v>
      </c>
      <c r="I2942" s="5">
        <f t="shared" si="90"/>
        <v>762.10999999999945</v>
      </c>
      <c r="J2942" s="11" t="str">
        <f t="shared" si="91"/>
        <v>P0245|Jan</v>
      </c>
    </row>
    <row r="2943" spans="1:10" ht="15" customHeight="1" x14ac:dyDescent="0.25">
      <c r="A2943" s="2" t="s">
        <v>525</v>
      </c>
      <c r="B2943" s="2" t="s">
        <v>12</v>
      </c>
      <c r="C2943" s="4">
        <v>34.197242585804702</v>
      </c>
      <c r="D2943" s="4">
        <v>4.04</v>
      </c>
      <c r="E2943" s="4">
        <v>484.38020659780102</v>
      </c>
      <c r="F2943" s="4">
        <v>62.872550816394501</v>
      </c>
      <c r="G2943" s="4">
        <v>85.96</v>
      </c>
      <c r="H2943" s="4">
        <v>27.92</v>
      </c>
      <c r="I2943" s="5">
        <f t="shared" si="90"/>
        <v>699.37000000000023</v>
      </c>
      <c r="J2943" s="11" t="str">
        <f t="shared" si="91"/>
        <v>P0245|Feb</v>
      </c>
    </row>
    <row r="2944" spans="1:10" ht="15" customHeight="1" x14ac:dyDescent="0.25">
      <c r="A2944" s="2" t="s">
        <v>525</v>
      </c>
      <c r="B2944" s="2" t="s">
        <v>13</v>
      </c>
      <c r="C2944" s="4">
        <v>11.2313339339339</v>
      </c>
      <c r="D2944" s="4">
        <v>4.04</v>
      </c>
      <c r="E2944" s="4">
        <v>415.425825825826</v>
      </c>
      <c r="F2944" s="4">
        <v>67.402840240240195</v>
      </c>
      <c r="G2944" s="4">
        <v>85.96</v>
      </c>
      <c r="H2944" s="4">
        <v>27.92</v>
      </c>
      <c r="I2944" s="5">
        <f t="shared" si="90"/>
        <v>611.98</v>
      </c>
      <c r="J2944" s="11" t="str">
        <f t="shared" si="91"/>
        <v>P0245|Mar</v>
      </c>
    </row>
    <row r="2945" spans="1:10" ht="15" customHeight="1" x14ac:dyDescent="0.25">
      <c r="A2945" s="2" t="s">
        <v>527</v>
      </c>
      <c r="B2945" s="2" t="s">
        <v>2</v>
      </c>
      <c r="C2945" s="4">
        <v>28.8853421556678</v>
      </c>
      <c r="D2945" s="4">
        <v>8.98</v>
      </c>
      <c r="E2945" s="4">
        <v>454.75465784433197</v>
      </c>
      <c r="F2945" s="4">
        <v>0</v>
      </c>
      <c r="G2945" s="4">
        <v>85.96</v>
      </c>
      <c r="H2945" s="4">
        <v>59.62</v>
      </c>
      <c r="I2945" s="5">
        <f t="shared" si="90"/>
        <v>638.19999999999982</v>
      </c>
      <c r="J2945" s="11" t="str">
        <f t="shared" si="91"/>
        <v>P0246|Apr</v>
      </c>
    </row>
    <row r="2946" spans="1:10" ht="15" customHeight="1" x14ac:dyDescent="0.25">
      <c r="A2946" s="2" t="s">
        <v>527</v>
      </c>
      <c r="B2946" s="2" t="s">
        <v>3</v>
      </c>
      <c r="C2946" s="4">
        <v>49.821381371409601</v>
      </c>
      <c r="D2946" s="4">
        <v>12.05</v>
      </c>
      <c r="E2946" s="4">
        <v>431.83861862858998</v>
      </c>
      <c r="F2946" s="4">
        <v>0</v>
      </c>
      <c r="G2946" s="4">
        <v>85.96</v>
      </c>
      <c r="H2946" s="4">
        <v>387.74</v>
      </c>
      <c r="I2946" s="5">
        <f t="shared" si="90"/>
        <v>967.40999999999963</v>
      </c>
      <c r="J2946" s="11" t="str">
        <f t="shared" si="91"/>
        <v>P0246|May</v>
      </c>
    </row>
    <row r="2947" spans="1:10" ht="15" customHeight="1" x14ac:dyDescent="0.25">
      <c r="A2947" s="2" t="s">
        <v>527</v>
      </c>
      <c r="B2947" s="2" t="s">
        <v>4</v>
      </c>
      <c r="C2947" s="4">
        <v>44.863319111557303</v>
      </c>
      <c r="D2947" s="4">
        <v>8.09</v>
      </c>
      <c r="E2947" s="4">
        <v>420.04668088844301</v>
      </c>
      <c r="F2947" s="4">
        <v>0</v>
      </c>
      <c r="G2947" s="4">
        <v>85.96</v>
      </c>
      <c r="H2947" s="4">
        <v>502.38</v>
      </c>
      <c r="I2947" s="5">
        <f t="shared" si="90"/>
        <v>1061.3400000000004</v>
      </c>
      <c r="J2947" s="11" t="str">
        <f t="shared" si="91"/>
        <v>P0246|Jun</v>
      </c>
    </row>
    <row r="2948" spans="1:10" ht="15" customHeight="1" x14ac:dyDescent="0.25">
      <c r="A2948" s="2" t="s">
        <v>527</v>
      </c>
      <c r="B2948" s="2" t="s">
        <v>5</v>
      </c>
      <c r="C2948" s="4">
        <v>40.607992475372598</v>
      </c>
      <c r="D2948" s="4">
        <v>19.91</v>
      </c>
      <c r="E2948" s="4">
        <v>543.90200752462704</v>
      </c>
      <c r="F2948" s="4">
        <v>0</v>
      </c>
      <c r="G2948" s="4">
        <v>85.96</v>
      </c>
      <c r="H2948" s="4">
        <v>1346.66</v>
      </c>
      <c r="I2948" s="5">
        <f t="shared" si="90"/>
        <v>2037.0399999999997</v>
      </c>
      <c r="J2948" s="11" t="str">
        <f t="shared" si="91"/>
        <v>P0246|Jul</v>
      </c>
    </row>
    <row r="2949" spans="1:10" ht="15" customHeight="1" x14ac:dyDescent="0.25">
      <c r="A2949" s="2" t="s">
        <v>527</v>
      </c>
      <c r="B2949" s="2" t="s">
        <v>6</v>
      </c>
      <c r="C2949" s="4">
        <v>31.3847896288943</v>
      </c>
      <c r="D2949" s="4">
        <v>10.51</v>
      </c>
      <c r="E2949" s="4">
        <v>549.95521037110598</v>
      </c>
      <c r="F2949" s="4">
        <v>0</v>
      </c>
      <c r="G2949" s="4">
        <v>85.96</v>
      </c>
      <c r="H2949" s="4">
        <v>1242.2</v>
      </c>
      <c r="I2949" s="5">
        <f t="shared" ref="I2949:I3012" si="92">SUM(C2949:H2949)</f>
        <v>1920.0100000000002</v>
      </c>
      <c r="J2949" s="11" t="str">
        <f t="shared" ref="J2949:J3012" si="93">A2949&amp;"|"&amp;B2949</f>
        <v>P0246|Aug</v>
      </c>
    </row>
    <row r="2950" spans="1:10" ht="15" customHeight="1" x14ac:dyDescent="0.25">
      <c r="A2950" s="2" t="s">
        <v>527</v>
      </c>
      <c r="B2950" s="2" t="s">
        <v>7</v>
      </c>
      <c r="C2950" s="4">
        <v>46.812222036448702</v>
      </c>
      <c r="D2950" s="4">
        <v>11.68</v>
      </c>
      <c r="E2950" s="4">
        <v>435.08777796355099</v>
      </c>
      <c r="F2950" s="4">
        <v>0</v>
      </c>
      <c r="G2950" s="4">
        <v>85.96</v>
      </c>
      <c r="H2950" s="4">
        <v>265.95</v>
      </c>
      <c r="I2950" s="5">
        <f t="shared" si="92"/>
        <v>845.48999999999978</v>
      </c>
      <c r="J2950" s="11" t="str">
        <f t="shared" si="93"/>
        <v>P0246|Sep</v>
      </c>
    </row>
    <row r="2951" spans="1:10" ht="15" customHeight="1" x14ac:dyDescent="0.25">
      <c r="A2951" s="2" t="s">
        <v>527</v>
      </c>
      <c r="B2951" s="2" t="s">
        <v>8</v>
      </c>
      <c r="C2951" s="4">
        <v>30.098818418766299</v>
      </c>
      <c r="D2951" s="4">
        <v>11.66</v>
      </c>
      <c r="E2951" s="4">
        <v>457.84118158123403</v>
      </c>
      <c r="F2951" s="4">
        <v>0</v>
      </c>
      <c r="G2951" s="4">
        <v>85.96</v>
      </c>
      <c r="H2951" s="4">
        <v>183.95</v>
      </c>
      <c r="I2951" s="5">
        <f t="shared" si="92"/>
        <v>769.51000000000022</v>
      </c>
      <c r="J2951" s="11" t="str">
        <f t="shared" si="93"/>
        <v>P0246|Oct</v>
      </c>
    </row>
    <row r="2952" spans="1:10" ht="15" customHeight="1" x14ac:dyDescent="0.25">
      <c r="A2952" s="2" t="s">
        <v>527</v>
      </c>
      <c r="B2952" s="2" t="s">
        <v>9</v>
      </c>
      <c r="C2952" s="4">
        <v>19.672628217821799</v>
      </c>
      <c r="D2952" s="4">
        <v>4.04</v>
      </c>
      <c r="E2952" s="4">
        <v>537.43099009901005</v>
      </c>
      <c r="F2952" s="4">
        <v>113.026381683168</v>
      </c>
      <c r="G2952" s="4">
        <v>85.96</v>
      </c>
      <c r="H2952" s="4">
        <v>47.47</v>
      </c>
      <c r="I2952" s="5">
        <f t="shared" si="92"/>
        <v>807.59999999999991</v>
      </c>
      <c r="J2952" s="11" t="str">
        <f t="shared" si="93"/>
        <v>P0246|Nov</v>
      </c>
    </row>
    <row r="2953" spans="1:10" ht="15" customHeight="1" x14ac:dyDescent="0.25">
      <c r="A2953" s="2" t="s">
        <v>527</v>
      </c>
      <c r="B2953" s="2" t="s">
        <v>10</v>
      </c>
      <c r="C2953" s="4">
        <v>18.480927446438098</v>
      </c>
      <c r="D2953" s="4">
        <v>15.02</v>
      </c>
      <c r="E2953" s="4">
        <v>894.371992926953</v>
      </c>
      <c r="F2953" s="4">
        <v>94.047079626608905</v>
      </c>
      <c r="G2953" s="4">
        <v>85.96</v>
      </c>
      <c r="H2953" s="4">
        <v>83.75</v>
      </c>
      <c r="I2953" s="5">
        <f t="shared" si="92"/>
        <v>1191.6300000000001</v>
      </c>
      <c r="J2953" s="11" t="str">
        <f t="shared" si="93"/>
        <v>P0246|Dec</v>
      </c>
    </row>
    <row r="2954" spans="1:10" ht="15" customHeight="1" x14ac:dyDescent="0.25">
      <c r="A2954" s="2" t="s">
        <v>527</v>
      </c>
      <c r="B2954" s="2" t="s">
        <v>11</v>
      </c>
      <c r="C2954" s="4">
        <v>35.246800682723297</v>
      </c>
      <c r="D2954" s="4">
        <v>11.03</v>
      </c>
      <c r="E2954" s="4">
        <v>773.08173715152702</v>
      </c>
      <c r="F2954" s="4">
        <v>97.551462165750095</v>
      </c>
      <c r="G2954" s="4">
        <v>85.96</v>
      </c>
      <c r="H2954" s="4">
        <v>83.75</v>
      </c>
      <c r="I2954" s="5">
        <f t="shared" si="92"/>
        <v>1086.6200000000003</v>
      </c>
      <c r="J2954" s="11" t="str">
        <f t="shared" si="93"/>
        <v>P0246|Jan</v>
      </c>
    </row>
    <row r="2955" spans="1:10" ht="15" customHeight="1" x14ac:dyDescent="0.25">
      <c r="A2955" s="2" t="s">
        <v>527</v>
      </c>
      <c r="B2955" s="2" t="s">
        <v>12</v>
      </c>
      <c r="C2955" s="4">
        <v>10.8915494307385</v>
      </c>
      <c r="D2955" s="4">
        <v>4.04</v>
      </c>
      <c r="E2955" s="4">
        <v>776.94011791265405</v>
      </c>
      <c r="F2955" s="4">
        <v>98.038332656607807</v>
      </c>
      <c r="G2955" s="4">
        <v>85.96</v>
      </c>
      <c r="H2955" s="4">
        <v>83.75</v>
      </c>
      <c r="I2955" s="5">
        <f t="shared" si="92"/>
        <v>1059.6200000000003</v>
      </c>
      <c r="J2955" s="11" t="str">
        <f t="shared" si="93"/>
        <v>P0246|Feb</v>
      </c>
    </row>
    <row r="2956" spans="1:10" ht="15" customHeight="1" x14ac:dyDescent="0.25">
      <c r="A2956" s="2" t="s">
        <v>527</v>
      </c>
      <c r="B2956" s="2" t="s">
        <v>13</v>
      </c>
      <c r="C2956" s="4">
        <v>33.348208249593299</v>
      </c>
      <c r="D2956" s="4">
        <v>4.6900000000000004</v>
      </c>
      <c r="E2956" s="4">
        <v>645.73850129199002</v>
      </c>
      <c r="F2956" s="4">
        <v>101.85329045841701</v>
      </c>
      <c r="G2956" s="4">
        <v>85.96</v>
      </c>
      <c r="H2956" s="4">
        <v>83.75</v>
      </c>
      <c r="I2956" s="5">
        <f t="shared" si="92"/>
        <v>955.34000000000037</v>
      </c>
      <c r="J2956" s="11" t="str">
        <f t="shared" si="93"/>
        <v>P0246|Mar</v>
      </c>
    </row>
    <row r="2957" spans="1:10" ht="15" customHeight="1" x14ac:dyDescent="0.25">
      <c r="A2957" s="2" t="s">
        <v>529</v>
      </c>
      <c r="B2957" s="2" t="s">
        <v>2</v>
      </c>
      <c r="C2957" s="4">
        <v>24.517960257159601</v>
      </c>
      <c r="D2957" s="4">
        <v>12.77</v>
      </c>
      <c r="E2957" s="4">
        <v>353.41203974284002</v>
      </c>
      <c r="F2957" s="4">
        <v>0</v>
      </c>
      <c r="G2957" s="4">
        <v>85.96</v>
      </c>
      <c r="H2957" s="4">
        <v>39.75</v>
      </c>
      <c r="I2957" s="5">
        <f t="shared" si="92"/>
        <v>516.40999999999963</v>
      </c>
      <c r="J2957" s="11" t="str">
        <f t="shared" si="93"/>
        <v>P0247|Apr</v>
      </c>
    </row>
    <row r="2958" spans="1:10" ht="15" customHeight="1" x14ac:dyDescent="0.25">
      <c r="A2958" s="2" t="s">
        <v>529</v>
      </c>
      <c r="B2958" s="2" t="s">
        <v>3</v>
      </c>
      <c r="C2958" s="4">
        <v>15.6641308492673</v>
      </c>
      <c r="D2958" s="4">
        <v>4.22</v>
      </c>
      <c r="E2958" s="4">
        <v>364.18586915073303</v>
      </c>
      <c r="F2958" s="4">
        <v>0</v>
      </c>
      <c r="G2958" s="4">
        <v>85.96</v>
      </c>
      <c r="H2958" s="4">
        <v>258.49</v>
      </c>
      <c r="I2958" s="5">
        <f t="shared" si="92"/>
        <v>728.52000000000032</v>
      </c>
      <c r="J2958" s="11" t="str">
        <f t="shared" si="93"/>
        <v>P0247|May</v>
      </c>
    </row>
    <row r="2959" spans="1:10" ht="15" customHeight="1" x14ac:dyDescent="0.25">
      <c r="A2959" s="2" t="s">
        <v>529</v>
      </c>
      <c r="B2959" s="2" t="s">
        <v>4</v>
      </c>
      <c r="C2959" s="4">
        <v>27.0088830347735</v>
      </c>
      <c r="D2959" s="4">
        <v>4.4000000000000004</v>
      </c>
      <c r="E2959" s="4">
        <v>344.46111696522701</v>
      </c>
      <c r="F2959" s="4">
        <v>0</v>
      </c>
      <c r="G2959" s="4">
        <v>85.96</v>
      </c>
      <c r="H2959" s="4">
        <v>334.92</v>
      </c>
      <c r="I2959" s="5">
        <f t="shared" si="92"/>
        <v>796.75000000000045</v>
      </c>
      <c r="J2959" s="11" t="str">
        <f t="shared" si="93"/>
        <v>P0247|Jun</v>
      </c>
    </row>
    <row r="2960" spans="1:10" ht="15" customHeight="1" x14ac:dyDescent="0.25">
      <c r="A2960" s="2" t="s">
        <v>529</v>
      </c>
      <c r="B2960" s="2" t="s">
        <v>5</v>
      </c>
      <c r="C2960" s="4">
        <v>22.034921635741298</v>
      </c>
      <c r="D2960" s="4">
        <v>4.04</v>
      </c>
      <c r="E2960" s="4">
        <v>429.31507836425902</v>
      </c>
      <c r="F2960" s="4">
        <v>0</v>
      </c>
      <c r="G2960" s="4">
        <v>85.96</v>
      </c>
      <c r="H2960" s="4">
        <v>897.77</v>
      </c>
      <c r="I2960" s="5">
        <f t="shared" si="92"/>
        <v>1439.1200000000003</v>
      </c>
      <c r="J2960" s="11" t="str">
        <f t="shared" si="93"/>
        <v>P0247|Jul</v>
      </c>
    </row>
    <row r="2961" spans="1:10" ht="15" customHeight="1" x14ac:dyDescent="0.25">
      <c r="A2961" s="2" t="s">
        <v>529</v>
      </c>
      <c r="B2961" s="2" t="s">
        <v>6</v>
      </c>
      <c r="C2961" s="4">
        <v>26.159366735758699</v>
      </c>
      <c r="D2961" s="4">
        <v>5.16</v>
      </c>
      <c r="E2961" s="4">
        <v>436.54063326424102</v>
      </c>
      <c r="F2961" s="4">
        <v>0</v>
      </c>
      <c r="G2961" s="4">
        <v>85.96</v>
      </c>
      <c r="H2961" s="4">
        <v>828.13</v>
      </c>
      <c r="I2961" s="5">
        <f t="shared" si="92"/>
        <v>1381.9499999999998</v>
      </c>
      <c r="J2961" s="11" t="str">
        <f t="shared" si="93"/>
        <v>P0247|Aug</v>
      </c>
    </row>
    <row r="2962" spans="1:10" ht="15" customHeight="1" x14ac:dyDescent="0.25">
      <c r="A2962" s="2" t="s">
        <v>529</v>
      </c>
      <c r="B2962" s="2" t="s">
        <v>7</v>
      </c>
      <c r="C2962" s="4">
        <v>34.940315974556597</v>
      </c>
      <c r="D2962" s="4">
        <v>15.92</v>
      </c>
      <c r="E2962" s="4">
        <v>354.02968402544298</v>
      </c>
      <c r="F2962" s="4">
        <v>0</v>
      </c>
      <c r="G2962" s="4">
        <v>85.96</v>
      </c>
      <c r="H2962" s="4">
        <v>177.3</v>
      </c>
      <c r="I2962" s="5">
        <f t="shared" si="92"/>
        <v>668.14999999999964</v>
      </c>
      <c r="J2962" s="11" t="str">
        <f t="shared" si="93"/>
        <v>P0247|Sep</v>
      </c>
    </row>
    <row r="2963" spans="1:10" ht="15" customHeight="1" x14ac:dyDescent="0.25">
      <c r="A2963" s="2" t="s">
        <v>529</v>
      </c>
      <c r="B2963" s="2" t="s">
        <v>8</v>
      </c>
      <c r="C2963" s="4">
        <v>14.984121588494901</v>
      </c>
      <c r="D2963" s="4">
        <v>4.04</v>
      </c>
      <c r="E2963" s="4">
        <v>348.37587841150503</v>
      </c>
      <c r="F2963" s="4">
        <v>0</v>
      </c>
      <c r="G2963" s="4">
        <v>85.96</v>
      </c>
      <c r="H2963" s="4">
        <v>122.63</v>
      </c>
      <c r="I2963" s="5">
        <f t="shared" si="92"/>
        <v>575.9899999999999</v>
      </c>
      <c r="J2963" s="11" t="str">
        <f t="shared" si="93"/>
        <v>P0247|Oct</v>
      </c>
    </row>
    <row r="2964" spans="1:10" ht="15" customHeight="1" x14ac:dyDescent="0.25">
      <c r="A2964" s="2" t="s">
        <v>529</v>
      </c>
      <c r="B2964" s="2" t="s">
        <v>9</v>
      </c>
      <c r="C2964" s="4">
        <v>31.300691123879901</v>
      </c>
      <c r="D2964" s="4">
        <v>11.02</v>
      </c>
      <c r="E2964" s="4">
        <v>317.51709727970399</v>
      </c>
      <c r="F2964" s="4">
        <v>100.162211596416</v>
      </c>
      <c r="G2964" s="4">
        <v>85.96</v>
      </c>
      <c r="H2964" s="4">
        <v>31.64</v>
      </c>
      <c r="I2964" s="5">
        <f t="shared" si="92"/>
        <v>577.59999999999991</v>
      </c>
      <c r="J2964" s="11" t="str">
        <f t="shared" si="93"/>
        <v>P0247|Nov</v>
      </c>
    </row>
    <row r="2965" spans="1:10" ht="15" customHeight="1" x14ac:dyDescent="0.25">
      <c r="A2965" s="2" t="s">
        <v>529</v>
      </c>
      <c r="B2965" s="2" t="s">
        <v>10</v>
      </c>
      <c r="C2965" s="4">
        <v>28.094297538446298</v>
      </c>
      <c r="D2965" s="4">
        <v>6.73</v>
      </c>
      <c r="E2965" s="4">
        <v>721.13704911519801</v>
      </c>
      <c r="F2965" s="4">
        <v>75.828653346355694</v>
      </c>
      <c r="G2965" s="4">
        <v>85.96</v>
      </c>
      <c r="H2965" s="4">
        <v>55.84</v>
      </c>
      <c r="I2965" s="5">
        <f t="shared" si="92"/>
        <v>973.59000000000015</v>
      </c>
      <c r="J2965" s="11" t="str">
        <f t="shared" si="93"/>
        <v>P0247|Dec</v>
      </c>
    </row>
    <row r="2966" spans="1:10" ht="15" customHeight="1" x14ac:dyDescent="0.25">
      <c r="A2966" s="2" t="s">
        <v>529</v>
      </c>
      <c r="B2966" s="2" t="s">
        <v>11</v>
      </c>
      <c r="C2966" s="4">
        <v>11.937903469079901</v>
      </c>
      <c r="D2966" s="4">
        <v>11.43</v>
      </c>
      <c r="E2966" s="4">
        <v>628.31070889894397</v>
      </c>
      <c r="F2966" s="4">
        <v>79.281387631975903</v>
      </c>
      <c r="G2966" s="4">
        <v>85.96</v>
      </c>
      <c r="H2966" s="4">
        <v>55.84</v>
      </c>
      <c r="I2966" s="5">
        <f t="shared" si="92"/>
        <v>872.75999999999988</v>
      </c>
      <c r="J2966" s="11" t="str">
        <f t="shared" si="93"/>
        <v>P0247|Jan</v>
      </c>
    </row>
    <row r="2967" spans="1:10" ht="15" customHeight="1" x14ac:dyDescent="0.25">
      <c r="A2967" s="2" t="s">
        <v>529</v>
      </c>
      <c r="B2967" s="2" t="s">
        <v>12</v>
      </c>
      <c r="C2967" s="4">
        <v>20.6917737148284</v>
      </c>
      <c r="D2967" s="4">
        <v>10.55</v>
      </c>
      <c r="E2967" s="4">
        <v>534.37302623768198</v>
      </c>
      <c r="F2967" s="4">
        <v>84.285200047488999</v>
      </c>
      <c r="G2967" s="4">
        <v>85.96</v>
      </c>
      <c r="H2967" s="4">
        <v>55.84</v>
      </c>
      <c r="I2967" s="5">
        <f t="shared" si="92"/>
        <v>791.69999999999936</v>
      </c>
      <c r="J2967" s="11" t="str">
        <f t="shared" si="93"/>
        <v>P0247|Feb</v>
      </c>
    </row>
    <row r="2968" spans="1:10" ht="15" customHeight="1" x14ac:dyDescent="0.25">
      <c r="A2968" s="2" t="s">
        <v>529</v>
      </c>
      <c r="B2968" s="2" t="s">
        <v>13</v>
      </c>
      <c r="C2968" s="4">
        <v>32.698673616605397</v>
      </c>
      <c r="D2968" s="4">
        <v>4.04</v>
      </c>
      <c r="E2968" s="4">
        <v>517.99878996602604</v>
      </c>
      <c r="F2968" s="4">
        <v>81.702536417368606</v>
      </c>
      <c r="G2968" s="4">
        <v>85.96</v>
      </c>
      <c r="H2968" s="4">
        <v>55.84</v>
      </c>
      <c r="I2968" s="5">
        <f t="shared" si="92"/>
        <v>778.24000000000012</v>
      </c>
      <c r="J2968" s="11" t="str">
        <f t="shared" si="93"/>
        <v>P0247|Mar</v>
      </c>
    </row>
    <row r="2969" spans="1:10" ht="15" customHeight="1" x14ac:dyDescent="0.25">
      <c r="A2969" s="2" t="s">
        <v>531</v>
      </c>
      <c r="B2969" s="2" t="s">
        <v>2</v>
      </c>
      <c r="C2969" s="4">
        <v>85.247008223469507</v>
      </c>
      <c r="D2969" s="4">
        <v>11.9</v>
      </c>
      <c r="E2969" s="4">
        <v>530.28299177653003</v>
      </c>
      <c r="F2969" s="4">
        <v>0</v>
      </c>
      <c r="G2969" s="4">
        <v>85.96</v>
      </c>
      <c r="H2969" s="4">
        <v>79.5</v>
      </c>
      <c r="I2969" s="5">
        <f t="shared" si="92"/>
        <v>792.88999999999953</v>
      </c>
      <c r="J2969" s="11" t="str">
        <f t="shared" si="93"/>
        <v>P0248|Apr</v>
      </c>
    </row>
    <row r="2970" spans="1:10" ht="15" customHeight="1" x14ac:dyDescent="0.25">
      <c r="A2970" s="2" t="s">
        <v>531</v>
      </c>
      <c r="B2970" s="2" t="s">
        <v>3</v>
      </c>
      <c r="C2970" s="4">
        <v>19.4119503714819</v>
      </c>
      <c r="D2970" s="4">
        <v>19.59</v>
      </c>
      <c r="E2970" s="4">
        <v>555.22804962851797</v>
      </c>
      <c r="F2970" s="4">
        <v>0</v>
      </c>
      <c r="G2970" s="4">
        <v>85.96</v>
      </c>
      <c r="H2970" s="4">
        <v>516.99</v>
      </c>
      <c r="I2970" s="5">
        <f t="shared" si="92"/>
        <v>1197.1799999999998</v>
      </c>
      <c r="J2970" s="11" t="str">
        <f t="shared" si="93"/>
        <v>P0248|May</v>
      </c>
    </row>
    <row r="2971" spans="1:10" ht="15" customHeight="1" x14ac:dyDescent="0.25">
      <c r="A2971" s="2" t="s">
        <v>531</v>
      </c>
      <c r="B2971" s="2" t="s">
        <v>4</v>
      </c>
      <c r="C2971" s="4">
        <v>55.981763538708897</v>
      </c>
      <c r="D2971" s="4">
        <v>15.02</v>
      </c>
      <c r="E2971" s="4">
        <v>522.04823646129103</v>
      </c>
      <c r="F2971" s="4">
        <v>0</v>
      </c>
      <c r="G2971" s="4">
        <v>85.96</v>
      </c>
      <c r="H2971" s="4">
        <v>669.84</v>
      </c>
      <c r="I2971" s="5">
        <f t="shared" si="92"/>
        <v>1348.85</v>
      </c>
      <c r="J2971" s="11" t="str">
        <f t="shared" si="93"/>
        <v>P0248|Jun</v>
      </c>
    </row>
    <row r="2972" spans="1:10" ht="15" customHeight="1" x14ac:dyDescent="0.25">
      <c r="A2972" s="2" t="s">
        <v>531</v>
      </c>
      <c r="B2972" s="2" t="s">
        <v>5</v>
      </c>
      <c r="C2972" s="4">
        <v>72.739860209685503</v>
      </c>
      <c r="D2972" s="4">
        <v>15.43</v>
      </c>
      <c r="E2972" s="4">
        <v>526.84013979031499</v>
      </c>
      <c r="F2972" s="4">
        <v>0</v>
      </c>
      <c r="G2972" s="4">
        <v>85.96</v>
      </c>
      <c r="H2972" s="4">
        <v>1795.54</v>
      </c>
      <c r="I2972" s="5">
        <f t="shared" si="92"/>
        <v>2496.5100000000002</v>
      </c>
      <c r="J2972" s="11" t="str">
        <f t="shared" si="93"/>
        <v>P0248|Jul</v>
      </c>
    </row>
    <row r="2973" spans="1:10" ht="15" customHeight="1" x14ac:dyDescent="0.25">
      <c r="A2973" s="2" t="s">
        <v>531</v>
      </c>
      <c r="B2973" s="2" t="s">
        <v>6</v>
      </c>
      <c r="C2973" s="4">
        <v>49.368549258694699</v>
      </c>
      <c r="D2973" s="4">
        <v>12.76</v>
      </c>
      <c r="E2973" s="4">
        <v>528.09145074130504</v>
      </c>
      <c r="F2973" s="4">
        <v>0</v>
      </c>
      <c r="G2973" s="4">
        <v>85.96</v>
      </c>
      <c r="H2973" s="4">
        <v>1656.27</v>
      </c>
      <c r="I2973" s="5">
        <f t="shared" si="92"/>
        <v>2332.4499999999998</v>
      </c>
      <c r="J2973" s="11" t="str">
        <f t="shared" si="93"/>
        <v>P0248|Aug</v>
      </c>
    </row>
    <row r="2974" spans="1:10" ht="15" customHeight="1" x14ac:dyDescent="0.25">
      <c r="A2974" s="2" t="s">
        <v>531</v>
      </c>
      <c r="B2974" s="2" t="s">
        <v>7</v>
      </c>
      <c r="C2974" s="4">
        <v>45.101991614255802</v>
      </c>
      <c r="D2974" s="4">
        <v>19.02</v>
      </c>
      <c r="E2974" s="4">
        <v>536.34800838574404</v>
      </c>
      <c r="F2974" s="4">
        <v>0</v>
      </c>
      <c r="G2974" s="4">
        <v>85.96</v>
      </c>
      <c r="H2974" s="4">
        <v>354.6</v>
      </c>
      <c r="I2974" s="5">
        <f t="shared" si="92"/>
        <v>1041.0299999999997</v>
      </c>
      <c r="J2974" s="11" t="str">
        <f t="shared" si="93"/>
        <v>P0248|Sep</v>
      </c>
    </row>
    <row r="2975" spans="1:10" ht="15" customHeight="1" x14ac:dyDescent="0.25">
      <c r="A2975" s="2" t="s">
        <v>531</v>
      </c>
      <c r="B2975" s="2" t="s">
        <v>8</v>
      </c>
      <c r="C2975" s="4">
        <v>62.034208021753898</v>
      </c>
      <c r="D2975" s="4">
        <v>17.440000000000001</v>
      </c>
      <c r="E2975" s="4">
        <v>542.28579197824604</v>
      </c>
      <c r="F2975" s="4">
        <v>0</v>
      </c>
      <c r="G2975" s="4">
        <v>85.96</v>
      </c>
      <c r="H2975" s="4">
        <v>245.27</v>
      </c>
      <c r="I2975" s="5">
        <f t="shared" si="92"/>
        <v>952.99</v>
      </c>
      <c r="J2975" s="11" t="str">
        <f t="shared" si="93"/>
        <v>P0248|Oct</v>
      </c>
    </row>
    <row r="2976" spans="1:10" ht="15" customHeight="1" x14ac:dyDescent="0.25">
      <c r="A2976" s="2" t="s">
        <v>531</v>
      </c>
      <c r="B2976" s="2" t="s">
        <v>9</v>
      </c>
      <c r="C2976" s="4">
        <v>49.152327798607402</v>
      </c>
      <c r="D2976" s="4">
        <v>12.43</v>
      </c>
      <c r="E2976" s="4">
        <v>496.79228709159099</v>
      </c>
      <c r="F2976" s="4">
        <v>156.71538510980201</v>
      </c>
      <c r="G2976" s="4">
        <v>85.96</v>
      </c>
      <c r="H2976" s="4">
        <v>63.29</v>
      </c>
      <c r="I2976" s="5">
        <f t="shared" si="92"/>
        <v>864.34000000000037</v>
      </c>
      <c r="J2976" s="11" t="str">
        <f t="shared" si="93"/>
        <v>P0248|Nov</v>
      </c>
    </row>
    <row r="2977" spans="1:10" ht="15" customHeight="1" x14ac:dyDescent="0.25">
      <c r="A2977" s="2" t="s">
        <v>531</v>
      </c>
      <c r="B2977" s="2" t="s">
        <v>10</v>
      </c>
      <c r="C2977" s="4">
        <v>34.459404035664001</v>
      </c>
      <c r="D2977" s="4">
        <v>14.47</v>
      </c>
      <c r="E2977" s="4">
        <v>952.39558892538696</v>
      </c>
      <c r="F2977" s="4">
        <v>120.175007038949</v>
      </c>
      <c r="G2977" s="4">
        <v>85.96</v>
      </c>
      <c r="H2977" s="4">
        <v>111.67</v>
      </c>
      <c r="I2977" s="5">
        <f t="shared" si="92"/>
        <v>1319.13</v>
      </c>
      <c r="J2977" s="11" t="str">
        <f t="shared" si="93"/>
        <v>P0248|Dec</v>
      </c>
    </row>
    <row r="2978" spans="1:10" ht="15" customHeight="1" x14ac:dyDescent="0.25">
      <c r="A2978" s="2" t="s">
        <v>531</v>
      </c>
      <c r="B2978" s="2" t="s">
        <v>11</v>
      </c>
      <c r="C2978" s="4">
        <v>325.70325193518198</v>
      </c>
      <c r="D2978" s="4">
        <v>10.81</v>
      </c>
      <c r="E2978" s="4">
        <v>740.266527578563</v>
      </c>
      <c r="F2978" s="4">
        <v>116.76022048625499</v>
      </c>
      <c r="G2978" s="4">
        <v>85.96</v>
      </c>
      <c r="H2978" s="4">
        <v>111.67</v>
      </c>
      <c r="I2978" s="5">
        <f t="shared" si="92"/>
        <v>1391.17</v>
      </c>
      <c r="J2978" s="11" t="str">
        <f t="shared" si="93"/>
        <v>P0248|Jan</v>
      </c>
    </row>
    <row r="2979" spans="1:10" ht="15" customHeight="1" x14ac:dyDescent="0.25">
      <c r="A2979" s="2" t="s">
        <v>531</v>
      </c>
      <c r="B2979" s="2" t="s">
        <v>12</v>
      </c>
      <c r="C2979" s="4">
        <v>60.5025708716406</v>
      </c>
      <c r="D2979" s="4">
        <v>10.02</v>
      </c>
      <c r="E2979" s="4">
        <v>793.67347627891297</v>
      </c>
      <c r="F2979" s="4">
        <v>125.183952849447</v>
      </c>
      <c r="G2979" s="4">
        <v>85.96</v>
      </c>
      <c r="H2979" s="4">
        <v>111.67</v>
      </c>
      <c r="I2979" s="5">
        <f t="shared" si="92"/>
        <v>1187.0100000000007</v>
      </c>
      <c r="J2979" s="11" t="str">
        <f t="shared" si="93"/>
        <v>P0248|Feb</v>
      </c>
    </row>
    <row r="2980" spans="1:10" ht="15" customHeight="1" x14ac:dyDescent="0.25">
      <c r="A2980" s="2" t="s">
        <v>531</v>
      </c>
      <c r="B2980" s="2" t="s">
        <v>13</v>
      </c>
      <c r="C2980" s="4">
        <v>58.226632393243797</v>
      </c>
      <c r="D2980" s="4">
        <v>13.16</v>
      </c>
      <c r="E2980" s="4">
        <v>654.86357363602804</v>
      </c>
      <c r="F2980" s="4">
        <v>137.71979397072801</v>
      </c>
      <c r="G2980" s="4">
        <v>85.96</v>
      </c>
      <c r="H2980" s="4">
        <v>111.67</v>
      </c>
      <c r="I2980" s="5">
        <f t="shared" si="92"/>
        <v>1061.5999999999999</v>
      </c>
      <c r="J2980" s="11" t="str">
        <f t="shared" si="93"/>
        <v>P0248|Mar</v>
      </c>
    </row>
    <row r="2981" spans="1:10" ht="15" customHeight="1" x14ac:dyDescent="0.25">
      <c r="A2981" s="2" t="s">
        <v>533</v>
      </c>
      <c r="B2981" s="2" t="s">
        <v>2</v>
      </c>
      <c r="C2981" s="4">
        <v>45.764171042130499</v>
      </c>
      <c r="D2981" s="4">
        <v>8.89</v>
      </c>
      <c r="E2981" s="4">
        <v>447.89582895786998</v>
      </c>
      <c r="F2981" s="4">
        <v>0</v>
      </c>
      <c r="G2981" s="4">
        <v>85.96</v>
      </c>
      <c r="H2981" s="4">
        <v>59.62</v>
      </c>
      <c r="I2981" s="5">
        <f t="shared" si="92"/>
        <v>648.13000000000045</v>
      </c>
      <c r="J2981" s="11" t="str">
        <f t="shared" si="93"/>
        <v>P0249|Apr</v>
      </c>
    </row>
    <row r="2982" spans="1:10" ht="15" customHeight="1" x14ac:dyDescent="0.25">
      <c r="A2982" s="2" t="s">
        <v>533</v>
      </c>
      <c r="B2982" s="2" t="s">
        <v>3</v>
      </c>
      <c r="C2982" s="4">
        <v>37.034459153606399</v>
      </c>
      <c r="D2982" s="4">
        <v>10.02</v>
      </c>
      <c r="E2982" s="4">
        <v>440.25554084639401</v>
      </c>
      <c r="F2982" s="4">
        <v>0</v>
      </c>
      <c r="G2982" s="4">
        <v>85.96</v>
      </c>
      <c r="H2982" s="4">
        <v>387.74</v>
      </c>
      <c r="I2982" s="5">
        <f t="shared" si="92"/>
        <v>961.01000000000045</v>
      </c>
      <c r="J2982" s="11" t="str">
        <f t="shared" si="93"/>
        <v>P0249|May</v>
      </c>
    </row>
    <row r="2983" spans="1:10" ht="15" customHeight="1" x14ac:dyDescent="0.25">
      <c r="A2983" s="2" t="s">
        <v>533</v>
      </c>
      <c r="B2983" s="2" t="s">
        <v>4</v>
      </c>
      <c r="C2983" s="4">
        <v>27.179425929157201</v>
      </c>
      <c r="D2983" s="4">
        <v>5.92</v>
      </c>
      <c r="E2983" s="4">
        <v>443.41057407084298</v>
      </c>
      <c r="F2983" s="4">
        <v>0</v>
      </c>
      <c r="G2983" s="4">
        <v>85.96</v>
      </c>
      <c r="H2983" s="4">
        <v>502.38</v>
      </c>
      <c r="I2983" s="5">
        <f t="shared" si="92"/>
        <v>1064.8500000000001</v>
      </c>
      <c r="J2983" s="11" t="str">
        <f t="shared" si="93"/>
        <v>P0249|Jun</v>
      </c>
    </row>
    <row r="2984" spans="1:10" ht="15" customHeight="1" x14ac:dyDescent="0.25">
      <c r="A2984" s="2" t="s">
        <v>533</v>
      </c>
      <c r="B2984" s="2" t="s">
        <v>5</v>
      </c>
      <c r="C2984" s="4">
        <v>17.947748296880601</v>
      </c>
      <c r="D2984" s="4">
        <v>13.48</v>
      </c>
      <c r="E2984" s="4">
        <v>544.482251703119</v>
      </c>
      <c r="F2984" s="4">
        <v>0</v>
      </c>
      <c r="G2984" s="4">
        <v>85.96</v>
      </c>
      <c r="H2984" s="4">
        <v>1346.66</v>
      </c>
      <c r="I2984" s="5">
        <f t="shared" si="92"/>
        <v>2008.5299999999997</v>
      </c>
      <c r="J2984" s="11" t="str">
        <f t="shared" si="93"/>
        <v>P0249|Jul</v>
      </c>
    </row>
    <row r="2985" spans="1:10" ht="15" customHeight="1" x14ac:dyDescent="0.25">
      <c r="A2985" s="2" t="s">
        <v>533</v>
      </c>
      <c r="B2985" s="2" t="s">
        <v>6</v>
      </c>
      <c r="C2985" s="4">
        <v>57.213989744161402</v>
      </c>
      <c r="D2985" s="4">
        <v>11.3</v>
      </c>
      <c r="E2985" s="4">
        <v>532.37601025583899</v>
      </c>
      <c r="F2985" s="4">
        <v>0</v>
      </c>
      <c r="G2985" s="4">
        <v>85.96</v>
      </c>
      <c r="H2985" s="4">
        <v>1242.2</v>
      </c>
      <c r="I2985" s="5">
        <f t="shared" si="92"/>
        <v>1929.0500000000006</v>
      </c>
      <c r="J2985" s="11" t="str">
        <f t="shared" si="93"/>
        <v>P0249|Aug</v>
      </c>
    </row>
    <row r="2986" spans="1:10" ht="15" customHeight="1" x14ac:dyDescent="0.25">
      <c r="A2986" s="2" t="s">
        <v>533</v>
      </c>
      <c r="B2986" s="2" t="s">
        <v>7</v>
      </c>
      <c r="C2986" s="4">
        <v>34.676115330158297</v>
      </c>
      <c r="D2986" s="4">
        <v>8.0500000000000007</v>
      </c>
      <c r="E2986" s="4">
        <v>438.783884669842</v>
      </c>
      <c r="F2986" s="4">
        <v>0</v>
      </c>
      <c r="G2986" s="4">
        <v>85.96</v>
      </c>
      <c r="H2986" s="4">
        <v>265.95</v>
      </c>
      <c r="I2986" s="5">
        <f t="shared" si="92"/>
        <v>833.4200000000003</v>
      </c>
      <c r="J2986" s="11" t="str">
        <f t="shared" si="93"/>
        <v>P0249|Sep</v>
      </c>
    </row>
    <row r="2987" spans="1:10" ht="15" customHeight="1" x14ac:dyDescent="0.25">
      <c r="A2987" s="2" t="s">
        <v>533</v>
      </c>
      <c r="B2987" s="2" t="s">
        <v>8</v>
      </c>
      <c r="C2987" s="4">
        <v>26.540041972717699</v>
      </c>
      <c r="D2987" s="4">
        <v>14.26</v>
      </c>
      <c r="E2987" s="4">
        <v>450.679958027282</v>
      </c>
      <c r="F2987" s="4">
        <v>0</v>
      </c>
      <c r="G2987" s="4">
        <v>85.96</v>
      </c>
      <c r="H2987" s="4">
        <v>183.95</v>
      </c>
      <c r="I2987" s="5">
        <f t="shared" si="92"/>
        <v>761.38999999999965</v>
      </c>
      <c r="J2987" s="11" t="str">
        <f t="shared" si="93"/>
        <v>P0249|Oct</v>
      </c>
    </row>
    <row r="2988" spans="1:10" ht="15" customHeight="1" x14ac:dyDescent="0.25">
      <c r="A2988" s="2" t="s">
        <v>533</v>
      </c>
      <c r="B2988" s="2" t="s">
        <v>9</v>
      </c>
      <c r="C2988" s="4">
        <v>25.873550335570499</v>
      </c>
      <c r="D2988" s="4">
        <v>13.01</v>
      </c>
      <c r="E2988" s="4">
        <v>403.22416107382497</v>
      </c>
      <c r="F2988" s="4">
        <v>127.202288590604</v>
      </c>
      <c r="G2988" s="4">
        <v>85.96</v>
      </c>
      <c r="H2988" s="4">
        <v>47.47</v>
      </c>
      <c r="I2988" s="5">
        <f t="shared" si="92"/>
        <v>702.73999999999955</v>
      </c>
      <c r="J2988" s="11" t="str">
        <f t="shared" si="93"/>
        <v>P0249|Nov</v>
      </c>
    </row>
    <row r="2989" spans="1:10" ht="15" customHeight="1" x14ac:dyDescent="0.25">
      <c r="A2989" s="2" t="s">
        <v>533</v>
      </c>
      <c r="B2989" s="2" t="s">
        <v>10</v>
      </c>
      <c r="C2989" s="4">
        <v>12.061911344729101</v>
      </c>
      <c r="D2989" s="4">
        <v>4.04</v>
      </c>
      <c r="E2989" s="4">
        <v>899.43826828359795</v>
      </c>
      <c r="F2989" s="4">
        <v>94.579820371673406</v>
      </c>
      <c r="G2989" s="4">
        <v>85.96</v>
      </c>
      <c r="H2989" s="4">
        <v>83.75</v>
      </c>
      <c r="I2989" s="5">
        <f t="shared" si="92"/>
        <v>1179.8300000000004</v>
      </c>
      <c r="J2989" s="11" t="str">
        <f t="shared" si="93"/>
        <v>P0249|Dec</v>
      </c>
    </row>
    <row r="2990" spans="1:10" ht="15" customHeight="1" x14ac:dyDescent="0.25">
      <c r="A2990" s="2" t="s">
        <v>533</v>
      </c>
      <c r="B2990" s="2" t="s">
        <v>11</v>
      </c>
      <c r="C2990" s="4">
        <v>38.3272708576959</v>
      </c>
      <c r="D2990" s="4">
        <v>7.79</v>
      </c>
      <c r="E2990" s="4">
        <v>892.42082342029903</v>
      </c>
      <c r="F2990" s="4">
        <v>93.841905722004896</v>
      </c>
      <c r="G2990" s="4">
        <v>85.96</v>
      </c>
      <c r="H2990" s="4">
        <v>83.75</v>
      </c>
      <c r="I2990" s="5">
        <f t="shared" si="92"/>
        <v>1202.0899999999999</v>
      </c>
      <c r="J2990" s="11" t="str">
        <f t="shared" si="93"/>
        <v>P0249|Jan</v>
      </c>
    </row>
    <row r="2991" spans="1:10" ht="15" customHeight="1" x14ac:dyDescent="0.25">
      <c r="A2991" s="2" t="s">
        <v>533</v>
      </c>
      <c r="B2991" s="2" t="s">
        <v>12</v>
      </c>
      <c r="C2991" s="4">
        <v>34.094198426144402</v>
      </c>
      <c r="D2991" s="4">
        <v>11.19</v>
      </c>
      <c r="E2991" s="4">
        <v>785.78178190857705</v>
      </c>
      <c r="F2991" s="4">
        <v>99.154019665278597</v>
      </c>
      <c r="G2991" s="4">
        <v>85.96</v>
      </c>
      <c r="H2991" s="4">
        <v>83.75</v>
      </c>
      <c r="I2991" s="5">
        <f t="shared" si="92"/>
        <v>1099.93</v>
      </c>
      <c r="J2991" s="11" t="str">
        <f t="shared" si="93"/>
        <v>P0249|Feb</v>
      </c>
    </row>
    <row r="2992" spans="1:10" ht="15" customHeight="1" x14ac:dyDescent="0.25">
      <c r="A2992" s="2" t="s">
        <v>533</v>
      </c>
      <c r="B2992" s="2" t="s">
        <v>13</v>
      </c>
      <c r="C2992" s="4">
        <v>29.9974906273432</v>
      </c>
      <c r="D2992" s="4">
        <v>7.83</v>
      </c>
      <c r="E2992" s="4">
        <v>648.26993251687099</v>
      </c>
      <c r="F2992" s="4">
        <v>102.252576855786</v>
      </c>
      <c r="G2992" s="4">
        <v>85.96</v>
      </c>
      <c r="H2992" s="4">
        <v>83.75</v>
      </c>
      <c r="I2992" s="5">
        <f t="shared" si="92"/>
        <v>958.06000000000017</v>
      </c>
      <c r="J2992" s="11" t="str">
        <f t="shared" si="93"/>
        <v>P0249|Mar</v>
      </c>
    </row>
    <row r="2993" spans="1:10" ht="15" customHeight="1" x14ac:dyDescent="0.25">
      <c r="A2993" s="2" t="s">
        <v>535</v>
      </c>
      <c r="B2993" s="2" t="s">
        <v>2</v>
      </c>
      <c r="C2993" s="4">
        <v>60.698788397231503</v>
      </c>
      <c r="D2993" s="4">
        <v>16.41</v>
      </c>
      <c r="E2993" s="4">
        <v>318.38121160276899</v>
      </c>
      <c r="F2993" s="4">
        <v>0</v>
      </c>
      <c r="G2993" s="4">
        <v>85.96</v>
      </c>
      <c r="H2993" s="4">
        <v>59.62</v>
      </c>
      <c r="I2993" s="5">
        <f t="shared" si="92"/>
        <v>541.07000000000039</v>
      </c>
      <c r="J2993" s="11" t="str">
        <f t="shared" si="93"/>
        <v>P0250|Apr</v>
      </c>
    </row>
    <row r="2994" spans="1:10" ht="15" customHeight="1" x14ac:dyDescent="0.25">
      <c r="A2994" s="2" t="s">
        <v>535</v>
      </c>
      <c r="B2994" s="2" t="s">
        <v>3</v>
      </c>
      <c r="C2994" s="4">
        <v>16.056580489332202</v>
      </c>
      <c r="D2994" s="4">
        <v>13.04</v>
      </c>
      <c r="E2994" s="4">
        <v>458.15341951066802</v>
      </c>
      <c r="F2994" s="4">
        <v>0</v>
      </c>
      <c r="G2994" s="4">
        <v>85.96</v>
      </c>
      <c r="H2994" s="4">
        <v>387.74</v>
      </c>
      <c r="I2994" s="5">
        <f t="shared" si="92"/>
        <v>960.95000000000027</v>
      </c>
      <c r="J2994" s="11" t="str">
        <f t="shared" si="93"/>
        <v>P0250|May</v>
      </c>
    </row>
    <row r="2995" spans="1:10" ht="15" customHeight="1" x14ac:dyDescent="0.25">
      <c r="A2995" s="2" t="s">
        <v>535</v>
      </c>
      <c r="B2995" s="2" t="s">
        <v>4</v>
      </c>
      <c r="C2995" s="4">
        <v>46.894644470470098</v>
      </c>
      <c r="D2995" s="4">
        <v>9.91</v>
      </c>
      <c r="E2995" s="4">
        <v>438.87535552953</v>
      </c>
      <c r="F2995" s="4">
        <v>0</v>
      </c>
      <c r="G2995" s="4">
        <v>85.96</v>
      </c>
      <c r="H2995" s="4">
        <v>502.38</v>
      </c>
      <c r="I2995" s="5">
        <f t="shared" si="92"/>
        <v>1084.02</v>
      </c>
      <c r="J2995" s="11" t="str">
        <f t="shared" si="93"/>
        <v>P0250|Jun</v>
      </c>
    </row>
    <row r="2996" spans="1:10" ht="15" customHeight="1" x14ac:dyDescent="0.25">
      <c r="A2996" s="2" t="s">
        <v>535</v>
      </c>
      <c r="B2996" s="2" t="s">
        <v>5</v>
      </c>
      <c r="C2996" s="4">
        <v>296.23015779288397</v>
      </c>
      <c r="D2996" s="4">
        <v>4.46</v>
      </c>
      <c r="E2996" s="4">
        <v>342.05984220711599</v>
      </c>
      <c r="F2996" s="4">
        <v>0</v>
      </c>
      <c r="G2996" s="4">
        <v>85.96</v>
      </c>
      <c r="H2996" s="4">
        <v>1346.66</v>
      </c>
      <c r="I2996" s="5">
        <f t="shared" si="92"/>
        <v>2075.37</v>
      </c>
      <c r="J2996" s="11" t="str">
        <f t="shared" si="93"/>
        <v>P0250|Jul</v>
      </c>
    </row>
    <row r="2997" spans="1:10" ht="15" customHeight="1" x14ac:dyDescent="0.25">
      <c r="A2997" s="2" t="s">
        <v>535</v>
      </c>
      <c r="B2997" s="2" t="s">
        <v>6</v>
      </c>
      <c r="C2997" s="4">
        <v>22.656176858776899</v>
      </c>
      <c r="D2997" s="4">
        <v>9.31</v>
      </c>
      <c r="E2997" s="4">
        <v>433.07382314122299</v>
      </c>
      <c r="F2997" s="4">
        <v>0</v>
      </c>
      <c r="G2997" s="4">
        <v>85.96</v>
      </c>
      <c r="H2997" s="4">
        <v>1242.2</v>
      </c>
      <c r="I2997" s="5">
        <f t="shared" si="92"/>
        <v>1793.1999999999998</v>
      </c>
      <c r="J2997" s="11" t="str">
        <f t="shared" si="93"/>
        <v>P0250|Aug</v>
      </c>
    </row>
    <row r="2998" spans="1:10" ht="15" customHeight="1" x14ac:dyDescent="0.25">
      <c r="A2998" s="2" t="s">
        <v>535</v>
      </c>
      <c r="B2998" s="2" t="s">
        <v>7</v>
      </c>
      <c r="C2998" s="4">
        <v>26.631230184724199</v>
      </c>
      <c r="D2998" s="4">
        <v>7.42</v>
      </c>
      <c r="E2998" s="4">
        <v>442.82876981527602</v>
      </c>
      <c r="F2998" s="4">
        <v>0</v>
      </c>
      <c r="G2998" s="4">
        <v>85.96</v>
      </c>
      <c r="H2998" s="4">
        <v>265.95</v>
      </c>
      <c r="I2998" s="5">
        <f t="shared" si="92"/>
        <v>828.79000000000019</v>
      </c>
      <c r="J2998" s="11" t="str">
        <f t="shared" si="93"/>
        <v>P0250|Sep</v>
      </c>
    </row>
    <row r="2999" spans="1:10" ht="15" customHeight="1" x14ac:dyDescent="0.25">
      <c r="A2999" s="2" t="s">
        <v>535</v>
      </c>
      <c r="B2999" s="2" t="s">
        <v>8</v>
      </c>
      <c r="C2999" s="4">
        <v>303.349919812243</v>
      </c>
      <c r="D2999" s="4">
        <v>15.39</v>
      </c>
      <c r="E2999" s="4">
        <v>339.43008018775703</v>
      </c>
      <c r="F2999" s="4">
        <v>0</v>
      </c>
      <c r="G2999" s="4">
        <v>85.96</v>
      </c>
      <c r="H2999" s="4">
        <v>183.95</v>
      </c>
      <c r="I2999" s="5">
        <f t="shared" si="92"/>
        <v>928.08000000000015</v>
      </c>
      <c r="J2999" s="11" t="str">
        <f t="shared" si="93"/>
        <v>P0250|Oct</v>
      </c>
    </row>
    <row r="3000" spans="1:10" ht="15" customHeight="1" x14ac:dyDescent="0.25">
      <c r="A3000" s="2" t="s">
        <v>535</v>
      </c>
      <c r="B3000" s="2" t="s">
        <v>9</v>
      </c>
      <c r="C3000" s="4">
        <v>14.2179812142196</v>
      </c>
      <c r="D3000" s="4">
        <v>10.17</v>
      </c>
      <c r="E3000" s="4">
        <v>405.69140584827397</v>
      </c>
      <c r="F3000" s="4">
        <v>127.980612937506</v>
      </c>
      <c r="G3000" s="4">
        <v>85.96</v>
      </c>
      <c r="H3000" s="4">
        <v>47.47</v>
      </c>
      <c r="I3000" s="5">
        <f t="shared" si="92"/>
        <v>691.48999999999967</v>
      </c>
      <c r="J3000" s="11" t="str">
        <f t="shared" si="93"/>
        <v>P0250|Nov</v>
      </c>
    </row>
    <row r="3001" spans="1:10" ht="15" customHeight="1" x14ac:dyDescent="0.25">
      <c r="A3001" s="2" t="s">
        <v>535</v>
      </c>
      <c r="B3001" s="2" t="s">
        <v>10</v>
      </c>
      <c r="C3001" s="4">
        <v>34.970334250387403</v>
      </c>
      <c r="D3001" s="4">
        <v>16.32</v>
      </c>
      <c r="E3001" s="4">
        <v>776.47946115169304</v>
      </c>
      <c r="F3001" s="4">
        <v>97.980204597919197</v>
      </c>
      <c r="G3001" s="4">
        <v>85.96</v>
      </c>
      <c r="H3001" s="4">
        <v>83.75</v>
      </c>
      <c r="I3001" s="5">
        <f t="shared" si="92"/>
        <v>1095.4599999999996</v>
      </c>
      <c r="J3001" s="11" t="str">
        <f t="shared" si="93"/>
        <v>P0250|Dec</v>
      </c>
    </row>
    <row r="3002" spans="1:10" ht="15" customHeight="1" x14ac:dyDescent="0.25">
      <c r="A3002" s="2" t="s">
        <v>535</v>
      </c>
      <c r="B3002" s="2" t="s">
        <v>11</v>
      </c>
      <c r="C3002" s="4">
        <v>26.675762050172001</v>
      </c>
      <c r="D3002" s="4">
        <v>11.08</v>
      </c>
      <c r="E3002" s="4">
        <v>666.89405125430005</v>
      </c>
      <c r="F3002" s="4">
        <v>105.190186695528</v>
      </c>
      <c r="G3002" s="4">
        <v>85.96</v>
      </c>
      <c r="H3002" s="4">
        <v>83.75</v>
      </c>
      <c r="I3002" s="5">
        <f t="shared" si="92"/>
        <v>979.55000000000018</v>
      </c>
      <c r="J3002" s="11" t="str">
        <f t="shared" si="93"/>
        <v>P0250|Jan</v>
      </c>
    </row>
    <row r="3003" spans="1:10" ht="15" customHeight="1" x14ac:dyDescent="0.25">
      <c r="A3003" s="2" t="s">
        <v>535</v>
      </c>
      <c r="B3003" s="2" t="s">
        <v>12</v>
      </c>
      <c r="C3003" s="4">
        <v>35.222596944202699</v>
      </c>
      <c r="D3003" s="4">
        <v>12.3</v>
      </c>
      <c r="E3003" s="4">
        <v>530.79634464751996</v>
      </c>
      <c r="F3003" s="4">
        <v>111.63105840827799</v>
      </c>
      <c r="G3003" s="4">
        <v>85.96</v>
      </c>
      <c r="H3003" s="4">
        <v>83.75</v>
      </c>
      <c r="I3003" s="5">
        <f t="shared" si="92"/>
        <v>859.66000000000076</v>
      </c>
      <c r="J3003" s="11" t="str">
        <f t="shared" si="93"/>
        <v>P0250|Feb</v>
      </c>
    </row>
    <row r="3004" spans="1:10" ht="15" customHeight="1" x14ac:dyDescent="0.25">
      <c r="A3004" s="2" t="s">
        <v>535</v>
      </c>
      <c r="B3004" s="2" t="s">
        <v>13</v>
      </c>
      <c r="C3004" s="4">
        <v>39.9718581989247</v>
      </c>
      <c r="D3004" s="4">
        <v>4.04</v>
      </c>
      <c r="E3004" s="4">
        <v>528.60743087557603</v>
      </c>
      <c r="F3004" s="4">
        <v>111.17071092549899</v>
      </c>
      <c r="G3004" s="4">
        <v>85.96</v>
      </c>
      <c r="H3004" s="4">
        <v>83.75</v>
      </c>
      <c r="I3004" s="5">
        <f t="shared" si="92"/>
        <v>853.49999999999977</v>
      </c>
      <c r="J3004" s="11" t="str">
        <f t="shared" si="93"/>
        <v>P0250|Mar</v>
      </c>
    </row>
    <row r="3005" spans="1:10" ht="15" customHeight="1" x14ac:dyDescent="0.25">
      <c r="A3005" s="2" t="s">
        <v>537</v>
      </c>
      <c r="B3005" s="2" t="s">
        <v>2</v>
      </c>
      <c r="C3005" s="4">
        <v>47.6241916432895</v>
      </c>
      <c r="D3005" s="4">
        <v>14.68</v>
      </c>
      <c r="E3005" s="4">
        <v>664.42580835671004</v>
      </c>
      <c r="F3005" s="4">
        <v>0</v>
      </c>
      <c r="G3005" s="4">
        <v>85.96</v>
      </c>
      <c r="H3005" s="4">
        <v>99.37</v>
      </c>
      <c r="I3005" s="5">
        <f t="shared" si="92"/>
        <v>912.0599999999996</v>
      </c>
      <c r="J3005" s="11" t="str">
        <f t="shared" si="93"/>
        <v>P0251|Apr</v>
      </c>
    </row>
    <row r="3006" spans="1:10" ht="15" customHeight="1" x14ac:dyDescent="0.25">
      <c r="A3006" s="2" t="s">
        <v>537</v>
      </c>
      <c r="B3006" s="2" t="s">
        <v>3</v>
      </c>
      <c r="C3006" s="4">
        <v>99.4096319640459</v>
      </c>
      <c r="D3006" s="4">
        <v>9.52</v>
      </c>
      <c r="E3006" s="4">
        <v>642.27036803595399</v>
      </c>
      <c r="F3006" s="4">
        <v>0</v>
      </c>
      <c r="G3006" s="4">
        <v>85.96</v>
      </c>
      <c r="H3006" s="4">
        <v>646.23</v>
      </c>
      <c r="I3006" s="5">
        <f t="shared" si="92"/>
        <v>1483.3899999999999</v>
      </c>
      <c r="J3006" s="11" t="str">
        <f t="shared" si="93"/>
        <v>P0251|May</v>
      </c>
    </row>
    <row r="3007" spans="1:10" ht="15" customHeight="1" x14ac:dyDescent="0.25">
      <c r="A3007" s="2" t="s">
        <v>537</v>
      </c>
      <c r="B3007" s="2" t="s">
        <v>4</v>
      </c>
      <c r="C3007" s="4">
        <v>82.296429653740404</v>
      </c>
      <c r="D3007" s="4">
        <v>22.83</v>
      </c>
      <c r="E3007" s="4">
        <v>644.02357034625902</v>
      </c>
      <c r="F3007" s="4">
        <v>0</v>
      </c>
      <c r="G3007" s="4">
        <v>85.96</v>
      </c>
      <c r="H3007" s="4">
        <v>837.3</v>
      </c>
      <c r="I3007" s="5">
        <f t="shared" si="92"/>
        <v>1672.4099999999994</v>
      </c>
      <c r="J3007" s="11" t="str">
        <f t="shared" si="93"/>
        <v>P0251|Jun</v>
      </c>
    </row>
    <row r="3008" spans="1:10" ht="15" customHeight="1" x14ac:dyDescent="0.25">
      <c r="A3008" s="2" t="s">
        <v>537</v>
      </c>
      <c r="B3008" s="2" t="s">
        <v>5</v>
      </c>
      <c r="C3008" s="4">
        <v>97.838317506362699</v>
      </c>
      <c r="D3008" s="4">
        <v>20.8</v>
      </c>
      <c r="E3008" s="4">
        <v>625.72168249363699</v>
      </c>
      <c r="F3008" s="4">
        <v>0</v>
      </c>
      <c r="G3008" s="4">
        <v>85.96</v>
      </c>
      <c r="H3008" s="4">
        <v>2244.4299999999998</v>
      </c>
      <c r="I3008" s="5">
        <f t="shared" si="92"/>
        <v>3074.7499999999995</v>
      </c>
      <c r="J3008" s="11" t="str">
        <f t="shared" si="93"/>
        <v>P0251|Jul</v>
      </c>
    </row>
    <row r="3009" spans="1:10" ht="15" customHeight="1" x14ac:dyDescent="0.25">
      <c r="A3009" s="2" t="s">
        <v>537</v>
      </c>
      <c r="B3009" s="2" t="s">
        <v>6</v>
      </c>
      <c r="C3009" s="4">
        <v>71.135872631428995</v>
      </c>
      <c r="D3009" s="4">
        <v>7.83</v>
      </c>
      <c r="E3009" s="4">
        <v>643.17412736857102</v>
      </c>
      <c r="F3009" s="4">
        <v>0</v>
      </c>
      <c r="G3009" s="4">
        <v>85.96</v>
      </c>
      <c r="H3009" s="4">
        <v>2070.33</v>
      </c>
      <c r="I3009" s="5">
        <f t="shared" si="92"/>
        <v>2878.43</v>
      </c>
      <c r="J3009" s="11" t="str">
        <f t="shared" si="93"/>
        <v>P0251|Aug</v>
      </c>
    </row>
    <row r="3010" spans="1:10" ht="15" customHeight="1" x14ac:dyDescent="0.25">
      <c r="A3010" s="2" t="s">
        <v>537</v>
      </c>
      <c r="B3010" s="2" t="s">
        <v>7</v>
      </c>
      <c r="C3010" s="4">
        <v>108.819393530269</v>
      </c>
      <c r="D3010" s="4">
        <v>9.1</v>
      </c>
      <c r="E3010" s="4">
        <v>632.81060646973106</v>
      </c>
      <c r="F3010" s="4">
        <v>0</v>
      </c>
      <c r="G3010" s="4">
        <v>85.96</v>
      </c>
      <c r="H3010" s="4">
        <v>443.25</v>
      </c>
      <c r="I3010" s="5">
        <f t="shared" si="92"/>
        <v>1279.94</v>
      </c>
      <c r="J3010" s="11" t="str">
        <f t="shared" si="93"/>
        <v>P0251|Sep</v>
      </c>
    </row>
    <row r="3011" spans="1:10" ht="15" customHeight="1" x14ac:dyDescent="0.25">
      <c r="A3011" s="2" t="s">
        <v>537</v>
      </c>
      <c r="B3011" s="2" t="s">
        <v>8</v>
      </c>
      <c r="C3011" s="4">
        <v>77.546415377217002</v>
      </c>
      <c r="D3011" s="4">
        <v>12.17</v>
      </c>
      <c r="E3011" s="4">
        <v>653.283584622783</v>
      </c>
      <c r="F3011" s="4">
        <v>0</v>
      </c>
      <c r="G3011" s="4">
        <v>85.96</v>
      </c>
      <c r="H3011" s="4">
        <v>306.58</v>
      </c>
      <c r="I3011" s="5">
        <f t="shared" si="92"/>
        <v>1135.54</v>
      </c>
      <c r="J3011" s="11" t="str">
        <f t="shared" si="93"/>
        <v>P0251|Oct</v>
      </c>
    </row>
    <row r="3012" spans="1:10" ht="15" customHeight="1" x14ac:dyDescent="0.25">
      <c r="A3012" s="2" t="s">
        <v>537</v>
      </c>
      <c r="B3012" s="2" t="s">
        <v>9</v>
      </c>
      <c r="C3012" s="4">
        <v>18.186729506659201</v>
      </c>
      <c r="D3012" s="4">
        <v>14.79</v>
      </c>
      <c r="E3012" s="4">
        <v>603.04370662164695</v>
      </c>
      <c r="F3012" s="4">
        <v>192.649563871694</v>
      </c>
      <c r="G3012" s="4">
        <v>85.96</v>
      </c>
      <c r="H3012" s="4">
        <v>79.11</v>
      </c>
      <c r="I3012" s="5">
        <f t="shared" si="92"/>
        <v>993.74000000000024</v>
      </c>
      <c r="J3012" s="11" t="str">
        <f t="shared" si="93"/>
        <v>P0251|Nov</v>
      </c>
    </row>
    <row r="3013" spans="1:10" ht="15" customHeight="1" x14ac:dyDescent="0.25">
      <c r="A3013" s="2" t="s">
        <v>537</v>
      </c>
      <c r="B3013" s="2" t="s">
        <v>10</v>
      </c>
      <c r="C3013" s="4">
        <v>29.330175249925901</v>
      </c>
      <c r="D3013" s="4">
        <v>17.64</v>
      </c>
      <c r="E3013" s="4">
        <v>1140.29716768905</v>
      </c>
      <c r="F3013" s="4">
        <v>145.712657061025</v>
      </c>
      <c r="G3013" s="4">
        <v>85.96</v>
      </c>
      <c r="H3013" s="4">
        <v>139.59</v>
      </c>
      <c r="I3013" s="5">
        <f t="shared" ref="I3013:I3076" si="94">SUM(C3013:H3013)</f>
        <v>1558.5300000000009</v>
      </c>
      <c r="J3013" s="11" t="str">
        <f t="shared" ref="J3013:J3076" si="95">A3013&amp;"|"&amp;B3013</f>
        <v>P0251|Dec</v>
      </c>
    </row>
    <row r="3014" spans="1:10" ht="15" customHeight="1" x14ac:dyDescent="0.25">
      <c r="A3014" s="2" t="s">
        <v>537</v>
      </c>
      <c r="B3014" s="2" t="s">
        <v>11</v>
      </c>
      <c r="C3014" s="4">
        <v>39.2506769267289</v>
      </c>
      <c r="D3014" s="4">
        <v>15.22</v>
      </c>
      <c r="E3014" s="4">
        <v>979.32995727171999</v>
      </c>
      <c r="F3014" s="4">
        <v>156.429365801551</v>
      </c>
      <c r="G3014" s="4">
        <v>85.96</v>
      </c>
      <c r="H3014" s="4">
        <v>139.59</v>
      </c>
      <c r="I3014" s="5">
        <f t="shared" si="94"/>
        <v>1415.78</v>
      </c>
      <c r="J3014" s="11" t="str">
        <f t="shared" si="95"/>
        <v>P0251|Jan</v>
      </c>
    </row>
    <row r="3015" spans="1:10" ht="15" customHeight="1" x14ac:dyDescent="0.25">
      <c r="A3015" s="2" t="s">
        <v>537</v>
      </c>
      <c r="B3015" s="2" t="s">
        <v>12</v>
      </c>
      <c r="C3015" s="4">
        <v>62.846017699115002</v>
      </c>
      <c r="D3015" s="4">
        <v>14.72</v>
      </c>
      <c r="E3015" s="4">
        <v>966.39131839028505</v>
      </c>
      <c r="F3015" s="4">
        <v>154.36266391059999</v>
      </c>
      <c r="G3015" s="4">
        <v>85.96</v>
      </c>
      <c r="H3015" s="4">
        <v>139.59</v>
      </c>
      <c r="I3015" s="5">
        <f t="shared" si="94"/>
        <v>1423.8700000000001</v>
      </c>
      <c r="J3015" s="11" t="str">
        <f t="shared" si="95"/>
        <v>P0251|Feb</v>
      </c>
    </row>
    <row r="3016" spans="1:10" ht="15" customHeight="1" x14ac:dyDescent="0.25">
      <c r="A3016" s="2" t="s">
        <v>537</v>
      </c>
      <c r="B3016" s="2" t="s">
        <v>13</v>
      </c>
      <c r="C3016" s="4">
        <v>46.003639440545498</v>
      </c>
      <c r="D3016" s="4">
        <v>12.24</v>
      </c>
      <c r="E3016" s="4">
        <v>784.94330794883297</v>
      </c>
      <c r="F3016" s="4">
        <v>167.17305261062199</v>
      </c>
      <c r="G3016" s="4">
        <v>85.96</v>
      </c>
      <c r="H3016" s="4">
        <v>139.59</v>
      </c>
      <c r="I3016" s="5">
        <f t="shared" si="94"/>
        <v>1235.9100000000003</v>
      </c>
      <c r="J3016" s="11" t="str">
        <f t="shared" si="95"/>
        <v>P0251|Mar</v>
      </c>
    </row>
    <row r="3017" spans="1:10" ht="15" customHeight="1" x14ac:dyDescent="0.25">
      <c r="A3017" s="2" t="s">
        <v>539</v>
      </c>
      <c r="B3017" s="2" t="s">
        <v>2</v>
      </c>
      <c r="C3017" s="4">
        <v>16.0469431456258</v>
      </c>
      <c r="D3017" s="4">
        <v>8.7200000000000006</v>
      </c>
      <c r="E3017" s="4">
        <v>296.77305685437398</v>
      </c>
      <c r="F3017" s="4">
        <v>0</v>
      </c>
      <c r="G3017" s="4">
        <v>85.96</v>
      </c>
      <c r="H3017" s="4">
        <v>19.87</v>
      </c>
      <c r="I3017" s="5">
        <f t="shared" si="94"/>
        <v>427.36999999999978</v>
      </c>
      <c r="J3017" s="11" t="str">
        <f t="shared" si="95"/>
        <v>P0252|Apr</v>
      </c>
    </row>
    <row r="3018" spans="1:10" ht="15" customHeight="1" x14ac:dyDescent="0.25">
      <c r="A3018" s="2" t="s">
        <v>539</v>
      </c>
      <c r="B3018" s="2" t="s">
        <v>3</v>
      </c>
      <c r="C3018" s="4">
        <v>28.475771324863899</v>
      </c>
      <c r="D3018" s="4">
        <v>5.35</v>
      </c>
      <c r="E3018" s="4">
        <v>279.17422867513602</v>
      </c>
      <c r="F3018" s="4">
        <v>0</v>
      </c>
      <c r="G3018" s="4">
        <v>85.96</v>
      </c>
      <c r="H3018" s="4">
        <v>129.25</v>
      </c>
      <c r="I3018" s="5">
        <f t="shared" si="94"/>
        <v>528.20999999999992</v>
      </c>
      <c r="J3018" s="11" t="str">
        <f t="shared" si="95"/>
        <v>P0252|May</v>
      </c>
    </row>
    <row r="3019" spans="1:10" ht="15" customHeight="1" x14ac:dyDescent="0.25">
      <c r="A3019" s="2" t="s">
        <v>539</v>
      </c>
      <c r="B3019" s="2" t="s">
        <v>4</v>
      </c>
      <c r="C3019" s="4">
        <v>31.392723208583501</v>
      </c>
      <c r="D3019" s="4">
        <v>4.04</v>
      </c>
      <c r="E3019" s="4">
        <v>265.07727679141698</v>
      </c>
      <c r="F3019" s="4">
        <v>0</v>
      </c>
      <c r="G3019" s="4">
        <v>85.96</v>
      </c>
      <c r="H3019" s="4">
        <v>167.46</v>
      </c>
      <c r="I3019" s="5">
        <f t="shared" si="94"/>
        <v>553.93000000000052</v>
      </c>
      <c r="J3019" s="11" t="str">
        <f t="shared" si="95"/>
        <v>P0252|Jun</v>
      </c>
    </row>
    <row r="3020" spans="1:10" ht="15" customHeight="1" x14ac:dyDescent="0.25">
      <c r="A3020" s="2" t="s">
        <v>539</v>
      </c>
      <c r="B3020" s="2" t="s">
        <v>5</v>
      </c>
      <c r="C3020" s="4">
        <v>12.694371926276601</v>
      </c>
      <c r="D3020" s="4">
        <v>4.04</v>
      </c>
      <c r="E3020" s="4">
        <v>352.15562807372299</v>
      </c>
      <c r="F3020" s="4">
        <v>0</v>
      </c>
      <c r="G3020" s="4">
        <v>85.96</v>
      </c>
      <c r="H3020" s="4">
        <v>448.89</v>
      </c>
      <c r="I3020" s="5">
        <f t="shared" si="94"/>
        <v>903.73999999999955</v>
      </c>
      <c r="J3020" s="11" t="str">
        <f t="shared" si="95"/>
        <v>P0252|Jul</v>
      </c>
    </row>
    <row r="3021" spans="1:10" ht="15" customHeight="1" x14ac:dyDescent="0.25">
      <c r="A3021" s="2" t="s">
        <v>539</v>
      </c>
      <c r="B3021" s="2" t="s">
        <v>6</v>
      </c>
      <c r="C3021" s="4">
        <v>12.435856965574301</v>
      </c>
      <c r="D3021" s="4">
        <v>4.04</v>
      </c>
      <c r="E3021" s="4">
        <v>344.98414303442598</v>
      </c>
      <c r="F3021" s="4">
        <v>0</v>
      </c>
      <c r="G3021" s="4">
        <v>85.96</v>
      </c>
      <c r="H3021" s="4">
        <v>414.07</v>
      </c>
      <c r="I3021" s="5">
        <f t="shared" si="94"/>
        <v>861.49000000000024</v>
      </c>
      <c r="J3021" s="11" t="str">
        <f t="shared" si="95"/>
        <v>P0252|Aug</v>
      </c>
    </row>
    <row r="3022" spans="1:10" ht="15" customHeight="1" x14ac:dyDescent="0.25">
      <c r="A3022" s="2" t="s">
        <v>539</v>
      </c>
      <c r="B3022" s="2" t="s">
        <v>7</v>
      </c>
      <c r="C3022" s="4">
        <v>16.811638216044798</v>
      </c>
      <c r="D3022" s="4">
        <v>4.04</v>
      </c>
      <c r="E3022" s="4">
        <v>286.67836178395498</v>
      </c>
      <c r="F3022" s="4">
        <v>0</v>
      </c>
      <c r="G3022" s="4">
        <v>85.96</v>
      </c>
      <c r="H3022" s="4">
        <v>88.65</v>
      </c>
      <c r="I3022" s="5">
        <f t="shared" si="94"/>
        <v>482.13999999999976</v>
      </c>
      <c r="J3022" s="11" t="str">
        <f t="shared" si="95"/>
        <v>P0252|Sep</v>
      </c>
    </row>
    <row r="3023" spans="1:10" ht="15" customHeight="1" x14ac:dyDescent="0.25">
      <c r="A3023" s="2" t="s">
        <v>539</v>
      </c>
      <c r="B3023" s="2" t="s">
        <v>8</v>
      </c>
      <c r="C3023" s="4">
        <v>15.5339662533035</v>
      </c>
      <c r="D3023" s="4">
        <v>9.1999999999999993</v>
      </c>
      <c r="E3023" s="4">
        <v>287.28603374669598</v>
      </c>
      <c r="F3023" s="4">
        <v>0</v>
      </c>
      <c r="G3023" s="4">
        <v>85.96</v>
      </c>
      <c r="H3023" s="4">
        <v>61.32</v>
      </c>
      <c r="I3023" s="5">
        <f t="shared" si="94"/>
        <v>459.29999999999944</v>
      </c>
      <c r="J3023" s="11" t="str">
        <f t="shared" si="95"/>
        <v>P0252|Oct</v>
      </c>
    </row>
    <row r="3024" spans="1:10" ht="15" customHeight="1" x14ac:dyDescent="0.25">
      <c r="A3024" s="2" t="s">
        <v>539</v>
      </c>
      <c r="B3024" s="2" t="s">
        <v>9</v>
      </c>
      <c r="C3024" s="4">
        <v>25.927039631705401</v>
      </c>
      <c r="D3024" s="4">
        <v>4.04</v>
      </c>
      <c r="E3024" s="4">
        <v>251.893514811849</v>
      </c>
      <c r="F3024" s="4">
        <v>81.739445556445105</v>
      </c>
      <c r="G3024" s="4">
        <v>85.96</v>
      </c>
      <c r="H3024" s="4">
        <v>15.82</v>
      </c>
      <c r="I3024" s="5">
        <f t="shared" si="94"/>
        <v>465.37999999999948</v>
      </c>
      <c r="J3024" s="11" t="str">
        <f t="shared" si="95"/>
        <v>P0252|Nov</v>
      </c>
    </row>
    <row r="3025" spans="1:10" ht="15" customHeight="1" x14ac:dyDescent="0.25">
      <c r="A3025" s="2" t="s">
        <v>539</v>
      </c>
      <c r="B3025" s="2" t="s">
        <v>10</v>
      </c>
      <c r="C3025" s="4">
        <v>10.2804761099366</v>
      </c>
      <c r="D3025" s="4">
        <v>4.04</v>
      </c>
      <c r="E3025" s="4">
        <v>570.38308668076104</v>
      </c>
      <c r="F3025" s="4">
        <v>61.696437209302303</v>
      </c>
      <c r="G3025" s="4">
        <v>85.96</v>
      </c>
      <c r="H3025" s="4">
        <v>27.92</v>
      </c>
      <c r="I3025" s="5">
        <f t="shared" si="94"/>
        <v>760.28</v>
      </c>
      <c r="J3025" s="11" t="str">
        <f t="shared" si="95"/>
        <v>P0252|Dec</v>
      </c>
    </row>
    <row r="3026" spans="1:10" ht="15" customHeight="1" x14ac:dyDescent="0.25">
      <c r="A3026" s="2" t="s">
        <v>539</v>
      </c>
      <c r="B3026" s="2" t="s">
        <v>11</v>
      </c>
      <c r="C3026" s="4">
        <v>13.874989386385</v>
      </c>
      <c r="D3026" s="4">
        <v>12.02</v>
      </c>
      <c r="E3026" s="4">
        <v>500.12835069358698</v>
      </c>
      <c r="F3026" s="4">
        <v>64.916659920027598</v>
      </c>
      <c r="G3026" s="4">
        <v>85.96</v>
      </c>
      <c r="H3026" s="4">
        <v>27.92</v>
      </c>
      <c r="I3026" s="5">
        <f t="shared" si="94"/>
        <v>704.8199999999996</v>
      </c>
      <c r="J3026" s="11" t="str">
        <f t="shared" si="95"/>
        <v>P0252|Jan</v>
      </c>
    </row>
    <row r="3027" spans="1:10" ht="15" customHeight="1" x14ac:dyDescent="0.25">
      <c r="A3027" s="2" t="s">
        <v>539</v>
      </c>
      <c r="B3027" s="2" t="s">
        <v>12</v>
      </c>
      <c r="C3027" s="4">
        <v>24.267576209701001</v>
      </c>
      <c r="D3027" s="4">
        <v>4.04</v>
      </c>
      <c r="E3027" s="4">
        <v>414.57726288689997</v>
      </c>
      <c r="F3027" s="4">
        <v>67.265160903399405</v>
      </c>
      <c r="G3027" s="4">
        <v>85.96</v>
      </c>
      <c r="H3027" s="4">
        <v>27.92</v>
      </c>
      <c r="I3027" s="5">
        <f t="shared" si="94"/>
        <v>624.03000000000031</v>
      </c>
      <c r="J3027" s="11" t="str">
        <f t="shared" si="95"/>
        <v>P0252|Feb</v>
      </c>
    </row>
    <row r="3028" spans="1:10" ht="15" customHeight="1" x14ac:dyDescent="0.25">
      <c r="A3028" s="2" t="s">
        <v>539</v>
      </c>
      <c r="B3028" s="2" t="s">
        <v>13</v>
      </c>
      <c r="C3028" s="4">
        <v>11.9608878326996</v>
      </c>
      <c r="D3028" s="4">
        <v>5.54</v>
      </c>
      <c r="E3028" s="4">
        <v>331.80798479087503</v>
      </c>
      <c r="F3028" s="4">
        <v>71.7811273764259</v>
      </c>
      <c r="G3028" s="4">
        <v>85.96</v>
      </c>
      <c r="H3028" s="4">
        <v>27.92</v>
      </c>
      <c r="I3028" s="5">
        <f t="shared" si="94"/>
        <v>534.97000000000048</v>
      </c>
      <c r="J3028" s="11" t="str">
        <f t="shared" si="95"/>
        <v>P0252|Mar</v>
      </c>
    </row>
    <row r="3029" spans="1:10" ht="15" customHeight="1" x14ac:dyDescent="0.25">
      <c r="A3029" s="2" t="s">
        <v>541</v>
      </c>
      <c r="B3029" s="2" t="s">
        <v>2</v>
      </c>
      <c r="C3029" s="4">
        <v>38.0214573035623</v>
      </c>
      <c r="D3029" s="4">
        <v>17.89</v>
      </c>
      <c r="E3029" s="4">
        <v>439.64854269643803</v>
      </c>
      <c r="F3029" s="4">
        <v>0</v>
      </c>
      <c r="G3029" s="4">
        <v>85.96</v>
      </c>
      <c r="H3029" s="4">
        <v>59.62</v>
      </c>
      <c r="I3029" s="5">
        <f t="shared" si="94"/>
        <v>641.14000000000033</v>
      </c>
      <c r="J3029" s="11" t="str">
        <f t="shared" si="95"/>
        <v>P0253|Apr</v>
      </c>
    </row>
    <row r="3030" spans="1:10" ht="15" customHeight="1" x14ac:dyDescent="0.25">
      <c r="A3030" s="2" t="s">
        <v>541</v>
      </c>
      <c r="B3030" s="2" t="s">
        <v>3</v>
      </c>
      <c r="C3030" s="4">
        <v>41.608136882129301</v>
      </c>
      <c r="D3030" s="4">
        <v>11.18</v>
      </c>
      <c r="E3030" s="4">
        <v>434.171863117871</v>
      </c>
      <c r="F3030" s="4">
        <v>0</v>
      </c>
      <c r="G3030" s="4">
        <v>85.96</v>
      </c>
      <c r="H3030" s="4">
        <v>387.74</v>
      </c>
      <c r="I3030" s="5">
        <f t="shared" si="94"/>
        <v>960.66000000000031</v>
      </c>
      <c r="J3030" s="11" t="str">
        <f t="shared" si="95"/>
        <v>P0253|May</v>
      </c>
    </row>
    <row r="3031" spans="1:10" ht="15" customHeight="1" x14ac:dyDescent="0.25">
      <c r="A3031" s="2" t="s">
        <v>541</v>
      </c>
      <c r="B3031" s="2" t="s">
        <v>4</v>
      </c>
      <c r="C3031" s="4">
        <v>265.32911586564899</v>
      </c>
      <c r="D3031" s="4">
        <v>8.89</v>
      </c>
      <c r="E3031" s="4">
        <v>346.52088413435098</v>
      </c>
      <c r="F3031" s="4">
        <v>0</v>
      </c>
      <c r="G3031" s="4">
        <v>85.96</v>
      </c>
      <c r="H3031" s="4">
        <v>502.38</v>
      </c>
      <c r="I3031" s="5">
        <f t="shared" si="94"/>
        <v>1209.08</v>
      </c>
      <c r="J3031" s="11" t="str">
        <f t="shared" si="95"/>
        <v>P0253|Jun</v>
      </c>
    </row>
    <row r="3032" spans="1:10" ht="15" customHeight="1" x14ac:dyDescent="0.25">
      <c r="A3032" s="2" t="s">
        <v>541</v>
      </c>
      <c r="B3032" s="2" t="s">
        <v>5</v>
      </c>
      <c r="C3032" s="4">
        <v>57.269277761918403</v>
      </c>
      <c r="D3032" s="4">
        <v>9</v>
      </c>
      <c r="E3032" s="4">
        <v>423.49072223808201</v>
      </c>
      <c r="F3032" s="4">
        <v>0</v>
      </c>
      <c r="G3032" s="4">
        <v>85.96</v>
      </c>
      <c r="H3032" s="4">
        <v>1346.66</v>
      </c>
      <c r="I3032" s="5">
        <f t="shared" si="94"/>
        <v>1922.3800000000006</v>
      </c>
      <c r="J3032" s="11" t="str">
        <f t="shared" si="95"/>
        <v>P0253|Jul</v>
      </c>
    </row>
    <row r="3033" spans="1:10" ht="15" customHeight="1" x14ac:dyDescent="0.25">
      <c r="A3033" s="2" t="s">
        <v>541</v>
      </c>
      <c r="B3033" s="2" t="s">
        <v>6</v>
      </c>
      <c r="C3033" s="4">
        <v>12.970391470880999</v>
      </c>
      <c r="D3033" s="4">
        <v>4.04</v>
      </c>
      <c r="E3033" s="4">
        <v>555.13960852911896</v>
      </c>
      <c r="F3033" s="4">
        <v>0</v>
      </c>
      <c r="G3033" s="4">
        <v>85.96</v>
      </c>
      <c r="H3033" s="4">
        <v>1242.2</v>
      </c>
      <c r="I3033" s="5">
        <f t="shared" si="94"/>
        <v>1900.31</v>
      </c>
      <c r="J3033" s="11" t="str">
        <f t="shared" si="95"/>
        <v>P0253|Aug</v>
      </c>
    </row>
    <row r="3034" spans="1:10" ht="15" customHeight="1" x14ac:dyDescent="0.25">
      <c r="A3034" s="2" t="s">
        <v>541</v>
      </c>
      <c r="B3034" s="2" t="s">
        <v>7</v>
      </c>
      <c r="C3034" s="4">
        <v>55.6671687907224</v>
      </c>
      <c r="D3034" s="4">
        <v>11.13</v>
      </c>
      <c r="E3034" s="4">
        <v>428.97283120927801</v>
      </c>
      <c r="F3034" s="4">
        <v>0</v>
      </c>
      <c r="G3034" s="4">
        <v>85.96</v>
      </c>
      <c r="H3034" s="4">
        <v>265.95</v>
      </c>
      <c r="I3034" s="5">
        <f t="shared" si="94"/>
        <v>847.68000000000052</v>
      </c>
      <c r="J3034" s="11" t="str">
        <f t="shared" si="95"/>
        <v>P0253|Sep</v>
      </c>
    </row>
    <row r="3035" spans="1:10" ht="15" customHeight="1" x14ac:dyDescent="0.25">
      <c r="A3035" s="2" t="s">
        <v>541</v>
      </c>
      <c r="B3035" s="2" t="s">
        <v>8</v>
      </c>
      <c r="C3035" s="4">
        <v>28.963549734574901</v>
      </c>
      <c r="D3035" s="4">
        <v>11.77</v>
      </c>
      <c r="E3035" s="4">
        <v>452.68645026542498</v>
      </c>
      <c r="F3035" s="4">
        <v>0</v>
      </c>
      <c r="G3035" s="4">
        <v>85.96</v>
      </c>
      <c r="H3035" s="4">
        <v>183.95</v>
      </c>
      <c r="I3035" s="5">
        <f t="shared" si="94"/>
        <v>763.32999999999993</v>
      </c>
      <c r="J3035" s="11" t="str">
        <f t="shared" si="95"/>
        <v>P0253|Oct</v>
      </c>
    </row>
    <row r="3036" spans="1:10" ht="15" customHeight="1" x14ac:dyDescent="0.25">
      <c r="A3036" s="2" t="s">
        <v>541</v>
      </c>
      <c r="B3036" s="2" t="s">
        <v>9</v>
      </c>
      <c r="C3036" s="4">
        <v>42.8884265643294</v>
      </c>
      <c r="D3036" s="4">
        <v>4.04</v>
      </c>
      <c r="E3036" s="4">
        <v>396.91088851307398</v>
      </c>
      <c r="F3036" s="4">
        <v>125.210684922597</v>
      </c>
      <c r="G3036" s="4">
        <v>85.96</v>
      </c>
      <c r="H3036" s="4">
        <v>47.47</v>
      </c>
      <c r="I3036" s="5">
        <f t="shared" si="94"/>
        <v>702.48000000000047</v>
      </c>
      <c r="J3036" s="11" t="str">
        <f t="shared" si="95"/>
        <v>P0253|Nov</v>
      </c>
    </row>
    <row r="3037" spans="1:10" ht="15" customHeight="1" x14ac:dyDescent="0.25">
      <c r="A3037" s="2" t="s">
        <v>541</v>
      </c>
      <c r="B3037" s="2" t="s">
        <v>10</v>
      </c>
      <c r="C3037" s="4">
        <v>20.217790152002301</v>
      </c>
      <c r="D3037" s="4">
        <v>6.4</v>
      </c>
      <c r="E3037" s="4">
        <v>887.00934451574096</v>
      </c>
      <c r="F3037" s="4">
        <v>93.272865332257098</v>
      </c>
      <c r="G3037" s="4">
        <v>85.96</v>
      </c>
      <c r="H3037" s="4">
        <v>83.75</v>
      </c>
      <c r="I3037" s="5">
        <f t="shared" si="94"/>
        <v>1176.6100000000004</v>
      </c>
      <c r="J3037" s="11" t="str">
        <f t="shared" si="95"/>
        <v>P0253|Dec</v>
      </c>
    </row>
    <row r="3038" spans="1:10" ht="15" customHeight="1" x14ac:dyDescent="0.25">
      <c r="A3038" s="2" t="s">
        <v>541</v>
      </c>
      <c r="B3038" s="2" t="s">
        <v>11</v>
      </c>
      <c r="C3038" s="4">
        <v>12.061311893823399</v>
      </c>
      <c r="D3038" s="4">
        <v>7.53</v>
      </c>
      <c r="E3038" s="4">
        <v>899.39356814701398</v>
      </c>
      <c r="F3038" s="4">
        <v>94.575119959162805</v>
      </c>
      <c r="G3038" s="4">
        <v>85.96</v>
      </c>
      <c r="H3038" s="4">
        <v>83.75</v>
      </c>
      <c r="I3038" s="5">
        <f t="shared" si="94"/>
        <v>1183.2700000000002</v>
      </c>
      <c r="J3038" s="11" t="str">
        <f t="shared" si="95"/>
        <v>P0253|Jan</v>
      </c>
    </row>
    <row r="3039" spans="1:10" ht="15" customHeight="1" x14ac:dyDescent="0.25">
      <c r="A3039" s="2" t="s">
        <v>541</v>
      </c>
      <c r="B3039" s="2" t="s">
        <v>12</v>
      </c>
      <c r="C3039" s="4">
        <v>10.966793295544999</v>
      </c>
      <c r="D3039" s="4">
        <v>9.5299999999999994</v>
      </c>
      <c r="E3039" s="4">
        <v>782.30757986714502</v>
      </c>
      <c r="F3039" s="4">
        <v>98.715626837309799</v>
      </c>
      <c r="G3039" s="4">
        <v>85.96</v>
      </c>
      <c r="H3039" s="4">
        <v>83.75</v>
      </c>
      <c r="I3039" s="5">
        <f t="shared" si="94"/>
        <v>1071.2299999999998</v>
      </c>
      <c r="J3039" s="11" t="str">
        <f t="shared" si="95"/>
        <v>P0253|Feb</v>
      </c>
    </row>
    <row r="3040" spans="1:10" ht="15" customHeight="1" x14ac:dyDescent="0.25">
      <c r="A3040" s="2" t="s">
        <v>541</v>
      </c>
      <c r="B3040" s="2" t="s">
        <v>13</v>
      </c>
      <c r="C3040" s="4">
        <v>11.4421494553978</v>
      </c>
      <c r="D3040" s="4">
        <v>8.9700000000000006</v>
      </c>
      <c r="E3040" s="4">
        <v>652.97339032124603</v>
      </c>
      <c r="F3040" s="4">
        <v>102.994460223356</v>
      </c>
      <c r="G3040" s="4">
        <v>85.96</v>
      </c>
      <c r="H3040" s="4">
        <v>83.75</v>
      </c>
      <c r="I3040" s="5">
        <f t="shared" si="94"/>
        <v>946.0899999999998</v>
      </c>
      <c r="J3040" s="11" t="str">
        <f t="shared" si="95"/>
        <v>P0253|Mar</v>
      </c>
    </row>
    <row r="3041" spans="1:10" ht="15" customHeight="1" x14ac:dyDescent="0.25">
      <c r="A3041" s="2" t="s">
        <v>543</v>
      </c>
      <c r="B3041" s="2" t="s">
        <v>2</v>
      </c>
      <c r="C3041" s="4">
        <v>390.37457994579898</v>
      </c>
      <c r="D3041" s="4">
        <v>6.3</v>
      </c>
      <c r="E3041" s="4">
        <v>254.00542005420101</v>
      </c>
      <c r="F3041" s="4">
        <v>0</v>
      </c>
      <c r="G3041" s="4">
        <v>85.96</v>
      </c>
      <c r="H3041" s="4">
        <v>39.75</v>
      </c>
      <c r="I3041" s="5">
        <f t="shared" si="94"/>
        <v>776.3900000000001</v>
      </c>
      <c r="J3041" s="11" t="str">
        <f t="shared" si="95"/>
        <v>P0254|Apr</v>
      </c>
    </row>
    <row r="3042" spans="1:10" ht="15" customHeight="1" x14ac:dyDescent="0.25">
      <c r="A3042" s="2" t="s">
        <v>543</v>
      </c>
      <c r="B3042" s="2" t="s">
        <v>3</v>
      </c>
      <c r="C3042" s="4">
        <v>15.5193866100125</v>
      </c>
      <c r="D3042" s="4">
        <v>7.75</v>
      </c>
      <c r="E3042" s="4">
        <v>360.82061338998801</v>
      </c>
      <c r="F3042" s="4">
        <v>0</v>
      </c>
      <c r="G3042" s="4">
        <v>85.96</v>
      </c>
      <c r="H3042" s="4">
        <v>258.49</v>
      </c>
      <c r="I3042" s="5">
        <f t="shared" si="94"/>
        <v>728.54000000000042</v>
      </c>
      <c r="J3042" s="11" t="str">
        <f t="shared" si="95"/>
        <v>P0254|May</v>
      </c>
    </row>
    <row r="3043" spans="1:10" ht="15" customHeight="1" x14ac:dyDescent="0.25">
      <c r="A3043" s="2" t="s">
        <v>543</v>
      </c>
      <c r="B3043" s="2" t="s">
        <v>4</v>
      </c>
      <c r="C3043" s="4">
        <v>24.729881255301098</v>
      </c>
      <c r="D3043" s="4">
        <v>7.82</v>
      </c>
      <c r="E3043" s="4">
        <v>344.340118744699</v>
      </c>
      <c r="F3043" s="4">
        <v>0</v>
      </c>
      <c r="G3043" s="4">
        <v>85.96</v>
      </c>
      <c r="H3043" s="4">
        <v>334.92</v>
      </c>
      <c r="I3043" s="5">
        <f t="shared" si="94"/>
        <v>797.7700000000001</v>
      </c>
      <c r="J3043" s="11" t="str">
        <f t="shared" si="95"/>
        <v>P0254|Jun</v>
      </c>
    </row>
    <row r="3044" spans="1:10" ht="15" customHeight="1" x14ac:dyDescent="0.25">
      <c r="A3044" s="2" t="s">
        <v>543</v>
      </c>
      <c r="B3044" s="2" t="s">
        <v>5</v>
      </c>
      <c r="C3044" s="4">
        <v>12.6713944839268</v>
      </c>
      <c r="D3044" s="4">
        <v>9.43</v>
      </c>
      <c r="E3044" s="4">
        <v>441.90860551607301</v>
      </c>
      <c r="F3044" s="4">
        <v>0</v>
      </c>
      <c r="G3044" s="4">
        <v>85.96</v>
      </c>
      <c r="H3044" s="4">
        <v>897.77</v>
      </c>
      <c r="I3044" s="5">
        <f t="shared" si="94"/>
        <v>1447.7399999999998</v>
      </c>
      <c r="J3044" s="11" t="str">
        <f t="shared" si="95"/>
        <v>P0254|Jul</v>
      </c>
    </row>
    <row r="3045" spans="1:10" ht="15" customHeight="1" x14ac:dyDescent="0.25">
      <c r="A3045" s="2" t="s">
        <v>543</v>
      </c>
      <c r="B3045" s="2" t="s">
        <v>6</v>
      </c>
      <c r="C3045" s="4">
        <v>22.967047882865099</v>
      </c>
      <c r="D3045" s="4">
        <v>12.02</v>
      </c>
      <c r="E3045" s="4">
        <v>434.02295211713499</v>
      </c>
      <c r="F3045" s="4">
        <v>0</v>
      </c>
      <c r="G3045" s="4">
        <v>85.96</v>
      </c>
      <c r="H3045" s="4">
        <v>828.13</v>
      </c>
      <c r="I3045" s="5">
        <f t="shared" si="94"/>
        <v>1383.1000000000001</v>
      </c>
      <c r="J3045" s="11" t="str">
        <f t="shared" si="95"/>
        <v>P0254|Aug</v>
      </c>
    </row>
    <row r="3046" spans="1:10" ht="15" customHeight="1" x14ac:dyDescent="0.25">
      <c r="A3046" s="2" t="s">
        <v>543</v>
      </c>
      <c r="B3046" s="2" t="s">
        <v>7</v>
      </c>
      <c r="C3046" s="4">
        <v>27.338370011582601</v>
      </c>
      <c r="D3046" s="4">
        <v>10.27</v>
      </c>
      <c r="E3046" s="4">
        <v>345.16162998841702</v>
      </c>
      <c r="F3046" s="4">
        <v>0</v>
      </c>
      <c r="G3046" s="4">
        <v>85.96</v>
      </c>
      <c r="H3046" s="4">
        <v>177.3</v>
      </c>
      <c r="I3046" s="5">
        <f t="shared" si="94"/>
        <v>646.02999999999963</v>
      </c>
      <c r="J3046" s="11" t="str">
        <f t="shared" si="95"/>
        <v>P0254|Sep</v>
      </c>
    </row>
    <row r="3047" spans="1:10" ht="15" customHeight="1" x14ac:dyDescent="0.25">
      <c r="A3047" s="2" t="s">
        <v>543</v>
      </c>
      <c r="B3047" s="2" t="s">
        <v>8</v>
      </c>
      <c r="C3047" s="4">
        <v>59.382662741880999</v>
      </c>
      <c r="D3047" s="4">
        <v>14.15</v>
      </c>
      <c r="E3047" s="4">
        <v>334.65733725811901</v>
      </c>
      <c r="F3047" s="4">
        <v>0</v>
      </c>
      <c r="G3047" s="4">
        <v>85.96</v>
      </c>
      <c r="H3047" s="4">
        <v>122.63</v>
      </c>
      <c r="I3047" s="5">
        <f t="shared" si="94"/>
        <v>616.78</v>
      </c>
      <c r="J3047" s="11" t="str">
        <f t="shared" si="95"/>
        <v>P0254|Oct</v>
      </c>
    </row>
    <row r="3048" spans="1:10" ht="15" customHeight="1" x14ac:dyDescent="0.25">
      <c r="A3048" s="2" t="s">
        <v>543</v>
      </c>
      <c r="B3048" s="2" t="s">
        <v>9</v>
      </c>
      <c r="C3048" s="4">
        <v>13.881763352712399</v>
      </c>
      <c r="D3048" s="4">
        <v>4.04</v>
      </c>
      <c r="E3048" s="4">
        <v>322.74641348446198</v>
      </c>
      <c r="F3048" s="4">
        <v>101.811823162826</v>
      </c>
      <c r="G3048" s="4">
        <v>85.96</v>
      </c>
      <c r="H3048" s="4">
        <v>31.64</v>
      </c>
      <c r="I3048" s="5">
        <f t="shared" si="94"/>
        <v>560.08000000000038</v>
      </c>
      <c r="J3048" s="11" t="str">
        <f t="shared" si="95"/>
        <v>P0254|Nov</v>
      </c>
    </row>
    <row r="3049" spans="1:10" ht="15" customHeight="1" x14ac:dyDescent="0.25">
      <c r="A3049" s="2" t="s">
        <v>543</v>
      </c>
      <c r="B3049" s="2" t="s">
        <v>10</v>
      </c>
      <c r="C3049" s="4">
        <v>30.741259839920801</v>
      </c>
      <c r="D3049" s="4">
        <v>9.6999999999999993</v>
      </c>
      <c r="E3049" s="4">
        <v>723.64624143906303</v>
      </c>
      <c r="F3049" s="4">
        <v>76.092498721016597</v>
      </c>
      <c r="G3049" s="4">
        <v>85.96</v>
      </c>
      <c r="H3049" s="4">
        <v>55.84</v>
      </c>
      <c r="I3049" s="5">
        <f t="shared" si="94"/>
        <v>981.98000000000047</v>
      </c>
      <c r="J3049" s="11" t="str">
        <f t="shared" si="95"/>
        <v>P0254|Dec</v>
      </c>
    </row>
    <row r="3050" spans="1:10" ht="15" customHeight="1" x14ac:dyDescent="0.25">
      <c r="A3050" s="2" t="s">
        <v>543</v>
      </c>
      <c r="B3050" s="2" t="s">
        <v>11</v>
      </c>
      <c r="C3050" s="4">
        <v>23.7437145139282</v>
      </c>
      <c r="D3050" s="4">
        <v>12.37</v>
      </c>
      <c r="E3050" s="4">
        <v>719.67171431424094</v>
      </c>
      <c r="F3050" s="4">
        <v>75.674571171830806</v>
      </c>
      <c r="G3050" s="4">
        <v>85.96</v>
      </c>
      <c r="H3050" s="4">
        <v>55.84</v>
      </c>
      <c r="I3050" s="5">
        <f t="shared" si="94"/>
        <v>973.2600000000001</v>
      </c>
      <c r="J3050" s="11" t="str">
        <f t="shared" si="95"/>
        <v>P0254|Jan</v>
      </c>
    </row>
    <row r="3051" spans="1:10" ht="15" customHeight="1" x14ac:dyDescent="0.25">
      <c r="A3051" s="2" t="s">
        <v>543</v>
      </c>
      <c r="B3051" s="2" t="s">
        <v>12</v>
      </c>
      <c r="C3051" s="4">
        <v>17.1191463703003</v>
      </c>
      <c r="D3051" s="4">
        <v>4.04</v>
      </c>
      <c r="E3051" s="4">
        <v>629.80137148261997</v>
      </c>
      <c r="F3051" s="4">
        <v>79.469482147079702</v>
      </c>
      <c r="G3051" s="4">
        <v>85.96</v>
      </c>
      <c r="H3051" s="4">
        <v>55.84</v>
      </c>
      <c r="I3051" s="5">
        <f t="shared" si="94"/>
        <v>872.23</v>
      </c>
      <c r="J3051" s="11" t="str">
        <f t="shared" si="95"/>
        <v>P0254|Feb</v>
      </c>
    </row>
    <row r="3052" spans="1:10" ht="15" customHeight="1" x14ac:dyDescent="0.25">
      <c r="A3052" s="2" t="s">
        <v>543</v>
      </c>
      <c r="B3052" s="2" t="s">
        <v>13</v>
      </c>
      <c r="C3052" s="4">
        <v>25.573650090692801</v>
      </c>
      <c r="D3052" s="4">
        <v>10.23</v>
      </c>
      <c r="E3052" s="4">
        <v>529.83665873595396</v>
      </c>
      <c r="F3052" s="4">
        <v>83.569691173352794</v>
      </c>
      <c r="G3052" s="4">
        <v>85.96</v>
      </c>
      <c r="H3052" s="4">
        <v>55.84</v>
      </c>
      <c r="I3052" s="5">
        <f t="shared" si="94"/>
        <v>791.00999999999965</v>
      </c>
      <c r="J3052" s="11" t="str">
        <f t="shared" si="95"/>
        <v>P0254|Mar</v>
      </c>
    </row>
    <row r="3053" spans="1:10" ht="15" customHeight="1" x14ac:dyDescent="0.25">
      <c r="A3053" s="2" t="s">
        <v>545</v>
      </c>
      <c r="B3053" s="2" t="s">
        <v>2</v>
      </c>
      <c r="C3053" s="4">
        <v>34.856793674985703</v>
      </c>
      <c r="D3053" s="4">
        <v>4.04</v>
      </c>
      <c r="E3053" s="4">
        <v>279.33320632501398</v>
      </c>
      <c r="F3053" s="4">
        <v>0</v>
      </c>
      <c r="G3053" s="4">
        <v>85.96</v>
      </c>
      <c r="H3053" s="4">
        <v>19.87</v>
      </c>
      <c r="I3053" s="5">
        <f t="shared" si="94"/>
        <v>424.05999999999966</v>
      </c>
      <c r="J3053" s="11" t="str">
        <f t="shared" si="95"/>
        <v>P0255|Apr</v>
      </c>
    </row>
    <row r="3054" spans="1:10" ht="15" customHeight="1" x14ac:dyDescent="0.25">
      <c r="A3054" s="2" t="s">
        <v>545</v>
      </c>
      <c r="B3054" s="2" t="s">
        <v>3</v>
      </c>
      <c r="C3054" s="4">
        <v>19.537851614625001</v>
      </c>
      <c r="D3054" s="4">
        <v>4.04</v>
      </c>
      <c r="E3054" s="4">
        <v>276.85214838537502</v>
      </c>
      <c r="F3054" s="4">
        <v>0</v>
      </c>
      <c r="G3054" s="4">
        <v>85.96</v>
      </c>
      <c r="H3054" s="4">
        <v>129.25</v>
      </c>
      <c r="I3054" s="5">
        <f t="shared" si="94"/>
        <v>515.64</v>
      </c>
      <c r="J3054" s="11" t="str">
        <f t="shared" si="95"/>
        <v>P0255|May</v>
      </c>
    </row>
    <row r="3055" spans="1:10" ht="15" customHeight="1" x14ac:dyDescent="0.25">
      <c r="A3055" s="2" t="s">
        <v>545</v>
      </c>
      <c r="B3055" s="2" t="s">
        <v>4</v>
      </c>
      <c r="C3055" s="4">
        <v>32.2209470468432</v>
      </c>
      <c r="D3055" s="4">
        <v>5.48</v>
      </c>
      <c r="E3055" s="4">
        <v>263.489052953157</v>
      </c>
      <c r="F3055" s="4">
        <v>0</v>
      </c>
      <c r="G3055" s="4">
        <v>85.96</v>
      </c>
      <c r="H3055" s="4">
        <v>167.46</v>
      </c>
      <c r="I3055" s="5">
        <f t="shared" si="94"/>
        <v>554.61000000000013</v>
      </c>
      <c r="J3055" s="11" t="str">
        <f t="shared" si="95"/>
        <v>P0255|Jun</v>
      </c>
    </row>
    <row r="3056" spans="1:10" ht="15" customHeight="1" x14ac:dyDescent="0.25">
      <c r="A3056" s="2" t="s">
        <v>545</v>
      </c>
      <c r="B3056" s="2" t="s">
        <v>5</v>
      </c>
      <c r="C3056" s="4">
        <v>18.917510481943999</v>
      </c>
      <c r="D3056" s="4">
        <v>4.04</v>
      </c>
      <c r="E3056" s="4">
        <v>336.38248951805599</v>
      </c>
      <c r="F3056" s="4">
        <v>0</v>
      </c>
      <c r="G3056" s="4">
        <v>85.96</v>
      </c>
      <c r="H3056" s="4">
        <v>448.89</v>
      </c>
      <c r="I3056" s="5">
        <f t="shared" si="94"/>
        <v>894.18999999999994</v>
      </c>
      <c r="J3056" s="11" t="str">
        <f t="shared" si="95"/>
        <v>P0255|Jul</v>
      </c>
    </row>
    <row r="3057" spans="1:10" ht="15" customHeight="1" x14ac:dyDescent="0.25">
      <c r="A3057" s="2" t="s">
        <v>545</v>
      </c>
      <c r="B3057" s="2" t="s">
        <v>6</v>
      </c>
      <c r="C3057" s="4">
        <v>16.681118899973001</v>
      </c>
      <c r="D3057" s="4">
        <v>7.42</v>
      </c>
      <c r="E3057" s="4">
        <v>279.34888110002697</v>
      </c>
      <c r="F3057" s="4">
        <v>0</v>
      </c>
      <c r="G3057" s="4">
        <v>85.96</v>
      </c>
      <c r="H3057" s="4">
        <v>414.07</v>
      </c>
      <c r="I3057" s="5">
        <f t="shared" si="94"/>
        <v>803.48</v>
      </c>
      <c r="J3057" s="11" t="str">
        <f t="shared" si="95"/>
        <v>P0255|Aug</v>
      </c>
    </row>
    <row r="3058" spans="1:10" ht="15" customHeight="1" x14ac:dyDescent="0.25">
      <c r="A3058" s="2" t="s">
        <v>545</v>
      </c>
      <c r="B3058" s="2" t="s">
        <v>7</v>
      </c>
      <c r="C3058" s="4">
        <v>14.462870502134599</v>
      </c>
      <c r="D3058" s="4">
        <v>4.04</v>
      </c>
      <c r="E3058" s="4">
        <v>267.47712949786501</v>
      </c>
      <c r="F3058" s="4">
        <v>0</v>
      </c>
      <c r="G3058" s="4">
        <v>85.96</v>
      </c>
      <c r="H3058" s="4">
        <v>88.65</v>
      </c>
      <c r="I3058" s="5">
        <f t="shared" si="94"/>
        <v>460.58999999999958</v>
      </c>
      <c r="J3058" s="11" t="str">
        <f t="shared" si="95"/>
        <v>P0255|Sep</v>
      </c>
    </row>
    <row r="3059" spans="1:10" ht="15" customHeight="1" x14ac:dyDescent="0.25">
      <c r="A3059" s="2" t="s">
        <v>545</v>
      </c>
      <c r="B3059" s="2" t="s">
        <v>8</v>
      </c>
      <c r="C3059" s="4">
        <v>25.690465389894801</v>
      </c>
      <c r="D3059" s="4">
        <v>4.04</v>
      </c>
      <c r="E3059" s="4">
        <v>276.879534610105</v>
      </c>
      <c r="F3059" s="4">
        <v>0</v>
      </c>
      <c r="G3059" s="4">
        <v>85.96</v>
      </c>
      <c r="H3059" s="4">
        <v>61.32</v>
      </c>
      <c r="I3059" s="5">
        <f t="shared" si="94"/>
        <v>453.88999999999976</v>
      </c>
      <c r="J3059" s="11" t="str">
        <f t="shared" si="95"/>
        <v>P0255|Oct</v>
      </c>
    </row>
    <row r="3060" spans="1:10" ht="15" customHeight="1" x14ac:dyDescent="0.25">
      <c r="A3060" s="2" t="s">
        <v>545</v>
      </c>
      <c r="B3060" s="2" t="s">
        <v>9</v>
      </c>
      <c r="C3060" s="4">
        <v>13.649141450777201</v>
      </c>
      <c r="D3060" s="4">
        <v>4.04</v>
      </c>
      <c r="E3060" s="4">
        <v>252.427979274611</v>
      </c>
      <c r="F3060" s="4">
        <v>81.912879274611399</v>
      </c>
      <c r="G3060" s="4">
        <v>85.96</v>
      </c>
      <c r="H3060" s="4">
        <v>15.82</v>
      </c>
      <c r="I3060" s="5">
        <f t="shared" si="94"/>
        <v>453.80999999999955</v>
      </c>
      <c r="J3060" s="11" t="str">
        <f t="shared" si="95"/>
        <v>P0255|Nov</v>
      </c>
    </row>
    <row r="3061" spans="1:10" ht="15" customHeight="1" x14ac:dyDescent="0.25">
      <c r="A3061" s="2" t="s">
        <v>545</v>
      </c>
      <c r="B3061" s="2" t="s">
        <v>10</v>
      </c>
      <c r="C3061" s="4">
        <v>10.718969727047099</v>
      </c>
      <c r="D3061" s="4">
        <v>4.87</v>
      </c>
      <c r="E3061" s="4">
        <v>495.59305210918097</v>
      </c>
      <c r="F3061" s="4">
        <v>64.327978163771704</v>
      </c>
      <c r="G3061" s="4">
        <v>85.96</v>
      </c>
      <c r="H3061" s="4">
        <v>27.92</v>
      </c>
      <c r="I3061" s="5">
        <f t="shared" si="94"/>
        <v>689.38999999999976</v>
      </c>
      <c r="J3061" s="11" t="str">
        <f t="shared" si="95"/>
        <v>P0255|Dec</v>
      </c>
    </row>
    <row r="3062" spans="1:10" ht="15" customHeight="1" x14ac:dyDescent="0.25">
      <c r="A3062" s="2" t="s">
        <v>545</v>
      </c>
      <c r="B3062" s="2" t="s">
        <v>11</v>
      </c>
      <c r="C3062" s="4">
        <v>163.941545634959</v>
      </c>
      <c r="D3062" s="4">
        <v>4.04</v>
      </c>
      <c r="E3062" s="4">
        <v>464.31089959731003</v>
      </c>
      <c r="F3062" s="4">
        <v>60.2675547677309</v>
      </c>
      <c r="G3062" s="4">
        <v>85.96</v>
      </c>
      <c r="H3062" s="4">
        <v>27.92</v>
      </c>
      <c r="I3062" s="5">
        <f t="shared" si="94"/>
        <v>806.43999999999994</v>
      </c>
      <c r="J3062" s="11" t="str">
        <f t="shared" si="95"/>
        <v>P0255|Jan</v>
      </c>
    </row>
    <row r="3063" spans="1:10" ht="15" customHeight="1" x14ac:dyDescent="0.25">
      <c r="A3063" s="2" t="s">
        <v>545</v>
      </c>
      <c r="B3063" s="2" t="s">
        <v>12</v>
      </c>
      <c r="C3063" s="4">
        <v>18.030740532211201</v>
      </c>
      <c r="D3063" s="4">
        <v>8.56</v>
      </c>
      <c r="E3063" s="4">
        <v>419.66810881289598</v>
      </c>
      <c r="F3063" s="4">
        <v>68.091150654892402</v>
      </c>
      <c r="G3063" s="4">
        <v>85.96</v>
      </c>
      <c r="H3063" s="4">
        <v>27.92</v>
      </c>
      <c r="I3063" s="5">
        <f t="shared" si="94"/>
        <v>628.22999999999956</v>
      </c>
      <c r="J3063" s="11" t="str">
        <f t="shared" si="95"/>
        <v>P0255|Feb</v>
      </c>
    </row>
    <row r="3064" spans="1:10" ht="15" customHeight="1" x14ac:dyDescent="0.25">
      <c r="A3064" s="2" t="s">
        <v>545</v>
      </c>
      <c r="B3064" s="2" t="s">
        <v>13</v>
      </c>
      <c r="C3064" s="4">
        <v>31.067409245685901</v>
      </c>
      <c r="D3064" s="4">
        <v>4.04</v>
      </c>
      <c r="E3064" s="4">
        <v>412.07364229237601</v>
      </c>
      <c r="F3064" s="4">
        <v>66.858948461937999</v>
      </c>
      <c r="G3064" s="4">
        <v>85.96</v>
      </c>
      <c r="H3064" s="4">
        <v>27.92</v>
      </c>
      <c r="I3064" s="5">
        <f t="shared" si="94"/>
        <v>627.91999999999996</v>
      </c>
      <c r="J3064" s="11" t="str">
        <f t="shared" si="95"/>
        <v>P0255|Mar</v>
      </c>
    </row>
    <row r="3065" spans="1:10" ht="15" customHeight="1" x14ac:dyDescent="0.25">
      <c r="A3065" s="2" t="s">
        <v>547</v>
      </c>
      <c r="B3065" s="2" t="s">
        <v>2</v>
      </c>
      <c r="C3065" s="4">
        <v>75.156863064200095</v>
      </c>
      <c r="D3065" s="4">
        <v>17.39</v>
      </c>
      <c r="E3065" s="4">
        <v>534.95313693579999</v>
      </c>
      <c r="F3065" s="4">
        <v>0</v>
      </c>
      <c r="G3065" s="4">
        <v>85.96</v>
      </c>
      <c r="H3065" s="4">
        <v>79.5</v>
      </c>
      <c r="I3065" s="5">
        <f t="shared" si="94"/>
        <v>792.96000000000015</v>
      </c>
      <c r="J3065" s="11" t="str">
        <f t="shared" si="95"/>
        <v>P0256|Apr</v>
      </c>
    </row>
    <row r="3066" spans="1:10" ht="15" customHeight="1" x14ac:dyDescent="0.25">
      <c r="A3066" s="2" t="s">
        <v>547</v>
      </c>
      <c r="B3066" s="2" t="s">
        <v>3</v>
      </c>
      <c r="C3066" s="4">
        <v>45.305753333566599</v>
      </c>
      <c r="D3066" s="4">
        <v>18.010000000000002</v>
      </c>
      <c r="E3066" s="4">
        <v>550.42424666643296</v>
      </c>
      <c r="F3066" s="4">
        <v>0</v>
      </c>
      <c r="G3066" s="4">
        <v>85.96</v>
      </c>
      <c r="H3066" s="4">
        <v>516.99</v>
      </c>
      <c r="I3066" s="5">
        <f t="shared" si="94"/>
        <v>1216.6899999999996</v>
      </c>
      <c r="J3066" s="11" t="str">
        <f t="shared" si="95"/>
        <v>P0256|May</v>
      </c>
    </row>
    <row r="3067" spans="1:10" ht="15" customHeight="1" x14ac:dyDescent="0.25">
      <c r="A3067" s="2" t="s">
        <v>547</v>
      </c>
      <c r="B3067" s="2" t="s">
        <v>4</v>
      </c>
      <c r="C3067" s="4">
        <v>29.250753306498002</v>
      </c>
      <c r="D3067" s="4">
        <v>15.89</v>
      </c>
      <c r="E3067" s="4">
        <v>542.28924669350204</v>
      </c>
      <c r="F3067" s="4">
        <v>0</v>
      </c>
      <c r="G3067" s="4">
        <v>85.96</v>
      </c>
      <c r="H3067" s="4">
        <v>669.84</v>
      </c>
      <c r="I3067" s="5">
        <f t="shared" si="94"/>
        <v>1343.23</v>
      </c>
      <c r="J3067" s="11" t="str">
        <f t="shared" si="95"/>
        <v>P0256|Jun</v>
      </c>
    </row>
    <row r="3068" spans="1:10" ht="15" customHeight="1" x14ac:dyDescent="0.25">
      <c r="A3068" s="2" t="s">
        <v>547</v>
      </c>
      <c r="B3068" s="2" t="s">
        <v>5</v>
      </c>
      <c r="C3068" s="4">
        <v>61.125879793309799</v>
      </c>
      <c r="D3068" s="4">
        <v>7.68</v>
      </c>
      <c r="E3068" s="4">
        <v>535.05412020668996</v>
      </c>
      <c r="F3068" s="4">
        <v>0</v>
      </c>
      <c r="G3068" s="4">
        <v>85.96</v>
      </c>
      <c r="H3068" s="4">
        <v>1795.54</v>
      </c>
      <c r="I3068" s="5">
        <f t="shared" si="94"/>
        <v>2485.3599999999997</v>
      </c>
      <c r="J3068" s="11" t="str">
        <f t="shared" si="95"/>
        <v>P0256|Jul</v>
      </c>
    </row>
    <row r="3069" spans="1:10" ht="15" customHeight="1" x14ac:dyDescent="0.25">
      <c r="A3069" s="2" t="s">
        <v>547</v>
      </c>
      <c r="B3069" s="2" t="s">
        <v>6</v>
      </c>
      <c r="C3069" s="4">
        <v>40.634469453376198</v>
      </c>
      <c r="D3069" s="4">
        <v>9.08</v>
      </c>
      <c r="E3069" s="4">
        <v>674.68553054662402</v>
      </c>
      <c r="F3069" s="4">
        <v>0</v>
      </c>
      <c r="G3069" s="4">
        <v>85.96</v>
      </c>
      <c r="H3069" s="4">
        <v>1656.27</v>
      </c>
      <c r="I3069" s="5">
        <f t="shared" si="94"/>
        <v>2466.63</v>
      </c>
      <c r="J3069" s="11" t="str">
        <f t="shared" si="95"/>
        <v>P0256|Aug</v>
      </c>
    </row>
    <row r="3070" spans="1:10" ht="15" customHeight="1" x14ac:dyDescent="0.25">
      <c r="A3070" s="2" t="s">
        <v>547</v>
      </c>
      <c r="B3070" s="2" t="s">
        <v>7</v>
      </c>
      <c r="C3070" s="4">
        <v>76.920939818631496</v>
      </c>
      <c r="D3070" s="4">
        <v>12.67</v>
      </c>
      <c r="E3070" s="4">
        <v>517.379060181368</v>
      </c>
      <c r="F3070" s="4">
        <v>0</v>
      </c>
      <c r="G3070" s="4">
        <v>85.96</v>
      </c>
      <c r="H3070" s="4">
        <v>354.6</v>
      </c>
      <c r="I3070" s="5">
        <f t="shared" si="94"/>
        <v>1047.5299999999995</v>
      </c>
      <c r="J3070" s="11" t="str">
        <f t="shared" si="95"/>
        <v>P0256|Sep</v>
      </c>
    </row>
    <row r="3071" spans="1:10" ht="15" customHeight="1" x14ac:dyDescent="0.25">
      <c r="A3071" s="2" t="s">
        <v>547</v>
      </c>
      <c r="B3071" s="2" t="s">
        <v>8</v>
      </c>
      <c r="C3071" s="4">
        <v>50.798378678511902</v>
      </c>
      <c r="D3071" s="4">
        <v>11.32</v>
      </c>
      <c r="E3071" s="4">
        <v>555.081621321488</v>
      </c>
      <c r="F3071" s="4">
        <v>0</v>
      </c>
      <c r="G3071" s="4">
        <v>85.96</v>
      </c>
      <c r="H3071" s="4">
        <v>245.27</v>
      </c>
      <c r="I3071" s="5">
        <f t="shared" si="94"/>
        <v>948.43</v>
      </c>
      <c r="J3071" s="11" t="str">
        <f t="shared" si="95"/>
        <v>P0256|Oct</v>
      </c>
    </row>
    <row r="3072" spans="1:10" ht="15" customHeight="1" x14ac:dyDescent="0.25">
      <c r="A3072" s="2" t="s">
        <v>547</v>
      </c>
      <c r="B3072" s="2" t="s">
        <v>9</v>
      </c>
      <c r="C3072" s="4">
        <v>73.074568643128003</v>
      </c>
      <c r="D3072" s="4">
        <v>18.149999999999999</v>
      </c>
      <c r="E3072" s="4">
        <v>476.92672736182402</v>
      </c>
      <c r="F3072" s="4">
        <v>150.44870399504799</v>
      </c>
      <c r="G3072" s="4">
        <v>85.96</v>
      </c>
      <c r="H3072" s="4">
        <v>63.29</v>
      </c>
      <c r="I3072" s="5">
        <f t="shared" si="94"/>
        <v>867.84999999999991</v>
      </c>
      <c r="J3072" s="11" t="str">
        <f t="shared" si="95"/>
        <v>P0256|Nov</v>
      </c>
    </row>
    <row r="3073" spans="1:10" ht="15" customHeight="1" x14ac:dyDescent="0.25">
      <c r="A3073" s="2" t="s">
        <v>547</v>
      </c>
      <c r="B3073" s="2" t="s">
        <v>10</v>
      </c>
      <c r="C3073" s="4">
        <v>23.909665255091799</v>
      </c>
      <c r="D3073" s="4">
        <v>7.4</v>
      </c>
      <c r="E3073" s="4">
        <v>1092.06775559589</v>
      </c>
      <c r="F3073" s="4">
        <v>114.832579149022</v>
      </c>
      <c r="G3073" s="4">
        <v>85.96</v>
      </c>
      <c r="H3073" s="4">
        <v>111.67</v>
      </c>
      <c r="I3073" s="5">
        <f t="shared" si="94"/>
        <v>1435.840000000004</v>
      </c>
      <c r="J3073" s="11" t="str">
        <f t="shared" si="95"/>
        <v>P0256|Dec</v>
      </c>
    </row>
    <row r="3074" spans="1:10" ht="15" customHeight="1" x14ac:dyDescent="0.25">
      <c r="A3074" s="2" t="s">
        <v>547</v>
      </c>
      <c r="B3074" s="2" t="s">
        <v>11</v>
      </c>
      <c r="C3074" s="4">
        <v>29.650357432768601</v>
      </c>
      <c r="D3074" s="4">
        <v>11.18</v>
      </c>
      <c r="E3074" s="4">
        <v>954.59687344523297</v>
      </c>
      <c r="F3074" s="4">
        <v>120.452769121999</v>
      </c>
      <c r="G3074" s="4">
        <v>85.96</v>
      </c>
      <c r="H3074" s="4">
        <v>111.67</v>
      </c>
      <c r="I3074" s="5">
        <f t="shared" si="94"/>
        <v>1313.5100000000007</v>
      </c>
      <c r="J3074" s="11" t="str">
        <f t="shared" si="95"/>
        <v>P0256|Jan</v>
      </c>
    </row>
    <row r="3075" spans="1:10" ht="15" customHeight="1" x14ac:dyDescent="0.25">
      <c r="A3075" s="2" t="s">
        <v>547</v>
      </c>
      <c r="B3075" s="2" t="s">
        <v>12</v>
      </c>
      <c r="C3075" s="4">
        <v>377.25342849399198</v>
      </c>
      <c r="D3075" s="4">
        <v>6.65</v>
      </c>
      <c r="E3075" s="4">
        <v>726.33390550185197</v>
      </c>
      <c r="F3075" s="4">
        <v>114.562666004156</v>
      </c>
      <c r="G3075" s="4">
        <v>85.96</v>
      </c>
      <c r="H3075" s="4">
        <v>111.67</v>
      </c>
      <c r="I3075" s="5">
        <f t="shared" si="94"/>
        <v>1422.43</v>
      </c>
      <c r="J3075" s="11" t="str">
        <f t="shared" si="95"/>
        <v>P0256|Feb</v>
      </c>
    </row>
    <row r="3076" spans="1:10" ht="15" customHeight="1" x14ac:dyDescent="0.25">
      <c r="A3076" s="2" t="s">
        <v>547</v>
      </c>
      <c r="B3076" s="2" t="s">
        <v>13</v>
      </c>
      <c r="C3076" s="4">
        <v>28.3232722770706</v>
      </c>
      <c r="D3076" s="4">
        <v>12.57</v>
      </c>
      <c r="E3076" s="4">
        <v>798.008952096759</v>
      </c>
      <c r="F3076" s="4">
        <v>125.867775626171</v>
      </c>
      <c r="G3076" s="4">
        <v>85.96</v>
      </c>
      <c r="H3076" s="4">
        <v>111.67</v>
      </c>
      <c r="I3076" s="5">
        <f t="shared" si="94"/>
        <v>1162.4000000000008</v>
      </c>
      <c r="J3076" s="11" t="str">
        <f t="shared" si="95"/>
        <v>P0256|Mar</v>
      </c>
    </row>
    <row r="3077" spans="1:10" ht="15" customHeight="1" x14ac:dyDescent="0.25">
      <c r="A3077" s="2" t="s">
        <v>549</v>
      </c>
      <c r="B3077" s="2" t="s">
        <v>2</v>
      </c>
      <c r="C3077" s="4">
        <v>16.475241157556301</v>
      </c>
      <c r="D3077" s="4">
        <v>6.3</v>
      </c>
      <c r="E3077" s="4">
        <v>449.324758842444</v>
      </c>
      <c r="F3077" s="4">
        <v>0</v>
      </c>
      <c r="G3077" s="4">
        <v>85.96</v>
      </c>
      <c r="H3077" s="4">
        <v>59.62</v>
      </c>
      <c r="I3077" s="5">
        <f t="shared" ref="I3077:I3140" si="96">SUM(C3077:H3077)</f>
        <v>617.68000000000029</v>
      </c>
      <c r="J3077" s="11" t="str">
        <f t="shared" ref="J3077:J3140" si="97">A3077&amp;"|"&amp;B3077</f>
        <v>P0257|Apr</v>
      </c>
    </row>
    <row r="3078" spans="1:10" ht="15" customHeight="1" x14ac:dyDescent="0.25">
      <c r="A3078" s="2" t="s">
        <v>549</v>
      </c>
      <c r="B3078" s="2" t="s">
        <v>3</v>
      </c>
      <c r="C3078" s="4">
        <v>30.629613082328401</v>
      </c>
      <c r="D3078" s="4">
        <v>14.52</v>
      </c>
      <c r="E3078" s="4">
        <v>455.020386917672</v>
      </c>
      <c r="F3078" s="4">
        <v>0</v>
      </c>
      <c r="G3078" s="4">
        <v>85.96</v>
      </c>
      <c r="H3078" s="4">
        <v>387.74</v>
      </c>
      <c r="I3078" s="5">
        <f t="shared" si="96"/>
        <v>973.87000000000046</v>
      </c>
      <c r="J3078" s="11" t="str">
        <f t="shared" si="97"/>
        <v>P0257|May</v>
      </c>
    </row>
    <row r="3079" spans="1:10" ht="15" customHeight="1" x14ac:dyDescent="0.25">
      <c r="A3079" s="2" t="s">
        <v>549</v>
      </c>
      <c r="B3079" s="2" t="s">
        <v>4</v>
      </c>
      <c r="C3079" s="4">
        <v>15.508054300666499</v>
      </c>
      <c r="D3079" s="4">
        <v>15.43</v>
      </c>
      <c r="E3079" s="4">
        <v>442.50194569933399</v>
      </c>
      <c r="F3079" s="4">
        <v>0</v>
      </c>
      <c r="G3079" s="4">
        <v>85.96</v>
      </c>
      <c r="H3079" s="4">
        <v>502.38</v>
      </c>
      <c r="I3079" s="5">
        <f t="shared" si="96"/>
        <v>1061.7800000000007</v>
      </c>
      <c r="J3079" s="11" t="str">
        <f t="shared" si="97"/>
        <v>P0257|Jun</v>
      </c>
    </row>
    <row r="3080" spans="1:10" ht="15" customHeight="1" x14ac:dyDescent="0.25">
      <c r="A3080" s="2" t="s">
        <v>549</v>
      </c>
      <c r="B3080" s="2" t="s">
        <v>5</v>
      </c>
      <c r="C3080" s="4">
        <v>65.557437047637407</v>
      </c>
      <c r="D3080" s="4">
        <v>4.04</v>
      </c>
      <c r="E3080" s="4">
        <v>539.51256295236306</v>
      </c>
      <c r="F3080" s="4">
        <v>0</v>
      </c>
      <c r="G3080" s="4">
        <v>85.96</v>
      </c>
      <c r="H3080" s="4">
        <v>1346.66</v>
      </c>
      <c r="I3080" s="5">
        <f t="shared" si="96"/>
        <v>2041.7300000000005</v>
      </c>
      <c r="J3080" s="11" t="str">
        <f t="shared" si="97"/>
        <v>P0257|Jul</v>
      </c>
    </row>
    <row r="3081" spans="1:10" ht="15" customHeight="1" x14ac:dyDescent="0.25">
      <c r="A3081" s="2" t="s">
        <v>549</v>
      </c>
      <c r="B3081" s="2" t="s">
        <v>6</v>
      </c>
      <c r="C3081" s="4">
        <v>36.625650828537502</v>
      </c>
      <c r="D3081" s="4">
        <v>4.08</v>
      </c>
      <c r="E3081" s="4">
        <v>544.594349171462</v>
      </c>
      <c r="F3081" s="4">
        <v>0</v>
      </c>
      <c r="G3081" s="4">
        <v>85.96</v>
      </c>
      <c r="H3081" s="4">
        <v>1242.2</v>
      </c>
      <c r="I3081" s="5">
        <f t="shared" si="96"/>
        <v>1913.4599999999996</v>
      </c>
      <c r="J3081" s="11" t="str">
        <f t="shared" si="97"/>
        <v>P0257|Aug</v>
      </c>
    </row>
    <row r="3082" spans="1:10" ht="15" customHeight="1" x14ac:dyDescent="0.25">
      <c r="A3082" s="2" t="s">
        <v>549</v>
      </c>
      <c r="B3082" s="2" t="s">
        <v>7</v>
      </c>
      <c r="C3082" s="4">
        <v>64.397325581395407</v>
      </c>
      <c r="D3082" s="4">
        <v>8.91</v>
      </c>
      <c r="E3082" s="4">
        <v>439.072674418605</v>
      </c>
      <c r="F3082" s="4">
        <v>0</v>
      </c>
      <c r="G3082" s="4">
        <v>85.96</v>
      </c>
      <c r="H3082" s="4">
        <v>265.95</v>
      </c>
      <c r="I3082" s="5">
        <f t="shared" si="96"/>
        <v>864.29000000000042</v>
      </c>
      <c r="J3082" s="11" t="str">
        <f t="shared" si="97"/>
        <v>P0257|Sep</v>
      </c>
    </row>
    <row r="3083" spans="1:10" ht="15" customHeight="1" x14ac:dyDescent="0.25">
      <c r="A3083" s="2" t="s">
        <v>549</v>
      </c>
      <c r="B3083" s="2" t="s">
        <v>8</v>
      </c>
      <c r="C3083" s="4">
        <v>20.2660255047821</v>
      </c>
      <c r="D3083" s="4">
        <v>6.89</v>
      </c>
      <c r="E3083" s="4">
        <v>444.86397449521797</v>
      </c>
      <c r="F3083" s="4">
        <v>0</v>
      </c>
      <c r="G3083" s="4">
        <v>85.96</v>
      </c>
      <c r="H3083" s="4">
        <v>183.95</v>
      </c>
      <c r="I3083" s="5">
        <f t="shared" si="96"/>
        <v>741.93000000000006</v>
      </c>
      <c r="J3083" s="11" t="str">
        <f t="shared" si="97"/>
        <v>P0257|Oct</v>
      </c>
    </row>
    <row r="3084" spans="1:10" ht="15" customHeight="1" x14ac:dyDescent="0.25">
      <c r="A3084" s="2" t="s">
        <v>549</v>
      </c>
      <c r="B3084" s="2" t="s">
        <v>9</v>
      </c>
      <c r="C3084" s="4">
        <v>49.675549127374403</v>
      </c>
      <c r="D3084" s="4">
        <v>5.52</v>
      </c>
      <c r="E3084" s="4">
        <v>397.55163436505597</v>
      </c>
      <c r="F3084" s="4">
        <v>125.412816507569</v>
      </c>
      <c r="G3084" s="4">
        <v>85.96</v>
      </c>
      <c r="H3084" s="4">
        <v>47.47</v>
      </c>
      <c r="I3084" s="5">
        <f t="shared" si="96"/>
        <v>711.58999999999946</v>
      </c>
      <c r="J3084" s="11" t="str">
        <f t="shared" si="97"/>
        <v>P0257|Nov</v>
      </c>
    </row>
    <row r="3085" spans="1:10" ht="15" customHeight="1" x14ac:dyDescent="0.25">
      <c r="A3085" s="2" t="s">
        <v>549</v>
      </c>
      <c r="B3085" s="2" t="s">
        <v>10</v>
      </c>
      <c r="C3085" s="4">
        <v>25.860935586578499</v>
      </c>
      <c r="D3085" s="4">
        <v>7.15</v>
      </c>
      <c r="E3085" s="4">
        <v>891.37692872887601</v>
      </c>
      <c r="F3085" s="4">
        <v>93.732135684545696</v>
      </c>
      <c r="G3085" s="4">
        <v>85.96</v>
      </c>
      <c r="H3085" s="4">
        <v>83.75</v>
      </c>
      <c r="I3085" s="5">
        <f t="shared" si="96"/>
        <v>1187.8300000000002</v>
      </c>
      <c r="J3085" s="11" t="str">
        <f t="shared" si="97"/>
        <v>P0257|Dec</v>
      </c>
    </row>
    <row r="3086" spans="1:10" ht="15" customHeight="1" x14ac:dyDescent="0.25">
      <c r="A3086" s="2" t="s">
        <v>549</v>
      </c>
      <c r="B3086" s="2" t="s">
        <v>11</v>
      </c>
      <c r="C3086" s="4">
        <v>12.1317186562201</v>
      </c>
      <c r="D3086" s="4">
        <v>15.01</v>
      </c>
      <c r="E3086" s="4">
        <v>786.44994890262296</v>
      </c>
      <c r="F3086" s="4">
        <v>99.238332441156899</v>
      </c>
      <c r="G3086" s="4">
        <v>85.96</v>
      </c>
      <c r="H3086" s="4">
        <v>83.75</v>
      </c>
      <c r="I3086" s="5">
        <f t="shared" si="96"/>
        <v>1082.54</v>
      </c>
      <c r="J3086" s="11" t="str">
        <f t="shared" si="97"/>
        <v>P0257|Jan</v>
      </c>
    </row>
    <row r="3087" spans="1:10" ht="15" customHeight="1" x14ac:dyDescent="0.25">
      <c r="A3087" s="2" t="s">
        <v>549</v>
      </c>
      <c r="B3087" s="2" t="s">
        <v>12</v>
      </c>
      <c r="C3087" s="4">
        <v>17.823193958695601</v>
      </c>
      <c r="D3087" s="4">
        <v>5.4</v>
      </c>
      <c r="E3087" s="4">
        <v>659.77890232703601</v>
      </c>
      <c r="F3087" s="4">
        <v>104.06790371426899</v>
      </c>
      <c r="G3087" s="4">
        <v>85.96</v>
      </c>
      <c r="H3087" s="4">
        <v>83.75</v>
      </c>
      <c r="I3087" s="5">
        <f t="shared" si="96"/>
        <v>956.78000000000065</v>
      </c>
      <c r="J3087" s="11" t="str">
        <f t="shared" si="97"/>
        <v>P0257|Feb</v>
      </c>
    </row>
    <row r="3088" spans="1:10" ht="15" customHeight="1" x14ac:dyDescent="0.25">
      <c r="A3088" s="2" t="s">
        <v>549</v>
      </c>
      <c r="B3088" s="2" t="s">
        <v>13</v>
      </c>
      <c r="C3088" s="4">
        <v>41.296263936291197</v>
      </c>
      <c r="D3088" s="4">
        <v>8.09</v>
      </c>
      <c r="E3088" s="4">
        <v>654.43822525597295</v>
      </c>
      <c r="F3088" s="4">
        <v>103.225510807736</v>
      </c>
      <c r="G3088" s="4">
        <v>85.96</v>
      </c>
      <c r="H3088" s="4">
        <v>83.75</v>
      </c>
      <c r="I3088" s="5">
        <f t="shared" si="96"/>
        <v>976.76000000000022</v>
      </c>
      <c r="J3088" s="11" t="str">
        <f t="shared" si="97"/>
        <v>P0257|Mar</v>
      </c>
    </row>
    <row r="3089" spans="1:10" ht="15" customHeight="1" x14ac:dyDescent="0.25">
      <c r="A3089" s="2" t="s">
        <v>551</v>
      </c>
      <c r="B3089" s="2" t="s">
        <v>2</v>
      </c>
      <c r="C3089" s="4">
        <v>76.251441494925501</v>
      </c>
      <c r="D3089" s="4">
        <v>16.07</v>
      </c>
      <c r="E3089" s="4">
        <v>638.62855850507401</v>
      </c>
      <c r="F3089" s="4">
        <v>0</v>
      </c>
      <c r="G3089" s="4">
        <v>85.96</v>
      </c>
      <c r="H3089" s="4">
        <v>99.37</v>
      </c>
      <c r="I3089" s="5">
        <f t="shared" si="96"/>
        <v>916.27999999999952</v>
      </c>
      <c r="J3089" s="11" t="str">
        <f t="shared" si="97"/>
        <v>P0258|Apr</v>
      </c>
    </row>
    <row r="3090" spans="1:10" ht="15" customHeight="1" x14ac:dyDescent="0.25">
      <c r="A3090" s="2" t="s">
        <v>551</v>
      </c>
      <c r="B3090" s="2" t="s">
        <v>3</v>
      </c>
      <c r="C3090" s="4">
        <v>63.427395427945498</v>
      </c>
      <c r="D3090" s="4">
        <v>12.57</v>
      </c>
      <c r="E3090" s="4">
        <v>648.85260457205402</v>
      </c>
      <c r="F3090" s="4">
        <v>0</v>
      </c>
      <c r="G3090" s="4">
        <v>85.96</v>
      </c>
      <c r="H3090" s="4">
        <v>646.23</v>
      </c>
      <c r="I3090" s="5">
        <f t="shared" si="96"/>
        <v>1457.0399999999995</v>
      </c>
      <c r="J3090" s="11" t="str">
        <f t="shared" si="97"/>
        <v>P0258|May</v>
      </c>
    </row>
    <row r="3091" spans="1:10" ht="15" customHeight="1" x14ac:dyDescent="0.25">
      <c r="A3091" s="2" t="s">
        <v>551</v>
      </c>
      <c r="B3091" s="2" t="s">
        <v>4</v>
      </c>
      <c r="C3091" s="4">
        <v>64.345506912442403</v>
      </c>
      <c r="D3091" s="4">
        <v>15.11</v>
      </c>
      <c r="E3091" s="4">
        <v>651.70449308755803</v>
      </c>
      <c r="F3091" s="4">
        <v>0</v>
      </c>
      <c r="G3091" s="4">
        <v>85.96</v>
      </c>
      <c r="H3091" s="4">
        <v>837.3</v>
      </c>
      <c r="I3091" s="5">
        <f t="shared" si="96"/>
        <v>1654.4200000000005</v>
      </c>
      <c r="J3091" s="11" t="str">
        <f t="shared" si="97"/>
        <v>P0258|Jun</v>
      </c>
    </row>
    <row r="3092" spans="1:10" ht="15" customHeight="1" x14ac:dyDescent="0.25">
      <c r="A3092" s="2" t="s">
        <v>551</v>
      </c>
      <c r="B3092" s="2" t="s">
        <v>5</v>
      </c>
      <c r="C3092" s="4">
        <v>55.276318430566803</v>
      </c>
      <c r="D3092" s="4">
        <v>13.27</v>
      </c>
      <c r="E3092" s="4">
        <v>814.453681569433</v>
      </c>
      <c r="F3092" s="4">
        <v>0</v>
      </c>
      <c r="G3092" s="4">
        <v>85.96</v>
      </c>
      <c r="H3092" s="4">
        <v>2244.4299999999998</v>
      </c>
      <c r="I3092" s="5">
        <f t="shared" si="96"/>
        <v>3213.3899999999994</v>
      </c>
      <c r="J3092" s="11" t="str">
        <f t="shared" si="97"/>
        <v>P0258|Jul</v>
      </c>
    </row>
    <row r="3093" spans="1:10" ht="15" customHeight="1" x14ac:dyDescent="0.25">
      <c r="A3093" s="2" t="s">
        <v>551</v>
      </c>
      <c r="B3093" s="2" t="s">
        <v>6</v>
      </c>
      <c r="C3093" s="4">
        <v>39.603282891294697</v>
      </c>
      <c r="D3093" s="4">
        <v>19.2</v>
      </c>
      <c r="E3093" s="4">
        <v>818.30671710870502</v>
      </c>
      <c r="F3093" s="4">
        <v>0</v>
      </c>
      <c r="G3093" s="4">
        <v>85.96</v>
      </c>
      <c r="H3093" s="4">
        <v>2070.33</v>
      </c>
      <c r="I3093" s="5">
        <f t="shared" si="96"/>
        <v>3033.3999999999996</v>
      </c>
      <c r="J3093" s="11" t="str">
        <f t="shared" si="97"/>
        <v>P0258|Aug</v>
      </c>
    </row>
    <row r="3094" spans="1:10" ht="15" customHeight="1" x14ac:dyDescent="0.25">
      <c r="A3094" s="2" t="s">
        <v>551</v>
      </c>
      <c r="B3094" s="2" t="s">
        <v>7</v>
      </c>
      <c r="C3094" s="4">
        <v>36.620141031026797</v>
      </c>
      <c r="D3094" s="4">
        <v>13.34</v>
      </c>
      <c r="E3094" s="4">
        <v>670.44985896897299</v>
      </c>
      <c r="F3094" s="4">
        <v>0</v>
      </c>
      <c r="G3094" s="4">
        <v>85.96</v>
      </c>
      <c r="H3094" s="4">
        <v>443.25</v>
      </c>
      <c r="I3094" s="5">
        <f t="shared" si="96"/>
        <v>1249.6199999999999</v>
      </c>
      <c r="J3094" s="11" t="str">
        <f t="shared" si="97"/>
        <v>P0258|Sep</v>
      </c>
    </row>
    <row r="3095" spans="1:10" ht="15" customHeight="1" x14ac:dyDescent="0.25">
      <c r="A3095" s="2" t="s">
        <v>551</v>
      </c>
      <c r="B3095" s="2" t="s">
        <v>8</v>
      </c>
      <c r="C3095" s="4">
        <v>70.830489254686796</v>
      </c>
      <c r="D3095" s="4">
        <v>16.78</v>
      </c>
      <c r="E3095" s="4">
        <v>659.85951074531295</v>
      </c>
      <c r="F3095" s="4">
        <v>0</v>
      </c>
      <c r="G3095" s="4">
        <v>85.96</v>
      </c>
      <c r="H3095" s="4">
        <v>306.58</v>
      </c>
      <c r="I3095" s="5">
        <f t="shared" si="96"/>
        <v>1140.0099999999998</v>
      </c>
      <c r="J3095" s="11" t="str">
        <f t="shared" si="97"/>
        <v>P0258|Oct</v>
      </c>
    </row>
    <row r="3096" spans="1:10" ht="15" customHeight="1" x14ac:dyDescent="0.25">
      <c r="A3096" s="2" t="s">
        <v>551</v>
      </c>
      <c r="B3096" s="2" t="s">
        <v>9</v>
      </c>
      <c r="C3096" s="4">
        <v>74.116911796892097</v>
      </c>
      <c r="D3096" s="4">
        <v>16.29</v>
      </c>
      <c r="E3096" s="4">
        <v>586.25642372510401</v>
      </c>
      <c r="F3096" s="4">
        <v>187.28666447800401</v>
      </c>
      <c r="G3096" s="4">
        <v>85.96</v>
      </c>
      <c r="H3096" s="4">
        <v>79.11</v>
      </c>
      <c r="I3096" s="5">
        <f t="shared" si="96"/>
        <v>1029.0200000000002</v>
      </c>
      <c r="J3096" s="11" t="str">
        <f t="shared" si="97"/>
        <v>P0258|Nov</v>
      </c>
    </row>
    <row r="3097" spans="1:10" ht="15" customHeight="1" x14ac:dyDescent="0.25">
      <c r="A3097" s="2" t="s">
        <v>551</v>
      </c>
      <c r="B3097" s="2" t="s">
        <v>10</v>
      </c>
      <c r="C3097" s="4">
        <v>21.004081529093401</v>
      </c>
      <c r="D3097" s="4">
        <v>15.13</v>
      </c>
      <c r="E3097" s="4">
        <v>1309.1301308074001</v>
      </c>
      <c r="F3097" s="4">
        <v>139.40578766350899</v>
      </c>
      <c r="G3097" s="4">
        <v>85.96</v>
      </c>
      <c r="H3097" s="4">
        <v>139.59</v>
      </c>
      <c r="I3097" s="5">
        <f t="shared" si="96"/>
        <v>1710.2200000000025</v>
      </c>
      <c r="J3097" s="11" t="str">
        <f t="shared" si="97"/>
        <v>P0258|Dec</v>
      </c>
    </row>
    <row r="3098" spans="1:10" ht="15" customHeight="1" x14ac:dyDescent="0.25">
      <c r="A3098" s="2" t="s">
        <v>551</v>
      </c>
      <c r="B3098" s="2" t="s">
        <v>11</v>
      </c>
      <c r="C3098" s="4">
        <v>44.1216616560123</v>
      </c>
      <c r="D3098" s="4">
        <v>16.309999999999999</v>
      </c>
      <c r="E3098" s="4">
        <v>1145.82882012655</v>
      </c>
      <c r="F3098" s="4">
        <v>146.419518217437</v>
      </c>
      <c r="G3098" s="4">
        <v>85.96</v>
      </c>
      <c r="H3098" s="4">
        <v>139.59</v>
      </c>
      <c r="I3098" s="5">
        <f t="shared" si="96"/>
        <v>1578.2299999999991</v>
      </c>
      <c r="J3098" s="11" t="str">
        <f t="shared" si="97"/>
        <v>P0258|Jan</v>
      </c>
    </row>
    <row r="3099" spans="1:10" ht="15" customHeight="1" x14ac:dyDescent="0.25">
      <c r="A3099" s="2" t="s">
        <v>551</v>
      </c>
      <c r="B3099" s="2" t="s">
        <v>12</v>
      </c>
      <c r="C3099" s="4">
        <v>29.008139132748099</v>
      </c>
      <c r="D3099" s="4">
        <v>18.66</v>
      </c>
      <c r="E3099" s="4">
        <v>972.58057994147396</v>
      </c>
      <c r="F3099" s="4">
        <v>155.35128092577801</v>
      </c>
      <c r="G3099" s="4">
        <v>85.96</v>
      </c>
      <c r="H3099" s="4">
        <v>139.59</v>
      </c>
      <c r="I3099" s="5">
        <f t="shared" si="96"/>
        <v>1401.15</v>
      </c>
      <c r="J3099" s="11" t="str">
        <f t="shared" si="97"/>
        <v>P0258|Feb</v>
      </c>
    </row>
    <row r="3100" spans="1:10" ht="15" customHeight="1" x14ac:dyDescent="0.25">
      <c r="A3100" s="2" t="s">
        <v>551</v>
      </c>
      <c r="B3100" s="2" t="s">
        <v>13</v>
      </c>
      <c r="C3100" s="4">
        <v>54.298105735466301</v>
      </c>
      <c r="D3100" s="4">
        <v>19.88</v>
      </c>
      <c r="E3100" s="4">
        <v>954.55918845103395</v>
      </c>
      <c r="F3100" s="4">
        <v>152.4727058135</v>
      </c>
      <c r="G3100" s="4">
        <v>85.96</v>
      </c>
      <c r="H3100" s="4">
        <v>139.59</v>
      </c>
      <c r="I3100" s="5">
        <f t="shared" si="96"/>
        <v>1406.7600000000002</v>
      </c>
      <c r="J3100" s="11" t="str">
        <f t="shared" si="97"/>
        <v>P0258|Mar</v>
      </c>
    </row>
    <row r="3101" spans="1:10" ht="15" customHeight="1" x14ac:dyDescent="0.25">
      <c r="A3101" s="2" t="s">
        <v>553</v>
      </c>
      <c r="B3101" s="2" t="s">
        <v>2</v>
      </c>
      <c r="C3101" s="4">
        <v>25.313224618621799</v>
      </c>
      <c r="D3101" s="4">
        <v>7.25</v>
      </c>
      <c r="E3101" s="4">
        <v>451.12677538137802</v>
      </c>
      <c r="F3101" s="4">
        <v>0</v>
      </c>
      <c r="G3101" s="4">
        <v>85.96</v>
      </c>
      <c r="H3101" s="4">
        <v>59.62</v>
      </c>
      <c r="I3101" s="5">
        <f t="shared" si="96"/>
        <v>629.26999999999987</v>
      </c>
      <c r="J3101" s="11" t="str">
        <f t="shared" si="97"/>
        <v>P0259|Apr</v>
      </c>
    </row>
    <row r="3102" spans="1:10" ht="15" customHeight="1" x14ac:dyDescent="0.25">
      <c r="A3102" s="2" t="s">
        <v>553</v>
      </c>
      <c r="B3102" s="2" t="s">
        <v>3</v>
      </c>
      <c r="C3102" s="4">
        <v>30.828967666536801</v>
      </c>
      <c r="D3102" s="4">
        <v>9.0500000000000007</v>
      </c>
      <c r="E3102" s="4">
        <v>443.05103233346301</v>
      </c>
      <c r="F3102" s="4">
        <v>0</v>
      </c>
      <c r="G3102" s="4">
        <v>85.96</v>
      </c>
      <c r="H3102" s="4">
        <v>387.74</v>
      </c>
      <c r="I3102" s="5">
        <f t="shared" si="96"/>
        <v>956.62999999999988</v>
      </c>
      <c r="J3102" s="11" t="str">
        <f t="shared" si="97"/>
        <v>P0259|May</v>
      </c>
    </row>
    <row r="3103" spans="1:10" ht="15" customHeight="1" x14ac:dyDescent="0.25">
      <c r="A3103" s="2" t="s">
        <v>553</v>
      </c>
      <c r="B3103" s="2" t="s">
        <v>4</v>
      </c>
      <c r="C3103" s="4">
        <v>20.216638049298599</v>
      </c>
      <c r="D3103" s="4">
        <v>6.33</v>
      </c>
      <c r="E3103" s="4">
        <v>437.99336195070202</v>
      </c>
      <c r="F3103" s="4">
        <v>0</v>
      </c>
      <c r="G3103" s="4">
        <v>85.96</v>
      </c>
      <c r="H3103" s="4">
        <v>502.38</v>
      </c>
      <c r="I3103" s="5">
        <f t="shared" si="96"/>
        <v>1052.8800000000006</v>
      </c>
      <c r="J3103" s="11" t="str">
        <f t="shared" si="97"/>
        <v>P0259|Jun</v>
      </c>
    </row>
    <row r="3104" spans="1:10" ht="15" customHeight="1" x14ac:dyDescent="0.25">
      <c r="A3104" s="2" t="s">
        <v>553</v>
      </c>
      <c r="B3104" s="2" t="s">
        <v>5</v>
      </c>
      <c r="C3104" s="4">
        <v>63.448792582140698</v>
      </c>
      <c r="D3104" s="4">
        <v>10.72</v>
      </c>
      <c r="E3104" s="4">
        <v>427.61120741785902</v>
      </c>
      <c r="F3104" s="4">
        <v>0</v>
      </c>
      <c r="G3104" s="4">
        <v>85.96</v>
      </c>
      <c r="H3104" s="4">
        <v>1346.66</v>
      </c>
      <c r="I3104" s="5">
        <f t="shared" si="96"/>
        <v>1934.3999999999999</v>
      </c>
      <c r="J3104" s="11" t="str">
        <f t="shared" si="97"/>
        <v>P0259|Jul</v>
      </c>
    </row>
    <row r="3105" spans="1:10" ht="15" customHeight="1" x14ac:dyDescent="0.25">
      <c r="A3105" s="2" t="s">
        <v>553</v>
      </c>
      <c r="B3105" s="2" t="s">
        <v>6</v>
      </c>
      <c r="C3105" s="4">
        <v>56.167855973813403</v>
      </c>
      <c r="D3105" s="4">
        <v>14.81</v>
      </c>
      <c r="E3105" s="4">
        <v>427.19214402618701</v>
      </c>
      <c r="F3105" s="4">
        <v>0</v>
      </c>
      <c r="G3105" s="4">
        <v>85.96</v>
      </c>
      <c r="H3105" s="4">
        <v>1242.2</v>
      </c>
      <c r="I3105" s="5">
        <f t="shared" si="96"/>
        <v>1826.3300000000004</v>
      </c>
      <c r="J3105" s="11" t="str">
        <f t="shared" si="97"/>
        <v>P0259|Aug</v>
      </c>
    </row>
    <row r="3106" spans="1:10" ht="15" customHeight="1" x14ac:dyDescent="0.25">
      <c r="A3106" s="2" t="s">
        <v>553</v>
      </c>
      <c r="B3106" s="2" t="s">
        <v>7</v>
      </c>
      <c r="C3106" s="4">
        <v>36.187750213858003</v>
      </c>
      <c r="D3106" s="4">
        <v>11.6</v>
      </c>
      <c r="E3106" s="4">
        <v>439.13224978614198</v>
      </c>
      <c r="F3106" s="4">
        <v>0</v>
      </c>
      <c r="G3106" s="4">
        <v>85.96</v>
      </c>
      <c r="H3106" s="4">
        <v>265.95</v>
      </c>
      <c r="I3106" s="5">
        <f t="shared" si="96"/>
        <v>838.82999999999993</v>
      </c>
      <c r="J3106" s="11" t="str">
        <f t="shared" si="97"/>
        <v>P0259|Sep</v>
      </c>
    </row>
    <row r="3107" spans="1:10" ht="15" customHeight="1" x14ac:dyDescent="0.25">
      <c r="A3107" s="2" t="s">
        <v>553</v>
      </c>
      <c r="B3107" s="2" t="s">
        <v>8</v>
      </c>
      <c r="C3107" s="4">
        <v>15.6285946236078</v>
      </c>
      <c r="D3107" s="4">
        <v>4.04</v>
      </c>
      <c r="E3107" s="4">
        <v>445.94140537639203</v>
      </c>
      <c r="F3107" s="4">
        <v>0</v>
      </c>
      <c r="G3107" s="4">
        <v>85.96</v>
      </c>
      <c r="H3107" s="4">
        <v>183.95</v>
      </c>
      <c r="I3107" s="5">
        <f t="shared" si="96"/>
        <v>735.51999999999975</v>
      </c>
      <c r="J3107" s="11" t="str">
        <f t="shared" si="97"/>
        <v>P0259|Oct</v>
      </c>
    </row>
    <row r="3108" spans="1:10" ht="15" customHeight="1" x14ac:dyDescent="0.25">
      <c r="A3108" s="2" t="s">
        <v>553</v>
      </c>
      <c r="B3108" s="2" t="s">
        <v>9</v>
      </c>
      <c r="C3108" s="4">
        <v>42.917530414416802</v>
      </c>
      <c r="D3108" s="4">
        <v>11.13</v>
      </c>
      <c r="E3108" s="4">
        <v>398.20389044304198</v>
      </c>
      <c r="F3108" s="4">
        <v>125.61857914254099</v>
      </c>
      <c r="G3108" s="4">
        <v>85.96</v>
      </c>
      <c r="H3108" s="4">
        <v>47.47</v>
      </c>
      <c r="I3108" s="5">
        <f t="shared" si="96"/>
        <v>711.29999999999984</v>
      </c>
      <c r="J3108" s="11" t="str">
        <f t="shared" si="97"/>
        <v>P0259|Nov</v>
      </c>
    </row>
    <row r="3109" spans="1:10" ht="15" customHeight="1" x14ac:dyDescent="0.25">
      <c r="A3109" s="2" t="s">
        <v>553</v>
      </c>
      <c r="B3109" s="2" t="s">
        <v>10</v>
      </c>
      <c r="C3109" s="4">
        <v>28.133701727844599</v>
      </c>
      <c r="D3109" s="4">
        <v>9.56</v>
      </c>
      <c r="E3109" s="4">
        <v>766.89545345966997</v>
      </c>
      <c r="F3109" s="4">
        <v>96.770844812485095</v>
      </c>
      <c r="G3109" s="4">
        <v>85.96</v>
      </c>
      <c r="H3109" s="4">
        <v>83.75</v>
      </c>
      <c r="I3109" s="5">
        <f t="shared" si="96"/>
        <v>1071.0699999999997</v>
      </c>
      <c r="J3109" s="11" t="str">
        <f t="shared" si="97"/>
        <v>P0259|Dec</v>
      </c>
    </row>
    <row r="3110" spans="1:10" ht="15" customHeight="1" x14ac:dyDescent="0.25">
      <c r="A3110" s="2" t="s">
        <v>553</v>
      </c>
      <c r="B3110" s="2" t="s">
        <v>11</v>
      </c>
      <c r="C3110" s="4">
        <v>39.035881513612203</v>
      </c>
      <c r="D3110" s="4">
        <v>9.85</v>
      </c>
      <c r="E3110" s="4">
        <v>661.573197876834</v>
      </c>
      <c r="F3110" s="4">
        <v>104.350920609554</v>
      </c>
      <c r="G3110" s="4">
        <v>85.96</v>
      </c>
      <c r="H3110" s="4">
        <v>83.75</v>
      </c>
      <c r="I3110" s="5">
        <f t="shared" si="96"/>
        <v>984.52000000000021</v>
      </c>
      <c r="J3110" s="11" t="str">
        <f t="shared" si="97"/>
        <v>P0259|Jan</v>
      </c>
    </row>
    <row r="3111" spans="1:10" ht="15" customHeight="1" x14ac:dyDescent="0.25">
      <c r="A3111" s="2" t="s">
        <v>553</v>
      </c>
      <c r="B3111" s="2" t="s">
        <v>12</v>
      </c>
      <c r="C3111" s="4">
        <v>41.1115511551155</v>
      </c>
      <c r="D3111" s="4">
        <v>9.6999999999999993</v>
      </c>
      <c r="E3111" s="4">
        <v>655.84158415841603</v>
      </c>
      <c r="F3111" s="4">
        <v>103.446864686469</v>
      </c>
      <c r="G3111" s="4">
        <v>85.96</v>
      </c>
      <c r="H3111" s="4">
        <v>83.75</v>
      </c>
      <c r="I3111" s="5">
        <f t="shared" si="96"/>
        <v>979.81000000000051</v>
      </c>
      <c r="J3111" s="11" t="str">
        <f t="shared" si="97"/>
        <v>P0259|Feb</v>
      </c>
    </row>
    <row r="3112" spans="1:10" ht="15" customHeight="1" x14ac:dyDescent="0.25">
      <c r="A3112" s="2" t="s">
        <v>553</v>
      </c>
      <c r="B3112" s="2" t="s">
        <v>13</v>
      </c>
      <c r="C3112" s="4">
        <v>41.2536037896731</v>
      </c>
      <c r="D3112" s="4">
        <v>9.8699999999999992</v>
      </c>
      <c r="E3112" s="4">
        <v>645.47471340596906</v>
      </c>
      <c r="F3112" s="4">
        <v>101.811682804358</v>
      </c>
      <c r="G3112" s="4">
        <v>85.96</v>
      </c>
      <c r="H3112" s="4">
        <v>83.75</v>
      </c>
      <c r="I3112" s="5">
        <f t="shared" si="96"/>
        <v>968.12000000000023</v>
      </c>
      <c r="J3112" s="11" t="str">
        <f t="shared" si="97"/>
        <v>P0259|Mar</v>
      </c>
    </row>
    <row r="3113" spans="1:10" ht="15" customHeight="1" x14ac:dyDescent="0.25">
      <c r="A3113" s="2" t="s">
        <v>555</v>
      </c>
      <c r="B3113" s="2" t="s">
        <v>2</v>
      </c>
      <c r="C3113" s="4">
        <v>29.752350230414699</v>
      </c>
      <c r="D3113" s="4">
        <v>4.04</v>
      </c>
      <c r="E3113" s="4">
        <v>350.02764976958503</v>
      </c>
      <c r="F3113" s="4">
        <v>0</v>
      </c>
      <c r="G3113" s="4">
        <v>85.96</v>
      </c>
      <c r="H3113" s="4">
        <v>39.75</v>
      </c>
      <c r="I3113" s="5">
        <f t="shared" si="96"/>
        <v>509.52999999999969</v>
      </c>
      <c r="J3113" s="11" t="str">
        <f t="shared" si="97"/>
        <v>P0260|Apr</v>
      </c>
    </row>
    <row r="3114" spans="1:10" ht="15" customHeight="1" x14ac:dyDescent="0.25">
      <c r="A3114" s="2" t="s">
        <v>555</v>
      </c>
      <c r="B3114" s="2" t="s">
        <v>3</v>
      </c>
      <c r="C3114" s="4">
        <v>15.592789671515</v>
      </c>
      <c r="D3114" s="4">
        <v>7.84</v>
      </c>
      <c r="E3114" s="4">
        <v>362.52721032848501</v>
      </c>
      <c r="F3114" s="4">
        <v>0</v>
      </c>
      <c r="G3114" s="4">
        <v>85.96</v>
      </c>
      <c r="H3114" s="4">
        <v>258.49</v>
      </c>
      <c r="I3114" s="5">
        <f t="shared" si="96"/>
        <v>730.41000000000008</v>
      </c>
      <c r="J3114" s="11" t="str">
        <f t="shared" si="97"/>
        <v>P0260|May</v>
      </c>
    </row>
    <row r="3115" spans="1:10" ht="15" customHeight="1" x14ac:dyDescent="0.25">
      <c r="A3115" s="2" t="s">
        <v>555</v>
      </c>
      <c r="B3115" s="2" t="s">
        <v>4</v>
      </c>
      <c r="C3115" s="4">
        <v>32.794786209752601</v>
      </c>
      <c r="D3115" s="4">
        <v>9.09</v>
      </c>
      <c r="E3115" s="4">
        <v>335.96521379024699</v>
      </c>
      <c r="F3115" s="4">
        <v>0</v>
      </c>
      <c r="G3115" s="4">
        <v>85.96</v>
      </c>
      <c r="H3115" s="4">
        <v>334.92</v>
      </c>
      <c r="I3115" s="5">
        <f t="shared" si="96"/>
        <v>798.72999999999956</v>
      </c>
      <c r="J3115" s="11" t="str">
        <f t="shared" si="97"/>
        <v>P0260|Jun</v>
      </c>
    </row>
    <row r="3116" spans="1:10" ht="15" customHeight="1" x14ac:dyDescent="0.25">
      <c r="A3116" s="2" t="s">
        <v>555</v>
      </c>
      <c r="B3116" s="2" t="s">
        <v>5</v>
      </c>
      <c r="C3116" s="4">
        <v>12.9141852929263</v>
      </c>
      <c r="D3116" s="4">
        <v>7.37</v>
      </c>
      <c r="E3116" s="4">
        <v>450.37581470707403</v>
      </c>
      <c r="F3116" s="4">
        <v>0</v>
      </c>
      <c r="G3116" s="4">
        <v>85.96</v>
      </c>
      <c r="H3116" s="4">
        <v>897.77</v>
      </c>
      <c r="I3116" s="5">
        <f t="shared" si="96"/>
        <v>1454.3900000000003</v>
      </c>
      <c r="J3116" s="11" t="str">
        <f t="shared" si="97"/>
        <v>P0260|Jul</v>
      </c>
    </row>
    <row r="3117" spans="1:10" ht="15" customHeight="1" x14ac:dyDescent="0.25">
      <c r="A3117" s="2" t="s">
        <v>555</v>
      </c>
      <c r="B3117" s="2" t="s">
        <v>6</v>
      </c>
      <c r="C3117" s="4">
        <v>26.115627476882398</v>
      </c>
      <c r="D3117" s="4">
        <v>9.56</v>
      </c>
      <c r="E3117" s="4">
        <v>346.89437252311802</v>
      </c>
      <c r="F3117" s="4">
        <v>0</v>
      </c>
      <c r="G3117" s="4">
        <v>85.96</v>
      </c>
      <c r="H3117" s="4">
        <v>828.13</v>
      </c>
      <c r="I3117" s="5">
        <f t="shared" si="96"/>
        <v>1296.6600000000003</v>
      </c>
      <c r="J3117" s="11" t="str">
        <f t="shared" si="97"/>
        <v>P0260|Aug</v>
      </c>
    </row>
    <row r="3118" spans="1:10" ht="15" customHeight="1" x14ac:dyDescent="0.25">
      <c r="A3118" s="2" t="s">
        <v>555</v>
      </c>
      <c r="B3118" s="2" t="s">
        <v>7</v>
      </c>
      <c r="C3118" s="4">
        <v>29.192132128978098</v>
      </c>
      <c r="D3118" s="4">
        <v>6.62</v>
      </c>
      <c r="E3118" s="4">
        <v>356.29786787102199</v>
      </c>
      <c r="F3118" s="4">
        <v>0</v>
      </c>
      <c r="G3118" s="4">
        <v>85.96</v>
      </c>
      <c r="H3118" s="4">
        <v>177.3</v>
      </c>
      <c r="I3118" s="5">
        <f t="shared" si="96"/>
        <v>655.37000000000012</v>
      </c>
      <c r="J3118" s="11" t="str">
        <f t="shared" si="97"/>
        <v>P0260|Sep</v>
      </c>
    </row>
    <row r="3119" spans="1:10" ht="15" customHeight="1" x14ac:dyDescent="0.25">
      <c r="A3119" s="2" t="s">
        <v>555</v>
      </c>
      <c r="B3119" s="2" t="s">
        <v>8</v>
      </c>
      <c r="C3119" s="4">
        <v>30.8385821090605</v>
      </c>
      <c r="D3119" s="4">
        <v>5.14</v>
      </c>
      <c r="E3119" s="4">
        <v>355.44141789093902</v>
      </c>
      <c r="F3119" s="4">
        <v>0</v>
      </c>
      <c r="G3119" s="4">
        <v>85.96</v>
      </c>
      <c r="H3119" s="4">
        <v>122.63</v>
      </c>
      <c r="I3119" s="5">
        <f t="shared" si="96"/>
        <v>600.00999999999954</v>
      </c>
      <c r="J3119" s="11" t="str">
        <f t="shared" si="97"/>
        <v>P0260|Oct</v>
      </c>
    </row>
    <row r="3120" spans="1:10" ht="15" customHeight="1" x14ac:dyDescent="0.25">
      <c r="A3120" s="2" t="s">
        <v>555</v>
      </c>
      <c r="B3120" s="2" t="s">
        <v>9</v>
      </c>
      <c r="C3120" s="4">
        <v>28.7174028497409</v>
      </c>
      <c r="D3120" s="4">
        <v>4.04</v>
      </c>
      <c r="E3120" s="4">
        <v>325.66126943005202</v>
      </c>
      <c r="F3120" s="4">
        <v>102.73132772020701</v>
      </c>
      <c r="G3120" s="4">
        <v>85.96</v>
      </c>
      <c r="H3120" s="4">
        <v>31.64</v>
      </c>
      <c r="I3120" s="5">
        <f t="shared" si="96"/>
        <v>578.74999999999989</v>
      </c>
      <c r="J3120" s="11" t="str">
        <f t="shared" si="97"/>
        <v>P0260|Nov</v>
      </c>
    </row>
    <row r="3121" spans="1:10" ht="15" customHeight="1" x14ac:dyDescent="0.25">
      <c r="A3121" s="2" t="s">
        <v>555</v>
      </c>
      <c r="B3121" s="2" t="s">
        <v>10</v>
      </c>
      <c r="C3121" s="4">
        <v>10.285179921839299</v>
      </c>
      <c r="D3121" s="4">
        <v>9.56</v>
      </c>
      <c r="E3121" s="4">
        <v>717.38110947571397</v>
      </c>
      <c r="F3121" s="4">
        <v>75.433710602446297</v>
      </c>
      <c r="G3121" s="4">
        <v>85.96</v>
      </c>
      <c r="H3121" s="4">
        <v>55.84</v>
      </c>
      <c r="I3121" s="5">
        <f t="shared" si="96"/>
        <v>954.4599999999997</v>
      </c>
      <c r="J3121" s="11" t="str">
        <f t="shared" si="97"/>
        <v>P0260|Dec</v>
      </c>
    </row>
    <row r="3122" spans="1:10" ht="15" customHeight="1" x14ac:dyDescent="0.25">
      <c r="A3122" s="2" t="s">
        <v>555</v>
      </c>
      <c r="B3122" s="2" t="s">
        <v>11</v>
      </c>
      <c r="C3122" s="4">
        <v>47.267674014140397</v>
      </c>
      <c r="D3122" s="4">
        <v>10.42</v>
      </c>
      <c r="E3122" s="4">
        <v>621.57132594805103</v>
      </c>
      <c r="F3122" s="4">
        <v>78.431000037808602</v>
      </c>
      <c r="G3122" s="4">
        <v>85.96</v>
      </c>
      <c r="H3122" s="4">
        <v>55.84</v>
      </c>
      <c r="I3122" s="5">
        <f t="shared" si="96"/>
        <v>899.49000000000012</v>
      </c>
      <c r="J3122" s="11" t="str">
        <f t="shared" si="97"/>
        <v>P0260|Jan</v>
      </c>
    </row>
    <row r="3123" spans="1:10" ht="15" customHeight="1" x14ac:dyDescent="0.25">
      <c r="A3123" s="2" t="s">
        <v>555</v>
      </c>
      <c r="B3123" s="2" t="s">
        <v>12</v>
      </c>
      <c r="C3123" s="4">
        <v>10.8376085789819</v>
      </c>
      <c r="D3123" s="4">
        <v>10.6</v>
      </c>
      <c r="E3123" s="4">
        <v>629.927050825896</v>
      </c>
      <c r="F3123" s="4">
        <v>79.485340595122196</v>
      </c>
      <c r="G3123" s="4">
        <v>85.96</v>
      </c>
      <c r="H3123" s="4">
        <v>55.84</v>
      </c>
      <c r="I3123" s="5">
        <f t="shared" si="96"/>
        <v>872.6500000000002</v>
      </c>
      <c r="J3123" s="11" t="str">
        <f t="shared" si="97"/>
        <v>P0260|Feb</v>
      </c>
    </row>
    <row r="3124" spans="1:10" ht="15" customHeight="1" x14ac:dyDescent="0.25">
      <c r="A3124" s="2" t="s">
        <v>555</v>
      </c>
      <c r="B3124" s="2" t="s">
        <v>13</v>
      </c>
      <c r="C3124" s="4">
        <v>32.238422818792003</v>
      </c>
      <c r="D3124" s="4">
        <v>4.04</v>
      </c>
      <c r="E3124" s="4">
        <v>525.36689038031295</v>
      </c>
      <c r="F3124" s="4">
        <v>82.864686800894901</v>
      </c>
      <c r="G3124" s="4">
        <v>85.96</v>
      </c>
      <c r="H3124" s="4">
        <v>55.84</v>
      </c>
      <c r="I3124" s="5">
        <f t="shared" si="96"/>
        <v>786.31</v>
      </c>
      <c r="J3124" s="11" t="str">
        <f t="shared" si="97"/>
        <v>P0260|Mar</v>
      </c>
    </row>
    <row r="3125" spans="1:10" ht="15" customHeight="1" x14ac:dyDescent="0.25">
      <c r="A3125" s="2" t="s">
        <v>557</v>
      </c>
      <c r="B3125" s="2" t="s">
        <v>2</v>
      </c>
      <c r="C3125" s="4">
        <v>101.866419671823</v>
      </c>
      <c r="D3125" s="4">
        <v>14.76</v>
      </c>
      <c r="E3125" s="4">
        <v>775.65358032817699</v>
      </c>
      <c r="F3125" s="4">
        <v>0</v>
      </c>
      <c r="G3125" s="4">
        <v>85.96</v>
      </c>
      <c r="H3125" s="4">
        <v>119.25</v>
      </c>
      <c r="I3125" s="5">
        <f t="shared" si="96"/>
        <v>1097.49</v>
      </c>
      <c r="J3125" s="11" t="str">
        <f t="shared" si="97"/>
        <v>P0261|Apr</v>
      </c>
    </row>
    <row r="3126" spans="1:10" ht="15" customHeight="1" x14ac:dyDescent="0.25">
      <c r="A3126" s="2" t="s">
        <v>557</v>
      </c>
      <c r="B3126" s="2" t="s">
        <v>3</v>
      </c>
      <c r="C3126" s="4">
        <v>34.037960954446902</v>
      </c>
      <c r="D3126" s="4">
        <v>22.62</v>
      </c>
      <c r="E3126" s="4">
        <v>807.46203904555296</v>
      </c>
      <c r="F3126" s="4">
        <v>0</v>
      </c>
      <c r="G3126" s="4">
        <v>85.96</v>
      </c>
      <c r="H3126" s="4">
        <v>775.48</v>
      </c>
      <c r="I3126" s="5">
        <f t="shared" si="96"/>
        <v>1725.56</v>
      </c>
      <c r="J3126" s="11" t="str">
        <f t="shared" si="97"/>
        <v>P0261|May</v>
      </c>
    </row>
    <row r="3127" spans="1:10" ht="15" customHeight="1" x14ac:dyDescent="0.25">
      <c r="A3127" s="2" t="s">
        <v>557</v>
      </c>
      <c r="B3127" s="2" t="s">
        <v>4</v>
      </c>
      <c r="C3127" s="4">
        <v>68.907635973049494</v>
      </c>
      <c r="D3127" s="4">
        <v>26.5</v>
      </c>
      <c r="E3127" s="4">
        <v>770.19236402695105</v>
      </c>
      <c r="F3127" s="4">
        <v>0</v>
      </c>
      <c r="G3127" s="4">
        <v>85.96</v>
      </c>
      <c r="H3127" s="4">
        <v>1004.76</v>
      </c>
      <c r="I3127" s="5">
        <f t="shared" si="96"/>
        <v>1956.3200000000006</v>
      </c>
      <c r="J3127" s="11" t="str">
        <f t="shared" si="97"/>
        <v>P0261|Jun</v>
      </c>
    </row>
    <row r="3128" spans="1:10" ht="15" customHeight="1" x14ac:dyDescent="0.25">
      <c r="A3128" s="2" t="s">
        <v>557</v>
      </c>
      <c r="B3128" s="2" t="s">
        <v>5</v>
      </c>
      <c r="C3128" s="4">
        <v>74.702346542346504</v>
      </c>
      <c r="D3128" s="4">
        <v>19.2</v>
      </c>
      <c r="E3128" s="4">
        <v>783.70765345765301</v>
      </c>
      <c r="F3128" s="4">
        <v>0</v>
      </c>
      <c r="G3128" s="4">
        <v>85.96</v>
      </c>
      <c r="H3128" s="4">
        <v>2693.31</v>
      </c>
      <c r="I3128" s="5">
        <f t="shared" si="96"/>
        <v>3656.8799999999997</v>
      </c>
      <c r="J3128" s="11" t="str">
        <f t="shared" si="97"/>
        <v>P0261|Jul</v>
      </c>
    </row>
    <row r="3129" spans="1:10" ht="15" customHeight="1" x14ac:dyDescent="0.25">
      <c r="A3129" s="2" t="s">
        <v>557</v>
      </c>
      <c r="B3129" s="2" t="s">
        <v>6</v>
      </c>
      <c r="C3129" s="4">
        <v>60.069687416510803</v>
      </c>
      <c r="D3129" s="4">
        <v>19.18</v>
      </c>
      <c r="E3129" s="4">
        <v>971.31031258348901</v>
      </c>
      <c r="F3129" s="4">
        <v>0</v>
      </c>
      <c r="G3129" s="4">
        <v>85.96</v>
      </c>
      <c r="H3129" s="4">
        <v>2484.4</v>
      </c>
      <c r="I3129" s="5">
        <f t="shared" si="96"/>
        <v>3620.92</v>
      </c>
      <c r="J3129" s="11" t="str">
        <f t="shared" si="97"/>
        <v>P0261|Aug</v>
      </c>
    </row>
    <row r="3130" spans="1:10" ht="15" customHeight="1" x14ac:dyDescent="0.25">
      <c r="A3130" s="2" t="s">
        <v>557</v>
      </c>
      <c r="B3130" s="2" t="s">
        <v>7</v>
      </c>
      <c r="C3130" s="4">
        <v>65.664819466248005</v>
      </c>
      <c r="D3130" s="4">
        <v>21.42</v>
      </c>
      <c r="E3130" s="4">
        <v>779.35518053375199</v>
      </c>
      <c r="F3130" s="4">
        <v>0</v>
      </c>
      <c r="G3130" s="4">
        <v>85.96</v>
      </c>
      <c r="H3130" s="4">
        <v>531.9</v>
      </c>
      <c r="I3130" s="5">
        <f t="shared" si="96"/>
        <v>1484.3000000000002</v>
      </c>
      <c r="J3130" s="11" t="str">
        <f t="shared" si="97"/>
        <v>P0261|Sep</v>
      </c>
    </row>
    <row r="3131" spans="1:10" ht="15" customHeight="1" x14ac:dyDescent="0.25">
      <c r="A3131" s="2" t="s">
        <v>557</v>
      </c>
      <c r="B3131" s="2" t="s">
        <v>8</v>
      </c>
      <c r="C3131" s="4">
        <v>88.229793568117699</v>
      </c>
      <c r="D3131" s="4">
        <v>18.2</v>
      </c>
      <c r="E3131" s="4">
        <v>779.84020643188205</v>
      </c>
      <c r="F3131" s="4">
        <v>0</v>
      </c>
      <c r="G3131" s="4">
        <v>85.96</v>
      </c>
      <c r="H3131" s="4">
        <v>367.9</v>
      </c>
      <c r="I3131" s="5">
        <f t="shared" si="96"/>
        <v>1340.1299999999997</v>
      </c>
      <c r="J3131" s="11" t="str">
        <f t="shared" si="97"/>
        <v>P0261|Oct</v>
      </c>
    </row>
    <row r="3132" spans="1:10" ht="15" customHeight="1" x14ac:dyDescent="0.25">
      <c r="A3132" s="2" t="s">
        <v>557</v>
      </c>
      <c r="B3132" s="2" t="s">
        <v>9</v>
      </c>
      <c r="C3132" s="4">
        <v>83.976667160667603</v>
      </c>
      <c r="D3132" s="4">
        <v>19.59</v>
      </c>
      <c r="E3132" s="4">
        <v>698.72155017506202</v>
      </c>
      <c r="F3132" s="4">
        <v>220.431782664271</v>
      </c>
      <c r="G3132" s="4">
        <v>85.96</v>
      </c>
      <c r="H3132" s="4">
        <v>94.93</v>
      </c>
      <c r="I3132" s="5">
        <f t="shared" si="96"/>
        <v>1203.6100000000008</v>
      </c>
      <c r="J3132" s="11" t="str">
        <f t="shared" si="97"/>
        <v>P0261|Nov</v>
      </c>
    </row>
    <row r="3133" spans="1:10" ht="15" customHeight="1" x14ac:dyDescent="0.25">
      <c r="A3133" s="2" t="s">
        <v>557</v>
      </c>
      <c r="B3133" s="2" t="s">
        <v>10</v>
      </c>
      <c r="C3133" s="4">
        <v>31.413621546577801</v>
      </c>
      <c r="D3133" s="4">
        <v>15.06</v>
      </c>
      <c r="E3133" s="4">
        <v>1352.6708315979499</v>
      </c>
      <c r="F3133" s="4">
        <v>170.69554685547701</v>
      </c>
      <c r="G3133" s="4">
        <v>85.96</v>
      </c>
      <c r="H3133" s="4">
        <v>167.51</v>
      </c>
      <c r="I3133" s="5">
        <f t="shared" si="96"/>
        <v>1823.3100000000047</v>
      </c>
      <c r="J3133" s="11" t="str">
        <f t="shared" si="97"/>
        <v>P0261|Dec</v>
      </c>
    </row>
    <row r="3134" spans="1:10" ht="15" customHeight="1" x14ac:dyDescent="0.25">
      <c r="A3134" s="2" t="s">
        <v>557</v>
      </c>
      <c r="B3134" s="2" t="s">
        <v>11</v>
      </c>
      <c r="C3134" s="4">
        <v>41.713322911973201</v>
      </c>
      <c r="D3134" s="4">
        <v>14.46</v>
      </c>
      <c r="E3134" s="4">
        <v>1357.2351518606699</v>
      </c>
      <c r="F3134" s="4">
        <v>171.271525227354</v>
      </c>
      <c r="G3134" s="4">
        <v>85.96</v>
      </c>
      <c r="H3134" s="4">
        <v>167.51</v>
      </c>
      <c r="I3134" s="5">
        <f t="shared" si="96"/>
        <v>1838.1499999999971</v>
      </c>
      <c r="J3134" s="11" t="str">
        <f t="shared" si="97"/>
        <v>P0261|Jan</v>
      </c>
    </row>
    <row r="3135" spans="1:10" ht="15" customHeight="1" x14ac:dyDescent="0.25">
      <c r="A3135" s="2" t="s">
        <v>557</v>
      </c>
      <c r="B3135" s="2" t="s">
        <v>12</v>
      </c>
      <c r="C3135" s="4">
        <v>64.434828213331002</v>
      </c>
      <c r="D3135" s="4">
        <v>16.12</v>
      </c>
      <c r="E3135" s="4">
        <v>1149.85739953547</v>
      </c>
      <c r="F3135" s="4">
        <v>181.37777225119399</v>
      </c>
      <c r="G3135" s="4">
        <v>85.96</v>
      </c>
      <c r="H3135" s="4">
        <v>167.51</v>
      </c>
      <c r="I3135" s="5">
        <f t="shared" si="96"/>
        <v>1665.259999999995</v>
      </c>
      <c r="J3135" s="11" t="str">
        <f t="shared" si="97"/>
        <v>P0261|Feb</v>
      </c>
    </row>
    <row r="3136" spans="1:10" ht="15" customHeight="1" x14ac:dyDescent="0.25">
      <c r="A3136" s="2" t="s">
        <v>557</v>
      </c>
      <c r="B3136" s="2" t="s">
        <v>13</v>
      </c>
      <c r="C3136" s="4">
        <v>58.553429985700099</v>
      </c>
      <c r="D3136" s="4">
        <v>14.35</v>
      </c>
      <c r="E3136" s="4">
        <v>1144.28740512595</v>
      </c>
      <c r="F3136" s="4">
        <v>180.499164888351</v>
      </c>
      <c r="G3136" s="4">
        <v>85.96</v>
      </c>
      <c r="H3136" s="4">
        <v>167.51</v>
      </c>
      <c r="I3136" s="5">
        <f t="shared" si="96"/>
        <v>1651.1600000000012</v>
      </c>
      <c r="J3136" s="11" t="str">
        <f t="shared" si="97"/>
        <v>P0261|Mar</v>
      </c>
    </row>
    <row r="3137" spans="1:10" ht="15" customHeight="1" x14ac:dyDescent="0.25">
      <c r="A3137" s="2" t="s">
        <v>559</v>
      </c>
      <c r="B3137" s="2" t="s">
        <v>2</v>
      </c>
      <c r="C3137" s="4">
        <v>15.9651658767773</v>
      </c>
      <c r="D3137" s="4">
        <v>4.04</v>
      </c>
      <c r="E3137" s="4">
        <v>371.18483412322303</v>
      </c>
      <c r="F3137" s="4">
        <v>0</v>
      </c>
      <c r="G3137" s="4">
        <v>85.96</v>
      </c>
      <c r="H3137" s="4">
        <v>39.75</v>
      </c>
      <c r="I3137" s="5">
        <f t="shared" si="96"/>
        <v>516.90000000000032</v>
      </c>
      <c r="J3137" s="11" t="str">
        <f t="shared" si="97"/>
        <v>P0262|Apr</v>
      </c>
    </row>
    <row r="3138" spans="1:10" ht="15" customHeight="1" x14ac:dyDescent="0.25">
      <c r="A3138" s="2" t="s">
        <v>559</v>
      </c>
      <c r="B3138" s="2" t="s">
        <v>3</v>
      </c>
      <c r="C3138" s="4">
        <v>36.2976910016978</v>
      </c>
      <c r="D3138" s="4">
        <v>6.28</v>
      </c>
      <c r="E3138" s="4">
        <v>347.76230899830199</v>
      </c>
      <c r="F3138" s="4">
        <v>0</v>
      </c>
      <c r="G3138" s="4">
        <v>85.96</v>
      </c>
      <c r="H3138" s="4">
        <v>258.49</v>
      </c>
      <c r="I3138" s="5">
        <f t="shared" si="96"/>
        <v>734.78999999999974</v>
      </c>
      <c r="J3138" s="11" t="str">
        <f t="shared" si="97"/>
        <v>P0262|May</v>
      </c>
    </row>
    <row r="3139" spans="1:10" ht="15" customHeight="1" x14ac:dyDescent="0.25">
      <c r="A3139" s="2" t="s">
        <v>559</v>
      </c>
      <c r="B3139" s="2" t="s">
        <v>4</v>
      </c>
      <c r="C3139" s="4">
        <v>14.9111309037424</v>
      </c>
      <c r="D3139" s="4">
        <v>20.62</v>
      </c>
      <c r="E3139" s="4">
        <v>346.67886909625798</v>
      </c>
      <c r="F3139" s="4">
        <v>0</v>
      </c>
      <c r="G3139" s="4">
        <v>85.96</v>
      </c>
      <c r="H3139" s="4">
        <v>334.92</v>
      </c>
      <c r="I3139" s="5">
        <f t="shared" si="96"/>
        <v>803.09000000000037</v>
      </c>
      <c r="J3139" s="11" t="str">
        <f t="shared" si="97"/>
        <v>P0262|Jun</v>
      </c>
    </row>
    <row r="3140" spans="1:10" ht="15" customHeight="1" x14ac:dyDescent="0.25">
      <c r="A3140" s="2" t="s">
        <v>559</v>
      </c>
      <c r="B3140" s="2" t="s">
        <v>5</v>
      </c>
      <c r="C3140" s="4">
        <v>22.4275085324232</v>
      </c>
      <c r="D3140" s="4">
        <v>4.55</v>
      </c>
      <c r="E3140" s="4">
        <v>342.64249146757697</v>
      </c>
      <c r="F3140" s="4">
        <v>0</v>
      </c>
      <c r="G3140" s="4">
        <v>85.96</v>
      </c>
      <c r="H3140" s="4">
        <v>897.77</v>
      </c>
      <c r="I3140" s="5">
        <f t="shared" si="96"/>
        <v>1353.3500000000001</v>
      </c>
      <c r="J3140" s="11" t="str">
        <f t="shared" si="97"/>
        <v>P0262|Jul</v>
      </c>
    </row>
    <row r="3141" spans="1:10" ht="15" customHeight="1" x14ac:dyDescent="0.25">
      <c r="A3141" s="2" t="s">
        <v>559</v>
      </c>
      <c r="B3141" s="2" t="s">
        <v>6</v>
      </c>
      <c r="C3141" s="4">
        <v>26.353065735893001</v>
      </c>
      <c r="D3141" s="4">
        <v>13.39</v>
      </c>
      <c r="E3141" s="4">
        <v>354.32693426410702</v>
      </c>
      <c r="F3141" s="4">
        <v>0</v>
      </c>
      <c r="G3141" s="4">
        <v>85.96</v>
      </c>
      <c r="H3141" s="4">
        <v>828.13</v>
      </c>
      <c r="I3141" s="5">
        <f t="shared" ref="I3141:I3204" si="98">SUM(C3141:H3141)</f>
        <v>1308.1600000000001</v>
      </c>
      <c r="J3141" s="11" t="str">
        <f t="shared" ref="J3141:J3204" si="99">A3141&amp;"|"&amp;B3141</f>
        <v>P0262|Aug</v>
      </c>
    </row>
    <row r="3142" spans="1:10" ht="15" customHeight="1" x14ac:dyDescent="0.25">
      <c r="A3142" s="2" t="s">
        <v>559</v>
      </c>
      <c r="B3142" s="2" t="s">
        <v>7</v>
      </c>
      <c r="C3142" s="4">
        <v>24.9016167347155</v>
      </c>
      <c r="D3142" s="4">
        <v>11.52</v>
      </c>
      <c r="E3142" s="4">
        <v>348.10838326528398</v>
      </c>
      <c r="F3142" s="4">
        <v>0</v>
      </c>
      <c r="G3142" s="4">
        <v>85.96</v>
      </c>
      <c r="H3142" s="4">
        <v>177.3</v>
      </c>
      <c r="I3142" s="5">
        <f t="shared" si="98"/>
        <v>647.78999999999951</v>
      </c>
      <c r="J3142" s="11" t="str">
        <f t="shared" si="99"/>
        <v>P0262|Sep</v>
      </c>
    </row>
    <row r="3143" spans="1:10" ht="15" customHeight="1" x14ac:dyDescent="0.25">
      <c r="A3143" s="2" t="s">
        <v>559</v>
      </c>
      <c r="B3143" s="2" t="s">
        <v>8</v>
      </c>
      <c r="C3143" s="4">
        <v>15.926814839025999</v>
      </c>
      <c r="D3143" s="4">
        <v>4.04</v>
      </c>
      <c r="E3143" s="4">
        <v>370.29318516097402</v>
      </c>
      <c r="F3143" s="4">
        <v>0</v>
      </c>
      <c r="G3143" s="4">
        <v>85.96</v>
      </c>
      <c r="H3143" s="4">
        <v>122.63</v>
      </c>
      <c r="I3143" s="5">
        <f t="shared" si="98"/>
        <v>598.84999999999991</v>
      </c>
      <c r="J3143" s="11" t="str">
        <f t="shared" si="99"/>
        <v>P0262|Oct</v>
      </c>
    </row>
    <row r="3144" spans="1:10" ht="15" customHeight="1" x14ac:dyDescent="0.25">
      <c r="A3144" s="2" t="s">
        <v>559</v>
      </c>
      <c r="B3144" s="2" t="s">
        <v>9</v>
      </c>
      <c r="C3144" s="4">
        <v>20.4483893170671</v>
      </c>
      <c r="D3144" s="4">
        <v>7.9</v>
      </c>
      <c r="E3144" s="4">
        <v>323.93488027037102</v>
      </c>
      <c r="F3144" s="4">
        <v>102.186730412562</v>
      </c>
      <c r="G3144" s="4">
        <v>85.96</v>
      </c>
      <c r="H3144" s="4">
        <v>31.64</v>
      </c>
      <c r="I3144" s="5">
        <f t="shared" si="98"/>
        <v>572.07000000000005</v>
      </c>
      <c r="J3144" s="11" t="str">
        <f t="shared" si="99"/>
        <v>P0262|Nov</v>
      </c>
    </row>
    <row r="3145" spans="1:10" ht="15" customHeight="1" x14ac:dyDescent="0.25">
      <c r="A3145" s="2" t="s">
        <v>559</v>
      </c>
      <c r="B3145" s="2" t="s">
        <v>10</v>
      </c>
      <c r="C3145" s="4">
        <v>21.0762619146983</v>
      </c>
      <c r="D3145" s="4">
        <v>9.14</v>
      </c>
      <c r="E3145" s="4">
        <v>716.56576245722397</v>
      </c>
      <c r="F3145" s="4">
        <v>75.347975628077805</v>
      </c>
      <c r="G3145" s="4">
        <v>85.96</v>
      </c>
      <c r="H3145" s="4">
        <v>55.84</v>
      </c>
      <c r="I3145" s="5">
        <f t="shared" si="98"/>
        <v>963.93000000000018</v>
      </c>
      <c r="J3145" s="11" t="str">
        <f t="shared" si="99"/>
        <v>P0262|Dec</v>
      </c>
    </row>
    <row r="3146" spans="1:10" ht="15" customHeight="1" x14ac:dyDescent="0.25">
      <c r="A3146" s="2" t="s">
        <v>559</v>
      </c>
      <c r="B3146" s="2" t="s">
        <v>11</v>
      </c>
      <c r="C3146" s="4">
        <v>18.773696071105501</v>
      </c>
      <c r="D3146" s="4">
        <v>4.04</v>
      </c>
      <c r="E3146" s="4">
        <v>634.44134188067801</v>
      </c>
      <c r="F3146" s="4">
        <v>80.054962048216495</v>
      </c>
      <c r="G3146" s="4">
        <v>85.96</v>
      </c>
      <c r="H3146" s="4">
        <v>55.84</v>
      </c>
      <c r="I3146" s="5">
        <f t="shared" si="98"/>
        <v>879.11</v>
      </c>
      <c r="J3146" s="11" t="str">
        <f t="shared" si="99"/>
        <v>P0262|Jan</v>
      </c>
    </row>
    <row r="3147" spans="1:10" ht="15" customHeight="1" x14ac:dyDescent="0.25">
      <c r="A3147" s="2" t="s">
        <v>559</v>
      </c>
      <c r="B3147" s="2" t="s">
        <v>12</v>
      </c>
      <c r="C3147" s="4">
        <v>61.895339511673498</v>
      </c>
      <c r="D3147" s="4">
        <v>4.04</v>
      </c>
      <c r="E3147" s="4">
        <v>526.76884690786005</v>
      </c>
      <c r="F3147" s="4">
        <v>83.085813580466905</v>
      </c>
      <c r="G3147" s="4">
        <v>85.96</v>
      </c>
      <c r="H3147" s="4">
        <v>55.84</v>
      </c>
      <c r="I3147" s="5">
        <f t="shared" si="98"/>
        <v>817.5900000000006</v>
      </c>
      <c r="J3147" s="11" t="str">
        <f t="shared" si="99"/>
        <v>P0262|Feb</v>
      </c>
    </row>
    <row r="3148" spans="1:10" ht="15" customHeight="1" x14ac:dyDescent="0.25">
      <c r="A3148" s="2" t="s">
        <v>559</v>
      </c>
      <c r="B3148" s="2" t="s">
        <v>13</v>
      </c>
      <c r="C3148" s="4">
        <v>17.4139914552355</v>
      </c>
      <c r="D3148" s="4">
        <v>4.04</v>
      </c>
      <c r="E3148" s="4">
        <v>535.34716089457504</v>
      </c>
      <c r="F3148" s="4">
        <v>84.4388476501898</v>
      </c>
      <c r="G3148" s="4">
        <v>85.96</v>
      </c>
      <c r="H3148" s="4">
        <v>55.84</v>
      </c>
      <c r="I3148" s="5">
        <f t="shared" si="98"/>
        <v>783.04000000000042</v>
      </c>
      <c r="J3148" s="11" t="str">
        <f t="shared" si="99"/>
        <v>P0262|Mar</v>
      </c>
    </row>
    <row r="3149" spans="1:10" ht="15" customHeight="1" x14ac:dyDescent="0.25">
      <c r="A3149" s="2" t="s">
        <v>561</v>
      </c>
      <c r="B3149" s="2" t="s">
        <v>2</v>
      </c>
      <c r="C3149" s="4">
        <v>15.3610930405909</v>
      </c>
      <c r="D3149" s="4">
        <v>7.37</v>
      </c>
      <c r="E3149" s="4">
        <v>284.08890695940897</v>
      </c>
      <c r="F3149" s="4">
        <v>0</v>
      </c>
      <c r="G3149" s="4">
        <v>85.96</v>
      </c>
      <c r="H3149" s="4">
        <v>19.87</v>
      </c>
      <c r="I3149" s="5">
        <f t="shared" si="98"/>
        <v>412.64999999999986</v>
      </c>
      <c r="J3149" s="11" t="str">
        <f t="shared" si="99"/>
        <v>P0263|Apr</v>
      </c>
    </row>
    <row r="3150" spans="1:10" ht="15" customHeight="1" x14ac:dyDescent="0.25">
      <c r="A3150" s="2" t="s">
        <v>561</v>
      </c>
      <c r="B3150" s="2" t="s">
        <v>3</v>
      </c>
      <c r="C3150" s="4">
        <v>15.085111472521501</v>
      </c>
      <c r="D3150" s="4">
        <v>8.27</v>
      </c>
      <c r="E3150" s="4">
        <v>278.98488852747801</v>
      </c>
      <c r="F3150" s="4">
        <v>0</v>
      </c>
      <c r="G3150" s="4">
        <v>85.96</v>
      </c>
      <c r="H3150" s="4">
        <v>129.25</v>
      </c>
      <c r="I3150" s="5">
        <f t="shared" si="98"/>
        <v>517.5499999999995</v>
      </c>
      <c r="J3150" s="11" t="str">
        <f t="shared" si="99"/>
        <v>P0263|May</v>
      </c>
    </row>
    <row r="3151" spans="1:10" ht="15" customHeight="1" x14ac:dyDescent="0.25">
      <c r="A3151" s="2" t="s">
        <v>561</v>
      </c>
      <c r="B3151" s="2" t="s">
        <v>4</v>
      </c>
      <c r="C3151" s="4">
        <v>15.0845984956292</v>
      </c>
      <c r="D3151" s="4">
        <v>8.26</v>
      </c>
      <c r="E3151" s="4">
        <v>278.97540150437101</v>
      </c>
      <c r="F3151" s="4">
        <v>0</v>
      </c>
      <c r="G3151" s="4">
        <v>85.96</v>
      </c>
      <c r="H3151" s="4">
        <v>167.46</v>
      </c>
      <c r="I3151" s="5">
        <f t="shared" si="98"/>
        <v>555.74000000000024</v>
      </c>
      <c r="J3151" s="11" t="str">
        <f t="shared" si="99"/>
        <v>P0263|Jun</v>
      </c>
    </row>
    <row r="3152" spans="1:10" ht="15" customHeight="1" x14ac:dyDescent="0.25">
      <c r="A3152" s="2" t="s">
        <v>561</v>
      </c>
      <c r="B3152" s="2" t="s">
        <v>5</v>
      </c>
      <c r="C3152" s="4">
        <v>17.808132509901299</v>
      </c>
      <c r="D3152" s="4">
        <v>4.72</v>
      </c>
      <c r="E3152" s="4">
        <v>277.94186749009901</v>
      </c>
      <c r="F3152" s="4">
        <v>0</v>
      </c>
      <c r="G3152" s="4">
        <v>85.96</v>
      </c>
      <c r="H3152" s="4">
        <v>448.89</v>
      </c>
      <c r="I3152" s="5">
        <f t="shared" si="98"/>
        <v>835.32000000000028</v>
      </c>
      <c r="J3152" s="11" t="str">
        <f t="shared" si="99"/>
        <v>P0263|Jul</v>
      </c>
    </row>
    <row r="3153" spans="1:10" ht="15" customHeight="1" x14ac:dyDescent="0.25">
      <c r="A3153" s="2" t="s">
        <v>561</v>
      </c>
      <c r="B3153" s="2" t="s">
        <v>6</v>
      </c>
      <c r="C3153" s="4">
        <v>14.432604865487599</v>
      </c>
      <c r="D3153" s="4">
        <v>4.04</v>
      </c>
      <c r="E3153" s="4">
        <v>266.91739513451199</v>
      </c>
      <c r="F3153" s="4">
        <v>0</v>
      </c>
      <c r="G3153" s="4">
        <v>85.96</v>
      </c>
      <c r="H3153" s="4">
        <v>414.07</v>
      </c>
      <c r="I3153" s="5">
        <f t="shared" si="98"/>
        <v>785.41999999999962</v>
      </c>
      <c r="J3153" s="11" t="str">
        <f t="shared" si="99"/>
        <v>P0263|Aug</v>
      </c>
    </row>
    <row r="3154" spans="1:10" ht="15" customHeight="1" x14ac:dyDescent="0.25">
      <c r="A3154" s="2" t="s">
        <v>561</v>
      </c>
      <c r="B3154" s="2" t="s">
        <v>7</v>
      </c>
      <c r="C3154" s="4">
        <v>20.4145681471154</v>
      </c>
      <c r="D3154" s="4">
        <v>4.04</v>
      </c>
      <c r="E3154" s="4">
        <v>268.86543185288502</v>
      </c>
      <c r="F3154" s="4">
        <v>0</v>
      </c>
      <c r="G3154" s="4">
        <v>85.96</v>
      </c>
      <c r="H3154" s="4">
        <v>88.65</v>
      </c>
      <c r="I3154" s="5">
        <f t="shared" si="98"/>
        <v>467.9300000000004</v>
      </c>
      <c r="J3154" s="11" t="str">
        <f t="shared" si="99"/>
        <v>P0263|Sep</v>
      </c>
    </row>
    <row r="3155" spans="1:10" ht="15" customHeight="1" x14ac:dyDescent="0.25">
      <c r="A3155" s="2" t="s">
        <v>561</v>
      </c>
      <c r="B3155" s="2" t="s">
        <v>8</v>
      </c>
      <c r="C3155" s="4">
        <v>40.082482097266301</v>
      </c>
      <c r="D3155" s="4">
        <v>4.04</v>
      </c>
      <c r="E3155" s="4">
        <v>272.53751790273401</v>
      </c>
      <c r="F3155" s="4">
        <v>0</v>
      </c>
      <c r="G3155" s="4">
        <v>85.96</v>
      </c>
      <c r="H3155" s="4">
        <v>61.32</v>
      </c>
      <c r="I3155" s="5">
        <f t="shared" si="98"/>
        <v>463.94000000000028</v>
      </c>
      <c r="J3155" s="11" t="str">
        <f t="shared" si="99"/>
        <v>P0263|Oct</v>
      </c>
    </row>
    <row r="3156" spans="1:10" ht="15" customHeight="1" x14ac:dyDescent="0.25">
      <c r="A3156" s="2" t="s">
        <v>561</v>
      </c>
      <c r="B3156" s="2" t="s">
        <v>9</v>
      </c>
      <c r="C3156" s="4">
        <v>13.6911098445596</v>
      </c>
      <c r="D3156" s="4">
        <v>4.04</v>
      </c>
      <c r="E3156" s="4">
        <v>253.20414507772</v>
      </c>
      <c r="F3156" s="4">
        <v>82.164745077720198</v>
      </c>
      <c r="G3156" s="4">
        <v>85.96</v>
      </c>
      <c r="H3156" s="4">
        <v>15.82</v>
      </c>
      <c r="I3156" s="5">
        <f t="shared" si="98"/>
        <v>454.87999999999977</v>
      </c>
      <c r="J3156" s="11" t="str">
        <f t="shared" si="99"/>
        <v>P0263|Nov</v>
      </c>
    </row>
    <row r="3157" spans="1:10" ht="15" customHeight="1" x14ac:dyDescent="0.25">
      <c r="A3157" s="2" t="s">
        <v>561</v>
      </c>
      <c r="B3157" s="2" t="s">
        <v>10</v>
      </c>
      <c r="C3157" s="4">
        <v>10.1599642706131</v>
      </c>
      <c r="D3157" s="4">
        <v>4.99</v>
      </c>
      <c r="E3157" s="4">
        <v>563.696828752643</v>
      </c>
      <c r="F3157" s="4">
        <v>60.973206976744201</v>
      </c>
      <c r="G3157" s="4">
        <v>85.96</v>
      </c>
      <c r="H3157" s="4">
        <v>27.92</v>
      </c>
      <c r="I3157" s="5">
        <f t="shared" si="98"/>
        <v>753.70000000000027</v>
      </c>
      <c r="J3157" s="11" t="str">
        <f t="shared" si="99"/>
        <v>P0263|Dec</v>
      </c>
    </row>
    <row r="3158" spans="1:10" ht="15" customHeight="1" x14ac:dyDescent="0.25">
      <c r="A3158" s="2" t="s">
        <v>561</v>
      </c>
      <c r="B3158" s="2" t="s">
        <v>11</v>
      </c>
      <c r="C3158" s="4">
        <v>11.415696396396401</v>
      </c>
      <c r="D3158" s="4">
        <v>4.04</v>
      </c>
      <c r="E3158" s="4">
        <v>422.245045045045</v>
      </c>
      <c r="F3158" s="4">
        <v>68.509258558558599</v>
      </c>
      <c r="G3158" s="4">
        <v>85.96</v>
      </c>
      <c r="H3158" s="4">
        <v>27.92</v>
      </c>
      <c r="I3158" s="5">
        <f t="shared" si="98"/>
        <v>620.08999999999992</v>
      </c>
      <c r="J3158" s="11" t="str">
        <f t="shared" si="99"/>
        <v>P0263|Jan</v>
      </c>
    </row>
    <row r="3159" spans="1:10" ht="15" customHeight="1" x14ac:dyDescent="0.25">
      <c r="A3159" s="2" t="s">
        <v>561</v>
      </c>
      <c r="B3159" s="2" t="s">
        <v>12</v>
      </c>
      <c r="C3159" s="4">
        <v>11.2095105105105</v>
      </c>
      <c r="D3159" s="4">
        <v>7.49</v>
      </c>
      <c r="E3159" s="4">
        <v>414.618618618619</v>
      </c>
      <c r="F3159" s="4">
        <v>67.271870870870899</v>
      </c>
      <c r="G3159" s="4">
        <v>85.96</v>
      </c>
      <c r="H3159" s="4">
        <v>27.92</v>
      </c>
      <c r="I3159" s="5">
        <f t="shared" si="98"/>
        <v>614.47000000000037</v>
      </c>
      <c r="J3159" s="11" t="str">
        <f t="shared" si="99"/>
        <v>P0263|Feb</v>
      </c>
    </row>
    <row r="3160" spans="1:10" ht="15" customHeight="1" x14ac:dyDescent="0.25">
      <c r="A3160" s="2" t="s">
        <v>561</v>
      </c>
      <c r="B3160" s="2" t="s">
        <v>13</v>
      </c>
      <c r="C3160" s="4">
        <v>12.350325475285199</v>
      </c>
      <c r="D3160" s="4">
        <v>5.01</v>
      </c>
      <c r="E3160" s="4">
        <v>342.611406844106</v>
      </c>
      <c r="F3160" s="4">
        <v>74.118267680608398</v>
      </c>
      <c r="G3160" s="4">
        <v>85.96</v>
      </c>
      <c r="H3160" s="4">
        <v>27.92</v>
      </c>
      <c r="I3160" s="5">
        <f t="shared" si="98"/>
        <v>547.96999999999957</v>
      </c>
      <c r="J3160" s="11" t="str">
        <f t="shared" si="99"/>
        <v>P0263|Mar</v>
      </c>
    </row>
    <row r="3161" spans="1:10" ht="15" customHeight="1" x14ac:dyDescent="0.25">
      <c r="A3161" s="2" t="s">
        <v>563</v>
      </c>
      <c r="B3161" s="2" t="s">
        <v>2</v>
      </c>
      <c r="C3161" s="4">
        <v>81.498548895899006</v>
      </c>
      <c r="D3161" s="4">
        <v>7.74</v>
      </c>
      <c r="E3161" s="4">
        <v>533.62145110410097</v>
      </c>
      <c r="F3161" s="4">
        <v>0</v>
      </c>
      <c r="G3161" s="4">
        <v>85.96</v>
      </c>
      <c r="H3161" s="4">
        <v>79.5</v>
      </c>
      <c r="I3161" s="5">
        <f t="shared" si="98"/>
        <v>788.32</v>
      </c>
      <c r="J3161" s="11" t="str">
        <f t="shared" si="99"/>
        <v>P0264|Apr</v>
      </c>
    </row>
    <row r="3162" spans="1:10" ht="15" customHeight="1" x14ac:dyDescent="0.25">
      <c r="A3162" s="2" t="s">
        <v>563</v>
      </c>
      <c r="B3162" s="2" t="s">
        <v>3</v>
      </c>
      <c r="C3162" s="4">
        <v>79.124908551656006</v>
      </c>
      <c r="D3162" s="4">
        <v>10.050000000000001</v>
      </c>
      <c r="E3162" s="4">
        <v>529.50509144834405</v>
      </c>
      <c r="F3162" s="4">
        <v>0</v>
      </c>
      <c r="G3162" s="4">
        <v>85.96</v>
      </c>
      <c r="H3162" s="4">
        <v>516.99</v>
      </c>
      <c r="I3162" s="5">
        <f t="shared" si="98"/>
        <v>1221.6300000000001</v>
      </c>
      <c r="J3162" s="11" t="str">
        <f t="shared" si="99"/>
        <v>P0264|May</v>
      </c>
    </row>
    <row r="3163" spans="1:10" ht="15" customHeight="1" x14ac:dyDescent="0.25">
      <c r="A3163" s="2" t="s">
        <v>563</v>
      </c>
      <c r="B3163" s="2" t="s">
        <v>4</v>
      </c>
      <c r="C3163" s="4">
        <v>54.360318191189599</v>
      </c>
      <c r="D3163" s="4">
        <v>7.89</v>
      </c>
      <c r="E3163" s="4">
        <v>531.12968180881001</v>
      </c>
      <c r="F3163" s="4">
        <v>0</v>
      </c>
      <c r="G3163" s="4">
        <v>85.96</v>
      </c>
      <c r="H3163" s="4">
        <v>669.84</v>
      </c>
      <c r="I3163" s="5">
        <f t="shared" si="98"/>
        <v>1349.1799999999998</v>
      </c>
      <c r="J3163" s="11" t="str">
        <f t="shared" si="99"/>
        <v>P0264|Jun</v>
      </c>
    </row>
    <row r="3164" spans="1:10" ht="15" customHeight="1" x14ac:dyDescent="0.25">
      <c r="A3164" s="2" t="s">
        <v>563</v>
      </c>
      <c r="B3164" s="2" t="s">
        <v>5</v>
      </c>
      <c r="C3164" s="4">
        <v>51.551316085489297</v>
      </c>
      <c r="D3164" s="4">
        <v>10.77</v>
      </c>
      <c r="E3164" s="4">
        <v>664.52868391451102</v>
      </c>
      <c r="F3164" s="4">
        <v>0</v>
      </c>
      <c r="G3164" s="4">
        <v>85.96</v>
      </c>
      <c r="H3164" s="4">
        <v>1795.54</v>
      </c>
      <c r="I3164" s="5">
        <f t="shared" si="98"/>
        <v>2608.3500000000004</v>
      </c>
      <c r="J3164" s="11" t="str">
        <f t="shared" si="99"/>
        <v>P0264|Jul</v>
      </c>
    </row>
    <row r="3165" spans="1:10" ht="15" customHeight="1" x14ac:dyDescent="0.25">
      <c r="A3165" s="2" t="s">
        <v>563</v>
      </c>
      <c r="B3165" s="2" t="s">
        <v>6</v>
      </c>
      <c r="C3165" s="4">
        <v>41.722269084774403</v>
      </c>
      <c r="D3165" s="4">
        <v>15.57</v>
      </c>
      <c r="E3165" s="4">
        <v>536.77773091522602</v>
      </c>
      <c r="F3165" s="4">
        <v>0</v>
      </c>
      <c r="G3165" s="4">
        <v>85.96</v>
      </c>
      <c r="H3165" s="4">
        <v>1656.27</v>
      </c>
      <c r="I3165" s="5">
        <f t="shared" si="98"/>
        <v>2336.3000000000002</v>
      </c>
      <c r="J3165" s="11" t="str">
        <f t="shared" si="99"/>
        <v>P0264|Aug</v>
      </c>
    </row>
    <row r="3166" spans="1:10" ht="15" customHeight="1" x14ac:dyDescent="0.25">
      <c r="A3166" s="2" t="s">
        <v>563</v>
      </c>
      <c r="B3166" s="2" t="s">
        <v>7</v>
      </c>
      <c r="C3166" s="4">
        <v>53.366853677027997</v>
      </c>
      <c r="D3166" s="4">
        <v>7.74</v>
      </c>
      <c r="E3166" s="4">
        <v>538.15314632297202</v>
      </c>
      <c r="F3166" s="4">
        <v>0</v>
      </c>
      <c r="G3166" s="4">
        <v>85.96</v>
      </c>
      <c r="H3166" s="4">
        <v>354.6</v>
      </c>
      <c r="I3166" s="5">
        <f t="shared" si="98"/>
        <v>1039.8200000000002</v>
      </c>
      <c r="J3166" s="11" t="str">
        <f t="shared" si="99"/>
        <v>P0264|Sep</v>
      </c>
    </row>
    <row r="3167" spans="1:10" ht="15" customHeight="1" x14ac:dyDescent="0.25">
      <c r="A3167" s="2" t="s">
        <v>563</v>
      </c>
      <c r="B3167" s="2" t="s">
        <v>8</v>
      </c>
      <c r="C3167" s="4">
        <v>30.203326752575499</v>
      </c>
      <c r="D3167" s="4">
        <v>13</v>
      </c>
      <c r="E3167" s="4">
        <v>546.51667324742402</v>
      </c>
      <c r="F3167" s="4">
        <v>0</v>
      </c>
      <c r="G3167" s="4">
        <v>85.96</v>
      </c>
      <c r="H3167" s="4">
        <v>245.27</v>
      </c>
      <c r="I3167" s="5">
        <f t="shared" si="98"/>
        <v>920.94999999999959</v>
      </c>
      <c r="J3167" s="11" t="str">
        <f t="shared" si="99"/>
        <v>P0264|Oct</v>
      </c>
    </row>
    <row r="3168" spans="1:10" ht="15" customHeight="1" x14ac:dyDescent="0.25">
      <c r="A3168" s="2" t="s">
        <v>563</v>
      </c>
      <c r="B3168" s="2" t="s">
        <v>9</v>
      </c>
      <c r="C3168" s="4">
        <v>39.549003421495698</v>
      </c>
      <c r="D3168" s="4">
        <v>6.96</v>
      </c>
      <c r="E3168" s="4">
        <v>497.66143485580801</v>
      </c>
      <c r="F3168" s="4">
        <v>156.98956172269601</v>
      </c>
      <c r="G3168" s="4">
        <v>85.96</v>
      </c>
      <c r="H3168" s="4">
        <v>63.29</v>
      </c>
      <c r="I3168" s="5">
        <f t="shared" si="98"/>
        <v>850.40999999999963</v>
      </c>
      <c r="J3168" s="11" t="str">
        <f t="shared" si="99"/>
        <v>P0264|Nov</v>
      </c>
    </row>
    <row r="3169" spans="1:10" ht="15" customHeight="1" x14ac:dyDescent="0.25">
      <c r="A3169" s="2" t="s">
        <v>563</v>
      </c>
      <c r="B3169" s="2" t="s">
        <v>10</v>
      </c>
      <c r="C3169" s="4">
        <v>10.966695345275401</v>
      </c>
      <c r="D3169" s="4">
        <v>10.220000000000001</v>
      </c>
      <c r="E3169" s="4">
        <v>956.14516880868302</v>
      </c>
      <c r="F3169" s="4">
        <v>120.648135846041</v>
      </c>
      <c r="G3169" s="4">
        <v>85.96</v>
      </c>
      <c r="H3169" s="4">
        <v>111.67</v>
      </c>
      <c r="I3169" s="5">
        <f t="shared" si="98"/>
        <v>1295.6099999999997</v>
      </c>
      <c r="J3169" s="11" t="str">
        <f t="shared" si="99"/>
        <v>P0264|Dec</v>
      </c>
    </row>
    <row r="3170" spans="1:10" ht="15" customHeight="1" x14ac:dyDescent="0.25">
      <c r="A3170" s="2" t="s">
        <v>563</v>
      </c>
      <c r="B3170" s="2" t="s">
        <v>11</v>
      </c>
      <c r="C3170" s="4">
        <v>44.509492440436198</v>
      </c>
      <c r="D3170" s="4">
        <v>5.93</v>
      </c>
      <c r="E3170" s="4">
        <v>793.14924092306205</v>
      </c>
      <c r="F3170" s="4">
        <v>125.10126663650099</v>
      </c>
      <c r="G3170" s="4">
        <v>85.96</v>
      </c>
      <c r="H3170" s="4">
        <v>111.67</v>
      </c>
      <c r="I3170" s="5">
        <f t="shared" si="98"/>
        <v>1166.3199999999993</v>
      </c>
      <c r="J3170" s="11" t="str">
        <f t="shared" si="99"/>
        <v>P0264|Jan</v>
      </c>
    </row>
    <row r="3171" spans="1:10" ht="15" customHeight="1" x14ac:dyDescent="0.25">
      <c r="A3171" s="2" t="s">
        <v>563</v>
      </c>
      <c r="B3171" s="2" t="s">
        <v>12</v>
      </c>
      <c r="C3171" s="4">
        <v>42.206123215627301</v>
      </c>
      <c r="D3171" s="4">
        <v>15.55</v>
      </c>
      <c r="E3171" s="4">
        <v>807.42148760330599</v>
      </c>
      <c r="F3171" s="4">
        <v>127.352389181067</v>
      </c>
      <c r="G3171" s="4">
        <v>85.96</v>
      </c>
      <c r="H3171" s="4">
        <v>111.67</v>
      </c>
      <c r="I3171" s="5">
        <f t="shared" si="98"/>
        <v>1190.1600000000003</v>
      </c>
      <c r="J3171" s="11" t="str">
        <f t="shared" si="99"/>
        <v>P0264|Feb</v>
      </c>
    </row>
    <row r="3172" spans="1:10" ht="15" customHeight="1" x14ac:dyDescent="0.25">
      <c r="A3172" s="2" t="s">
        <v>563</v>
      </c>
      <c r="B3172" s="2" t="s">
        <v>13</v>
      </c>
      <c r="C3172" s="4">
        <v>28.605932203389798</v>
      </c>
      <c r="D3172" s="4">
        <v>10.73</v>
      </c>
      <c r="E3172" s="4">
        <v>801.694915254237</v>
      </c>
      <c r="F3172" s="4">
        <v>126.449152542373</v>
      </c>
      <c r="G3172" s="4">
        <v>85.96</v>
      </c>
      <c r="H3172" s="4">
        <v>111.67</v>
      </c>
      <c r="I3172" s="5">
        <f t="shared" si="98"/>
        <v>1165.1099999999999</v>
      </c>
      <c r="J3172" s="11" t="str">
        <f t="shared" si="99"/>
        <v>P0264|Mar</v>
      </c>
    </row>
    <row r="3173" spans="1:10" ht="15" customHeight="1" x14ac:dyDescent="0.25">
      <c r="A3173" s="2" t="s">
        <v>565</v>
      </c>
      <c r="B3173" s="2" t="s">
        <v>2</v>
      </c>
      <c r="C3173" s="4">
        <v>17.330695047784499</v>
      </c>
      <c r="D3173" s="4">
        <v>6.72</v>
      </c>
      <c r="E3173" s="4">
        <v>373.79930495221498</v>
      </c>
      <c r="F3173" s="4">
        <v>0</v>
      </c>
      <c r="G3173" s="4">
        <v>85.96</v>
      </c>
      <c r="H3173" s="4">
        <v>39.75</v>
      </c>
      <c r="I3173" s="5">
        <f t="shared" si="98"/>
        <v>523.55999999999949</v>
      </c>
      <c r="J3173" s="11" t="str">
        <f t="shared" si="99"/>
        <v>P0265|Apr</v>
      </c>
    </row>
    <row r="3174" spans="1:10" ht="15" customHeight="1" x14ac:dyDescent="0.25">
      <c r="A3174" s="2" t="s">
        <v>565</v>
      </c>
      <c r="B3174" s="2" t="s">
        <v>3</v>
      </c>
      <c r="C3174" s="4">
        <v>25.025352045418401</v>
      </c>
      <c r="D3174" s="4">
        <v>7.16</v>
      </c>
      <c r="E3174" s="4">
        <v>353.20464795458201</v>
      </c>
      <c r="F3174" s="4">
        <v>0</v>
      </c>
      <c r="G3174" s="4">
        <v>85.96</v>
      </c>
      <c r="H3174" s="4">
        <v>258.49</v>
      </c>
      <c r="I3174" s="5">
        <f t="shared" si="98"/>
        <v>729.84000000000037</v>
      </c>
      <c r="J3174" s="11" t="str">
        <f t="shared" si="99"/>
        <v>P0265|May</v>
      </c>
    </row>
    <row r="3175" spans="1:10" ht="15" customHeight="1" x14ac:dyDescent="0.25">
      <c r="A3175" s="2" t="s">
        <v>565</v>
      </c>
      <c r="B3175" s="2" t="s">
        <v>4</v>
      </c>
      <c r="C3175" s="4">
        <v>15.7685708070481</v>
      </c>
      <c r="D3175" s="4">
        <v>6.04</v>
      </c>
      <c r="E3175" s="4">
        <v>352.191429192952</v>
      </c>
      <c r="F3175" s="4">
        <v>0</v>
      </c>
      <c r="G3175" s="4">
        <v>85.96</v>
      </c>
      <c r="H3175" s="4">
        <v>334.92</v>
      </c>
      <c r="I3175" s="5">
        <f t="shared" si="98"/>
        <v>794.88000000000011</v>
      </c>
      <c r="J3175" s="11" t="str">
        <f t="shared" si="99"/>
        <v>P0265|Jun</v>
      </c>
    </row>
    <row r="3176" spans="1:10" ht="15" customHeight="1" x14ac:dyDescent="0.25">
      <c r="A3176" s="2" t="s">
        <v>565</v>
      </c>
      <c r="B3176" s="2" t="s">
        <v>5</v>
      </c>
      <c r="C3176" s="4">
        <v>36.797974816369397</v>
      </c>
      <c r="D3176" s="4">
        <v>5</v>
      </c>
      <c r="E3176" s="4">
        <v>443.59202518363099</v>
      </c>
      <c r="F3176" s="4">
        <v>0</v>
      </c>
      <c r="G3176" s="4">
        <v>85.96</v>
      </c>
      <c r="H3176" s="4">
        <v>897.77</v>
      </c>
      <c r="I3176" s="5">
        <f t="shared" si="98"/>
        <v>1469.1200000000003</v>
      </c>
      <c r="J3176" s="11" t="str">
        <f t="shared" si="99"/>
        <v>P0265|Jul</v>
      </c>
    </row>
    <row r="3177" spans="1:10" ht="15" customHeight="1" x14ac:dyDescent="0.25">
      <c r="A3177" s="2" t="s">
        <v>565</v>
      </c>
      <c r="B3177" s="2" t="s">
        <v>6</v>
      </c>
      <c r="C3177" s="4">
        <v>256.79190838320699</v>
      </c>
      <c r="D3177" s="4">
        <v>6.66</v>
      </c>
      <c r="E3177" s="4">
        <v>375.66809161679299</v>
      </c>
      <c r="F3177" s="4">
        <v>0</v>
      </c>
      <c r="G3177" s="4">
        <v>85.96</v>
      </c>
      <c r="H3177" s="4">
        <v>828.13</v>
      </c>
      <c r="I3177" s="5">
        <f t="shared" si="98"/>
        <v>1553.21</v>
      </c>
      <c r="J3177" s="11" t="str">
        <f t="shared" si="99"/>
        <v>P0265|Aug</v>
      </c>
    </row>
    <row r="3178" spans="1:10" ht="15" customHeight="1" x14ac:dyDescent="0.25">
      <c r="A3178" s="2" t="s">
        <v>565</v>
      </c>
      <c r="B3178" s="2" t="s">
        <v>7</v>
      </c>
      <c r="C3178" s="4">
        <v>15.0748444734978</v>
      </c>
      <c r="D3178" s="4">
        <v>4.04</v>
      </c>
      <c r="E3178" s="4">
        <v>350.48515552650201</v>
      </c>
      <c r="F3178" s="4">
        <v>0</v>
      </c>
      <c r="G3178" s="4">
        <v>85.96</v>
      </c>
      <c r="H3178" s="4">
        <v>177.3</v>
      </c>
      <c r="I3178" s="5">
        <f t="shared" si="98"/>
        <v>632.85999999999979</v>
      </c>
      <c r="J3178" s="11" t="str">
        <f t="shared" si="99"/>
        <v>P0265|Sep</v>
      </c>
    </row>
    <row r="3179" spans="1:10" ht="15" customHeight="1" x14ac:dyDescent="0.25">
      <c r="A3179" s="2" t="s">
        <v>565</v>
      </c>
      <c r="B3179" s="2" t="s">
        <v>8</v>
      </c>
      <c r="C3179" s="4">
        <v>15.637326360516401</v>
      </c>
      <c r="D3179" s="4">
        <v>4.04</v>
      </c>
      <c r="E3179" s="4">
        <v>363.56267363948399</v>
      </c>
      <c r="F3179" s="4">
        <v>0</v>
      </c>
      <c r="G3179" s="4">
        <v>85.96</v>
      </c>
      <c r="H3179" s="4">
        <v>122.63</v>
      </c>
      <c r="I3179" s="5">
        <f t="shared" si="98"/>
        <v>591.83000000000038</v>
      </c>
      <c r="J3179" s="11" t="str">
        <f t="shared" si="99"/>
        <v>P0265|Oct</v>
      </c>
    </row>
    <row r="3180" spans="1:10" ht="15" customHeight="1" x14ac:dyDescent="0.25">
      <c r="A3180" s="2" t="s">
        <v>565</v>
      </c>
      <c r="B3180" s="2" t="s">
        <v>9</v>
      </c>
      <c r="C3180" s="4">
        <v>26.609987802398901</v>
      </c>
      <c r="D3180" s="4">
        <v>10.7</v>
      </c>
      <c r="E3180" s="4">
        <v>324.55702378532197</v>
      </c>
      <c r="F3180" s="4">
        <v>102.382988412279</v>
      </c>
      <c r="G3180" s="4">
        <v>85.96</v>
      </c>
      <c r="H3180" s="4">
        <v>31.64</v>
      </c>
      <c r="I3180" s="5">
        <f t="shared" si="98"/>
        <v>581.84999999999991</v>
      </c>
      <c r="J3180" s="11" t="str">
        <f t="shared" si="99"/>
        <v>P0265|Nov</v>
      </c>
    </row>
    <row r="3181" spans="1:10" ht="15" customHeight="1" x14ac:dyDescent="0.25">
      <c r="A3181" s="2" t="s">
        <v>565</v>
      </c>
      <c r="B3181" s="2" t="s">
        <v>10</v>
      </c>
      <c r="C3181" s="4">
        <v>45.743833917906898</v>
      </c>
      <c r="D3181" s="4">
        <v>12.28</v>
      </c>
      <c r="E3181" s="4">
        <v>630.35662148070901</v>
      </c>
      <c r="F3181" s="4">
        <v>79.539544601383994</v>
      </c>
      <c r="G3181" s="4">
        <v>85.96</v>
      </c>
      <c r="H3181" s="4">
        <v>55.84</v>
      </c>
      <c r="I3181" s="5">
        <f t="shared" si="98"/>
        <v>909.72</v>
      </c>
      <c r="J3181" s="11" t="str">
        <f t="shared" si="99"/>
        <v>P0265|Dec</v>
      </c>
    </row>
    <row r="3182" spans="1:10" ht="15" customHeight="1" x14ac:dyDescent="0.25">
      <c r="A3182" s="2" t="s">
        <v>565</v>
      </c>
      <c r="B3182" s="2" t="s">
        <v>11</v>
      </c>
      <c r="C3182" s="4">
        <v>41.579605501266698</v>
      </c>
      <c r="D3182" s="4">
        <v>6.17</v>
      </c>
      <c r="E3182" s="4">
        <v>621.22330799855195</v>
      </c>
      <c r="F3182" s="4">
        <v>78.387086500180999</v>
      </c>
      <c r="G3182" s="4">
        <v>85.96</v>
      </c>
      <c r="H3182" s="4">
        <v>55.84</v>
      </c>
      <c r="I3182" s="5">
        <f t="shared" si="98"/>
        <v>889.15999999999974</v>
      </c>
      <c r="J3182" s="11" t="str">
        <f t="shared" si="99"/>
        <v>P0265|Jan</v>
      </c>
    </row>
    <row r="3183" spans="1:10" ht="15" customHeight="1" x14ac:dyDescent="0.25">
      <c r="A3183" s="2" t="s">
        <v>565</v>
      </c>
      <c r="B3183" s="2" t="s">
        <v>12</v>
      </c>
      <c r="C3183" s="4">
        <v>38.6727003186625</v>
      </c>
      <c r="D3183" s="4">
        <v>14.52</v>
      </c>
      <c r="E3183" s="4">
        <v>532.99884542557595</v>
      </c>
      <c r="F3183" s="4">
        <v>84.068454255761296</v>
      </c>
      <c r="G3183" s="4">
        <v>85.96</v>
      </c>
      <c r="H3183" s="4">
        <v>55.84</v>
      </c>
      <c r="I3183" s="5">
        <f t="shared" si="98"/>
        <v>812.05999999999983</v>
      </c>
      <c r="J3183" s="11" t="str">
        <f t="shared" si="99"/>
        <v>P0265|Feb</v>
      </c>
    </row>
    <row r="3184" spans="1:10" ht="15" customHeight="1" x14ac:dyDescent="0.25">
      <c r="A3184" s="2" t="s">
        <v>565</v>
      </c>
      <c r="B3184" s="2" t="s">
        <v>13</v>
      </c>
      <c r="C3184" s="4">
        <v>189.156903149838</v>
      </c>
      <c r="D3184" s="4">
        <v>7.74</v>
      </c>
      <c r="E3184" s="4">
        <v>489.582572858405</v>
      </c>
      <c r="F3184" s="4">
        <v>77.220523991757403</v>
      </c>
      <c r="G3184" s="4">
        <v>85.96</v>
      </c>
      <c r="H3184" s="4">
        <v>55.84</v>
      </c>
      <c r="I3184" s="5">
        <f t="shared" si="98"/>
        <v>905.50000000000045</v>
      </c>
      <c r="J3184" s="11" t="str">
        <f t="shared" si="99"/>
        <v>P0265|Mar</v>
      </c>
    </row>
    <row r="3185" spans="1:10" ht="15" customHeight="1" x14ac:dyDescent="0.25">
      <c r="A3185" s="2" t="s">
        <v>567</v>
      </c>
      <c r="B3185" s="2" t="s">
        <v>2</v>
      </c>
      <c r="C3185" s="4">
        <v>357.75900545785299</v>
      </c>
      <c r="D3185" s="4">
        <v>4.53</v>
      </c>
      <c r="E3185" s="4">
        <v>266.52099454214698</v>
      </c>
      <c r="F3185" s="4">
        <v>0</v>
      </c>
      <c r="G3185" s="4">
        <v>85.96</v>
      </c>
      <c r="H3185" s="4">
        <v>39.75</v>
      </c>
      <c r="I3185" s="5">
        <f t="shared" si="98"/>
        <v>754.52</v>
      </c>
      <c r="J3185" s="11" t="str">
        <f t="shared" si="99"/>
        <v>P0266|Apr</v>
      </c>
    </row>
    <row r="3186" spans="1:10" ht="15" customHeight="1" x14ac:dyDescent="0.25">
      <c r="A3186" s="2" t="s">
        <v>567</v>
      </c>
      <c r="B3186" s="2" t="s">
        <v>3</v>
      </c>
      <c r="C3186" s="4">
        <v>15.7342348967696</v>
      </c>
      <c r="D3186" s="4">
        <v>10.07</v>
      </c>
      <c r="E3186" s="4">
        <v>365.81576510322998</v>
      </c>
      <c r="F3186" s="4">
        <v>0</v>
      </c>
      <c r="G3186" s="4">
        <v>85.96</v>
      </c>
      <c r="H3186" s="4">
        <v>258.49</v>
      </c>
      <c r="I3186" s="5">
        <f t="shared" si="98"/>
        <v>736.06999999999948</v>
      </c>
      <c r="J3186" s="11" t="str">
        <f t="shared" si="99"/>
        <v>P0266|May</v>
      </c>
    </row>
    <row r="3187" spans="1:10" ht="15" customHeight="1" x14ac:dyDescent="0.25">
      <c r="A3187" s="2" t="s">
        <v>567</v>
      </c>
      <c r="B3187" s="2" t="s">
        <v>4</v>
      </c>
      <c r="C3187" s="4">
        <v>13.7183017203352</v>
      </c>
      <c r="D3187" s="4">
        <v>7.54</v>
      </c>
      <c r="E3187" s="4">
        <v>450.45169827966498</v>
      </c>
      <c r="F3187" s="4">
        <v>0</v>
      </c>
      <c r="G3187" s="4">
        <v>85.96</v>
      </c>
      <c r="H3187" s="4">
        <v>334.92</v>
      </c>
      <c r="I3187" s="5">
        <f t="shared" si="98"/>
        <v>892.59000000000015</v>
      </c>
      <c r="J3187" s="11" t="str">
        <f t="shared" si="99"/>
        <v>P0266|Jun</v>
      </c>
    </row>
    <row r="3188" spans="1:10" ht="15" customHeight="1" x14ac:dyDescent="0.25">
      <c r="A3188" s="2" t="s">
        <v>567</v>
      </c>
      <c r="B3188" s="2" t="s">
        <v>5</v>
      </c>
      <c r="C3188" s="4">
        <v>30.4780693051766</v>
      </c>
      <c r="D3188" s="4">
        <v>13.7</v>
      </c>
      <c r="E3188" s="4">
        <v>441.37193069482299</v>
      </c>
      <c r="F3188" s="4">
        <v>0</v>
      </c>
      <c r="G3188" s="4">
        <v>85.96</v>
      </c>
      <c r="H3188" s="4">
        <v>897.77</v>
      </c>
      <c r="I3188" s="5">
        <f t="shared" si="98"/>
        <v>1469.2799999999997</v>
      </c>
      <c r="J3188" s="11" t="str">
        <f t="shared" si="99"/>
        <v>P0266|Jul</v>
      </c>
    </row>
    <row r="3189" spans="1:10" ht="15" customHeight="1" x14ac:dyDescent="0.25">
      <c r="A3189" s="2" t="s">
        <v>567</v>
      </c>
      <c r="B3189" s="2" t="s">
        <v>6</v>
      </c>
      <c r="C3189" s="4">
        <v>17.660769230769201</v>
      </c>
      <c r="D3189" s="4">
        <v>14.02</v>
      </c>
      <c r="E3189" s="4">
        <v>441.519230769231</v>
      </c>
      <c r="F3189" s="4">
        <v>0</v>
      </c>
      <c r="G3189" s="4">
        <v>85.96</v>
      </c>
      <c r="H3189" s="4">
        <v>828.13</v>
      </c>
      <c r="I3189" s="5">
        <f t="shared" si="98"/>
        <v>1387.2900000000002</v>
      </c>
      <c r="J3189" s="11" t="str">
        <f t="shared" si="99"/>
        <v>P0266|Aug</v>
      </c>
    </row>
    <row r="3190" spans="1:10" ht="15" customHeight="1" x14ac:dyDescent="0.25">
      <c r="A3190" s="2" t="s">
        <v>567</v>
      </c>
      <c r="B3190" s="2" t="s">
        <v>7</v>
      </c>
      <c r="C3190" s="4">
        <v>14.8810274009914</v>
      </c>
      <c r="D3190" s="4">
        <v>4.66</v>
      </c>
      <c r="E3190" s="4">
        <v>345.97897259900901</v>
      </c>
      <c r="F3190" s="4">
        <v>0</v>
      </c>
      <c r="G3190" s="4">
        <v>85.96</v>
      </c>
      <c r="H3190" s="4">
        <v>177.3</v>
      </c>
      <c r="I3190" s="5">
        <f t="shared" si="98"/>
        <v>628.78000000000043</v>
      </c>
      <c r="J3190" s="11" t="str">
        <f t="shared" si="99"/>
        <v>P0266|Sep</v>
      </c>
    </row>
    <row r="3191" spans="1:10" ht="15" customHeight="1" x14ac:dyDescent="0.25">
      <c r="A3191" s="2" t="s">
        <v>567</v>
      </c>
      <c r="B3191" s="2" t="s">
        <v>8</v>
      </c>
      <c r="C3191" s="4">
        <v>309.48266202182202</v>
      </c>
      <c r="D3191" s="4">
        <v>8.57</v>
      </c>
      <c r="E3191" s="4">
        <v>266.54733797817801</v>
      </c>
      <c r="F3191" s="4">
        <v>0</v>
      </c>
      <c r="G3191" s="4">
        <v>85.96</v>
      </c>
      <c r="H3191" s="4">
        <v>122.63</v>
      </c>
      <c r="I3191" s="5">
        <f t="shared" si="98"/>
        <v>793.19</v>
      </c>
      <c r="J3191" s="11" t="str">
        <f t="shared" si="99"/>
        <v>P0266|Oct</v>
      </c>
    </row>
    <row r="3192" spans="1:10" ht="15" customHeight="1" x14ac:dyDescent="0.25">
      <c r="A3192" s="2" t="s">
        <v>567</v>
      </c>
      <c r="B3192" s="2" t="s">
        <v>9</v>
      </c>
      <c r="C3192" s="4">
        <v>14.0302568070601</v>
      </c>
      <c r="D3192" s="4">
        <v>4.04</v>
      </c>
      <c r="E3192" s="4">
        <v>326.19883725793602</v>
      </c>
      <c r="F3192" s="4">
        <v>102.900905935004</v>
      </c>
      <c r="G3192" s="4">
        <v>85.96</v>
      </c>
      <c r="H3192" s="4">
        <v>31.64</v>
      </c>
      <c r="I3192" s="5">
        <f t="shared" si="98"/>
        <v>564.7700000000001</v>
      </c>
      <c r="J3192" s="11" t="str">
        <f t="shared" si="99"/>
        <v>P0266|Nov</v>
      </c>
    </row>
    <row r="3193" spans="1:10" ht="15" customHeight="1" x14ac:dyDescent="0.25">
      <c r="A3193" s="2" t="s">
        <v>567</v>
      </c>
      <c r="B3193" s="2" t="s">
        <v>10</v>
      </c>
      <c r="C3193" s="4">
        <v>17.658782188841201</v>
      </c>
      <c r="D3193" s="4">
        <v>4.04</v>
      </c>
      <c r="E3193" s="4">
        <v>719.43186695278996</v>
      </c>
      <c r="F3193" s="4">
        <v>75.649350858369104</v>
      </c>
      <c r="G3193" s="4">
        <v>85.96</v>
      </c>
      <c r="H3193" s="4">
        <v>55.84</v>
      </c>
      <c r="I3193" s="5">
        <f t="shared" si="98"/>
        <v>958.58000000000027</v>
      </c>
      <c r="J3193" s="11" t="str">
        <f t="shared" si="99"/>
        <v>P0266|Dec</v>
      </c>
    </row>
    <row r="3194" spans="1:10" ht="15" customHeight="1" x14ac:dyDescent="0.25">
      <c r="A3194" s="2" t="s">
        <v>567</v>
      </c>
      <c r="B3194" s="2" t="s">
        <v>11</v>
      </c>
      <c r="C3194" s="4">
        <v>10.954222902462799</v>
      </c>
      <c r="D3194" s="4">
        <v>4.1100000000000003</v>
      </c>
      <c r="E3194" s="4">
        <v>636.70516209823302</v>
      </c>
      <c r="F3194" s="4">
        <v>80.340614999304293</v>
      </c>
      <c r="G3194" s="4">
        <v>85.96</v>
      </c>
      <c r="H3194" s="4">
        <v>55.84</v>
      </c>
      <c r="I3194" s="5">
        <f t="shared" si="98"/>
        <v>873.9100000000002</v>
      </c>
      <c r="J3194" s="11" t="str">
        <f t="shared" si="99"/>
        <v>P0266|Jan</v>
      </c>
    </row>
    <row r="3195" spans="1:10" ht="15" customHeight="1" x14ac:dyDescent="0.25">
      <c r="A3195" s="2" t="s">
        <v>567</v>
      </c>
      <c r="B3195" s="2" t="s">
        <v>12</v>
      </c>
      <c r="C3195" s="4">
        <v>21.247839453458599</v>
      </c>
      <c r="D3195" s="4">
        <v>6.29</v>
      </c>
      <c r="E3195" s="4">
        <v>532.70936521491603</v>
      </c>
      <c r="F3195" s="4">
        <v>84.022795331625403</v>
      </c>
      <c r="G3195" s="4">
        <v>85.96</v>
      </c>
      <c r="H3195" s="4">
        <v>55.84</v>
      </c>
      <c r="I3195" s="5">
        <f t="shared" si="98"/>
        <v>786.07</v>
      </c>
      <c r="J3195" s="11" t="str">
        <f t="shared" si="99"/>
        <v>P0266|Feb</v>
      </c>
    </row>
    <row r="3196" spans="1:10" ht="15" customHeight="1" x14ac:dyDescent="0.25">
      <c r="A3196" s="2" t="s">
        <v>567</v>
      </c>
      <c r="B3196" s="2" t="s">
        <v>13</v>
      </c>
      <c r="C3196" s="4">
        <v>11.3412310583247</v>
      </c>
      <c r="D3196" s="4">
        <v>11.58</v>
      </c>
      <c r="E3196" s="4">
        <v>527.35975330651195</v>
      </c>
      <c r="F3196" s="4">
        <v>83.179015635163495</v>
      </c>
      <c r="G3196" s="4">
        <v>85.96</v>
      </c>
      <c r="H3196" s="4">
        <v>55.84</v>
      </c>
      <c r="I3196" s="5">
        <f t="shared" si="98"/>
        <v>775.26000000000022</v>
      </c>
      <c r="J3196" s="11" t="str">
        <f t="shared" si="99"/>
        <v>P0266|Mar</v>
      </c>
    </row>
    <row r="3197" spans="1:10" ht="15" customHeight="1" x14ac:dyDescent="0.25">
      <c r="A3197" s="2" t="s">
        <v>569</v>
      </c>
      <c r="B3197" s="2" t="s">
        <v>2</v>
      </c>
      <c r="C3197" s="4">
        <v>53.802023537677897</v>
      </c>
      <c r="D3197" s="4">
        <v>12.01</v>
      </c>
      <c r="E3197" s="4">
        <v>664.63797646232194</v>
      </c>
      <c r="F3197" s="4">
        <v>0</v>
      </c>
      <c r="G3197" s="4">
        <v>85.96</v>
      </c>
      <c r="H3197" s="4">
        <v>99.37</v>
      </c>
      <c r="I3197" s="5">
        <f t="shared" si="98"/>
        <v>915.77999999999986</v>
      </c>
      <c r="J3197" s="11" t="str">
        <f t="shared" si="99"/>
        <v>P0267|Apr</v>
      </c>
    </row>
    <row r="3198" spans="1:10" ht="15" customHeight="1" x14ac:dyDescent="0.25">
      <c r="A3198" s="2" t="s">
        <v>569</v>
      </c>
      <c r="B3198" s="2" t="s">
        <v>3</v>
      </c>
      <c r="C3198" s="4">
        <v>62.941709347361098</v>
      </c>
      <c r="D3198" s="4">
        <v>13.14</v>
      </c>
      <c r="E3198" s="4">
        <v>663.42829065263902</v>
      </c>
      <c r="F3198" s="4">
        <v>0</v>
      </c>
      <c r="G3198" s="4">
        <v>85.96</v>
      </c>
      <c r="H3198" s="4">
        <v>646.23</v>
      </c>
      <c r="I3198" s="5">
        <f t="shared" si="98"/>
        <v>1471.7000000000003</v>
      </c>
      <c r="J3198" s="11" t="str">
        <f t="shared" si="99"/>
        <v>P0267|May</v>
      </c>
    </row>
    <row r="3199" spans="1:10" ht="15" customHeight="1" x14ac:dyDescent="0.25">
      <c r="A3199" s="2" t="s">
        <v>569</v>
      </c>
      <c r="B3199" s="2" t="s">
        <v>4</v>
      </c>
      <c r="C3199" s="4">
        <v>83.131105990783396</v>
      </c>
      <c r="D3199" s="4">
        <v>14.52</v>
      </c>
      <c r="E3199" s="4">
        <v>624.71889400921702</v>
      </c>
      <c r="F3199" s="4">
        <v>0</v>
      </c>
      <c r="G3199" s="4">
        <v>85.96</v>
      </c>
      <c r="H3199" s="4">
        <v>837.3</v>
      </c>
      <c r="I3199" s="5">
        <f t="shared" si="98"/>
        <v>1645.6300000000006</v>
      </c>
      <c r="J3199" s="11" t="str">
        <f t="shared" si="99"/>
        <v>P0267|Jun</v>
      </c>
    </row>
    <row r="3200" spans="1:10" ht="15" customHeight="1" x14ac:dyDescent="0.25">
      <c r="A3200" s="2" t="s">
        <v>569</v>
      </c>
      <c r="B3200" s="2" t="s">
        <v>5</v>
      </c>
      <c r="C3200" s="4">
        <v>61.792456443258502</v>
      </c>
      <c r="D3200" s="4">
        <v>11.03</v>
      </c>
      <c r="E3200" s="4">
        <v>820.89754355674097</v>
      </c>
      <c r="F3200" s="4">
        <v>0</v>
      </c>
      <c r="G3200" s="4">
        <v>85.96</v>
      </c>
      <c r="H3200" s="4">
        <v>2244.4299999999998</v>
      </c>
      <c r="I3200" s="5">
        <f t="shared" si="98"/>
        <v>3224.1099999999992</v>
      </c>
      <c r="J3200" s="11" t="str">
        <f t="shared" si="99"/>
        <v>P0267|Jul</v>
      </c>
    </row>
    <row r="3201" spans="1:10" ht="15" customHeight="1" x14ac:dyDescent="0.25">
      <c r="A3201" s="2" t="s">
        <v>569</v>
      </c>
      <c r="B3201" s="2" t="s">
        <v>6</v>
      </c>
      <c r="C3201" s="4">
        <v>76.102906154231604</v>
      </c>
      <c r="D3201" s="4">
        <v>14.54</v>
      </c>
      <c r="E3201" s="4">
        <v>804.65709384576803</v>
      </c>
      <c r="F3201" s="4">
        <v>0</v>
      </c>
      <c r="G3201" s="4">
        <v>85.96</v>
      </c>
      <c r="H3201" s="4">
        <v>2070.33</v>
      </c>
      <c r="I3201" s="5">
        <f t="shared" si="98"/>
        <v>3051.5899999999997</v>
      </c>
      <c r="J3201" s="11" t="str">
        <f t="shared" si="99"/>
        <v>P0267|Aug</v>
      </c>
    </row>
    <row r="3202" spans="1:10" ht="15" customHeight="1" x14ac:dyDescent="0.25">
      <c r="A3202" s="2" t="s">
        <v>569</v>
      </c>
      <c r="B3202" s="2" t="s">
        <v>7</v>
      </c>
      <c r="C3202" s="4">
        <v>59.433344749521098</v>
      </c>
      <c r="D3202" s="4">
        <v>21.24</v>
      </c>
      <c r="E3202" s="4">
        <v>658.05665525047903</v>
      </c>
      <c r="F3202" s="4">
        <v>0</v>
      </c>
      <c r="G3202" s="4">
        <v>85.96</v>
      </c>
      <c r="H3202" s="4">
        <v>443.25</v>
      </c>
      <c r="I3202" s="5">
        <f t="shared" si="98"/>
        <v>1267.94</v>
      </c>
      <c r="J3202" s="11" t="str">
        <f t="shared" si="99"/>
        <v>P0267|Sep</v>
      </c>
    </row>
    <row r="3203" spans="1:10" ht="15" customHeight="1" x14ac:dyDescent="0.25">
      <c r="A3203" s="2" t="s">
        <v>569</v>
      </c>
      <c r="B3203" s="2" t="s">
        <v>8</v>
      </c>
      <c r="C3203" s="4">
        <v>72.2149460313844</v>
      </c>
      <c r="D3203" s="4">
        <v>15.9</v>
      </c>
      <c r="E3203" s="4">
        <v>649.58505396861597</v>
      </c>
      <c r="F3203" s="4">
        <v>0</v>
      </c>
      <c r="G3203" s="4">
        <v>85.96</v>
      </c>
      <c r="H3203" s="4">
        <v>306.58</v>
      </c>
      <c r="I3203" s="5">
        <f t="shared" si="98"/>
        <v>1130.2400000000005</v>
      </c>
      <c r="J3203" s="11" t="str">
        <f t="shared" si="99"/>
        <v>P0267|Oct</v>
      </c>
    </row>
    <row r="3204" spans="1:10" ht="15" customHeight="1" x14ac:dyDescent="0.25">
      <c r="A3204" s="2" t="s">
        <v>569</v>
      </c>
      <c r="B3204" s="2" t="s">
        <v>9</v>
      </c>
      <c r="C3204" s="4">
        <v>260.178566245421</v>
      </c>
      <c r="D3204" s="4">
        <v>16.239999999999998</v>
      </c>
      <c r="E3204" s="4">
        <v>535.33290098680197</v>
      </c>
      <c r="F3204" s="4">
        <v>171.018532767777</v>
      </c>
      <c r="G3204" s="4">
        <v>85.96</v>
      </c>
      <c r="H3204" s="4">
        <v>79.11</v>
      </c>
      <c r="I3204" s="5">
        <f t="shared" si="98"/>
        <v>1147.8399999999999</v>
      </c>
      <c r="J3204" s="11" t="str">
        <f t="shared" si="99"/>
        <v>P0267|Nov</v>
      </c>
    </row>
    <row r="3205" spans="1:10" ht="15" customHeight="1" x14ac:dyDescent="0.25">
      <c r="A3205" s="2" t="s">
        <v>569</v>
      </c>
      <c r="B3205" s="2" t="s">
        <v>10</v>
      </c>
      <c r="C3205" s="4">
        <v>39.871307929969099</v>
      </c>
      <c r="D3205" s="4">
        <v>5.44</v>
      </c>
      <c r="E3205" s="4">
        <v>1309.70200684722</v>
      </c>
      <c r="F3205" s="4">
        <v>139.466685222813</v>
      </c>
      <c r="G3205" s="4">
        <v>85.96</v>
      </c>
      <c r="H3205" s="4">
        <v>139.59</v>
      </c>
      <c r="I3205" s="5">
        <f t="shared" ref="I3205:I3268" si="100">SUM(C3205:H3205)</f>
        <v>1720.0300000000022</v>
      </c>
      <c r="J3205" s="11" t="str">
        <f t="shared" ref="J3205:J3268" si="101">A3205&amp;"|"&amp;B3205</f>
        <v>P0267|Dec</v>
      </c>
    </row>
    <row r="3206" spans="1:10" ht="15" customHeight="1" x14ac:dyDescent="0.25">
      <c r="A3206" s="2" t="s">
        <v>569</v>
      </c>
      <c r="B3206" s="2" t="s">
        <v>11</v>
      </c>
      <c r="C3206" s="4">
        <v>45.141212807945898</v>
      </c>
      <c r="D3206" s="4">
        <v>17.89</v>
      </c>
      <c r="E3206" s="4">
        <v>1139.7110296669</v>
      </c>
      <c r="F3206" s="4">
        <v>145.63775752515599</v>
      </c>
      <c r="G3206" s="4">
        <v>85.96</v>
      </c>
      <c r="H3206" s="4">
        <v>139.59</v>
      </c>
      <c r="I3206" s="5">
        <f t="shared" si="100"/>
        <v>1573.9300000000019</v>
      </c>
      <c r="J3206" s="11" t="str">
        <f t="shared" si="101"/>
        <v>P0267|Jan</v>
      </c>
    </row>
    <row r="3207" spans="1:10" ht="15" customHeight="1" x14ac:dyDescent="0.25">
      <c r="A3207" s="2" t="s">
        <v>569</v>
      </c>
      <c r="B3207" s="2" t="s">
        <v>12</v>
      </c>
      <c r="C3207" s="4">
        <v>45.325059953598299</v>
      </c>
      <c r="D3207" s="4">
        <v>13.43</v>
      </c>
      <c r="E3207" s="4">
        <v>1139.25540449706</v>
      </c>
      <c r="F3207" s="4">
        <v>145.57953554933999</v>
      </c>
      <c r="G3207" s="4">
        <v>85.96</v>
      </c>
      <c r="H3207" s="4">
        <v>139.59</v>
      </c>
      <c r="I3207" s="5">
        <f t="shared" si="100"/>
        <v>1569.1399999999983</v>
      </c>
      <c r="J3207" s="11" t="str">
        <f t="shared" si="101"/>
        <v>P0267|Feb</v>
      </c>
    </row>
    <row r="3208" spans="1:10" ht="15" customHeight="1" x14ac:dyDescent="0.25">
      <c r="A3208" s="2" t="s">
        <v>569</v>
      </c>
      <c r="B3208" s="2" t="s">
        <v>13</v>
      </c>
      <c r="C3208" s="4">
        <v>36.147832447863003</v>
      </c>
      <c r="D3208" s="4">
        <v>14.56</v>
      </c>
      <c r="E3208" s="4">
        <v>963.53564348584598</v>
      </c>
      <c r="F3208" s="4">
        <v>153.90652406629101</v>
      </c>
      <c r="G3208" s="4">
        <v>85.96</v>
      </c>
      <c r="H3208" s="4">
        <v>139.59</v>
      </c>
      <c r="I3208" s="5">
        <f t="shared" si="100"/>
        <v>1393.7</v>
      </c>
      <c r="J3208" s="11" t="str">
        <f t="shared" si="101"/>
        <v>P0267|Mar</v>
      </c>
    </row>
    <row r="3209" spans="1:10" ht="15" customHeight="1" x14ac:dyDescent="0.25">
      <c r="A3209" s="2" t="s">
        <v>571</v>
      </c>
      <c r="B3209" s="2" t="s">
        <v>2</v>
      </c>
      <c r="C3209" s="4">
        <v>38.980592577404103</v>
      </c>
      <c r="D3209" s="4">
        <v>4.04</v>
      </c>
      <c r="E3209" s="4">
        <v>359.56940742259599</v>
      </c>
      <c r="F3209" s="4">
        <v>0</v>
      </c>
      <c r="G3209" s="4">
        <v>85.96</v>
      </c>
      <c r="H3209" s="4">
        <v>39.75</v>
      </c>
      <c r="I3209" s="5">
        <f t="shared" si="100"/>
        <v>528.30000000000007</v>
      </c>
      <c r="J3209" s="11" t="str">
        <f t="shared" si="101"/>
        <v>P0268|Apr</v>
      </c>
    </row>
    <row r="3210" spans="1:10" ht="15" customHeight="1" x14ac:dyDescent="0.25">
      <c r="A3210" s="2" t="s">
        <v>571</v>
      </c>
      <c r="B3210" s="2" t="s">
        <v>3</v>
      </c>
      <c r="C3210" s="4">
        <v>15.5659851827641</v>
      </c>
      <c r="D3210" s="4">
        <v>8.26</v>
      </c>
      <c r="E3210" s="4">
        <v>361.90401481723597</v>
      </c>
      <c r="F3210" s="4">
        <v>0</v>
      </c>
      <c r="G3210" s="4">
        <v>85.96</v>
      </c>
      <c r="H3210" s="4">
        <v>258.49</v>
      </c>
      <c r="I3210" s="5">
        <f t="shared" si="100"/>
        <v>730.18000000000006</v>
      </c>
      <c r="J3210" s="11" t="str">
        <f t="shared" si="101"/>
        <v>P0268|May</v>
      </c>
    </row>
    <row r="3211" spans="1:10" ht="15" customHeight="1" x14ac:dyDescent="0.25">
      <c r="A3211" s="2" t="s">
        <v>571</v>
      </c>
      <c r="B3211" s="2" t="s">
        <v>4</v>
      </c>
      <c r="C3211" s="4">
        <v>35.093114382785998</v>
      </c>
      <c r="D3211" s="4">
        <v>4.04</v>
      </c>
      <c r="E3211" s="4">
        <v>338.24688561721399</v>
      </c>
      <c r="F3211" s="4">
        <v>0</v>
      </c>
      <c r="G3211" s="4">
        <v>85.96</v>
      </c>
      <c r="H3211" s="4">
        <v>334.92</v>
      </c>
      <c r="I3211" s="5">
        <f t="shared" si="100"/>
        <v>798.26</v>
      </c>
      <c r="J3211" s="11" t="str">
        <f t="shared" si="101"/>
        <v>P0268|Jun</v>
      </c>
    </row>
    <row r="3212" spans="1:10" ht="15" customHeight="1" x14ac:dyDescent="0.25">
      <c r="A3212" s="2" t="s">
        <v>571</v>
      </c>
      <c r="B3212" s="2" t="s">
        <v>5</v>
      </c>
      <c r="C3212" s="4">
        <v>18.879376498801001</v>
      </c>
      <c r="D3212" s="4">
        <v>5.57</v>
      </c>
      <c r="E3212" s="4">
        <v>444.22062350119899</v>
      </c>
      <c r="F3212" s="4">
        <v>0</v>
      </c>
      <c r="G3212" s="4">
        <v>85.96</v>
      </c>
      <c r="H3212" s="4">
        <v>897.77</v>
      </c>
      <c r="I3212" s="5">
        <f t="shared" si="100"/>
        <v>1452.4</v>
      </c>
      <c r="J3212" s="11" t="str">
        <f t="shared" si="101"/>
        <v>P0268|Jul</v>
      </c>
    </row>
    <row r="3213" spans="1:10" ht="15" customHeight="1" x14ac:dyDescent="0.25">
      <c r="A3213" s="2" t="s">
        <v>571</v>
      </c>
      <c r="B3213" s="2" t="s">
        <v>6</v>
      </c>
      <c r="C3213" s="4">
        <v>12.962617338487</v>
      </c>
      <c r="D3213" s="4">
        <v>4.04</v>
      </c>
      <c r="E3213" s="4">
        <v>447.337382661513</v>
      </c>
      <c r="F3213" s="4">
        <v>0</v>
      </c>
      <c r="G3213" s="4">
        <v>85.96</v>
      </c>
      <c r="H3213" s="4">
        <v>828.13</v>
      </c>
      <c r="I3213" s="5">
        <f t="shared" si="100"/>
        <v>1378.43</v>
      </c>
      <c r="J3213" s="11" t="str">
        <f t="shared" si="101"/>
        <v>P0268|Aug</v>
      </c>
    </row>
    <row r="3214" spans="1:10" ht="15" customHeight="1" x14ac:dyDescent="0.25">
      <c r="A3214" s="2" t="s">
        <v>571</v>
      </c>
      <c r="B3214" s="2" t="s">
        <v>7</v>
      </c>
      <c r="C3214" s="4">
        <v>55.145594412425503</v>
      </c>
      <c r="D3214" s="4">
        <v>5.12</v>
      </c>
      <c r="E3214" s="4">
        <v>337.70440558757502</v>
      </c>
      <c r="F3214" s="4">
        <v>0</v>
      </c>
      <c r="G3214" s="4">
        <v>85.96</v>
      </c>
      <c r="H3214" s="4">
        <v>177.3</v>
      </c>
      <c r="I3214" s="5">
        <f t="shared" si="100"/>
        <v>661.23000000000047</v>
      </c>
      <c r="J3214" s="11" t="str">
        <f t="shared" si="101"/>
        <v>P0268|Sep</v>
      </c>
    </row>
    <row r="3215" spans="1:10" ht="15" customHeight="1" x14ac:dyDescent="0.25">
      <c r="A3215" s="2" t="s">
        <v>571</v>
      </c>
      <c r="B3215" s="2" t="s">
        <v>8</v>
      </c>
      <c r="C3215" s="4">
        <v>15.541242577763301</v>
      </c>
      <c r="D3215" s="4">
        <v>4.0999999999999996</v>
      </c>
      <c r="E3215" s="4">
        <v>361.328757422237</v>
      </c>
      <c r="F3215" s="4">
        <v>0</v>
      </c>
      <c r="G3215" s="4">
        <v>85.96</v>
      </c>
      <c r="H3215" s="4">
        <v>122.63</v>
      </c>
      <c r="I3215" s="5">
        <f t="shared" si="100"/>
        <v>589.56000000000029</v>
      </c>
      <c r="J3215" s="11" t="str">
        <f t="shared" si="101"/>
        <v>P0268|Oct</v>
      </c>
    </row>
    <row r="3216" spans="1:10" ht="15" customHeight="1" x14ac:dyDescent="0.25">
      <c r="A3216" s="2" t="s">
        <v>571</v>
      </c>
      <c r="B3216" s="2" t="s">
        <v>9</v>
      </c>
      <c r="C3216" s="4">
        <v>32.89694761733</v>
      </c>
      <c r="D3216" s="4">
        <v>6.37</v>
      </c>
      <c r="E3216" s="4">
        <v>321.83784217065403</v>
      </c>
      <c r="F3216" s="4">
        <v>101.52521021201601</v>
      </c>
      <c r="G3216" s="4">
        <v>85.96</v>
      </c>
      <c r="H3216" s="4">
        <v>31.64</v>
      </c>
      <c r="I3216" s="5">
        <f t="shared" si="100"/>
        <v>580.23</v>
      </c>
      <c r="J3216" s="11" t="str">
        <f t="shared" si="101"/>
        <v>P0268|Nov</v>
      </c>
    </row>
    <row r="3217" spans="1:10" ht="15" customHeight="1" x14ac:dyDescent="0.25">
      <c r="A3217" s="2" t="s">
        <v>571</v>
      </c>
      <c r="B3217" s="2" t="s">
        <v>10</v>
      </c>
      <c r="C3217" s="4">
        <v>11.084466078490999</v>
      </c>
      <c r="D3217" s="4">
        <v>9.0299999999999994</v>
      </c>
      <c r="E3217" s="4">
        <v>718.99239428049896</v>
      </c>
      <c r="F3217" s="4">
        <v>75.603139641010003</v>
      </c>
      <c r="G3217" s="4">
        <v>85.96</v>
      </c>
      <c r="H3217" s="4">
        <v>55.84</v>
      </c>
      <c r="I3217" s="5">
        <f t="shared" si="100"/>
        <v>956.51</v>
      </c>
      <c r="J3217" s="11" t="str">
        <f t="shared" si="101"/>
        <v>P0268|Dec</v>
      </c>
    </row>
    <row r="3218" spans="1:10" ht="15" customHeight="1" x14ac:dyDescent="0.25">
      <c r="A3218" s="2" t="s">
        <v>571</v>
      </c>
      <c r="B3218" s="2" t="s">
        <v>11</v>
      </c>
      <c r="C3218" s="4">
        <v>10.4916263174813</v>
      </c>
      <c r="D3218" s="4">
        <v>4.04</v>
      </c>
      <c r="E3218" s="4">
        <v>731.78054103436</v>
      </c>
      <c r="F3218" s="4">
        <v>76.947832648158496</v>
      </c>
      <c r="G3218" s="4">
        <v>85.96</v>
      </c>
      <c r="H3218" s="4">
        <v>55.84</v>
      </c>
      <c r="I3218" s="5">
        <f t="shared" si="100"/>
        <v>965.05999999999983</v>
      </c>
      <c r="J3218" s="11" t="str">
        <f t="shared" si="101"/>
        <v>P0268|Jan</v>
      </c>
    </row>
    <row r="3219" spans="1:10" ht="15" customHeight="1" x14ac:dyDescent="0.25">
      <c r="A3219" s="2" t="s">
        <v>571</v>
      </c>
      <c r="B3219" s="2" t="s">
        <v>12</v>
      </c>
      <c r="C3219" s="4">
        <v>13.587562525990601</v>
      </c>
      <c r="D3219" s="4">
        <v>4.76</v>
      </c>
      <c r="E3219" s="4">
        <v>631.31230321392502</v>
      </c>
      <c r="F3219" s="4">
        <v>79.660134260084305</v>
      </c>
      <c r="G3219" s="4">
        <v>85.96</v>
      </c>
      <c r="H3219" s="4">
        <v>55.84</v>
      </c>
      <c r="I3219" s="5">
        <f t="shared" si="100"/>
        <v>871.12</v>
      </c>
      <c r="J3219" s="11" t="str">
        <f t="shared" si="101"/>
        <v>P0268|Feb</v>
      </c>
    </row>
    <row r="3220" spans="1:10" ht="15" customHeight="1" x14ac:dyDescent="0.25">
      <c r="A3220" s="2" t="s">
        <v>571</v>
      </c>
      <c r="B3220" s="2" t="s">
        <v>13</v>
      </c>
      <c r="C3220" s="4">
        <v>11.387188320605199</v>
      </c>
      <c r="D3220" s="4">
        <v>6.42</v>
      </c>
      <c r="E3220" s="4">
        <v>529.49673564769103</v>
      </c>
      <c r="F3220" s="4">
        <v>83.516076031704003</v>
      </c>
      <c r="G3220" s="4">
        <v>85.96</v>
      </c>
      <c r="H3220" s="4">
        <v>55.84</v>
      </c>
      <c r="I3220" s="5">
        <f t="shared" si="100"/>
        <v>772.62000000000023</v>
      </c>
      <c r="J3220" s="11" t="str">
        <f t="shared" si="101"/>
        <v>P0268|Mar</v>
      </c>
    </row>
    <row r="3221" spans="1:10" ht="15" customHeight="1" x14ac:dyDescent="0.25">
      <c r="A3221" s="2" t="s">
        <v>573</v>
      </c>
      <c r="B3221" s="2" t="s">
        <v>2</v>
      </c>
      <c r="C3221" s="4">
        <v>112.918193841597</v>
      </c>
      <c r="D3221" s="4">
        <v>17.18</v>
      </c>
      <c r="E3221" s="4">
        <v>471.611806158403</v>
      </c>
      <c r="F3221" s="4">
        <v>0</v>
      </c>
      <c r="G3221" s="4">
        <v>85.96</v>
      </c>
      <c r="H3221" s="4">
        <v>99.37</v>
      </c>
      <c r="I3221" s="5">
        <f t="shared" si="100"/>
        <v>787.04000000000008</v>
      </c>
      <c r="J3221" s="11" t="str">
        <f t="shared" si="101"/>
        <v>P0269|Apr</v>
      </c>
    </row>
    <row r="3222" spans="1:10" ht="15" customHeight="1" x14ac:dyDescent="0.25">
      <c r="A3222" s="2" t="s">
        <v>573</v>
      </c>
      <c r="B3222" s="2" t="s">
        <v>3</v>
      </c>
      <c r="C3222" s="4">
        <v>81.516182048040505</v>
      </c>
      <c r="D3222" s="4">
        <v>7.75</v>
      </c>
      <c r="E3222" s="4">
        <v>644.78381795196003</v>
      </c>
      <c r="F3222" s="4">
        <v>0</v>
      </c>
      <c r="G3222" s="4">
        <v>85.96</v>
      </c>
      <c r="H3222" s="4">
        <v>646.23</v>
      </c>
      <c r="I3222" s="5">
        <f t="shared" si="100"/>
        <v>1466.2400000000007</v>
      </c>
      <c r="J3222" s="11" t="str">
        <f t="shared" si="101"/>
        <v>P0269|May</v>
      </c>
    </row>
    <row r="3223" spans="1:10" ht="15" customHeight="1" x14ac:dyDescent="0.25">
      <c r="A3223" s="2" t="s">
        <v>573</v>
      </c>
      <c r="B3223" s="2" t="s">
        <v>4</v>
      </c>
      <c r="C3223" s="4">
        <v>255.58770819714999</v>
      </c>
      <c r="D3223" s="4">
        <v>12.12</v>
      </c>
      <c r="E3223" s="4">
        <v>565.03229180284995</v>
      </c>
      <c r="F3223" s="4">
        <v>0</v>
      </c>
      <c r="G3223" s="4">
        <v>85.96</v>
      </c>
      <c r="H3223" s="4">
        <v>837.3</v>
      </c>
      <c r="I3223" s="5">
        <f t="shared" si="100"/>
        <v>1756</v>
      </c>
      <c r="J3223" s="11" t="str">
        <f t="shared" si="101"/>
        <v>P0269|Jun</v>
      </c>
    </row>
    <row r="3224" spans="1:10" ht="15" customHeight="1" x14ac:dyDescent="0.25">
      <c r="A3224" s="2" t="s">
        <v>573</v>
      </c>
      <c r="B3224" s="2" t="s">
        <v>5</v>
      </c>
      <c r="C3224" s="4">
        <v>51.553979603797899</v>
      </c>
      <c r="D3224" s="4">
        <v>16.14</v>
      </c>
      <c r="E3224" s="4">
        <v>645.44602039620202</v>
      </c>
      <c r="F3224" s="4">
        <v>0</v>
      </c>
      <c r="G3224" s="4">
        <v>85.96</v>
      </c>
      <c r="H3224" s="4">
        <v>2244.4299999999998</v>
      </c>
      <c r="I3224" s="5">
        <f t="shared" si="100"/>
        <v>3043.5299999999997</v>
      </c>
      <c r="J3224" s="11" t="str">
        <f t="shared" si="101"/>
        <v>P0269|Jul</v>
      </c>
    </row>
    <row r="3225" spans="1:10" ht="15" customHeight="1" x14ac:dyDescent="0.25">
      <c r="A3225" s="2" t="s">
        <v>573</v>
      </c>
      <c r="B3225" s="2" t="s">
        <v>6</v>
      </c>
      <c r="C3225" s="4">
        <v>56.223569514042701</v>
      </c>
      <c r="D3225" s="4">
        <v>20.8</v>
      </c>
      <c r="E3225" s="4">
        <v>652.22643048595705</v>
      </c>
      <c r="F3225" s="4">
        <v>0</v>
      </c>
      <c r="G3225" s="4">
        <v>85.96</v>
      </c>
      <c r="H3225" s="4">
        <v>2070.33</v>
      </c>
      <c r="I3225" s="5">
        <f t="shared" si="100"/>
        <v>2885.54</v>
      </c>
      <c r="J3225" s="11" t="str">
        <f t="shared" si="101"/>
        <v>P0269|Aug</v>
      </c>
    </row>
    <row r="3226" spans="1:10" ht="15" customHeight="1" x14ac:dyDescent="0.25">
      <c r="A3226" s="2" t="s">
        <v>573</v>
      </c>
      <c r="B3226" s="2" t="s">
        <v>7</v>
      </c>
      <c r="C3226" s="4">
        <v>86.126290929357694</v>
      </c>
      <c r="D3226" s="4">
        <v>13.66</v>
      </c>
      <c r="E3226" s="4">
        <v>635.14370907064199</v>
      </c>
      <c r="F3226" s="4">
        <v>0</v>
      </c>
      <c r="G3226" s="4">
        <v>85.96</v>
      </c>
      <c r="H3226" s="4">
        <v>443.25</v>
      </c>
      <c r="I3226" s="5">
        <f t="shared" si="100"/>
        <v>1264.1399999999999</v>
      </c>
      <c r="J3226" s="11" t="str">
        <f t="shared" si="101"/>
        <v>P0269|Sep</v>
      </c>
    </row>
    <row r="3227" spans="1:10" ht="15" customHeight="1" x14ac:dyDescent="0.25">
      <c r="A3227" s="2" t="s">
        <v>573</v>
      </c>
      <c r="B3227" s="2" t="s">
        <v>8</v>
      </c>
      <c r="C3227" s="4">
        <v>54.589180375770702</v>
      </c>
      <c r="D3227" s="4">
        <v>11.65</v>
      </c>
      <c r="E3227" s="4">
        <v>657.65081962422903</v>
      </c>
      <c r="F3227" s="4">
        <v>0</v>
      </c>
      <c r="G3227" s="4">
        <v>85.96</v>
      </c>
      <c r="H3227" s="4">
        <v>306.58</v>
      </c>
      <c r="I3227" s="5">
        <f t="shared" si="100"/>
        <v>1116.4299999999998</v>
      </c>
      <c r="J3227" s="11" t="str">
        <f t="shared" si="101"/>
        <v>P0269|Oct</v>
      </c>
    </row>
    <row r="3228" spans="1:10" ht="15" customHeight="1" x14ac:dyDescent="0.25">
      <c r="A3228" s="2" t="s">
        <v>573</v>
      </c>
      <c r="B3228" s="2" t="s">
        <v>9</v>
      </c>
      <c r="C3228" s="4">
        <v>59.552197599055702</v>
      </c>
      <c r="D3228" s="4">
        <v>11.85</v>
      </c>
      <c r="E3228" s="4">
        <v>587.34377157620395</v>
      </c>
      <c r="F3228" s="4">
        <v>187.63403082473999</v>
      </c>
      <c r="G3228" s="4">
        <v>85.96</v>
      </c>
      <c r="H3228" s="4">
        <v>79.11</v>
      </c>
      <c r="I3228" s="5">
        <f t="shared" si="100"/>
        <v>1011.4499999999997</v>
      </c>
      <c r="J3228" s="11" t="str">
        <f t="shared" si="101"/>
        <v>P0269|Nov</v>
      </c>
    </row>
    <row r="3229" spans="1:10" ht="15" customHeight="1" x14ac:dyDescent="0.25">
      <c r="A3229" s="2" t="s">
        <v>573</v>
      </c>
      <c r="B3229" s="2" t="s">
        <v>10</v>
      </c>
      <c r="C3229" s="4">
        <v>45.770381781472103</v>
      </c>
      <c r="D3229" s="4">
        <v>12.96</v>
      </c>
      <c r="E3229" s="4">
        <v>971.02656213126397</v>
      </c>
      <c r="F3229" s="4">
        <v>155.10305608726401</v>
      </c>
      <c r="G3229" s="4">
        <v>85.96</v>
      </c>
      <c r="H3229" s="4">
        <v>139.59</v>
      </c>
      <c r="I3229" s="5">
        <f t="shared" si="100"/>
        <v>1410.41</v>
      </c>
      <c r="J3229" s="11" t="str">
        <f t="shared" si="101"/>
        <v>P0269|Dec</v>
      </c>
    </row>
    <row r="3230" spans="1:10" ht="15" customHeight="1" x14ac:dyDescent="0.25">
      <c r="A3230" s="2" t="s">
        <v>573</v>
      </c>
      <c r="B3230" s="2" t="s">
        <v>11</v>
      </c>
      <c r="C3230" s="4">
        <v>56.1374589801597</v>
      </c>
      <c r="D3230" s="4">
        <v>12.62</v>
      </c>
      <c r="E3230" s="4">
        <v>980.35020932470002</v>
      </c>
      <c r="F3230" s="4">
        <v>156.59233169513999</v>
      </c>
      <c r="G3230" s="4">
        <v>85.96</v>
      </c>
      <c r="H3230" s="4">
        <v>139.59</v>
      </c>
      <c r="I3230" s="5">
        <f t="shared" si="100"/>
        <v>1431.2499999999998</v>
      </c>
      <c r="J3230" s="11" t="str">
        <f t="shared" si="101"/>
        <v>P0269|Jan</v>
      </c>
    </row>
    <row r="3231" spans="1:10" ht="15" customHeight="1" x14ac:dyDescent="0.25">
      <c r="A3231" s="2" t="s">
        <v>573</v>
      </c>
      <c r="B3231" s="2" t="s">
        <v>12</v>
      </c>
      <c r="C3231" s="4">
        <v>72.431628527101694</v>
      </c>
      <c r="D3231" s="4">
        <v>22.51</v>
      </c>
      <c r="E3231" s="4">
        <v>783.312615145932</v>
      </c>
      <c r="F3231" s="4">
        <v>166.825756326966</v>
      </c>
      <c r="G3231" s="4">
        <v>85.96</v>
      </c>
      <c r="H3231" s="4">
        <v>139.59</v>
      </c>
      <c r="I3231" s="5">
        <f t="shared" si="100"/>
        <v>1270.6299999999997</v>
      </c>
      <c r="J3231" s="11" t="str">
        <f t="shared" si="101"/>
        <v>P0269|Feb</v>
      </c>
    </row>
    <row r="3232" spans="1:10" ht="15" customHeight="1" x14ac:dyDescent="0.25">
      <c r="A3232" s="2" t="s">
        <v>573</v>
      </c>
      <c r="B3232" s="2" t="s">
        <v>13</v>
      </c>
      <c r="C3232" s="4">
        <v>56.926540537879703</v>
      </c>
      <c r="D3232" s="4">
        <v>13.87</v>
      </c>
      <c r="E3232" s="4">
        <v>782.57483222027099</v>
      </c>
      <c r="F3232" s="4">
        <v>166.66862724184901</v>
      </c>
      <c r="G3232" s="4">
        <v>85.96</v>
      </c>
      <c r="H3232" s="4">
        <v>139.59</v>
      </c>
      <c r="I3232" s="5">
        <f t="shared" si="100"/>
        <v>1245.5899999999997</v>
      </c>
      <c r="J3232" s="11" t="str">
        <f t="shared" si="101"/>
        <v>P0269|Mar</v>
      </c>
    </row>
    <row r="3233" spans="1:10" ht="15" customHeight="1" x14ac:dyDescent="0.25">
      <c r="A3233" s="2" t="s">
        <v>575</v>
      </c>
      <c r="B3233" s="2" t="s">
        <v>2</v>
      </c>
      <c r="C3233" s="4">
        <v>23.172969782397999</v>
      </c>
      <c r="D3233" s="4">
        <v>5.55</v>
      </c>
      <c r="E3233" s="4">
        <v>454.20703021760198</v>
      </c>
      <c r="F3233" s="4">
        <v>0</v>
      </c>
      <c r="G3233" s="4">
        <v>85.96</v>
      </c>
      <c r="H3233" s="4">
        <v>59.62</v>
      </c>
      <c r="I3233" s="5">
        <f t="shared" si="100"/>
        <v>628.51</v>
      </c>
      <c r="J3233" s="11" t="str">
        <f t="shared" si="101"/>
        <v>P0270|Apr</v>
      </c>
    </row>
    <row r="3234" spans="1:10" ht="15" customHeight="1" x14ac:dyDescent="0.25">
      <c r="A3234" s="2" t="s">
        <v>575</v>
      </c>
      <c r="B3234" s="2" t="s">
        <v>3</v>
      </c>
      <c r="C3234" s="4">
        <v>41.374193548387098</v>
      </c>
      <c r="D3234" s="4">
        <v>6.65</v>
      </c>
      <c r="E3234" s="4">
        <v>541.62580645161302</v>
      </c>
      <c r="F3234" s="4">
        <v>0</v>
      </c>
      <c r="G3234" s="4">
        <v>85.96</v>
      </c>
      <c r="H3234" s="4">
        <v>387.74</v>
      </c>
      <c r="I3234" s="5">
        <f t="shared" si="100"/>
        <v>1063.3500000000001</v>
      </c>
      <c r="J3234" s="11" t="str">
        <f t="shared" si="101"/>
        <v>P0270|May</v>
      </c>
    </row>
    <row r="3235" spans="1:10" ht="15" customHeight="1" x14ac:dyDescent="0.25">
      <c r="A3235" s="2" t="s">
        <v>575</v>
      </c>
      <c r="B3235" s="2" t="s">
        <v>4</v>
      </c>
      <c r="C3235" s="4">
        <v>43.905533540424798</v>
      </c>
      <c r="D3235" s="4">
        <v>5.98</v>
      </c>
      <c r="E3235" s="4">
        <v>426.804466459575</v>
      </c>
      <c r="F3235" s="4">
        <v>0</v>
      </c>
      <c r="G3235" s="4">
        <v>85.96</v>
      </c>
      <c r="H3235" s="4">
        <v>502.38</v>
      </c>
      <c r="I3235" s="5">
        <f t="shared" si="100"/>
        <v>1065.0299999999997</v>
      </c>
      <c r="J3235" s="11" t="str">
        <f t="shared" si="101"/>
        <v>P0270|Jun</v>
      </c>
    </row>
    <row r="3236" spans="1:10" ht="15" customHeight="1" x14ac:dyDescent="0.25">
      <c r="A3236" s="2" t="s">
        <v>575</v>
      </c>
      <c r="B3236" s="2" t="s">
        <v>5</v>
      </c>
      <c r="C3236" s="4">
        <v>28.378102309746701</v>
      </c>
      <c r="D3236" s="4">
        <v>11.22</v>
      </c>
      <c r="E3236" s="4">
        <v>549.58189769025296</v>
      </c>
      <c r="F3236" s="4">
        <v>0</v>
      </c>
      <c r="G3236" s="4">
        <v>85.96</v>
      </c>
      <c r="H3236" s="4">
        <v>1346.66</v>
      </c>
      <c r="I3236" s="5">
        <f t="shared" si="100"/>
        <v>2021.7999999999997</v>
      </c>
      <c r="J3236" s="11" t="str">
        <f t="shared" si="101"/>
        <v>P0270|Jul</v>
      </c>
    </row>
    <row r="3237" spans="1:10" ht="15" customHeight="1" x14ac:dyDescent="0.25">
      <c r="A3237" s="2" t="s">
        <v>575</v>
      </c>
      <c r="B3237" s="2" t="s">
        <v>6</v>
      </c>
      <c r="C3237" s="4">
        <v>29.052390349593001</v>
      </c>
      <c r="D3237" s="4">
        <v>8.75</v>
      </c>
      <c r="E3237" s="4">
        <v>536.65760965040704</v>
      </c>
      <c r="F3237" s="4">
        <v>0</v>
      </c>
      <c r="G3237" s="4">
        <v>85.96</v>
      </c>
      <c r="H3237" s="4">
        <v>1242.2</v>
      </c>
      <c r="I3237" s="5">
        <f t="shared" si="100"/>
        <v>1902.6200000000001</v>
      </c>
      <c r="J3237" s="11" t="str">
        <f t="shared" si="101"/>
        <v>P0270|Aug</v>
      </c>
    </row>
    <row r="3238" spans="1:10" ht="15" customHeight="1" x14ac:dyDescent="0.25">
      <c r="A3238" s="2" t="s">
        <v>575</v>
      </c>
      <c r="B3238" s="2" t="s">
        <v>7</v>
      </c>
      <c r="C3238" s="4">
        <v>13.068792110263299</v>
      </c>
      <c r="D3238" s="4">
        <v>4.62</v>
      </c>
      <c r="E3238" s="4">
        <v>559.351207889737</v>
      </c>
      <c r="F3238" s="4">
        <v>0</v>
      </c>
      <c r="G3238" s="4">
        <v>85.96</v>
      </c>
      <c r="H3238" s="4">
        <v>265.95</v>
      </c>
      <c r="I3238" s="5">
        <f t="shared" si="100"/>
        <v>928.95000000000027</v>
      </c>
      <c r="J3238" s="11" t="str">
        <f t="shared" si="101"/>
        <v>P0270|Sep</v>
      </c>
    </row>
    <row r="3239" spans="1:10" ht="15" customHeight="1" x14ac:dyDescent="0.25">
      <c r="A3239" s="2" t="s">
        <v>575</v>
      </c>
      <c r="B3239" s="2" t="s">
        <v>8</v>
      </c>
      <c r="C3239" s="4">
        <v>18.5416007114273</v>
      </c>
      <c r="D3239" s="4">
        <v>5.23</v>
      </c>
      <c r="E3239" s="4">
        <v>449.99839928857301</v>
      </c>
      <c r="F3239" s="4">
        <v>0</v>
      </c>
      <c r="G3239" s="4">
        <v>85.96</v>
      </c>
      <c r="H3239" s="4">
        <v>183.95</v>
      </c>
      <c r="I3239" s="5">
        <f t="shared" si="100"/>
        <v>743.68000000000029</v>
      </c>
      <c r="J3239" s="11" t="str">
        <f t="shared" si="101"/>
        <v>P0270|Oct</v>
      </c>
    </row>
    <row r="3240" spans="1:10" ht="15" customHeight="1" x14ac:dyDescent="0.25">
      <c r="A3240" s="2" t="s">
        <v>575</v>
      </c>
      <c r="B3240" s="2" t="s">
        <v>9</v>
      </c>
      <c r="C3240" s="4">
        <v>47.647610602683898</v>
      </c>
      <c r="D3240" s="4">
        <v>4.46</v>
      </c>
      <c r="E3240" s="4">
        <v>520.84432642609897</v>
      </c>
      <c r="F3240" s="4">
        <v>109.538062971217</v>
      </c>
      <c r="G3240" s="4">
        <v>85.96</v>
      </c>
      <c r="H3240" s="4">
        <v>47.47</v>
      </c>
      <c r="I3240" s="5">
        <f t="shared" si="100"/>
        <v>815.91999999999985</v>
      </c>
      <c r="J3240" s="11" t="str">
        <f t="shared" si="101"/>
        <v>P0270|Nov</v>
      </c>
    </row>
    <row r="3241" spans="1:10" ht="15" customHeight="1" x14ac:dyDescent="0.25">
      <c r="A3241" s="2" t="s">
        <v>575</v>
      </c>
      <c r="B3241" s="2" t="s">
        <v>10</v>
      </c>
      <c r="C3241" s="4">
        <v>66.293396453418396</v>
      </c>
      <c r="D3241" s="4">
        <v>9.67</v>
      </c>
      <c r="E3241" s="4">
        <v>885.00455092326195</v>
      </c>
      <c r="F3241" s="4">
        <v>93.062052623319602</v>
      </c>
      <c r="G3241" s="4">
        <v>85.96</v>
      </c>
      <c r="H3241" s="4">
        <v>83.75</v>
      </c>
      <c r="I3241" s="5">
        <f t="shared" si="100"/>
        <v>1223.74</v>
      </c>
      <c r="J3241" s="11" t="str">
        <f t="shared" si="101"/>
        <v>P0270|Dec</v>
      </c>
    </row>
    <row r="3242" spans="1:10" ht="15" customHeight="1" x14ac:dyDescent="0.25">
      <c r="A3242" s="2" t="s">
        <v>575</v>
      </c>
      <c r="B3242" s="2" t="s">
        <v>11</v>
      </c>
      <c r="C3242" s="4">
        <v>333.57231539424299</v>
      </c>
      <c r="D3242" s="4">
        <v>4.04</v>
      </c>
      <c r="E3242" s="4">
        <v>835.736391801227</v>
      </c>
      <c r="F3242" s="4">
        <v>87.881292804530204</v>
      </c>
      <c r="G3242" s="4">
        <v>85.96</v>
      </c>
      <c r="H3242" s="4">
        <v>83.75</v>
      </c>
      <c r="I3242" s="5">
        <f t="shared" si="100"/>
        <v>1430.9400000000003</v>
      </c>
      <c r="J3242" s="11" t="str">
        <f t="shared" si="101"/>
        <v>P0270|Jan</v>
      </c>
    </row>
    <row r="3243" spans="1:10" ht="15" customHeight="1" x14ac:dyDescent="0.25">
      <c r="A3243" s="2" t="s">
        <v>575</v>
      </c>
      <c r="B3243" s="2" t="s">
        <v>12</v>
      </c>
      <c r="C3243" s="4">
        <v>46.252608485189199</v>
      </c>
      <c r="D3243" s="4">
        <v>15.82</v>
      </c>
      <c r="E3243" s="4">
        <v>773.98229259380696</v>
      </c>
      <c r="F3243" s="4">
        <v>97.665098921003704</v>
      </c>
      <c r="G3243" s="4">
        <v>85.96</v>
      </c>
      <c r="H3243" s="4">
        <v>83.75</v>
      </c>
      <c r="I3243" s="5">
        <f t="shared" si="100"/>
        <v>1103.4299999999998</v>
      </c>
      <c r="J3243" s="11" t="str">
        <f t="shared" si="101"/>
        <v>P0270|Feb</v>
      </c>
    </row>
    <row r="3244" spans="1:10" ht="15" customHeight="1" x14ac:dyDescent="0.25">
      <c r="A3244" s="2" t="s">
        <v>575</v>
      </c>
      <c r="B3244" s="2" t="s">
        <v>13</v>
      </c>
      <c r="C3244" s="4">
        <v>40.887983486123296</v>
      </c>
      <c r="D3244" s="4">
        <v>4.6900000000000004</v>
      </c>
      <c r="E3244" s="4">
        <v>763.99692327012394</v>
      </c>
      <c r="F3244" s="4">
        <v>96.405093243752404</v>
      </c>
      <c r="G3244" s="4">
        <v>85.96</v>
      </c>
      <c r="H3244" s="4">
        <v>83.75</v>
      </c>
      <c r="I3244" s="5">
        <f t="shared" si="100"/>
        <v>1075.6899999999996</v>
      </c>
      <c r="J3244" s="11" t="str">
        <f t="shared" si="101"/>
        <v>P0270|Mar</v>
      </c>
    </row>
    <row r="3245" spans="1:10" ht="15" customHeight="1" x14ac:dyDescent="0.25">
      <c r="A3245" s="2" t="s">
        <v>577</v>
      </c>
      <c r="B3245" s="2" t="s">
        <v>2</v>
      </c>
      <c r="C3245" s="4">
        <v>15.709904668518799</v>
      </c>
      <c r="D3245" s="4">
        <v>5.63</v>
      </c>
      <c r="E3245" s="4">
        <v>365.25009533148102</v>
      </c>
      <c r="F3245" s="4">
        <v>0</v>
      </c>
      <c r="G3245" s="4">
        <v>85.96</v>
      </c>
      <c r="H3245" s="4">
        <v>39.75</v>
      </c>
      <c r="I3245" s="5">
        <f t="shared" si="100"/>
        <v>512.29999999999973</v>
      </c>
      <c r="J3245" s="11" t="str">
        <f t="shared" si="101"/>
        <v>P0271|Apr</v>
      </c>
    </row>
    <row r="3246" spans="1:10" ht="15" customHeight="1" x14ac:dyDescent="0.25">
      <c r="A3246" s="2" t="s">
        <v>577</v>
      </c>
      <c r="B3246" s="2" t="s">
        <v>3</v>
      </c>
      <c r="C3246" s="4">
        <v>15.5148504657624</v>
      </c>
      <c r="D3246" s="4">
        <v>7.67</v>
      </c>
      <c r="E3246" s="4">
        <v>360.71514953423798</v>
      </c>
      <c r="F3246" s="4">
        <v>0</v>
      </c>
      <c r="G3246" s="4">
        <v>85.96</v>
      </c>
      <c r="H3246" s="4">
        <v>258.49</v>
      </c>
      <c r="I3246" s="5">
        <f t="shared" si="100"/>
        <v>728.35000000000036</v>
      </c>
      <c r="J3246" s="11" t="str">
        <f t="shared" si="101"/>
        <v>P0271|May</v>
      </c>
    </row>
    <row r="3247" spans="1:10" ht="15" customHeight="1" x14ac:dyDescent="0.25">
      <c r="A3247" s="2" t="s">
        <v>577</v>
      </c>
      <c r="B3247" s="2" t="s">
        <v>4</v>
      </c>
      <c r="C3247" s="4">
        <v>28.908661417322801</v>
      </c>
      <c r="D3247" s="4">
        <v>6.6</v>
      </c>
      <c r="E3247" s="4">
        <v>350.89133858267701</v>
      </c>
      <c r="F3247" s="4">
        <v>0</v>
      </c>
      <c r="G3247" s="4">
        <v>85.96</v>
      </c>
      <c r="H3247" s="4">
        <v>334.92</v>
      </c>
      <c r="I3247" s="5">
        <f t="shared" si="100"/>
        <v>807.27999999999975</v>
      </c>
      <c r="J3247" s="11" t="str">
        <f t="shared" si="101"/>
        <v>P0271|Jun</v>
      </c>
    </row>
    <row r="3248" spans="1:10" ht="15" customHeight="1" x14ac:dyDescent="0.25">
      <c r="A3248" s="2" t="s">
        <v>577</v>
      </c>
      <c r="B3248" s="2" t="s">
        <v>5</v>
      </c>
      <c r="C3248" s="4">
        <v>12.9328615090032</v>
      </c>
      <c r="D3248" s="4">
        <v>4.33</v>
      </c>
      <c r="E3248" s="4">
        <v>451.027138490997</v>
      </c>
      <c r="F3248" s="4">
        <v>0</v>
      </c>
      <c r="G3248" s="4">
        <v>85.96</v>
      </c>
      <c r="H3248" s="4">
        <v>897.77</v>
      </c>
      <c r="I3248" s="5">
        <f t="shared" si="100"/>
        <v>1452.0200000000002</v>
      </c>
      <c r="J3248" s="11" t="str">
        <f t="shared" si="101"/>
        <v>P0271|Jul</v>
      </c>
    </row>
    <row r="3249" spans="1:10" ht="15" customHeight="1" x14ac:dyDescent="0.25">
      <c r="A3249" s="2" t="s">
        <v>577</v>
      </c>
      <c r="B3249" s="2" t="s">
        <v>6</v>
      </c>
      <c r="C3249" s="4">
        <v>13.9274173644777</v>
      </c>
      <c r="D3249" s="4">
        <v>8.16</v>
      </c>
      <c r="E3249" s="4">
        <v>444.06258263552201</v>
      </c>
      <c r="F3249" s="4">
        <v>0</v>
      </c>
      <c r="G3249" s="4">
        <v>85.96</v>
      </c>
      <c r="H3249" s="4">
        <v>828.13</v>
      </c>
      <c r="I3249" s="5">
        <f t="shared" si="100"/>
        <v>1380.2399999999998</v>
      </c>
      <c r="J3249" s="11" t="str">
        <f t="shared" si="101"/>
        <v>P0271|Aug</v>
      </c>
    </row>
    <row r="3250" spans="1:10" ht="15" customHeight="1" x14ac:dyDescent="0.25">
      <c r="A3250" s="2" t="s">
        <v>577</v>
      </c>
      <c r="B3250" s="2" t="s">
        <v>7</v>
      </c>
      <c r="C3250" s="4">
        <v>34.148762465767597</v>
      </c>
      <c r="D3250" s="4">
        <v>4.04</v>
      </c>
      <c r="E3250" s="4">
        <v>342.85123753423198</v>
      </c>
      <c r="F3250" s="4">
        <v>0</v>
      </c>
      <c r="G3250" s="4">
        <v>85.96</v>
      </c>
      <c r="H3250" s="4">
        <v>177.3</v>
      </c>
      <c r="I3250" s="5">
        <f t="shared" si="100"/>
        <v>644.2999999999995</v>
      </c>
      <c r="J3250" s="11" t="str">
        <f t="shared" si="101"/>
        <v>P0271|Sep</v>
      </c>
    </row>
    <row r="3251" spans="1:10" ht="15" customHeight="1" x14ac:dyDescent="0.25">
      <c r="A3251" s="2" t="s">
        <v>577</v>
      </c>
      <c r="B3251" s="2" t="s">
        <v>8</v>
      </c>
      <c r="C3251" s="4">
        <v>20.668315891160798</v>
      </c>
      <c r="D3251" s="4">
        <v>4.04</v>
      </c>
      <c r="E3251" s="4">
        <v>352.141684108839</v>
      </c>
      <c r="F3251" s="4">
        <v>0</v>
      </c>
      <c r="G3251" s="4">
        <v>85.96</v>
      </c>
      <c r="H3251" s="4">
        <v>122.63</v>
      </c>
      <c r="I3251" s="5">
        <f t="shared" si="100"/>
        <v>585.43999999999983</v>
      </c>
      <c r="J3251" s="11" t="str">
        <f t="shared" si="101"/>
        <v>P0271|Oct</v>
      </c>
    </row>
    <row r="3252" spans="1:10" ht="15" customHeight="1" x14ac:dyDescent="0.25">
      <c r="A3252" s="2" t="s">
        <v>577</v>
      </c>
      <c r="B3252" s="2" t="s">
        <v>9</v>
      </c>
      <c r="C3252" s="4">
        <v>26.1604880133502</v>
      </c>
      <c r="D3252" s="4">
        <v>4.04</v>
      </c>
      <c r="E3252" s="4">
        <v>324.92913834506902</v>
      </c>
      <c r="F3252" s="4">
        <v>102.50037364158101</v>
      </c>
      <c r="G3252" s="4">
        <v>85.96</v>
      </c>
      <c r="H3252" s="4">
        <v>31.64</v>
      </c>
      <c r="I3252" s="5">
        <f t="shared" si="100"/>
        <v>575.23000000000025</v>
      </c>
      <c r="J3252" s="11" t="str">
        <f t="shared" si="101"/>
        <v>P0271|Nov</v>
      </c>
    </row>
    <row r="3253" spans="1:10" ht="15" customHeight="1" x14ac:dyDescent="0.25">
      <c r="A3253" s="2" t="s">
        <v>577</v>
      </c>
      <c r="B3253" s="2" t="s">
        <v>10</v>
      </c>
      <c r="C3253" s="4">
        <v>10.380334805190399</v>
      </c>
      <c r="D3253" s="4">
        <v>4.04</v>
      </c>
      <c r="E3253" s="4">
        <v>724.01806831447004</v>
      </c>
      <c r="F3253" s="4">
        <v>76.1315968803397</v>
      </c>
      <c r="G3253" s="4">
        <v>85.96</v>
      </c>
      <c r="H3253" s="4">
        <v>55.84</v>
      </c>
      <c r="I3253" s="5">
        <f t="shared" si="100"/>
        <v>956.37000000000012</v>
      </c>
      <c r="J3253" s="11" t="str">
        <f t="shared" si="101"/>
        <v>P0271|Dec</v>
      </c>
    </row>
    <row r="3254" spans="1:10" ht="15" customHeight="1" x14ac:dyDescent="0.25">
      <c r="A3254" s="2" t="s">
        <v>577</v>
      </c>
      <c r="B3254" s="2" t="s">
        <v>11</v>
      </c>
      <c r="C3254" s="4">
        <v>20.49198689528</v>
      </c>
      <c r="D3254" s="4">
        <v>4.93</v>
      </c>
      <c r="E3254" s="4">
        <v>634.06991799741002</v>
      </c>
      <c r="F3254" s="4">
        <v>80.0080951073096</v>
      </c>
      <c r="G3254" s="4">
        <v>85.96</v>
      </c>
      <c r="H3254" s="4">
        <v>55.84</v>
      </c>
      <c r="I3254" s="5">
        <f t="shared" si="100"/>
        <v>881.29999999999973</v>
      </c>
      <c r="J3254" s="11" t="str">
        <f t="shared" si="101"/>
        <v>P0271|Jan</v>
      </c>
    </row>
    <row r="3255" spans="1:10" ht="15" customHeight="1" x14ac:dyDescent="0.25">
      <c r="A3255" s="2" t="s">
        <v>577</v>
      </c>
      <c r="B3255" s="2" t="s">
        <v>12</v>
      </c>
      <c r="C3255" s="4">
        <v>18.728111679119198</v>
      </c>
      <c r="D3255" s="4">
        <v>7.81</v>
      </c>
      <c r="E3255" s="4">
        <v>629.99764058199003</v>
      </c>
      <c r="F3255" s="4">
        <v>79.494247738891104</v>
      </c>
      <c r="G3255" s="4">
        <v>85.96</v>
      </c>
      <c r="H3255" s="4">
        <v>55.84</v>
      </c>
      <c r="I3255" s="5">
        <f t="shared" si="100"/>
        <v>877.83000000000038</v>
      </c>
      <c r="J3255" s="11" t="str">
        <f t="shared" si="101"/>
        <v>P0271|Feb</v>
      </c>
    </row>
    <row r="3256" spans="1:10" ht="15" customHeight="1" x14ac:dyDescent="0.25">
      <c r="A3256" s="2" t="s">
        <v>577</v>
      </c>
      <c r="B3256" s="2" t="s">
        <v>13</v>
      </c>
      <c r="C3256" s="4">
        <v>28.151061035946299</v>
      </c>
      <c r="D3256" s="4">
        <v>6.49</v>
      </c>
      <c r="E3256" s="4">
        <v>522.91152953314395</v>
      </c>
      <c r="F3256" s="4">
        <v>82.477409430909603</v>
      </c>
      <c r="G3256" s="4">
        <v>85.96</v>
      </c>
      <c r="H3256" s="4">
        <v>55.84</v>
      </c>
      <c r="I3256" s="5">
        <f t="shared" si="100"/>
        <v>781.82999999999993</v>
      </c>
      <c r="J3256" s="11" t="str">
        <f t="shared" si="101"/>
        <v>P0271|Mar</v>
      </c>
    </row>
    <row r="3257" spans="1:10" ht="15" customHeight="1" x14ac:dyDescent="0.25">
      <c r="A3257" s="2" t="s">
        <v>579</v>
      </c>
      <c r="B3257" s="2" t="s">
        <v>2</v>
      </c>
      <c r="C3257" s="4">
        <v>14.921984820763001</v>
      </c>
      <c r="D3257" s="4">
        <v>4.04</v>
      </c>
      <c r="E3257" s="4">
        <v>275.968015179237</v>
      </c>
      <c r="F3257" s="4">
        <v>0</v>
      </c>
      <c r="G3257" s="4">
        <v>85.96</v>
      </c>
      <c r="H3257" s="4">
        <v>19.87</v>
      </c>
      <c r="I3257" s="5">
        <f t="shared" si="100"/>
        <v>400.76</v>
      </c>
      <c r="J3257" s="11" t="str">
        <f t="shared" si="101"/>
        <v>P0272|Apr</v>
      </c>
    </row>
    <row r="3258" spans="1:10" ht="15" customHeight="1" x14ac:dyDescent="0.25">
      <c r="A3258" s="2" t="s">
        <v>579</v>
      </c>
      <c r="B3258" s="2" t="s">
        <v>3</v>
      </c>
      <c r="C3258" s="4">
        <v>41.295632384031798</v>
      </c>
      <c r="D3258" s="4">
        <v>4.6900000000000004</v>
      </c>
      <c r="E3258" s="4">
        <v>277.68436761596797</v>
      </c>
      <c r="F3258" s="4">
        <v>0</v>
      </c>
      <c r="G3258" s="4">
        <v>85.96</v>
      </c>
      <c r="H3258" s="4">
        <v>129.25</v>
      </c>
      <c r="I3258" s="5">
        <f t="shared" si="100"/>
        <v>538.87999999999977</v>
      </c>
      <c r="J3258" s="11" t="str">
        <f t="shared" si="101"/>
        <v>P0272|May</v>
      </c>
    </row>
    <row r="3259" spans="1:10" ht="15" customHeight="1" x14ac:dyDescent="0.25">
      <c r="A3259" s="2" t="s">
        <v>579</v>
      </c>
      <c r="B3259" s="2" t="s">
        <v>4</v>
      </c>
      <c r="C3259" s="4">
        <v>15.302100697973801</v>
      </c>
      <c r="D3259" s="4">
        <v>10.32</v>
      </c>
      <c r="E3259" s="4">
        <v>282.99789930202598</v>
      </c>
      <c r="F3259" s="4">
        <v>0</v>
      </c>
      <c r="G3259" s="4">
        <v>85.96</v>
      </c>
      <c r="H3259" s="4">
        <v>167.46</v>
      </c>
      <c r="I3259" s="5">
        <f t="shared" si="100"/>
        <v>562.03999999999974</v>
      </c>
      <c r="J3259" s="11" t="str">
        <f t="shared" si="101"/>
        <v>P0272|Jun</v>
      </c>
    </row>
    <row r="3260" spans="1:10" ht="15" customHeight="1" x14ac:dyDescent="0.25">
      <c r="A3260" s="2" t="s">
        <v>579</v>
      </c>
      <c r="B3260" s="2" t="s">
        <v>5</v>
      </c>
      <c r="C3260" s="4">
        <v>182.40503550182299</v>
      </c>
      <c r="D3260" s="4">
        <v>4.04</v>
      </c>
      <c r="E3260" s="4">
        <v>211.83496449817699</v>
      </c>
      <c r="F3260" s="4">
        <v>0</v>
      </c>
      <c r="G3260" s="4">
        <v>85.96</v>
      </c>
      <c r="H3260" s="4">
        <v>448.89</v>
      </c>
      <c r="I3260" s="5">
        <f t="shared" si="100"/>
        <v>933.12999999999988</v>
      </c>
      <c r="J3260" s="11" t="str">
        <f t="shared" si="101"/>
        <v>P0272|Jul</v>
      </c>
    </row>
    <row r="3261" spans="1:10" ht="15" customHeight="1" x14ac:dyDescent="0.25">
      <c r="A3261" s="2" t="s">
        <v>579</v>
      </c>
      <c r="B3261" s="2" t="s">
        <v>6</v>
      </c>
      <c r="C3261" s="4">
        <v>14.601374263061601</v>
      </c>
      <c r="D3261" s="4">
        <v>8.77</v>
      </c>
      <c r="E3261" s="4">
        <v>270.038625736938</v>
      </c>
      <c r="F3261" s="4">
        <v>0</v>
      </c>
      <c r="G3261" s="4">
        <v>85.96</v>
      </c>
      <c r="H3261" s="4">
        <v>414.07</v>
      </c>
      <c r="I3261" s="5">
        <f t="shared" si="100"/>
        <v>793.4399999999996</v>
      </c>
      <c r="J3261" s="11" t="str">
        <f t="shared" si="101"/>
        <v>P0272|Aug</v>
      </c>
    </row>
    <row r="3262" spans="1:10" ht="15" customHeight="1" x14ac:dyDescent="0.25">
      <c r="A3262" s="2" t="s">
        <v>579</v>
      </c>
      <c r="B3262" s="2" t="s">
        <v>7</v>
      </c>
      <c r="C3262" s="4">
        <v>24.978882849846102</v>
      </c>
      <c r="D3262" s="4">
        <v>4.04</v>
      </c>
      <c r="E3262" s="4">
        <v>275.141117150154</v>
      </c>
      <c r="F3262" s="4">
        <v>0</v>
      </c>
      <c r="G3262" s="4">
        <v>85.96</v>
      </c>
      <c r="H3262" s="4">
        <v>88.65</v>
      </c>
      <c r="I3262" s="5">
        <f t="shared" si="100"/>
        <v>478.7700000000001</v>
      </c>
      <c r="J3262" s="11" t="str">
        <f t="shared" si="101"/>
        <v>P0272|Sep</v>
      </c>
    </row>
    <row r="3263" spans="1:10" ht="15" customHeight="1" x14ac:dyDescent="0.25">
      <c r="A3263" s="2" t="s">
        <v>579</v>
      </c>
      <c r="B3263" s="2" t="s">
        <v>8</v>
      </c>
      <c r="C3263" s="4">
        <v>23.069778597786001</v>
      </c>
      <c r="D3263" s="4">
        <v>4.04</v>
      </c>
      <c r="E3263" s="4">
        <v>274.64022140221402</v>
      </c>
      <c r="F3263" s="4">
        <v>0</v>
      </c>
      <c r="G3263" s="4">
        <v>85.96</v>
      </c>
      <c r="H3263" s="4">
        <v>61.32</v>
      </c>
      <c r="I3263" s="5">
        <f t="shared" si="100"/>
        <v>449.03</v>
      </c>
      <c r="J3263" s="11" t="str">
        <f t="shared" si="101"/>
        <v>P0272|Oct</v>
      </c>
    </row>
    <row r="3264" spans="1:10" ht="15" customHeight="1" x14ac:dyDescent="0.25">
      <c r="A3264" s="2" t="s">
        <v>579</v>
      </c>
      <c r="B3264" s="2" t="s">
        <v>9</v>
      </c>
      <c r="C3264" s="4">
        <v>26.1068447620952</v>
      </c>
      <c r="D3264" s="4">
        <v>4.04</v>
      </c>
      <c r="E3264" s="4">
        <v>249.48520591763301</v>
      </c>
      <c r="F3264" s="4">
        <v>80.957949320271894</v>
      </c>
      <c r="G3264" s="4">
        <v>85.96</v>
      </c>
      <c r="H3264" s="4">
        <v>15.82</v>
      </c>
      <c r="I3264" s="5">
        <f t="shared" si="100"/>
        <v>462.37000000000006</v>
      </c>
      <c r="J3264" s="11" t="str">
        <f t="shared" si="101"/>
        <v>P0272|Nov</v>
      </c>
    </row>
    <row r="3265" spans="1:10" ht="15" customHeight="1" x14ac:dyDescent="0.25">
      <c r="A3265" s="2" t="s">
        <v>579</v>
      </c>
      <c r="B3265" s="2" t="s">
        <v>10</v>
      </c>
      <c r="C3265" s="4">
        <v>12.1821552172299</v>
      </c>
      <c r="D3265" s="4">
        <v>5.08</v>
      </c>
      <c r="E3265" s="4">
        <v>500.44064859512298</v>
      </c>
      <c r="F3265" s="4">
        <v>64.957196187647</v>
      </c>
      <c r="G3265" s="4">
        <v>85.96</v>
      </c>
      <c r="H3265" s="4">
        <v>27.92</v>
      </c>
      <c r="I3265" s="5">
        <f t="shared" si="100"/>
        <v>696.53999999999985</v>
      </c>
      <c r="J3265" s="11" t="str">
        <f t="shared" si="101"/>
        <v>P0272|Dec</v>
      </c>
    </row>
    <row r="3266" spans="1:10" ht="15" customHeight="1" x14ac:dyDescent="0.25">
      <c r="A3266" s="2" t="s">
        <v>579</v>
      </c>
      <c r="B3266" s="2" t="s">
        <v>11</v>
      </c>
      <c r="C3266" s="4">
        <v>13.546586335775199</v>
      </c>
      <c r="D3266" s="4">
        <v>4.04</v>
      </c>
      <c r="E3266" s="4">
        <v>420.51487516818702</v>
      </c>
      <c r="F3266" s="4">
        <v>68.228538496038297</v>
      </c>
      <c r="G3266" s="4">
        <v>85.96</v>
      </c>
      <c r="H3266" s="4">
        <v>27.92</v>
      </c>
      <c r="I3266" s="5">
        <f t="shared" si="100"/>
        <v>620.21000000000049</v>
      </c>
      <c r="J3266" s="11" t="str">
        <f t="shared" si="101"/>
        <v>P0272|Jan</v>
      </c>
    </row>
    <row r="3267" spans="1:10" ht="15" customHeight="1" x14ac:dyDescent="0.25">
      <c r="A3267" s="2" t="s">
        <v>579</v>
      </c>
      <c r="B3267" s="2" t="s">
        <v>12</v>
      </c>
      <c r="C3267" s="4">
        <v>11.2592951951952</v>
      </c>
      <c r="D3267" s="4">
        <v>4.04</v>
      </c>
      <c r="E3267" s="4">
        <v>416.46006006006002</v>
      </c>
      <c r="F3267" s="4">
        <v>67.570644744744698</v>
      </c>
      <c r="G3267" s="4">
        <v>85.96</v>
      </c>
      <c r="H3267" s="4">
        <v>27.92</v>
      </c>
      <c r="I3267" s="5">
        <f t="shared" si="100"/>
        <v>613.20999999999992</v>
      </c>
      <c r="J3267" s="11" t="str">
        <f t="shared" si="101"/>
        <v>P0272|Feb</v>
      </c>
    </row>
    <row r="3268" spans="1:10" ht="15" customHeight="1" x14ac:dyDescent="0.25">
      <c r="A3268" s="2" t="s">
        <v>579</v>
      </c>
      <c r="B3268" s="2" t="s">
        <v>13</v>
      </c>
      <c r="C3268" s="4">
        <v>31.045265236694899</v>
      </c>
      <c r="D3268" s="4">
        <v>4.04</v>
      </c>
      <c r="E3268" s="4">
        <v>405.63109035345701</v>
      </c>
      <c r="F3268" s="4">
        <v>65.813644409848393</v>
      </c>
      <c r="G3268" s="4">
        <v>85.96</v>
      </c>
      <c r="H3268" s="4">
        <v>27.92</v>
      </c>
      <c r="I3268" s="5">
        <f t="shared" si="100"/>
        <v>620.41000000000031</v>
      </c>
      <c r="J3268" s="11" t="str">
        <f t="shared" si="101"/>
        <v>P0272|Mar</v>
      </c>
    </row>
    <row r="3269" spans="1:10" ht="15" customHeight="1" x14ac:dyDescent="0.25">
      <c r="A3269" s="2" t="s">
        <v>581</v>
      </c>
      <c r="B3269" s="2" t="s">
        <v>2</v>
      </c>
      <c r="C3269" s="4">
        <v>46.117860546777003</v>
      </c>
      <c r="D3269" s="4">
        <v>17.18</v>
      </c>
      <c r="E3269" s="4">
        <v>347.61213945322299</v>
      </c>
      <c r="F3269" s="4">
        <v>0</v>
      </c>
      <c r="G3269" s="4">
        <v>85.96</v>
      </c>
      <c r="H3269" s="4">
        <v>39.75</v>
      </c>
      <c r="I3269" s="5">
        <f t="shared" ref="I3269:I3332" si="102">SUM(C3269:H3269)</f>
        <v>536.61999999999989</v>
      </c>
      <c r="J3269" s="11" t="str">
        <f t="shared" ref="J3269:J3332" si="103">A3269&amp;"|"&amp;B3269</f>
        <v>P0273|Apr</v>
      </c>
    </row>
    <row r="3270" spans="1:10" ht="15" customHeight="1" x14ac:dyDescent="0.25">
      <c r="A3270" s="2" t="s">
        <v>581</v>
      </c>
      <c r="B3270" s="2" t="s">
        <v>3</v>
      </c>
      <c r="C3270" s="4">
        <v>15.261651141253999</v>
      </c>
      <c r="D3270" s="4">
        <v>4.04</v>
      </c>
      <c r="E3270" s="4">
        <v>354.82834885874598</v>
      </c>
      <c r="F3270" s="4">
        <v>0</v>
      </c>
      <c r="G3270" s="4">
        <v>85.96</v>
      </c>
      <c r="H3270" s="4">
        <v>258.49</v>
      </c>
      <c r="I3270" s="5">
        <f t="shared" si="102"/>
        <v>718.57999999999993</v>
      </c>
      <c r="J3270" s="11" t="str">
        <f t="shared" si="103"/>
        <v>P0273|May</v>
      </c>
    </row>
    <row r="3271" spans="1:10" ht="15" customHeight="1" x14ac:dyDescent="0.25">
      <c r="A3271" s="2" t="s">
        <v>581</v>
      </c>
      <c r="B3271" s="2" t="s">
        <v>4</v>
      </c>
      <c r="C3271" s="4">
        <v>24.922539362773701</v>
      </c>
      <c r="D3271" s="4">
        <v>9.07</v>
      </c>
      <c r="E3271" s="4">
        <v>347.29746063722598</v>
      </c>
      <c r="F3271" s="4">
        <v>0</v>
      </c>
      <c r="G3271" s="4">
        <v>85.96</v>
      </c>
      <c r="H3271" s="4">
        <v>334.92</v>
      </c>
      <c r="I3271" s="5">
        <f t="shared" si="102"/>
        <v>802.16999999999962</v>
      </c>
      <c r="J3271" s="11" t="str">
        <f t="shared" si="103"/>
        <v>P0273|Jun</v>
      </c>
    </row>
    <row r="3272" spans="1:10" ht="15" customHeight="1" x14ac:dyDescent="0.25">
      <c r="A3272" s="2" t="s">
        <v>581</v>
      </c>
      <c r="B3272" s="2" t="s">
        <v>5</v>
      </c>
      <c r="C3272" s="4">
        <v>26.227073880162902</v>
      </c>
      <c r="D3272" s="4">
        <v>8.94</v>
      </c>
      <c r="E3272" s="4">
        <v>352.63292611983701</v>
      </c>
      <c r="F3272" s="4">
        <v>0</v>
      </c>
      <c r="G3272" s="4">
        <v>85.96</v>
      </c>
      <c r="H3272" s="4">
        <v>897.77</v>
      </c>
      <c r="I3272" s="5">
        <f t="shared" si="102"/>
        <v>1371.5299999999997</v>
      </c>
      <c r="J3272" s="11" t="str">
        <f t="shared" si="103"/>
        <v>P0273|Jul</v>
      </c>
    </row>
    <row r="3273" spans="1:10" ht="15" customHeight="1" x14ac:dyDescent="0.25">
      <c r="A3273" s="2" t="s">
        <v>581</v>
      </c>
      <c r="B3273" s="2" t="s">
        <v>6</v>
      </c>
      <c r="C3273" s="4">
        <v>23.197866940274299</v>
      </c>
      <c r="D3273" s="4">
        <v>4.04</v>
      </c>
      <c r="E3273" s="4">
        <v>444.75213305972602</v>
      </c>
      <c r="F3273" s="4">
        <v>0</v>
      </c>
      <c r="G3273" s="4">
        <v>85.96</v>
      </c>
      <c r="H3273" s="4">
        <v>828.13</v>
      </c>
      <c r="I3273" s="5">
        <f t="shared" si="102"/>
        <v>1386.0800000000004</v>
      </c>
      <c r="J3273" s="11" t="str">
        <f t="shared" si="103"/>
        <v>P0273|Aug</v>
      </c>
    </row>
    <row r="3274" spans="1:10" ht="15" customHeight="1" x14ac:dyDescent="0.25">
      <c r="A3274" s="2" t="s">
        <v>581</v>
      </c>
      <c r="B3274" s="2" t="s">
        <v>7</v>
      </c>
      <c r="C3274" s="4">
        <v>214.32103904569499</v>
      </c>
      <c r="D3274" s="4">
        <v>4.1900000000000004</v>
      </c>
      <c r="E3274" s="4">
        <v>288.33896095430498</v>
      </c>
      <c r="F3274" s="4">
        <v>0</v>
      </c>
      <c r="G3274" s="4">
        <v>85.96</v>
      </c>
      <c r="H3274" s="4">
        <v>177.3</v>
      </c>
      <c r="I3274" s="5">
        <f t="shared" si="102"/>
        <v>770.1099999999999</v>
      </c>
      <c r="J3274" s="11" t="str">
        <f t="shared" si="103"/>
        <v>P0273|Sep</v>
      </c>
    </row>
    <row r="3275" spans="1:10" ht="15" customHeight="1" x14ac:dyDescent="0.25">
      <c r="A3275" s="2" t="s">
        <v>581</v>
      </c>
      <c r="B3275" s="2" t="s">
        <v>8</v>
      </c>
      <c r="C3275" s="4">
        <v>15.369693849757599</v>
      </c>
      <c r="D3275" s="4">
        <v>4.08</v>
      </c>
      <c r="E3275" s="4">
        <v>357.34030615024199</v>
      </c>
      <c r="F3275" s="4">
        <v>0</v>
      </c>
      <c r="G3275" s="4">
        <v>85.96</v>
      </c>
      <c r="H3275" s="4">
        <v>122.63</v>
      </c>
      <c r="I3275" s="5">
        <f t="shared" si="102"/>
        <v>585.37999999999954</v>
      </c>
      <c r="J3275" s="11" t="str">
        <f t="shared" si="103"/>
        <v>P0273|Oct</v>
      </c>
    </row>
    <row r="3276" spans="1:10" ht="15" customHeight="1" x14ac:dyDescent="0.25">
      <c r="A3276" s="2" t="s">
        <v>581</v>
      </c>
      <c r="B3276" s="2" t="s">
        <v>9</v>
      </c>
      <c r="C3276" s="4">
        <v>14.2917825923292</v>
      </c>
      <c r="D3276" s="4">
        <v>9.18</v>
      </c>
      <c r="E3276" s="4">
        <v>332.27922539629401</v>
      </c>
      <c r="F3276" s="4">
        <v>104.818992011376</v>
      </c>
      <c r="G3276" s="4">
        <v>85.96</v>
      </c>
      <c r="H3276" s="4">
        <v>31.64</v>
      </c>
      <c r="I3276" s="5">
        <f t="shared" si="102"/>
        <v>578.16999999999916</v>
      </c>
      <c r="J3276" s="11" t="str">
        <f t="shared" si="103"/>
        <v>P0273|Nov</v>
      </c>
    </row>
    <row r="3277" spans="1:10" ht="15" customHeight="1" x14ac:dyDescent="0.25">
      <c r="A3277" s="2" t="s">
        <v>581</v>
      </c>
      <c r="B3277" s="2" t="s">
        <v>10</v>
      </c>
      <c r="C3277" s="4">
        <v>20.645898986187401</v>
      </c>
      <c r="D3277" s="4">
        <v>4.04</v>
      </c>
      <c r="E3277" s="4">
        <v>716.70181884989904</v>
      </c>
      <c r="F3277" s="4">
        <v>75.362282163913605</v>
      </c>
      <c r="G3277" s="4">
        <v>85.96</v>
      </c>
      <c r="H3277" s="4">
        <v>55.84</v>
      </c>
      <c r="I3277" s="5">
        <f t="shared" si="102"/>
        <v>958.55000000000018</v>
      </c>
      <c r="J3277" s="11" t="str">
        <f t="shared" si="103"/>
        <v>P0273|Dec</v>
      </c>
    </row>
    <row r="3278" spans="1:10" ht="15" customHeight="1" x14ac:dyDescent="0.25">
      <c r="A3278" s="2" t="s">
        <v>581</v>
      </c>
      <c r="B3278" s="2" t="s">
        <v>11</v>
      </c>
      <c r="C3278" s="4">
        <v>25.508842662506801</v>
      </c>
      <c r="D3278" s="4">
        <v>12.21</v>
      </c>
      <c r="E3278" s="4">
        <v>706.27524519158999</v>
      </c>
      <c r="F3278" s="4">
        <v>74.265912145903499</v>
      </c>
      <c r="G3278" s="4">
        <v>85.96</v>
      </c>
      <c r="H3278" s="4">
        <v>55.84</v>
      </c>
      <c r="I3278" s="5">
        <f t="shared" si="102"/>
        <v>960.06000000000029</v>
      </c>
      <c r="J3278" s="11" t="str">
        <f t="shared" si="103"/>
        <v>P0273|Jan</v>
      </c>
    </row>
    <row r="3279" spans="1:10" ht="15" customHeight="1" x14ac:dyDescent="0.25">
      <c r="A3279" s="2" t="s">
        <v>581</v>
      </c>
      <c r="B3279" s="2" t="s">
        <v>12</v>
      </c>
      <c r="C3279" s="4">
        <v>10.800893875847301</v>
      </c>
      <c r="D3279" s="4">
        <v>9.2899999999999991</v>
      </c>
      <c r="E3279" s="4">
        <v>627.79303901886306</v>
      </c>
      <c r="F3279" s="4">
        <v>79.216067105289298</v>
      </c>
      <c r="G3279" s="4">
        <v>85.96</v>
      </c>
      <c r="H3279" s="4">
        <v>55.84</v>
      </c>
      <c r="I3279" s="5">
        <f t="shared" si="102"/>
        <v>868.89999999999975</v>
      </c>
      <c r="J3279" s="11" t="str">
        <f t="shared" si="103"/>
        <v>P0273|Feb</v>
      </c>
    </row>
    <row r="3280" spans="1:10" ht="15" customHeight="1" x14ac:dyDescent="0.25">
      <c r="A3280" s="2" t="s">
        <v>581</v>
      </c>
      <c r="B3280" s="2" t="s">
        <v>13</v>
      </c>
      <c r="C3280" s="4">
        <v>27.057769107831199</v>
      </c>
      <c r="D3280" s="4">
        <v>6.07</v>
      </c>
      <c r="E3280" s="4">
        <v>530.30816959669096</v>
      </c>
      <c r="F3280" s="4">
        <v>83.644061295478096</v>
      </c>
      <c r="G3280" s="4">
        <v>85.96</v>
      </c>
      <c r="H3280" s="4">
        <v>55.84</v>
      </c>
      <c r="I3280" s="5">
        <f t="shared" si="102"/>
        <v>788.88000000000034</v>
      </c>
      <c r="J3280" s="11" t="str">
        <f t="shared" si="103"/>
        <v>P0273|Mar</v>
      </c>
    </row>
    <row r="3281" spans="1:10" ht="15" customHeight="1" x14ac:dyDescent="0.25">
      <c r="A3281" s="2" t="s">
        <v>583</v>
      </c>
      <c r="B3281" s="2" t="s">
        <v>2</v>
      </c>
      <c r="C3281" s="4">
        <v>63.724055118110201</v>
      </c>
      <c r="D3281" s="4">
        <v>21.72</v>
      </c>
      <c r="E3281" s="4">
        <v>788.16594488189003</v>
      </c>
      <c r="F3281" s="4">
        <v>0</v>
      </c>
      <c r="G3281" s="4">
        <v>85.96</v>
      </c>
      <c r="H3281" s="4">
        <v>119.25</v>
      </c>
      <c r="I3281" s="5">
        <f t="shared" si="102"/>
        <v>1078.8200000000002</v>
      </c>
      <c r="J3281" s="11" t="str">
        <f t="shared" si="103"/>
        <v>P0274|Apr</v>
      </c>
    </row>
    <row r="3282" spans="1:10" ht="15" customHeight="1" x14ac:dyDescent="0.25">
      <c r="A3282" s="2" t="s">
        <v>583</v>
      </c>
      <c r="B3282" s="2" t="s">
        <v>3</v>
      </c>
      <c r="C3282" s="4">
        <v>48.498242375601897</v>
      </c>
      <c r="D3282" s="4">
        <v>13.41</v>
      </c>
      <c r="E3282" s="4">
        <v>802.61175762439802</v>
      </c>
      <c r="F3282" s="4">
        <v>0</v>
      </c>
      <c r="G3282" s="4">
        <v>85.96</v>
      </c>
      <c r="H3282" s="4">
        <v>775.48</v>
      </c>
      <c r="I3282" s="5">
        <f t="shared" si="102"/>
        <v>1725.96</v>
      </c>
      <c r="J3282" s="11" t="str">
        <f t="shared" si="103"/>
        <v>P0274|May</v>
      </c>
    </row>
    <row r="3283" spans="1:10" ht="15" customHeight="1" x14ac:dyDescent="0.25">
      <c r="A3283" s="2" t="s">
        <v>583</v>
      </c>
      <c r="B3283" s="2" t="s">
        <v>4</v>
      </c>
      <c r="C3283" s="4">
        <v>75.955217307133907</v>
      </c>
      <c r="D3283" s="4">
        <v>20.99</v>
      </c>
      <c r="E3283" s="4">
        <v>766.89478269286599</v>
      </c>
      <c r="F3283" s="4">
        <v>0</v>
      </c>
      <c r="G3283" s="4">
        <v>85.96</v>
      </c>
      <c r="H3283" s="4">
        <v>1004.76</v>
      </c>
      <c r="I3283" s="5">
        <f t="shared" si="102"/>
        <v>1954.56</v>
      </c>
      <c r="J3283" s="11" t="str">
        <f t="shared" si="103"/>
        <v>P0274|Jun</v>
      </c>
    </row>
    <row r="3284" spans="1:10" ht="15" customHeight="1" x14ac:dyDescent="0.25">
      <c r="A3284" s="2" t="s">
        <v>583</v>
      </c>
      <c r="B3284" s="2" t="s">
        <v>5</v>
      </c>
      <c r="C3284" s="4">
        <v>68.790352224576296</v>
      </c>
      <c r="D3284" s="4">
        <v>18.149999999999999</v>
      </c>
      <c r="E3284" s="4">
        <v>966.07964777542395</v>
      </c>
      <c r="F3284" s="4">
        <v>0</v>
      </c>
      <c r="G3284" s="4">
        <v>85.96</v>
      </c>
      <c r="H3284" s="4">
        <v>2693.31</v>
      </c>
      <c r="I3284" s="5">
        <f t="shared" si="102"/>
        <v>3832.29</v>
      </c>
      <c r="J3284" s="11" t="str">
        <f t="shared" si="103"/>
        <v>P0274|Jul</v>
      </c>
    </row>
    <row r="3285" spans="1:10" ht="15" customHeight="1" x14ac:dyDescent="0.25">
      <c r="A3285" s="2" t="s">
        <v>583</v>
      </c>
      <c r="B3285" s="2" t="s">
        <v>6</v>
      </c>
      <c r="C3285" s="4">
        <v>48.6096015411133</v>
      </c>
      <c r="D3285" s="4">
        <v>18.96</v>
      </c>
      <c r="E3285" s="4">
        <v>986.89039845888703</v>
      </c>
      <c r="F3285" s="4">
        <v>0</v>
      </c>
      <c r="G3285" s="4">
        <v>85.96</v>
      </c>
      <c r="H3285" s="4">
        <v>2484.4</v>
      </c>
      <c r="I3285" s="5">
        <f t="shared" si="102"/>
        <v>3624.8200000000006</v>
      </c>
      <c r="J3285" s="11" t="str">
        <f t="shared" si="103"/>
        <v>P0274|Aug</v>
      </c>
    </row>
    <row r="3286" spans="1:10" ht="15" customHeight="1" x14ac:dyDescent="0.25">
      <c r="A3286" s="2" t="s">
        <v>583</v>
      </c>
      <c r="B3286" s="2" t="s">
        <v>7</v>
      </c>
      <c r="C3286" s="4">
        <v>117.448054402951</v>
      </c>
      <c r="D3286" s="4">
        <v>19.34</v>
      </c>
      <c r="E3286" s="4">
        <v>764.02194559704901</v>
      </c>
      <c r="F3286" s="4">
        <v>0</v>
      </c>
      <c r="G3286" s="4">
        <v>85.96</v>
      </c>
      <c r="H3286" s="4">
        <v>531.9</v>
      </c>
      <c r="I3286" s="5">
        <f t="shared" si="102"/>
        <v>1518.67</v>
      </c>
      <c r="J3286" s="11" t="str">
        <f t="shared" si="103"/>
        <v>P0274|Sep</v>
      </c>
    </row>
    <row r="3287" spans="1:10" ht="15" customHeight="1" x14ac:dyDescent="0.25">
      <c r="A3287" s="2" t="s">
        <v>583</v>
      </c>
      <c r="B3287" s="2" t="s">
        <v>8</v>
      </c>
      <c r="C3287" s="4">
        <v>70.383632812499997</v>
      </c>
      <c r="D3287" s="4">
        <v>23.35</v>
      </c>
      <c r="E3287" s="4">
        <v>787.62636718750002</v>
      </c>
      <c r="F3287" s="4">
        <v>0</v>
      </c>
      <c r="G3287" s="4">
        <v>85.96</v>
      </c>
      <c r="H3287" s="4">
        <v>367.9</v>
      </c>
      <c r="I3287" s="5">
        <f t="shared" si="102"/>
        <v>1335.22</v>
      </c>
      <c r="J3287" s="11" t="str">
        <f t="shared" si="103"/>
        <v>P0274|Oct</v>
      </c>
    </row>
    <row r="3288" spans="1:10" ht="15" customHeight="1" x14ac:dyDescent="0.25">
      <c r="A3288" s="2" t="s">
        <v>583</v>
      </c>
      <c r="B3288" s="2" t="s">
        <v>9</v>
      </c>
      <c r="C3288" s="4">
        <v>57.000739837243401</v>
      </c>
      <c r="D3288" s="4">
        <v>12.25</v>
      </c>
      <c r="E3288" s="4">
        <v>712.27245526100103</v>
      </c>
      <c r="F3288" s="4">
        <v>224.70680490175499</v>
      </c>
      <c r="G3288" s="4">
        <v>85.96</v>
      </c>
      <c r="H3288" s="4">
        <v>94.93</v>
      </c>
      <c r="I3288" s="5">
        <f t="shared" si="102"/>
        <v>1187.1199999999994</v>
      </c>
      <c r="J3288" s="11" t="str">
        <f t="shared" si="103"/>
        <v>P0274|Nov</v>
      </c>
    </row>
    <row r="3289" spans="1:10" ht="15" customHeight="1" x14ac:dyDescent="0.25">
      <c r="A3289" s="2" t="s">
        <v>583</v>
      </c>
      <c r="B3289" s="2" t="s">
        <v>10</v>
      </c>
      <c r="C3289" s="4">
        <v>65.775836211492503</v>
      </c>
      <c r="D3289" s="4">
        <v>14.19</v>
      </c>
      <c r="E3289" s="4">
        <v>1558.3941030574199</v>
      </c>
      <c r="F3289" s="4">
        <v>163.88006073109099</v>
      </c>
      <c r="G3289" s="4">
        <v>85.96</v>
      </c>
      <c r="H3289" s="4">
        <v>167.51</v>
      </c>
      <c r="I3289" s="5">
        <f t="shared" si="102"/>
        <v>2055.7100000000037</v>
      </c>
      <c r="J3289" s="11" t="str">
        <f t="shared" si="103"/>
        <v>P0274|Dec</v>
      </c>
    </row>
    <row r="3290" spans="1:10" ht="15" customHeight="1" x14ac:dyDescent="0.25">
      <c r="A3290" s="2" t="s">
        <v>583</v>
      </c>
      <c r="B3290" s="2" t="s">
        <v>11</v>
      </c>
      <c r="C3290" s="4">
        <v>42.043995238169799</v>
      </c>
      <c r="D3290" s="4">
        <v>18.04</v>
      </c>
      <c r="E3290" s="4">
        <v>1570.3849877038299</v>
      </c>
      <c r="F3290" s="4">
        <v>165.141017058003</v>
      </c>
      <c r="G3290" s="4">
        <v>85.96</v>
      </c>
      <c r="H3290" s="4">
        <v>167.51</v>
      </c>
      <c r="I3290" s="5">
        <f t="shared" si="102"/>
        <v>2049.0800000000027</v>
      </c>
      <c r="J3290" s="11" t="str">
        <f t="shared" si="103"/>
        <v>P0274|Jan</v>
      </c>
    </row>
    <row r="3291" spans="1:10" ht="15" customHeight="1" x14ac:dyDescent="0.25">
      <c r="A3291" s="2" t="s">
        <v>583</v>
      </c>
      <c r="B3291" s="2" t="s">
        <v>12</v>
      </c>
      <c r="C3291" s="4">
        <v>90.734331630424094</v>
      </c>
      <c r="D3291" s="4">
        <v>16.850000000000001</v>
      </c>
      <c r="E3291" s="4">
        <v>1354.0287622257299</v>
      </c>
      <c r="F3291" s="4">
        <v>170.86690614384699</v>
      </c>
      <c r="G3291" s="4">
        <v>85.96</v>
      </c>
      <c r="H3291" s="4">
        <v>167.51</v>
      </c>
      <c r="I3291" s="5">
        <f t="shared" si="102"/>
        <v>1885.950000000001</v>
      </c>
      <c r="J3291" s="11" t="str">
        <f t="shared" si="103"/>
        <v>P0274|Feb</v>
      </c>
    </row>
    <row r="3292" spans="1:10" ht="15" customHeight="1" x14ac:dyDescent="0.25">
      <c r="A3292" s="2" t="s">
        <v>583</v>
      </c>
      <c r="B3292" s="2" t="s">
        <v>13</v>
      </c>
      <c r="C3292" s="4">
        <v>78.813167981961698</v>
      </c>
      <c r="D3292" s="4">
        <v>15.92</v>
      </c>
      <c r="E3292" s="4">
        <v>1142.8365276212</v>
      </c>
      <c r="F3292" s="4">
        <v>180.27030439684299</v>
      </c>
      <c r="G3292" s="4">
        <v>85.96</v>
      </c>
      <c r="H3292" s="4">
        <v>167.51</v>
      </c>
      <c r="I3292" s="5">
        <f t="shared" si="102"/>
        <v>1671.3100000000047</v>
      </c>
      <c r="J3292" s="11" t="str">
        <f t="shared" si="103"/>
        <v>P0274|Mar</v>
      </c>
    </row>
    <row r="3293" spans="1:10" ht="15" customHeight="1" x14ac:dyDescent="0.25">
      <c r="A3293" s="2" t="s">
        <v>585</v>
      </c>
      <c r="B3293" s="2" t="s">
        <v>2</v>
      </c>
      <c r="C3293" s="4">
        <v>64.332624259281701</v>
      </c>
      <c r="D3293" s="4">
        <v>9.32</v>
      </c>
      <c r="E3293" s="4">
        <v>433.297375740718</v>
      </c>
      <c r="F3293" s="4">
        <v>0</v>
      </c>
      <c r="G3293" s="4">
        <v>85.96</v>
      </c>
      <c r="H3293" s="4">
        <v>59.62</v>
      </c>
      <c r="I3293" s="5">
        <f t="shared" si="102"/>
        <v>652.52999999999975</v>
      </c>
      <c r="J3293" s="11" t="str">
        <f t="shared" si="103"/>
        <v>P0275|Apr</v>
      </c>
    </row>
    <row r="3294" spans="1:10" ht="15" customHeight="1" x14ac:dyDescent="0.25">
      <c r="A3294" s="2" t="s">
        <v>585</v>
      </c>
      <c r="B3294" s="2" t="s">
        <v>3</v>
      </c>
      <c r="C3294" s="4">
        <v>33.728324236042504</v>
      </c>
      <c r="D3294" s="4">
        <v>6.39</v>
      </c>
      <c r="E3294" s="4">
        <v>437.03167576395799</v>
      </c>
      <c r="F3294" s="4">
        <v>0</v>
      </c>
      <c r="G3294" s="4">
        <v>85.96</v>
      </c>
      <c r="H3294" s="4">
        <v>387.74</v>
      </c>
      <c r="I3294" s="5">
        <f t="shared" si="102"/>
        <v>950.85000000000048</v>
      </c>
      <c r="J3294" s="11" t="str">
        <f t="shared" si="103"/>
        <v>P0275|May</v>
      </c>
    </row>
    <row r="3295" spans="1:10" ht="15" customHeight="1" x14ac:dyDescent="0.25">
      <c r="A3295" s="2" t="s">
        <v>585</v>
      </c>
      <c r="B3295" s="2" t="s">
        <v>4</v>
      </c>
      <c r="C3295" s="4">
        <v>46.181516619341899</v>
      </c>
      <c r="D3295" s="4">
        <v>5.71</v>
      </c>
      <c r="E3295" s="4">
        <v>424.83848338065798</v>
      </c>
      <c r="F3295" s="4">
        <v>0</v>
      </c>
      <c r="G3295" s="4">
        <v>85.96</v>
      </c>
      <c r="H3295" s="4">
        <v>502.38</v>
      </c>
      <c r="I3295" s="5">
        <f t="shared" si="102"/>
        <v>1065.07</v>
      </c>
      <c r="J3295" s="11" t="str">
        <f t="shared" si="103"/>
        <v>P0275|Jun</v>
      </c>
    </row>
    <row r="3296" spans="1:10" ht="15" customHeight="1" x14ac:dyDescent="0.25">
      <c r="A3296" s="2" t="s">
        <v>585</v>
      </c>
      <c r="B3296" s="2" t="s">
        <v>5</v>
      </c>
      <c r="C3296" s="4">
        <v>15.5552492272605</v>
      </c>
      <c r="D3296" s="4">
        <v>19.66</v>
      </c>
      <c r="E3296" s="4">
        <v>546.03475077274004</v>
      </c>
      <c r="F3296" s="4">
        <v>0</v>
      </c>
      <c r="G3296" s="4">
        <v>85.96</v>
      </c>
      <c r="H3296" s="4">
        <v>1346.66</v>
      </c>
      <c r="I3296" s="5">
        <f t="shared" si="102"/>
        <v>2013.8700000000008</v>
      </c>
      <c r="J3296" s="11" t="str">
        <f t="shared" si="103"/>
        <v>P0275|Jul</v>
      </c>
    </row>
    <row r="3297" spans="1:10" ht="15" customHeight="1" x14ac:dyDescent="0.25">
      <c r="A3297" s="2" t="s">
        <v>585</v>
      </c>
      <c r="B3297" s="2" t="s">
        <v>6</v>
      </c>
      <c r="C3297" s="4">
        <v>14.177912517674001</v>
      </c>
      <c r="D3297" s="4">
        <v>4.04</v>
      </c>
      <c r="E3297" s="4">
        <v>546.21208748232596</v>
      </c>
      <c r="F3297" s="4">
        <v>0</v>
      </c>
      <c r="G3297" s="4">
        <v>85.96</v>
      </c>
      <c r="H3297" s="4">
        <v>1242.2</v>
      </c>
      <c r="I3297" s="5">
        <f t="shared" si="102"/>
        <v>1892.5900000000001</v>
      </c>
      <c r="J3297" s="11" t="str">
        <f t="shared" si="103"/>
        <v>P0275|Aug</v>
      </c>
    </row>
    <row r="3298" spans="1:10" ht="15" customHeight="1" x14ac:dyDescent="0.25">
      <c r="A3298" s="2" t="s">
        <v>585</v>
      </c>
      <c r="B3298" s="2" t="s">
        <v>7</v>
      </c>
      <c r="C3298" s="4">
        <v>33.381686214021698</v>
      </c>
      <c r="D3298" s="4">
        <v>9.26</v>
      </c>
      <c r="E3298" s="4">
        <v>551.53831378597795</v>
      </c>
      <c r="F3298" s="4">
        <v>0</v>
      </c>
      <c r="G3298" s="4">
        <v>85.96</v>
      </c>
      <c r="H3298" s="4">
        <v>265.95</v>
      </c>
      <c r="I3298" s="5">
        <f t="shared" si="102"/>
        <v>946.08999999999969</v>
      </c>
      <c r="J3298" s="11" t="str">
        <f t="shared" si="103"/>
        <v>P0275|Sep</v>
      </c>
    </row>
    <row r="3299" spans="1:10" ht="15" customHeight="1" x14ac:dyDescent="0.25">
      <c r="A3299" s="2" t="s">
        <v>585</v>
      </c>
      <c r="B3299" s="2" t="s">
        <v>8</v>
      </c>
      <c r="C3299" s="4">
        <v>13.285912778598799</v>
      </c>
      <c r="D3299" s="4">
        <v>7.31</v>
      </c>
      <c r="E3299" s="4">
        <v>568.64408722140104</v>
      </c>
      <c r="F3299" s="4">
        <v>0</v>
      </c>
      <c r="G3299" s="4">
        <v>85.96</v>
      </c>
      <c r="H3299" s="4">
        <v>183.95</v>
      </c>
      <c r="I3299" s="5">
        <f t="shared" si="102"/>
        <v>859.14999999999986</v>
      </c>
      <c r="J3299" s="11" t="str">
        <f t="shared" si="103"/>
        <v>P0275|Oct</v>
      </c>
    </row>
    <row r="3300" spans="1:10" ht="15" customHeight="1" x14ac:dyDescent="0.25">
      <c r="A3300" s="2" t="s">
        <v>585</v>
      </c>
      <c r="B3300" s="2" t="s">
        <v>9</v>
      </c>
      <c r="C3300" s="4">
        <v>21.041839304674198</v>
      </c>
      <c r="D3300" s="4">
        <v>6.15</v>
      </c>
      <c r="E3300" s="4">
        <v>530.54909997777702</v>
      </c>
      <c r="F3300" s="4">
        <v>111.579060717549</v>
      </c>
      <c r="G3300" s="4">
        <v>85.96</v>
      </c>
      <c r="H3300" s="4">
        <v>47.47</v>
      </c>
      <c r="I3300" s="5">
        <f t="shared" si="102"/>
        <v>802.75000000000023</v>
      </c>
      <c r="J3300" s="11" t="str">
        <f t="shared" si="103"/>
        <v>P0275|Nov</v>
      </c>
    </row>
    <row r="3301" spans="1:10" ht="15" customHeight="1" x14ac:dyDescent="0.25">
      <c r="A3301" s="2" t="s">
        <v>585</v>
      </c>
      <c r="B3301" s="2" t="s">
        <v>10</v>
      </c>
      <c r="C3301" s="4">
        <v>10.4602000801426</v>
      </c>
      <c r="D3301" s="4">
        <v>10.68</v>
      </c>
      <c r="E3301" s="4">
        <v>895.40418123281404</v>
      </c>
      <c r="F3301" s="4">
        <v>94.155618687043102</v>
      </c>
      <c r="G3301" s="4">
        <v>85.96</v>
      </c>
      <c r="H3301" s="4">
        <v>83.75</v>
      </c>
      <c r="I3301" s="5">
        <f t="shared" si="102"/>
        <v>1180.4099999999996</v>
      </c>
      <c r="J3301" s="11" t="str">
        <f t="shared" si="103"/>
        <v>P0275|Dec</v>
      </c>
    </row>
    <row r="3302" spans="1:10" ht="15" customHeight="1" x14ac:dyDescent="0.25">
      <c r="A3302" s="2" t="s">
        <v>585</v>
      </c>
      <c r="B3302" s="2" t="s">
        <v>11</v>
      </c>
      <c r="C3302" s="4">
        <v>49.693084877322597</v>
      </c>
      <c r="D3302" s="4">
        <v>8.43</v>
      </c>
      <c r="E3302" s="4">
        <v>888.55184879980902</v>
      </c>
      <c r="F3302" s="4">
        <v>93.435066322868806</v>
      </c>
      <c r="G3302" s="4">
        <v>85.96</v>
      </c>
      <c r="H3302" s="4">
        <v>83.75</v>
      </c>
      <c r="I3302" s="5">
        <f t="shared" si="102"/>
        <v>1209.8200000000006</v>
      </c>
      <c r="J3302" s="11" t="str">
        <f t="shared" si="103"/>
        <v>P0275|Jan</v>
      </c>
    </row>
    <row r="3303" spans="1:10" ht="15" customHeight="1" x14ac:dyDescent="0.25">
      <c r="A3303" s="2" t="s">
        <v>585</v>
      </c>
      <c r="B3303" s="2" t="s">
        <v>12</v>
      </c>
      <c r="C3303" s="4">
        <v>10.7934373325104</v>
      </c>
      <c r="D3303" s="4">
        <v>6.25</v>
      </c>
      <c r="E3303" s="4">
        <v>769.94136850140501</v>
      </c>
      <c r="F3303" s="4">
        <v>97.155194166084698</v>
      </c>
      <c r="G3303" s="4">
        <v>85.96</v>
      </c>
      <c r="H3303" s="4">
        <v>83.75</v>
      </c>
      <c r="I3303" s="5">
        <f t="shared" si="102"/>
        <v>1053.8500000000001</v>
      </c>
      <c r="J3303" s="11" t="str">
        <f t="shared" si="103"/>
        <v>P0275|Feb</v>
      </c>
    </row>
    <row r="3304" spans="1:10" ht="15" customHeight="1" x14ac:dyDescent="0.25">
      <c r="A3304" s="2" t="s">
        <v>585</v>
      </c>
      <c r="B3304" s="2" t="s">
        <v>13</v>
      </c>
      <c r="C3304" s="4">
        <v>11.9733393707918</v>
      </c>
      <c r="D3304" s="4">
        <v>8.1300000000000008</v>
      </c>
      <c r="E3304" s="4">
        <v>663.13879592077797</v>
      </c>
      <c r="F3304" s="4">
        <v>104.59786470843</v>
      </c>
      <c r="G3304" s="4">
        <v>85.96</v>
      </c>
      <c r="H3304" s="4">
        <v>83.75</v>
      </c>
      <c r="I3304" s="5">
        <f t="shared" si="102"/>
        <v>957.54999999999973</v>
      </c>
      <c r="J3304" s="11" t="str">
        <f t="shared" si="103"/>
        <v>P0275|Mar</v>
      </c>
    </row>
    <row r="3305" spans="1:10" ht="15" customHeight="1" x14ac:dyDescent="0.25">
      <c r="A3305" s="2" t="s">
        <v>587</v>
      </c>
      <c r="B3305" s="2" t="s">
        <v>2</v>
      </c>
      <c r="C3305" s="4">
        <v>15.8501127635235</v>
      </c>
      <c r="D3305" s="4">
        <v>5.86</v>
      </c>
      <c r="E3305" s="4">
        <v>368.50988723647703</v>
      </c>
      <c r="F3305" s="4">
        <v>0</v>
      </c>
      <c r="G3305" s="4">
        <v>85.96</v>
      </c>
      <c r="H3305" s="4">
        <v>39.75</v>
      </c>
      <c r="I3305" s="5">
        <f t="shared" si="102"/>
        <v>515.93000000000052</v>
      </c>
      <c r="J3305" s="11" t="str">
        <f t="shared" si="103"/>
        <v>P0276|Apr</v>
      </c>
    </row>
    <row r="3306" spans="1:10" ht="15" customHeight="1" x14ac:dyDescent="0.25">
      <c r="A3306" s="2" t="s">
        <v>587</v>
      </c>
      <c r="B3306" s="2" t="s">
        <v>3</v>
      </c>
      <c r="C3306" s="4">
        <v>15.2698986762543</v>
      </c>
      <c r="D3306" s="4">
        <v>5.9</v>
      </c>
      <c r="E3306" s="4">
        <v>355.02010132374602</v>
      </c>
      <c r="F3306" s="4">
        <v>0</v>
      </c>
      <c r="G3306" s="4">
        <v>85.96</v>
      </c>
      <c r="H3306" s="4">
        <v>258.49</v>
      </c>
      <c r="I3306" s="5">
        <f t="shared" si="102"/>
        <v>720.64000000000033</v>
      </c>
      <c r="J3306" s="11" t="str">
        <f t="shared" si="103"/>
        <v>P0276|May</v>
      </c>
    </row>
    <row r="3307" spans="1:10" ht="15" customHeight="1" x14ac:dyDescent="0.25">
      <c r="A3307" s="2" t="s">
        <v>587</v>
      </c>
      <c r="B3307" s="2" t="s">
        <v>4</v>
      </c>
      <c r="C3307" s="4">
        <v>24.694210078673201</v>
      </c>
      <c r="D3307" s="4">
        <v>4.04</v>
      </c>
      <c r="E3307" s="4">
        <v>358.59578992132703</v>
      </c>
      <c r="F3307" s="4">
        <v>0</v>
      </c>
      <c r="G3307" s="4">
        <v>85.96</v>
      </c>
      <c r="H3307" s="4">
        <v>334.92</v>
      </c>
      <c r="I3307" s="5">
        <f t="shared" si="102"/>
        <v>808.21000000000026</v>
      </c>
      <c r="J3307" s="11" t="str">
        <f t="shared" si="103"/>
        <v>P0276|Jun</v>
      </c>
    </row>
    <row r="3308" spans="1:10" ht="15" customHeight="1" x14ac:dyDescent="0.25">
      <c r="A3308" s="2" t="s">
        <v>587</v>
      </c>
      <c r="B3308" s="2" t="s">
        <v>5</v>
      </c>
      <c r="C3308" s="4">
        <v>12.627352063924601</v>
      </c>
      <c r="D3308" s="4">
        <v>10.199999999999999</v>
      </c>
      <c r="E3308" s="4">
        <v>440.372647936075</v>
      </c>
      <c r="F3308" s="4">
        <v>0</v>
      </c>
      <c r="G3308" s="4">
        <v>85.96</v>
      </c>
      <c r="H3308" s="4">
        <v>897.77</v>
      </c>
      <c r="I3308" s="5">
        <f t="shared" si="102"/>
        <v>1446.9299999999996</v>
      </c>
      <c r="J3308" s="11" t="str">
        <f t="shared" si="103"/>
        <v>P0276|Jul</v>
      </c>
    </row>
    <row r="3309" spans="1:10" ht="15" customHeight="1" x14ac:dyDescent="0.25">
      <c r="A3309" s="2" t="s">
        <v>587</v>
      </c>
      <c r="B3309" s="2" t="s">
        <v>6</v>
      </c>
      <c r="C3309" s="4">
        <v>44.407156749711802</v>
      </c>
      <c r="D3309" s="4">
        <v>11.84</v>
      </c>
      <c r="E3309" s="4">
        <v>332.72284325028801</v>
      </c>
      <c r="F3309" s="4">
        <v>0</v>
      </c>
      <c r="G3309" s="4">
        <v>85.96</v>
      </c>
      <c r="H3309" s="4">
        <v>828.13</v>
      </c>
      <c r="I3309" s="5">
        <f t="shared" si="102"/>
        <v>1303.0599999999997</v>
      </c>
      <c r="J3309" s="11" t="str">
        <f t="shared" si="103"/>
        <v>P0276|Aug</v>
      </c>
    </row>
    <row r="3310" spans="1:10" ht="15" customHeight="1" x14ac:dyDescent="0.25">
      <c r="A3310" s="2" t="s">
        <v>587</v>
      </c>
      <c r="B3310" s="2" t="s">
        <v>7</v>
      </c>
      <c r="C3310" s="4">
        <v>33.753380332797697</v>
      </c>
      <c r="D3310" s="4">
        <v>4.04</v>
      </c>
      <c r="E3310" s="4">
        <v>351.30661966720203</v>
      </c>
      <c r="F3310" s="4">
        <v>0</v>
      </c>
      <c r="G3310" s="4">
        <v>85.96</v>
      </c>
      <c r="H3310" s="4">
        <v>177.3</v>
      </c>
      <c r="I3310" s="5">
        <f t="shared" si="102"/>
        <v>652.35999999999967</v>
      </c>
      <c r="J3310" s="11" t="str">
        <f t="shared" si="103"/>
        <v>P0276|Sep</v>
      </c>
    </row>
    <row r="3311" spans="1:10" ht="15" customHeight="1" x14ac:dyDescent="0.25">
      <c r="A3311" s="2" t="s">
        <v>587</v>
      </c>
      <c r="B3311" s="2" t="s">
        <v>8</v>
      </c>
      <c r="C3311" s="4">
        <v>57.041858795957197</v>
      </c>
      <c r="D3311" s="4">
        <v>4.04</v>
      </c>
      <c r="E3311" s="4">
        <v>348.46814120404298</v>
      </c>
      <c r="F3311" s="4">
        <v>0</v>
      </c>
      <c r="G3311" s="4">
        <v>85.96</v>
      </c>
      <c r="H3311" s="4">
        <v>122.63</v>
      </c>
      <c r="I3311" s="5">
        <f t="shared" si="102"/>
        <v>618.1400000000001</v>
      </c>
      <c r="J3311" s="11" t="str">
        <f t="shared" si="103"/>
        <v>P0276|Oct</v>
      </c>
    </row>
    <row r="3312" spans="1:10" ht="15" customHeight="1" x14ac:dyDescent="0.25">
      <c r="A3312" s="2" t="s">
        <v>587</v>
      </c>
      <c r="B3312" s="2" t="s">
        <v>9</v>
      </c>
      <c r="C3312" s="4">
        <v>38.120871459695003</v>
      </c>
      <c r="D3312" s="4">
        <v>10.56</v>
      </c>
      <c r="E3312" s="4">
        <v>320.55773420479301</v>
      </c>
      <c r="F3312" s="4">
        <v>101.12139433551199</v>
      </c>
      <c r="G3312" s="4">
        <v>85.96</v>
      </c>
      <c r="H3312" s="4">
        <v>31.64</v>
      </c>
      <c r="I3312" s="5">
        <f t="shared" si="102"/>
        <v>587.96</v>
      </c>
      <c r="J3312" s="11" t="str">
        <f t="shared" si="103"/>
        <v>P0276|Nov</v>
      </c>
    </row>
    <row r="3313" spans="1:10" ht="15" customHeight="1" x14ac:dyDescent="0.25">
      <c r="A3313" s="2" t="s">
        <v>587</v>
      </c>
      <c r="B3313" s="2" t="s">
        <v>10</v>
      </c>
      <c r="C3313" s="4">
        <v>12.518959268383201</v>
      </c>
      <c r="D3313" s="4">
        <v>4.04</v>
      </c>
      <c r="E3313" s="4">
        <v>723.19589646677696</v>
      </c>
      <c r="F3313" s="4">
        <v>76.045144264839905</v>
      </c>
      <c r="G3313" s="4">
        <v>85.96</v>
      </c>
      <c r="H3313" s="4">
        <v>55.84</v>
      </c>
      <c r="I3313" s="5">
        <f t="shared" si="102"/>
        <v>957.60000000000014</v>
      </c>
      <c r="J3313" s="11" t="str">
        <f t="shared" si="103"/>
        <v>P0276|Dec</v>
      </c>
    </row>
    <row r="3314" spans="1:10" ht="15" customHeight="1" x14ac:dyDescent="0.25">
      <c r="A3314" s="2" t="s">
        <v>587</v>
      </c>
      <c r="B3314" s="2" t="s">
        <v>11</v>
      </c>
      <c r="C3314" s="4">
        <v>14.912913428215701</v>
      </c>
      <c r="D3314" s="4">
        <v>12.83</v>
      </c>
      <c r="E3314" s="4">
        <v>722.38699909155105</v>
      </c>
      <c r="F3314" s="4">
        <v>75.960087480232801</v>
      </c>
      <c r="G3314" s="4">
        <v>85.96</v>
      </c>
      <c r="H3314" s="4">
        <v>55.84</v>
      </c>
      <c r="I3314" s="5">
        <f t="shared" si="102"/>
        <v>967.88999999999965</v>
      </c>
      <c r="J3314" s="11" t="str">
        <f t="shared" si="103"/>
        <v>P0276|Jan</v>
      </c>
    </row>
    <row r="3315" spans="1:10" ht="15" customHeight="1" x14ac:dyDescent="0.25">
      <c r="A3315" s="2" t="s">
        <v>587</v>
      </c>
      <c r="B3315" s="2" t="s">
        <v>12</v>
      </c>
      <c r="C3315" s="4">
        <v>22.814624614061799</v>
      </c>
      <c r="D3315" s="4">
        <v>5.79</v>
      </c>
      <c r="E3315" s="4">
        <v>618.89240630007396</v>
      </c>
      <c r="F3315" s="4">
        <v>78.092969085863899</v>
      </c>
      <c r="G3315" s="4">
        <v>85.96</v>
      </c>
      <c r="H3315" s="4">
        <v>55.84</v>
      </c>
      <c r="I3315" s="5">
        <f t="shared" si="102"/>
        <v>867.38999999999976</v>
      </c>
      <c r="J3315" s="11" t="str">
        <f t="shared" si="103"/>
        <v>P0276|Feb</v>
      </c>
    </row>
    <row r="3316" spans="1:10" ht="15" customHeight="1" x14ac:dyDescent="0.25">
      <c r="A3316" s="2" t="s">
        <v>587</v>
      </c>
      <c r="B3316" s="2" t="s">
        <v>13</v>
      </c>
      <c r="C3316" s="4">
        <v>30.2084248159832</v>
      </c>
      <c r="D3316" s="4">
        <v>5.28</v>
      </c>
      <c r="E3316" s="4">
        <v>520.47799976632803</v>
      </c>
      <c r="F3316" s="4">
        <v>82.093575417688996</v>
      </c>
      <c r="G3316" s="4">
        <v>85.96</v>
      </c>
      <c r="H3316" s="4">
        <v>55.84</v>
      </c>
      <c r="I3316" s="5">
        <f t="shared" si="102"/>
        <v>779.86000000000024</v>
      </c>
      <c r="J3316" s="11" t="str">
        <f t="shared" si="103"/>
        <v>P0276|Mar</v>
      </c>
    </row>
    <row r="3317" spans="1:10" ht="15" customHeight="1" x14ac:dyDescent="0.25">
      <c r="A3317" s="2" t="s">
        <v>589</v>
      </c>
      <c r="B3317" s="2" t="s">
        <v>2</v>
      </c>
      <c r="C3317" s="4">
        <v>52.516215149272099</v>
      </c>
      <c r="D3317" s="4">
        <v>4.04</v>
      </c>
      <c r="E3317" s="4">
        <v>346.82378485072798</v>
      </c>
      <c r="F3317" s="4">
        <v>0</v>
      </c>
      <c r="G3317" s="4">
        <v>85.96</v>
      </c>
      <c r="H3317" s="4">
        <v>39.75</v>
      </c>
      <c r="I3317" s="5">
        <f t="shared" si="102"/>
        <v>529.09</v>
      </c>
      <c r="J3317" s="11" t="str">
        <f t="shared" si="103"/>
        <v>P0277|Apr</v>
      </c>
    </row>
    <row r="3318" spans="1:10" ht="15" customHeight="1" x14ac:dyDescent="0.25">
      <c r="A3318" s="2" t="s">
        <v>589</v>
      </c>
      <c r="B3318" s="2" t="s">
        <v>3</v>
      </c>
      <c r="C3318" s="4">
        <v>30.252620993086101</v>
      </c>
      <c r="D3318" s="4">
        <v>6.39</v>
      </c>
      <c r="E3318" s="4">
        <v>356.86737900691401</v>
      </c>
      <c r="F3318" s="4">
        <v>0</v>
      </c>
      <c r="G3318" s="4">
        <v>85.96</v>
      </c>
      <c r="H3318" s="4">
        <v>258.49</v>
      </c>
      <c r="I3318" s="5">
        <f t="shared" si="102"/>
        <v>737.96</v>
      </c>
      <c r="J3318" s="11" t="str">
        <f t="shared" si="103"/>
        <v>P0277|May</v>
      </c>
    </row>
    <row r="3319" spans="1:10" ht="15" customHeight="1" x14ac:dyDescent="0.25">
      <c r="A3319" s="2" t="s">
        <v>589</v>
      </c>
      <c r="B3319" s="2" t="s">
        <v>4</v>
      </c>
      <c r="C3319" s="4">
        <v>15.0645350547475</v>
      </c>
      <c r="D3319" s="4">
        <v>4.04</v>
      </c>
      <c r="E3319" s="4">
        <v>350.24546494525202</v>
      </c>
      <c r="F3319" s="4">
        <v>0</v>
      </c>
      <c r="G3319" s="4">
        <v>85.96</v>
      </c>
      <c r="H3319" s="4">
        <v>334.92</v>
      </c>
      <c r="I3319" s="5">
        <f t="shared" si="102"/>
        <v>790.22999999999956</v>
      </c>
      <c r="J3319" s="11" t="str">
        <f t="shared" si="103"/>
        <v>P0277|Jun</v>
      </c>
    </row>
    <row r="3320" spans="1:10" ht="15" customHeight="1" x14ac:dyDescent="0.25">
      <c r="A3320" s="2" t="s">
        <v>589</v>
      </c>
      <c r="B3320" s="2" t="s">
        <v>5</v>
      </c>
      <c r="C3320" s="4">
        <v>27.483402012963101</v>
      </c>
      <c r="D3320" s="4">
        <v>4.04</v>
      </c>
      <c r="E3320" s="4">
        <v>351.27659798703701</v>
      </c>
      <c r="F3320" s="4">
        <v>0</v>
      </c>
      <c r="G3320" s="4">
        <v>85.96</v>
      </c>
      <c r="H3320" s="4">
        <v>897.77</v>
      </c>
      <c r="I3320" s="5">
        <f t="shared" si="102"/>
        <v>1366.5300000000002</v>
      </c>
      <c r="J3320" s="11" t="str">
        <f t="shared" si="103"/>
        <v>P0277|Jul</v>
      </c>
    </row>
    <row r="3321" spans="1:10" ht="15" customHeight="1" x14ac:dyDescent="0.25">
      <c r="A3321" s="2" t="s">
        <v>589</v>
      </c>
      <c r="B3321" s="2" t="s">
        <v>6</v>
      </c>
      <c r="C3321" s="4">
        <v>29.3581529340765</v>
      </c>
      <c r="D3321" s="4">
        <v>12.83</v>
      </c>
      <c r="E3321" s="4">
        <v>438.13184706592398</v>
      </c>
      <c r="F3321" s="4">
        <v>0</v>
      </c>
      <c r="G3321" s="4">
        <v>85.96</v>
      </c>
      <c r="H3321" s="4">
        <v>828.13</v>
      </c>
      <c r="I3321" s="5">
        <f t="shared" si="102"/>
        <v>1394.4100000000005</v>
      </c>
      <c r="J3321" s="11" t="str">
        <f t="shared" si="103"/>
        <v>P0277|Aug</v>
      </c>
    </row>
    <row r="3322" spans="1:10" ht="15" customHeight="1" x14ac:dyDescent="0.25">
      <c r="A3322" s="2" t="s">
        <v>589</v>
      </c>
      <c r="B3322" s="2" t="s">
        <v>7</v>
      </c>
      <c r="C3322" s="4">
        <v>22.590025651988</v>
      </c>
      <c r="D3322" s="4">
        <v>6.53</v>
      </c>
      <c r="E3322" s="4">
        <v>357.53997434801198</v>
      </c>
      <c r="F3322" s="4">
        <v>0</v>
      </c>
      <c r="G3322" s="4">
        <v>85.96</v>
      </c>
      <c r="H3322" s="4">
        <v>177.3</v>
      </c>
      <c r="I3322" s="5">
        <f t="shared" si="102"/>
        <v>649.91999999999996</v>
      </c>
      <c r="J3322" s="11" t="str">
        <f t="shared" si="103"/>
        <v>P0277|Sep</v>
      </c>
    </row>
    <row r="3323" spans="1:10" ht="15" customHeight="1" x14ac:dyDescent="0.25">
      <c r="A3323" s="2" t="s">
        <v>589</v>
      </c>
      <c r="B3323" s="2" t="s">
        <v>8</v>
      </c>
      <c r="C3323" s="4">
        <v>15.4703137767609</v>
      </c>
      <c r="D3323" s="4">
        <v>7.04</v>
      </c>
      <c r="E3323" s="4">
        <v>359.679686223239</v>
      </c>
      <c r="F3323" s="4">
        <v>0</v>
      </c>
      <c r="G3323" s="4">
        <v>85.96</v>
      </c>
      <c r="H3323" s="4">
        <v>122.63</v>
      </c>
      <c r="I3323" s="5">
        <f t="shared" si="102"/>
        <v>590.77999999999986</v>
      </c>
      <c r="J3323" s="11" t="str">
        <f t="shared" si="103"/>
        <v>P0277|Oct</v>
      </c>
    </row>
    <row r="3324" spans="1:10" ht="15" customHeight="1" x14ac:dyDescent="0.25">
      <c r="A3324" s="2" t="s">
        <v>589</v>
      </c>
      <c r="B3324" s="2" t="s">
        <v>9</v>
      </c>
      <c r="C3324" s="4">
        <v>30.094501149796301</v>
      </c>
      <c r="D3324" s="4">
        <v>4.04</v>
      </c>
      <c r="E3324" s="4">
        <v>323.95303989994801</v>
      </c>
      <c r="F3324" s="4">
        <v>102.192458950256</v>
      </c>
      <c r="G3324" s="4">
        <v>85.96</v>
      </c>
      <c r="H3324" s="4">
        <v>31.64</v>
      </c>
      <c r="I3324" s="5">
        <f t="shared" si="102"/>
        <v>577.88000000000034</v>
      </c>
      <c r="J3324" s="11" t="str">
        <f t="shared" si="103"/>
        <v>P0277|Nov</v>
      </c>
    </row>
    <row r="3325" spans="1:10" ht="15" customHeight="1" x14ac:dyDescent="0.25">
      <c r="A3325" s="2" t="s">
        <v>589</v>
      </c>
      <c r="B3325" s="2" t="s">
        <v>10</v>
      </c>
      <c r="C3325" s="4">
        <v>10.468156968876899</v>
      </c>
      <c r="D3325" s="4">
        <v>4.04</v>
      </c>
      <c r="E3325" s="4">
        <v>719.68579161028401</v>
      </c>
      <c r="F3325" s="4">
        <v>75.676051420839002</v>
      </c>
      <c r="G3325" s="4">
        <v>85.96</v>
      </c>
      <c r="H3325" s="4">
        <v>55.84</v>
      </c>
      <c r="I3325" s="5">
        <f t="shared" si="102"/>
        <v>951.67</v>
      </c>
      <c r="J3325" s="11" t="str">
        <f t="shared" si="103"/>
        <v>P0277|Dec</v>
      </c>
    </row>
    <row r="3326" spans="1:10" ht="15" customHeight="1" x14ac:dyDescent="0.25">
      <c r="A3326" s="2" t="s">
        <v>589</v>
      </c>
      <c r="B3326" s="2" t="s">
        <v>11</v>
      </c>
      <c r="C3326" s="4">
        <v>10.7625240016697</v>
      </c>
      <c r="D3326" s="4">
        <v>6.91</v>
      </c>
      <c r="E3326" s="4">
        <v>625.56282176151399</v>
      </c>
      <c r="F3326" s="4">
        <v>78.934654236816499</v>
      </c>
      <c r="G3326" s="4">
        <v>85.96</v>
      </c>
      <c r="H3326" s="4">
        <v>55.84</v>
      </c>
      <c r="I3326" s="5">
        <f t="shared" si="102"/>
        <v>863.97000000000025</v>
      </c>
      <c r="J3326" s="11" t="str">
        <f t="shared" si="103"/>
        <v>P0277|Jan</v>
      </c>
    </row>
    <row r="3327" spans="1:10" ht="15" customHeight="1" x14ac:dyDescent="0.25">
      <c r="A3327" s="2" t="s">
        <v>589</v>
      </c>
      <c r="B3327" s="2" t="s">
        <v>12</v>
      </c>
      <c r="C3327" s="4">
        <v>29.2468564457096</v>
      </c>
      <c r="D3327" s="4">
        <v>4.04</v>
      </c>
      <c r="E3327" s="4">
        <v>616.60837738918303</v>
      </c>
      <c r="F3327" s="4">
        <v>77.804766165107793</v>
      </c>
      <c r="G3327" s="4">
        <v>85.96</v>
      </c>
      <c r="H3327" s="4">
        <v>55.84</v>
      </c>
      <c r="I3327" s="5">
        <f t="shared" si="102"/>
        <v>869.50000000000057</v>
      </c>
      <c r="J3327" s="11" t="str">
        <f t="shared" si="103"/>
        <v>P0277|Feb</v>
      </c>
    </row>
    <row r="3328" spans="1:10" ht="15" customHeight="1" x14ac:dyDescent="0.25">
      <c r="A3328" s="2" t="s">
        <v>589</v>
      </c>
      <c r="B3328" s="2" t="s">
        <v>13</v>
      </c>
      <c r="C3328" s="4">
        <v>11.354908814955801</v>
      </c>
      <c r="D3328" s="4">
        <v>4.7300000000000004</v>
      </c>
      <c r="E3328" s="4">
        <v>527.99575995567204</v>
      </c>
      <c r="F3328" s="4">
        <v>83.279331229371905</v>
      </c>
      <c r="G3328" s="4">
        <v>85.96</v>
      </c>
      <c r="H3328" s="4">
        <v>55.84</v>
      </c>
      <c r="I3328" s="5">
        <f t="shared" si="102"/>
        <v>769.15999999999985</v>
      </c>
      <c r="J3328" s="11" t="str">
        <f t="shared" si="103"/>
        <v>P0277|Mar</v>
      </c>
    </row>
    <row r="3329" spans="1:10" ht="15" customHeight="1" x14ac:dyDescent="0.25">
      <c r="A3329" s="2" t="s">
        <v>591</v>
      </c>
      <c r="B3329" s="2" t="s">
        <v>2</v>
      </c>
      <c r="C3329" s="4">
        <v>92.931815163254001</v>
      </c>
      <c r="D3329" s="4">
        <v>21.82</v>
      </c>
      <c r="E3329" s="4">
        <v>646.838184836746</v>
      </c>
      <c r="F3329" s="4">
        <v>0</v>
      </c>
      <c r="G3329" s="4">
        <v>85.96</v>
      </c>
      <c r="H3329" s="4">
        <v>99.37</v>
      </c>
      <c r="I3329" s="5">
        <f t="shared" si="102"/>
        <v>946.92000000000007</v>
      </c>
      <c r="J3329" s="11" t="str">
        <f t="shared" si="103"/>
        <v>P0278|Apr</v>
      </c>
    </row>
    <row r="3330" spans="1:10" ht="15" customHeight="1" x14ac:dyDescent="0.25">
      <c r="A3330" s="2" t="s">
        <v>591</v>
      </c>
      <c r="B3330" s="2" t="s">
        <v>3</v>
      </c>
      <c r="C3330" s="4">
        <v>83.1601017291147</v>
      </c>
      <c r="D3330" s="4">
        <v>16.309999999999999</v>
      </c>
      <c r="E3330" s="4">
        <v>643.60989827088497</v>
      </c>
      <c r="F3330" s="4">
        <v>0</v>
      </c>
      <c r="G3330" s="4">
        <v>85.96</v>
      </c>
      <c r="H3330" s="4">
        <v>646.23</v>
      </c>
      <c r="I3330" s="5">
        <f t="shared" si="102"/>
        <v>1475.2699999999998</v>
      </c>
      <c r="J3330" s="11" t="str">
        <f t="shared" si="103"/>
        <v>P0278|May</v>
      </c>
    </row>
    <row r="3331" spans="1:10" ht="15" customHeight="1" x14ac:dyDescent="0.25">
      <c r="A3331" s="2" t="s">
        <v>591</v>
      </c>
      <c r="B3331" s="2" t="s">
        <v>4</v>
      </c>
      <c r="C3331" s="4">
        <v>72.2382173715325</v>
      </c>
      <c r="D3331" s="4">
        <v>14.37</v>
      </c>
      <c r="E3331" s="4">
        <v>636.92178262846801</v>
      </c>
      <c r="F3331" s="4">
        <v>0</v>
      </c>
      <c r="G3331" s="4">
        <v>85.96</v>
      </c>
      <c r="H3331" s="4">
        <v>837.3</v>
      </c>
      <c r="I3331" s="5">
        <f t="shared" si="102"/>
        <v>1646.7900000000004</v>
      </c>
      <c r="J3331" s="11" t="str">
        <f t="shared" si="103"/>
        <v>P0278|Jun</v>
      </c>
    </row>
    <row r="3332" spans="1:10" ht="15" customHeight="1" x14ac:dyDescent="0.25">
      <c r="A3332" s="2" t="s">
        <v>591</v>
      </c>
      <c r="B3332" s="2" t="s">
        <v>5</v>
      </c>
      <c r="C3332" s="4">
        <v>42.396023103303001</v>
      </c>
      <c r="D3332" s="4">
        <v>18.07</v>
      </c>
      <c r="E3332" s="4">
        <v>815.90397689669703</v>
      </c>
      <c r="F3332" s="4">
        <v>0</v>
      </c>
      <c r="G3332" s="4">
        <v>85.96</v>
      </c>
      <c r="H3332" s="4">
        <v>2244.4299999999998</v>
      </c>
      <c r="I3332" s="5">
        <f t="shared" si="102"/>
        <v>3206.7599999999998</v>
      </c>
      <c r="J3332" s="11" t="str">
        <f t="shared" si="103"/>
        <v>P0278|Jul</v>
      </c>
    </row>
    <row r="3333" spans="1:10" ht="15" customHeight="1" x14ac:dyDescent="0.25">
      <c r="A3333" s="2" t="s">
        <v>591</v>
      </c>
      <c r="B3333" s="2" t="s">
        <v>6</v>
      </c>
      <c r="C3333" s="4">
        <v>272.555211280572</v>
      </c>
      <c r="D3333" s="4">
        <v>15.82</v>
      </c>
      <c r="E3333" s="4">
        <v>726.85478871942803</v>
      </c>
      <c r="F3333" s="4">
        <v>0</v>
      </c>
      <c r="G3333" s="4">
        <v>85.96</v>
      </c>
      <c r="H3333" s="4">
        <v>2070.33</v>
      </c>
      <c r="I3333" s="5">
        <f t="shared" ref="I3333:I3396" si="104">SUM(C3333:H3333)</f>
        <v>3171.52</v>
      </c>
      <c r="J3333" s="11" t="str">
        <f t="shared" ref="J3333:J3396" si="105">A3333&amp;"|"&amp;B3333</f>
        <v>P0278|Aug</v>
      </c>
    </row>
    <row r="3334" spans="1:10" ht="15" customHeight="1" x14ac:dyDescent="0.25">
      <c r="A3334" s="2" t="s">
        <v>591</v>
      </c>
      <c r="B3334" s="2" t="s">
        <v>7</v>
      </c>
      <c r="C3334" s="4">
        <v>59.235290550929797</v>
      </c>
      <c r="D3334" s="4">
        <v>21.64</v>
      </c>
      <c r="E3334" s="4">
        <v>652.43470944907006</v>
      </c>
      <c r="F3334" s="4">
        <v>0</v>
      </c>
      <c r="G3334" s="4">
        <v>85.96</v>
      </c>
      <c r="H3334" s="4">
        <v>443.25</v>
      </c>
      <c r="I3334" s="5">
        <f t="shared" si="104"/>
        <v>1262.52</v>
      </c>
      <c r="J3334" s="11" t="str">
        <f t="shared" si="105"/>
        <v>P0278|Sep</v>
      </c>
    </row>
    <row r="3335" spans="1:10" ht="15" customHeight="1" x14ac:dyDescent="0.25">
      <c r="A3335" s="2" t="s">
        <v>591</v>
      </c>
      <c r="B3335" s="2" t="s">
        <v>8</v>
      </c>
      <c r="C3335" s="4">
        <v>59.571004616590699</v>
      </c>
      <c r="D3335" s="4">
        <v>10.97</v>
      </c>
      <c r="E3335" s="4">
        <v>662.59899538340903</v>
      </c>
      <c r="F3335" s="4">
        <v>0</v>
      </c>
      <c r="G3335" s="4">
        <v>85.96</v>
      </c>
      <c r="H3335" s="4">
        <v>306.58</v>
      </c>
      <c r="I3335" s="5">
        <f t="shared" si="104"/>
        <v>1125.6799999999998</v>
      </c>
      <c r="J3335" s="11" t="str">
        <f t="shared" si="105"/>
        <v>P0278|Oct</v>
      </c>
    </row>
    <row r="3336" spans="1:10" ht="15" customHeight="1" x14ac:dyDescent="0.25">
      <c r="A3336" s="2" t="s">
        <v>591</v>
      </c>
      <c r="B3336" s="2" t="s">
        <v>9</v>
      </c>
      <c r="C3336" s="4">
        <v>63.211791848584902</v>
      </c>
      <c r="D3336" s="4">
        <v>14.98</v>
      </c>
      <c r="E3336" s="4">
        <v>583.03929434188103</v>
      </c>
      <c r="F3336" s="4">
        <v>186.25891380953399</v>
      </c>
      <c r="G3336" s="4">
        <v>85.96</v>
      </c>
      <c r="H3336" s="4">
        <v>79.11</v>
      </c>
      <c r="I3336" s="5">
        <f t="shared" si="104"/>
        <v>1012.56</v>
      </c>
      <c r="J3336" s="11" t="str">
        <f t="shared" si="105"/>
        <v>P0278|Nov</v>
      </c>
    </row>
    <row r="3337" spans="1:10" ht="15" customHeight="1" x14ac:dyDescent="0.25">
      <c r="A3337" s="2" t="s">
        <v>591</v>
      </c>
      <c r="B3337" s="2" t="s">
        <v>10</v>
      </c>
      <c r="C3337" s="4">
        <v>22.927812500000002</v>
      </c>
      <c r="D3337" s="4">
        <v>11.88</v>
      </c>
      <c r="E3337" s="4">
        <v>1305.4394144144101</v>
      </c>
      <c r="F3337" s="4">
        <v>139.01277308558599</v>
      </c>
      <c r="G3337" s="4">
        <v>85.96</v>
      </c>
      <c r="H3337" s="4">
        <v>139.59</v>
      </c>
      <c r="I3337" s="5">
        <f t="shared" si="104"/>
        <v>1704.8099999999961</v>
      </c>
      <c r="J3337" s="11" t="str">
        <f t="shared" si="105"/>
        <v>P0278|Dec</v>
      </c>
    </row>
    <row r="3338" spans="1:10" ht="15" customHeight="1" x14ac:dyDescent="0.25">
      <c r="A3338" s="2" t="s">
        <v>591</v>
      </c>
      <c r="B3338" s="2" t="s">
        <v>11</v>
      </c>
      <c r="C3338" s="4">
        <v>59.575576390825802</v>
      </c>
      <c r="D3338" s="4">
        <v>17.170000000000002</v>
      </c>
      <c r="E3338" s="4">
        <v>1141.51601622004</v>
      </c>
      <c r="F3338" s="4">
        <v>145.86840738913099</v>
      </c>
      <c r="G3338" s="4">
        <v>85.96</v>
      </c>
      <c r="H3338" s="4">
        <v>139.59</v>
      </c>
      <c r="I3338" s="5">
        <f t="shared" si="104"/>
        <v>1589.6799999999969</v>
      </c>
      <c r="J3338" s="11" t="str">
        <f t="shared" si="105"/>
        <v>P0278|Jan</v>
      </c>
    </row>
    <row r="3339" spans="1:10" ht="15" customHeight="1" x14ac:dyDescent="0.25">
      <c r="A3339" s="2" t="s">
        <v>591</v>
      </c>
      <c r="B3339" s="2" t="s">
        <v>12</v>
      </c>
      <c r="C3339" s="4">
        <v>38.773925984028899</v>
      </c>
      <c r="D3339" s="4">
        <v>14.1</v>
      </c>
      <c r="E3339" s="4">
        <v>1136.17958187622</v>
      </c>
      <c r="F3339" s="4">
        <v>145.186492139752</v>
      </c>
      <c r="G3339" s="4">
        <v>85.96</v>
      </c>
      <c r="H3339" s="4">
        <v>139.59</v>
      </c>
      <c r="I3339" s="5">
        <f t="shared" si="104"/>
        <v>1559.7900000000009</v>
      </c>
      <c r="J3339" s="11" t="str">
        <f t="shared" si="105"/>
        <v>P0278|Feb</v>
      </c>
    </row>
    <row r="3340" spans="1:10" ht="15" customHeight="1" x14ac:dyDescent="0.25">
      <c r="A3340" s="2" t="s">
        <v>591</v>
      </c>
      <c r="B3340" s="2" t="s">
        <v>13</v>
      </c>
      <c r="C3340" s="4">
        <v>50.843236587052097</v>
      </c>
      <c r="D3340" s="4">
        <v>15.47</v>
      </c>
      <c r="E3340" s="4">
        <v>954.63236847940902</v>
      </c>
      <c r="F3340" s="4">
        <v>152.48439493353899</v>
      </c>
      <c r="G3340" s="4">
        <v>85.96</v>
      </c>
      <c r="H3340" s="4">
        <v>139.59</v>
      </c>
      <c r="I3340" s="5">
        <f t="shared" si="104"/>
        <v>1398.98</v>
      </c>
      <c r="J3340" s="11" t="str">
        <f t="shared" si="105"/>
        <v>P0278|Mar</v>
      </c>
    </row>
    <row r="3341" spans="1:10" ht="15" customHeight="1" x14ac:dyDescent="0.25">
      <c r="A3341" s="2" t="s">
        <v>593</v>
      </c>
      <c r="B3341" s="2" t="s">
        <v>2</v>
      </c>
      <c r="C3341" s="4">
        <v>32.050337266367301</v>
      </c>
      <c r="D3341" s="4">
        <v>6.15</v>
      </c>
      <c r="E3341" s="4">
        <v>362.989662733633</v>
      </c>
      <c r="F3341" s="4">
        <v>0</v>
      </c>
      <c r="G3341" s="4">
        <v>85.96</v>
      </c>
      <c r="H3341" s="4">
        <v>39.75</v>
      </c>
      <c r="I3341" s="5">
        <f t="shared" si="104"/>
        <v>526.90000000000032</v>
      </c>
      <c r="J3341" s="11" t="str">
        <f t="shared" si="105"/>
        <v>P0279|Apr</v>
      </c>
    </row>
    <row r="3342" spans="1:10" ht="15" customHeight="1" x14ac:dyDescent="0.25">
      <c r="A3342" s="2" t="s">
        <v>593</v>
      </c>
      <c r="B3342" s="2" t="s">
        <v>3</v>
      </c>
      <c r="C3342" s="4">
        <v>69.920648082637598</v>
      </c>
      <c r="D3342" s="4">
        <v>4.04</v>
      </c>
      <c r="E3342" s="4">
        <v>341.739351917362</v>
      </c>
      <c r="F3342" s="4">
        <v>0</v>
      </c>
      <c r="G3342" s="4">
        <v>85.96</v>
      </c>
      <c r="H3342" s="4">
        <v>258.49</v>
      </c>
      <c r="I3342" s="5">
        <f t="shared" si="104"/>
        <v>760.14999999999964</v>
      </c>
      <c r="J3342" s="11" t="str">
        <f t="shared" si="105"/>
        <v>P0279|May</v>
      </c>
    </row>
    <row r="3343" spans="1:10" ht="15" customHeight="1" x14ac:dyDescent="0.25">
      <c r="A3343" s="2" t="s">
        <v>593</v>
      </c>
      <c r="B3343" s="2" t="s">
        <v>4</v>
      </c>
      <c r="C3343" s="4">
        <v>29.147398015435499</v>
      </c>
      <c r="D3343" s="4">
        <v>4.04</v>
      </c>
      <c r="E3343" s="4">
        <v>354.52260198456497</v>
      </c>
      <c r="F3343" s="4">
        <v>0</v>
      </c>
      <c r="G3343" s="4">
        <v>85.96</v>
      </c>
      <c r="H3343" s="4">
        <v>334.92</v>
      </c>
      <c r="I3343" s="5">
        <f t="shared" si="104"/>
        <v>808.59000000000049</v>
      </c>
      <c r="J3343" s="11" t="str">
        <f t="shared" si="105"/>
        <v>P0279|Jun</v>
      </c>
    </row>
    <row r="3344" spans="1:10" ht="15" customHeight="1" x14ac:dyDescent="0.25">
      <c r="A3344" s="2" t="s">
        <v>593</v>
      </c>
      <c r="B3344" s="2" t="s">
        <v>5</v>
      </c>
      <c r="C3344" s="4">
        <v>15.5661002937017</v>
      </c>
      <c r="D3344" s="4">
        <v>4.04</v>
      </c>
      <c r="E3344" s="4">
        <v>348.55389970629801</v>
      </c>
      <c r="F3344" s="4">
        <v>0</v>
      </c>
      <c r="G3344" s="4">
        <v>85.96</v>
      </c>
      <c r="H3344" s="4">
        <v>897.77</v>
      </c>
      <c r="I3344" s="5">
        <f t="shared" si="104"/>
        <v>1351.8899999999996</v>
      </c>
      <c r="J3344" s="11" t="str">
        <f t="shared" si="105"/>
        <v>P0279|Jul</v>
      </c>
    </row>
    <row r="3345" spans="1:10" ht="15" customHeight="1" x14ac:dyDescent="0.25">
      <c r="A3345" s="2" t="s">
        <v>593</v>
      </c>
      <c r="B3345" s="2" t="s">
        <v>6</v>
      </c>
      <c r="C3345" s="4">
        <v>27.6209285300469</v>
      </c>
      <c r="D3345" s="4">
        <v>4.04</v>
      </c>
      <c r="E3345" s="4">
        <v>350.48907146995299</v>
      </c>
      <c r="F3345" s="4">
        <v>0</v>
      </c>
      <c r="G3345" s="4">
        <v>85.96</v>
      </c>
      <c r="H3345" s="4">
        <v>828.13</v>
      </c>
      <c r="I3345" s="5">
        <f t="shared" si="104"/>
        <v>1296.2399999999998</v>
      </c>
      <c r="J3345" s="11" t="str">
        <f t="shared" si="105"/>
        <v>P0279|Aug</v>
      </c>
    </row>
    <row r="3346" spans="1:10" ht="15" customHeight="1" x14ac:dyDescent="0.25">
      <c r="A3346" s="2" t="s">
        <v>593</v>
      </c>
      <c r="B3346" s="2" t="s">
        <v>7</v>
      </c>
      <c r="C3346" s="4">
        <v>58.714192012438097</v>
      </c>
      <c r="D3346" s="4">
        <v>11.74</v>
      </c>
      <c r="E3346" s="4">
        <v>346.53580798756201</v>
      </c>
      <c r="F3346" s="4">
        <v>0</v>
      </c>
      <c r="G3346" s="4">
        <v>85.96</v>
      </c>
      <c r="H3346" s="4">
        <v>177.3</v>
      </c>
      <c r="I3346" s="5">
        <f t="shared" si="104"/>
        <v>680.25000000000011</v>
      </c>
      <c r="J3346" s="11" t="str">
        <f t="shared" si="105"/>
        <v>P0279|Sep</v>
      </c>
    </row>
    <row r="3347" spans="1:10" ht="15" customHeight="1" x14ac:dyDescent="0.25">
      <c r="A3347" s="2" t="s">
        <v>593</v>
      </c>
      <c r="B3347" s="2" t="s">
        <v>8</v>
      </c>
      <c r="C3347" s="4">
        <v>58.980486192143097</v>
      </c>
      <c r="D3347" s="4">
        <v>13</v>
      </c>
      <c r="E3347" s="4">
        <v>349.749513807857</v>
      </c>
      <c r="F3347" s="4">
        <v>0</v>
      </c>
      <c r="G3347" s="4">
        <v>85.96</v>
      </c>
      <c r="H3347" s="4">
        <v>122.63</v>
      </c>
      <c r="I3347" s="5">
        <f t="shared" si="104"/>
        <v>630.32000000000016</v>
      </c>
      <c r="J3347" s="11" t="str">
        <f t="shared" si="105"/>
        <v>P0279|Oct</v>
      </c>
    </row>
    <row r="3348" spans="1:10" ht="15" customHeight="1" x14ac:dyDescent="0.25">
      <c r="A3348" s="2" t="s">
        <v>593</v>
      </c>
      <c r="B3348" s="2" t="s">
        <v>9</v>
      </c>
      <c r="C3348" s="4">
        <v>22.389070110701098</v>
      </c>
      <c r="D3348" s="4">
        <v>5.37</v>
      </c>
      <c r="E3348" s="4">
        <v>318.29372693726901</v>
      </c>
      <c r="F3348" s="4">
        <v>100.40720295203</v>
      </c>
      <c r="G3348" s="4">
        <v>85.96</v>
      </c>
      <c r="H3348" s="4">
        <v>31.64</v>
      </c>
      <c r="I3348" s="5">
        <f t="shared" si="104"/>
        <v>564.06000000000006</v>
      </c>
      <c r="J3348" s="11" t="str">
        <f t="shared" si="105"/>
        <v>P0279|Nov</v>
      </c>
    </row>
    <row r="3349" spans="1:10" ht="15" customHeight="1" x14ac:dyDescent="0.25">
      <c r="A3349" s="2" t="s">
        <v>593</v>
      </c>
      <c r="B3349" s="2" t="s">
        <v>10</v>
      </c>
      <c r="C3349" s="4">
        <v>29.631050755521098</v>
      </c>
      <c r="D3349" s="4">
        <v>14.35</v>
      </c>
      <c r="E3349" s="4">
        <v>630.44788841534296</v>
      </c>
      <c r="F3349" s="4">
        <v>79.551060829136006</v>
      </c>
      <c r="G3349" s="4">
        <v>85.96</v>
      </c>
      <c r="H3349" s="4">
        <v>55.84</v>
      </c>
      <c r="I3349" s="5">
        <f t="shared" si="104"/>
        <v>895.78000000000009</v>
      </c>
      <c r="J3349" s="11" t="str">
        <f t="shared" si="105"/>
        <v>P0279|Dec</v>
      </c>
    </row>
    <row r="3350" spans="1:10" ht="15" customHeight="1" x14ac:dyDescent="0.25">
      <c r="A3350" s="2" t="s">
        <v>593</v>
      </c>
      <c r="B3350" s="2" t="s">
        <v>11</v>
      </c>
      <c r="C3350" s="4">
        <v>28.1979136437275</v>
      </c>
      <c r="D3350" s="4">
        <v>6.39</v>
      </c>
      <c r="E3350" s="4">
        <v>539.73168040196299</v>
      </c>
      <c r="F3350" s="4">
        <v>85.130405954309595</v>
      </c>
      <c r="G3350" s="4">
        <v>85.96</v>
      </c>
      <c r="H3350" s="4">
        <v>55.84</v>
      </c>
      <c r="I3350" s="5">
        <f t="shared" si="104"/>
        <v>801.25000000000011</v>
      </c>
      <c r="J3350" s="11" t="str">
        <f t="shared" si="105"/>
        <v>P0279|Jan</v>
      </c>
    </row>
    <row r="3351" spans="1:10" ht="15" customHeight="1" x14ac:dyDescent="0.25">
      <c r="A3351" s="2" t="s">
        <v>593</v>
      </c>
      <c r="B3351" s="2" t="s">
        <v>12</v>
      </c>
      <c r="C3351" s="4">
        <v>24.055685936355701</v>
      </c>
      <c r="D3351" s="4">
        <v>11.84</v>
      </c>
      <c r="E3351" s="4">
        <v>536.94365564979103</v>
      </c>
      <c r="F3351" s="4">
        <v>84.690658413853399</v>
      </c>
      <c r="G3351" s="4">
        <v>85.96</v>
      </c>
      <c r="H3351" s="4">
        <v>55.84</v>
      </c>
      <c r="I3351" s="5">
        <f t="shared" si="104"/>
        <v>799.33000000000015</v>
      </c>
      <c r="J3351" s="11" t="str">
        <f t="shared" si="105"/>
        <v>P0279|Feb</v>
      </c>
    </row>
    <row r="3352" spans="1:10" ht="15" customHeight="1" x14ac:dyDescent="0.25">
      <c r="A3352" s="2" t="s">
        <v>593</v>
      </c>
      <c r="B3352" s="2" t="s">
        <v>13</v>
      </c>
      <c r="C3352" s="4">
        <v>13.0570884981263</v>
      </c>
      <c r="D3352" s="4">
        <v>7.05</v>
      </c>
      <c r="E3352" s="4">
        <v>524.66839627173999</v>
      </c>
      <c r="F3352" s="4">
        <v>82.754515230133606</v>
      </c>
      <c r="G3352" s="4">
        <v>85.96</v>
      </c>
      <c r="H3352" s="4">
        <v>55.84</v>
      </c>
      <c r="I3352" s="5">
        <f t="shared" si="104"/>
        <v>769.32999999999993</v>
      </c>
      <c r="J3352" s="11" t="str">
        <f t="shared" si="105"/>
        <v>P0279|Mar</v>
      </c>
    </row>
    <row r="3353" spans="1:10" ht="15" customHeight="1" x14ac:dyDescent="0.25">
      <c r="A3353" s="2" t="s">
        <v>595</v>
      </c>
      <c r="B3353" s="2" t="s">
        <v>2</v>
      </c>
      <c r="C3353" s="4">
        <v>16.477718820193701</v>
      </c>
      <c r="D3353" s="4">
        <v>9.4700000000000006</v>
      </c>
      <c r="E3353" s="4">
        <v>574.65228117980598</v>
      </c>
      <c r="F3353" s="4">
        <v>0</v>
      </c>
      <c r="G3353" s="4">
        <v>85.96</v>
      </c>
      <c r="H3353" s="4">
        <v>79.5</v>
      </c>
      <c r="I3353" s="5">
        <f t="shared" si="104"/>
        <v>766.05999999999972</v>
      </c>
      <c r="J3353" s="11" t="str">
        <f t="shared" si="105"/>
        <v>P0280|Apr</v>
      </c>
    </row>
    <row r="3354" spans="1:10" ht="15" customHeight="1" x14ac:dyDescent="0.25">
      <c r="A3354" s="2" t="s">
        <v>595</v>
      </c>
      <c r="B3354" s="2" t="s">
        <v>3</v>
      </c>
      <c r="C3354" s="4">
        <v>55.5571281699794</v>
      </c>
      <c r="D3354" s="4">
        <v>7.45</v>
      </c>
      <c r="E3354" s="4">
        <v>527.59287183002095</v>
      </c>
      <c r="F3354" s="4">
        <v>0</v>
      </c>
      <c r="G3354" s="4">
        <v>85.96</v>
      </c>
      <c r="H3354" s="4">
        <v>516.99</v>
      </c>
      <c r="I3354" s="5">
        <f t="shared" si="104"/>
        <v>1193.5500000000004</v>
      </c>
      <c r="J3354" s="11" t="str">
        <f t="shared" si="105"/>
        <v>P0280|May</v>
      </c>
    </row>
    <row r="3355" spans="1:10" ht="15" customHeight="1" x14ac:dyDescent="0.25">
      <c r="A3355" s="2" t="s">
        <v>595</v>
      </c>
      <c r="B3355" s="2" t="s">
        <v>4</v>
      </c>
      <c r="C3355" s="4">
        <v>29.191369730079401</v>
      </c>
      <c r="D3355" s="4">
        <v>14.97</v>
      </c>
      <c r="E3355" s="4">
        <v>541.56863026992096</v>
      </c>
      <c r="F3355" s="4">
        <v>0</v>
      </c>
      <c r="G3355" s="4">
        <v>85.96</v>
      </c>
      <c r="H3355" s="4">
        <v>669.84</v>
      </c>
      <c r="I3355" s="5">
        <f t="shared" si="104"/>
        <v>1341.5300000000004</v>
      </c>
      <c r="J3355" s="11" t="str">
        <f t="shared" si="105"/>
        <v>P0280|Jun</v>
      </c>
    </row>
    <row r="3356" spans="1:10" ht="15" customHeight="1" x14ac:dyDescent="0.25">
      <c r="A3356" s="2" t="s">
        <v>595</v>
      </c>
      <c r="B3356" s="2" t="s">
        <v>5</v>
      </c>
      <c r="C3356" s="4">
        <v>66.766284356271996</v>
      </c>
      <c r="D3356" s="4">
        <v>20.32</v>
      </c>
      <c r="E3356" s="4">
        <v>669.18371564372796</v>
      </c>
      <c r="F3356" s="4">
        <v>0</v>
      </c>
      <c r="G3356" s="4">
        <v>85.96</v>
      </c>
      <c r="H3356" s="4">
        <v>1795.54</v>
      </c>
      <c r="I3356" s="5">
        <f t="shared" si="104"/>
        <v>2637.77</v>
      </c>
      <c r="J3356" s="11" t="str">
        <f t="shared" si="105"/>
        <v>P0280|Jul</v>
      </c>
    </row>
    <row r="3357" spans="1:10" ht="15" customHeight="1" x14ac:dyDescent="0.25">
      <c r="A3357" s="2" t="s">
        <v>595</v>
      </c>
      <c r="B3357" s="2" t="s">
        <v>6</v>
      </c>
      <c r="C3357" s="4">
        <v>45.230264483925197</v>
      </c>
      <c r="D3357" s="4">
        <v>12.25</v>
      </c>
      <c r="E3357" s="4">
        <v>670.57973551607495</v>
      </c>
      <c r="F3357" s="4">
        <v>0</v>
      </c>
      <c r="G3357" s="4">
        <v>85.96</v>
      </c>
      <c r="H3357" s="4">
        <v>1656.27</v>
      </c>
      <c r="I3357" s="5">
        <f t="shared" si="104"/>
        <v>2470.29</v>
      </c>
      <c r="J3357" s="11" t="str">
        <f t="shared" si="105"/>
        <v>P0280|Aug</v>
      </c>
    </row>
    <row r="3358" spans="1:10" ht="15" customHeight="1" x14ac:dyDescent="0.25">
      <c r="A3358" s="2" t="s">
        <v>595</v>
      </c>
      <c r="B3358" s="2" t="s">
        <v>7</v>
      </c>
      <c r="C3358" s="4">
        <v>41.554996481351203</v>
      </c>
      <c r="D3358" s="4">
        <v>13.64</v>
      </c>
      <c r="E3358" s="4">
        <v>543.09500351864904</v>
      </c>
      <c r="F3358" s="4">
        <v>0</v>
      </c>
      <c r="G3358" s="4">
        <v>85.96</v>
      </c>
      <c r="H3358" s="4">
        <v>354.6</v>
      </c>
      <c r="I3358" s="5">
        <f t="shared" si="104"/>
        <v>1038.8500000000004</v>
      </c>
      <c r="J3358" s="11" t="str">
        <f t="shared" si="105"/>
        <v>P0280|Sep</v>
      </c>
    </row>
    <row r="3359" spans="1:10" ht="15" customHeight="1" x14ac:dyDescent="0.25">
      <c r="A3359" s="2" t="s">
        <v>595</v>
      </c>
      <c r="B3359" s="2" t="s">
        <v>8</v>
      </c>
      <c r="C3359" s="4">
        <v>63.082915381748002</v>
      </c>
      <c r="D3359" s="4">
        <v>11.63</v>
      </c>
      <c r="E3359" s="4">
        <v>535.66708461825203</v>
      </c>
      <c r="F3359" s="4">
        <v>0</v>
      </c>
      <c r="G3359" s="4">
        <v>85.96</v>
      </c>
      <c r="H3359" s="4">
        <v>245.27</v>
      </c>
      <c r="I3359" s="5">
        <f t="shared" si="104"/>
        <v>941.61</v>
      </c>
      <c r="J3359" s="11" t="str">
        <f t="shared" si="105"/>
        <v>P0280|Oct</v>
      </c>
    </row>
    <row r="3360" spans="1:10" ht="15" customHeight="1" x14ac:dyDescent="0.25">
      <c r="A3360" s="2" t="s">
        <v>595</v>
      </c>
      <c r="B3360" s="2" t="s">
        <v>9</v>
      </c>
      <c r="C3360" s="4">
        <v>55.222706256627802</v>
      </c>
      <c r="D3360" s="4">
        <v>14.5</v>
      </c>
      <c r="E3360" s="4">
        <v>487.259172852598</v>
      </c>
      <c r="F3360" s="4">
        <v>153.70812089077401</v>
      </c>
      <c r="G3360" s="4">
        <v>85.96</v>
      </c>
      <c r="H3360" s="4">
        <v>63.29</v>
      </c>
      <c r="I3360" s="5">
        <f t="shared" si="104"/>
        <v>859.93999999999983</v>
      </c>
      <c r="J3360" s="11" t="str">
        <f t="shared" si="105"/>
        <v>P0280|Nov</v>
      </c>
    </row>
    <row r="3361" spans="1:10" ht="15" customHeight="1" x14ac:dyDescent="0.25">
      <c r="A3361" s="2" t="s">
        <v>595</v>
      </c>
      <c r="B3361" s="2" t="s">
        <v>10</v>
      </c>
      <c r="C3361" s="4">
        <v>23.009517306333901</v>
      </c>
      <c r="D3361" s="4">
        <v>8.76</v>
      </c>
      <c r="E3361" s="4">
        <v>1098.4652023276899</v>
      </c>
      <c r="F3361" s="4">
        <v>115.50528036597299</v>
      </c>
      <c r="G3361" s="4">
        <v>85.96</v>
      </c>
      <c r="H3361" s="4">
        <v>111.67</v>
      </c>
      <c r="I3361" s="5">
        <f t="shared" si="104"/>
        <v>1443.3699999999969</v>
      </c>
      <c r="J3361" s="11" t="str">
        <f t="shared" si="105"/>
        <v>P0280|Dec</v>
      </c>
    </row>
    <row r="3362" spans="1:10" ht="15" customHeight="1" x14ac:dyDescent="0.25">
      <c r="A3362" s="2" t="s">
        <v>595</v>
      </c>
      <c r="B3362" s="2" t="s">
        <v>11</v>
      </c>
      <c r="C3362" s="4">
        <v>48.057319720358997</v>
      </c>
      <c r="D3362" s="4">
        <v>12.43</v>
      </c>
      <c r="E3362" s="4">
        <v>948.78345843365003</v>
      </c>
      <c r="F3362" s="4">
        <v>119.719221845991</v>
      </c>
      <c r="G3362" s="4">
        <v>85.96</v>
      </c>
      <c r="H3362" s="4">
        <v>111.67</v>
      </c>
      <c r="I3362" s="5">
        <f t="shared" si="104"/>
        <v>1326.6200000000001</v>
      </c>
      <c r="J3362" s="11" t="str">
        <f t="shared" si="105"/>
        <v>P0280|Jan</v>
      </c>
    </row>
    <row r="3363" spans="1:10" ht="15" customHeight="1" x14ac:dyDescent="0.25">
      <c r="A3363" s="2" t="s">
        <v>595</v>
      </c>
      <c r="B3363" s="2" t="s">
        <v>12</v>
      </c>
      <c r="C3363" s="4">
        <v>15.187914676854501</v>
      </c>
      <c r="D3363" s="4">
        <v>19.91</v>
      </c>
      <c r="E3363" s="4">
        <v>949.24466730340703</v>
      </c>
      <c r="F3363" s="4">
        <v>119.777418019739</v>
      </c>
      <c r="G3363" s="4">
        <v>85.96</v>
      </c>
      <c r="H3363" s="4">
        <v>111.67</v>
      </c>
      <c r="I3363" s="5">
        <f t="shared" si="104"/>
        <v>1301.7500000000007</v>
      </c>
      <c r="J3363" s="11" t="str">
        <f t="shared" si="105"/>
        <v>P0280|Feb</v>
      </c>
    </row>
    <row r="3364" spans="1:10" ht="15" customHeight="1" x14ac:dyDescent="0.25">
      <c r="A3364" s="2" t="s">
        <v>595</v>
      </c>
      <c r="B3364" s="2" t="s">
        <v>13</v>
      </c>
      <c r="C3364" s="4">
        <v>33.801399554124401</v>
      </c>
      <c r="D3364" s="4">
        <v>8.17</v>
      </c>
      <c r="E3364" s="4">
        <v>939.32310339882395</v>
      </c>
      <c r="F3364" s="4">
        <v>118.525497047052</v>
      </c>
      <c r="G3364" s="4">
        <v>85.96</v>
      </c>
      <c r="H3364" s="4">
        <v>111.67</v>
      </c>
      <c r="I3364" s="5">
        <f t="shared" si="104"/>
        <v>1297.4500000000005</v>
      </c>
      <c r="J3364" s="11" t="str">
        <f t="shared" si="105"/>
        <v>P0280|Mar</v>
      </c>
    </row>
    <row r="3365" spans="1:10" ht="15" customHeight="1" x14ac:dyDescent="0.25">
      <c r="A3365" s="2" t="s">
        <v>597</v>
      </c>
      <c r="B3365" s="2" t="s">
        <v>2</v>
      </c>
      <c r="C3365" s="4">
        <v>243.94508262348401</v>
      </c>
      <c r="D3365" s="4">
        <v>5.64</v>
      </c>
      <c r="E3365" s="4">
        <v>274.81491737651601</v>
      </c>
      <c r="F3365" s="4">
        <v>0</v>
      </c>
      <c r="G3365" s="4">
        <v>85.96</v>
      </c>
      <c r="H3365" s="4">
        <v>39.75</v>
      </c>
      <c r="I3365" s="5">
        <f t="shared" si="104"/>
        <v>650.11</v>
      </c>
      <c r="J3365" s="11" t="str">
        <f t="shared" si="105"/>
        <v>P0281|Apr</v>
      </c>
    </row>
    <row r="3366" spans="1:10" ht="15" customHeight="1" x14ac:dyDescent="0.25">
      <c r="A3366" s="2" t="s">
        <v>597</v>
      </c>
      <c r="B3366" s="2" t="s">
        <v>3</v>
      </c>
      <c r="C3366" s="4">
        <v>13.1042924476194</v>
      </c>
      <c r="D3366" s="4">
        <v>9.82</v>
      </c>
      <c r="E3366" s="4">
        <v>457.00570755238101</v>
      </c>
      <c r="F3366" s="4">
        <v>0</v>
      </c>
      <c r="G3366" s="4">
        <v>85.96</v>
      </c>
      <c r="H3366" s="4">
        <v>258.49</v>
      </c>
      <c r="I3366" s="5">
        <f t="shared" si="104"/>
        <v>824.38000000000045</v>
      </c>
      <c r="J3366" s="11" t="str">
        <f t="shared" si="105"/>
        <v>P0281|May</v>
      </c>
    </row>
    <row r="3367" spans="1:10" ht="15" customHeight="1" x14ac:dyDescent="0.25">
      <c r="A3367" s="2" t="s">
        <v>597</v>
      </c>
      <c r="B3367" s="2" t="s">
        <v>4</v>
      </c>
      <c r="C3367" s="4">
        <v>18.529992451609399</v>
      </c>
      <c r="D3367" s="4">
        <v>10.75</v>
      </c>
      <c r="E3367" s="4">
        <v>344.38000754839101</v>
      </c>
      <c r="F3367" s="4">
        <v>0</v>
      </c>
      <c r="G3367" s="4">
        <v>85.96</v>
      </c>
      <c r="H3367" s="4">
        <v>334.92</v>
      </c>
      <c r="I3367" s="5">
        <f t="shared" si="104"/>
        <v>794.54000000000042</v>
      </c>
      <c r="J3367" s="11" t="str">
        <f t="shared" si="105"/>
        <v>P0281|Jun</v>
      </c>
    </row>
    <row r="3368" spans="1:10" ht="15" customHeight="1" x14ac:dyDescent="0.25">
      <c r="A3368" s="2" t="s">
        <v>597</v>
      </c>
      <c r="B3368" s="2" t="s">
        <v>5</v>
      </c>
      <c r="C3368" s="4">
        <v>51.369593661113399</v>
      </c>
      <c r="D3368" s="4">
        <v>6.2</v>
      </c>
      <c r="E3368" s="4">
        <v>433.00040633888699</v>
      </c>
      <c r="F3368" s="4">
        <v>0</v>
      </c>
      <c r="G3368" s="4">
        <v>85.96</v>
      </c>
      <c r="H3368" s="4">
        <v>897.77</v>
      </c>
      <c r="I3368" s="5">
        <f t="shared" si="104"/>
        <v>1474.3000000000004</v>
      </c>
      <c r="J3368" s="11" t="str">
        <f t="shared" si="105"/>
        <v>P0281|Jul</v>
      </c>
    </row>
    <row r="3369" spans="1:10" ht="15" customHeight="1" x14ac:dyDescent="0.25">
      <c r="A3369" s="2" t="s">
        <v>597</v>
      </c>
      <c r="B3369" s="2" t="s">
        <v>6</v>
      </c>
      <c r="C3369" s="4">
        <v>50.298253452477702</v>
      </c>
      <c r="D3369" s="4">
        <v>4.04</v>
      </c>
      <c r="E3369" s="4">
        <v>422.351746547522</v>
      </c>
      <c r="F3369" s="4">
        <v>0</v>
      </c>
      <c r="G3369" s="4">
        <v>85.96</v>
      </c>
      <c r="H3369" s="4">
        <v>828.13</v>
      </c>
      <c r="I3369" s="5">
        <f t="shared" si="104"/>
        <v>1390.7799999999997</v>
      </c>
      <c r="J3369" s="11" t="str">
        <f t="shared" si="105"/>
        <v>P0281|Aug</v>
      </c>
    </row>
    <row r="3370" spans="1:10" ht="15" customHeight="1" x14ac:dyDescent="0.25">
      <c r="A3370" s="2" t="s">
        <v>597</v>
      </c>
      <c r="B3370" s="2" t="s">
        <v>7</v>
      </c>
      <c r="C3370" s="4">
        <v>15.381652775508</v>
      </c>
      <c r="D3370" s="4">
        <v>5.3</v>
      </c>
      <c r="E3370" s="4">
        <v>357.61834722449203</v>
      </c>
      <c r="F3370" s="4">
        <v>0</v>
      </c>
      <c r="G3370" s="4">
        <v>85.96</v>
      </c>
      <c r="H3370" s="4">
        <v>177.3</v>
      </c>
      <c r="I3370" s="5">
        <f t="shared" si="104"/>
        <v>641.55999999999995</v>
      </c>
      <c r="J3370" s="11" t="str">
        <f t="shared" si="105"/>
        <v>P0281|Sep</v>
      </c>
    </row>
    <row r="3371" spans="1:10" ht="15" customHeight="1" x14ac:dyDescent="0.25">
      <c r="A3371" s="2" t="s">
        <v>597</v>
      </c>
      <c r="B3371" s="2" t="s">
        <v>8</v>
      </c>
      <c r="C3371" s="4">
        <v>32.5065137614679</v>
      </c>
      <c r="D3371" s="4">
        <v>4.04</v>
      </c>
      <c r="E3371" s="4">
        <v>361.183486238532</v>
      </c>
      <c r="F3371" s="4">
        <v>0</v>
      </c>
      <c r="G3371" s="4">
        <v>85.96</v>
      </c>
      <c r="H3371" s="4">
        <v>122.63</v>
      </c>
      <c r="I3371" s="5">
        <f t="shared" si="104"/>
        <v>606.31999999999994</v>
      </c>
      <c r="J3371" s="11" t="str">
        <f t="shared" si="105"/>
        <v>P0281|Oct</v>
      </c>
    </row>
    <row r="3372" spans="1:10" ht="15" customHeight="1" x14ac:dyDescent="0.25">
      <c r="A3372" s="2" t="s">
        <v>597</v>
      </c>
      <c r="B3372" s="2" t="s">
        <v>9</v>
      </c>
      <c r="C3372" s="4">
        <v>17.132132444309701</v>
      </c>
      <c r="D3372" s="4">
        <v>4.04</v>
      </c>
      <c r="E3372" s="4">
        <v>433.64170328837702</v>
      </c>
      <c r="F3372" s="4">
        <v>91.196164267313193</v>
      </c>
      <c r="G3372" s="4">
        <v>85.96</v>
      </c>
      <c r="H3372" s="4">
        <v>31.64</v>
      </c>
      <c r="I3372" s="5">
        <f t="shared" si="104"/>
        <v>663.6099999999999</v>
      </c>
      <c r="J3372" s="11" t="str">
        <f t="shared" si="105"/>
        <v>P0281|Nov</v>
      </c>
    </row>
    <row r="3373" spans="1:10" ht="15" customHeight="1" x14ac:dyDescent="0.25">
      <c r="A3373" s="2" t="s">
        <v>597</v>
      </c>
      <c r="B3373" s="2" t="s">
        <v>10</v>
      </c>
      <c r="C3373" s="4">
        <v>10.378669914903</v>
      </c>
      <c r="D3373" s="4">
        <v>7.79</v>
      </c>
      <c r="E3373" s="4">
        <v>723.90194386641599</v>
      </c>
      <c r="F3373" s="4">
        <v>76.119386218680802</v>
      </c>
      <c r="G3373" s="4">
        <v>85.96</v>
      </c>
      <c r="H3373" s="4">
        <v>55.84</v>
      </c>
      <c r="I3373" s="5">
        <f t="shared" si="104"/>
        <v>959.9899999999999</v>
      </c>
      <c r="J3373" s="11" t="str">
        <f t="shared" si="105"/>
        <v>P0281|Dec</v>
      </c>
    </row>
    <row r="3374" spans="1:10" ht="15" customHeight="1" x14ac:dyDescent="0.25">
      <c r="A3374" s="2" t="s">
        <v>597</v>
      </c>
      <c r="B3374" s="2" t="s">
        <v>11</v>
      </c>
      <c r="C3374" s="4">
        <v>14.2259129248952</v>
      </c>
      <c r="D3374" s="4">
        <v>10.84</v>
      </c>
      <c r="E3374" s="4">
        <v>718.78296883681003</v>
      </c>
      <c r="F3374" s="4">
        <v>75.581118238294906</v>
      </c>
      <c r="G3374" s="4">
        <v>85.96</v>
      </c>
      <c r="H3374" s="4">
        <v>55.84</v>
      </c>
      <c r="I3374" s="5">
        <f t="shared" si="104"/>
        <v>961.23000000000025</v>
      </c>
      <c r="J3374" s="11" t="str">
        <f t="shared" si="105"/>
        <v>P0281|Jan</v>
      </c>
    </row>
    <row r="3375" spans="1:10" ht="15" customHeight="1" x14ac:dyDescent="0.25">
      <c r="A3375" s="2" t="s">
        <v>597</v>
      </c>
      <c r="B3375" s="2" t="s">
        <v>12</v>
      </c>
      <c r="C3375" s="4">
        <v>10.882147727046901</v>
      </c>
      <c r="D3375" s="4">
        <v>4.04</v>
      </c>
      <c r="E3375" s="4">
        <v>632.51585203442698</v>
      </c>
      <c r="F3375" s="4">
        <v>79.812000238525897</v>
      </c>
      <c r="G3375" s="4">
        <v>85.96</v>
      </c>
      <c r="H3375" s="4">
        <v>55.84</v>
      </c>
      <c r="I3375" s="5">
        <f t="shared" si="104"/>
        <v>869.04999999999984</v>
      </c>
      <c r="J3375" s="11" t="str">
        <f t="shared" si="105"/>
        <v>P0281|Feb</v>
      </c>
    </row>
    <row r="3376" spans="1:10" ht="15" customHeight="1" x14ac:dyDescent="0.25">
      <c r="A3376" s="2" t="s">
        <v>597</v>
      </c>
      <c r="B3376" s="2" t="s">
        <v>13</v>
      </c>
      <c r="C3376" s="4">
        <v>11.419285456166101</v>
      </c>
      <c r="D3376" s="4">
        <v>7.54</v>
      </c>
      <c r="E3376" s="4">
        <v>530.98923125105398</v>
      </c>
      <c r="F3376" s="4">
        <v>83.751483292779895</v>
      </c>
      <c r="G3376" s="4">
        <v>85.96</v>
      </c>
      <c r="H3376" s="4">
        <v>55.84</v>
      </c>
      <c r="I3376" s="5">
        <f t="shared" si="104"/>
        <v>775.5</v>
      </c>
      <c r="J3376" s="11" t="str">
        <f t="shared" si="105"/>
        <v>P0281|Mar</v>
      </c>
    </row>
    <row r="3377" spans="1:10" ht="15" customHeight="1" x14ac:dyDescent="0.25">
      <c r="A3377" s="2" t="s">
        <v>599</v>
      </c>
      <c r="B3377" s="2" t="s">
        <v>2</v>
      </c>
      <c r="C3377" s="4">
        <v>77.620134729087894</v>
      </c>
      <c r="D3377" s="4">
        <v>16.59</v>
      </c>
      <c r="E3377" s="4">
        <v>795.66986527091206</v>
      </c>
      <c r="F3377" s="4">
        <v>0</v>
      </c>
      <c r="G3377" s="4">
        <v>85.96</v>
      </c>
      <c r="H3377" s="4">
        <v>119.25</v>
      </c>
      <c r="I3377" s="5">
        <f t="shared" si="104"/>
        <v>1095.0900000000001</v>
      </c>
      <c r="J3377" s="11" t="str">
        <f t="shared" si="105"/>
        <v>P0282|Apr</v>
      </c>
    </row>
    <row r="3378" spans="1:10" ht="15" customHeight="1" x14ac:dyDescent="0.25">
      <c r="A3378" s="2" t="s">
        <v>599</v>
      </c>
      <c r="B3378" s="2" t="s">
        <v>3</v>
      </c>
      <c r="C3378" s="4">
        <v>84.635355662569793</v>
      </c>
      <c r="D3378" s="4">
        <v>13.11</v>
      </c>
      <c r="E3378" s="4">
        <v>768.85464433743005</v>
      </c>
      <c r="F3378" s="4">
        <v>0</v>
      </c>
      <c r="G3378" s="4">
        <v>85.96</v>
      </c>
      <c r="H3378" s="4">
        <v>775.48</v>
      </c>
      <c r="I3378" s="5">
        <f t="shared" si="104"/>
        <v>1728.04</v>
      </c>
      <c r="J3378" s="11" t="str">
        <f t="shared" si="105"/>
        <v>P0282|May</v>
      </c>
    </row>
    <row r="3379" spans="1:10" ht="15" customHeight="1" x14ac:dyDescent="0.25">
      <c r="A3379" s="2" t="s">
        <v>599</v>
      </c>
      <c r="B3379" s="2" t="s">
        <v>4</v>
      </c>
      <c r="C3379" s="4">
        <v>65.025283467850699</v>
      </c>
      <c r="D3379" s="4">
        <v>12.67</v>
      </c>
      <c r="E3379" s="4">
        <v>772.98471653214904</v>
      </c>
      <c r="F3379" s="4">
        <v>0</v>
      </c>
      <c r="G3379" s="4">
        <v>85.96</v>
      </c>
      <c r="H3379" s="4">
        <v>1004.76</v>
      </c>
      <c r="I3379" s="5">
        <f t="shared" si="104"/>
        <v>1941.3999999999996</v>
      </c>
      <c r="J3379" s="11" t="str">
        <f t="shared" si="105"/>
        <v>P0282|Jun</v>
      </c>
    </row>
    <row r="3380" spans="1:10" ht="15" customHeight="1" x14ac:dyDescent="0.25">
      <c r="A3380" s="2" t="s">
        <v>599</v>
      </c>
      <c r="B3380" s="2" t="s">
        <v>5</v>
      </c>
      <c r="C3380" s="4">
        <v>64.303378355900094</v>
      </c>
      <c r="D3380" s="4">
        <v>21.65</v>
      </c>
      <c r="E3380" s="4">
        <v>975.44662164409999</v>
      </c>
      <c r="F3380" s="4">
        <v>0</v>
      </c>
      <c r="G3380" s="4">
        <v>85.96</v>
      </c>
      <c r="H3380" s="4">
        <v>2693.31</v>
      </c>
      <c r="I3380" s="5">
        <f t="shared" si="104"/>
        <v>3840.67</v>
      </c>
      <c r="J3380" s="11" t="str">
        <f t="shared" si="105"/>
        <v>P0282|Jul</v>
      </c>
    </row>
    <row r="3381" spans="1:10" ht="15" customHeight="1" x14ac:dyDescent="0.25">
      <c r="A3381" s="2" t="s">
        <v>599</v>
      </c>
      <c r="B3381" s="2" t="s">
        <v>6</v>
      </c>
      <c r="C3381" s="4">
        <v>251.59252074026799</v>
      </c>
      <c r="D3381" s="4">
        <v>15.12</v>
      </c>
      <c r="E3381" s="4">
        <v>904.84747925973204</v>
      </c>
      <c r="F3381" s="4">
        <v>0</v>
      </c>
      <c r="G3381" s="4">
        <v>85.96</v>
      </c>
      <c r="H3381" s="4">
        <v>2484.4</v>
      </c>
      <c r="I3381" s="5">
        <f t="shared" si="104"/>
        <v>3741.92</v>
      </c>
      <c r="J3381" s="11" t="str">
        <f t="shared" si="105"/>
        <v>P0282|Aug</v>
      </c>
    </row>
    <row r="3382" spans="1:10" ht="15" customHeight="1" x14ac:dyDescent="0.25">
      <c r="A3382" s="2" t="s">
        <v>599</v>
      </c>
      <c r="B3382" s="2" t="s">
        <v>7</v>
      </c>
      <c r="C3382" s="4">
        <v>79.486682738669202</v>
      </c>
      <c r="D3382" s="4">
        <v>17.739999999999998</v>
      </c>
      <c r="E3382" s="4">
        <v>770.28331726133104</v>
      </c>
      <c r="F3382" s="4">
        <v>0</v>
      </c>
      <c r="G3382" s="4">
        <v>85.96</v>
      </c>
      <c r="H3382" s="4">
        <v>531.9</v>
      </c>
      <c r="I3382" s="5">
        <f t="shared" si="104"/>
        <v>1485.3700000000003</v>
      </c>
      <c r="J3382" s="11" t="str">
        <f t="shared" si="105"/>
        <v>P0282|Sep</v>
      </c>
    </row>
    <row r="3383" spans="1:10" ht="15" customHeight="1" x14ac:dyDescent="0.25">
      <c r="A3383" s="2" t="s">
        <v>599</v>
      </c>
      <c r="B3383" s="2" t="s">
        <v>8</v>
      </c>
      <c r="C3383" s="4">
        <v>61.173711747285303</v>
      </c>
      <c r="D3383" s="4">
        <v>18.73</v>
      </c>
      <c r="E3383" s="4">
        <v>787.716288252715</v>
      </c>
      <c r="F3383" s="4">
        <v>0</v>
      </c>
      <c r="G3383" s="4">
        <v>85.96</v>
      </c>
      <c r="H3383" s="4">
        <v>367.9</v>
      </c>
      <c r="I3383" s="5">
        <f t="shared" si="104"/>
        <v>1321.4800000000005</v>
      </c>
      <c r="J3383" s="11" t="str">
        <f t="shared" si="105"/>
        <v>P0282|Oct</v>
      </c>
    </row>
    <row r="3384" spans="1:10" ht="15" customHeight="1" x14ac:dyDescent="0.25">
      <c r="A3384" s="2" t="s">
        <v>599</v>
      </c>
      <c r="B3384" s="2" t="s">
        <v>9</v>
      </c>
      <c r="C3384" s="4">
        <v>44.597757525438801</v>
      </c>
      <c r="D3384" s="4">
        <v>14.74</v>
      </c>
      <c r="E3384" s="4">
        <v>719.99814639609201</v>
      </c>
      <c r="F3384" s="4">
        <v>227.144096078469</v>
      </c>
      <c r="G3384" s="4">
        <v>85.96</v>
      </c>
      <c r="H3384" s="4">
        <v>94.93</v>
      </c>
      <c r="I3384" s="5">
        <f t="shared" si="104"/>
        <v>1187.3699999999999</v>
      </c>
      <c r="J3384" s="11" t="str">
        <f t="shared" si="105"/>
        <v>P0282|Nov</v>
      </c>
    </row>
    <row r="3385" spans="1:10" ht="15" customHeight="1" x14ac:dyDescent="0.25">
      <c r="A3385" s="2" t="s">
        <v>599</v>
      </c>
      <c r="B3385" s="2" t="s">
        <v>10</v>
      </c>
      <c r="C3385" s="4">
        <v>27.292150996138599</v>
      </c>
      <c r="D3385" s="4">
        <v>18.53</v>
      </c>
      <c r="E3385" s="4">
        <v>1557.1849430270299</v>
      </c>
      <c r="F3385" s="4">
        <v>163.75290597683201</v>
      </c>
      <c r="G3385" s="4">
        <v>85.96</v>
      </c>
      <c r="H3385" s="4">
        <v>167.51</v>
      </c>
      <c r="I3385" s="5">
        <f t="shared" si="104"/>
        <v>2020.2300000000005</v>
      </c>
      <c r="J3385" s="11" t="str">
        <f t="shared" si="105"/>
        <v>P0282|Dec</v>
      </c>
    </row>
    <row r="3386" spans="1:10" ht="15" customHeight="1" x14ac:dyDescent="0.25">
      <c r="A3386" s="2" t="s">
        <v>599</v>
      </c>
      <c r="B3386" s="2" t="s">
        <v>11</v>
      </c>
      <c r="C3386" s="4">
        <v>216.661289736903</v>
      </c>
      <c r="D3386" s="4">
        <v>13.39</v>
      </c>
      <c r="E3386" s="4">
        <v>1330.2522034793501</v>
      </c>
      <c r="F3386" s="4">
        <v>167.866506783745</v>
      </c>
      <c r="G3386" s="4">
        <v>85.96</v>
      </c>
      <c r="H3386" s="4">
        <v>167.51</v>
      </c>
      <c r="I3386" s="5">
        <f t="shared" si="104"/>
        <v>1981.6399999999983</v>
      </c>
      <c r="J3386" s="11" t="str">
        <f t="shared" si="105"/>
        <v>P0282|Jan</v>
      </c>
    </row>
    <row r="3387" spans="1:10" ht="15" customHeight="1" x14ac:dyDescent="0.25">
      <c r="A3387" s="2" t="s">
        <v>599</v>
      </c>
      <c r="B3387" s="2" t="s">
        <v>12</v>
      </c>
      <c r="C3387" s="4">
        <v>98.734545728678896</v>
      </c>
      <c r="D3387" s="4">
        <v>16.52</v>
      </c>
      <c r="E3387" s="4">
        <v>1347.03153824322</v>
      </c>
      <c r="F3387" s="4">
        <v>169.98391602809701</v>
      </c>
      <c r="G3387" s="4">
        <v>85.96</v>
      </c>
      <c r="H3387" s="4">
        <v>167.51</v>
      </c>
      <c r="I3387" s="5">
        <f t="shared" si="104"/>
        <v>1885.7399999999959</v>
      </c>
      <c r="J3387" s="11" t="str">
        <f t="shared" si="105"/>
        <v>P0282|Feb</v>
      </c>
    </row>
    <row r="3388" spans="1:10" ht="15" customHeight="1" x14ac:dyDescent="0.25">
      <c r="A3388" s="2" t="s">
        <v>599</v>
      </c>
      <c r="B3388" s="2" t="s">
        <v>13</v>
      </c>
      <c r="C3388" s="4">
        <v>38.131141491844097</v>
      </c>
      <c r="D3388" s="4">
        <v>18.21</v>
      </c>
      <c r="E3388" s="4">
        <v>1144.6953453839001</v>
      </c>
      <c r="F3388" s="4">
        <v>180.56351312425301</v>
      </c>
      <c r="G3388" s="4">
        <v>85.96</v>
      </c>
      <c r="H3388" s="4">
        <v>167.51</v>
      </c>
      <c r="I3388" s="5">
        <f t="shared" si="104"/>
        <v>1635.0699999999972</v>
      </c>
      <c r="J3388" s="11" t="str">
        <f t="shared" si="105"/>
        <v>P0282|Mar</v>
      </c>
    </row>
    <row r="3389" spans="1:10" ht="15" customHeight="1" x14ac:dyDescent="0.25">
      <c r="A3389" s="2" t="s">
        <v>601</v>
      </c>
      <c r="B3389" s="2" t="s">
        <v>2</v>
      </c>
      <c r="C3389" s="4">
        <v>37.924391886274798</v>
      </c>
      <c r="D3389" s="4">
        <v>13.42</v>
      </c>
      <c r="E3389" s="4">
        <v>333.26560811372502</v>
      </c>
      <c r="F3389" s="4">
        <v>0</v>
      </c>
      <c r="G3389" s="4">
        <v>85.96</v>
      </c>
      <c r="H3389" s="4">
        <v>59.62</v>
      </c>
      <c r="I3389" s="5">
        <f t="shared" si="104"/>
        <v>530.18999999999983</v>
      </c>
      <c r="J3389" s="11" t="str">
        <f t="shared" si="105"/>
        <v>P0283|Apr</v>
      </c>
    </row>
    <row r="3390" spans="1:10" ht="15" customHeight="1" x14ac:dyDescent="0.25">
      <c r="A3390" s="2" t="s">
        <v>601</v>
      </c>
      <c r="B3390" s="2" t="s">
        <v>3</v>
      </c>
      <c r="C3390" s="4">
        <v>29.189572055437299</v>
      </c>
      <c r="D3390" s="4">
        <v>4.04</v>
      </c>
      <c r="E3390" s="4">
        <v>444.95042794456299</v>
      </c>
      <c r="F3390" s="4">
        <v>0</v>
      </c>
      <c r="G3390" s="4">
        <v>85.96</v>
      </c>
      <c r="H3390" s="4">
        <v>387.74</v>
      </c>
      <c r="I3390" s="5">
        <f t="shared" si="104"/>
        <v>951.88000000000034</v>
      </c>
      <c r="J3390" s="11" t="str">
        <f t="shared" si="105"/>
        <v>P0283|May</v>
      </c>
    </row>
    <row r="3391" spans="1:10" ht="15" customHeight="1" x14ac:dyDescent="0.25">
      <c r="A3391" s="2" t="s">
        <v>601</v>
      </c>
      <c r="B3391" s="2" t="s">
        <v>4</v>
      </c>
      <c r="C3391" s="4">
        <v>31.759908066813399</v>
      </c>
      <c r="D3391" s="4">
        <v>6.9</v>
      </c>
      <c r="E3391" s="4">
        <v>437.230091933187</v>
      </c>
      <c r="F3391" s="4">
        <v>0</v>
      </c>
      <c r="G3391" s="4">
        <v>85.96</v>
      </c>
      <c r="H3391" s="4">
        <v>502.38</v>
      </c>
      <c r="I3391" s="5">
        <f t="shared" si="104"/>
        <v>1064.2300000000005</v>
      </c>
      <c r="J3391" s="11" t="str">
        <f t="shared" si="105"/>
        <v>P0283|Jun</v>
      </c>
    </row>
    <row r="3392" spans="1:10" ht="15" customHeight="1" x14ac:dyDescent="0.25">
      <c r="A3392" s="2" t="s">
        <v>601</v>
      </c>
      <c r="B3392" s="2" t="s">
        <v>5</v>
      </c>
      <c r="C3392" s="4">
        <v>37.126772216547501</v>
      </c>
      <c r="D3392" s="4">
        <v>7.27</v>
      </c>
      <c r="E3392" s="4">
        <v>422.96322778345302</v>
      </c>
      <c r="F3392" s="4">
        <v>0</v>
      </c>
      <c r="G3392" s="4">
        <v>85.96</v>
      </c>
      <c r="H3392" s="4">
        <v>1346.66</v>
      </c>
      <c r="I3392" s="5">
        <f t="shared" si="104"/>
        <v>1899.9800000000005</v>
      </c>
      <c r="J3392" s="11" t="str">
        <f t="shared" si="105"/>
        <v>P0283|Jul</v>
      </c>
    </row>
    <row r="3393" spans="1:10" ht="15" customHeight="1" x14ac:dyDescent="0.25">
      <c r="A3393" s="2" t="s">
        <v>601</v>
      </c>
      <c r="B3393" s="2" t="s">
        <v>6</v>
      </c>
      <c r="C3393" s="4">
        <v>77.2474326862868</v>
      </c>
      <c r="D3393" s="4">
        <v>8.4600000000000009</v>
      </c>
      <c r="E3393" s="4">
        <v>422.20256731371302</v>
      </c>
      <c r="F3393" s="4">
        <v>0</v>
      </c>
      <c r="G3393" s="4">
        <v>85.96</v>
      </c>
      <c r="H3393" s="4">
        <v>1242.2</v>
      </c>
      <c r="I3393" s="5">
        <f t="shared" si="104"/>
        <v>1836.07</v>
      </c>
      <c r="J3393" s="11" t="str">
        <f t="shared" si="105"/>
        <v>P0283|Aug</v>
      </c>
    </row>
    <row r="3394" spans="1:10" ht="15" customHeight="1" x14ac:dyDescent="0.25">
      <c r="A3394" s="2" t="s">
        <v>601</v>
      </c>
      <c r="B3394" s="2" t="s">
        <v>7</v>
      </c>
      <c r="C3394" s="4">
        <v>42.943980811311199</v>
      </c>
      <c r="D3394" s="4">
        <v>10.59</v>
      </c>
      <c r="E3394" s="4">
        <v>428.64601918868902</v>
      </c>
      <c r="F3394" s="4">
        <v>0</v>
      </c>
      <c r="G3394" s="4">
        <v>85.96</v>
      </c>
      <c r="H3394" s="4">
        <v>265.95</v>
      </c>
      <c r="I3394" s="5">
        <f t="shared" si="104"/>
        <v>834.09000000000015</v>
      </c>
      <c r="J3394" s="11" t="str">
        <f t="shared" si="105"/>
        <v>P0283|Sep</v>
      </c>
    </row>
    <row r="3395" spans="1:10" ht="15" customHeight="1" x14ac:dyDescent="0.25">
      <c r="A3395" s="2" t="s">
        <v>601</v>
      </c>
      <c r="B3395" s="2" t="s">
        <v>8</v>
      </c>
      <c r="C3395" s="4">
        <v>34.526954183695402</v>
      </c>
      <c r="D3395" s="4">
        <v>6.34</v>
      </c>
      <c r="E3395" s="4">
        <v>453.36304581630498</v>
      </c>
      <c r="F3395" s="4">
        <v>0</v>
      </c>
      <c r="G3395" s="4">
        <v>85.96</v>
      </c>
      <c r="H3395" s="4">
        <v>183.95</v>
      </c>
      <c r="I3395" s="5">
        <f t="shared" si="104"/>
        <v>764.14000000000033</v>
      </c>
      <c r="J3395" s="11" t="str">
        <f t="shared" si="105"/>
        <v>P0283|Oct</v>
      </c>
    </row>
    <row r="3396" spans="1:10" ht="15" customHeight="1" x14ac:dyDescent="0.25">
      <c r="A3396" s="2" t="s">
        <v>601</v>
      </c>
      <c r="B3396" s="2" t="s">
        <v>9</v>
      </c>
      <c r="C3396" s="4">
        <v>30.567526781555699</v>
      </c>
      <c r="D3396" s="4">
        <v>5.97</v>
      </c>
      <c r="E3396" s="4">
        <v>401.61714019562203</v>
      </c>
      <c r="F3396" s="4">
        <v>126.69533302282299</v>
      </c>
      <c r="G3396" s="4">
        <v>85.96</v>
      </c>
      <c r="H3396" s="4">
        <v>47.47</v>
      </c>
      <c r="I3396" s="5">
        <f t="shared" si="104"/>
        <v>698.28000000000077</v>
      </c>
      <c r="J3396" s="11" t="str">
        <f t="shared" si="105"/>
        <v>P0283|Nov</v>
      </c>
    </row>
    <row r="3397" spans="1:10" ht="15" customHeight="1" x14ac:dyDescent="0.25">
      <c r="A3397" s="2" t="s">
        <v>601</v>
      </c>
      <c r="B3397" s="2" t="s">
        <v>10</v>
      </c>
      <c r="C3397" s="4">
        <v>48.0217734020843</v>
      </c>
      <c r="D3397" s="4">
        <v>17.45</v>
      </c>
      <c r="E3397" s="4">
        <v>767.43881731653005</v>
      </c>
      <c r="F3397" s="4">
        <v>96.839409281385798</v>
      </c>
      <c r="G3397" s="4">
        <v>85.96</v>
      </c>
      <c r="H3397" s="4">
        <v>83.75</v>
      </c>
      <c r="I3397" s="5">
        <f t="shared" ref="I3397:I3460" si="106">SUM(C3397:H3397)</f>
        <v>1099.46</v>
      </c>
      <c r="J3397" s="11" t="str">
        <f t="shared" ref="J3397:J3460" si="107">A3397&amp;"|"&amp;B3397</f>
        <v>P0283|Dec</v>
      </c>
    </row>
    <row r="3398" spans="1:10" ht="15" customHeight="1" x14ac:dyDescent="0.25">
      <c r="A3398" s="2" t="s">
        <v>601</v>
      </c>
      <c r="B3398" s="2" t="s">
        <v>11</v>
      </c>
      <c r="C3398" s="4">
        <v>10.923023988565999</v>
      </c>
      <c r="D3398" s="4">
        <v>4.04</v>
      </c>
      <c r="E3398" s="4">
        <v>779.18533075636299</v>
      </c>
      <c r="F3398" s="4">
        <v>98.321645255071402</v>
      </c>
      <c r="G3398" s="4">
        <v>85.96</v>
      </c>
      <c r="H3398" s="4">
        <v>83.75</v>
      </c>
      <c r="I3398" s="5">
        <f t="shared" si="106"/>
        <v>1062.1800000000003</v>
      </c>
      <c r="J3398" s="11" t="str">
        <f t="shared" si="107"/>
        <v>P0283|Jan</v>
      </c>
    </row>
    <row r="3399" spans="1:10" ht="15" customHeight="1" x14ac:dyDescent="0.25">
      <c r="A3399" s="2" t="s">
        <v>601</v>
      </c>
      <c r="B3399" s="2" t="s">
        <v>12</v>
      </c>
      <c r="C3399" s="4">
        <v>48.624798406045002</v>
      </c>
      <c r="D3399" s="4">
        <v>10.28</v>
      </c>
      <c r="E3399" s="4">
        <v>659.112422698822</v>
      </c>
      <c r="F3399" s="4">
        <v>103.96277889513399</v>
      </c>
      <c r="G3399" s="4">
        <v>85.96</v>
      </c>
      <c r="H3399" s="4">
        <v>83.75</v>
      </c>
      <c r="I3399" s="5">
        <f t="shared" si="106"/>
        <v>991.69000000000096</v>
      </c>
      <c r="J3399" s="11" t="str">
        <f t="shared" si="107"/>
        <v>P0283|Feb</v>
      </c>
    </row>
    <row r="3400" spans="1:10" ht="15" customHeight="1" x14ac:dyDescent="0.25">
      <c r="A3400" s="2" t="s">
        <v>601</v>
      </c>
      <c r="B3400" s="2" t="s">
        <v>13</v>
      </c>
      <c r="C3400" s="4">
        <v>12.5268339546171</v>
      </c>
      <c r="D3400" s="4">
        <v>12.81</v>
      </c>
      <c r="E3400" s="4">
        <v>536.15511245653101</v>
      </c>
      <c r="F3400" s="4">
        <v>112.75805358885199</v>
      </c>
      <c r="G3400" s="4">
        <v>85.96</v>
      </c>
      <c r="H3400" s="4">
        <v>83.75</v>
      </c>
      <c r="I3400" s="5">
        <f t="shared" si="106"/>
        <v>843.96000000000015</v>
      </c>
      <c r="J3400" s="11" t="str">
        <f t="shared" si="107"/>
        <v>P0283|Mar</v>
      </c>
    </row>
    <row r="3401" spans="1:10" ht="15" customHeight="1" x14ac:dyDescent="0.25">
      <c r="A3401" s="2" t="s">
        <v>603</v>
      </c>
      <c r="B3401" s="2" t="s">
        <v>2</v>
      </c>
      <c r="C3401" s="4">
        <v>14.933783289286399</v>
      </c>
      <c r="D3401" s="4">
        <v>4.04</v>
      </c>
      <c r="E3401" s="4">
        <v>276.18621671071401</v>
      </c>
      <c r="F3401" s="4">
        <v>0</v>
      </c>
      <c r="G3401" s="4">
        <v>85.96</v>
      </c>
      <c r="H3401" s="4">
        <v>19.87</v>
      </c>
      <c r="I3401" s="5">
        <f t="shared" si="106"/>
        <v>400.99000000000041</v>
      </c>
      <c r="J3401" s="11" t="str">
        <f t="shared" si="107"/>
        <v>P0284|Apr</v>
      </c>
    </row>
    <row r="3402" spans="1:10" ht="15" customHeight="1" x14ac:dyDescent="0.25">
      <c r="A3402" s="2" t="s">
        <v>603</v>
      </c>
      <c r="B3402" s="2" t="s">
        <v>3</v>
      </c>
      <c r="C3402" s="4">
        <v>15.2364396557566</v>
      </c>
      <c r="D3402" s="4">
        <v>5.16</v>
      </c>
      <c r="E3402" s="4">
        <v>281.78356034424303</v>
      </c>
      <c r="F3402" s="4">
        <v>0</v>
      </c>
      <c r="G3402" s="4">
        <v>85.96</v>
      </c>
      <c r="H3402" s="4">
        <v>129.25</v>
      </c>
      <c r="I3402" s="5">
        <f t="shared" si="106"/>
        <v>517.38999999999965</v>
      </c>
      <c r="J3402" s="11" t="str">
        <f t="shared" si="107"/>
        <v>P0284|May</v>
      </c>
    </row>
    <row r="3403" spans="1:10" ht="15" customHeight="1" x14ac:dyDescent="0.25">
      <c r="A3403" s="2" t="s">
        <v>603</v>
      </c>
      <c r="B3403" s="2" t="s">
        <v>4</v>
      </c>
      <c r="C3403" s="4">
        <v>14.8681222470692</v>
      </c>
      <c r="D3403" s="4">
        <v>9.6</v>
      </c>
      <c r="E3403" s="4">
        <v>274.97187775293099</v>
      </c>
      <c r="F3403" s="4">
        <v>0</v>
      </c>
      <c r="G3403" s="4">
        <v>85.96</v>
      </c>
      <c r="H3403" s="4">
        <v>167.46</v>
      </c>
      <c r="I3403" s="5">
        <f t="shared" si="106"/>
        <v>552.86000000000013</v>
      </c>
      <c r="J3403" s="11" t="str">
        <f t="shared" si="107"/>
        <v>P0284|Jun</v>
      </c>
    </row>
    <row r="3404" spans="1:10" ht="15" customHeight="1" x14ac:dyDescent="0.25">
      <c r="A3404" s="2" t="s">
        <v>603</v>
      </c>
      <c r="B3404" s="2" t="s">
        <v>5</v>
      </c>
      <c r="C3404" s="4">
        <v>12.365922231925399</v>
      </c>
      <c r="D3404" s="4">
        <v>4.04</v>
      </c>
      <c r="E3404" s="4">
        <v>343.044077768075</v>
      </c>
      <c r="F3404" s="4">
        <v>0</v>
      </c>
      <c r="G3404" s="4">
        <v>85.96</v>
      </c>
      <c r="H3404" s="4">
        <v>448.89</v>
      </c>
      <c r="I3404" s="5">
        <f t="shared" si="106"/>
        <v>894.30000000000041</v>
      </c>
      <c r="J3404" s="11" t="str">
        <f t="shared" si="107"/>
        <v>P0284|Jul</v>
      </c>
    </row>
    <row r="3405" spans="1:10" ht="15" customHeight="1" x14ac:dyDescent="0.25">
      <c r="A3405" s="2" t="s">
        <v>603</v>
      </c>
      <c r="B3405" s="2" t="s">
        <v>6</v>
      </c>
      <c r="C3405" s="4">
        <v>376.652570149111</v>
      </c>
      <c r="D3405" s="4">
        <v>4.04</v>
      </c>
      <c r="E3405" s="4">
        <v>188.447429850888</v>
      </c>
      <c r="F3405" s="4">
        <v>0</v>
      </c>
      <c r="G3405" s="4">
        <v>85.96</v>
      </c>
      <c r="H3405" s="4">
        <v>414.07</v>
      </c>
      <c r="I3405" s="5">
        <f t="shared" si="106"/>
        <v>1069.1699999999989</v>
      </c>
      <c r="J3405" s="11" t="str">
        <f t="shared" si="107"/>
        <v>P0284|Aug</v>
      </c>
    </row>
    <row r="3406" spans="1:10" ht="15" customHeight="1" x14ac:dyDescent="0.25">
      <c r="A3406" s="2" t="s">
        <v>603</v>
      </c>
      <c r="B3406" s="2" t="s">
        <v>7</v>
      </c>
      <c r="C3406" s="4">
        <v>14.6439513451243</v>
      </c>
      <c r="D3406" s="4">
        <v>6.65</v>
      </c>
      <c r="E3406" s="4">
        <v>270.82604865487599</v>
      </c>
      <c r="F3406" s="4">
        <v>0</v>
      </c>
      <c r="G3406" s="4">
        <v>85.96</v>
      </c>
      <c r="H3406" s="4">
        <v>88.65</v>
      </c>
      <c r="I3406" s="5">
        <f t="shared" si="106"/>
        <v>466.73000000000025</v>
      </c>
      <c r="J3406" s="11" t="str">
        <f t="shared" si="107"/>
        <v>P0284|Sep</v>
      </c>
    </row>
    <row r="3407" spans="1:10" ht="15" customHeight="1" x14ac:dyDescent="0.25">
      <c r="A3407" s="2" t="s">
        <v>603</v>
      </c>
      <c r="B3407" s="2" t="s">
        <v>8</v>
      </c>
      <c r="C3407" s="4">
        <v>15.3062045131124</v>
      </c>
      <c r="D3407" s="4">
        <v>4.04</v>
      </c>
      <c r="E3407" s="4">
        <v>283.073795486888</v>
      </c>
      <c r="F3407" s="4">
        <v>0</v>
      </c>
      <c r="G3407" s="4">
        <v>85.96</v>
      </c>
      <c r="H3407" s="4">
        <v>61.32</v>
      </c>
      <c r="I3407" s="5">
        <f t="shared" si="106"/>
        <v>449.70000000000039</v>
      </c>
      <c r="J3407" s="11" t="str">
        <f t="shared" si="107"/>
        <v>P0284|Oct</v>
      </c>
    </row>
    <row r="3408" spans="1:10" ht="15" customHeight="1" x14ac:dyDescent="0.25">
      <c r="A3408" s="2" t="s">
        <v>603</v>
      </c>
      <c r="B3408" s="2" t="s">
        <v>9</v>
      </c>
      <c r="C3408" s="4">
        <v>13.534218652849701</v>
      </c>
      <c r="D3408" s="4">
        <v>4.04</v>
      </c>
      <c r="E3408" s="4">
        <v>250.302590673575</v>
      </c>
      <c r="F3408" s="4">
        <v>81.223190673575104</v>
      </c>
      <c r="G3408" s="4">
        <v>85.96</v>
      </c>
      <c r="H3408" s="4">
        <v>15.82</v>
      </c>
      <c r="I3408" s="5">
        <f t="shared" si="106"/>
        <v>450.87999999999977</v>
      </c>
      <c r="J3408" s="11" t="str">
        <f t="shared" si="107"/>
        <v>P0284|Nov</v>
      </c>
    </row>
    <row r="3409" spans="1:10" ht="15" customHeight="1" x14ac:dyDescent="0.25">
      <c r="A3409" s="2" t="s">
        <v>603</v>
      </c>
      <c r="B3409" s="2" t="s">
        <v>10</v>
      </c>
      <c r="C3409" s="4">
        <v>33.793870575616701</v>
      </c>
      <c r="D3409" s="4">
        <v>4.04</v>
      </c>
      <c r="E3409" s="4">
        <v>490.37540221666097</v>
      </c>
      <c r="F3409" s="4">
        <v>63.650727207722497</v>
      </c>
      <c r="G3409" s="4">
        <v>85.96</v>
      </c>
      <c r="H3409" s="4">
        <v>27.92</v>
      </c>
      <c r="I3409" s="5">
        <f t="shared" si="106"/>
        <v>705.74000000000024</v>
      </c>
      <c r="J3409" s="11" t="str">
        <f t="shared" si="107"/>
        <v>P0284|Dec</v>
      </c>
    </row>
    <row r="3410" spans="1:10" ht="15" customHeight="1" x14ac:dyDescent="0.25">
      <c r="A3410" s="2" t="s">
        <v>603</v>
      </c>
      <c r="B3410" s="2" t="s">
        <v>11</v>
      </c>
      <c r="C3410" s="4">
        <v>10.8925349875931</v>
      </c>
      <c r="D3410" s="4">
        <v>4.04</v>
      </c>
      <c r="E3410" s="4">
        <v>503.61786600496299</v>
      </c>
      <c r="F3410" s="4">
        <v>65.369599007444194</v>
      </c>
      <c r="G3410" s="4">
        <v>85.96</v>
      </c>
      <c r="H3410" s="4">
        <v>27.92</v>
      </c>
      <c r="I3410" s="5">
        <f t="shared" si="106"/>
        <v>697.8000000000003</v>
      </c>
      <c r="J3410" s="11" t="str">
        <f t="shared" si="107"/>
        <v>P0284|Jan</v>
      </c>
    </row>
    <row r="3411" spans="1:10" ht="15" customHeight="1" x14ac:dyDescent="0.25">
      <c r="A3411" s="2" t="s">
        <v>603</v>
      </c>
      <c r="B3411" s="2" t="s">
        <v>12</v>
      </c>
      <c r="C3411" s="4">
        <v>11.3959189189189</v>
      </c>
      <c r="D3411" s="4">
        <v>7.2</v>
      </c>
      <c r="E3411" s="4">
        <v>421.51351351351298</v>
      </c>
      <c r="F3411" s="4">
        <v>68.390567567567601</v>
      </c>
      <c r="G3411" s="4">
        <v>85.96</v>
      </c>
      <c r="H3411" s="4">
        <v>27.92</v>
      </c>
      <c r="I3411" s="5">
        <f t="shared" si="106"/>
        <v>622.37999999999943</v>
      </c>
      <c r="J3411" s="11" t="str">
        <f t="shared" si="107"/>
        <v>P0284|Feb</v>
      </c>
    </row>
    <row r="3412" spans="1:10" ht="15" customHeight="1" x14ac:dyDescent="0.25">
      <c r="A3412" s="2" t="s">
        <v>603</v>
      </c>
      <c r="B3412" s="2" t="s">
        <v>13</v>
      </c>
      <c r="C3412" s="4">
        <v>11.0728867867868</v>
      </c>
      <c r="D3412" s="4">
        <v>4.7300000000000004</v>
      </c>
      <c r="E3412" s="4">
        <v>409.56516516516501</v>
      </c>
      <c r="F3412" s="4">
        <v>66.451948048048095</v>
      </c>
      <c r="G3412" s="4">
        <v>85.96</v>
      </c>
      <c r="H3412" s="4">
        <v>27.92</v>
      </c>
      <c r="I3412" s="5">
        <f t="shared" si="106"/>
        <v>605.69999999999993</v>
      </c>
      <c r="J3412" s="11" t="str">
        <f t="shared" si="107"/>
        <v>P0284|Mar</v>
      </c>
    </row>
    <row r="3413" spans="1:10" ht="15" customHeight="1" x14ac:dyDescent="0.25">
      <c r="A3413" s="2" t="s">
        <v>605</v>
      </c>
      <c r="B3413" s="2" t="s">
        <v>2</v>
      </c>
      <c r="C3413" s="4">
        <v>73.780075658456099</v>
      </c>
      <c r="D3413" s="4">
        <v>18.170000000000002</v>
      </c>
      <c r="E3413" s="4">
        <v>655.26992434154397</v>
      </c>
      <c r="F3413" s="4">
        <v>0</v>
      </c>
      <c r="G3413" s="4">
        <v>85.96</v>
      </c>
      <c r="H3413" s="4">
        <v>99.37</v>
      </c>
      <c r="I3413" s="5">
        <f t="shared" si="106"/>
        <v>932.55000000000007</v>
      </c>
      <c r="J3413" s="11" t="str">
        <f t="shared" si="107"/>
        <v>P0285|Apr</v>
      </c>
    </row>
    <row r="3414" spans="1:10" ht="15" customHeight="1" x14ac:dyDescent="0.25">
      <c r="A3414" s="2" t="s">
        <v>605</v>
      </c>
      <c r="B3414" s="2" t="s">
        <v>3</v>
      </c>
      <c r="C3414" s="4">
        <v>64.908310984225906</v>
      </c>
      <c r="D3414" s="4">
        <v>14.32</v>
      </c>
      <c r="E3414" s="4">
        <v>666.59168901577402</v>
      </c>
      <c r="F3414" s="4">
        <v>0</v>
      </c>
      <c r="G3414" s="4">
        <v>85.96</v>
      </c>
      <c r="H3414" s="4">
        <v>646.23</v>
      </c>
      <c r="I3414" s="5">
        <f t="shared" si="106"/>
        <v>1478.01</v>
      </c>
      <c r="J3414" s="11" t="str">
        <f t="shared" si="107"/>
        <v>P0285|May</v>
      </c>
    </row>
    <row r="3415" spans="1:10" ht="15" customHeight="1" x14ac:dyDescent="0.25">
      <c r="A3415" s="2" t="s">
        <v>605</v>
      </c>
      <c r="B3415" s="2" t="s">
        <v>4</v>
      </c>
      <c r="C3415" s="4">
        <v>78.301613085166395</v>
      </c>
      <c r="D3415" s="4">
        <v>21.63</v>
      </c>
      <c r="E3415" s="4">
        <v>641.01838691483397</v>
      </c>
      <c r="F3415" s="4">
        <v>0</v>
      </c>
      <c r="G3415" s="4">
        <v>85.96</v>
      </c>
      <c r="H3415" s="4">
        <v>837.3</v>
      </c>
      <c r="I3415" s="5">
        <f t="shared" si="106"/>
        <v>1664.2100000000005</v>
      </c>
      <c r="J3415" s="11" t="str">
        <f t="shared" si="107"/>
        <v>P0285|Jun</v>
      </c>
    </row>
    <row r="3416" spans="1:10" ht="15" customHeight="1" x14ac:dyDescent="0.25">
      <c r="A3416" s="2" t="s">
        <v>605</v>
      </c>
      <c r="B3416" s="2" t="s">
        <v>5</v>
      </c>
      <c r="C3416" s="4">
        <v>56.530950408332302</v>
      </c>
      <c r="D3416" s="4">
        <v>10.35</v>
      </c>
      <c r="E3416" s="4">
        <v>813.46904959166795</v>
      </c>
      <c r="F3416" s="4">
        <v>0</v>
      </c>
      <c r="G3416" s="4">
        <v>85.96</v>
      </c>
      <c r="H3416" s="4">
        <v>2244.4299999999998</v>
      </c>
      <c r="I3416" s="5">
        <f t="shared" si="106"/>
        <v>3210.7400000000002</v>
      </c>
      <c r="J3416" s="11" t="str">
        <f t="shared" si="107"/>
        <v>P0285|Jul</v>
      </c>
    </row>
    <row r="3417" spans="1:10" ht="15" customHeight="1" x14ac:dyDescent="0.25">
      <c r="A3417" s="2" t="s">
        <v>605</v>
      </c>
      <c r="B3417" s="2" t="s">
        <v>6</v>
      </c>
      <c r="C3417" s="4">
        <v>24.864829196362699</v>
      </c>
      <c r="D3417" s="4">
        <v>12.64</v>
      </c>
      <c r="E3417" s="4">
        <v>825.34517080363696</v>
      </c>
      <c r="F3417" s="4">
        <v>0</v>
      </c>
      <c r="G3417" s="4">
        <v>85.96</v>
      </c>
      <c r="H3417" s="4">
        <v>2070.33</v>
      </c>
      <c r="I3417" s="5">
        <f t="shared" si="106"/>
        <v>3019.1399999999994</v>
      </c>
      <c r="J3417" s="11" t="str">
        <f t="shared" si="107"/>
        <v>P0285|Aug</v>
      </c>
    </row>
    <row r="3418" spans="1:10" ht="15" customHeight="1" x14ac:dyDescent="0.25">
      <c r="A3418" s="2" t="s">
        <v>605</v>
      </c>
      <c r="B3418" s="2" t="s">
        <v>7</v>
      </c>
      <c r="C3418" s="4">
        <v>78.018389242825705</v>
      </c>
      <c r="D3418" s="4">
        <v>7.5</v>
      </c>
      <c r="E3418" s="4">
        <v>636.39161075717402</v>
      </c>
      <c r="F3418" s="4">
        <v>0</v>
      </c>
      <c r="G3418" s="4">
        <v>85.96</v>
      </c>
      <c r="H3418" s="4">
        <v>443.25</v>
      </c>
      <c r="I3418" s="5">
        <f t="shared" si="106"/>
        <v>1251.1199999999999</v>
      </c>
      <c r="J3418" s="11" t="str">
        <f t="shared" si="107"/>
        <v>P0285|Sep</v>
      </c>
    </row>
    <row r="3419" spans="1:10" ht="15" customHeight="1" x14ac:dyDescent="0.25">
      <c r="A3419" s="2" t="s">
        <v>605</v>
      </c>
      <c r="B3419" s="2" t="s">
        <v>8</v>
      </c>
      <c r="C3419" s="4">
        <v>40.4072857569424</v>
      </c>
      <c r="D3419" s="4">
        <v>10.77</v>
      </c>
      <c r="E3419" s="4">
        <v>675.59271424305803</v>
      </c>
      <c r="F3419" s="4">
        <v>0</v>
      </c>
      <c r="G3419" s="4">
        <v>85.96</v>
      </c>
      <c r="H3419" s="4">
        <v>306.58</v>
      </c>
      <c r="I3419" s="5">
        <f t="shared" si="106"/>
        <v>1119.3100000000004</v>
      </c>
      <c r="J3419" s="11" t="str">
        <f t="shared" si="107"/>
        <v>P0285|Oct</v>
      </c>
    </row>
    <row r="3420" spans="1:10" ht="15" customHeight="1" x14ac:dyDescent="0.25">
      <c r="A3420" s="2" t="s">
        <v>605</v>
      </c>
      <c r="B3420" s="2" t="s">
        <v>9</v>
      </c>
      <c r="C3420" s="4">
        <v>53.4822322369454</v>
      </c>
      <c r="D3420" s="4">
        <v>9.5</v>
      </c>
      <c r="E3420" s="4">
        <v>581.56866437972201</v>
      </c>
      <c r="F3420" s="4">
        <v>185.78910338333199</v>
      </c>
      <c r="G3420" s="4">
        <v>85.96</v>
      </c>
      <c r="H3420" s="4">
        <v>79.11</v>
      </c>
      <c r="I3420" s="5">
        <f t="shared" si="106"/>
        <v>995.4099999999994</v>
      </c>
      <c r="J3420" s="11" t="str">
        <f t="shared" si="107"/>
        <v>P0285|Nov</v>
      </c>
    </row>
    <row r="3421" spans="1:10" ht="15" customHeight="1" x14ac:dyDescent="0.25">
      <c r="A3421" s="2" t="s">
        <v>605</v>
      </c>
      <c r="B3421" s="2" t="s">
        <v>10</v>
      </c>
      <c r="C3421" s="4">
        <v>36.599687194889498</v>
      </c>
      <c r="D3421" s="4">
        <v>13.12</v>
      </c>
      <c r="E3421" s="4">
        <v>1310.29091619166</v>
      </c>
      <c r="F3421" s="4">
        <v>139.529396613448</v>
      </c>
      <c r="G3421" s="4">
        <v>85.96</v>
      </c>
      <c r="H3421" s="4">
        <v>139.59</v>
      </c>
      <c r="I3421" s="5">
        <f t="shared" si="106"/>
        <v>1725.0899999999974</v>
      </c>
      <c r="J3421" s="11" t="str">
        <f t="shared" si="107"/>
        <v>P0285|Dec</v>
      </c>
    </row>
    <row r="3422" spans="1:10" ht="15" customHeight="1" x14ac:dyDescent="0.25">
      <c r="A3422" s="2" t="s">
        <v>605</v>
      </c>
      <c r="B3422" s="2" t="s">
        <v>11</v>
      </c>
      <c r="C3422" s="4">
        <v>76.791103869653796</v>
      </c>
      <c r="D3422" s="4">
        <v>11.71</v>
      </c>
      <c r="E3422" s="4">
        <v>1304.62305498982</v>
      </c>
      <c r="F3422" s="4">
        <v>138.92584114053</v>
      </c>
      <c r="G3422" s="4">
        <v>85.96</v>
      </c>
      <c r="H3422" s="4">
        <v>139.59</v>
      </c>
      <c r="I3422" s="5">
        <f t="shared" si="106"/>
        <v>1757.6000000000038</v>
      </c>
      <c r="J3422" s="11" t="str">
        <f t="shared" si="107"/>
        <v>P0285|Jan</v>
      </c>
    </row>
    <row r="3423" spans="1:10" ht="15" customHeight="1" x14ac:dyDescent="0.25">
      <c r="A3423" s="2" t="s">
        <v>605</v>
      </c>
      <c r="B3423" s="2" t="s">
        <v>12</v>
      </c>
      <c r="C3423" s="4">
        <v>49.673975897103297</v>
      </c>
      <c r="D3423" s="4">
        <v>15.53</v>
      </c>
      <c r="E3423" s="4">
        <v>1145.7646995244299</v>
      </c>
      <c r="F3423" s="4">
        <v>146.41132457846999</v>
      </c>
      <c r="G3423" s="4">
        <v>85.96</v>
      </c>
      <c r="H3423" s="4">
        <v>139.59</v>
      </c>
      <c r="I3423" s="5">
        <f t="shared" si="106"/>
        <v>1582.930000000003</v>
      </c>
      <c r="J3423" s="11" t="str">
        <f t="shared" si="107"/>
        <v>P0285|Feb</v>
      </c>
    </row>
    <row r="3424" spans="1:10" ht="15" customHeight="1" x14ac:dyDescent="0.25">
      <c r="A3424" s="2" t="s">
        <v>605</v>
      </c>
      <c r="B3424" s="2" t="s">
        <v>13</v>
      </c>
      <c r="C3424" s="4">
        <v>56.1682811688312</v>
      </c>
      <c r="D3424" s="4">
        <v>21.77</v>
      </c>
      <c r="E3424" s="4">
        <v>958.12020779220802</v>
      </c>
      <c r="F3424" s="4">
        <v>153.041511038961</v>
      </c>
      <c r="G3424" s="4">
        <v>85.96</v>
      </c>
      <c r="H3424" s="4">
        <v>139.59</v>
      </c>
      <c r="I3424" s="5">
        <f t="shared" si="106"/>
        <v>1414.6500000000003</v>
      </c>
      <c r="J3424" s="11" t="str">
        <f t="shared" si="107"/>
        <v>P0285|Mar</v>
      </c>
    </row>
    <row r="3425" spans="1:10" ht="15" customHeight="1" x14ac:dyDescent="0.25">
      <c r="A3425" s="2" t="s">
        <v>607</v>
      </c>
      <c r="B3425" s="2" t="s">
        <v>2</v>
      </c>
      <c r="C3425" s="4">
        <v>36.205437003405201</v>
      </c>
      <c r="D3425" s="4">
        <v>7.64</v>
      </c>
      <c r="E3425" s="4">
        <v>357.58456299659503</v>
      </c>
      <c r="F3425" s="4">
        <v>0</v>
      </c>
      <c r="G3425" s="4">
        <v>85.96</v>
      </c>
      <c r="H3425" s="4">
        <v>39.75</v>
      </c>
      <c r="I3425" s="5">
        <f t="shared" si="106"/>
        <v>527.14000000000021</v>
      </c>
      <c r="J3425" s="11" t="str">
        <f t="shared" si="107"/>
        <v>P0286|Apr</v>
      </c>
    </row>
    <row r="3426" spans="1:10" ht="15" customHeight="1" x14ac:dyDescent="0.25">
      <c r="A3426" s="2" t="s">
        <v>607</v>
      </c>
      <c r="B3426" s="2" t="s">
        <v>3</v>
      </c>
      <c r="C3426" s="4">
        <v>15.282682355504701</v>
      </c>
      <c r="D3426" s="4">
        <v>5.55</v>
      </c>
      <c r="E3426" s="4">
        <v>355.31731764449501</v>
      </c>
      <c r="F3426" s="4">
        <v>0</v>
      </c>
      <c r="G3426" s="4">
        <v>85.96</v>
      </c>
      <c r="H3426" s="4">
        <v>258.49</v>
      </c>
      <c r="I3426" s="5">
        <f t="shared" si="106"/>
        <v>720.59999999999968</v>
      </c>
      <c r="J3426" s="11" t="str">
        <f t="shared" si="107"/>
        <v>P0286|May</v>
      </c>
    </row>
    <row r="3427" spans="1:10" ht="15" customHeight="1" x14ac:dyDescent="0.25">
      <c r="A3427" s="2" t="s">
        <v>607</v>
      </c>
      <c r="B3427" s="2" t="s">
        <v>4</v>
      </c>
      <c r="C3427" s="4">
        <v>15.188248079751601</v>
      </c>
      <c r="D3427" s="4">
        <v>7.78</v>
      </c>
      <c r="E3427" s="4">
        <v>353.12175192024802</v>
      </c>
      <c r="F3427" s="4">
        <v>0</v>
      </c>
      <c r="G3427" s="4">
        <v>85.96</v>
      </c>
      <c r="H3427" s="4">
        <v>334.92</v>
      </c>
      <c r="I3427" s="5">
        <f t="shared" si="106"/>
        <v>796.96999999999957</v>
      </c>
      <c r="J3427" s="11" t="str">
        <f t="shared" si="107"/>
        <v>P0286|Jun</v>
      </c>
    </row>
    <row r="3428" spans="1:10" ht="15" customHeight="1" x14ac:dyDescent="0.25">
      <c r="A3428" s="2" t="s">
        <v>607</v>
      </c>
      <c r="B3428" s="2" t="s">
        <v>5</v>
      </c>
      <c r="C3428" s="4">
        <v>44.843741796503203</v>
      </c>
      <c r="D3428" s="4">
        <v>11.95</v>
      </c>
      <c r="E3428" s="4">
        <v>334.28625820349703</v>
      </c>
      <c r="F3428" s="4">
        <v>0</v>
      </c>
      <c r="G3428" s="4">
        <v>85.96</v>
      </c>
      <c r="H3428" s="4">
        <v>897.77</v>
      </c>
      <c r="I3428" s="5">
        <f t="shared" si="106"/>
        <v>1374.8100000000002</v>
      </c>
      <c r="J3428" s="11" t="str">
        <f t="shared" si="107"/>
        <v>P0286|Jul</v>
      </c>
    </row>
    <row r="3429" spans="1:10" ht="15" customHeight="1" x14ac:dyDescent="0.25">
      <c r="A3429" s="2" t="s">
        <v>607</v>
      </c>
      <c r="B3429" s="2" t="s">
        <v>6</v>
      </c>
      <c r="C3429" s="4">
        <v>34.6292936323795</v>
      </c>
      <c r="D3429" s="4">
        <v>9.1</v>
      </c>
      <c r="E3429" s="4">
        <v>339.540706367621</v>
      </c>
      <c r="F3429" s="4">
        <v>0</v>
      </c>
      <c r="G3429" s="4">
        <v>85.96</v>
      </c>
      <c r="H3429" s="4">
        <v>828.13</v>
      </c>
      <c r="I3429" s="5">
        <f t="shared" si="106"/>
        <v>1297.3600000000006</v>
      </c>
      <c r="J3429" s="11" t="str">
        <f t="shared" si="107"/>
        <v>P0286|Aug</v>
      </c>
    </row>
    <row r="3430" spans="1:10" ht="15" customHeight="1" x14ac:dyDescent="0.25">
      <c r="A3430" s="2" t="s">
        <v>607</v>
      </c>
      <c r="B3430" s="2" t="s">
        <v>7</v>
      </c>
      <c r="C3430" s="4">
        <v>27.0927128921698</v>
      </c>
      <c r="D3430" s="4">
        <v>4.04</v>
      </c>
      <c r="E3430" s="4">
        <v>349.32728710782999</v>
      </c>
      <c r="F3430" s="4">
        <v>0</v>
      </c>
      <c r="G3430" s="4">
        <v>85.96</v>
      </c>
      <c r="H3430" s="4">
        <v>177.3</v>
      </c>
      <c r="I3430" s="5">
        <f t="shared" si="106"/>
        <v>643.7199999999998</v>
      </c>
      <c r="J3430" s="11" t="str">
        <f t="shared" si="107"/>
        <v>P0286|Sep</v>
      </c>
    </row>
    <row r="3431" spans="1:10" ht="15" customHeight="1" x14ac:dyDescent="0.25">
      <c r="A3431" s="2" t="s">
        <v>607</v>
      </c>
      <c r="B3431" s="2" t="s">
        <v>8</v>
      </c>
      <c r="C3431" s="4">
        <v>18.888584931136901</v>
      </c>
      <c r="D3431" s="4">
        <v>8.15</v>
      </c>
      <c r="E3431" s="4">
        <v>363.32141506886302</v>
      </c>
      <c r="F3431" s="4">
        <v>0</v>
      </c>
      <c r="G3431" s="4">
        <v>85.96</v>
      </c>
      <c r="H3431" s="4">
        <v>122.63</v>
      </c>
      <c r="I3431" s="5">
        <f t="shared" si="106"/>
        <v>598.94999999999982</v>
      </c>
      <c r="J3431" s="11" t="str">
        <f t="shared" si="107"/>
        <v>P0286|Oct</v>
      </c>
    </row>
    <row r="3432" spans="1:10" ht="15" customHeight="1" x14ac:dyDescent="0.25">
      <c r="A3432" s="2" t="s">
        <v>607</v>
      </c>
      <c r="B3432" s="2" t="s">
        <v>9</v>
      </c>
      <c r="C3432" s="4">
        <v>14.218644025262501</v>
      </c>
      <c r="D3432" s="4">
        <v>7.19</v>
      </c>
      <c r="E3432" s="4">
        <v>330.578777866076</v>
      </c>
      <c r="F3432" s="4">
        <v>104.28257810866199</v>
      </c>
      <c r="G3432" s="4">
        <v>85.96</v>
      </c>
      <c r="H3432" s="4">
        <v>31.64</v>
      </c>
      <c r="I3432" s="5">
        <f t="shared" si="106"/>
        <v>573.87000000000046</v>
      </c>
      <c r="J3432" s="11" t="str">
        <f t="shared" si="107"/>
        <v>P0286|Nov</v>
      </c>
    </row>
    <row r="3433" spans="1:10" ht="15" customHeight="1" x14ac:dyDescent="0.25">
      <c r="A3433" s="2" t="s">
        <v>607</v>
      </c>
      <c r="B3433" s="2" t="s">
        <v>10</v>
      </c>
      <c r="C3433" s="4">
        <v>34.815239294710302</v>
      </c>
      <c r="D3433" s="4">
        <v>4.04</v>
      </c>
      <c r="E3433" s="4">
        <v>623.97984886649897</v>
      </c>
      <c r="F3433" s="4">
        <v>78.734911838790893</v>
      </c>
      <c r="G3433" s="4">
        <v>85.96</v>
      </c>
      <c r="H3433" s="4">
        <v>55.84</v>
      </c>
      <c r="I3433" s="5">
        <f t="shared" si="106"/>
        <v>883.37000000000023</v>
      </c>
      <c r="J3433" s="11" t="str">
        <f t="shared" si="107"/>
        <v>P0286|Dec</v>
      </c>
    </row>
    <row r="3434" spans="1:10" ht="15" customHeight="1" x14ac:dyDescent="0.25">
      <c r="A3434" s="2" t="s">
        <v>607</v>
      </c>
      <c r="B3434" s="2" t="s">
        <v>11</v>
      </c>
      <c r="C3434" s="4">
        <v>20.451998384567901</v>
      </c>
      <c r="D3434" s="4">
        <v>7.6</v>
      </c>
      <c r="E3434" s="4">
        <v>536.44585926735397</v>
      </c>
      <c r="F3434" s="4">
        <v>84.612142348078095</v>
      </c>
      <c r="G3434" s="4">
        <v>85.96</v>
      </c>
      <c r="H3434" s="4">
        <v>55.84</v>
      </c>
      <c r="I3434" s="5">
        <f t="shared" si="106"/>
        <v>790.91000000000008</v>
      </c>
      <c r="J3434" s="11" t="str">
        <f t="shared" si="107"/>
        <v>P0286|Jan</v>
      </c>
    </row>
    <row r="3435" spans="1:10" ht="15" customHeight="1" x14ac:dyDescent="0.25">
      <c r="A3435" s="2" t="s">
        <v>607</v>
      </c>
      <c r="B3435" s="2" t="s">
        <v>12</v>
      </c>
      <c r="C3435" s="4">
        <v>27.167655026455002</v>
      </c>
      <c r="D3435" s="4">
        <v>4.04</v>
      </c>
      <c r="E3435" s="4">
        <v>539.36912404468001</v>
      </c>
      <c r="F3435" s="4">
        <v>85.073220928865396</v>
      </c>
      <c r="G3435" s="4">
        <v>85.96</v>
      </c>
      <c r="H3435" s="4">
        <v>55.84</v>
      </c>
      <c r="I3435" s="5">
        <f t="shared" si="106"/>
        <v>797.45000000000039</v>
      </c>
      <c r="J3435" s="11" t="str">
        <f t="shared" si="107"/>
        <v>P0286|Feb</v>
      </c>
    </row>
    <row r="3436" spans="1:10" ht="15" customHeight="1" x14ac:dyDescent="0.25">
      <c r="A3436" s="2" t="s">
        <v>607</v>
      </c>
      <c r="B3436" s="2" t="s">
        <v>13</v>
      </c>
      <c r="C3436" s="4">
        <v>23.933771129394199</v>
      </c>
      <c r="D3436" s="4">
        <v>4.04</v>
      </c>
      <c r="E3436" s="4">
        <v>428.95557217651498</v>
      </c>
      <c r="F3436" s="4">
        <v>90.210656694091298</v>
      </c>
      <c r="G3436" s="4">
        <v>85.96</v>
      </c>
      <c r="H3436" s="4">
        <v>55.84</v>
      </c>
      <c r="I3436" s="5">
        <f t="shared" si="106"/>
        <v>688.94000000000051</v>
      </c>
      <c r="J3436" s="11" t="str">
        <f t="shared" si="107"/>
        <v>P0286|Mar</v>
      </c>
    </row>
    <row r="3437" spans="1:10" ht="15" customHeight="1" x14ac:dyDescent="0.25">
      <c r="A3437" s="2" t="s">
        <v>609</v>
      </c>
      <c r="B3437" s="2" t="s">
        <v>2</v>
      </c>
      <c r="C3437" s="4">
        <v>20.556304014038201</v>
      </c>
      <c r="D3437" s="4">
        <v>4.55</v>
      </c>
      <c r="E3437" s="4">
        <v>568.85369598596196</v>
      </c>
      <c r="F3437" s="4">
        <v>0</v>
      </c>
      <c r="G3437" s="4">
        <v>85.96</v>
      </c>
      <c r="H3437" s="4">
        <v>79.5</v>
      </c>
      <c r="I3437" s="5">
        <f t="shared" si="106"/>
        <v>759.42000000000019</v>
      </c>
      <c r="J3437" s="11" t="str">
        <f t="shared" si="107"/>
        <v>P0287|Apr</v>
      </c>
    </row>
    <row r="3438" spans="1:10" ht="15" customHeight="1" x14ac:dyDescent="0.25">
      <c r="A3438" s="2" t="s">
        <v>609</v>
      </c>
      <c r="B3438" s="2" t="s">
        <v>3</v>
      </c>
      <c r="C3438" s="4">
        <v>82.417874015747998</v>
      </c>
      <c r="D3438" s="4">
        <v>5.54</v>
      </c>
      <c r="E3438" s="4">
        <v>533.29212598425204</v>
      </c>
      <c r="F3438" s="4">
        <v>0</v>
      </c>
      <c r="G3438" s="4">
        <v>85.96</v>
      </c>
      <c r="H3438" s="4">
        <v>516.99</v>
      </c>
      <c r="I3438" s="5">
        <f t="shared" si="106"/>
        <v>1224.2</v>
      </c>
      <c r="J3438" s="11" t="str">
        <f t="shared" si="107"/>
        <v>P0287|May</v>
      </c>
    </row>
    <row r="3439" spans="1:10" ht="15" customHeight="1" x14ac:dyDescent="0.25">
      <c r="A3439" s="2" t="s">
        <v>609</v>
      </c>
      <c r="B3439" s="2" t="s">
        <v>4</v>
      </c>
      <c r="C3439" s="4">
        <v>87.863769039226497</v>
      </c>
      <c r="D3439" s="4">
        <v>12.31</v>
      </c>
      <c r="E3439" s="4">
        <v>512.84623096077303</v>
      </c>
      <c r="F3439" s="4">
        <v>0</v>
      </c>
      <c r="G3439" s="4">
        <v>85.96</v>
      </c>
      <c r="H3439" s="4">
        <v>669.84</v>
      </c>
      <c r="I3439" s="5">
        <f t="shared" si="106"/>
        <v>1368.8199999999997</v>
      </c>
      <c r="J3439" s="11" t="str">
        <f t="shared" si="107"/>
        <v>P0287|Jun</v>
      </c>
    </row>
    <row r="3440" spans="1:10" ht="15" customHeight="1" x14ac:dyDescent="0.25">
      <c r="A3440" s="2" t="s">
        <v>609</v>
      </c>
      <c r="B3440" s="2" t="s">
        <v>5</v>
      </c>
      <c r="C3440" s="4">
        <v>61.982316110264598</v>
      </c>
      <c r="D3440" s="4">
        <v>11.33</v>
      </c>
      <c r="E3440" s="4">
        <v>660.87768388973495</v>
      </c>
      <c r="F3440" s="4">
        <v>0</v>
      </c>
      <c r="G3440" s="4">
        <v>85.96</v>
      </c>
      <c r="H3440" s="4">
        <v>1795.54</v>
      </c>
      <c r="I3440" s="5">
        <f t="shared" si="106"/>
        <v>2615.6899999999996</v>
      </c>
      <c r="J3440" s="11" t="str">
        <f t="shared" si="107"/>
        <v>P0287|Jul</v>
      </c>
    </row>
    <row r="3441" spans="1:10" ht="15" customHeight="1" x14ac:dyDescent="0.25">
      <c r="A3441" s="2" t="s">
        <v>609</v>
      </c>
      <c r="B3441" s="2" t="s">
        <v>6</v>
      </c>
      <c r="C3441" s="4">
        <v>68.200033172427993</v>
      </c>
      <c r="D3441" s="4">
        <v>8.07</v>
      </c>
      <c r="E3441" s="4">
        <v>656.94996682757198</v>
      </c>
      <c r="F3441" s="4">
        <v>0</v>
      </c>
      <c r="G3441" s="4">
        <v>85.96</v>
      </c>
      <c r="H3441" s="4">
        <v>1656.27</v>
      </c>
      <c r="I3441" s="5">
        <f t="shared" si="106"/>
        <v>2475.4499999999998</v>
      </c>
      <c r="J3441" s="11" t="str">
        <f t="shared" si="107"/>
        <v>P0287|Aug</v>
      </c>
    </row>
    <row r="3442" spans="1:10" ht="15" customHeight="1" x14ac:dyDescent="0.25">
      <c r="A3442" s="2" t="s">
        <v>609</v>
      </c>
      <c r="B3442" s="2" t="s">
        <v>7</v>
      </c>
      <c r="C3442" s="4">
        <v>59.776209578387203</v>
      </c>
      <c r="D3442" s="4">
        <v>11.98</v>
      </c>
      <c r="E3442" s="4">
        <v>541.18379042161303</v>
      </c>
      <c r="F3442" s="4">
        <v>0</v>
      </c>
      <c r="G3442" s="4">
        <v>85.96</v>
      </c>
      <c r="H3442" s="4">
        <v>354.6</v>
      </c>
      <c r="I3442" s="5">
        <f t="shared" si="106"/>
        <v>1053.5000000000005</v>
      </c>
      <c r="J3442" s="11" t="str">
        <f t="shared" si="107"/>
        <v>P0287|Sep</v>
      </c>
    </row>
    <row r="3443" spans="1:10" ht="15" customHeight="1" x14ac:dyDescent="0.25">
      <c r="A3443" s="2" t="s">
        <v>609</v>
      </c>
      <c r="B3443" s="2" t="s">
        <v>8</v>
      </c>
      <c r="C3443" s="4">
        <v>43.8635487265839</v>
      </c>
      <c r="D3443" s="4">
        <v>6.29</v>
      </c>
      <c r="E3443" s="4">
        <v>549.85645127341604</v>
      </c>
      <c r="F3443" s="4">
        <v>0</v>
      </c>
      <c r="G3443" s="4">
        <v>85.96</v>
      </c>
      <c r="H3443" s="4">
        <v>245.27</v>
      </c>
      <c r="I3443" s="5">
        <f t="shared" si="106"/>
        <v>931.24</v>
      </c>
      <c r="J3443" s="11" t="str">
        <f t="shared" si="107"/>
        <v>P0287|Oct</v>
      </c>
    </row>
    <row r="3444" spans="1:10" ht="15" customHeight="1" x14ac:dyDescent="0.25">
      <c r="A3444" s="2" t="s">
        <v>609</v>
      </c>
      <c r="B3444" s="2" t="s">
        <v>9</v>
      </c>
      <c r="C3444" s="4">
        <v>29.960026525732001</v>
      </c>
      <c r="D3444" s="4">
        <v>4.1900000000000004</v>
      </c>
      <c r="E3444" s="4">
        <v>646.54880131824802</v>
      </c>
      <c r="F3444" s="4">
        <v>135.97117215602</v>
      </c>
      <c r="G3444" s="4">
        <v>85.96</v>
      </c>
      <c r="H3444" s="4">
        <v>63.29</v>
      </c>
      <c r="I3444" s="5">
        <f t="shared" si="106"/>
        <v>965.92</v>
      </c>
      <c r="J3444" s="11" t="str">
        <f t="shared" si="107"/>
        <v>P0287|Nov</v>
      </c>
    </row>
    <row r="3445" spans="1:10" ht="15" customHeight="1" x14ac:dyDescent="0.25">
      <c r="A3445" s="2" t="s">
        <v>609</v>
      </c>
      <c r="B3445" s="2" t="s">
        <v>10</v>
      </c>
      <c r="C3445" s="4">
        <v>27.9189562537683</v>
      </c>
      <c r="D3445" s="4">
        <v>5.53</v>
      </c>
      <c r="E3445" s="4">
        <v>1087.10980103169</v>
      </c>
      <c r="F3445" s="4">
        <v>114.31124271454399</v>
      </c>
      <c r="G3445" s="4">
        <v>85.96</v>
      </c>
      <c r="H3445" s="4">
        <v>111.67</v>
      </c>
      <c r="I3445" s="5">
        <f t="shared" si="106"/>
        <v>1432.5000000000025</v>
      </c>
      <c r="J3445" s="11" t="str">
        <f t="shared" si="107"/>
        <v>P0287|Dec</v>
      </c>
    </row>
    <row r="3446" spans="1:10" ht="15" customHeight="1" x14ac:dyDescent="0.25">
      <c r="A3446" s="2" t="s">
        <v>609</v>
      </c>
      <c r="B3446" s="2" t="s">
        <v>11</v>
      </c>
      <c r="C3446" s="4">
        <v>28.789216741992501</v>
      </c>
      <c r="D3446" s="4">
        <v>12.95</v>
      </c>
      <c r="E3446" s="4">
        <v>946.73059540184704</v>
      </c>
      <c r="F3446" s="4">
        <v>119.46018785616</v>
      </c>
      <c r="G3446" s="4">
        <v>85.96</v>
      </c>
      <c r="H3446" s="4">
        <v>111.67</v>
      </c>
      <c r="I3446" s="5">
        <f t="shared" si="106"/>
        <v>1305.5599999999997</v>
      </c>
      <c r="J3446" s="11" t="str">
        <f t="shared" si="107"/>
        <v>P0287|Jan</v>
      </c>
    </row>
    <row r="3447" spans="1:10" ht="15" customHeight="1" x14ac:dyDescent="0.25">
      <c r="A3447" s="2" t="s">
        <v>609</v>
      </c>
      <c r="B3447" s="2" t="s">
        <v>12</v>
      </c>
      <c r="C3447" s="4">
        <v>19.3635019624945</v>
      </c>
      <c r="D3447" s="4">
        <v>11.96</v>
      </c>
      <c r="E3447" s="4">
        <v>953.01351940689096</v>
      </c>
      <c r="F3447" s="4">
        <v>120.252978630615</v>
      </c>
      <c r="G3447" s="4">
        <v>85.96</v>
      </c>
      <c r="H3447" s="4">
        <v>111.67</v>
      </c>
      <c r="I3447" s="5">
        <f t="shared" si="106"/>
        <v>1302.2200000000005</v>
      </c>
      <c r="J3447" s="11" t="str">
        <f t="shared" si="107"/>
        <v>P0287|Feb</v>
      </c>
    </row>
    <row r="3448" spans="1:10" ht="15" customHeight="1" x14ac:dyDescent="0.25">
      <c r="A3448" s="2" t="s">
        <v>609</v>
      </c>
      <c r="B3448" s="2" t="s">
        <v>13</v>
      </c>
      <c r="C3448" s="4">
        <v>21.530478154524999</v>
      </c>
      <c r="D3448" s="4">
        <v>14.89</v>
      </c>
      <c r="E3448" s="4">
        <v>797.76087477818805</v>
      </c>
      <c r="F3448" s="4">
        <v>125.82864706728699</v>
      </c>
      <c r="G3448" s="4">
        <v>85.96</v>
      </c>
      <c r="H3448" s="4">
        <v>111.67</v>
      </c>
      <c r="I3448" s="5">
        <f t="shared" si="106"/>
        <v>1157.6400000000001</v>
      </c>
      <c r="J3448" s="11" t="str">
        <f t="shared" si="107"/>
        <v>P0287|Mar</v>
      </c>
    </row>
    <row r="3449" spans="1:10" ht="15" customHeight="1" x14ac:dyDescent="0.25">
      <c r="A3449" s="2" t="s">
        <v>611</v>
      </c>
      <c r="B3449" s="2" t="s">
        <v>2</v>
      </c>
      <c r="C3449" s="4">
        <v>16.074864695621098</v>
      </c>
      <c r="D3449" s="4">
        <v>8.34</v>
      </c>
      <c r="E3449" s="4">
        <v>458.67513530437901</v>
      </c>
      <c r="F3449" s="4">
        <v>0</v>
      </c>
      <c r="G3449" s="4">
        <v>85.96</v>
      </c>
      <c r="H3449" s="4">
        <v>59.62</v>
      </c>
      <c r="I3449" s="5">
        <f t="shared" si="106"/>
        <v>628.67000000000007</v>
      </c>
      <c r="J3449" s="11" t="str">
        <f t="shared" si="107"/>
        <v>P0288|Apr</v>
      </c>
    </row>
    <row r="3450" spans="1:10" ht="15" customHeight="1" x14ac:dyDescent="0.25">
      <c r="A3450" s="2" t="s">
        <v>611</v>
      </c>
      <c r="B3450" s="2" t="s">
        <v>3</v>
      </c>
      <c r="C3450" s="4">
        <v>50.863540907585303</v>
      </c>
      <c r="D3450" s="4">
        <v>4.8499999999999996</v>
      </c>
      <c r="E3450" s="4">
        <v>430.50645909241501</v>
      </c>
      <c r="F3450" s="4">
        <v>0</v>
      </c>
      <c r="G3450" s="4">
        <v>85.96</v>
      </c>
      <c r="H3450" s="4">
        <v>387.74</v>
      </c>
      <c r="I3450" s="5">
        <f t="shared" si="106"/>
        <v>959.9200000000003</v>
      </c>
      <c r="J3450" s="11" t="str">
        <f t="shared" si="107"/>
        <v>P0288|May</v>
      </c>
    </row>
    <row r="3451" spans="1:10" ht="15" customHeight="1" x14ac:dyDescent="0.25">
      <c r="A3451" s="2" t="s">
        <v>611</v>
      </c>
      <c r="B3451" s="2" t="s">
        <v>4</v>
      </c>
      <c r="C3451" s="4">
        <v>15.6417998837053</v>
      </c>
      <c r="D3451" s="4">
        <v>10.33</v>
      </c>
      <c r="E3451" s="4">
        <v>446.31820011629497</v>
      </c>
      <c r="F3451" s="4">
        <v>0</v>
      </c>
      <c r="G3451" s="4">
        <v>85.96</v>
      </c>
      <c r="H3451" s="4">
        <v>502.38</v>
      </c>
      <c r="I3451" s="5">
        <f t="shared" si="106"/>
        <v>1060.6300000000003</v>
      </c>
      <c r="J3451" s="11" t="str">
        <f t="shared" si="107"/>
        <v>P0288|Jun</v>
      </c>
    </row>
    <row r="3452" spans="1:10" ht="15" customHeight="1" x14ac:dyDescent="0.25">
      <c r="A3452" s="2" t="s">
        <v>611</v>
      </c>
      <c r="B3452" s="2" t="s">
        <v>5</v>
      </c>
      <c r="C3452" s="4">
        <v>15.5845770899495</v>
      </c>
      <c r="D3452" s="4">
        <v>4.04</v>
      </c>
      <c r="E3452" s="4">
        <v>444.68542291005099</v>
      </c>
      <c r="F3452" s="4">
        <v>0</v>
      </c>
      <c r="G3452" s="4">
        <v>85.96</v>
      </c>
      <c r="H3452" s="4">
        <v>1346.66</v>
      </c>
      <c r="I3452" s="5">
        <f t="shared" si="106"/>
        <v>1896.9300000000007</v>
      </c>
      <c r="J3452" s="11" t="str">
        <f t="shared" si="107"/>
        <v>P0288|Jul</v>
      </c>
    </row>
    <row r="3453" spans="1:10" ht="15" customHeight="1" x14ac:dyDescent="0.25">
      <c r="A3453" s="2" t="s">
        <v>611</v>
      </c>
      <c r="B3453" s="2" t="s">
        <v>6</v>
      </c>
      <c r="C3453" s="4">
        <v>28.905204170286702</v>
      </c>
      <c r="D3453" s="4">
        <v>4.04</v>
      </c>
      <c r="E3453" s="4">
        <v>439.68479582971298</v>
      </c>
      <c r="F3453" s="4">
        <v>0</v>
      </c>
      <c r="G3453" s="4">
        <v>85.96</v>
      </c>
      <c r="H3453" s="4">
        <v>1242.2</v>
      </c>
      <c r="I3453" s="5">
        <f t="shared" si="106"/>
        <v>1800.7899999999997</v>
      </c>
      <c r="J3453" s="11" t="str">
        <f t="shared" si="107"/>
        <v>P0288|Aug</v>
      </c>
    </row>
    <row r="3454" spans="1:10" ht="15" customHeight="1" x14ac:dyDescent="0.25">
      <c r="A3454" s="2" t="s">
        <v>611</v>
      </c>
      <c r="B3454" s="2" t="s">
        <v>7</v>
      </c>
      <c r="C3454" s="4">
        <v>15.8778015833967</v>
      </c>
      <c r="D3454" s="4">
        <v>5.32</v>
      </c>
      <c r="E3454" s="4">
        <v>453.05219841660301</v>
      </c>
      <c r="F3454" s="4">
        <v>0</v>
      </c>
      <c r="G3454" s="4">
        <v>85.96</v>
      </c>
      <c r="H3454" s="4">
        <v>265.95</v>
      </c>
      <c r="I3454" s="5">
        <f t="shared" si="106"/>
        <v>826.15999999999963</v>
      </c>
      <c r="J3454" s="11" t="str">
        <f t="shared" si="107"/>
        <v>P0288|Sep</v>
      </c>
    </row>
    <row r="3455" spans="1:10" ht="15" customHeight="1" x14ac:dyDescent="0.25">
      <c r="A3455" s="2" t="s">
        <v>611</v>
      </c>
      <c r="B3455" s="2" t="s">
        <v>8</v>
      </c>
      <c r="C3455" s="4">
        <v>69.626604360129093</v>
      </c>
      <c r="D3455" s="4">
        <v>11.88</v>
      </c>
      <c r="E3455" s="4">
        <v>430.80339563987098</v>
      </c>
      <c r="F3455" s="4">
        <v>0</v>
      </c>
      <c r="G3455" s="4">
        <v>85.96</v>
      </c>
      <c r="H3455" s="4">
        <v>183.95</v>
      </c>
      <c r="I3455" s="5">
        <f t="shared" si="106"/>
        <v>782.22</v>
      </c>
      <c r="J3455" s="11" t="str">
        <f t="shared" si="107"/>
        <v>P0288|Oct</v>
      </c>
    </row>
    <row r="3456" spans="1:10" ht="15" customHeight="1" x14ac:dyDescent="0.25">
      <c r="A3456" s="2" t="s">
        <v>611</v>
      </c>
      <c r="B3456" s="2" t="s">
        <v>9</v>
      </c>
      <c r="C3456" s="4">
        <v>46.639614118861701</v>
      </c>
      <c r="D3456" s="4">
        <v>16.14</v>
      </c>
      <c r="E3456" s="4">
        <v>390.47118797186602</v>
      </c>
      <c r="F3456" s="4">
        <v>123.179197909273</v>
      </c>
      <c r="G3456" s="4">
        <v>85.96</v>
      </c>
      <c r="H3456" s="4">
        <v>47.47</v>
      </c>
      <c r="I3456" s="5">
        <f t="shared" si="106"/>
        <v>709.86000000000081</v>
      </c>
      <c r="J3456" s="11" t="str">
        <f t="shared" si="107"/>
        <v>P0288|Nov</v>
      </c>
    </row>
    <row r="3457" spans="1:10" ht="15" customHeight="1" x14ac:dyDescent="0.25">
      <c r="A3457" s="2" t="s">
        <v>611</v>
      </c>
      <c r="B3457" s="2" t="s">
        <v>10</v>
      </c>
      <c r="C3457" s="4">
        <v>24.720977388300799</v>
      </c>
      <c r="D3457" s="4">
        <v>12.84</v>
      </c>
      <c r="E3457" s="4">
        <v>776.12370870246605</v>
      </c>
      <c r="F3457" s="4">
        <v>97.9353139092334</v>
      </c>
      <c r="G3457" s="4">
        <v>85.96</v>
      </c>
      <c r="H3457" s="4">
        <v>83.75</v>
      </c>
      <c r="I3457" s="5">
        <f t="shared" si="106"/>
        <v>1081.3300000000004</v>
      </c>
      <c r="J3457" s="11" t="str">
        <f t="shared" si="107"/>
        <v>P0288|Dec</v>
      </c>
    </row>
    <row r="3458" spans="1:10" ht="15" customHeight="1" x14ac:dyDescent="0.25">
      <c r="A3458" s="2" t="s">
        <v>611</v>
      </c>
      <c r="B3458" s="2" t="s">
        <v>11</v>
      </c>
      <c r="C3458" s="4">
        <v>11.664458844616</v>
      </c>
      <c r="D3458" s="4">
        <v>7.41</v>
      </c>
      <c r="E3458" s="4">
        <v>665.66000275748002</v>
      </c>
      <c r="F3458" s="4">
        <v>104.995538397904</v>
      </c>
      <c r="G3458" s="4">
        <v>85.96</v>
      </c>
      <c r="H3458" s="4">
        <v>83.75</v>
      </c>
      <c r="I3458" s="5">
        <f t="shared" si="106"/>
        <v>959.44</v>
      </c>
      <c r="J3458" s="11" t="str">
        <f t="shared" si="107"/>
        <v>P0288|Jan</v>
      </c>
    </row>
    <row r="3459" spans="1:10" ht="15" customHeight="1" x14ac:dyDescent="0.25">
      <c r="A3459" s="2" t="s">
        <v>611</v>
      </c>
      <c r="B3459" s="2" t="s">
        <v>12</v>
      </c>
      <c r="C3459" s="4">
        <v>64.349770636888096</v>
      </c>
      <c r="D3459" s="4">
        <v>10.9</v>
      </c>
      <c r="E3459" s="4">
        <v>527.96469198155796</v>
      </c>
      <c r="F3459" s="4">
        <v>111.03553738155399</v>
      </c>
      <c r="G3459" s="4">
        <v>85.96</v>
      </c>
      <c r="H3459" s="4">
        <v>83.75</v>
      </c>
      <c r="I3459" s="5">
        <f t="shared" si="106"/>
        <v>883.96000000000015</v>
      </c>
      <c r="J3459" s="11" t="str">
        <f t="shared" si="107"/>
        <v>P0288|Feb</v>
      </c>
    </row>
    <row r="3460" spans="1:10" ht="15" customHeight="1" x14ac:dyDescent="0.25">
      <c r="A3460" s="2" t="s">
        <v>611</v>
      </c>
      <c r="B3460" s="2" t="s">
        <v>13</v>
      </c>
      <c r="C3460" s="4">
        <v>52.271087127012002</v>
      </c>
      <c r="D3460" s="4">
        <v>6.15</v>
      </c>
      <c r="E3460" s="4">
        <v>637.88445307540098</v>
      </c>
      <c r="F3460" s="4">
        <v>100.614459797587</v>
      </c>
      <c r="G3460" s="4">
        <v>85.96</v>
      </c>
      <c r="H3460" s="4">
        <v>83.75</v>
      </c>
      <c r="I3460" s="5">
        <f t="shared" si="106"/>
        <v>966.63</v>
      </c>
      <c r="J3460" s="11" t="str">
        <f t="shared" si="107"/>
        <v>P0288|Mar</v>
      </c>
    </row>
    <row r="3461" spans="1:10" ht="15" customHeight="1" x14ac:dyDescent="0.25">
      <c r="A3461" s="2" t="s">
        <v>613</v>
      </c>
      <c r="B3461" s="2" t="s">
        <v>2</v>
      </c>
      <c r="C3461" s="4">
        <v>32.6814895793377</v>
      </c>
      <c r="D3461" s="4">
        <v>7.16</v>
      </c>
      <c r="E3461" s="4">
        <v>278.64851042066198</v>
      </c>
      <c r="F3461" s="4">
        <v>0</v>
      </c>
      <c r="G3461" s="4">
        <v>85.96</v>
      </c>
      <c r="H3461" s="4">
        <v>19.87</v>
      </c>
      <c r="I3461" s="5">
        <f t="shared" ref="I3461:I3524" si="108">SUM(C3461:H3461)</f>
        <v>424.31999999999965</v>
      </c>
      <c r="J3461" s="11" t="str">
        <f t="shared" ref="J3461:J3524" si="109">A3461&amp;"|"&amp;B3461</f>
        <v>P0289|Apr</v>
      </c>
    </row>
    <row r="3462" spans="1:10" ht="15" customHeight="1" x14ac:dyDescent="0.25">
      <c r="A3462" s="2" t="s">
        <v>613</v>
      </c>
      <c r="B3462" s="2" t="s">
        <v>3</v>
      </c>
      <c r="C3462" s="4">
        <v>26.015572628426298</v>
      </c>
      <c r="D3462" s="4">
        <v>4.04</v>
      </c>
      <c r="E3462" s="4">
        <v>268.00442737157402</v>
      </c>
      <c r="F3462" s="4">
        <v>0</v>
      </c>
      <c r="G3462" s="4">
        <v>85.96</v>
      </c>
      <c r="H3462" s="4">
        <v>129.25</v>
      </c>
      <c r="I3462" s="5">
        <f t="shared" si="108"/>
        <v>513.27000000000032</v>
      </c>
      <c r="J3462" s="11" t="str">
        <f t="shared" si="109"/>
        <v>P0289|May</v>
      </c>
    </row>
    <row r="3463" spans="1:10" ht="15" customHeight="1" x14ac:dyDescent="0.25">
      <c r="A3463" s="2" t="s">
        <v>613</v>
      </c>
      <c r="B3463" s="2" t="s">
        <v>4</v>
      </c>
      <c r="C3463" s="4">
        <v>20.953680297397799</v>
      </c>
      <c r="D3463" s="4">
        <v>4.04</v>
      </c>
      <c r="E3463" s="4">
        <v>275.706319702602</v>
      </c>
      <c r="F3463" s="4">
        <v>0</v>
      </c>
      <c r="G3463" s="4">
        <v>85.96</v>
      </c>
      <c r="H3463" s="4">
        <v>167.46</v>
      </c>
      <c r="I3463" s="5">
        <f t="shared" si="108"/>
        <v>554.11999999999978</v>
      </c>
      <c r="J3463" s="11" t="str">
        <f t="shared" si="109"/>
        <v>P0289|Jun</v>
      </c>
    </row>
    <row r="3464" spans="1:10" ht="15" customHeight="1" x14ac:dyDescent="0.25">
      <c r="A3464" s="2" t="s">
        <v>613</v>
      </c>
      <c r="B3464" s="2" t="s">
        <v>5</v>
      </c>
      <c r="C3464" s="4">
        <v>12.3533966079882</v>
      </c>
      <c r="D3464" s="4">
        <v>4.04</v>
      </c>
      <c r="E3464" s="4">
        <v>342.69660339201198</v>
      </c>
      <c r="F3464" s="4">
        <v>0</v>
      </c>
      <c r="G3464" s="4">
        <v>85.96</v>
      </c>
      <c r="H3464" s="4">
        <v>448.89</v>
      </c>
      <c r="I3464" s="5">
        <f t="shared" si="108"/>
        <v>893.94000000000017</v>
      </c>
      <c r="J3464" s="11" t="str">
        <f t="shared" si="109"/>
        <v>P0289|Jul</v>
      </c>
    </row>
    <row r="3465" spans="1:10" ht="15" customHeight="1" x14ac:dyDescent="0.25">
      <c r="A3465" s="2" t="s">
        <v>613</v>
      </c>
      <c r="B3465" s="2" t="s">
        <v>6</v>
      </c>
      <c r="C3465" s="4">
        <v>12.3081651882153</v>
      </c>
      <c r="D3465" s="4">
        <v>4.04</v>
      </c>
      <c r="E3465" s="4">
        <v>341.44183481178499</v>
      </c>
      <c r="F3465" s="4">
        <v>0</v>
      </c>
      <c r="G3465" s="4">
        <v>85.96</v>
      </c>
      <c r="H3465" s="4">
        <v>414.07</v>
      </c>
      <c r="I3465" s="5">
        <f t="shared" si="108"/>
        <v>857.82000000000028</v>
      </c>
      <c r="J3465" s="11" t="str">
        <f t="shared" si="109"/>
        <v>P0289|Aug</v>
      </c>
    </row>
    <row r="3466" spans="1:10" ht="15" customHeight="1" x14ac:dyDescent="0.25">
      <c r="A3466" s="2" t="s">
        <v>613</v>
      </c>
      <c r="B3466" s="2" t="s">
        <v>7</v>
      </c>
      <c r="C3466" s="4">
        <v>14.6367696686318</v>
      </c>
      <c r="D3466" s="4">
        <v>6.82</v>
      </c>
      <c r="E3466" s="4">
        <v>270.693230331368</v>
      </c>
      <c r="F3466" s="4">
        <v>0</v>
      </c>
      <c r="G3466" s="4">
        <v>85.96</v>
      </c>
      <c r="H3466" s="4">
        <v>88.65</v>
      </c>
      <c r="I3466" s="5">
        <f t="shared" si="108"/>
        <v>466.75999999999976</v>
      </c>
      <c r="J3466" s="11" t="str">
        <f t="shared" si="109"/>
        <v>P0289|Sep</v>
      </c>
    </row>
    <row r="3467" spans="1:10" ht="15" customHeight="1" x14ac:dyDescent="0.25">
      <c r="A3467" s="2" t="s">
        <v>613</v>
      </c>
      <c r="B3467" s="2" t="s">
        <v>8</v>
      </c>
      <c r="C3467" s="4">
        <v>47.006124106168897</v>
      </c>
      <c r="D3467" s="4">
        <v>4.04</v>
      </c>
      <c r="E3467" s="4">
        <v>263.02387589383102</v>
      </c>
      <c r="F3467" s="4">
        <v>0</v>
      </c>
      <c r="G3467" s="4">
        <v>85.96</v>
      </c>
      <c r="H3467" s="4">
        <v>61.32</v>
      </c>
      <c r="I3467" s="5">
        <f t="shared" si="108"/>
        <v>461.34999999999991</v>
      </c>
      <c r="J3467" s="11" t="str">
        <f t="shared" si="109"/>
        <v>P0289|Oct</v>
      </c>
    </row>
    <row r="3468" spans="1:10" ht="15" customHeight="1" x14ac:dyDescent="0.25">
      <c r="A3468" s="2" t="s">
        <v>613</v>
      </c>
      <c r="B3468" s="2" t="s">
        <v>9</v>
      </c>
      <c r="C3468" s="4">
        <v>13.331436787564799</v>
      </c>
      <c r="D3468" s="4">
        <v>4.04</v>
      </c>
      <c r="E3468" s="4">
        <v>246.55233160621799</v>
      </c>
      <c r="F3468" s="4">
        <v>80.006231606217597</v>
      </c>
      <c r="G3468" s="4">
        <v>85.96</v>
      </c>
      <c r="H3468" s="4">
        <v>15.82</v>
      </c>
      <c r="I3468" s="5">
        <f t="shared" si="108"/>
        <v>445.71000000000038</v>
      </c>
      <c r="J3468" s="11" t="str">
        <f t="shared" si="109"/>
        <v>P0289|Nov</v>
      </c>
    </row>
    <row r="3469" spans="1:10" ht="15" customHeight="1" x14ac:dyDescent="0.25">
      <c r="A3469" s="2" t="s">
        <v>613</v>
      </c>
      <c r="B3469" s="2" t="s">
        <v>10</v>
      </c>
      <c r="C3469" s="4">
        <v>10.387704439746299</v>
      </c>
      <c r="D3469" s="4">
        <v>4.04</v>
      </c>
      <c r="E3469" s="4">
        <v>576.332346723044</v>
      </c>
      <c r="F3469" s="4">
        <v>62.339948837209299</v>
      </c>
      <c r="G3469" s="4">
        <v>85.96</v>
      </c>
      <c r="H3469" s="4">
        <v>27.92</v>
      </c>
      <c r="I3469" s="5">
        <f t="shared" si="108"/>
        <v>766.97999999999956</v>
      </c>
      <c r="J3469" s="11" t="str">
        <f t="shared" si="109"/>
        <v>P0289|Dec</v>
      </c>
    </row>
    <row r="3470" spans="1:10" ht="15" customHeight="1" x14ac:dyDescent="0.25">
      <c r="A3470" s="2" t="s">
        <v>613</v>
      </c>
      <c r="B3470" s="2" t="s">
        <v>11</v>
      </c>
      <c r="C3470" s="4">
        <v>10.155002959830901</v>
      </c>
      <c r="D3470" s="4">
        <v>9.65</v>
      </c>
      <c r="E3470" s="4">
        <v>563.42156448203002</v>
      </c>
      <c r="F3470" s="4">
        <v>60.943432558139499</v>
      </c>
      <c r="G3470" s="4">
        <v>85.96</v>
      </c>
      <c r="H3470" s="4">
        <v>27.92</v>
      </c>
      <c r="I3470" s="5">
        <f t="shared" si="108"/>
        <v>758.05000000000041</v>
      </c>
      <c r="J3470" s="11" t="str">
        <f t="shared" si="109"/>
        <v>P0289|Jan</v>
      </c>
    </row>
    <row r="3471" spans="1:10" ht="15" customHeight="1" x14ac:dyDescent="0.25">
      <c r="A3471" s="2" t="s">
        <v>613</v>
      </c>
      <c r="B3471" s="2" t="s">
        <v>12</v>
      </c>
      <c r="C3471" s="4">
        <v>27.204760297096598</v>
      </c>
      <c r="D3471" s="4">
        <v>4.04</v>
      </c>
      <c r="E3471" s="4">
        <v>494.63200540175598</v>
      </c>
      <c r="F3471" s="4">
        <v>64.203234301147901</v>
      </c>
      <c r="G3471" s="4">
        <v>85.96</v>
      </c>
      <c r="H3471" s="4">
        <v>27.92</v>
      </c>
      <c r="I3471" s="5">
        <f t="shared" si="108"/>
        <v>703.96000000000038</v>
      </c>
      <c r="J3471" s="11" t="str">
        <f t="shared" si="109"/>
        <v>P0289|Feb</v>
      </c>
    </row>
    <row r="3472" spans="1:10" ht="15" customHeight="1" x14ac:dyDescent="0.25">
      <c r="A3472" s="2" t="s">
        <v>613</v>
      </c>
      <c r="B3472" s="2" t="s">
        <v>13</v>
      </c>
      <c r="C3472" s="4">
        <v>22.3564331859912</v>
      </c>
      <c r="D3472" s="4">
        <v>4.04</v>
      </c>
      <c r="E3472" s="4">
        <v>479.751785107106</v>
      </c>
      <c r="F3472" s="4">
        <v>62.271781706902402</v>
      </c>
      <c r="G3472" s="4">
        <v>85.96</v>
      </c>
      <c r="H3472" s="4">
        <v>27.92</v>
      </c>
      <c r="I3472" s="5">
        <f t="shared" si="108"/>
        <v>682.29999999999961</v>
      </c>
      <c r="J3472" s="11" t="str">
        <f t="shared" si="109"/>
        <v>P0289|Mar</v>
      </c>
    </row>
    <row r="3473" spans="1:10" ht="15" customHeight="1" x14ac:dyDescent="0.25">
      <c r="A3473" s="2" t="s">
        <v>615</v>
      </c>
      <c r="B3473" s="2" t="s">
        <v>2</v>
      </c>
      <c r="C3473" s="4">
        <v>55.167778760627101</v>
      </c>
      <c r="D3473" s="4">
        <v>4.2699999999999996</v>
      </c>
      <c r="E3473" s="4">
        <v>353.20222123937299</v>
      </c>
      <c r="F3473" s="4">
        <v>0</v>
      </c>
      <c r="G3473" s="4">
        <v>85.96</v>
      </c>
      <c r="H3473" s="4">
        <v>39.75</v>
      </c>
      <c r="I3473" s="5">
        <f t="shared" si="108"/>
        <v>538.35000000000014</v>
      </c>
      <c r="J3473" s="11" t="str">
        <f t="shared" si="109"/>
        <v>P0290|Apr</v>
      </c>
    </row>
    <row r="3474" spans="1:10" ht="15" customHeight="1" x14ac:dyDescent="0.25">
      <c r="A3474" s="2" t="s">
        <v>615</v>
      </c>
      <c r="B3474" s="2" t="s">
        <v>3</v>
      </c>
      <c r="C3474" s="4">
        <v>33.201515481562197</v>
      </c>
      <c r="D3474" s="4">
        <v>4.04</v>
      </c>
      <c r="E3474" s="4">
        <v>347.61848451843798</v>
      </c>
      <c r="F3474" s="4">
        <v>0</v>
      </c>
      <c r="G3474" s="4">
        <v>85.96</v>
      </c>
      <c r="H3474" s="4">
        <v>258.49</v>
      </c>
      <c r="I3474" s="5">
        <f t="shared" si="108"/>
        <v>729.31000000000017</v>
      </c>
      <c r="J3474" s="11" t="str">
        <f t="shared" si="109"/>
        <v>P0290|May</v>
      </c>
    </row>
    <row r="3475" spans="1:10" ht="15" customHeight="1" x14ac:dyDescent="0.25">
      <c r="A3475" s="2" t="s">
        <v>615</v>
      </c>
      <c r="B3475" s="2" t="s">
        <v>4</v>
      </c>
      <c r="C3475" s="4">
        <v>15.3931993245084</v>
      </c>
      <c r="D3475" s="4">
        <v>4.04</v>
      </c>
      <c r="E3475" s="4">
        <v>357.886800675492</v>
      </c>
      <c r="F3475" s="4">
        <v>0</v>
      </c>
      <c r="G3475" s="4">
        <v>85.96</v>
      </c>
      <c r="H3475" s="4">
        <v>334.92</v>
      </c>
      <c r="I3475" s="5">
        <f t="shared" si="108"/>
        <v>798.20000000000039</v>
      </c>
      <c r="J3475" s="11" t="str">
        <f t="shared" si="109"/>
        <v>P0290|Jun</v>
      </c>
    </row>
    <row r="3476" spans="1:10" ht="15" customHeight="1" x14ac:dyDescent="0.25">
      <c r="A3476" s="2" t="s">
        <v>615</v>
      </c>
      <c r="B3476" s="2" t="s">
        <v>5</v>
      </c>
      <c r="C3476" s="4">
        <v>12.809932982288201</v>
      </c>
      <c r="D3476" s="4">
        <v>8.4</v>
      </c>
      <c r="E3476" s="4">
        <v>446.74006701771202</v>
      </c>
      <c r="F3476" s="4">
        <v>0</v>
      </c>
      <c r="G3476" s="4">
        <v>85.96</v>
      </c>
      <c r="H3476" s="4">
        <v>897.77</v>
      </c>
      <c r="I3476" s="5">
        <f t="shared" si="108"/>
        <v>1451.6800000000003</v>
      </c>
      <c r="J3476" s="11" t="str">
        <f t="shared" si="109"/>
        <v>P0290|Jul</v>
      </c>
    </row>
    <row r="3477" spans="1:10" ht="15" customHeight="1" x14ac:dyDescent="0.25">
      <c r="A3477" s="2" t="s">
        <v>615</v>
      </c>
      <c r="B3477" s="2" t="s">
        <v>6</v>
      </c>
      <c r="C3477" s="4">
        <v>205.83277353689601</v>
      </c>
      <c r="D3477" s="4">
        <v>10.67</v>
      </c>
      <c r="E3477" s="4">
        <v>286.12722646310402</v>
      </c>
      <c r="F3477" s="4">
        <v>0</v>
      </c>
      <c r="G3477" s="4">
        <v>85.96</v>
      </c>
      <c r="H3477" s="4">
        <v>828.13</v>
      </c>
      <c r="I3477" s="5">
        <f t="shared" si="108"/>
        <v>1416.72</v>
      </c>
      <c r="J3477" s="11" t="str">
        <f t="shared" si="109"/>
        <v>P0290|Aug</v>
      </c>
    </row>
    <row r="3478" spans="1:10" ht="15" customHeight="1" x14ac:dyDescent="0.25">
      <c r="A3478" s="2" t="s">
        <v>615</v>
      </c>
      <c r="B3478" s="2" t="s">
        <v>7</v>
      </c>
      <c r="C3478" s="4">
        <v>55.179441340782098</v>
      </c>
      <c r="D3478" s="4">
        <v>9.43</v>
      </c>
      <c r="E3478" s="4">
        <v>346.100558659218</v>
      </c>
      <c r="F3478" s="4">
        <v>0</v>
      </c>
      <c r="G3478" s="4">
        <v>85.96</v>
      </c>
      <c r="H3478" s="4">
        <v>177.3</v>
      </c>
      <c r="I3478" s="5">
        <f t="shared" si="108"/>
        <v>673.97</v>
      </c>
      <c r="J3478" s="11" t="str">
        <f t="shared" si="109"/>
        <v>P0290|Sep</v>
      </c>
    </row>
    <row r="3479" spans="1:10" ht="15" customHeight="1" x14ac:dyDescent="0.25">
      <c r="A3479" s="2" t="s">
        <v>615</v>
      </c>
      <c r="B3479" s="2" t="s">
        <v>8</v>
      </c>
      <c r="C3479" s="4">
        <v>37.069827275070899</v>
      </c>
      <c r="D3479" s="4">
        <v>4.04</v>
      </c>
      <c r="E3479" s="4">
        <v>363.470172724929</v>
      </c>
      <c r="F3479" s="4">
        <v>0</v>
      </c>
      <c r="G3479" s="4">
        <v>85.96</v>
      </c>
      <c r="H3479" s="4">
        <v>122.63</v>
      </c>
      <c r="I3479" s="5">
        <f t="shared" si="108"/>
        <v>613.16999999999985</v>
      </c>
      <c r="J3479" s="11" t="str">
        <f t="shared" si="109"/>
        <v>P0290|Oct</v>
      </c>
    </row>
    <row r="3480" spans="1:10" ht="15" customHeight="1" x14ac:dyDescent="0.25">
      <c r="A3480" s="2" t="s">
        <v>615</v>
      </c>
      <c r="B3480" s="2" t="s">
        <v>9</v>
      </c>
      <c r="C3480" s="4">
        <v>14.0324731272742</v>
      </c>
      <c r="D3480" s="4">
        <v>6.34</v>
      </c>
      <c r="E3480" s="4">
        <v>326.25036597097301</v>
      </c>
      <c r="F3480" s="4">
        <v>102.917160901752</v>
      </c>
      <c r="G3480" s="4">
        <v>85.96</v>
      </c>
      <c r="H3480" s="4">
        <v>31.64</v>
      </c>
      <c r="I3480" s="5">
        <f t="shared" si="108"/>
        <v>567.13999999999919</v>
      </c>
      <c r="J3480" s="11" t="str">
        <f t="shared" si="109"/>
        <v>P0290|Nov</v>
      </c>
    </row>
    <row r="3481" spans="1:10" ht="15" customHeight="1" x14ac:dyDescent="0.25">
      <c r="A3481" s="2" t="s">
        <v>615</v>
      </c>
      <c r="B3481" s="2" t="s">
        <v>10</v>
      </c>
      <c r="C3481" s="4">
        <v>31.328932935375899</v>
      </c>
      <c r="D3481" s="4">
        <v>4.04</v>
      </c>
      <c r="E3481" s="4">
        <v>722.02865953201501</v>
      </c>
      <c r="F3481" s="4">
        <v>75.922407532608901</v>
      </c>
      <c r="G3481" s="4">
        <v>85.96</v>
      </c>
      <c r="H3481" s="4">
        <v>55.84</v>
      </c>
      <c r="I3481" s="5">
        <f t="shared" si="108"/>
        <v>975.11999999999989</v>
      </c>
      <c r="J3481" s="11" t="str">
        <f t="shared" si="109"/>
        <v>P0290|Dec</v>
      </c>
    </row>
    <row r="3482" spans="1:10" ht="15" customHeight="1" x14ac:dyDescent="0.25">
      <c r="A3482" s="2" t="s">
        <v>615</v>
      </c>
      <c r="B3482" s="2" t="s">
        <v>11</v>
      </c>
      <c r="C3482" s="4">
        <v>10.6901478860641</v>
      </c>
      <c r="D3482" s="4">
        <v>4.04</v>
      </c>
      <c r="E3482" s="4">
        <v>621.35601979764999</v>
      </c>
      <c r="F3482" s="4">
        <v>78.403832316285403</v>
      </c>
      <c r="G3482" s="4">
        <v>85.96</v>
      </c>
      <c r="H3482" s="4">
        <v>55.84</v>
      </c>
      <c r="I3482" s="5">
        <f t="shared" si="108"/>
        <v>856.28999999999951</v>
      </c>
      <c r="J3482" s="11" t="str">
        <f t="shared" si="109"/>
        <v>P0290|Jan</v>
      </c>
    </row>
    <row r="3483" spans="1:10" ht="15" customHeight="1" x14ac:dyDescent="0.25">
      <c r="A3483" s="2" t="s">
        <v>615</v>
      </c>
      <c r="B3483" s="2" t="s">
        <v>12</v>
      </c>
      <c r="C3483" s="4">
        <v>37.9555814597664</v>
      </c>
      <c r="D3483" s="4">
        <v>5.13</v>
      </c>
      <c r="E3483" s="4">
        <v>519.85854762014696</v>
      </c>
      <c r="F3483" s="4">
        <v>81.995870920086801</v>
      </c>
      <c r="G3483" s="4">
        <v>85.96</v>
      </c>
      <c r="H3483" s="4">
        <v>55.84</v>
      </c>
      <c r="I3483" s="5">
        <f t="shared" si="108"/>
        <v>786.74000000000024</v>
      </c>
      <c r="J3483" s="11" t="str">
        <f t="shared" si="109"/>
        <v>P0290|Feb</v>
      </c>
    </row>
    <row r="3484" spans="1:10" ht="15" customHeight="1" x14ac:dyDescent="0.25">
      <c r="A3484" s="2" t="s">
        <v>615</v>
      </c>
      <c r="B3484" s="2" t="s">
        <v>13</v>
      </c>
      <c r="C3484" s="4">
        <v>11.4145438338674</v>
      </c>
      <c r="D3484" s="4">
        <v>4.04</v>
      </c>
      <c r="E3484" s="4">
        <v>530.76874894601201</v>
      </c>
      <c r="F3484" s="4">
        <v>83.716707220120895</v>
      </c>
      <c r="G3484" s="4">
        <v>85.96</v>
      </c>
      <c r="H3484" s="4">
        <v>55.84</v>
      </c>
      <c r="I3484" s="5">
        <f t="shared" si="108"/>
        <v>771.74000000000035</v>
      </c>
      <c r="J3484" s="11" t="str">
        <f t="shared" si="109"/>
        <v>P0290|Mar</v>
      </c>
    </row>
    <row r="3485" spans="1:10" ht="15" customHeight="1" x14ac:dyDescent="0.25">
      <c r="A3485" s="2" t="s">
        <v>617</v>
      </c>
      <c r="B3485" s="2" t="s">
        <v>2</v>
      </c>
      <c r="C3485" s="4">
        <v>15.5408302010132</v>
      </c>
      <c r="D3485" s="4">
        <v>4.28</v>
      </c>
      <c r="E3485" s="4">
        <v>361.31916979898699</v>
      </c>
      <c r="F3485" s="4">
        <v>0</v>
      </c>
      <c r="G3485" s="4">
        <v>85.96</v>
      </c>
      <c r="H3485" s="4">
        <v>39.75</v>
      </c>
      <c r="I3485" s="5">
        <f t="shared" si="108"/>
        <v>506.85000000000019</v>
      </c>
      <c r="J3485" s="11" t="str">
        <f t="shared" si="109"/>
        <v>P0291|Apr</v>
      </c>
    </row>
    <row r="3486" spans="1:10" ht="15" customHeight="1" x14ac:dyDescent="0.25">
      <c r="A3486" s="2" t="s">
        <v>617</v>
      </c>
      <c r="B3486" s="2" t="s">
        <v>3</v>
      </c>
      <c r="C3486" s="4">
        <v>47.385749588138403</v>
      </c>
      <c r="D3486" s="4">
        <v>4.04</v>
      </c>
      <c r="E3486" s="4">
        <v>343.06425041186202</v>
      </c>
      <c r="F3486" s="4">
        <v>0</v>
      </c>
      <c r="G3486" s="4">
        <v>85.96</v>
      </c>
      <c r="H3486" s="4">
        <v>258.49</v>
      </c>
      <c r="I3486" s="5">
        <f t="shared" si="108"/>
        <v>738.9400000000004</v>
      </c>
      <c r="J3486" s="11" t="str">
        <f t="shared" si="109"/>
        <v>P0291|May</v>
      </c>
    </row>
    <row r="3487" spans="1:10" ht="15" customHeight="1" x14ac:dyDescent="0.25">
      <c r="A3487" s="2" t="s">
        <v>617</v>
      </c>
      <c r="B3487" s="2" t="s">
        <v>4</v>
      </c>
      <c r="C3487" s="4">
        <v>49.024561403508798</v>
      </c>
      <c r="D3487" s="4">
        <v>4.74</v>
      </c>
      <c r="E3487" s="4">
        <v>350.17543859649101</v>
      </c>
      <c r="F3487" s="4">
        <v>0</v>
      </c>
      <c r="G3487" s="4">
        <v>85.96</v>
      </c>
      <c r="H3487" s="4">
        <v>334.92</v>
      </c>
      <c r="I3487" s="5">
        <f t="shared" si="108"/>
        <v>824.81999999999982</v>
      </c>
      <c r="J3487" s="11" t="str">
        <f t="shared" si="109"/>
        <v>P0291|Jun</v>
      </c>
    </row>
    <row r="3488" spans="1:10" ht="15" customHeight="1" x14ac:dyDescent="0.25">
      <c r="A3488" s="2" t="s">
        <v>617</v>
      </c>
      <c r="B3488" s="2" t="s">
        <v>5</v>
      </c>
      <c r="C3488" s="4">
        <v>12.777598041020701</v>
      </c>
      <c r="D3488" s="4">
        <v>7.3</v>
      </c>
      <c r="E3488" s="4">
        <v>445.61240195897898</v>
      </c>
      <c r="F3488" s="4">
        <v>0</v>
      </c>
      <c r="G3488" s="4">
        <v>85.96</v>
      </c>
      <c r="H3488" s="4">
        <v>897.77</v>
      </c>
      <c r="I3488" s="5">
        <f t="shared" si="108"/>
        <v>1449.4199999999996</v>
      </c>
      <c r="J3488" s="11" t="str">
        <f t="shared" si="109"/>
        <v>P0291|Jul</v>
      </c>
    </row>
    <row r="3489" spans="1:10" ht="15" customHeight="1" x14ac:dyDescent="0.25">
      <c r="A3489" s="2" t="s">
        <v>617</v>
      </c>
      <c r="B3489" s="2" t="s">
        <v>6</v>
      </c>
      <c r="C3489" s="4">
        <v>41.486011925396902</v>
      </c>
      <c r="D3489" s="4">
        <v>4.04</v>
      </c>
      <c r="E3489" s="4">
        <v>447.76398807460299</v>
      </c>
      <c r="F3489" s="4">
        <v>0</v>
      </c>
      <c r="G3489" s="4">
        <v>85.96</v>
      </c>
      <c r="H3489" s="4">
        <v>828.13</v>
      </c>
      <c r="I3489" s="5">
        <f t="shared" si="108"/>
        <v>1407.3799999999999</v>
      </c>
      <c r="J3489" s="11" t="str">
        <f t="shared" si="109"/>
        <v>P0291|Aug</v>
      </c>
    </row>
    <row r="3490" spans="1:10" ht="15" customHeight="1" x14ac:dyDescent="0.25">
      <c r="A3490" s="2" t="s">
        <v>617</v>
      </c>
      <c r="B3490" s="2" t="s">
        <v>7</v>
      </c>
      <c r="C3490" s="4">
        <v>15.4666023860108</v>
      </c>
      <c r="D3490" s="4">
        <v>8.61</v>
      </c>
      <c r="E3490" s="4">
        <v>359.593397613989</v>
      </c>
      <c r="F3490" s="4">
        <v>0</v>
      </c>
      <c r="G3490" s="4">
        <v>85.96</v>
      </c>
      <c r="H3490" s="4">
        <v>177.3</v>
      </c>
      <c r="I3490" s="5">
        <f t="shared" si="108"/>
        <v>646.92999999999984</v>
      </c>
      <c r="J3490" s="11" t="str">
        <f t="shared" si="109"/>
        <v>P0291|Sep</v>
      </c>
    </row>
    <row r="3491" spans="1:10" ht="15" customHeight="1" x14ac:dyDescent="0.25">
      <c r="A3491" s="2" t="s">
        <v>617</v>
      </c>
      <c r="B3491" s="2" t="s">
        <v>8</v>
      </c>
      <c r="C3491" s="4">
        <v>34.661020598281802</v>
      </c>
      <c r="D3491" s="4">
        <v>4.49</v>
      </c>
      <c r="E3491" s="4">
        <v>354.25897940171802</v>
      </c>
      <c r="F3491" s="4">
        <v>0</v>
      </c>
      <c r="G3491" s="4">
        <v>85.96</v>
      </c>
      <c r="H3491" s="4">
        <v>122.63</v>
      </c>
      <c r="I3491" s="5">
        <f t="shared" si="108"/>
        <v>601.99999999999977</v>
      </c>
      <c r="J3491" s="11" t="str">
        <f t="shared" si="109"/>
        <v>P0291|Oct</v>
      </c>
    </row>
    <row r="3492" spans="1:10" ht="15" customHeight="1" x14ac:dyDescent="0.25">
      <c r="A3492" s="2" t="s">
        <v>617</v>
      </c>
      <c r="B3492" s="2" t="s">
        <v>9</v>
      </c>
      <c r="C3492" s="4">
        <v>14.1280915136559</v>
      </c>
      <c r="D3492" s="4">
        <v>4.04</v>
      </c>
      <c r="E3492" s="4">
        <v>328.47346187628102</v>
      </c>
      <c r="F3492" s="4">
        <v>103.618446610063</v>
      </c>
      <c r="G3492" s="4">
        <v>85.96</v>
      </c>
      <c r="H3492" s="4">
        <v>31.64</v>
      </c>
      <c r="I3492" s="5">
        <f t="shared" si="108"/>
        <v>567.8599999999999</v>
      </c>
      <c r="J3492" s="11" t="str">
        <f t="shared" si="109"/>
        <v>P0291|Nov</v>
      </c>
    </row>
    <row r="3493" spans="1:10" ht="15" customHeight="1" x14ac:dyDescent="0.25">
      <c r="A3493" s="2" t="s">
        <v>617</v>
      </c>
      <c r="B3493" s="2" t="s">
        <v>10</v>
      </c>
      <c r="C3493" s="4">
        <v>12.395724173492299</v>
      </c>
      <c r="D3493" s="4">
        <v>6.19</v>
      </c>
      <c r="E3493" s="4">
        <v>626.19042897090605</v>
      </c>
      <c r="F3493" s="4">
        <v>79.013846855601599</v>
      </c>
      <c r="G3493" s="4">
        <v>85.96</v>
      </c>
      <c r="H3493" s="4">
        <v>55.84</v>
      </c>
      <c r="I3493" s="5">
        <f t="shared" si="108"/>
        <v>865.59</v>
      </c>
      <c r="J3493" s="11" t="str">
        <f t="shared" si="109"/>
        <v>P0291|Dec</v>
      </c>
    </row>
    <row r="3494" spans="1:10" ht="15" customHeight="1" x14ac:dyDescent="0.25">
      <c r="A3494" s="2" t="s">
        <v>617</v>
      </c>
      <c r="B3494" s="2" t="s">
        <v>11</v>
      </c>
      <c r="C3494" s="4">
        <v>29.1358274886659</v>
      </c>
      <c r="D3494" s="4">
        <v>6.4</v>
      </c>
      <c r="E3494" s="4">
        <v>621.71503855543097</v>
      </c>
      <c r="F3494" s="4">
        <v>78.449133955903406</v>
      </c>
      <c r="G3494" s="4">
        <v>85.96</v>
      </c>
      <c r="H3494" s="4">
        <v>55.84</v>
      </c>
      <c r="I3494" s="5">
        <f t="shared" si="108"/>
        <v>877.50000000000034</v>
      </c>
      <c r="J3494" s="11" t="str">
        <f t="shared" si="109"/>
        <v>P0291|Jan</v>
      </c>
    </row>
    <row r="3495" spans="1:10" ht="15" customHeight="1" x14ac:dyDescent="0.25">
      <c r="A3495" s="2" t="s">
        <v>617</v>
      </c>
      <c r="B3495" s="2" t="s">
        <v>12</v>
      </c>
      <c r="C3495" s="4">
        <v>27.973771847397099</v>
      </c>
      <c r="D3495" s="4">
        <v>5.08</v>
      </c>
      <c r="E3495" s="4">
        <v>542.222890434129</v>
      </c>
      <c r="F3495" s="4">
        <v>85.523337718473996</v>
      </c>
      <c r="G3495" s="4">
        <v>85.96</v>
      </c>
      <c r="H3495" s="4">
        <v>55.84</v>
      </c>
      <c r="I3495" s="5">
        <f t="shared" si="108"/>
        <v>802.60000000000014</v>
      </c>
      <c r="J3495" s="11" t="str">
        <f t="shared" si="109"/>
        <v>P0291|Feb</v>
      </c>
    </row>
    <row r="3496" spans="1:10" ht="15" customHeight="1" x14ac:dyDescent="0.25">
      <c r="A3496" s="2" t="s">
        <v>617</v>
      </c>
      <c r="B3496" s="2" t="s">
        <v>13</v>
      </c>
      <c r="C3496" s="4">
        <v>32.211333830104302</v>
      </c>
      <c r="D3496" s="4">
        <v>7.04</v>
      </c>
      <c r="E3496" s="4">
        <v>517.26229508196695</v>
      </c>
      <c r="F3496" s="4">
        <v>81.586371087928498</v>
      </c>
      <c r="G3496" s="4">
        <v>85.96</v>
      </c>
      <c r="H3496" s="4">
        <v>55.84</v>
      </c>
      <c r="I3496" s="5">
        <f t="shared" si="108"/>
        <v>779.89999999999975</v>
      </c>
      <c r="J3496" s="11" t="str">
        <f t="shared" si="109"/>
        <v>P0291|Mar</v>
      </c>
    </row>
    <row r="3497" spans="1:10" ht="15" customHeight="1" x14ac:dyDescent="0.25">
      <c r="A3497" s="2" t="s">
        <v>619</v>
      </c>
      <c r="B3497" s="2" t="s">
        <v>2</v>
      </c>
      <c r="C3497" s="4">
        <v>16.2443449365365</v>
      </c>
      <c r="D3497" s="4">
        <v>4.87</v>
      </c>
      <c r="E3497" s="4">
        <v>377.67565506346398</v>
      </c>
      <c r="F3497" s="4">
        <v>0</v>
      </c>
      <c r="G3497" s="4">
        <v>85.96</v>
      </c>
      <c r="H3497" s="4">
        <v>39.75</v>
      </c>
      <c r="I3497" s="5">
        <f t="shared" si="108"/>
        <v>524.50000000000045</v>
      </c>
      <c r="J3497" s="11" t="str">
        <f t="shared" si="109"/>
        <v>P0292|Apr</v>
      </c>
    </row>
    <row r="3498" spans="1:10" ht="15" customHeight="1" x14ac:dyDescent="0.25">
      <c r="A3498" s="2" t="s">
        <v>619</v>
      </c>
      <c r="B3498" s="2" t="s">
        <v>3</v>
      </c>
      <c r="C3498" s="4">
        <v>32.162351136304501</v>
      </c>
      <c r="D3498" s="4">
        <v>11.43</v>
      </c>
      <c r="E3498" s="4">
        <v>347.48764886369497</v>
      </c>
      <c r="F3498" s="4">
        <v>0</v>
      </c>
      <c r="G3498" s="4">
        <v>85.96</v>
      </c>
      <c r="H3498" s="4">
        <v>258.49</v>
      </c>
      <c r="I3498" s="5">
        <f t="shared" si="108"/>
        <v>735.52999999999952</v>
      </c>
      <c r="J3498" s="11" t="str">
        <f t="shared" si="109"/>
        <v>P0292|May</v>
      </c>
    </row>
    <row r="3499" spans="1:10" ht="15" customHeight="1" x14ac:dyDescent="0.25">
      <c r="A3499" s="2" t="s">
        <v>619</v>
      </c>
      <c r="B3499" s="2" t="s">
        <v>4</v>
      </c>
      <c r="C3499" s="4">
        <v>21.872502941491099</v>
      </c>
      <c r="D3499" s="4">
        <v>11.7</v>
      </c>
      <c r="E3499" s="4">
        <v>350.59749705850902</v>
      </c>
      <c r="F3499" s="4">
        <v>0</v>
      </c>
      <c r="G3499" s="4">
        <v>85.96</v>
      </c>
      <c r="H3499" s="4">
        <v>334.92</v>
      </c>
      <c r="I3499" s="5">
        <f t="shared" si="108"/>
        <v>805.05000000000018</v>
      </c>
      <c r="J3499" s="11" t="str">
        <f t="shared" si="109"/>
        <v>P0292|Jun</v>
      </c>
    </row>
    <row r="3500" spans="1:10" ht="15" customHeight="1" x14ac:dyDescent="0.25">
      <c r="A3500" s="2" t="s">
        <v>619</v>
      </c>
      <c r="B3500" s="2" t="s">
        <v>5</v>
      </c>
      <c r="C3500" s="4">
        <v>28.825215429971902</v>
      </c>
      <c r="D3500" s="4">
        <v>4.04</v>
      </c>
      <c r="E3500" s="4">
        <v>434.10478457002802</v>
      </c>
      <c r="F3500" s="4">
        <v>0</v>
      </c>
      <c r="G3500" s="4">
        <v>85.96</v>
      </c>
      <c r="H3500" s="4">
        <v>897.77</v>
      </c>
      <c r="I3500" s="5">
        <f t="shared" si="108"/>
        <v>1450.6999999999998</v>
      </c>
      <c r="J3500" s="11" t="str">
        <f t="shared" si="109"/>
        <v>P0292|Jul</v>
      </c>
    </row>
    <row r="3501" spans="1:10" ht="15" customHeight="1" x14ac:dyDescent="0.25">
      <c r="A3501" s="2" t="s">
        <v>619</v>
      </c>
      <c r="B3501" s="2" t="s">
        <v>6</v>
      </c>
      <c r="C3501" s="4">
        <v>22.161071042192599</v>
      </c>
      <c r="D3501" s="4">
        <v>4.3899999999999997</v>
      </c>
      <c r="E3501" s="4">
        <v>439.88892895780702</v>
      </c>
      <c r="F3501" s="4">
        <v>0</v>
      </c>
      <c r="G3501" s="4">
        <v>85.96</v>
      </c>
      <c r="H3501" s="4">
        <v>828.13</v>
      </c>
      <c r="I3501" s="5">
        <f t="shared" si="108"/>
        <v>1380.5299999999997</v>
      </c>
      <c r="J3501" s="11" t="str">
        <f t="shared" si="109"/>
        <v>P0292|Aug</v>
      </c>
    </row>
    <row r="3502" spans="1:10" ht="15" customHeight="1" x14ac:dyDescent="0.25">
      <c r="A3502" s="2" t="s">
        <v>619</v>
      </c>
      <c r="B3502" s="2" t="s">
        <v>7</v>
      </c>
      <c r="C3502" s="4">
        <v>15.5222732472626</v>
      </c>
      <c r="D3502" s="4">
        <v>7.39</v>
      </c>
      <c r="E3502" s="4">
        <v>360.88772675273702</v>
      </c>
      <c r="F3502" s="4">
        <v>0</v>
      </c>
      <c r="G3502" s="4">
        <v>85.96</v>
      </c>
      <c r="H3502" s="4">
        <v>177.3</v>
      </c>
      <c r="I3502" s="5">
        <f t="shared" si="108"/>
        <v>647.0599999999996</v>
      </c>
      <c r="J3502" s="11" t="str">
        <f t="shared" si="109"/>
        <v>P0292|Sep</v>
      </c>
    </row>
    <row r="3503" spans="1:10" ht="15" customHeight="1" x14ac:dyDescent="0.25">
      <c r="A3503" s="2" t="s">
        <v>619</v>
      </c>
      <c r="B3503" s="2" t="s">
        <v>8</v>
      </c>
      <c r="C3503" s="4">
        <v>35.465818916399002</v>
      </c>
      <c r="D3503" s="4">
        <v>6.2</v>
      </c>
      <c r="E3503" s="4">
        <v>365.88418108360099</v>
      </c>
      <c r="F3503" s="4">
        <v>0</v>
      </c>
      <c r="G3503" s="4">
        <v>85.96</v>
      </c>
      <c r="H3503" s="4">
        <v>122.63</v>
      </c>
      <c r="I3503" s="5">
        <f t="shared" si="108"/>
        <v>616.14</v>
      </c>
      <c r="J3503" s="11" t="str">
        <f t="shared" si="109"/>
        <v>P0292|Oct</v>
      </c>
    </row>
    <row r="3504" spans="1:10" ht="15" customHeight="1" x14ac:dyDescent="0.25">
      <c r="A3504" s="2" t="s">
        <v>619</v>
      </c>
      <c r="B3504" s="2" t="s">
        <v>9</v>
      </c>
      <c r="C3504" s="4">
        <v>14.3987991969551</v>
      </c>
      <c r="D3504" s="4">
        <v>5.15</v>
      </c>
      <c r="E3504" s="4">
        <v>334.76732611150601</v>
      </c>
      <c r="F3504" s="4">
        <v>105.603874691539</v>
      </c>
      <c r="G3504" s="4">
        <v>85.96</v>
      </c>
      <c r="H3504" s="4">
        <v>31.64</v>
      </c>
      <c r="I3504" s="5">
        <f t="shared" si="108"/>
        <v>577.5200000000001</v>
      </c>
      <c r="J3504" s="11" t="str">
        <f t="shared" si="109"/>
        <v>P0292|Nov</v>
      </c>
    </row>
    <row r="3505" spans="1:10" ht="15" customHeight="1" x14ac:dyDescent="0.25">
      <c r="A3505" s="2" t="s">
        <v>619</v>
      </c>
      <c r="B3505" s="2" t="s">
        <v>10</v>
      </c>
      <c r="C3505" s="4">
        <v>15.4330830783714</v>
      </c>
      <c r="D3505" s="4">
        <v>4.04</v>
      </c>
      <c r="E3505" s="4">
        <v>718.57741317284695</v>
      </c>
      <c r="F3505" s="4">
        <v>75.559503748781196</v>
      </c>
      <c r="G3505" s="4">
        <v>85.96</v>
      </c>
      <c r="H3505" s="4">
        <v>55.84</v>
      </c>
      <c r="I3505" s="5">
        <f t="shared" si="108"/>
        <v>955.40999999999951</v>
      </c>
      <c r="J3505" s="11" t="str">
        <f t="shared" si="109"/>
        <v>P0292|Dec</v>
      </c>
    </row>
    <row r="3506" spans="1:10" ht="15" customHeight="1" x14ac:dyDescent="0.25">
      <c r="A3506" s="2" t="s">
        <v>619</v>
      </c>
      <c r="B3506" s="2" t="s">
        <v>11</v>
      </c>
      <c r="C3506" s="4">
        <v>27.483699673558199</v>
      </c>
      <c r="D3506" s="4">
        <v>4.04</v>
      </c>
      <c r="E3506" s="4">
        <v>632.47007616974997</v>
      </c>
      <c r="F3506" s="4">
        <v>79.806224156692096</v>
      </c>
      <c r="G3506" s="4">
        <v>85.96</v>
      </c>
      <c r="H3506" s="4">
        <v>55.84</v>
      </c>
      <c r="I3506" s="5">
        <f t="shared" si="108"/>
        <v>885.60000000000036</v>
      </c>
      <c r="J3506" s="11" t="str">
        <f t="shared" si="109"/>
        <v>P0292|Jan</v>
      </c>
    </row>
    <row r="3507" spans="1:10" ht="15" customHeight="1" x14ac:dyDescent="0.25">
      <c r="A3507" s="2" t="s">
        <v>619</v>
      </c>
      <c r="B3507" s="2" t="s">
        <v>12</v>
      </c>
      <c r="C3507" s="4">
        <v>14.1424161009427</v>
      </c>
      <c r="D3507" s="4">
        <v>10.06</v>
      </c>
      <c r="E3507" s="4">
        <v>532.42037085902098</v>
      </c>
      <c r="F3507" s="4">
        <v>83.977213040036503</v>
      </c>
      <c r="G3507" s="4">
        <v>85.96</v>
      </c>
      <c r="H3507" s="4">
        <v>55.84</v>
      </c>
      <c r="I3507" s="5">
        <f t="shared" si="108"/>
        <v>782.40000000000032</v>
      </c>
      <c r="J3507" s="11" t="str">
        <f t="shared" si="109"/>
        <v>P0292|Feb</v>
      </c>
    </row>
    <row r="3508" spans="1:10" ht="15" customHeight="1" x14ac:dyDescent="0.25">
      <c r="A3508" s="2" t="s">
        <v>619</v>
      </c>
      <c r="B3508" s="2" t="s">
        <v>13</v>
      </c>
      <c r="C3508" s="4">
        <v>11.3082220723217</v>
      </c>
      <c r="D3508" s="4">
        <v>6.4</v>
      </c>
      <c r="E3508" s="4">
        <v>525.82485725987101</v>
      </c>
      <c r="F3508" s="4">
        <v>82.936920667807001</v>
      </c>
      <c r="G3508" s="4">
        <v>85.96</v>
      </c>
      <c r="H3508" s="4">
        <v>55.84</v>
      </c>
      <c r="I3508" s="5">
        <f t="shared" si="108"/>
        <v>768.26999999999987</v>
      </c>
      <c r="J3508" s="11" t="str">
        <f t="shared" si="109"/>
        <v>P0292|Mar</v>
      </c>
    </row>
    <row r="3509" spans="1:10" ht="15" customHeight="1" x14ac:dyDescent="0.25">
      <c r="A3509" s="2" t="s">
        <v>621</v>
      </c>
      <c r="B3509" s="2" t="s">
        <v>2</v>
      </c>
      <c r="C3509" s="4">
        <v>229.162973038285</v>
      </c>
      <c r="D3509" s="4">
        <v>4.04</v>
      </c>
      <c r="E3509" s="4">
        <v>214.35702696171501</v>
      </c>
      <c r="F3509" s="4">
        <v>0</v>
      </c>
      <c r="G3509" s="4">
        <v>85.96</v>
      </c>
      <c r="H3509" s="4">
        <v>19.87</v>
      </c>
      <c r="I3509" s="5">
        <f t="shared" si="108"/>
        <v>553.39</v>
      </c>
      <c r="J3509" s="11" t="str">
        <f t="shared" si="109"/>
        <v>P0293|Apr</v>
      </c>
    </row>
    <row r="3510" spans="1:10" ht="15" customHeight="1" x14ac:dyDescent="0.25">
      <c r="A3510" s="2" t="s">
        <v>621</v>
      </c>
      <c r="B3510" s="2" t="s">
        <v>3</v>
      </c>
      <c r="C3510" s="4">
        <v>32.857963376507399</v>
      </c>
      <c r="D3510" s="4">
        <v>4.04</v>
      </c>
      <c r="E3510" s="4">
        <v>274.96203662349302</v>
      </c>
      <c r="F3510" s="4">
        <v>0</v>
      </c>
      <c r="G3510" s="4">
        <v>85.96</v>
      </c>
      <c r="H3510" s="4">
        <v>129.25</v>
      </c>
      <c r="I3510" s="5">
        <f t="shared" si="108"/>
        <v>527.07000000000039</v>
      </c>
      <c r="J3510" s="11" t="str">
        <f t="shared" si="109"/>
        <v>P0293|May</v>
      </c>
    </row>
    <row r="3511" spans="1:10" ht="15" customHeight="1" x14ac:dyDescent="0.25">
      <c r="A3511" s="2" t="s">
        <v>621</v>
      </c>
      <c r="B3511" s="2" t="s">
        <v>4</v>
      </c>
      <c r="C3511" s="4">
        <v>19.525826829431001</v>
      </c>
      <c r="D3511" s="4">
        <v>5.96</v>
      </c>
      <c r="E3511" s="4">
        <v>275.84417317056898</v>
      </c>
      <c r="F3511" s="4">
        <v>0</v>
      </c>
      <c r="G3511" s="4">
        <v>85.96</v>
      </c>
      <c r="H3511" s="4">
        <v>167.46</v>
      </c>
      <c r="I3511" s="5">
        <f t="shared" si="108"/>
        <v>554.75</v>
      </c>
      <c r="J3511" s="11" t="str">
        <f t="shared" si="109"/>
        <v>P0293|Jun</v>
      </c>
    </row>
    <row r="3512" spans="1:10" ht="15" customHeight="1" x14ac:dyDescent="0.25">
      <c r="A3512" s="2" t="s">
        <v>621</v>
      </c>
      <c r="B3512" s="2" t="s">
        <v>5</v>
      </c>
      <c r="C3512" s="4">
        <v>21.084615694886399</v>
      </c>
      <c r="D3512" s="4">
        <v>11.53</v>
      </c>
      <c r="E3512" s="4">
        <v>337.22538430511401</v>
      </c>
      <c r="F3512" s="4">
        <v>0</v>
      </c>
      <c r="G3512" s="4">
        <v>85.96</v>
      </c>
      <c r="H3512" s="4">
        <v>448.89</v>
      </c>
      <c r="I3512" s="5">
        <f t="shared" si="108"/>
        <v>904.69000000000028</v>
      </c>
      <c r="J3512" s="11" t="str">
        <f t="shared" si="109"/>
        <v>P0293|Jul</v>
      </c>
    </row>
    <row r="3513" spans="1:10" ht="15" customHeight="1" x14ac:dyDescent="0.25">
      <c r="A3513" s="2" t="s">
        <v>621</v>
      </c>
      <c r="B3513" s="2" t="s">
        <v>6</v>
      </c>
      <c r="C3513" s="4">
        <v>12.753868639977901</v>
      </c>
      <c r="D3513" s="4">
        <v>5.04</v>
      </c>
      <c r="E3513" s="4">
        <v>353.80613136002199</v>
      </c>
      <c r="F3513" s="4">
        <v>0</v>
      </c>
      <c r="G3513" s="4">
        <v>85.96</v>
      </c>
      <c r="H3513" s="4">
        <v>414.07</v>
      </c>
      <c r="I3513" s="5">
        <f t="shared" si="108"/>
        <v>871.62999999999988</v>
      </c>
      <c r="J3513" s="11" t="str">
        <f t="shared" si="109"/>
        <v>P0293|Aug</v>
      </c>
    </row>
    <row r="3514" spans="1:10" ht="15" customHeight="1" x14ac:dyDescent="0.25">
      <c r="A3514" s="2" t="s">
        <v>621</v>
      </c>
      <c r="B3514" s="2" t="s">
        <v>7</v>
      </c>
      <c r="C3514" s="4">
        <v>15.0194504303043</v>
      </c>
      <c r="D3514" s="4">
        <v>4.04</v>
      </c>
      <c r="E3514" s="4">
        <v>277.77054956969602</v>
      </c>
      <c r="F3514" s="4">
        <v>0</v>
      </c>
      <c r="G3514" s="4">
        <v>85.96</v>
      </c>
      <c r="H3514" s="4">
        <v>88.65</v>
      </c>
      <c r="I3514" s="5">
        <f t="shared" si="108"/>
        <v>471.44000000000028</v>
      </c>
      <c r="J3514" s="11" t="str">
        <f t="shared" si="109"/>
        <v>P0293|Sep</v>
      </c>
    </row>
    <row r="3515" spans="1:10" ht="15" customHeight="1" x14ac:dyDescent="0.25">
      <c r="A3515" s="2" t="s">
        <v>621</v>
      </c>
      <c r="B3515" s="2" t="s">
        <v>8</v>
      </c>
      <c r="C3515" s="4">
        <v>14.917368028732101</v>
      </c>
      <c r="D3515" s="4">
        <v>11.17</v>
      </c>
      <c r="E3515" s="4">
        <v>275.88263197126798</v>
      </c>
      <c r="F3515" s="4">
        <v>0</v>
      </c>
      <c r="G3515" s="4">
        <v>85.96</v>
      </c>
      <c r="H3515" s="4">
        <v>61.32</v>
      </c>
      <c r="I3515" s="5">
        <f t="shared" si="108"/>
        <v>449.25000000000006</v>
      </c>
      <c r="J3515" s="11" t="str">
        <f t="shared" si="109"/>
        <v>P0293|Oct</v>
      </c>
    </row>
    <row r="3516" spans="1:10" ht="15" customHeight="1" x14ac:dyDescent="0.25">
      <c r="A3516" s="2" t="s">
        <v>621</v>
      </c>
      <c r="B3516" s="2" t="s">
        <v>9</v>
      </c>
      <c r="C3516" s="4">
        <v>14.007245595854901</v>
      </c>
      <c r="D3516" s="4">
        <v>8.7899999999999991</v>
      </c>
      <c r="E3516" s="4">
        <v>259.05077720207299</v>
      </c>
      <c r="F3516" s="4">
        <v>84.061977202072498</v>
      </c>
      <c r="G3516" s="4">
        <v>85.96</v>
      </c>
      <c r="H3516" s="4">
        <v>15.82</v>
      </c>
      <c r="I3516" s="5">
        <f t="shared" si="108"/>
        <v>467.6900000000004</v>
      </c>
      <c r="J3516" s="11" t="str">
        <f t="shared" si="109"/>
        <v>P0293|Nov</v>
      </c>
    </row>
    <row r="3517" spans="1:10" ht="15" customHeight="1" x14ac:dyDescent="0.25">
      <c r="A3517" s="2" t="s">
        <v>621</v>
      </c>
      <c r="B3517" s="2" t="s">
        <v>10</v>
      </c>
      <c r="C3517" s="4">
        <v>21.746432074138699</v>
      </c>
      <c r="D3517" s="4">
        <v>8.17</v>
      </c>
      <c r="E3517" s="4">
        <v>576.97419274404695</v>
      </c>
      <c r="F3517" s="4">
        <v>62.409375181814397</v>
      </c>
      <c r="G3517" s="4">
        <v>85.96</v>
      </c>
      <c r="H3517" s="4">
        <v>27.92</v>
      </c>
      <c r="I3517" s="5">
        <f t="shared" si="108"/>
        <v>783.18000000000006</v>
      </c>
      <c r="J3517" s="11" t="str">
        <f t="shared" si="109"/>
        <v>P0293|Dec</v>
      </c>
    </row>
    <row r="3518" spans="1:10" ht="15" customHeight="1" x14ac:dyDescent="0.25">
      <c r="A3518" s="2" t="s">
        <v>621</v>
      </c>
      <c r="B3518" s="2" t="s">
        <v>11</v>
      </c>
      <c r="C3518" s="4">
        <v>30.585277658200599</v>
      </c>
      <c r="D3518" s="4">
        <v>4.04</v>
      </c>
      <c r="E3518" s="4">
        <v>573.47395609126102</v>
      </c>
      <c r="F3518" s="4">
        <v>62.0307662505381</v>
      </c>
      <c r="G3518" s="4">
        <v>85.96</v>
      </c>
      <c r="H3518" s="4">
        <v>27.92</v>
      </c>
      <c r="I3518" s="5">
        <f t="shared" si="108"/>
        <v>784.00999999999976</v>
      </c>
      <c r="J3518" s="11" t="str">
        <f t="shared" si="109"/>
        <v>P0293|Jan</v>
      </c>
    </row>
    <row r="3519" spans="1:10" ht="15" customHeight="1" x14ac:dyDescent="0.25">
      <c r="A3519" s="2" t="s">
        <v>621</v>
      </c>
      <c r="B3519" s="2" t="s">
        <v>12</v>
      </c>
      <c r="C3519" s="4">
        <v>18.869473529627701</v>
      </c>
      <c r="D3519" s="4">
        <v>9.1300000000000008</v>
      </c>
      <c r="E3519" s="4">
        <v>502.61154759282402</v>
      </c>
      <c r="F3519" s="4">
        <v>65.238978877548504</v>
      </c>
      <c r="G3519" s="4">
        <v>85.96</v>
      </c>
      <c r="H3519" s="4">
        <v>27.92</v>
      </c>
      <c r="I3519" s="5">
        <f t="shared" si="108"/>
        <v>709.73000000000013</v>
      </c>
      <c r="J3519" s="11" t="str">
        <f t="shared" si="109"/>
        <v>P0293|Feb</v>
      </c>
    </row>
    <row r="3520" spans="1:10" ht="15" customHeight="1" x14ac:dyDescent="0.25">
      <c r="A3520" s="2" t="s">
        <v>621</v>
      </c>
      <c r="B3520" s="2" t="s">
        <v>13</v>
      </c>
      <c r="C3520" s="4">
        <v>26.548677818181801</v>
      </c>
      <c r="D3520" s="4">
        <v>6.12</v>
      </c>
      <c r="E3520" s="4">
        <v>405.76581818181802</v>
      </c>
      <c r="F3520" s="4">
        <v>65.835504</v>
      </c>
      <c r="G3520" s="4">
        <v>85.96</v>
      </c>
      <c r="H3520" s="4">
        <v>27.92</v>
      </c>
      <c r="I3520" s="5">
        <f t="shared" si="108"/>
        <v>618.14999999999975</v>
      </c>
      <c r="J3520" s="11" t="str">
        <f t="shared" si="109"/>
        <v>P0293|Mar</v>
      </c>
    </row>
    <row r="3521" spans="1:10" ht="15" customHeight="1" x14ac:dyDescent="0.25">
      <c r="A3521" s="2" t="s">
        <v>623</v>
      </c>
      <c r="B3521" s="2" t="s">
        <v>2</v>
      </c>
      <c r="C3521" s="4">
        <v>26.5014469830111</v>
      </c>
      <c r="D3521" s="4">
        <v>4.04</v>
      </c>
      <c r="E3521" s="4">
        <v>272.20855301698901</v>
      </c>
      <c r="F3521" s="4">
        <v>0</v>
      </c>
      <c r="G3521" s="4">
        <v>85.96</v>
      </c>
      <c r="H3521" s="4">
        <v>19.87</v>
      </c>
      <c r="I3521" s="5">
        <f t="shared" si="108"/>
        <v>408.5800000000001</v>
      </c>
      <c r="J3521" s="11" t="str">
        <f t="shared" si="109"/>
        <v>P0294|Apr</v>
      </c>
    </row>
    <row r="3522" spans="1:10" ht="15" customHeight="1" x14ac:dyDescent="0.25">
      <c r="A3522" s="2" t="s">
        <v>623</v>
      </c>
      <c r="B3522" s="2" t="s">
        <v>3</v>
      </c>
      <c r="C3522" s="4">
        <v>15.1723175442163</v>
      </c>
      <c r="D3522" s="4">
        <v>4.04</v>
      </c>
      <c r="E3522" s="4">
        <v>280.59768245578402</v>
      </c>
      <c r="F3522" s="4">
        <v>0</v>
      </c>
      <c r="G3522" s="4">
        <v>85.96</v>
      </c>
      <c r="H3522" s="4">
        <v>129.25</v>
      </c>
      <c r="I3522" s="5">
        <f t="shared" si="108"/>
        <v>515.02000000000032</v>
      </c>
      <c r="J3522" s="11" t="str">
        <f t="shared" si="109"/>
        <v>P0294|May</v>
      </c>
    </row>
    <row r="3523" spans="1:10" ht="15" customHeight="1" x14ac:dyDescent="0.25">
      <c r="A3523" s="2" t="s">
        <v>623</v>
      </c>
      <c r="B3523" s="2" t="s">
        <v>4</v>
      </c>
      <c r="C3523" s="4">
        <v>16.196834667922701</v>
      </c>
      <c r="D3523" s="4">
        <v>4.04</v>
      </c>
      <c r="E3523" s="4">
        <v>263.36316533207702</v>
      </c>
      <c r="F3523" s="4">
        <v>0</v>
      </c>
      <c r="G3523" s="4">
        <v>85.96</v>
      </c>
      <c r="H3523" s="4">
        <v>167.46</v>
      </c>
      <c r="I3523" s="5">
        <f t="shared" si="108"/>
        <v>537.01999999999975</v>
      </c>
      <c r="J3523" s="11" t="str">
        <f t="shared" si="109"/>
        <v>P0294|Jun</v>
      </c>
    </row>
    <row r="3524" spans="1:10" ht="15" customHeight="1" x14ac:dyDescent="0.25">
      <c r="A3524" s="2" t="s">
        <v>623</v>
      </c>
      <c r="B3524" s="2" t="s">
        <v>5</v>
      </c>
      <c r="C3524" s="4">
        <v>12.2514519465</v>
      </c>
      <c r="D3524" s="4">
        <v>4.04</v>
      </c>
      <c r="E3524" s="4">
        <v>339.86854805349998</v>
      </c>
      <c r="F3524" s="4">
        <v>0</v>
      </c>
      <c r="G3524" s="4">
        <v>85.96</v>
      </c>
      <c r="H3524" s="4">
        <v>448.89</v>
      </c>
      <c r="I3524" s="5">
        <f t="shared" si="108"/>
        <v>891.01</v>
      </c>
      <c r="J3524" s="11" t="str">
        <f t="shared" si="109"/>
        <v>P0294|Jul</v>
      </c>
    </row>
    <row r="3525" spans="1:10" ht="15" customHeight="1" x14ac:dyDescent="0.25">
      <c r="A3525" s="2" t="s">
        <v>623</v>
      </c>
      <c r="B3525" s="2" t="s">
        <v>6</v>
      </c>
      <c r="C3525" s="4">
        <v>47.287768526228099</v>
      </c>
      <c r="D3525" s="4">
        <v>4.04</v>
      </c>
      <c r="E3525" s="4">
        <v>328.82223147377198</v>
      </c>
      <c r="F3525" s="4">
        <v>0</v>
      </c>
      <c r="G3525" s="4">
        <v>85.96</v>
      </c>
      <c r="H3525" s="4">
        <v>414.07</v>
      </c>
      <c r="I3525" s="5">
        <f t="shared" ref="I3525:I3588" si="110">SUM(C3525:H3525)</f>
        <v>880.18000000000006</v>
      </c>
      <c r="J3525" s="11" t="str">
        <f t="shared" ref="J3525:J3588" si="111">A3525&amp;"|"&amp;B3525</f>
        <v>P0294|Aug</v>
      </c>
    </row>
    <row r="3526" spans="1:10" ht="15" customHeight="1" x14ac:dyDescent="0.25">
      <c r="A3526" s="2" t="s">
        <v>623</v>
      </c>
      <c r="B3526" s="2" t="s">
        <v>7</v>
      </c>
      <c r="C3526" s="4">
        <v>34.392704275234003</v>
      </c>
      <c r="D3526" s="4">
        <v>4.04</v>
      </c>
      <c r="E3526" s="4">
        <v>265.72729572476601</v>
      </c>
      <c r="F3526" s="4">
        <v>0</v>
      </c>
      <c r="G3526" s="4">
        <v>85.96</v>
      </c>
      <c r="H3526" s="4">
        <v>88.65</v>
      </c>
      <c r="I3526" s="5">
        <f t="shared" si="110"/>
        <v>478.77</v>
      </c>
      <c r="J3526" s="11" t="str">
        <f t="shared" si="111"/>
        <v>P0294|Sep</v>
      </c>
    </row>
    <row r="3527" spans="1:10" ht="15" customHeight="1" x14ac:dyDescent="0.25">
      <c r="A3527" s="2" t="s">
        <v>623</v>
      </c>
      <c r="B3527" s="2" t="s">
        <v>8</v>
      </c>
      <c r="C3527" s="4">
        <v>38.208205208660203</v>
      </c>
      <c r="D3527" s="4">
        <v>4.04</v>
      </c>
      <c r="E3527" s="4">
        <v>276.44179479133999</v>
      </c>
      <c r="F3527" s="4">
        <v>0</v>
      </c>
      <c r="G3527" s="4">
        <v>85.96</v>
      </c>
      <c r="H3527" s="4">
        <v>61.32</v>
      </c>
      <c r="I3527" s="5">
        <f t="shared" si="110"/>
        <v>465.97000000000014</v>
      </c>
      <c r="J3527" s="11" t="str">
        <f t="shared" si="111"/>
        <v>P0294|Oct</v>
      </c>
    </row>
    <row r="3528" spans="1:10" ht="15" customHeight="1" x14ac:dyDescent="0.25">
      <c r="A3528" s="2" t="s">
        <v>623</v>
      </c>
      <c r="B3528" s="2" t="s">
        <v>9</v>
      </c>
      <c r="C3528" s="4">
        <v>14.124521761658</v>
      </c>
      <c r="D3528" s="4">
        <v>6.88</v>
      </c>
      <c r="E3528" s="4">
        <v>261.21968911917099</v>
      </c>
      <c r="F3528" s="4">
        <v>84.765789119171004</v>
      </c>
      <c r="G3528" s="4">
        <v>85.96</v>
      </c>
      <c r="H3528" s="4">
        <v>15.82</v>
      </c>
      <c r="I3528" s="5">
        <f t="shared" si="110"/>
        <v>468.77</v>
      </c>
      <c r="J3528" s="11" t="str">
        <f t="shared" si="111"/>
        <v>P0294|Nov</v>
      </c>
    </row>
    <row r="3529" spans="1:10" ht="15" customHeight="1" x14ac:dyDescent="0.25">
      <c r="A3529" s="2" t="s">
        <v>623</v>
      </c>
      <c r="B3529" s="2" t="s">
        <v>10</v>
      </c>
      <c r="C3529" s="4">
        <v>10.149561522198701</v>
      </c>
      <c r="D3529" s="4">
        <v>5.51</v>
      </c>
      <c r="E3529" s="4">
        <v>563.11966173361498</v>
      </c>
      <c r="F3529" s="4">
        <v>60.910776744186002</v>
      </c>
      <c r="G3529" s="4">
        <v>85.96</v>
      </c>
      <c r="H3529" s="4">
        <v>27.92</v>
      </c>
      <c r="I3529" s="5">
        <f t="shared" si="110"/>
        <v>753.56999999999971</v>
      </c>
      <c r="J3529" s="11" t="str">
        <f t="shared" si="111"/>
        <v>P0294|Dec</v>
      </c>
    </row>
    <row r="3530" spans="1:10" ht="15" customHeight="1" x14ac:dyDescent="0.25">
      <c r="A3530" s="2" t="s">
        <v>623</v>
      </c>
      <c r="B3530" s="2" t="s">
        <v>11</v>
      </c>
      <c r="C3530" s="4">
        <v>12.277056555269899</v>
      </c>
      <c r="D3530" s="4">
        <v>4.04</v>
      </c>
      <c r="E3530" s="4">
        <v>563.537022209111</v>
      </c>
      <c r="F3530" s="4">
        <v>60.955921235618902</v>
      </c>
      <c r="G3530" s="4">
        <v>85.96</v>
      </c>
      <c r="H3530" s="4">
        <v>27.92</v>
      </c>
      <c r="I3530" s="5">
        <f t="shared" si="110"/>
        <v>754.68999999999983</v>
      </c>
      <c r="J3530" s="11" t="str">
        <f t="shared" si="111"/>
        <v>P0294|Jan</v>
      </c>
    </row>
    <row r="3531" spans="1:10" ht="15" customHeight="1" x14ac:dyDescent="0.25">
      <c r="A3531" s="2" t="s">
        <v>623</v>
      </c>
      <c r="B3531" s="2" t="s">
        <v>12</v>
      </c>
      <c r="C3531" s="4">
        <v>207.92531279275499</v>
      </c>
      <c r="D3531" s="4">
        <v>4.04</v>
      </c>
      <c r="E3531" s="4">
        <v>375.80097845321097</v>
      </c>
      <c r="F3531" s="4">
        <v>60.973708754033503</v>
      </c>
      <c r="G3531" s="4">
        <v>85.96</v>
      </c>
      <c r="H3531" s="4">
        <v>27.92</v>
      </c>
      <c r="I3531" s="5">
        <f t="shared" si="110"/>
        <v>762.61999999999944</v>
      </c>
      <c r="J3531" s="11" t="str">
        <f t="shared" si="111"/>
        <v>P0294|Feb</v>
      </c>
    </row>
    <row r="3532" spans="1:10" ht="15" customHeight="1" x14ac:dyDescent="0.25">
      <c r="A3532" s="2" t="s">
        <v>623</v>
      </c>
      <c r="B3532" s="2" t="s">
        <v>13</v>
      </c>
      <c r="C3532" s="4">
        <v>14.3026735893534</v>
      </c>
      <c r="D3532" s="4">
        <v>5.21</v>
      </c>
      <c r="E3532" s="4">
        <v>412.86068092978797</v>
      </c>
      <c r="F3532" s="4">
        <v>66.986645480858201</v>
      </c>
      <c r="G3532" s="4">
        <v>85.96</v>
      </c>
      <c r="H3532" s="4">
        <v>27.92</v>
      </c>
      <c r="I3532" s="5">
        <f t="shared" si="110"/>
        <v>613.23999999999955</v>
      </c>
      <c r="J3532" s="11" t="str">
        <f t="shared" si="111"/>
        <v>P0294|Mar</v>
      </c>
    </row>
    <row r="3533" spans="1:10" ht="15" customHeight="1" x14ac:dyDescent="0.25">
      <c r="A3533" s="2" t="s">
        <v>625</v>
      </c>
      <c r="B3533" s="2" t="s">
        <v>2</v>
      </c>
      <c r="C3533" s="4">
        <v>45.541262699564598</v>
      </c>
      <c r="D3533" s="4">
        <v>14.79</v>
      </c>
      <c r="E3533" s="4">
        <v>504.94873730043503</v>
      </c>
      <c r="F3533" s="4">
        <v>0</v>
      </c>
      <c r="G3533" s="4">
        <v>85.96</v>
      </c>
      <c r="H3533" s="4">
        <v>99.37</v>
      </c>
      <c r="I3533" s="5">
        <f t="shared" si="110"/>
        <v>750.60999999999967</v>
      </c>
      <c r="J3533" s="11" t="str">
        <f t="shared" si="111"/>
        <v>P0295|Apr</v>
      </c>
    </row>
    <row r="3534" spans="1:10" ht="15" customHeight="1" x14ac:dyDescent="0.25">
      <c r="A3534" s="2" t="s">
        <v>625</v>
      </c>
      <c r="B3534" s="2" t="s">
        <v>3</v>
      </c>
      <c r="C3534" s="4">
        <v>81.784048053955303</v>
      </c>
      <c r="D3534" s="4">
        <v>12.72</v>
      </c>
      <c r="E3534" s="4">
        <v>648.52595194604498</v>
      </c>
      <c r="F3534" s="4">
        <v>0</v>
      </c>
      <c r="G3534" s="4">
        <v>85.96</v>
      </c>
      <c r="H3534" s="4">
        <v>646.23</v>
      </c>
      <c r="I3534" s="5">
        <f t="shared" si="110"/>
        <v>1475.2200000000003</v>
      </c>
      <c r="J3534" s="11" t="str">
        <f t="shared" si="111"/>
        <v>P0295|May</v>
      </c>
    </row>
    <row r="3535" spans="1:10" ht="15" customHeight="1" x14ac:dyDescent="0.25">
      <c r="A3535" s="2" t="s">
        <v>625</v>
      </c>
      <c r="B3535" s="2" t="s">
        <v>4</v>
      </c>
      <c r="C3535" s="4">
        <v>105.159245446661</v>
      </c>
      <c r="D3535" s="4">
        <v>11.13</v>
      </c>
      <c r="E3535" s="4">
        <v>627.46075455333903</v>
      </c>
      <c r="F3535" s="4">
        <v>0</v>
      </c>
      <c r="G3535" s="4">
        <v>85.96</v>
      </c>
      <c r="H3535" s="4">
        <v>837.3</v>
      </c>
      <c r="I3535" s="5">
        <f t="shared" si="110"/>
        <v>1667.01</v>
      </c>
      <c r="J3535" s="11" t="str">
        <f t="shared" si="111"/>
        <v>P0295|Jun</v>
      </c>
    </row>
    <row r="3536" spans="1:10" ht="15" customHeight="1" x14ac:dyDescent="0.25">
      <c r="A3536" s="2" t="s">
        <v>625</v>
      </c>
      <c r="B3536" s="2" t="s">
        <v>5</v>
      </c>
      <c r="C3536" s="4">
        <v>24.1727378190255</v>
      </c>
      <c r="D3536" s="4">
        <v>21.55</v>
      </c>
      <c r="E3536" s="4">
        <v>660.77726218097496</v>
      </c>
      <c r="F3536" s="4">
        <v>0</v>
      </c>
      <c r="G3536" s="4">
        <v>85.96</v>
      </c>
      <c r="H3536" s="4">
        <v>2244.4299999999998</v>
      </c>
      <c r="I3536" s="5">
        <f t="shared" si="110"/>
        <v>3036.8900000000003</v>
      </c>
      <c r="J3536" s="11" t="str">
        <f t="shared" si="111"/>
        <v>P0295|Jul</v>
      </c>
    </row>
    <row r="3537" spans="1:10" ht="15" customHeight="1" x14ac:dyDescent="0.25">
      <c r="A3537" s="2" t="s">
        <v>625</v>
      </c>
      <c r="B3537" s="2" t="s">
        <v>6</v>
      </c>
      <c r="C3537" s="4">
        <v>79.978255127844903</v>
      </c>
      <c r="D3537" s="4">
        <v>8.8000000000000007</v>
      </c>
      <c r="E3537" s="4">
        <v>633.41174487215505</v>
      </c>
      <c r="F3537" s="4">
        <v>0</v>
      </c>
      <c r="G3537" s="4">
        <v>85.96</v>
      </c>
      <c r="H3537" s="4">
        <v>2070.33</v>
      </c>
      <c r="I3537" s="5">
        <f t="shared" si="110"/>
        <v>2878.48</v>
      </c>
      <c r="J3537" s="11" t="str">
        <f t="shared" si="111"/>
        <v>P0295|Aug</v>
      </c>
    </row>
    <row r="3538" spans="1:10" ht="15" customHeight="1" x14ac:dyDescent="0.25">
      <c r="A3538" s="2" t="s">
        <v>625</v>
      </c>
      <c r="B3538" s="2" t="s">
        <v>7</v>
      </c>
      <c r="C3538" s="4">
        <v>86.577599286033006</v>
      </c>
      <c r="D3538" s="4">
        <v>12.5</v>
      </c>
      <c r="E3538" s="4">
        <v>642.822400713967</v>
      </c>
      <c r="F3538" s="4">
        <v>0</v>
      </c>
      <c r="G3538" s="4">
        <v>85.96</v>
      </c>
      <c r="H3538" s="4">
        <v>443.25</v>
      </c>
      <c r="I3538" s="5">
        <f t="shared" si="110"/>
        <v>1271.1100000000001</v>
      </c>
      <c r="J3538" s="11" t="str">
        <f t="shared" si="111"/>
        <v>P0295|Sep</v>
      </c>
    </row>
    <row r="3539" spans="1:10" ht="15" customHeight="1" x14ac:dyDescent="0.25">
      <c r="A3539" s="2" t="s">
        <v>625</v>
      </c>
      <c r="B3539" s="2" t="s">
        <v>8</v>
      </c>
      <c r="C3539" s="4">
        <v>84.743740201567803</v>
      </c>
      <c r="D3539" s="4">
        <v>19.73</v>
      </c>
      <c r="E3539" s="4">
        <v>649.97625979843201</v>
      </c>
      <c r="F3539" s="4">
        <v>0</v>
      </c>
      <c r="G3539" s="4">
        <v>85.96</v>
      </c>
      <c r="H3539" s="4">
        <v>306.58</v>
      </c>
      <c r="I3539" s="5">
        <f t="shared" si="110"/>
        <v>1146.9899999999998</v>
      </c>
      <c r="J3539" s="11" t="str">
        <f t="shared" si="111"/>
        <v>P0295|Oct</v>
      </c>
    </row>
    <row r="3540" spans="1:10" ht="15" customHeight="1" x14ac:dyDescent="0.25">
      <c r="A3540" s="2" t="s">
        <v>625</v>
      </c>
      <c r="B3540" s="2" t="s">
        <v>9</v>
      </c>
      <c r="C3540" s="4">
        <v>35.091232681570702</v>
      </c>
      <c r="D3540" s="4">
        <v>11.29</v>
      </c>
      <c r="E3540" s="4">
        <v>606.60993038163701</v>
      </c>
      <c r="F3540" s="4">
        <v>193.78883693679199</v>
      </c>
      <c r="G3540" s="4">
        <v>85.96</v>
      </c>
      <c r="H3540" s="4">
        <v>79.11</v>
      </c>
      <c r="I3540" s="5">
        <f t="shared" si="110"/>
        <v>1011.8499999999998</v>
      </c>
      <c r="J3540" s="11" t="str">
        <f t="shared" si="111"/>
        <v>P0295|Nov</v>
      </c>
    </row>
    <row r="3541" spans="1:10" ht="15" customHeight="1" x14ac:dyDescent="0.25">
      <c r="A3541" s="2" t="s">
        <v>625</v>
      </c>
      <c r="B3541" s="2" t="s">
        <v>10</v>
      </c>
      <c r="C3541" s="4">
        <v>36.640251493365803</v>
      </c>
      <c r="D3541" s="4">
        <v>14.8</v>
      </c>
      <c r="E3541" s="4">
        <v>975.83813501083705</v>
      </c>
      <c r="F3541" s="4">
        <v>155.87161349579699</v>
      </c>
      <c r="G3541" s="4">
        <v>85.96</v>
      </c>
      <c r="H3541" s="4">
        <v>139.59</v>
      </c>
      <c r="I3541" s="5">
        <f t="shared" si="110"/>
        <v>1408.6999999999998</v>
      </c>
      <c r="J3541" s="11" t="str">
        <f t="shared" si="111"/>
        <v>P0295|Dec</v>
      </c>
    </row>
    <row r="3542" spans="1:10" ht="15" customHeight="1" x14ac:dyDescent="0.25">
      <c r="A3542" s="2" t="s">
        <v>625</v>
      </c>
      <c r="B3542" s="2" t="s">
        <v>11</v>
      </c>
      <c r="C3542" s="4">
        <v>276.424392427371</v>
      </c>
      <c r="D3542" s="4">
        <v>19.059999999999999</v>
      </c>
      <c r="E3542" s="4">
        <v>910.08655977338299</v>
      </c>
      <c r="F3542" s="4">
        <v>145.36904779924501</v>
      </c>
      <c r="G3542" s="4">
        <v>85.96</v>
      </c>
      <c r="H3542" s="4">
        <v>139.59</v>
      </c>
      <c r="I3542" s="5">
        <f t="shared" si="110"/>
        <v>1576.4899999999989</v>
      </c>
      <c r="J3542" s="11" t="str">
        <f t="shared" si="111"/>
        <v>P0295|Jan</v>
      </c>
    </row>
    <row r="3543" spans="1:10" ht="15" customHeight="1" x14ac:dyDescent="0.25">
      <c r="A3543" s="2" t="s">
        <v>625</v>
      </c>
      <c r="B3543" s="2" t="s">
        <v>12</v>
      </c>
      <c r="C3543" s="4">
        <v>72.675078261432006</v>
      </c>
      <c r="D3543" s="4">
        <v>24.71</v>
      </c>
      <c r="E3543" s="4">
        <v>792.089838949615</v>
      </c>
      <c r="F3543" s="4">
        <v>168.69508278895299</v>
      </c>
      <c r="G3543" s="4">
        <v>85.96</v>
      </c>
      <c r="H3543" s="4">
        <v>139.59</v>
      </c>
      <c r="I3543" s="5">
        <f t="shared" si="110"/>
        <v>1283.72</v>
      </c>
      <c r="J3543" s="11" t="str">
        <f t="shared" si="111"/>
        <v>P0295|Feb</v>
      </c>
    </row>
    <row r="3544" spans="1:10" ht="15" customHeight="1" x14ac:dyDescent="0.25">
      <c r="A3544" s="2" t="s">
        <v>625</v>
      </c>
      <c r="B3544" s="2" t="s">
        <v>13</v>
      </c>
      <c r="C3544" s="4">
        <v>253.14119808198799</v>
      </c>
      <c r="D3544" s="4">
        <v>18.850000000000001</v>
      </c>
      <c r="E3544" s="4">
        <v>725.44696427365398</v>
      </c>
      <c r="F3544" s="4">
        <v>154.50183764435701</v>
      </c>
      <c r="G3544" s="4">
        <v>85.96</v>
      </c>
      <c r="H3544" s="4">
        <v>139.59</v>
      </c>
      <c r="I3544" s="5">
        <f t="shared" si="110"/>
        <v>1377.4899999999989</v>
      </c>
      <c r="J3544" s="11" t="str">
        <f t="shared" si="111"/>
        <v>P0295|Mar</v>
      </c>
    </row>
    <row r="3545" spans="1:10" ht="15" customHeight="1" x14ac:dyDescent="0.25">
      <c r="A3545" s="2" t="s">
        <v>627</v>
      </c>
      <c r="B3545" s="2" t="s">
        <v>2</v>
      </c>
      <c r="C3545" s="4">
        <v>20.882712146422602</v>
      </c>
      <c r="D3545" s="4">
        <v>4.8099999999999996</v>
      </c>
      <c r="E3545" s="4">
        <v>285.22728785357702</v>
      </c>
      <c r="F3545" s="4">
        <v>0</v>
      </c>
      <c r="G3545" s="4">
        <v>85.96</v>
      </c>
      <c r="H3545" s="4">
        <v>19.87</v>
      </c>
      <c r="I3545" s="5">
        <f t="shared" si="110"/>
        <v>416.7499999999996</v>
      </c>
      <c r="J3545" s="11" t="str">
        <f t="shared" si="111"/>
        <v>P0296|Apr</v>
      </c>
    </row>
    <row r="3546" spans="1:10" ht="15" customHeight="1" x14ac:dyDescent="0.25">
      <c r="A3546" s="2" t="s">
        <v>627</v>
      </c>
      <c r="B3546" s="2" t="s">
        <v>3</v>
      </c>
      <c r="C3546" s="4">
        <v>15.486259402317501</v>
      </c>
      <c r="D3546" s="4">
        <v>5.14</v>
      </c>
      <c r="E3546" s="4">
        <v>286.40374059768197</v>
      </c>
      <c r="F3546" s="4">
        <v>0</v>
      </c>
      <c r="G3546" s="4">
        <v>85.96</v>
      </c>
      <c r="H3546" s="4">
        <v>129.25</v>
      </c>
      <c r="I3546" s="5">
        <f t="shared" si="110"/>
        <v>522.23999999999944</v>
      </c>
      <c r="J3546" s="11" t="str">
        <f t="shared" si="111"/>
        <v>P0296|May</v>
      </c>
    </row>
    <row r="3547" spans="1:10" ht="15" customHeight="1" x14ac:dyDescent="0.25">
      <c r="A3547" s="2" t="s">
        <v>627</v>
      </c>
      <c r="B3547" s="2" t="s">
        <v>4</v>
      </c>
      <c r="C3547" s="4">
        <v>15.6630779106696</v>
      </c>
      <c r="D3547" s="4">
        <v>4.71</v>
      </c>
      <c r="E3547" s="4">
        <v>274.44692208932997</v>
      </c>
      <c r="F3547" s="4">
        <v>0</v>
      </c>
      <c r="G3547" s="4">
        <v>85.96</v>
      </c>
      <c r="H3547" s="4">
        <v>167.46</v>
      </c>
      <c r="I3547" s="5">
        <f t="shared" si="110"/>
        <v>548.23999999999955</v>
      </c>
      <c r="J3547" s="11" t="str">
        <f t="shared" si="111"/>
        <v>P0296|Jun</v>
      </c>
    </row>
    <row r="3548" spans="1:10" ht="15" customHeight="1" x14ac:dyDescent="0.25">
      <c r="A3548" s="2" t="s">
        <v>627</v>
      </c>
      <c r="B3548" s="2" t="s">
        <v>5</v>
      </c>
      <c r="C3548" s="4">
        <v>12.661318196442499</v>
      </c>
      <c r="D3548" s="4">
        <v>13.34</v>
      </c>
      <c r="E3548" s="4">
        <v>351.23868180355697</v>
      </c>
      <c r="F3548" s="4">
        <v>0</v>
      </c>
      <c r="G3548" s="4">
        <v>85.96</v>
      </c>
      <c r="H3548" s="4">
        <v>448.89</v>
      </c>
      <c r="I3548" s="5">
        <f t="shared" si="110"/>
        <v>912.08999999999946</v>
      </c>
      <c r="J3548" s="11" t="str">
        <f t="shared" si="111"/>
        <v>P0296|Jul</v>
      </c>
    </row>
    <row r="3549" spans="1:10" ht="15" customHeight="1" x14ac:dyDescent="0.25">
      <c r="A3549" s="2" t="s">
        <v>627</v>
      </c>
      <c r="B3549" s="2" t="s">
        <v>6</v>
      </c>
      <c r="C3549" s="4">
        <v>19.496510203162298</v>
      </c>
      <c r="D3549" s="4">
        <v>4.04</v>
      </c>
      <c r="E3549" s="4">
        <v>341.47348979683801</v>
      </c>
      <c r="F3549" s="4">
        <v>0</v>
      </c>
      <c r="G3549" s="4">
        <v>85.96</v>
      </c>
      <c r="H3549" s="4">
        <v>414.07</v>
      </c>
      <c r="I3549" s="5">
        <f t="shared" si="110"/>
        <v>865.0400000000003</v>
      </c>
      <c r="J3549" s="11" t="str">
        <f t="shared" si="111"/>
        <v>P0296|Aug</v>
      </c>
    </row>
    <row r="3550" spans="1:10" ht="15" customHeight="1" x14ac:dyDescent="0.25">
      <c r="A3550" s="2" t="s">
        <v>627</v>
      </c>
      <c r="B3550" s="2" t="s">
        <v>7</v>
      </c>
      <c r="C3550" s="4">
        <v>14.8352917259606</v>
      </c>
      <c r="D3550" s="4">
        <v>4.95</v>
      </c>
      <c r="E3550" s="4">
        <v>274.364708274039</v>
      </c>
      <c r="F3550" s="4">
        <v>0</v>
      </c>
      <c r="G3550" s="4">
        <v>85.96</v>
      </c>
      <c r="H3550" s="4">
        <v>88.65</v>
      </c>
      <c r="I3550" s="5">
        <f t="shared" si="110"/>
        <v>468.75999999999954</v>
      </c>
      <c r="J3550" s="11" t="str">
        <f t="shared" si="111"/>
        <v>P0296|Sep</v>
      </c>
    </row>
    <row r="3551" spans="1:10" ht="15" customHeight="1" x14ac:dyDescent="0.25">
      <c r="A3551" s="2" t="s">
        <v>627</v>
      </c>
      <c r="B3551" s="2" t="s">
        <v>8</v>
      </c>
      <c r="C3551" s="4">
        <v>15.146155722707899</v>
      </c>
      <c r="D3551" s="4">
        <v>4.04</v>
      </c>
      <c r="E3551" s="4">
        <v>280.113844277292</v>
      </c>
      <c r="F3551" s="4">
        <v>0</v>
      </c>
      <c r="G3551" s="4">
        <v>85.96</v>
      </c>
      <c r="H3551" s="4">
        <v>61.32</v>
      </c>
      <c r="I3551" s="5">
        <f t="shared" si="110"/>
        <v>446.57999999999987</v>
      </c>
      <c r="J3551" s="11" t="str">
        <f t="shared" si="111"/>
        <v>P0296|Oct</v>
      </c>
    </row>
    <row r="3552" spans="1:10" ht="15" customHeight="1" x14ac:dyDescent="0.25">
      <c r="A3552" s="2" t="s">
        <v>627</v>
      </c>
      <c r="B3552" s="2" t="s">
        <v>9</v>
      </c>
      <c r="C3552" s="4">
        <v>30.239416207538198</v>
      </c>
      <c r="D3552" s="4">
        <v>5.77</v>
      </c>
      <c r="E3552" s="4">
        <v>340.68011821797398</v>
      </c>
      <c r="F3552" s="4">
        <v>73.700465574488305</v>
      </c>
      <c r="G3552" s="4">
        <v>85.96</v>
      </c>
      <c r="H3552" s="4">
        <v>15.82</v>
      </c>
      <c r="I3552" s="5">
        <f t="shared" si="110"/>
        <v>552.17000000000053</v>
      </c>
      <c r="J3552" s="11" t="str">
        <f t="shared" si="111"/>
        <v>P0296|Nov</v>
      </c>
    </row>
    <row r="3553" spans="1:10" ht="15" customHeight="1" x14ac:dyDescent="0.25">
      <c r="A3553" s="2" t="s">
        <v>627</v>
      </c>
      <c r="B3553" s="2" t="s">
        <v>10</v>
      </c>
      <c r="C3553" s="4">
        <v>10.1753283298097</v>
      </c>
      <c r="D3553" s="4">
        <v>4.04</v>
      </c>
      <c r="E3553" s="4">
        <v>564.54926004228298</v>
      </c>
      <c r="F3553" s="4">
        <v>61.065411627906997</v>
      </c>
      <c r="G3553" s="4">
        <v>85.96</v>
      </c>
      <c r="H3553" s="4">
        <v>27.92</v>
      </c>
      <c r="I3553" s="5">
        <f t="shared" si="110"/>
        <v>753.7099999999997</v>
      </c>
      <c r="J3553" s="11" t="str">
        <f t="shared" si="111"/>
        <v>P0296|Dec</v>
      </c>
    </row>
    <row r="3554" spans="1:10" ht="15" customHeight="1" x14ac:dyDescent="0.25">
      <c r="A3554" s="2" t="s">
        <v>627</v>
      </c>
      <c r="B3554" s="2" t="s">
        <v>11</v>
      </c>
      <c r="C3554" s="4">
        <v>10.2300627906977</v>
      </c>
      <c r="D3554" s="4">
        <v>4.04</v>
      </c>
      <c r="E3554" s="4">
        <v>567.58604651162796</v>
      </c>
      <c r="F3554" s="4">
        <v>61.393890697674401</v>
      </c>
      <c r="G3554" s="4">
        <v>85.96</v>
      </c>
      <c r="H3554" s="4">
        <v>27.92</v>
      </c>
      <c r="I3554" s="5">
        <f t="shared" si="110"/>
        <v>757.13</v>
      </c>
      <c r="J3554" s="11" t="str">
        <f t="shared" si="111"/>
        <v>P0296|Jan</v>
      </c>
    </row>
    <row r="3555" spans="1:10" ht="15" customHeight="1" x14ac:dyDescent="0.25">
      <c r="A3555" s="2" t="s">
        <v>627</v>
      </c>
      <c r="B3555" s="2" t="s">
        <v>12</v>
      </c>
      <c r="C3555" s="4">
        <v>10.8814523573201</v>
      </c>
      <c r="D3555" s="4">
        <v>11.97</v>
      </c>
      <c r="E3555" s="4">
        <v>503.10545905707198</v>
      </c>
      <c r="F3555" s="4">
        <v>65.303088585607895</v>
      </c>
      <c r="G3555" s="4">
        <v>85.96</v>
      </c>
      <c r="H3555" s="4">
        <v>27.92</v>
      </c>
      <c r="I3555" s="5">
        <f t="shared" si="110"/>
        <v>705.14</v>
      </c>
      <c r="J3555" s="11" t="str">
        <f t="shared" si="111"/>
        <v>P0296|Feb</v>
      </c>
    </row>
    <row r="3556" spans="1:10" ht="15" customHeight="1" x14ac:dyDescent="0.25">
      <c r="A3556" s="2" t="s">
        <v>627</v>
      </c>
      <c r="B3556" s="2" t="s">
        <v>13</v>
      </c>
      <c r="C3556" s="4">
        <v>11.1699555555556</v>
      </c>
      <c r="D3556" s="4">
        <v>4.04</v>
      </c>
      <c r="E3556" s="4">
        <v>413.15555555555602</v>
      </c>
      <c r="F3556" s="4">
        <v>67.034488888888902</v>
      </c>
      <c r="G3556" s="4">
        <v>85.96</v>
      </c>
      <c r="H3556" s="4">
        <v>27.92</v>
      </c>
      <c r="I3556" s="5">
        <f t="shared" si="110"/>
        <v>609.28000000000054</v>
      </c>
      <c r="J3556" s="11" t="str">
        <f t="shared" si="111"/>
        <v>P0296|Mar</v>
      </c>
    </row>
    <row r="3557" spans="1:10" ht="15" customHeight="1" x14ac:dyDescent="0.25">
      <c r="A3557" s="2" t="s">
        <v>629</v>
      </c>
      <c r="B3557" s="2" t="s">
        <v>2</v>
      </c>
      <c r="C3557" s="4">
        <v>67.302254335260102</v>
      </c>
      <c r="D3557" s="4">
        <v>11.61</v>
      </c>
      <c r="E3557" s="4">
        <v>438.92774566473997</v>
      </c>
      <c r="F3557" s="4">
        <v>0</v>
      </c>
      <c r="G3557" s="4">
        <v>85.96</v>
      </c>
      <c r="H3557" s="4">
        <v>59.62</v>
      </c>
      <c r="I3557" s="5">
        <f t="shared" si="110"/>
        <v>663.42000000000007</v>
      </c>
      <c r="J3557" s="11" t="str">
        <f t="shared" si="111"/>
        <v>P0297|Apr</v>
      </c>
    </row>
    <row r="3558" spans="1:10" ht="15" customHeight="1" x14ac:dyDescent="0.25">
      <c r="A3558" s="2" t="s">
        <v>629</v>
      </c>
      <c r="B3558" s="2" t="s">
        <v>3</v>
      </c>
      <c r="C3558" s="4">
        <v>22.737208237986302</v>
      </c>
      <c r="D3558" s="4">
        <v>8.9</v>
      </c>
      <c r="E3558" s="4">
        <v>436.942791762014</v>
      </c>
      <c r="F3558" s="4">
        <v>0</v>
      </c>
      <c r="G3558" s="4">
        <v>85.96</v>
      </c>
      <c r="H3558" s="4">
        <v>387.74</v>
      </c>
      <c r="I3558" s="5">
        <f t="shared" si="110"/>
        <v>942.28000000000031</v>
      </c>
      <c r="J3558" s="11" t="str">
        <f t="shared" si="111"/>
        <v>P0297|May</v>
      </c>
    </row>
    <row r="3559" spans="1:10" ht="15" customHeight="1" x14ac:dyDescent="0.25">
      <c r="A3559" s="2" t="s">
        <v>629</v>
      </c>
      <c r="B3559" s="2" t="s">
        <v>4</v>
      </c>
      <c r="C3559" s="4">
        <v>302.58217122683101</v>
      </c>
      <c r="D3559" s="4">
        <v>7.39</v>
      </c>
      <c r="E3559" s="4">
        <v>340.61782877316898</v>
      </c>
      <c r="F3559" s="4">
        <v>0</v>
      </c>
      <c r="G3559" s="4">
        <v>85.96</v>
      </c>
      <c r="H3559" s="4">
        <v>502.38</v>
      </c>
      <c r="I3559" s="5">
        <f t="shared" si="110"/>
        <v>1238.9299999999998</v>
      </c>
      <c r="J3559" s="11" t="str">
        <f t="shared" si="111"/>
        <v>P0297|Jun</v>
      </c>
    </row>
    <row r="3560" spans="1:10" ht="15" customHeight="1" x14ac:dyDescent="0.25">
      <c r="A3560" s="2" t="s">
        <v>629</v>
      </c>
      <c r="B3560" s="2" t="s">
        <v>5</v>
      </c>
      <c r="C3560" s="4">
        <v>56.354183764496</v>
      </c>
      <c r="D3560" s="4">
        <v>8.49</v>
      </c>
      <c r="E3560" s="4">
        <v>525.88581623550397</v>
      </c>
      <c r="F3560" s="4">
        <v>0</v>
      </c>
      <c r="G3560" s="4">
        <v>85.96</v>
      </c>
      <c r="H3560" s="4">
        <v>1346.66</v>
      </c>
      <c r="I3560" s="5">
        <f t="shared" si="110"/>
        <v>2023.3500000000001</v>
      </c>
      <c r="J3560" s="11" t="str">
        <f t="shared" si="111"/>
        <v>P0297|Jul</v>
      </c>
    </row>
    <row r="3561" spans="1:10" ht="15" customHeight="1" x14ac:dyDescent="0.25">
      <c r="A3561" s="2" t="s">
        <v>629</v>
      </c>
      <c r="B3561" s="2" t="s">
        <v>6</v>
      </c>
      <c r="C3561" s="4">
        <v>35.302467866323902</v>
      </c>
      <c r="D3561" s="4">
        <v>4.04</v>
      </c>
      <c r="E3561" s="4">
        <v>438.23753213367598</v>
      </c>
      <c r="F3561" s="4">
        <v>0</v>
      </c>
      <c r="G3561" s="4">
        <v>85.96</v>
      </c>
      <c r="H3561" s="4">
        <v>1242.2</v>
      </c>
      <c r="I3561" s="5">
        <f t="shared" si="110"/>
        <v>1805.7399999999998</v>
      </c>
      <c r="J3561" s="11" t="str">
        <f t="shared" si="111"/>
        <v>P0297|Aug</v>
      </c>
    </row>
    <row r="3562" spans="1:10" ht="15" customHeight="1" x14ac:dyDescent="0.25">
      <c r="A3562" s="2" t="s">
        <v>629</v>
      </c>
      <c r="B3562" s="2" t="s">
        <v>7</v>
      </c>
      <c r="C3562" s="4">
        <v>26.910261780104701</v>
      </c>
      <c r="D3562" s="4">
        <v>11.89</v>
      </c>
      <c r="E3562" s="4">
        <v>440.34973821989502</v>
      </c>
      <c r="F3562" s="4">
        <v>0</v>
      </c>
      <c r="G3562" s="4">
        <v>85.96</v>
      </c>
      <c r="H3562" s="4">
        <v>265.95</v>
      </c>
      <c r="I3562" s="5">
        <f t="shared" si="110"/>
        <v>831.05999999999972</v>
      </c>
      <c r="J3562" s="11" t="str">
        <f t="shared" si="111"/>
        <v>P0297|Sep</v>
      </c>
    </row>
    <row r="3563" spans="1:10" ht="15" customHeight="1" x14ac:dyDescent="0.25">
      <c r="A3563" s="2" t="s">
        <v>629</v>
      </c>
      <c r="B3563" s="2" t="s">
        <v>8</v>
      </c>
      <c r="C3563" s="4">
        <v>57.714389984453</v>
      </c>
      <c r="D3563" s="4">
        <v>8.94</v>
      </c>
      <c r="E3563" s="4">
        <v>438.64561001554699</v>
      </c>
      <c r="F3563" s="4">
        <v>0</v>
      </c>
      <c r="G3563" s="4">
        <v>85.96</v>
      </c>
      <c r="H3563" s="4">
        <v>183.95</v>
      </c>
      <c r="I3563" s="5">
        <f t="shared" si="110"/>
        <v>775.21</v>
      </c>
      <c r="J3563" s="11" t="str">
        <f t="shared" si="111"/>
        <v>P0297|Oct</v>
      </c>
    </row>
    <row r="3564" spans="1:10" ht="15" customHeight="1" x14ac:dyDescent="0.25">
      <c r="A3564" s="2" t="s">
        <v>629</v>
      </c>
      <c r="B3564" s="2" t="s">
        <v>9</v>
      </c>
      <c r="C3564" s="4">
        <v>51.583189552956298</v>
      </c>
      <c r="D3564" s="4">
        <v>15.75</v>
      </c>
      <c r="E3564" s="4">
        <v>399.21063932062202</v>
      </c>
      <c r="F3564" s="4">
        <v>125.936171126422</v>
      </c>
      <c r="G3564" s="4">
        <v>85.96</v>
      </c>
      <c r="H3564" s="4">
        <v>47.47</v>
      </c>
      <c r="I3564" s="5">
        <f t="shared" si="110"/>
        <v>725.91000000000042</v>
      </c>
      <c r="J3564" s="11" t="str">
        <f t="shared" si="111"/>
        <v>P0297|Nov</v>
      </c>
    </row>
    <row r="3565" spans="1:10" ht="15" customHeight="1" x14ac:dyDescent="0.25">
      <c r="A3565" s="2" t="s">
        <v>629</v>
      </c>
      <c r="B3565" s="2" t="s">
        <v>10</v>
      </c>
      <c r="C3565" s="4">
        <v>10.9643343457147</v>
      </c>
      <c r="D3565" s="4">
        <v>9.44</v>
      </c>
      <c r="E3565" s="4">
        <v>782.13217261373097</v>
      </c>
      <c r="F3565" s="4">
        <v>98.693493040554799</v>
      </c>
      <c r="G3565" s="4">
        <v>85.96</v>
      </c>
      <c r="H3565" s="4">
        <v>83.75</v>
      </c>
      <c r="I3565" s="5">
        <f t="shared" si="110"/>
        <v>1070.9400000000005</v>
      </c>
      <c r="J3565" s="11" t="str">
        <f t="shared" si="111"/>
        <v>P0297|Dec</v>
      </c>
    </row>
    <row r="3566" spans="1:10" ht="15" customHeight="1" x14ac:dyDescent="0.25">
      <c r="A3566" s="2" t="s">
        <v>629</v>
      </c>
      <c r="B3566" s="2" t="s">
        <v>11</v>
      </c>
      <c r="C3566" s="4">
        <v>28.1967698893217</v>
      </c>
      <c r="D3566" s="4">
        <v>11.52</v>
      </c>
      <c r="E3566" s="4">
        <v>659.14527013998702</v>
      </c>
      <c r="F3566" s="4">
        <v>103.967959970691</v>
      </c>
      <c r="G3566" s="4">
        <v>85.96</v>
      </c>
      <c r="H3566" s="4">
        <v>83.75</v>
      </c>
      <c r="I3566" s="5">
        <f t="shared" si="110"/>
        <v>972.53999999999974</v>
      </c>
      <c r="J3566" s="11" t="str">
        <f t="shared" si="111"/>
        <v>P0297|Jan</v>
      </c>
    </row>
    <row r="3567" spans="1:10" ht="15" customHeight="1" x14ac:dyDescent="0.25">
      <c r="A3567" s="2" t="s">
        <v>629</v>
      </c>
      <c r="B3567" s="2" t="s">
        <v>12</v>
      </c>
      <c r="C3567" s="4">
        <v>180.58109030185801</v>
      </c>
      <c r="D3567" s="4">
        <v>7.37</v>
      </c>
      <c r="E3567" s="4">
        <v>620.85977724156703</v>
      </c>
      <c r="F3567" s="4">
        <v>97.929132456574905</v>
      </c>
      <c r="G3567" s="4">
        <v>85.96</v>
      </c>
      <c r="H3567" s="4">
        <v>83.75</v>
      </c>
      <c r="I3567" s="5">
        <f t="shared" si="110"/>
        <v>1076.45</v>
      </c>
      <c r="J3567" s="11" t="str">
        <f t="shared" si="111"/>
        <v>P0297|Feb</v>
      </c>
    </row>
    <row r="3568" spans="1:10" ht="15" customHeight="1" x14ac:dyDescent="0.25">
      <c r="A3568" s="2" t="s">
        <v>629</v>
      </c>
      <c r="B3568" s="2" t="s">
        <v>13</v>
      </c>
      <c r="C3568" s="4">
        <v>53.721062247161697</v>
      </c>
      <c r="D3568" s="4">
        <v>6.64</v>
      </c>
      <c r="E3568" s="4">
        <v>639.85384314237297</v>
      </c>
      <c r="F3568" s="4">
        <v>100.925094610466</v>
      </c>
      <c r="G3568" s="4">
        <v>85.96</v>
      </c>
      <c r="H3568" s="4">
        <v>83.75</v>
      </c>
      <c r="I3568" s="5">
        <f t="shared" si="110"/>
        <v>970.8500000000007</v>
      </c>
      <c r="J3568" s="11" t="str">
        <f t="shared" si="111"/>
        <v>P0297|Mar</v>
      </c>
    </row>
    <row r="3569" spans="1:10" ht="15" customHeight="1" x14ac:dyDescent="0.25">
      <c r="A3569" s="2" t="s">
        <v>631</v>
      </c>
      <c r="B3569" s="2" t="s">
        <v>2</v>
      </c>
      <c r="C3569" s="4">
        <v>19.723005446799299</v>
      </c>
      <c r="D3569" s="4">
        <v>14.35</v>
      </c>
      <c r="E3569" s="4">
        <v>368.10699455320099</v>
      </c>
      <c r="F3569" s="4">
        <v>0</v>
      </c>
      <c r="G3569" s="4">
        <v>85.96</v>
      </c>
      <c r="H3569" s="4">
        <v>39.75</v>
      </c>
      <c r="I3569" s="5">
        <f t="shared" si="110"/>
        <v>527.89000000000033</v>
      </c>
      <c r="J3569" s="11" t="str">
        <f t="shared" si="111"/>
        <v>P0298|Apr</v>
      </c>
    </row>
    <row r="3570" spans="1:10" ht="15" customHeight="1" x14ac:dyDescent="0.25">
      <c r="A3570" s="2" t="s">
        <v>631</v>
      </c>
      <c r="B3570" s="2" t="s">
        <v>3</v>
      </c>
      <c r="C3570" s="4">
        <v>58.351579762019902</v>
      </c>
      <c r="D3570" s="4">
        <v>6.67</v>
      </c>
      <c r="E3570" s="4">
        <v>334.08842023798002</v>
      </c>
      <c r="F3570" s="4">
        <v>0</v>
      </c>
      <c r="G3570" s="4">
        <v>85.96</v>
      </c>
      <c r="H3570" s="4">
        <v>258.49</v>
      </c>
      <c r="I3570" s="5">
        <f t="shared" si="110"/>
        <v>743.56</v>
      </c>
      <c r="J3570" s="11" t="str">
        <f t="shared" si="111"/>
        <v>P0298|May</v>
      </c>
    </row>
    <row r="3571" spans="1:10" ht="15" customHeight="1" x14ac:dyDescent="0.25">
      <c r="A3571" s="2" t="s">
        <v>631</v>
      </c>
      <c r="B3571" s="2" t="s">
        <v>4</v>
      </c>
      <c r="C3571" s="4">
        <v>23.052707388637</v>
      </c>
      <c r="D3571" s="4">
        <v>4.04</v>
      </c>
      <c r="E3571" s="4">
        <v>354.347292611363</v>
      </c>
      <c r="F3571" s="4">
        <v>0</v>
      </c>
      <c r="G3571" s="4">
        <v>85.96</v>
      </c>
      <c r="H3571" s="4">
        <v>334.92</v>
      </c>
      <c r="I3571" s="5">
        <f t="shared" si="110"/>
        <v>802.31999999999994</v>
      </c>
      <c r="J3571" s="11" t="str">
        <f t="shared" si="111"/>
        <v>P0298|Jun</v>
      </c>
    </row>
    <row r="3572" spans="1:10" ht="15" customHeight="1" x14ac:dyDescent="0.25">
      <c r="A3572" s="2" t="s">
        <v>631</v>
      </c>
      <c r="B3572" s="2" t="s">
        <v>5</v>
      </c>
      <c r="C3572" s="4">
        <v>12.480451080752699</v>
      </c>
      <c r="D3572" s="4">
        <v>4.04</v>
      </c>
      <c r="E3572" s="4">
        <v>435.24954891924699</v>
      </c>
      <c r="F3572" s="4">
        <v>0</v>
      </c>
      <c r="G3572" s="4">
        <v>85.96</v>
      </c>
      <c r="H3572" s="4">
        <v>897.77</v>
      </c>
      <c r="I3572" s="5">
        <f t="shared" si="110"/>
        <v>1435.4999999999995</v>
      </c>
      <c r="J3572" s="11" t="str">
        <f t="shared" si="111"/>
        <v>P0298|Jul</v>
      </c>
    </row>
    <row r="3573" spans="1:10" ht="15" customHeight="1" x14ac:dyDescent="0.25">
      <c r="A3573" s="2" t="s">
        <v>631</v>
      </c>
      <c r="B3573" s="2" t="s">
        <v>6</v>
      </c>
      <c r="C3573" s="4">
        <v>12.5180822624001</v>
      </c>
      <c r="D3573" s="4">
        <v>6.63</v>
      </c>
      <c r="E3573" s="4">
        <v>436.56191773760003</v>
      </c>
      <c r="F3573" s="4">
        <v>0</v>
      </c>
      <c r="G3573" s="4">
        <v>85.96</v>
      </c>
      <c r="H3573" s="4">
        <v>828.13</v>
      </c>
      <c r="I3573" s="5">
        <f t="shared" si="110"/>
        <v>1369.8000000000002</v>
      </c>
      <c r="J3573" s="11" t="str">
        <f t="shared" si="111"/>
        <v>P0298|Aug</v>
      </c>
    </row>
    <row r="3574" spans="1:10" ht="15" customHeight="1" x14ac:dyDescent="0.25">
      <c r="A3574" s="2" t="s">
        <v>631</v>
      </c>
      <c r="B3574" s="2" t="s">
        <v>7</v>
      </c>
      <c r="C3574" s="4">
        <v>32.354106566760301</v>
      </c>
      <c r="D3574" s="4">
        <v>5.81</v>
      </c>
      <c r="E3574" s="4">
        <v>351.93589343323998</v>
      </c>
      <c r="F3574" s="4">
        <v>0</v>
      </c>
      <c r="G3574" s="4">
        <v>85.96</v>
      </c>
      <c r="H3574" s="4">
        <v>177.3</v>
      </c>
      <c r="I3574" s="5">
        <f t="shared" si="110"/>
        <v>653.36000000000035</v>
      </c>
      <c r="J3574" s="11" t="str">
        <f t="shared" si="111"/>
        <v>P0298|Sep</v>
      </c>
    </row>
    <row r="3575" spans="1:10" ht="15" customHeight="1" x14ac:dyDescent="0.25">
      <c r="A3575" s="2" t="s">
        <v>631</v>
      </c>
      <c r="B3575" s="2" t="s">
        <v>8</v>
      </c>
      <c r="C3575" s="4">
        <v>16.676698564593298</v>
      </c>
      <c r="D3575" s="4">
        <v>10.220000000000001</v>
      </c>
      <c r="E3575" s="4">
        <v>370.593301435407</v>
      </c>
      <c r="F3575" s="4">
        <v>0</v>
      </c>
      <c r="G3575" s="4">
        <v>85.96</v>
      </c>
      <c r="H3575" s="4">
        <v>122.63</v>
      </c>
      <c r="I3575" s="5">
        <f t="shared" si="110"/>
        <v>606.08000000000027</v>
      </c>
      <c r="J3575" s="11" t="str">
        <f t="shared" si="111"/>
        <v>P0298|Oct</v>
      </c>
    </row>
    <row r="3576" spans="1:10" ht="15" customHeight="1" x14ac:dyDescent="0.25">
      <c r="A3576" s="2" t="s">
        <v>631</v>
      </c>
      <c r="B3576" s="2" t="s">
        <v>9</v>
      </c>
      <c r="C3576" s="4">
        <v>22.499963064800799</v>
      </c>
      <c r="D3576" s="4">
        <v>4.6500000000000004</v>
      </c>
      <c r="E3576" s="4">
        <v>325.92539089752501</v>
      </c>
      <c r="F3576" s="4">
        <v>102.814646037674</v>
      </c>
      <c r="G3576" s="4">
        <v>85.96</v>
      </c>
      <c r="H3576" s="4">
        <v>31.64</v>
      </c>
      <c r="I3576" s="5">
        <f t="shared" si="110"/>
        <v>573.48999999999978</v>
      </c>
      <c r="J3576" s="11" t="str">
        <f t="shared" si="111"/>
        <v>P0298|Nov</v>
      </c>
    </row>
    <row r="3577" spans="1:10" ht="15" customHeight="1" x14ac:dyDescent="0.25">
      <c r="A3577" s="2" t="s">
        <v>631</v>
      </c>
      <c r="B3577" s="2" t="s">
        <v>10</v>
      </c>
      <c r="C3577" s="4">
        <v>17.2970768198591</v>
      </c>
      <c r="D3577" s="4">
        <v>5.82</v>
      </c>
      <c r="E3577" s="4">
        <v>720.25682656826598</v>
      </c>
      <c r="F3577" s="4">
        <v>75.736096611875197</v>
      </c>
      <c r="G3577" s="4">
        <v>85.96</v>
      </c>
      <c r="H3577" s="4">
        <v>55.84</v>
      </c>
      <c r="I3577" s="5">
        <f t="shared" si="110"/>
        <v>960.91000000000031</v>
      </c>
      <c r="J3577" s="11" t="str">
        <f t="shared" si="111"/>
        <v>P0298|Dec</v>
      </c>
    </row>
    <row r="3578" spans="1:10" ht="15" customHeight="1" x14ac:dyDescent="0.25">
      <c r="A3578" s="2" t="s">
        <v>631</v>
      </c>
      <c r="B3578" s="2" t="s">
        <v>11</v>
      </c>
      <c r="C3578" s="4">
        <v>349.45995092479001</v>
      </c>
      <c r="D3578" s="4">
        <v>4.04</v>
      </c>
      <c r="E3578" s="4">
        <v>657.90078474038796</v>
      </c>
      <c r="F3578" s="4">
        <v>69.179264334822605</v>
      </c>
      <c r="G3578" s="4">
        <v>85.96</v>
      </c>
      <c r="H3578" s="4">
        <v>55.84</v>
      </c>
      <c r="I3578" s="5">
        <f t="shared" si="110"/>
        <v>1222.3800000000006</v>
      </c>
      <c r="J3578" s="11" t="str">
        <f t="shared" si="111"/>
        <v>P0298|Jan</v>
      </c>
    </row>
    <row r="3579" spans="1:10" ht="15" customHeight="1" x14ac:dyDescent="0.25">
      <c r="A3579" s="2" t="s">
        <v>631</v>
      </c>
      <c r="B3579" s="2" t="s">
        <v>12</v>
      </c>
      <c r="C3579" s="4">
        <v>201.50015155033401</v>
      </c>
      <c r="D3579" s="4">
        <v>9.76</v>
      </c>
      <c r="E3579" s="4">
        <v>589.22088577222598</v>
      </c>
      <c r="F3579" s="4">
        <v>74.348962677440795</v>
      </c>
      <c r="G3579" s="4">
        <v>85.96</v>
      </c>
      <c r="H3579" s="4">
        <v>55.84</v>
      </c>
      <c r="I3579" s="5">
        <f t="shared" si="110"/>
        <v>1016.6300000000009</v>
      </c>
      <c r="J3579" s="11" t="str">
        <f t="shared" si="111"/>
        <v>P0298|Feb</v>
      </c>
    </row>
    <row r="3580" spans="1:10" ht="15" customHeight="1" x14ac:dyDescent="0.25">
      <c r="A3580" s="2" t="s">
        <v>631</v>
      </c>
      <c r="B3580" s="2" t="s">
        <v>13</v>
      </c>
      <c r="C3580" s="4">
        <v>15.4513138057291</v>
      </c>
      <c r="D3580" s="4">
        <v>7.4</v>
      </c>
      <c r="E3580" s="4">
        <v>525.49395745088202</v>
      </c>
      <c r="F3580" s="4">
        <v>82.884728743389104</v>
      </c>
      <c r="G3580" s="4">
        <v>85.96</v>
      </c>
      <c r="H3580" s="4">
        <v>55.84</v>
      </c>
      <c r="I3580" s="5">
        <f t="shared" si="110"/>
        <v>773.03000000000031</v>
      </c>
      <c r="J3580" s="11" t="str">
        <f t="shared" si="111"/>
        <v>P0298|Mar</v>
      </c>
    </row>
    <row r="3581" spans="1:10" ht="15" customHeight="1" x14ac:dyDescent="0.25">
      <c r="A3581" s="2" t="s">
        <v>633</v>
      </c>
      <c r="B3581" s="2" t="s">
        <v>2</v>
      </c>
      <c r="C3581" s="4">
        <v>16.445909535718201</v>
      </c>
      <c r="D3581" s="4">
        <v>4.04</v>
      </c>
      <c r="E3581" s="4">
        <v>364.54409046428202</v>
      </c>
      <c r="F3581" s="4">
        <v>0</v>
      </c>
      <c r="G3581" s="4">
        <v>85.96</v>
      </c>
      <c r="H3581" s="4">
        <v>39.75</v>
      </c>
      <c r="I3581" s="5">
        <f t="shared" si="110"/>
        <v>510.74000000000018</v>
      </c>
      <c r="J3581" s="11" t="str">
        <f t="shared" si="111"/>
        <v>P0299|Apr</v>
      </c>
    </row>
    <row r="3582" spans="1:10" ht="15" customHeight="1" x14ac:dyDescent="0.25">
      <c r="A3582" s="2" t="s">
        <v>633</v>
      </c>
      <c r="B3582" s="2" t="s">
        <v>3</v>
      </c>
      <c r="C3582" s="4">
        <v>62.7835426870258</v>
      </c>
      <c r="D3582" s="4">
        <v>8.7200000000000006</v>
      </c>
      <c r="E3582" s="4">
        <v>342.526457312974</v>
      </c>
      <c r="F3582" s="4">
        <v>0</v>
      </c>
      <c r="G3582" s="4">
        <v>85.96</v>
      </c>
      <c r="H3582" s="4">
        <v>258.49</v>
      </c>
      <c r="I3582" s="5">
        <f t="shared" si="110"/>
        <v>758.47999999999979</v>
      </c>
      <c r="J3582" s="11" t="str">
        <f t="shared" si="111"/>
        <v>P0299|May</v>
      </c>
    </row>
    <row r="3583" spans="1:10" ht="15" customHeight="1" x14ac:dyDescent="0.25">
      <c r="A3583" s="2" t="s">
        <v>633</v>
      </c>
      <c r="B3583" s="2" t="s">
        <v>4</v>
      </c>
      <c r="C3583" s="4">
        <v>22.315463477146501</v>
      </c>
      <c r="D3583" s="4">
        <v>7.83</v>
      </c>
      <c r="E3583" s="4">
        <v>348.18453652285302</v>
      </c>
      <c r="F3583" s="4">
        <v>0</v>
      </c>
      <c r="G3583" s="4">
        <v>85.96</v>
      </c>
      <c r="H3583" s="4">
        <v>334.92</v>
      </c>
      <c r="I3583" s="5">
        <f t="shared" si="110"/>
        <v>799.20999999999958</v>
      </c>
      <c r="J3583" s="11" t="str">
        <f t="shared" si="111"/>
        <v>P0299|Jun</v>
      </c>
    </row>
    <row r="3584" spans="1:10" ht="15" customHeight="1" x14ac:dyDescent="0.25">
      <c r="A3584" s="2" t="s">
        <v>633</v>
      </c>
      <c r="B3584" s="2" t="s">
        <v>5</v>
      </c>
      <c r="C3584" s="4">
        <v>32.279533676065803</v>
      </c>
      <c r="D3584" s="4">
        <v>5.43</v>
      </c>
      <c r="E3584" s="4">
        <v>342.86046632393402</v>
      </c>
      <c r="F3584" s="4">
        <v>0</v>
      </c>
      <c r="G3584" s="4">
        <v>85.96</v>
      </c>
      <c r="H3584" s="4">
        <v>897.77</v>
      </c>
      <c r="I3584" s="5">
        <f t="shared" si="110"/>
        <v>1364.2999999999997</v>
      </c>
      <c r="J3584" s="11" t="str">
        <f t="shared" si="111"/>
        <v>P0299|Jul</v>
      </c>
    </row>
    <row r="3585" spans="1:10" ht="15" customHeight="1" x14ac:dyDescent="0.25">
      <c r="A3585" s="2" t="s">
        <v>633</v>
      </c>
      <c r="B3585" s="2" t="s">
        <v>6</v>
      </c>
      <c r="C3585" s="4">
        <v>50.947242503581499</v>
      </c>
      <c r="D3585" s="4">
        <v>10.96</v>
      </c>
      <c r="E3585" s="4">
        <v>339.262757496419</v>
      </c>
      <c r="F3585" s="4">
        <v>0</v>
      </c>
      <c r="G3585" s="4">
        <v>85.96</v>
      </c>
      <c r="H3585" s="4">
        <v>828.13</v>
      </c>
      <c r="I3585" s="5">
        <f t="shared" si="110"/>
        <v>1315.2600000000004</v>
      </c>
      <c r="J3585" s="11" t="str">
        <f t="shared" si="111"/>
        <v>P0299|Aug</v>
      </c>
    </row>
    <row r="3586" spans="1:10" ht="15" customHeight="1" x14ac:dyDescent="0.25">
      <c r="A3586" s="2" t="s">
        <v>633</v>
      </c>
      <c r="B3586" s="2" t="s">
        <v>7</v>
      </c>
      <c r="C3586" s="4">
        <v>34.264721316565797</v>
      </c>
      <c r="D3586" s="4">
        <v>4.5599999999999996</v>
      </c>
      <c r="E3586" s="4">
        <v>350.00527868343403</v>
      </c>
      <c r="F3586" s="4">
        <v>0</v>
      </c>
      <c r="G3586" s="4">
        <v>85.96</v>
      </c>
      <c r="H3586" s="4">
        <v>177.3</v>
      </c>
      <c r="I3586" s="5">
        <f t="shared" si="110"/>
        <v>652.0899999999998</v>
      </c>
      <c r="J3586" s="11" t="str">
        <f t="shared" si="111"/>
        <v>P0299|Sep</v>
      </c>
    </row>
    <row r="3587" spans="1:10" ht="15" customHeight="1" x14ac:dyDescent="0.25">
      <c r="A3587" s="2" t="s">
        <v>633</v>
      </c>
      <c r="B3587" s="2" t="s">
        <v>8</v>
      </c>
      <c r="C3587" s="4">
        <v>21.941864552078901</v>
      </c>
      <c r="D3587" s="4">
        <v>4.04</v>
      </c>
      <c r="E3587" s="4">
        <v>362.948135447921</v>
      </c>
      <c r="F3587" s="4">
        <v>0</v>
      </c>
      <c r="G3587" s="4">
        <v>85.96</v>
      </c>
      <c r="H3587" s="4">
        <v>122.63</v>
      </c>
      <c r="I3587" s="5">
        <f t="shared" si="110"/>
        <v>597.51999999999987</v>
      </c>
      <c r="J3587" s="11" t="str">
        <f t="shared" si="111"/>
        <v>P0299|Oct</v>
      </c>
    </row>
    <row r="3588" spans="1:10" ht="15" customHeight="1" x14ac:dyDescent="0.25">
      <c r="A3588" s="2" t="s">
        <v>633</v>
      </c>
      <c r="B3588" s="2" t="s">
        <v>9</v>
      </c>
      <c r="C3588" s="4">
        <v>14.0967464134845</v>
      </c>
      <c r="D3588" s="4">
        <v>10.89</v>
      </c>
      <c r="E3588" s="4">
        <v>327.74469864904398</v>
      </c>
      <c r="F3588" s="4">
        <v>103.388554937471</v>
      </c>
      <c r="G3588" s="4">
        <v>85.96</v>
      </c>
      <c r="H3588" s="4">
        <v>31.64</v>
      </c>
      <c r="I3588" s="5">
        <f t="shared" si="110"/>
        <v>573.71999999999946</v>
      </c>
      <c r="J3588" s="11" t="str">
        <f t="shared" si="111"/>
        <v>P0299|Nov</v>
      </c>
    </row>
    <row r="3589" spans="1:10" ht="15" customHeight="1" x14ac:dyDescent="0.25">
      <c r="A3589" s="2" t="s">
        <v>633</v>
      </c>
      <c r="B3589" s="2" t="s">
        <v>10</v>
      </c>
      <c r="C3589" s="4">
        <v>28.834503913389899</v>
      </c>
      <c r="D3589" s="4">
        <v>10.39</v>
      </c>
      <c r="E3589" s="4">
        <v>528.08248582274905</v>
      </c>
      <c r="F3589" s="4">
        <v>83.293010263860893</v>
      </c>
      <c r="G3589" s="4">
        <v>85.96</v>
      </c>
      <c r="H3589" s="4">
        <v>55.84</v>
      </c>
      <c r="I3589" s="5">
        <f t="shared" ref="I3589:I3604" si="112">SUM(C3589:H3589)</f>
        <v>792.39999999999986</v>
      </c>
      <c r="J3589" s="11" t="str">
        <f t="shared" ref="J3589:J3604" si="113">A3589&amp;"|"&amp;B3589</f>
        <v>P0299|Dec</v>
      </c>
    </row>
    <row r="3590" spans="1:10" ht="15" customHeight="1" x14ac:dyDescent="0.25">
      <c r="A3590" s="2" t="s">
        <v>633</v>
      </c>
      <c r="B3590" s="2" t="s">
        <v>11</v>
      </c>
      <c r="C3590" s="4">
        <v>12.570333994446599</v>
      </c>
      <c r="D3590" s="4">
        <v>4.04</v>
      </c>
      <c r="E3590" s="4">
        <v>637.20587068623604</v>
      </c>
      <c r="F3590" s="4">
        <v>80.403795319317695</v>
      </c>
      <c r="G3590" s="4">
        <v>85.96</v>
      </c>
      <c r="H3590" s="4">
        <v>55.84</v>
      </c>
      <c r="I3590" s="5">
        <f t="shared" si="112"/>
        <v>876.02000000000044</v>
      </c>
      <c r="J3590" s="11" t="str">
        <f t="shared" si="113"/>
        <v>P0299|Jan</v>
      </c>
    </row>
    <row r="3591" spans="1:10" ht="15" customHeight="1" x14ac:dyDescent="0.25">
      <c r="A3591" s="2" t="s">
        <v>633</v>
      </c>
      <c r="B3591" s="2" t="s">
        <v>12</v>
      </c>
      <c r="C3591" s="4">
        <v>19.685572382967599</v>
      </c>
      <c r="D3591" s="4">
        <v>7.79</v>
      </c>
      <c r="E3591" s="4">
        <v>529.35992962601904</v>
      </c>
      <c r="F3591" s="4">
        <v>83.494497991013006</v>
      </c>
      <c r="G3591" s="4">
        <v>85.96</v>
      </c>
      <c r="H3591" s="4">
        <v>55.84</v>
      </c>
      <c r="I3591" s="5">
        <f t="shared" si="112"/>
        <v>782.12999999999965</v>
      </c>
      <c r="J3591" s="11" t="str">
        <f t="shared" si="113"/>
        <v>P0299|Feb</v>
      </c>
    </row>
    <row r="3592" spans="1:10" ht="15" customHeight="1" x14ac:dyDescent="0.25">
      <c r="A3592" s="2" t="s">
        <v>633</v>
      </c>
      <c r="B3592" s="2" t="s">
        <v>13</v>
      </c>
      <c r="C3592" s="4">
        <v>11.959611987002001</v>
      </c>
      <c r="D3592" s="4">
        <v>5.92</v>
      </c>
      <c r="E3592" s="4">
        <v>530.86802262606795</v>
      </c>
      <c r="F3592" s="4">
        <v>83.7323653869298</v>
      </c>
      <c r="G3592" s="4">
        <v>85.96</v>
      </c>
      <c r="H3592" s="4">
        <v>55.84</v>
      </c>
      <c r="I3592" s="5">
        <f t="shared" si="112"/>
        <v>774.27999999999986</v>
      </c>
      <c r="J3592" s="11" t="str">
        <f t="shared" si="113"/>
        <v>P0299|Mar</v>
      </c>
    </row>
    <row r="3593" spans="1:10" ht="15" customHeight="1" x14ac:dyDescent="0.25">
      <c r="A3593" s="2" t="s">
        <v>635</v>
      </c>
      <c r="B3593" s="2" t="s">
        <v>2</v>
      </c>
      <c r="C3593" s="4">
        <v>66.364970897957804</v>
      </c>
      <c r="D3593" s="4">
        <v>17.3</v>
      </c>
      <c r="E3593" s="4">
        <v>527.24502910204205</v>
      </c>
      <c r="F3593" s="4">
        <v>0</v>
      </c>
      <c r="G3593" s="4">
        <v>85.96</v>
      </c>
      <c r="H3593" s="4">
        <v>79.5</v>
      </c>
      <c r="I3593" s="5">
        <f t="shared" si="112"/>
        <v>776.36999999999989</v>
      </c>
      <c r="J3593" s="11" t="str">
        <f t="shared" si="113"/>
        <v>P0300|Apr</v>
      </c>
    </row>
    <row r="3594" spans="1:10" ht="15" customHeight="1" x14ac:dyDescent="0.25">
      <c r="A3594" s="2" t="s">
        <v>635</v>
      </c>
      <c r="B3594" s="2" t="s">
        <v>3</v>
      </c>
      <c r="C3594" s="4">
        <v>77.637615644232696</v>
      </c>
      <c r="D3594" s="4">
        <v>14.32</v>
      </c>
      <c r="E3594" s="4">
        <v>536.27238435576703</v>
      </c>
      <c r="F3594" s="4">
        <v>0</v>
      </c>
      <c r="G3594" s="4">
        <v>85.96</v>
      </c>
      <c r="H3594" s="4">
        <v>516.99</v>
      </c>
      <c r="I3594" s="5">
        <f t="shared" si="112"/>
        <v>1231.1799999999998</v>
      </c>
      <c r="J3594" s="11" t="str">
        <f t="shared" si="113"/>
        <v>P0300|May</v>
      </c>
    </row>
    <row r="3595" spans="1:10" ht="15" customHeight="1" x14ac:dyDescent="0.25">
      <c r="A3595" s="2" t="s">
        <v>635</v>
      </c>
      <c r="B3595" s="2" t="s">
        <v>4</v>
      </c>
      <c r="C3595" s="4">
        <v>61.121501036956403</v>
      </c>
      <c r="D3595" s="4">
        <v>12.2</v>
      </c>
      <c r="E3595" s="4">
        <v>535.54849896304302</v>
      </c>
      <c r="F3595" s="4">
        <v>0</v>
      </c>
      <c r="G3595" s="4">
        <v>85.96</v>
      </c>
      <c r="H3595" s="4">
        <v>669.84</v>
      </c>
      <c r="I3595" s="5">
        <f t="shared" si="112"/>
        <v>1364.6699999999996</v>
      </c>
      <c r="J3595" s="11" t="str">
        <f t="shared" si="113"/>
        <v>P0300|Jun</v>
      </c>
    </row>
    <row r="3596" spans="1:10" ht="15" customHeight="1" x14ac:dyDescent="0.25">
      <c r="A3596" s="2" t="s">
        <v>635</v>
      </c>
      <c r="B3596" s="2" t="s">
        <v>5</v>
      </c>
      <c r="C3596" s="4">
        <v>50.7156446957787</v>
      </c>
      <c r="D3596" s="4">
        <v>15.12</v>
      </c>
      <c r="E3596" s="4">
        <v>665.67435530422097</v>
      </c>
      <c r="F3596" s="4">
        <v>0</v>
      </c>
      <c r="G3596" s="4">
        <v>85.96</v>
      </c>
      <c r="H3596" s="4">
        <v>1795.54</v>
      </c>
      <c r="I3596" s="5">
        <f t="shared" si="112"/>
        <v>2613.0099999999998</v>
      </c>
      <c r="J3596" s="11" t="str">
        <f t="shared" si="113"/>
        <v>P0300|Jul</v>
      </c>
    </row>
    <row r="3597" spans="1:10" ht="15" customHeight="1" x14ac:dyDescent="0.25">
      <c r="A3597" s="2" t="s">
        <v>635</v>
      </c>
      <c r="B3597" s="2" t="s">
        <v>6</v>
      </c>
      <c r="C3597" s="4">
        <v>90.214684221034204</v>
      </c>
      <c r="D3597" s="4">
        <v>13.79</v>
      </c>
      <c r="E3597" s="4">
        <v>652.03531577896604</v>
      </c>
      <c r="F3597" s="4">
        <v>0</v>
      </c>
      <c r="G3597" s="4">
        <v>85.96</v>
      </c>
      <c r="H3597" s="4">
        <v>1656.27</v>
      </c>
      <c r="I3597" s="5">
        <f t="shared" si="112"/>
        <v>2498.2700000000004</v>
      </c>
      <c r="J3597" s="11" t="str">
        <f t="shared" si="113"/>
        <v>P0300|Aug</v>
      </c>
    </row>
    <row r="3598" spans="1:10" ht="15" customHeight="1" x14ac:dyDescent="0.25">
      <c r="A3598" s="2" t="s">
        <v>635</v>
      </c>
      <c r="B3598" s="2" t="s">
        <v>7</v>
      </c>
      <c r="C3598" s="4">
        <v>47.855931379358204</v>
      </c>
      <c r="D3598" s="4">
        <v>9.8000000000000007</v>
      </c>
      <c r="E3598" s="4">
        <v>527.29406862064195</v>
      </c>
      <c r="F3598" s="4">
        <v>0</v>
      </c>
      <c r="G3598" s="4">
        <v>85.96</v>
      </c>
      <c r="H3598" s="4">
        <v>354.6</v>
      </c>
      <c r="I3598" s="5">
        <f t="shared" si="112"/>
        <v>1025.5100000000002</v>
      </c>
      <c r="J3598" s="11" t="str">
        <f t="shared" si="113"/>
        <v>P0300|Sep</v>
      </c>
    </row>
    <row r="3599" spans="1:10" ht="15" customHeight="1" x14ac:dyDescent="0.25">
      <c r="A3599" s="2" t="s">
        <v>635</v>
      </c>
      <c r="B3599" s="2" t="s">
        <v>8</v>
      </c>
      <c r="C3599" s="4">
        <v>13.1406286393934</v>
      </c>
      <c r="D3599" s="4">
        <v>17.22</v>
      </c>
      <c r="E3599" s="4">
        <v>687.409371360607</v>
      </c>
      <c r="F3599" s="4">
        <v>0</v>
      </c>
      <c r="G3599" s="4">
        <v>85.96</v>
      </c>
      <c r="H3599" s="4">
        <v>245.27</v>
      </c>
      <c r="I3599" s="5">
        <f t="shared" si="112"/>
        <v>1049.0000000000005</v>
      </c>
      <c r="J3599" s="11" t="str">
        <f t="shared" si="113"/>
        <v>P0300|Oct</v>
      </c>
    </row>
    <row r="3600" spans="1:10" ht="15" customHeight="1" x14ac:dyDescent="0.25">
      <c r="A3600" s="2" t="s">
        <v>635</v>
      </c>
      <c r="B3600" s="2" t="s">
        <v>9</v>
      </c>
      <c r="C3600" s="4">
        <v>43.3419290614682</v>
      </c>
      <c r="D3600" s="4">
        <v>18.11</v>
      </c>
      <c r="E3600" s="4">
        <v>647.43130548251202</v>
      </c>
      <c r="F3600" s="4">
        <v>136.156765456019</v>
      </c>
      <c r="G3600" s="4">
        <v>85.96</v>
      </c>
      <c r="H3600" s="4">
        <v>63.29</v>
      </c>
      <c r="I3600" s="5">
        <f t="shared" si="112"/>
        <v>994.28999999999917</v>
      </c>
      <c r="J3600" s="11" t="str">
        <f t="shared" si="113"/>
        <v>P0300|Nov</v>
      </c>
    </row>
    <row r="3601" spans="1:10" ht="15" customHeight="1" x14ac:dyDescent="0.25">
      <c r="A3601" s="2" t="s">
        <v>635</v>
      </c>
      <c r="B3601" s="2" t="s">
        <v>10</v>
      </c>
      <c r="C3601" s="4">
        <v>40.298323607427101</v>
      </c>
      <c r="D3601" s="4">
        <v>14.37</v>
      </c>
      <c r="E3601" s="4">
        <v>1081.17453580902</v>
      </c>
      <c r="F3601" s="4">
        <v>113.687140583554</v>
      </c>
      <c r="G3601" s="4">
        <v>85.96</v>
      </c>
      <c r="H3601" s="4">
        <v>111.67</v>
      </c>
      <c r="I3601" s="5">
        <f t="shared" si="112"/>
        <v>1447.1600000000012</v>
      </c>
      <c r="J3601" s="11" t="str">
        <f t="shared" si="113"/>
        <v>P0300|Dec</v>
      </c>
    </row>
    <row r="3602" spans="1:10" ht="15" customHeight="1" x14ac:dyDescent="0.25">
      <c r="A3602" s="2" t="s">
        <v>635</v>
      </c>
      <c r="B3602" s="2" t="s">
        <v>11</v>
      </c>
      <c r="C3602" s="4">
        <v>17.687279277656401</v>
      </c>
      <c r="D3602" s="4">
        <v>8.15</v>
      </c>
      <c r="E3602" s="4">
        <v>1082.5599063295101</v>
      </c>
      <c r="F3602" s="4">
        <v>113.832814392831</v>
      </c>
      <c r="G3602" s="4">
        <v>85.96</v>
      </c>
      <c r="H3602" s="4">
        <v>111.67</v>
      </c>
      <c r="I3602" s="5">
        <f t="shared" si="112"/>
        <v>1419.8599999999976</v>
      </c>
      <c r="J3602" s="11" t="str">
        <f t="shared" si="113"/>
        <v>P0300|Jan</v>
      </c>
    </row>
    <row r="3603" spans="1:10" ht="15" customHeight="1" x14ac:dyDescent="0.25">
      <c r="A3603" s="2" t="s">
        <v>635</v>
      </c>
      <c r="B3603" s="2" t="s">
        <v>12</v>
      </c>
      <c r="C3603" s="4">
        <v>34.8147893728745</v>
      </c>
      <c r="D3603" s="4">
        <v>9.7100000000000009</v>
      </c>
      <c r="E3603" s="4">
        <v>949.88677081840297</v>
      </c>
      <c r="F3603" s="4">
        <v>119.858439808722</v>
      </c>
      <c r="G3603" s="4">
        <v>85.96</v>
      </c>
      <c r="H3603" s="4">
        <v>111.67</v>
      </c>
      <c r="I3603" s="5">
        <f t="shared" si="112"/>
        <v>1311.8999999999996</v>
      </c>
      <c r="J3603" s="11" t="str">
        <f t="shared" si="113"/>
        <v>P0300|Feb</v>
      </c>
    </row>
    <row r="3604" spans="1:10" ht="15" customHeight="1" x14ac:dyDescent="0.25">
      <c r="A3604" s="2" t="s">
        <v>635</v>
      </c>
      <c r="B3604" s="2" t="s">
        <v>13</v>
      </c>
      <c r="C3604" s="4">
        <v>22.9841198633417</v>
      </c>
      <c r="D3604" s="4">
        <v>8.17</v>
      </c>
      <c r="E3604" s="4">
        <v>803.68313164532697</v>
      </c>
      <c r="F3604" s="4">
        <v>126.762748491331</v>
      </c>
      <c r="G3604" s="4">
        <v>85.96</v>
      </c>
      <c r="H3604" s="4">
        <v>111.67</v>
      </c>
      <c r="I3604" s="5">
        <f t="shared" si="112"/>
        <v>1159.2299999999998</v>
      </c>
      <c r="J3604" s="11" t="str">
        <f t="shared" si="113"/>
        <v>P0300|Mar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4"/>
  <sheetViews>
    <sheetView zoomScaleNormal="100" workbookViewId="0">
      <pane ySplit="4" topLeftCell="A5" activePane="bottomLeft" state="frozen"/>
      <selection pane="bottomLeft" activeCell="S12" sqref="S12"/>
    </sheetView>
  </sheetViews>
  <sheetFormatPr defaultColWidth="8.7109375" defaultRowHeight="15" x14ac:dyDescent="0.25"/>
  <cols>
    <col min="1" max="1" width="11" customWidth="1"/>
    <col min="2" max="2" width="13" customWidth="1"/>
    <col min="3" max="3" width="12" customWidth="1"/>
    <col min="4" max="4" width="14" customWidth="1"/>
    <col min="5" max="5" width="10" customWidth="1"/>
    <col min="6" max="7" width="11" customWidth="1"/>
    <col min="8" max="8" width="9" customWidth="1"/>
    <col min="9" max="9" width="14" customWidth="1"/>
  </cols>
  <sheetData>
    <row r="1" spans="1:9" ht="17.25" customHeight="1" x14ac:dyDescent="0.25">
      <c r="A1" s="58" t="s">
        <v>656</v>
      </c>
      <c r="B1" s="58"/>
      <c r="C1" s="58"/>
      <c r="D1" s="58"/>
      <c r="E1" s="58"/>
      <c r="F1" s="58"/>
      <c r="G1" s="58"/>
      <c r="H1" s="58"/>
      <c r="I1" s="58"/>
    </row>
    <row r="2" spans="1:9" ht="15" customHeight="1" x14ac:dyDescent="0.25">
      <c r="A2" s="59" t="s">
        <v>657</v>
      </c>
      <c r="B2" s="59"/>
      <c r="C2" s="59"/>
      <c r="D2" s="59"/>
      <c r="E2" s="59"/>
      <c r="F2" s="59"/>
      <c r="G2" s="59"/>
      <c r="H2" s="59"/>
      <c r="I2" s="59"/>
    </row>
    <row r="4" spans="1:9" ht="27.75" customHeight="1" x14ac:dyDescent="0.25">
      <c r="A4" s="1" t="s">
        <v>16</v>
      </c>
      <c r="B4" s="1" t="s">
        <v>658</v>
      </c>
      <c r="C4" s="1" t="s">
        <v>659</v>
      </c>
      <c r="D4" s="1" t="s">
        <v>660</v>
      </c>
      <c r="E4" s="1" t="s">
        <v>661</v>
      </c>
      <c r="F4" s="1" t="s">
        <v>662</v>
      </c>
      <c r="G4" s="1" t="s">
        <v>663</v>
      </c>
      <c r="H4" s="1" t="s">
        <v>664</v>
      </c>
      <c r="I4" s="1" t="s">
        <v>665</v>
      </c>
    </row>
    <row r="5" spans="1:9" ht="15" customHeight="1" x14ac:dyDescent="0.25">
      <c r="A5" s="2" t="s">
        <v>22</v>
      </c>
      <c r="B5" s="2">
        <v>88</v>
      </c>
      <c r="C5" s="7">
        <v>4.92</v>
      </c>
      <c r="D5" s="7">
        <v>4.9800000000000004</v>
      </c>
      <c r="E5" s="7">
        <v>5</v>
      </c>
      <c r="F5" s="7">
        <v>4.9000000000000004</v>
      </c>
      <c r="G5" s="7">
        <v>4.95</v>
      </c>
      <c r="H5" s="7">
        <v>4.8899999999999997</v>
      </c>
      <c r="I5" s="8">
        <f t="shared" ref="I5:I68" si="0">AVERAGE(C5:H5)</f>
        <v>4.9400000000000004</v>
      </c>
    </row>
    <row r="6" spans="1:9" ht="15" customHeight="1" x14ac:dyDescent="0.25">
      <c r="A6" s="2" t="s">
        <v>26</v>
      </c>
      <c r="B6" s="2">
        <v>97</v>
      </c>
      <c r="C6" s="7">
        <v>4.99</v>
      </c>
      <c r="D6" s="7">
        <v>4.8</v>
      </c>
      <c r="E6" s="7">
        <v>4.92</v>
      </c>
      <c r="F6" s="7">
        <v>4.91</v>
      </c>
      <c r="G6" s="7">
        <v>4.96</v>
      </c>
      <c r="H6" s="7">
        <v>4.93</v>
      </c>
      <c r="I6" s="8">
        <f t="shared" si="0"/>
        <v>4.918333333333333</v>
      </c>
    </row>
    <row r="7" spans="1:9" ht="15" customHeight="1" x14ac:dyDescent="0.25">
      <c r="A7" s="2" t="s">
        <v>30</v>
      </c>
      <c r="B7" s="2">
        <v>26</v>
      </c>
      <c r="C7" s="7">
        <v>3.7</v>
      </c>
      <c r="D7" s="7">
        <v>3.04</v>
      </c>
      <c r="E7" s="7">
        <v>3.43</v>
      </c>
      <c r="F7" s="7">
        <v>4.4400000000000004</v>
      </c>
      <c r="G7" s="7">
        <v>3.48</v>
      </c>
      <c r="H7" s="7">
        <v>3.26</v>
      </c>
      <c r="I7" s="8">
        <f t="shared" si="0"/>
        <v>3.5583333333333336</v>
      </c>
    </row>
    <row r="8" spans="1:9" ht="15" customHeight="1" x14ac:dyDescent="0.25">
      <c r="A8" s="2" t="s">
        <v>32</v>
      </c>
      <c r="B8" s="2">
        <v>107</v>
      </c>
      <c r="C8" s="7">
        <v>5</v>
      </c>
      <c r="D8" s="7">
        <v>4.93</v>
      </c>
      <c r="E8" s="7">
        <v>4.99</v>
      </c>
      <c r="F8" s="7">
        <v>4.97</v>
      </c>
      <c r="G8" s="7">
        <v>4.96</v>
      </c>
      <c r="H8" s="7">
        <v>4.8899999999999997</v>
      </c>
      <c r="I8" s="8">
        <f t="shared" si="0"/>
        <v>4.956666666666667</v>
      </c>
    </row>
    <row r="9" spans="1:9" ht="15" customHeight="1" x14ac:dyDescent="0.25">
      <c r="A9" s="2" t="s">
        <v>35</v>
      </c>
      <c r="B9" s="2">
        <v>178</v>
      </c>
      <c r="C9" s="7">
        <v>4.8899999999999997</v>
      </c>
      <c r="D9" s="7">
        <v>4.95</v>
      </c>
      <c r="E9" s="7">
        <v>5</v>
      </c>
      <c r="F9" s="7">
        <v>4.95</v>
      </c>
      <c r="G9" s="7">
        <v>4.84</v>
      </c>
      <c r="H9" s="7">
        <v>4.99</v>
      </c>
      <c r="I9" s="8">
        <f t="shared" si="0"/>
        <v>4.9366666666666665</v>
      </c>
    </row>
    <row r="10" spans="1:9" ht="15" customHeight="1" x14ac:dyDescent="0.25">
      <c r="A10" s="2" t="s">
        <v>38</v>
      </c>
      <c r="B10" s="2">
        <v>8</v>
      </c>
      <c r="C10" s="7">
        <v>4.9000000000000004</v>
      </c>
      <c r="D10" s="7">
        <v>5</v>
      </c>
      <c r="E10" s="7">
        <v>5</v>
      </c>
      <c r="F10" s="7">
        <v>4.9000000000000004</v>
      </c>
      <c r="G10" s="7">
        <v>5</v>
      </c>
      <c r="H10" s="7">
        <v>4.9000000000000004</v>
      </c>
      <c r="I10" s="8">
        <f t="shared" si="0"/>
        <v>4.95</v>
      </c>
    </row>
    <row r="11" spans="1:9" ht="15" customHeight="1" x14ac:dyDescent="0.25">
      <c r="A11" s="2" t="s">
        <v>41</v>
      </c>
      <c r="B11" s="2">
        <v>149</v>
      </c>
      <c r="C11" s="7">
        <v>4.93</v>
      </c>
      <c r="D11" s="7">
        <v>4.93</v>
      </c>
      <c r="E11" s="7">
        <v>4.88</v>
      </c>
      <c r="F11" s="7">
        <v>4.88</v>
      </c>
      <c r="G11" s="7">
        <v>4.99</v>
      </c>
      <c r="H11" s="7">
        <v>5</v>
      </c>
      <c r="I11" s="8">
        <f t="shared" si="0"/>
        <v>4.9349999999999996</v>
      </c>
    </row>
    <row r="12" spans="1:9" ht="15" customHeight="1" x14ac:dyDescent="0.25">
      <c r="A12" s="2" t="s">
        <v>44</v>
      </c>
      <c r="B12" s="2">
        <v>38</v>
      </c>
      <c r="C12" s="7">
        <v>4.88</v>
      </c>
      <c r="D12" s="7">
        <v>4.8899999999999997</v>
      </c>
      <c r="E12" s="7">
        <v>4.9000000000000004</v>
      </c>
      <c r="F12" s="7">
        <v>4.9800000000000004</v>
      </c>
      <c r="G12" s="7">
        <v>4.9800000000000004</v>
      </c>
      <c r="H12" s="7">
        <v>4.96</v>
      </c>
      <c r="I12" s="8">
        <f t="shared" si="0"/>
        <v>4.9316666666666666</v>
      </c>
    </row>
    <row r="13" spans="1:9" ht="15" customHeight="1" x14ac:dyDescent="0.25">
      <c r="A13" s="2" t="s">
        <v>47</v>
      </c>
      <c r="B13" s="2">
        <v>141</v>
      </c>
      <c r="C13" s="7">
        <v>4.8899999999999997</v>
      </c>
      <c r="D13" s="7">
        <v>4.92</v>
      </c>
      <c r="E13" s="7">
        <v>4.96</v>
      </c>
      <c r="F13" s="7">
        <v>4.97</v>
      </c>
      <c r="G13" s="7">
        <v>4.92</v>
      </c>
      <c r="H13" s="7">
        <v>4.95</v>
      </c>
      <c r="I13" s="8">
        <f t="shared" si="0"/>
        <v>4.9349999999999996</v>
      </c>
    </row>
    <row r="14" spans="1:9" ht="15" customHeight="1" x14ac:dyDescent="0.25">
      <c r="A14" s="2" t="s">
        <v>49</v>
      </c>
      <c r="B14" s="2">
        <v>8</v>
      </c>
      <c r="C14" s="7">
        <v>4.93</v>
      </c>
      <c r="D14" s="7">
        <v>4.92</v>
      </c>
      <c r="E14" s="7">
        <v>4.9000000000000004</v>
      </c>
      <c r="F14" s="7">
        <v>5</v>
      </c>
      <c r="G14" s="7">
        <v>4.8899999999999997</v>
      </c>
      <c r="H14" s="7">
        <v>4.96</v>
      </c>
      <c r="I14" s="8">
        <f t="shared" si="0"/>
        <v>4.9333333333333336</v>
      </c>
    </row>
    <row r="15" spans="1:9" ht="15" customHeight="1" x14ac:dyDescent="0.25">
      <c r="A15" s="2" t="s">
        <v>52</v>
      </c>
      <c r="B15" s="2">
        <v>134</v>
      </c>
      <c r="C15" s="7">
        <v>4.95</v>
      </c>
      <c r="D15" s="7">
        <v>4.9800000000000004</v>
      </c>
      <c r="E15" s="7">
        <v>4.9800000000000004</v>
      </c>
      <c r="F15" s="7">
        <v>5</v>
      </c>
      <c r="G15" s="7">
        <v>4.9400000000000004</v>
      </c>
      <c r="H15" s="7">
        <v>4.96</v>
      </c>
      <c r="I15" s="8">
        <f t="shared" si="0"/>
        <v>4.9683333333333337</v>
      </c>
    </row>
    <row r="16" spans="1:9" ht="15" customHeight="1" x14ac:dyDescent="0.25">
      <c r="A16" s="2" t="s">
        <v>56</v>
      </c>
      <c r="B16" s="2">
        <v>113</v>
      </c>
      <c r="C16" s="7">
        <v>4.93</v>
      </c>
      <c r="D16" s="7">
        <v>4.95</v>
      </c>
      <c r="E16" s="7">
        <v>4.8600000000000003</v>
      </c>
      <c r="F16" s="7">
        <v>4.9400000000000004</v>
      </c>
      <c r="G16" s="7">
        <v>4.93</v>
      </c>
      <c r="H16" s="7">
        <v>4.92</v>
      </c>
      <c r="I16" s="8">
        <f t="shared" si="0"/>
        <v>4.9216666666666669</v>
      </c>
    </row>
    <row r="17" spans="1:9" ht="15" customHeight="1" x14ac:dyDescent="0.25">
      <c r="A17" s="2" t="s">
        <v>58</v>
      </c>
      <c r="B17" s="2">
        <v>137</v>
      </c>
      <c r="C17" s="7">
        <v>5</v>
      </c>
      <c r="D17" s="7">
        <v>4.91</v>
      </c>
      <c r="E17" s="7">
        <v>4.97</v>
      </c>
      <c r="F17" s="7">
        <v>4.82</v>
      </c>
      <c r="G17" s="7">
        <v>4.92</v>
      </c>
      <c r="H17" s="7">
        <v>4.92</v>
      </c>
      <c r="I17" s="8">
        <f t="shared" si="0"/>
        <v>4.9233333333333329</v>
      </c>
    </row>
    <row r="18" spans="1:9" ht="15" customHeight="1" x14ac:dyDescent="0.25">
      <c r="A18" s="2" t="s">
        <v>61</v>
      </c>
      <c r="B18" s="2">
        <v>158</v>
      </c>
      <c r="C18" s="7">
        <v>4.87</v>
      </c>
      <c r="D18" s="7">
        <v>4.92</v>
      </c>
      <c r="E18" s="7">
        <v>4.96</v>
      </c>
      <c r="F18" s="7">
        <v>4.95</v>
      </c>
      <c r="G18" s="7">
        <v>4.8600000000000003</v>
      </c>
      <c r="H18" s="7">
        <v>5</v>
      </c>
      <c r="I18" s="8">
        <f t="shared" si="0"/>
        <v>4.9266666666666667</v>
      </c>
    </row>
    <row r="19" spans="1:9" ht="15" customHeight="1" x14ac:dyDescent="0.25">
      <c r="A19" s="2" t="s">
        <v>63</v>
      </c>
      <c r="B19" s="2">
        <v>168</v>
      </c>
      <c r="C19" s="7">
        <v>4.97</v>
      </c>
      <c r="D19" s="7">
        <v>4.8499999999999996</v>
      </c>
      <c r="E19" s="7">
        <v>4.91</v>
      </c>
      <c r="F19" s="7">
        <v>4.93</v>
      </c>
      <c r="G19" s="7">
        <v>4.93</v>
      </c>
      <c r="H19" s="7">
        <v>4.82</v>
      </c>
      <c r="I19" s="8">
        <f t="shared" si="0"/>
        <v>4.9016666666666664</v>
      </c>
    </row>
    <row r="20" spans="1:9" ht="15" customHeight="1" x14ac:dyDescent="0.25">
      <c r="A20" s="2" t="s">
        <v>65</v>
      </c>
      <c r="B20" s="2">
        <v>38</v>
      </c>
      <c r="C20" s="7">
        <v>4.95</v>
      </c>
      <c r="D20" s="7">
        <v>5</v>
      </c>
      <c r="E20" s="7">
        <v>4.9400000000000004</v>
      </c>
      <c r="F20" s="7">
        <v>5</v>
      </c>
      <c r="G20" s="7">
        <v>4.91</v>
      </c>
      <c r="H20" s="7">
        <v>4.9000000000000004</v>
      </c>
      <c r="I20" s="8">
        <f t="shared" si="0"/>
        <v>4.95</v>
      </c>
    </row>
    <row r="21" spans="1:9" ht="15" customHeight="1" x14ac:dyDescent="0.25">
      <c r="A21" s="2" t="s">
        <v>67</v>
      </c>
      <c r="B21" s="2">
        <v>101</v>
      </c>
      <c r="C21" s="7">
        <v>3.13</v>
      </c>
      <c r="D21" s="7">
        <v>3.04</v>
      </c>
      <c r="E21" s="7">
        <v>3.5</v>
      </c>
      <c r="F21" s="7">
        <v>3.2</v>
      </c>
      <c r="G21" s="7">
        <v>3.93</v>
      </c>
      <c r="H21" s="7">
        <v>3.11</v>
      </c>
      <c r="I21" s="8">
        <f t="shared" si="0"/>
        <v>3.3183333333333334</v>
      </c>
    </row>
    <row r="22" spans="1:9" ht="15" customHeight="1" x14ac:dyDescent="0.25">
      <c r="A22" s="2" t="s">
        <v>69</v>
      </c>
      <c r="B22" s="2">
        <v>116</v>
      </c>
      <c r="C22" s="7">
        <v>4.92</v>
      </c>
      <c r="D22" s="7">
        <v>4.92</v>
      </c>
      <c r="E22" s="7">
        <v>4.9400000000000004</v>
      </c>
      <c r="F22" s="7">
        <v>4.9800000000000004</v>
      </c>
      <c r="G22" s="7">
        <v>4.82</v>
      </c>
      <c r="H22" s="7">
        <v>4.84</v>
      </c>
      <c r="I22" s="8">
        <f t="shared" si="0"/>
        <v>4.9033333333333333</v>
      </c>
    </row>
    <row r="23" spans="1:9" ht="15" customHeight="1" x14ac:dyDescent="0.25">
      <c r="A23" s="2" t="s">
        <v>71</v>
      </c>
      <c r="B23" s="2">
        <v>121</v>
      </c>
      <c r="C23" s="7">
        <v>4.9000000000000004</v>
      </c>
      <c r="D23" s="7">
        <v>4.9400000000000004</v>
      </c>
      <c r="E23" s="7">
        <v>5</v>
      </c>
      <c r="F23" s="7">
        <v>4.8600000000000003</v>
      </c>
      <c r="G23" s="7">
        <v>4.9000000000000004</v>
      </c>
      <c r="H23" s="7">
        <v>4.88</v>
      </c>
      <c r="I23" s="8">
        <f t="shared" si="0"/>
        <v>4.9133333333333331</v>
      </c>
    </row>
    <row r="24" spans="1:9" ht="15" customHeight="1" x14ac:dyDescent="0.25">
      <c r="A24" s="2" t="s">
        <v>73</v>
      </c>
      <c r="B24" s="2">
        <v>136</v>
      </c>
      <c r="C24" s="7">
        <v>5</v>
      </c>
      <c r="D24" s="7">
        <v>4.9800000000000004</v>
      </c>
      <c r="E24" s="7">
        <v>5</v>
      </c>
      <c r="F24" s="7">
        <v>5</v>
      </c>
      <c r="G24" s="7">
        <v>4.8499999999999996</v>
      </c>
      <c r="H24" s="7">
        <v>4.9800000000000004</v>
      </c>
      <c r="I24" s="8">
        <f t="shared" si="0"/>
        <v>4.9683333333333328</v>
      </c>
    </row>
    <row r="25" spans="1:9" ht="15" customHeight="1" x14ac:dyDescent="0.25">
      <c r="A25" s="2" t="s">
        <v>75</v>
      </c>
      <c r="B25" s="2">
        <v>23</v>
      </c>
      <c r="C25" s="7">
        <v>4.9800000000000004</v>
      </c>
      <c r="D25" s="7">
        <v>4.82</v>
      </c>
      <c r="E25" s="7">
        <v>4.96</v>
      </c>
      <c r="F25" s="7">
        <v>4.8600000000000003</v>
      </c>
      <c r="G25" s="7">
        <v>4.9000000000000004</v>
      </c>
      <c r="H25" s="7">
        <v>4.93</v>
      </c>
      <c r="I25" s="8">
        <f t="shared" si="0"/>
        <v>4.9083333333333341</v>
      </c>
    </row>
    <row r="26" spans="1:9" ht="15" customHeight="1" x14ac:dyDescent="0.25">
      <c r="A26" s="2" t="s">
        <v>77</v>
      </c>
      <c r="B26" s="2">
        <v>109</v>
      </c>
      <c r="C26" s="7">
        <v>4.92</v>
      </c>
      <c r="D26" s="7">
        <v>4.8499999999999996</v>
      </c>
      <c r="E26" s="7">
        <v>4.9000000000000004</v>
      </c>
      <c r="F26" s="7">
        <v>5</v>
      </c>
      <c r="G26" s="7">
        <v>4.99</v>
      </c>
      <c r="H26" s="7">
        <v>4.87</v>
      </c>
      <c r="I26" s="8">
        <f t="shared" si="0"/>
        <v>4.9216666666666677</v>
      </c>
    </row>
    <row r="27" spans="1:9" ht="15" customHeight="1" x14ac:dyDescent="0.25">
      <c r="A27" s="2" t="s">
        <v>81</v>
      </c>
      <c r="B27" s="2">
        <v>128</v>
      </c>
      <c r="C27" s="7">
        <v>5</v>
      </c>
      <c r="D27" s="7">
        <v>4.96</v>
      </c>
      <c r="E27" s="7">
        <v>4.99</v>
      </c>
      <c r="F27" s="7">
        <v>4.9400000000000004</v>
      </c>
      <c r="G27" s="7">
        <v>4.92</v>
      </c>
      <c r="H27" s="7">
        <v>4.92</v>
      </c>
      <c r="I27" s="8">
        <f t="shared" si="0"/>
        <v>4.955000000000001</v>
      </c>
    </row>
    <row r="28" spans="1:9" ht="15" customHeight="1" x14ac:dyDescent="0.25">
      <c r="A28" s="2" t="s">
        <v>83</v>
      </c>
      <c r="B28" s="2">
        <v>69</v>
      </c>
      <c r="C28" s="7">
        <v>4.96</v>
      </c>
      <c r="D28" s="7">
        <v>4.8</v>
      </c>
      <c r="E28" s="7">
        <v>4.96</v>
      </c>
      <c r="F28" s="7">
        <v>4.92</v>
      </c>
      <c r="G28" s="7">
        <v>4.91</v>
      </c>
      <c r="H28" s="7">
        <v>4.8600000000000003</v>
      </c>
      <c r="I28" s="8">
        <f t="shared" si="0"/>
        <v>4.9016666666666664</v>
      </c>
    </row>
    <row r="29" spans="1:9" ht="15" customHeight="1" x14ac:dyDescent="0.25">
      <c r="A29" s="2" t="s">
        <v>85</v>
      </c>
      <c r="B29" s="2">
        <v>167</v>
      </c>
      <c r="C29" s="7">
        <v>4.92</v>
      </c>
      <c r="D29" s="7">
        <v>4.99</v>
      </c>
      <c r="E29" s="7">
        <v>4.9000000000000004</v>
      </c>
      <c r="F29" s="7">
        <v>4.95</v>
      </c>
      <c r="G29" s="7">
        <v>4.8499999999999996</v>
      </c>
      <c r="H29" s="7">
        <v>4.95</v>
      </c>
      <c r="I29" s="8">
        <f t="shared" si="0"/>
        <v>4.9266666666666667</v>
      </c>
    </row>
    <row r="30" spans="1:9" ht="15" customHeight="1" x14ac:dyDescent="0.25">
      <c r="A30" s="2" t="s">
        <v>87</v>
      </c>
      <c r="B30" s="2">
        <v>93</v>
      </c>
      <c r="C30" s="7">
        <v>5</v>
      </c>
      <c r="D30" s="7">
        <v>4.96</v>
      </c>
      <c r="E30" s="7">
        <v>4.91</v>
      </c>
      <c r="F30" s="7">
        <v>4.95</v>
      </c>
      <c r="G30" s="7">
        <v>4.97</v>
      </c>
      <c r="H30" s="7">
        <v>4.88</v>
      </c>
      <c r="I30" s="8">
        <f t="shared" si="0"/>
        <v>4.9449999999999994</v>
      </c>
    </row>
    <row r="31" spans="1:9" ht="15" customHeight="1" x14ac:dyDescent="0.25">
      <c r="A31" s="2" t="s">
        <v>89</v>
      </c>
      <c r="B31" s="2">
        <v>70</v>
      </c>
      <c r="C31" s="7">
        <v>3.23</v>
      </c>
      <c r="D31" s="7">
        <v>2.2400000000000002</v>
      </c>
      <c r="E31" s="7">
        <v>3.02</v>
      </c>
      <c r="F31" s="7">
        <v>2.86</v>
      </c>
      <c r="G31" s="7">
        <v>2.78</v>
      </c>
      <c r="H31" s="7">
        <v>2.98</v>
      </c>
      <c r="I31" s="8">
        <f t="shared" si="0"/>
        <v>2.8516666666666666</v>
      </c>
    </row>
    <row r="32" spans="1:9" ht="15" customHeight="1" x14ac:dyDescent="0.25">
      <c r="A32" s="2" t="s">
        <v>91</v>
      </c>
      <c r="B32" s="2">
        <v>92</v>
      </c>
      <c r="C32" s="7">
        <v>3.89</v>
      </c>
      <c r="D32" s="7">
        <v>3.86</v>
      </c>
      <c r="E32" s="7">
        <v>3.69</v>
      </c>
      <c r="F32" s="7">
        <v>3.75</v>
      </c>
      <c r="G32" s="7">
        <v>3.65</v>
      </c>
      <c r="H32" s="7">
        <v>4.2300000000000004</v>
      </c>
      <c r="I32" s="8">
        <f t="shared" si="0"/>
        <v>3.8450000000000002</v>
      </c>
    </row>
    <row r="33" spans="1:9" ht="15" customHeight="1" x14ac:dyDescent="0.25">
      <c r="A33" s="2" t="s">
        <v>93</v>
      </c>
      <c r="B33" s="2">
        <v>122</v>
      </c>
      <c r="C33" s="7">
        <v>5</v>
      </c>
      <c r="D33" s="7">
        <v>4.76</v>
      </c>
      <c r="E33" s="7">
        <v>4.9400000000000004</v>
      </c>
      <c r="F33" s="7">
        <v>4.8600000000000003</v>
      </c>
      <c r="G33" s="7">
        <v>4.91</v>
      </c>
      <c r="H33" s="7">
        <v>4.87</v>
      </c>
      <c r="I33" s="8">
        <f t="shared" si="0"/>
        <v>4.8899999999999997</v>
      </c>
    </row>
    <row r="34" spans="1:9" ht="15" customHeight="1" x14ac:dyDescent="0.25">
      <c r="A34" s="2" t="s">
        <v>95</v>
      </c>
      <c r="B34" s="2">
        <v>120</v>
      </c>
      <c r="C34" s="7">
        <v>4.97</v>
      </c>
      <c r="D34" s="7">
        <v>4.9800000000000004</v>
      </c>
      <c r="E34" s="7">
        <v>4.9800000000000004</v>
      </c>
      <c r="F34" s="7">
        <v>4.93</v>
      </c>
      <c r="G34" s="7">
        <v>4.9000000000000004</v>
      </c>
      <c r="H34" s="7">
        <v>4.91</v>
      </c>
      <c r="I34" s="8">
        <f t="shared" si="0"/>
        <v>4.9449999999999994</v>
      </c>
    </row>
    <row r="35" spans="1:9" ht="15" customHeight="1" x14ac:dyDescent="0.25">
      <c r="A35" s="2" t="s">
        <v>97</v>
      </c>
      <c r="B35" s="2">
        <v>143</v>
      </c>
      <c r="C35" s="7">
        <v>4.93</v>
      </c>
      <c r="D35" s="7">
        <v>4.83</v>
      </c>
      <c r="E35" s="7">
        <v>4.93</v>
      </c>
      <c r="F35" s="7">
        <v>5</v>
      </c>
      <c r="G35" s="7">
        <v>4.91</v>
      </c>
      <c r="H35" s="7">
        <v>4.9400000000000004</v>
      </c>
      <c r="I35" s="8">
        <f t="shared" si="0"/>
        <v>4.9233333333333329</v>
      </c>
    </row>
    <row r="36" spans="1:9" ht="15" customHeight="1" x14ac:dyDescent="0.25">
      <c r="A36" s="2" t="s">
        <v>99</v>
      </c>
      <c r="B36" s="2">
        <v>108</v>
      </c>
      <c r="C36" s="7">
        <v>4.84</v>
      </c>
      <c r="D36" s="7">
        <v>4.9800000000000004</v>
      </c>
      <c r="E36" s="7">
        <v>4.9800000000000004</v>
      </c>
      <c r="F36" s="7">
        <v>5</v>
      </c>
      <c r="G36" s="7">
        <v>4.87</v>
      </c>
      <c r="H36" s="7">
        <v>4.99</v>
      </c>
      <c r="I36" s="8">
        <f t="shared" si="0"/>
        <v>4.9433333333333342</v>
      </c>
    </row>
    <row r="37" spans="1:9" ht="15" customHeight="1" x14ac:dyDescent="0.25">
      <c r="A37" s="2" t="s">
        <v>101</v>
      </c>
      <c r="B37" s="2">
        <v>198</v>
      </c>
      <c r="C37" s="7">
        <v>4.9400000000000004</v>
      </c>
      <c r="D37" s="7">
        <v>4.88</v>
      </c>
      <c r="E37" s="7">
        <v>5</v>
      </c>
      <c r="F37" s="7">
        <v>4.9400000000000004</v>
      </c>
      <c r="G37" s="7">
        <v>5</v>
      </c>
      <c r="H37" s="7">
        <v>4.87</v>
      </c>
      <c r="I37" s="8">
        <f t="shared" si="0"/>
        <v>4.9383333333333335</v>
      </c>
    </row>
    <row r="38" spans="1:9" ht="15" customHeight="1" x14ac:dyDescent="0.25">
      <c r="A38" s="2" t="s">
        <v>103</v>
      </c>
      <c r="B38" s="2">
        <v>185</v>
      </c>
      <c r="C38" s="7">
        <v>4.96</v>
      </c>
      <c r="D38" s="7">
        <v>4.9000000000000004</v>
      </c>
      <c r="E38" s="7">
        <v>4.8899999999999997</v>
      </c>
      <c r="F38" s="7">
        <v>4.8899999999999997</v>
      </c>
      <c r="G38" s="7">
        <v>4.9000000000000004</v>
      </c>
      <c r="H38" s="7">
        <v>4.8899999999999997</v>
      </c>
      <c r="I38" s="8">
        <f t="shared" si="0"/>
        <v>4.9050000000000002</v>
      </c>
    </row>
    <row r="39" spans="1:9" ht="15" customHeight="1" x14ac:dyDescent="0.25">
      <c r="A39" s="2" t="s">
        <v>105</v>
      </c>
      <c r="B39" s="2">
        <v>150</v>
      </c>
      <c r="C39" s="7">
        <v>4.97</v>
      </c>
      <c r="D39" s="7">
        <v>4.93</v>
      </c>
      <c r="E39" s="7">
        <v>4.93</v>
      </c>
      <c r="F39" s="7">
        <v>4.97</v>
      </c>
      <c r="G39" s="7">
        <v>4.95</v>
      </c>
      <c r="H39" s="7">
        <v>4.93</v>
      </c>
      <c r="I39" s="8">
        <f t="shared" si="0"/>
        <v>4.9466666666666663</v>
      </c>
    </row>
    <row r="40" spans="1:9" ht="15" customHeight="1" x14ac:dyDescent="0.25">
      <c r="A40" s="2" t="s">
        <v>107</v>
      </c>
      <c r="B40" s="2">
        <v>96</v>
      </c>
      <c r="C40" s="7">
        <v>4.87</v>
      </c>
      <c r="D40" s="7">
        <v>4.8499999999999996</v>
      </c>
      <c r="E40" s="7">
        <v>4.91</v>
      </c>
      <c r="F40" s="7">
        <v>4.95</v>
      </c>
      <c r="G40" s="7">
        <v>5</v>
      </c>
      <c r="H40" s="7">
        <v>4.97</v>
      </c>
      <c r="I40" s="8">
        <f t="shared" si="0"/>
        <v>4.9249999999999998</v>
      </c>
    </row>
    <row r="41" spans="1:9" ht="15" customHeight="1" x14ac:dyDescent="0.25">
      <c r="A41" s="2" t="s">
        <v>109</v>
      </c>
      <c r="B41" s="2">
        <v>218</v>
      </c>
      <c r="C41" s="7">
        <v>4.8499999999999996</v>
      </c>
      <c r="D41" s="7">
        <v>4.95</v>
      </c>
      <c r="E41" s="7">
        <v>4.8</v>
      </c>
      <c r="F41" s="7">
        <v>5</v>
      </c>
      <c r="G41" s="7">
        <v>4.92</v>
      </c>
      <c r="H41" s="7">
        <v>5</v>
      </c>
      <c r="I41" s="8">
        <f t="shared" si="0"/>
        <v>4.9200000000000008</v>
      </c>
    </row>
    <row r="42" spans="1:9" ht="15" customHeight="1" x14ac:dyDescent="0.25">
      <c r="A42" s="2" t="s">
        <v>111</v>
      </c>
      <c r="B42" s="2">
        <v>125</v>
      </c>
      <c r="C42" s="7">
        <v>5</v>
      </c>
      <c r="D42" s="7">
        <v>4.91</v>
      </c>
      <c r="E42" s="7">
        <v>4.9800000000000004</v>
      </c>
      <c r="F42" s="7">
        <v>4.9000000000000004</v>
      </c>
      <c r="G42" s="7">
        <v>4.96</v>
      </c>
      <c r="H42" s="7">
        <v>4.8899999999999997</v>
      </c>
      <c r="I42" s="8">
        <f t="shared" si="0"/>
        <v>4.9400000000000004</v>
      </c>
    </row>
    <row r="43" spans="1:9" ht="15" customHeight="1" x14ac:dyDescent="0.25">
      <c r="A43" s="2" t="s">
        <v>113</v>
      </c>
      <c r="B43" s="2">
        <v>85</v>
      </c>
      <c r="C43" s="7">
        <v>4.9400000000000004</v>
      </c>
      <c r="D43" s="7">
        <v>5</v>
      </c>
      <c r="E43" s="7">
        <v>5</v>
      </c>
      <c r="F43" s="7">
        <v>4.96</v>
      </c>
      <c r="G43" s="7">
        <v>4.9400000000000004</v>
      </c>
      <c r="H43" s="7">
        <v>4.9800000000000004</v>
      </c>
      <c r="I43" s="8">
        <f t="shared" si="0"/>
        <v>4.9700000000000006</v>
      </c>
    </row>
    <row r="44" spans="1:9" ht="15" customHeight="1" x14ac:dyDescent="0.25">
      <c r="A44" s="2" t="s">
        <v>115</v>
      </c>
      <c r="B44" s="2">
        <v>181</v>
      </c>
      <c r="C44" s="7">
        <v>4.97</v>
      </c>
      <c r="D44" s="7">
        <v>4.8600000000000003</v>
      </c>
      <c r="E44" s="7">
        <v>4.8600000000000003</v>
      </c>
      <c r="F44" s="7">
        <v>4.75</v>
      </c>
      <c r="G44" s="7">
        <v>4.8099999999999996</v>
      </c>
      <c r="H44" s="7">
        <v>4.93</v>
      </c>
      <c r="I44" s="8">
        <f t="shared" si="0"/>
        <v>4.8633333333333333</v>
      </c>
    </row>
    <row r="45" spans="1:9" ht="15" customHeight="1" x14ac:dyDescent="0.25">
      <c r="A45" s="2" t="s">
        <v>117</v>
      </c>
      <c r="B45" s="2">
        <v>221</v>
      </c>
      <c r="C45" s="7">
        <v>4.9000000000000004</v>
      </c>
      <c r="D45" s="7">
        <v>5</v>
      </c>
      <c r="E45" s="7">
        <v>4.95</v>
      </c>
      <c r="F45" s="7">
        <v>4.87</v>
      </c>
      <c r="G45" s="7">
        <v>4.99</v>
      </c>
      <c r="H45" s="7">
        <v>4.92</v>
      </c>
      <c r="I45" s="8">
        <f t="shared" si="0"/>
        <v>4.9383333333333335</v>
      </c>
    </row>
    <row r="46" spans="1:9" ht="15" customHeight="1" x14ac:dyDescent="0.25">
      <c r="A46" s="2" t="s">
        <v>119</v>
      </c>
      <c r="B46" s="2">
        <v>70</v>
      </c>
      <c r="C46" s="7">
        <v>4.82</v>
      </c>
      <c r="D46" s="7">
        <v>4.9000000000000004</v>
      </c>
      <c r="E46" s="7">
        <v>4.92</v>
      </c>
      <c r="F46" s="7">
        <v>5</v>
      </c>
      <c r="G46" s="7">
        <v>4.9800000000000004</v>
      </c>
      <c r="H46" s="7">
        <v>4.92</v>
      </c>
      <c r="I46" s="8">
        <f t="shared" si="0"/>
        <v>4.9233333333333329</v>
      </c>
    </row>
    <row r="47" spans="1:9" ht="15" customHeight="1" x14ac:dyDescent="0.25">
      <c r="A47" s="2" t="s">
        <v>121</v>
      </c>
      <c r="B47" s="2">
        <v>139</v>
      </c>
      <c r="C47" s="7">
        <v>4.9400000000000004</v>
      </c>
      <c r="D47" s="7">
        <v>5</v>
      </c>
      <c r="E47" s="7">
        <v>4.9400000000000004</v>
      </c>
      <c r="F47" s="7">
        <v>5</v>
      </c>
      <c r="G47" s="7">
        <v>4.95</v>
      </c>
      <c r="H47" s="7">
        <v>5</v>
      </c>
      <c r="I47" s="8">
        <f t="shared" si="0"/>
        <v>4.9716666666666667</v>
      </c>
    </row>
    <row r="48" spans="1:9" ht="15" customHeight="1" x14ac:dyDescent="0.25">
      <c r="A48" s="2" t="s">
        <v>123</v>
      </c>
      <c r="B48" s="2">
        <v>176</v>
      </c>
      <c r="C48" s="7">
        <v>4.91</v>
      </c>
      <c r="D48" s="7">
        <v>4.9400000000000004</v>
      </c>
      <c r="E48" s="7">
        <v>4.91</v>
      </c>
      <c r="F48" s="7">
        <v>4.9800000000000004</v>
      </c>
      <c r="G48" s="7">
        <v>4.79</v>
      </c>
      <c r="H48" s="7">
        <v>5</v>
      </c>
      <c r="I48" s="8">
        <f t="shared" si="0"/>
        <v>4.9216666666666669</v>
      </c>
    </row>
    <row r="49" spans="1:9" ht="15" customHeight="1" x14ac:dyDescent="0.25">
      <c r="A49" s="2" t="s">
        <v>125</v>
      </c>
      <c r="B49" s="2">
        <v>83</v>
      </c>
      <c r="C49" s="7">
        <v>4.97</v>
      </c>
      <c r="D49" s="7">
        <v>4.9800000000000004</v>
      </c>
      <c r="E49" s="7">
        <v>4.97</v>
      </c>
      <c r="F49" s="7">
        <v>4.95</v>
      </c>
      <c r="G49" s="7">
        <v>4.9000000000000004</v>
      </c>
      <c r="H49" s="7">
        <v>4.95</v>
      </c>
      <c r="I49" s="8">
        <f t="shared" si="0"/>
        <v>4.9533333333333323</v>
      </c>
    </row>
    <row r="50" spans="1:9" ht="15" customHeight="1" x14ac:dyDescent="0.25">
      <c r="A50" s="2" t="s">
        <v>127</v>
      </c>
      <c r="B50" s="2">
        <v>147</v>
      </c>
      <c r="C50" s="7">
        <v>4.95</v>
      </c>
      <c r="D50" s="7">
        <v>4.95</v>
      </c>
      <c r="E50" s="7">
        <v>4.95</v>
      </c>
      <c r="F50" s="7">
        <v>4.93</v>
      </c>
      <c r="G50" s="7">
        <v>4.93</v>
      </c>
      <c r="H50" s="7">
        <v>5</v>
      </c>
      <c r="I50" s="8">
        <f t="shared" si="0"/>
        <v>4.9516666666666671</v>
      </c>
    </row>
    <row r="51" spans="1:9" ht="15" customHeight="1" x14ac:dyDescent="0.25">
      <c r="A51" s="2" t="s">
        <v>129</v>
      </c>
      <c r="B51" s="2">
        <v>119</v>
      </c>
      <c r="C51" s="7">
        <v>4.91</v>
      </c>
      <c r="D51" s="7">
        <v>5</v>
      </c>
      <c r="E51" s="7">
        <v>4.91</v>
      </c>
      <c r="F51" s="7">
        <v>4.97</v>
      </c>
      <c r="G51" s="7">
        <v>4.8899999999999997</v>
      </c>
      <c r="H51" s="7">
        <v>4.9000000000000004</v>
      </c>
      <c r="I51" s="8">
        <f t="shared" si="0"/>
        <v>4.93</v>
      </c>
    </row>
    <row r="52" spans="1:9" ht="15" customHeight="1" x14ac:dyDescent="0.25">
      <c r="A52" s="2" t="s">
        <v>131</v>
      </c>
      <c r="B52" s="2">
        <v>96</v>
      </c>
      <c r="C52" s="7">
        <v>4.92</v>
      </c>
      <c r="D52" s="7">
        <v>5</v>
      </c>
      <c r="E52" s="7">
        <v>4.96</v>
      </c>
      <c r="F52" s="7">
        <v>4.95</v>
      </c>
      <c r="G52" s="7">
        <v>4.91</v>
      </c>
      <c r="H52" s="7">
        <v>5</v>
      </c>
      <c r="I52" s="8">
        <f t="shared" si="0"/>
        <v>4.9566666666666661</v>
      </c>
    </row>
    <row r="53" spans="1:9" ht="15" customHeight="1" x14ac:dyDescent="0.25">
      <c r="A53" s="2" t="s">
        <v>133</v>
      </c>
      <c r="B53" s="2">
        <v>159</v>
      </c>
      <c r="C53" s="7">
        <v>4.99</v>
      </c>
      <c r="D53" s="7">
        <v>4.9400000000000004</v>
      </c>
      <c r="E53" s="7">
        <v>4.8600000000000003</v>
      </c>
      <c r="F53" s="7">
        <v>4.9400000000000004</v>
      </c>
      <c r="G53" s="7">
        <v>5</v>
      </c>
      <c r="H53" s="7">
        <v>4.93</v>
      </c>
      <c r="I53" s="8">
        <f t="shared" si="0"/>
        <v>4.9433333333333334</v>
      </c>
    </row>
    <row r="54" spans="1:9" ht="15" customHeight="1" x14ac:dyDescent="0.25">
      <c r="A54" s="2" t="s">
        <v>135</v>
      </c>
      <c r="B54" s="2">
        <v>54</v>
      </c>
      <c r="C54" s="7">
        <v>4.99</v>
      </c>
      <c r="D54" s="7">
        <v>5</v>
      </c>
      <c r="E54" s="7">
        <v>4.9800000000000004</v>
      </c>
      <c r="F54" s="7">
        <v>5</v>
      </c>
      <c r="G54" s="7">
        <v>4.93</v>
      </c>
      <c r="H54" s="7">
        <v>4.91</v>
      </c>
      <c r="I54" s="8">
        <f t="shared" si="0"/>
        <v>4.9683333333333328</v>
      </c>
    </row>
    <row r="55" spans="1:9" ht="15" customHeight="1" x14ac:dyDescent="0.25">
      <c r="A55" s="2" t="s">
        <v>137</v>
      </c>
      <c r="B55" s="2">
        <v>27</v>
      </c>
      <c r="C55" s="7">
        <v>4.8899999999999997</v>
      </c>
      <c r="D55" s="7">
        <v>4.9000000000000004</v>
      </c>
      <c r="E55" s="7">
        <v>4.84</v>
      </c>
      <c r="F55" s="7">
        <v>4.97</v>
      </c>
      <c r="G55" s="7">
        <v>4.99</v>
      </c>
      <c r="H55" s="7">
        <v>4.96</v>
      </c>
      <c r="I55" s="8">
        <f t="shared" si="0"/>
        <v>4.9249999999999998</v>
      </c>
    </row>
    <row r="56" spans="1:9" ht="15" customHeight="1" x14ac:dyDescent="0.25">
      <c r="A56" s="2" t="s">
        <v>139</v>
      </c>
      <c r="B56" s="2">
        <v>135</v>
      </c>
      <c r="C56" s="7">
        <v>4.87</v>
      </c>
      <c r="D56" s="7">
        <v>4.8899999999999997</v>
      </c>
      <c r="E56" s="7">
        <v>4.95</v>
      </c>
      <c r="F56" s="7">
        <v>4.9400000000000004</v>
      </c>
      <c r="G56" s="7">
        <v>5</v>
      </c>
      <c r="H56" s="7">
        <v>4.97</v>
      </c>
      <c r="I56" s="8">
        <f t="shared" si="0"/>
        <v>4.9366666666666665</v>
      </c>
    </row>
    <row r="57" spans="1:9" ht="15" customHeight="1" x14ac:dyDescent="0.25">
      <c r="A57" s="2" t="s">
        <v>141</v>
      </c>
      <c r="B57" s="2">
        <v>152</v>
      </c>
      <c r="C57" s="7">
        <v>4.88</v>
      </c>
      <c r="D57" s="7">
        <v>4.95</v>
      </c>
      <c r="E57" s="7">
        <v>4.9400000000000004</v>
      </c>
      <c r="F57" s="7">
        <v>4.91</v>
      </c>
      <c r="G57" s="7">
        <v>4.91</v>
      </c>
      <c r="H57" s="7">
        <v>5</v>
      </c>
      <c r="I57" s="8">
        <f t="shared" si="0"/>
        <v>4.9316666666666666</v>
      </c>
    </row>
    <row r="58" spans="1:9" ht="15" customHeight="1" x14ac:dyDescent="0.25">
      <c r="A58" s="2" t="s">
        <v>143</v>
      </c>
      <c r="B58" s="2">
        <v>67</v>
      </c>
      <c r="C58" s="7">
        <v>4.95</v>
      </c>
      <c r="D58" s="7">
        <v>5</v>
      </c>
      <c r="E58" s="7">
        <v>4.92</v>
      </c>
      <c r="F58" s="7">
        <v>4.8499999999999996</v>
      </c>
      <c r="G58" s="7">
        <v>4.88</v>
      </c>
      <c r="H58" s="7">
        <v>4.8899999999999997</v>
      </c>
      <c r="I58" s="8">
        <f t="shared" si="0"/>
        <v>4.915</v>
      </c>
    </row>
    <row r="59" spans="1:9" ht="15" customHeight="1" x14ac:dyDescent="0.25">
      <c r="A59" s="2" t="s">
        <v>145</v>
      </c>
      <c r="B59" s="2">
        <v>110</v>
      </c>
      <c r="C59" s="7">
        <v>4.9000000000000004</v>
      </c>
      <c r="D59" s="7">
        <v>4.91</v>
      </c>
      <c r="E59" s="7">
        <v>4.95</v>
      </c>
      <c r="F59" s="7">
        <v>5</v>
      </c>
      <c r="G59" s="7">
        <v>4.97</v>
      </c>
      <c r="H59" s="7">
        <v>5</v>
      </c>
      <c r="I59" s="8">
        <f t="shared" si="0"/>
        <v>4.9550000000000001</v>
      </c>
    </row>
    <row r="60" spans="1:9" ht="15" customHeight="1" x14ac:dyDescent="0.25">
      <c r="A60" s="2" t="s">
        <v>147</v>
      </c>
      <c r="B60" s="2">
        <v>179</v>
      </c>
      <c r="C60" s="7">
        <v>4.93</v>
      </c>
      <c r="D60" s="7">
        <v>4.93</v>
      </c>
      <c r="E60" s="7">
        <v>4.8899999999999997</v>
      </c>
      <c r="F60" s="7">
        <v>4.83</v>
      </c>
      <c r="G60" s="7">
        <v>4.93</v>
      </c>
      <c r="H60" s="7">
        <v>4.97</v>
      </c>
      <c r="I60" s="8">
        <f t="shared" si="0"/>
        <v>4.9133333333333331</v>
      </c>
    </row>
    <row r="61" spans="1:9" ht="15" customHeight="1" x14ac:dyDescent="0.25">
      <c r="A61" s="2" t="s">
        <v>149</v>
      </c>
      <c r="B61" s="2">
        <v>131</v>
      </c>
      <c r="C61" s="7">
        <v>4.84</v>
      </c>
      <c r="D61" s="7">
        <v>4.87</v>
      </c>
      <c r="E61" s="7">
        <v>4.97</v>
      </c>
      <c r="F61" s="7">
        <v>4.92</v>
      </c>
      <c r="G61" s="7">
        <v>4.8499999999999996</v>
      </c>
      <c r="H61" s="7">
        <v>5</v>
      </c>
      <c r="I61" s="8">
        <f t="shared" si="0"/>
        <v>4.9083333333333341</v>
      </c>
    </row>
    <row r="62" spans="1:9" ht="15" customHeight="1" x14ac:dyDescent="0.25">
      <c r="A62" s="2" t="s">
        <v>151</v>
      </c>
      <c r="B62" s="2">
        <v>152</v>
      </c>
      <c r="C62" s="7">
        <v>5</v>
      </c>
      <c r="D62" s="7">
        <v>4.91</v>
      </c>
      <c r="E62" s="7">
        <v>4.96</v>
      </c>
      <c r="F62" s="7">
        <v>4.9000000000000004</v>
      </c>
      <c r="G62" s="7">
        <v>4.93</v>
      </c>
      <c r="H62" s="7">
        <v>4.91</v>
      </c>
      <c r="I62" s="8">
        <f t="shared" si="0"/>
        <v>4.9350000000000005</v>
      </c>
    </row>
    <row r="63" spans="1:9" ht="15" customHeight="1" x14ac:dyDescent="0.25">
      <c r="A63" s="2" t="s">
        <v>153</v>
      </c>
      <c r="B63" s="2">
        <v>162</v>
      </c>
      <c r="C63" s="7">
        <v>5</v>
      </c>
      <c r="D63" s="7">
        <v>4.87</v>
      </c>
      <c r="E63" s="7">
        <v>4.92</v>
      </c>
      <c r="F63" s="7">
        <v>4.82</v>
      </c>
      <c r="G63" s="7">
        <v>4.8099999999999996</v>
      </c>
      <c r="H63" s="7">
        <v>4.93</v>
      </c>
      <c r="I63" s="8">
        <f t="shared" si="0"/>
        <v>4.8916666666666666</v>
      </c>
    </row>
    <row r="64" spans="1:9" ht="15" customHeight="1" x14ac:dyDescent="0.25">
      <c r="A64" s="2" t="s">
        <v>155</v>
      </c>
      <c r="B64" s="2">
        <v>187</v>
      </c>
      <c r="C64" s="7">
        <v>4.9400000000000004</v>
      </c>
      <c r="D64" s="7">
        <v>4.9000000000000004</v>
      </c>
      <c r="E64" s="7">
        <v>4.87</v>
      </c>
      <c r="F64" s="7">
        <v>4.93</v>
      </c>
      <c r="G64" s="7">
        <v>4.92</v>
      </c>
      <c r="H64" s="7">
        <v>4.79</v>
      </c>
      <c r="I64" s="8">
        <f t="shared" si="0"/>
        <v>4.8916666666666666</v>
      </c>
    </row>
    <row r="65" spans="1:9" ht="15" customHeight="1" x14ac:dyDescent="0.25">
      <c r="A65" s="2" t="s">
        <v>157</v>
      </c>
      <c r="B65" s="2">
        <v>163</v>
      </c>
      <c r="C65" s="7">
        <v>4.88</v>
      </c>
      <c r="D65" s="7">
        <v>4.78</v>
      </c>
      <c r="E65" s="7">
        <v>4.8899999999999997</v>
      </c>
      <c r="F65" s="7">
        <v>5</v>
      </c>
      <c r="G65" s="7">
        <v>4.95</v>
      </c>
      <c r="H65" s="7">
        <v>5</v>
      </c>
      <c r="I65" s="8">
        <f t="shared" si="0"/>
        <v>4.916666666666667</v>
      </c>
    </row>
    <row r="66" spans="1:9" ht="15" customHeight="1" x14ac:dyDescent="0.25">
      <c r="A66" s="2" t="s">
        <v>159</v>
      </c>
      <c r="B66" s="2">
        <v>74</v>
      </c>
      <c r="C66" s="7">
        <v>5</v>
      </c>
      <c r="D66" s="7">
        <v>4.8899999999999997</v>
      </c>
      <c r="E66" s="7">
        <v>4.95</v>
      </c>
      <c r="F66" s="7">
        <v>4.88</v>
      </c>
      <c r="G66" s="7">
        <v>4.91</v>
      </c>
      <c r="H66" s="7">
        <v>4.9000000000000004</v>
      </c>
      <c r="I66" s="8">
        <f t="shared" si="0"/>
        <v>4.9216666666666669</v>
      </c>
    </row>
    <row r="67" spans="1:9" ht="15" customHeight="1" x14ac:dyDescent="0.25">
      <c r="A67" s="2" t="s">
        <v>161</v>
      </c>
      <c r="B67" s="2">
        <v>98</v>
      </c>
      <c r="C67" s="7">
        <v>5</v>
      </c>
      <c r="D67" s="7">
        <v>4.8499999999999996</v>
      </c>
      <c r="E67" s="7">
        <v>4.88</v>
      </c>
      <c r="F67" s="7">
        <v>4.93</v>
      </c>
      <c r="G67" s="7">
        <v>5</v>
      </c>
      <c r="H67" s="7">
        <v>4.84</v>
      </c>
      <c r="I67" s="8">
        <f t="shared" si="0"/>
        <v>4.916666666666667</v>
      </c>
    </row>
    <row r="68" spans="1:9" ht="15" customHeight="1" x14ac:dyDescent="0.25">
      <c r="A68" s="2" t="s">
        <v>163</v>
      </c>
      <c r="B68" s="2">
        <v>204</v>
      </c>
      <c r="C68" s="7">
        <v>4.92</v>
      </c>
      <c r="D68" s="7">
        <v>4.95</v>
      </c>
      <c r="E68" s="7">
        <v>4.88</v>
      </c>
      <c r="F68" s="7">
        <v>4.88</v>
      </c>
      <c r="G68" s="7">
        <v>4.93</v>
      </c>
      <c r="H68" s="7">
        <v>4.91</v>
      </c>
      <c r="I68" s="8">
        <f t="shared" si="0"/>
        <v>4.9116666666666662</v>
      </c>
    </row>
    <row r="69" spans="1:9" ht="15" customHeight="1" x14ac:dyDescent="0.25">
      <c r="A69" s="2" t="s">
        <v>165</v>
      </c>
      <c r="B69" s="2">
        <v>148</v>
      </c>
      <c r="C69" s="7">
        <v>4.8600000000000003</v>
      </c>
      <c r="D69" s="7">
        <v>4.99</v>
      </c>
      <c r="E69" s="7">
        <v>4.96</v>
      </c>
      <c r="F69" s="7">
        <v>4.9800000000000004</v>
      </c>
      <c r="G69" s="7">
        <v>4.79</v>
      </c>
      <c r="H69" s="7">
        <v>5</v>
      </c>
      <c r="I69" s="8">
        <f t="shared" ref="I69:I132" si="1">AVERAGE(C69:H69)</f>
        <v>4.9300000000000006</v>
      </c>
    </row>
    <row r="70" spans="1:9" ht="15" customHeight="1" x14ac:dyDescent="0.25">
      <c r="A70" s="2" t="s">
        <v>167</v>
      </c>
      <c r="B70" s="2">
        <v>170</v>
      </c>
      <c r="C70" s="7">
        <v>4.95</v>
      </c>
      <c r="D70" s="7">
        <v>5</v>
      </c>
      <c r="E70" s="7">
        <v>5</v>
      </c>
      <c r="F70" s="7">
        <v>5</v>
      </c>
      <c r="G70" s="7">
        <v>5</v>
      </c>
      <c r="H70" s="7">
        <v>4.9400000000000004</v>
      </c>
      <c r="I70" s="8">
        <f t="shared" si="1"/>
        <v>4.9816666666666665</v>
      </c>
    </row>
    <row r="71" spans="1:9" ht="15" customHeight="1" x14ac:dyDescent="0.25">
      <c r="A71" s="2" t="s">
        <v>169</v>
      </c>
      <c r="B71" s="2">
        <v>118</v>
      </c>
      <c r="C71" s="7">
        <v>4.8600000000000003</v>
      </c>
      <c r="D71" s="7">
        <v>4.92</v>
      </c>
      <c r="E71" s="7">
        <v>4.9400000000000004</v>
      </c>
      <c r="F71" s="7">
        <v>5</v>
      </c>
      <c r="G71" s="7">
        <v>4.9400000000000004</v>
      </c>
      <c r="H71" s="7">
        <v>4.9000000000000004</v>
      </c>
      <c r="I71" s="8">
        <f t="shared" si="1"/>
        <v>4.9266666666666667</v>
      </c>
    </row>
    <row r="72" spans="1:9" ht="15" customHeight="1" x14ac:dyDescent="0.25">
      <c r="A72" s="2" t="s">
        <v>171</v>
      </c>
      <c r="B72" s="2">
        <v>24</v>
      </c>
      <c r="C72" s="7">
        <v>4.91</v>
      </c>
      <c r="D72" s="7">
        <v>4.8600000000000003</v>
      </c>
      <c r="E72" s="7">
        <v>4.87</v>
      </c>
      <c r="F72" s="7">
        <v>4.8600000000000003</v>
      </c>
      <c r="G72" s="7">
        <v>5</v>
      </c>
      <c r="H72" s="7">
        <v>4.9400000000000004</v>
      </c>
      <c r="I72" s="8">
        <f t="shared" si="1"/>
        <v>4.9066666666666672</v>
      </c>
    </row>
    <row r="73" spans="1:9" ht="15" customHeight="1" x14ac:dyDescent="0.25">
      <c r="A73" s="2" t="s">
        <v>173</v>
      </c>
      <c r="B73" s="2">
        <v>62</v>
      </c>
      <c r="C73" s="7">
        <v>4.97</v>
      </c>
      <c r="D73" s="7">
        <v>4.88</v>
      </c>
      <c r="E73" s="7">
        <v>4.9400000000000004</v>
      </c>
      <c r="F73" s="7">
        <v>4.8899999999999997</v>
      </c>
      <c r="G73" s="7">
        <v>4.93</v>
      </c>
      <c r="H73" s="7">
        <v>4.9000000000000004</v>
      </c>
      <c r="I73" s="8">
        <f t="shared" si="1"/>
        <v>4.918333333333333</v>
      </c>
    </row>
    <row r="74" spans="1:9" ht="15" customHeight="1" x14ac:dyDescent="0.25">
      <c r="A74" s="2" t="s">
        <v>175</v>
      </c>
      <c r="B74" s="2">
        <v>210</v>
      </c>
      <c r="C74" s="7">
        <v>4.97</v>
      </c>
      <c r="D74" s="7">
        <v>4.92</v>
      </c>
      <c r="E74" s="7">
        <v>4.8899999999999997</v>
      </c>
      <c r="F74" s="7">
        <v>5</v>
      </c>
      <c r="G74" s="7">
        <v>5</v>
      </c>
      <c r="H74" s="7">
        <v>4.96</v>
      </c>
      <c r="I74" s="8">
        <f t="shared" si="1"/>
        <v>4.956666666666667</v>
      </c>
    </row>
    <row r="75" spans="1:9" ht="15" customHeight="1" x14ac:dyDescent="0.25">
      <c r="A75" s="2" t="s">
        <v>177</v>
      </c>
      <c r="B75" s="2">
        <v>255</v>
      </c>
      <c r="C75" s="7">
        <v>2.97</v>
      </c>
      <c r="D75" s="7">
        <v>2.78</v>
      </c>
      <c r="E75" s="7">
        <v>2.7</v>
      </c>
      <c r="F75" s="7">
        <v>3.27</v>
      </c>
      <c r="G75" s="7">
        <v>3.11</v>
      </c>
      <c r="H75" s="7">
        <v>3.12</v>
      </c>
      <c r="I75" s="8">
        <f t="shared" si="1"/>
        <v>2.9916666666666667</v>
      </c>
    </row>
    <row r="76" spans="1:9" ht="15" customHeight="1" x14ac:dyDescent="0.25">
      <c r="A76" s="2" t="s">
        <v>179</v>
      </c>
      <c r="B76" s="2">
        <v>139</v>
      </c>
      <c r="C76" s="7">
        <v>5</v>
      </c>
      <c r="D76" s="7">
        <v>4.97</v>
      </c>
      <c r="E76" s="7">
        <v>4.9800000000000004</v>
      </c>
      <c r="F76" s="7">
        <v>4.92</v>
      </c>
      <c r="G76" s="7">
        <v>4.8899999999999997</v>
      </c>
      <c r="H76" s="7">
        <v>4.97</v>
      </c>
      <c r="I76" s="8">
        <f t="shared" si="1"/>
        <v>4.9549999999999992</v>
      </c>
    </row>
    <row r="77" spans="1:9" ht="15" customHeight="1" x14ac:dyDescent="0.25">
      <c r="A77" s="2" t="s">
        <v>181</v>
      </c>
      <c r="B77" s="2">
        <v>126</v>
      </c>
      <c r="C77" s="7">
        <v>4.91</v>
      </c>
      <c r="D77" s="7">
        <v>4.87</v>
      </c>
      <c r="E77" s="7">
        <v>4.9000000000000004</v>
      </c>
      <c r="F77" s="7">
        <v>4.8899999999999997</v>
      </c>
      <c r="G77" s="7">
        <v>4.96</v>
      </c>
      <c r="H77" s="7">
        <v>4.87</v>
      </c>
      <c r="I77" s="8">
        <f t="shared" si="1"/>
        <v>4.9000000000000004</v>
      </c>
    </row>
    <row r="78" spans="1:9" ht="15" customHeight="1" x14ac:dyDescent="0.25">
      <c r="A78" s="2" t="s">
        <v>183</v>
      </c>
      <c r="B78" s="2">
        <v>125</v>
      </c>
      <c r="C78" s="7">
        <v>4.91</v>
      </c>
      <c r="D78" s="7">
        <v>4.88</v>
      </c>
      <c r="E78" s="7">
        <v>4.95</v>
      </c>
      <c r="F78" s="7">
        <v>5</v>
      </c>
      <c r="G78" s="7">
        <v>5</v>
      </c>
      <c r="H78" s="7">
        <v>4.92</v>
      </c>
      <c r="I78" s="8">
        <f t="shared" si="1"/>
        <v>4.9433333333333325</v>
      </c>
    </row>
    <row r="79" spans="1:9" ht="15" customHeight="1" x14ac:dyDescent="0.25">
      <c r="A79" s="2" t="s">
        <v>185</v>
      </c>
      <c r="B79" s="2">
        <v>174</v>
      </c>
      <c r="C79" s="7">
        <v>4.8899999999999997</v>
      </c>
      <c r="D79" s="7">
        <v>4.9000000000000004</v>
      </c>
      <c r="E79" s="7">
        <v>4.92</v>
      </c>
      <c r="F79" s="7">
        <v>4.99</v>
      </c>
      <c r="G79" s="7">
        <v>4.9400000000000004</v>
      </c>
      <c r="H79" s="7">
        <v>4.9400000000000004</v>
      </c>
      <c r="I79" s="8">
        <f t="shared" si="1"/>
        <v>4.9300000000000006</v>
      </c>
    </row>
    <row r="80" spans="1:9" ht="15" customHeight="1" x14ac:dyDescent="0.25">
      <c r="A80" s="2" t="s">
        <v>187</v>
      </c>
      <c r="B80" s="2">
        <v>50</v>
      </c>
      <c r="C80" s="7">
        <v>3.84</v>
      </c>
      <c r="D80" s="7">
        <v>3.2</v>
      </c>
      <c r="E80" s="7">
        <v>3.57</v>
      </c>
      <c r="F80" s="7">
        <v>3.36</v>
      </c>
      <c r="G80" s="7">
        <v>3.55</v>
      </c>
      <c r="H80" s="7">
        <v>3.08</v>
      </c>
      <c r="I80" s="8">
        <f t="shared" si="1"/>
        <v>3.4333333333333336</v>
      </c>
    </row>
    <row r="81" spans="1:9" ht="15" customHeight="1" x14ac:dyDescent="0.25">
      <c r="A81" s="2" t="s">
        <v>189</v>
      </c>
      <c r="B81" s="2">
        <v>80</v>
      </c>
      <c r="C81" s="7">
        <v>4.96</v>
      </c>
      <c r="D81" s="7">
        <v>4.96</v>
      </c>
      <c r="E81" s="7">
        <v>5</v>
      </c>
      <c r="F81" s="7">
        <v>4.88</v>
      </c>
      <c r="G81" s="7">
        <v>4.97</v>
      </c>
      <c r="H81" s="7">
        <v>4.93</v>
      </c>
      <c r="I81" s="8">
        <f t="shared" si="1"/>
        <v>4.95</v>
      </c>
    </row>
    <row r="82" spans="1:9" ht="15" customHeight="1" x14ac:dyDescent="0.25">
      <c r="A82" s="2" t="s">
        <v>191</v>
      </c>
      <c r="B82" s="2">
        <v>102</v>
      </c>
      <c r="C82" s="7">
        <v>4.8899999999999997</v>
      </c>
      <c r="D82" s="7">
        <v>5</v>
      </c>
      <c r="E82" s="7">
        <v>4.95</v>
      </c>
      <c r="F82" s="7">
        <v>4.96</v>
      </c>
      <c r="G82" s="7">
        <v>4.8099999999999996</v>
      </c>
      <c r="H82" s="7">
        <v>4.92</v>
      </c>
      <c r="I82" s="8">
        <f t="shared" si="1"/>
        <v>4.9216666666666669</v>
      </c>
    </row>
    <row r="83" spans="1:9" ht="15" customHeight="1" x14ac:dyDescent="0.25">
      <c r="A83" s="2" t="s">
        <v>193</v>
      </c>
      <c r="B83" s="2">
        <v>193</v>
      </c>
      <c r="C83" s="7">
        <v>4.88</v>
      </c>
      <c r="D83" s="7">
        <v>4.95</v>
      </c>
      <c r="E83" s="7">
        <v>4.8899999999999997</v>
      </c>
      <c r="F83" s="7">
        <v>4.9800000000000004</v>
      </c>
      <c r="G83" s="7">
        <v>4.92</v>
      </c>
      <c r="H83" s="7">
        <v>4.97</v>
      </c>
      <c r="I83" s="8">
        <f t="shared" si="1"/>
        <v>4.9316666666666658</v>
      </c>
    </row>
    <row r="84" spans="1:9" ht="15" customHeight="1" x14ac:dyDescent="0.25">
      <c r="A84" s="2" t="s">
        <v>195</v>
      </c>
      <c r="B84" s="2">
        <v>214</v>
      </c>
      <c r="C84" s="7">
        <v>4.9400000000000004</v>
      </c>
      <c r="D84" s="7">
        <v>4.9400000000000004</v>
      </c>
      <c r="E84" s="7">
        <v>5</v>
      </c>
      <c r="F84" s="7">
        <v>4.97</v>
      </c>
      <c r="G84" s="7">
        <v>5</v>
      </c>
      <c r="H84" s="7">
        <v>4.95</v>
      </c>
      <c r="I84" s="8">
        <f t="shared" si="1"/>
        <v>4.9666666666666668</v>
      </c>
    </row>
    <row r="85" spans="1:9" ht="15" customHeight="1" x14ac:dyDescent="0.25">
      <c r="A85" s="2" t="s">
        <v>197</v>
      </c>
      <c r="B85" s="2">
        <v>117</v>
      </c>
      <c r="C85" s="7">
        <v>3.08</v>
      </c>
      <c r="D85" s="7">
        <v>2.65</v>
      </c>
      <c r="E85" s="7">
        <v>2.27</v>
      </c>
      <c r="F85" s="7">
        <v>3.16</v>
      </c>
      <c r="G85" s="7">
        <v>2.9</v>
      </c>
      <c r="H85" s="7">
        <v>2.3199999999999998</v>
      </c>
      <c r="I85" s="8">
        <f t="shared" si="1"/>
        <v>2.73</v>
      </c>
    </row>
    <row r="86" spans="1:9" ht="15" customHeight="1" x14ac:dyDescent="0.25">
      <c r="A86" s="2" t="s">
        <v>199</v>
      </c>
      <c r="B86" s="2">
        <v>136</v>
      </c>
      <c r="C86" s="7">
        <v>4.78</v>
      </c>
      <c r="D86" s="7">
        <v>4.97</v>
      </c>
      <c r="E86" s="7">
        <v>4.8600000000000003</v>
      </c>
      <c r="F86" s="7">
        <v>5</v>
      </c>
      <c r="G86" s="7">
        <v>4.91</v>
      </c>
      <c r="H86" s="7">
        <v>4.99</v>
      </c>
      <c r="I86" s="8">
        <f t="shared" si="1"/>
        <v>4.918333333333333</v>
      </c>
    </row>
    <row r="87" spans="1:9" ht="15" customHeight="1" x14ac:dyDescent="0.25">
      <c r="A87" s="2" t="s">
        <v>201</v>
      </c>
      <c r="B87" s="2">
        <v>41</v>
      </c>
      <c r="C87" s="7">
        <v>4.87</v>
      </c>
      <c r="D87" s="7">
        <v>4.96</v>
      </c>
      <c r="E87" s="7">
        <v>4.92</v>
      </c>
      <c r="F87" s="7">
        <v>5</v>
      </c>
      <c r="G87" s="7">
        <v>4.99</v>
      </c>
      <c r="H87" s="7">
        <v>4.92</v>
      </c>
      <c r="I87" s="8">
        <f t="shared" si="1"/>
        <v>4.9433333333333342</v>
      </c>
    </row>
    <row r="88" spans="1:9" ht="15" customHeight="1" x14ac:dyDescent="0.25">
      <c r="A88" s="2" t="s">
        <v>203</v>
      </c>
      <c r="B88" s="2">
        <v>135</v>
      </c>
      <c r="C88" s="7">
        <v>4.96</v>
      </c>
      <c r="D88" s="7">
        <v>4.96</v>
      </c>
      <c r="E88" s="7">
        <v>4.97</v>
      </c>
      <c r="F88" s="7">
        <v>4.91</v>
      </c>
      <c r="G88" s="7">
        <v>5</v>
      </c>
      <c r="H88" s="7">
        <v>4.8499999999999996</v>
      </c>
      <c r="I88" s="8">
        <f t="shared" si="1"/>
        <v>4.9416666666666664</v>
      </c>
    </row>
    <row r="89" spans="1:9" ht="15" customHeight="1" x14ac:dyDescent="0.25">
      <c r="A89" s="2" t="s">
        <v>205</v>
      </c>
      <c r="B89" s="2">
        <v>60</v>
      </c>
      <c r="C89" s="7">
        <v>4.99</v>
      </c>
      <c r="D89" s="7">
        <v>5</v>
      </c>
      <c r="E89" s="7">
        <v>4.9000000000000004</v>
      </c>
      <c r="F89" s="7">
        <v>4.99</v>
      </c>
      <c r="G89" s="7">
        <v>4.95</v>
      </c>
      <c r="H89" s="7">
        <v>4.91</v>
      </c>
      <c r="I89" s="8">
        <f t="shared" si="1"/>
        <v>4.956666666666667</v>
      </c>
    </row>
    <row r="90" spans="1:9" ht="15" customHeight="1" x14ac:dyDescent="0.25">
      <c r="A90" s="2" t="s">
        <v>207</v>
      </c>
      <c r="B90" s="2">
        <v>174</v>
      </c>
      <c r="C90" s="7">
        <v>4.92</v>
      </c>
      <c r="D90" s="7">
        <v>4.99</v>
      </c>
      <c r="E90" s="7">
        <v>5</v>
      </c>
      <c r="F90" s="7">
        <v>4.97</v>
      </c>
      <c r="G90" s="7">
        <v>4.9400000000000004</v>
      </c>
      <c r="H90" s="7">
        <v>4.84</v>
      </c>
      <c r="I90" s="8">
        <f t="shared" si="1"/>
        <v>4.9433333333333334</v>
      </c>
    </row>
    <row r="91" spans="1:9" ht="15" customHeight="1" x14ac:dyDescent="0.25">
      <c r="A91" s="2" t="s">
        <v>209</v>
      </c>
      <c r="B91" s="2">
        <v>43</v>
      </c>
      <c r="C91" s="7">
        <v>5</v>
      </c>
      <c r="D91" s="7">
        <v>4.83</v>
      </c>
      <c r="E91" s="7">
        <v>4.9800000000000004</v>
      </c>
      <c r="F91" s="7">
        <v>5</v>
      </c>
      <c r="G91" s="7">
        <v>4.8899999999999997</v>
      </c>
      <c r="H91" s="7">
        <v>4.8600000000000003</v>
      </c>
      <c r="I91" s="8">
        <f t="shared" si="1"/>
        <v>4.9266666666666667</v>
      </c>
    </row>
    <row r="92" spans="1:9" ht="15" customHeight="1" x14ac:dyDescent="0.25">
      <c r="A92" s="2" t="s">
        <v>211</v>
      </c>
      <c r="B92" s="2">
        <v>189</v>
      </c>
      <c r="C92" s="7">
        <v>4.9000000000000004</v>
      </c>
      <c r="D92" s="7">
        <v>5</v>
      </c>
      <c r="E92" s="7">
        <v>4.8899999999999997</v>
      </c>
      <c r="F92" s="7">
        <v>5</v>
      </c>
      <c r="G92" s="7">
        <v>5</v>
      </c>
      <c r="H92" s="7">
        <v>5</v>
      </c>
      <c r="I92" s="8">
        <f t="shared" si="1"/>
        <v>4.9649999999999999</v>
      </c>
    </row>
    <row r="93" spans="1:9" ht="15" customHeight="1" x14ac:dyDescent="0.25">
      <c r="A93" s="2" t="s">
        <v>213</v>
      </c>
      <c r="B93" s="2">
        <v>47</v>
      </c>
      <c r="C93" s="7">
        <v>5</v>
      </c>
      <c r="D93" s="7">
        <v>4.99</v>
      </c>
      <c r="E93" s="7">
        <v>4.95</v>
      </c>
      <c r="F93" s="7">
        <v>5</v>
      </c>
      <c r="G93" s="7">
        <v>4.9400000000000004</v>
      </c>
      <c r="H93" s="7">
        <v>4.9000000000000004</v>
      </c>
      <c r="I93" s="8">
        <f t="shared" si="1"/>
        <v>4.9633333333333338</v>
      </c>
    </row>
    <row r="94" spans="1:9" ht="15" customHeight="1" x14ac:dyDescent="0.25">
      <c r="A94" s="2" t="s">
        <v>215</v>
      </c>
      <c r="B94" s="2">
        <v>149</v>
      </c>
      <c r="C94" s="7">
        <v>4.93</v>
      </c>
      <c r="D94" s="7">
        <v>4.88</v>
      </c>
      <c r="E94" s="7">
        <v>4.9400000000000004</v>
      </c>
      <c r="F94" s="7">
        <v>5</v>
      </c>
      <c r="G94" s="7">
        <v>4.87</v>
      </c>
      <c r="H94" s="7">
        <v>4.99</v>
      </c>
      <c r="I94" s="8">
        <f t="shared" si="1"/>
        <v>4.9349999999999996</v>
      </c>
    </row>
    <row r="95" spans="1:9" ht="15" customHeight="1" x14ac:dyDescent="0.25">
      <c r="A95" s="2" t="s">
        <v>217</v>
      </c>
      <c r="B95" s="2">
        <v>90</v>
      </c>
      <c r="C95" s="7">
        <v>4.95</v>
      </c>
      <c r="D95" s="7">
        <v>4.9400000000000004</v>
      </c>
      <c r="E95" s="7">
        <v>4.8899999999999997</v>
      </c>
      <c r="F95" s="7">
        <v>4.97</v>
      </c>
      <c r="G95" s="7">
        <v>4.95</v>
      </c>
      <c r="H95" s="7">
        <v>4.92</v>
      </c>
      <c r="I95" s="8">
        <f t="shared" si="1"/>
        <v>4.9366666666666665</v>
      </c>
    </row>
    <row r="96" spans="1:9" ht="15" customHeight="1" x14ac:dyDescent="0.25">
      <c r="A96" s="2" t="s">
        <v>219</v>
      </c>
      <c r="B96" s="2">
        <v>104</v>
      </c>
      <c r="C96" s="7">
        <v>2.46</v>
      </c>
      <c r="D96" s="7">
        <v>2.72</v>
      </c>
      <c r="E96" s="7">
        <v>3.19</v>
      </c>
      <c r="F96" s="7">
        <v>3.04</v>
      </c>
      <c r="G96" s="7">
        <v>2.65</v>
      </c>
      <c r="H96" s="7">
        <v>2.63</v>
      </c>
      <c r="I96" s="8">
        <f t="shared" si="1"/>
        <v>2.7816666666666667</v>
      </c>
    </row>
    <row r="97" spans="1:9" ht="15" customHeight="1" x14ac:dyDescent="0.25">
      <c r="A97" s="2" t="s">
        <v>221</v>
      </c>
      <c r="B97" s="2">
        <v>123</v>
      </c>
      <c r="C97" s="7">
        <v>4.8899999999999997</v>
      </c>
      <c r="D97" s="7">
        <v>5</v>
      </c>
      <c r="E97" s="7">
        <v>4.99</v>
      </c>
      <c r="F97" s="7">
        <v>4.96</v>
      </c>
      <c r="G97" s="7">
        <v>4.96</v>
      </c>
      <c r="H97" s="7">
        <v>4.95</v>
      </c>
      <c r="I97" s="8">
        <f t="shared" si="1"/>
        <v>4.958333333333333</v>
      </c>
    </row>
    <row r="98" spans="1:9" ht="15" customHeight="1" x14ac:dyDescent="0.25">
      <c r="A98" s="2" t="s">
        <v>223</v>
      </c>
      <c r="B98" s="2">
        <v>93</v>
      </c>
      <c r="C98" s="7">
        <v>4.8099999999999996</v>
      </c>
      <c r="D98" s="7">
        <v>4.8899999999999997</v>
      </c>
      <c r="E98" s="7">
        <v>4.93</v>
      </c>
      <c r="F98" s="7">
        <v>4.8899999999999997</v>
      </c>
      <c r="G98" s="7">
        <v>4.92</v>
      </c>
      <c r="H98" s="7">
        <v>4.97</v>
      </c>
      <c r="I98" s="8">
        <f t="shared" si="1"/>
        <v>4.9016666666666664</v>
      </c>
    </row>
    <row r="99" spans="1:9" ht="15" customHeight="1" x14ac:dyDescent="0.25">
      <c r="A99" s="2" t="s">
        <v>225</v>
      </c>
      <c r="B99" s="2">
        <v>64</v>
      </c>
      <c r="C99" s="7">
        <v>4.97</v>
      </c>
      <c r="D99" s="7">
        <v>4.96</v>
      </c>
      <c r="E99" s="7">
        <v>4.92</v>
      </c>
      <c r="F99" s="7">
        <v>4.9400000000000004</v>
      </c>
      <c r="G99" s="7">
        <v>4.9000000000000004</v>
      </c>
      <c r="H99" s="7">
        <v>4.93</v>
      </c>
      <c r="I99" s="8">
        <f t="shared" si="1"/>
        <v>4.9366666666666665</v>
      </c>
    </row>
    <row r="100" spans="1:9" ht="15" customHeight="1" x14ac:dyDescent="0.25">
      <c r="A100" s="2" t="s">
        <v>227</v>
      </c>
      <c r="B100" s="2">
        <v>228</v>
      </c>
      <c r="C100" s="7">
        <v>4.9800000000000004</v>
      </c>
      <c r="D100" s="7">
        <v>4.96</v>
      </c>
      <c r="E100" s="7">
        <v>4.8600000000000003</v>
      </c>
      <c r="F100" s="7">
        <v>4.95</v>
      </c>
      <c r="G100" s="7">
        <v>4.88</v>
      </c>
      <c r="H100" s="7">
        <v>5</v>
      </c>
      <c r="I100" s="8">
        <f t="shared" si="1"/>
        <v>4.9383333333333335</v>
      </c>
    </row>
    <row r="101" spans="1:9" ht="15" customHeight="1" x14ac:dyDescent="0.25">
      <c r="A101" s="2" t="s">
        <v>229</v>
      </c>
      <c r="B101" s="2">
        <v>143</v>
      </c>
      <c r="C101" s="7">
        <v>4.97</v>
      </c>
      <c r="D101" s="7">
        <v>4.8899999999999997</v>
      </c>
      <c r="E101" s="7">
        <v>4.9400000000000004</v>
      </c>
      <c r="F101" s="7">
        <v>5</v>
      </c>
      <c r="G101" s="7">
        <v>4.91</v>
      </c>
      <c r="H101" s="7">
        <v>4.99</v>
      </c>
      <c r="I101" s="8">
        <f t="shared" si="1"/>
        <v>4.95</v>
      </c>
    </row>
    <row r="102" spans="1:9" ht="15" customHeight="1" x14ac:dyDescent="0.25">
      <c r="A102" s="2" t="s">
        <v>231</v>
      </c>
      <c r="B102" s="2">
        <v>167</v>
      </c>
      <c r="C102" s="7">
        <v>4.97</v>
      </c>
      <c r="D102" s="7">
        <v>4.91</v>
      </c>
      <c r="E102" s="7">
        <v>4.96</v>
      </c>
      <c r="F102" s="7">
        <v>4.92</v>
      </c>
      <c r="G102" s="7">
        <v>4.9800000000000004</v>
      </c>
      <c r="H102" s="7">
        <v>4.95</v>
      </c>
      <c r="I102" s="8">
        <f t="shared" si="1"/>
        <v>4.9483333333333333</v>
      </c>
    </row>
    <row r="103" spans="1:9" ht="15" customHeight="1" x14ac:dyDescent="0.25">
      <c r="A103" s="2" t="s">
        <v>233</v>
      </c>
      <c r="B103" s="2">
        <v>222</v>
      </c>
      <c r="C103" s="7">
        <v>4.99</v>
      </c>
      <c r="D103" s="7">
        <v>4.92</v>
      </c>
      <c r="E103" s="7">
        <v>4.79</v>
      </c>
      <c r="F103" s="7">
        <v>4.9000000000000004</v>
      </c>
      <c r="G103" s="7">
        <v>4.8600000000000003</v>
      </c>
      <c r="H103" s="7">
        <v>4.8</v>
      </c>
      <c r="I103" s="8">
        <f t="shared" si="1"/>
        <v>4.8766666666666669</v>
      </c>
    </row>
    <row r="104" spans="1:9" ht="15" customHeight="1" x14ac:dyDescent="0.25">
      <c r="A104" s="2" t="s">
        <v>235</v>
      </c>
      <c r="B104" s="2">
        <v>107</v>
      </c>
      <c r="C104" s="7">
        <v>5</v>
      </c>
      <c r="D104" s="7">
        <v>4.93</v>
      </c>
      <c r="E104" s="7">
        <v>4.95</v>
      </c>
      <c r="F104" s="7">
        <v>4.84</v>
      </c>
      <c r="G104" s="7">
        <v>4.8600000000000003</v>
      </c>
      <c r="H104" s="7">
        <v>4.97</v>
      </c>
      <c r="I104" s="8">
        <f t="shared" si="1"/>
        <v>4.9249999999999998</v>
      </c>
    </row>
    <row r="105" spans="1:9" ht="15" customHeight="1" x14ac:dyDescent="0.25">
      <c r="A105" s="2" t="s">
        <v>237</v>
      </c>
      <c r="B105" s="2">
        <v>171</v>
      </c>
      <c r="C105" s="7">
        <v>4.91</v>
      </c>
      <c r="D105" s="7">
        <v>4.9400000000000004</v>
      </c>
      <c r="E105" s="7">
        <v>4.95</v>
      </c>
      <c r="F105" s="7">
        <v>4.99</v>
      </c>
      <c r="G105" s="7">
        <v>4.91</v>
      </c>
      <c r="H105" s="7">
        <v>4.9800000000000004</v>
      </c>
      <c r="I105" s="8">
        <f t="shared" si="1"/>
        <v>4.9466666666666663</v>
      </c>
    </row>
    <row r="106" spans="1:9" ht="15" customHeight="1" x14ac:dyDescent="0.25">
      <c r="A106" s="2" t="s">
        <v>239</v>
      </c>
      <c r="B106" s="2">
        <v>156</v>
      </c>
      <c r="C106" s="7">
        <v>4.99</v>
      </c>
      <c r="D106" s="7">
        <v>4.93</v>
      </c>
      <c r="E106" s="7">
        <v>4.8600000000000003</v>
      </c>
      <c r="F106" s="7">
        <v>4.95</v>
      </c>
      <c r="G106" s="7">
        <v>4.84</v>
      </c>
      <c r="H106" s="7">
        <v>4.9400000000000004</v>
      </c>
      <c r="I106" s="8">
        <f t="shared" si="1"/>
        <v>4.9183333333333339</v>
      </c>
    </row>
    <row r="107" spans="1:9" ht="15" customHeight="1" x14ac:dyDescent="0.25">
      <c r="A107" s="2" t="s">
        <v>241</v>
      </c>
      <c r="B107" s="2">
        <v>113</v>
      </c>
      <c r="C107" s="7">
        <v>4.9400000000000004</v>
      </c>
      <c r="D107" s="7">
        <v>4.91</v>
      </c>
      <c r="E107" s="7">
        <v>4.88</v>
      </c>
      <c r="F107" s="7">
        <v>4.91</v>
      </c>
      <c r="G107" s="7">
        <v>4.8899999999999997</v>
      </c>
      <c r="H107" s="7">
        <v>4.91</v>
      </c>
      <c r="I107" s="8">
        <f t="shared" si="1"/>
        <v>4.9066666666666672</v>
      </c>
    </row>
    <row r="108" spans="1:9" ht="15" customHeight="1" x14ac:dyDescent="0.25">
      <c r="A108" s="2" t="s">
        <v>243</v>
      </c>
      <c r="B108" s="2">
        <v>151</v>
      </c>
      <c r="C108" s="7">
        <v>4.82</v>
      </c>
      <c r="D108" s="7">
        <v>5</v>
      </c>
      <c r="E108" s="7">
        <v>4.91</v>
      </c>
      <c r="F108" s="7">
        <v>4.9400000000000004</v>
      </c>
      <c r="G108" s="7">
        <v>5</v>
      </c>
      <c r="H108" s="7">
        <v>4.91</v>
      </c>
      <c r="I108" s="8">
        <f t="shared" si="1"/>
        <v>4.9300000000000006</v>
      </c>
    </row>
    <row r="109" spans="1:9" ht="15" customHeight="1" x14ac:dyDescent="0.25">
      <c r="A109" s="2" t="s">
        <v>245</v>
      </c>
      <c r="B109" s="2">
        <v>91</v>
      </c>
      <c r="C109" s="7">
        <v>5</v>
      </c>
      <c r="D109" s="7">
        <v>4.9000000000000004</v>
      </c>
      <c r="E109" s="7">
        <v>4.84</v>
      </c>
      <c r="F109" s="7">
        <v>4.88</v>
      </c>
      <c r="G109" s="7">
        <v>4.92</v>
      </c>
      <c r="H109" s="7">
        <v>4.87</v>
      </c>
      <c r="I109" s="8">
        <f t="shared" si="1"/>
        <v>4.9016666666666664</v>
      </c>
    </row>
    <row r="110" spans="1:9" ht="15" customHeight="1" x14ac:dyDescent="0.25">
      <c r="A110" s="2" t="s">
        <v>247</v>
      </c>
      <c r="B110" s="2">
        <v>127</v>
      </c>
      <c r="C110" s="7">
        <v>4.99</v>
      </c>
      <c r="D110" s="7">
        <v>4.8499999999999996</v>
      </c>
      <c r="E110" s="7">
        <v>4.8600000000000003</v>
      </c>
      <c r="F110" s="7">
        <v>4.92</v>
      </c>
      <c r="G110" s="7">
        <v>4.93</v>
      </c>
      <c r="H110" s="7">
        <v>4.95</v>
      </c>
      <c r="I110" s="8">
        <f t="shared" si="1"/>
        <v>4.9166666666666661</v>
      </c>
    </row>
    <row r="111" spans="1:9" ht="15" customHeight="1" x14ac:dyDescent="0.25">
      <c r="A111" s="2" t="s">
        <v>249</v>
      </c>
      <c r="B111" s="2">
        <v>50</v>
      </c>
      <c r="C111" s="7">
        <v>5</v>
      </c>
      <c r="D111" s="7">
        <v>5</v>
      </c>
      <c r="E111" s="7">
        <v>4.8600000000000003</v>
      </c>
      <c r="F111" s="7">
        <v>4.9400000000000004</v>
      </c>
      <c r="G111" s="7">
        <v>4.9800000000000004</v>
      </c>
      <c r="H111" s="7">
        <v>4.78</v>
      </c>
      <c r="I111" s="8">
        <f t="shared" si="1"/>
        <v>4.9266666666666667</v>
      </c>
    </row>
    <row r="112" spans="1:9" ht="15" customHeight="1" x14ac:dyDescent="0.25">
      <c r="A112" s="2" t="s">
        <v>251</v>
      </c>
      <c r="B112" s="2">
        <v>110</v>
      </c>
      <c r="C112" s="7">
        <v>3.19</v>
      </c>
      <c r="D112" s="7">
        <v>2.68</v>
      </c>
      <c r="E112" s="7">
        <v>2.63</v>
      </c>
      <c r="F112" s="7">
        <v>3.65</v>
      </c>
      <c r="G112" s="7">
        <v>2.95</v>
      </c>
      <c r="H112" s="7">
        <v>2.89</v>
      </c>
      <c r="I112" s="8">
        <f t="shared" si="1"/>
        <v>2.9983333333333335</v>
      </c>
    </row>
    <row r="113" spans="1:9" ht="15" customHeight="1" x14ac:dyDescent="0.25">
      <c r="A113" s="2" t="s">
        <v>253</v>
      </c>
      <c r="B113" s="2">
        <v>145</v>
      </c>
      <c r="C113" s="7">
        <v>4.9800000000000004</v>
      </c>
      <c r="D113" s="7">
        <v>4.96</v>
      </c>
      <c r="E113" s="7">
        <v>4.87</v>
      </c>
      <c r="F113" s="7">
        <v>4.87</v>
      </c>
      <c r="G113" s="7">
        <v>4.9000000000000004</v>
      </c>
      <c r="H113" s="7">
        <v>4.8899999999999997</v>
      </c>
      <c r="I113" s="8">
        <f t="shared" si="1"/>
        <v>4.911666666666668</v>
      </c>
    </row>
    <row r="114" spans="1:9" ht="15" customHeight="1" x14ac:dyDescent="0.25">
      <c r="A114" s="2" t="s">
        <v>255</v>
      </c>
      <c r="B114" s="2">
        <v>203</v>
      </c>
      <c r="C114" s="7">
        <v>4.82</v>
      </c>
      <c r="D114" s="7">
        <v>4.87</v>
      </c>
      <c r="E114" s="7">
        <v>4.88</v>
      </c>
      <c r="F114" s="7">
        <v>5</v>
      </c>
      <c r="G114" s="7">
        <v>4.9000000000000004</v>
      </c>
      <c r="H114" s="7">
        <v>4.91</v>
      </c>
      <c r="I114" s="8">
        <f t="shared" si="1"/>
        <v>4.8966666666666665</v>
      </c>
    </row>
    <row r="115" spans="1:9" ht="15" customHeight="1" x14ac:dyDescent="0.25">
      <c r="A115" s="2" t="s">
        <v>257</v>
      </c>
      <c r="B115" s="2">
        <v>89</v>
      </c>
      <c r="C115" s="7">
        <v>5</v>
      </c>
      <c r="D115" s="7">
        <v>5</v>
      </c>
      <c r="E115" s="7">
        <v>4.92</v>
      </c>
      <c r="F115" s="7">
        <v>4.95</v>
      </c>
      <c r="G115" s="7">
        <v>4.96</v>
      </c>
      <c r="H115" s="7">
        <v>4.92</v>
      </c>
      <c r="I115" s="8">
        <f t="shared" si="1"/>
        <v>4.958333333333333</v>
      </c>
    </row>
    <row r="116" spans="1:9" ht="15" customHeight="1" x14ac:dyDescent="0.25">
      <c r="A116" s="2" t="s">
        <v>259</v>
      </c>
      <c r="B116" s="2">
        <v>146</v>
      </c>
      <c r="C116" s="7">
        <v>4.95</v>
      </c>
      <c r="D116" s="7">
        <v>4.9400000000000004</v>
      </c>
      <c r="E116" s="7">
        <v>5</v>
      </c>
      <c r="F116" s="7">
        <v>4.99</v>
      </c>
      <c r="G116" s="7">
        <v>4.8600000000000003</v>
      </c>
      <c r="H116" s="7">
        <v>4.9400000000000004</v>
      </c>
      <c r="I116" s="8">
        <f t="shared" si="1"/>
        <v>4.9466666666666672</v>
      </c>
    </row>
    <row r="117" spans="1:9" ht="15" customHeight="1" x14ac:dyDescent="0.25">
      <c r="A117" s="2" t="s">
        <v>261</v>
      </c>
      <c r="B117" s="2">
        <v>107</v>
      </c>
      <c r="C117" s="7">
        <v>4.8899999999999997</v>
      </c>
      <c r="D117" s="7">
        <v>5</v>
      </c>
      <c r="E117" s="7">
        <v>5</v>
      </c>
      <c r="F117" s="7">
        <v>4.99</v>
      </c>
      <c r="G117" s="7">
        <v>5</v>
      </c>
      <c r="H117" s="7">
        <v>4.95</v>
      </c>
      <c r="I117" s="8">
        <f t="shared" si="1"/>
        <v>4.9716666666666667</v>
      </c>
    </row>
    <row r="118" spans="1:9" ht="15" customHeight="1" x14ac:dyDescent="0.25">
      <c r="A118" s="2" t="s">
        <v>263</v>
      </c>
      <c r="B118" s="2">
        <v>171</v>
      </c>
      <c r="C118" s="7">
        <v>4.9400000000000004</v>
      </c>
      <c r="D118" s="7">
        <v>4.9000000000000004</v>
      </c>
      <c r="E118" s="7">
        <v>5</v>
      </c>
      <c r="F118" s="7">
        <v>4.9800000000000004</v>
      </c>
      <c r="G118" s="7">
        <v>5</v>
      </c>
      <c r="H118" s="7">
        <v>4.9000000000000004</v>
      </c>
      <c r="I118" s="8">
        <f t="shared" si="1"/>
        <v>4.9533333333333331</v>
      </c>
    </row>
    <row r="119" spans="1:9" ht="15" customHeight="1" x14ac:dyDescent="0.25">
      <c r="A119" s="2" t="s">
        <v>265</v>
      </c>
      <c r="B119" s="2">
        <v>132</v>
      </c>
      <c r="C119" s="7">
        <v>4.97</v>
      </c>
      <c r="D119" s="7">
        <v>4.9400000000000004</v>
      </c>
      <c r="E119" s="7">
        <v>4.93</v>
      </c>
      <c r="F119" s="7">
        <v>4.84</v>
      </c>
      <c r="G119" s="7">
        <v>5</v>
      </c>
      <c r="H119" s="7">
        <v>4.91</v>
      </c>
      <c r="I119" s="8">
        <f t="shared" si="1"/>
        <v>4.9316666666666666</v>
      </c>
    </row>
    <row r="120" spans="1:9" ht="15" customHeight="1" x14ac:dyDescent="0.25">
      <c r="A120" s="2" t="s">
        <v>267</v>
      </c>
      <c r="B120" s="2">
        <v>49</v>
      </c>
      <c r="C120" s="7">
        <v>4.8499999999999996</v>
      </c>
      <c r="D120" s="7">
        <v>4.96</v>
      </c>
      <c r="E120" s="7">
        <v>4.84</v>
      </c>
      <c r="F120" s="7">
        <v>4.95</v>
      </c>
      <c r="G120" s="7">
        <v>4.96</v>
      </c>
      <c r="H120" s="7">
        <v>5</v>
      </c>
      <c r="I120" s="8">
        <f t="shared" si="1"/>
        <v>4.9266666666666667</v>
      </c>
    </row>
    <row r="121" spans="1:9" ht="15" customHeight="1" x14ac:dyDescent="0.25">
      <c r="A121" s="2" t="s">
        <v>269</v>
      </c>
      <c r="B121" s="2">
        <v>52</v>
      </c>
      <c r="C121" s="7">
        <v>5</v>
      </c>
      <c r="D121" s="7">
        <v>4.88</v>
      </c>
      <c r="E121" s="7">
        <v>4.92</v>
      </c>
      <c r="F121" s="7">
        <v>4.95</v>
      </c>
      <c r="G121" s="7">
        <v>4.87</v>
      </c>
      <c r="H121" s="7">
        <v>4.8899999999999997</v>
      </c>
      <c r="I121" s="8">
        <f t="shared" si="1"/>
        <v>4.9183333333333339</v>
      </c>
    </row>
    <row r="122" spans="1:9" ht="15" customHeight="1" x14ac:dyDescent="0.25">
      <c r="A122" s="2" t="s">
        <v>271</v>
      </c>
      <c r="B122" s="2">
        <v>132</v>
      </c>
      <c r="C122" s="7">
        <v>3.38</v>
      </c>
      <c r="D122" s="7">
        <v>2.81</v>
      </c>
      <c r="E122" s="7">
        <v>2.41</v>
      </c>
      <c r="F122" s="7">
        <v>2.81</v>
      </c>
      <c r="G122" s="7">
        <v>3.03</v>
      </c>
      <c r="H122" s="7">
        <v>2.78</v>
      </c>
      <c r="I122" s="8">
        <f t="shared" si="1"/>
        <v>2.8699999999999997</v>
      </c>
    </row>
    <row r="123" spans="1:9" ht="15" customHeight="1" x14ac:dyDescent="0.25">
      <c r="A123" s="2" t="s">
        <v>273</v>
      </c>
      <c r="B123" s="2">
        <v>240</v>
      </c>
      <c r="C123" s="7">
        <v>4.99</v>
      </c>
      <c r="D123" s="7">
        <v>4.8499999999999996</v>
      </c>
      <c r="E123" s="7">
        <v>4.8899999999999997</v>
      </c>
      <c r="F123" s="7">
        <v>4.96</v>
      </c>
      <c r="G123" s="7">
        <v>4.93</v>
      </c>
      <c r="H123" s="7">
        <v>5</v>
      </c>
      <c r="I123" s="8">
        <f t="shared" si="1"/>
        <v>4.9366666666666665</v>
      </c>
    </row>
    <row r="124" spans="1:9" ht="15" customHeight="1" x14ac:dyDescent="0.25">
      <c r="A124" s="2" t="s">
        <v>275</v>
      </c>
      <c r="B124" s="2">
        <v>91</v>
      </c>
      <c r="C124" s="7">
        <v>4.9000000000000004</v>
      </c>
      <c r="D124" s="7">
        <v>4.95</v>
      </c>
      <c r="E124" s="7">
        <v>4.91</v>
      </c>
      <c r="F124" s="7">
        <v>5</v>
      </c>
      <c r="G124" s="7">
        <v>4.92</v>
      </c>
      <c r="H124" s="7">
        <v>4.92</v>
      </c>
      <c r="I124" s="8">
        <f t="shared" si="1"/>
        <v>4.9333333333333336</v>
      </c>
    </row>
    <row r="125" spans="1:9" ht="15" customHeight="1" x14ac:dyDescent="0.25">
      <c r="A125" s="2" t="s">
        <v>277</v>
      </c>
      <c r="B125" s="2">
        <v>45</v>
      </c>
      <c r="C125" s="7">
        <v>4.87</v>
      </c>
      <c r="D125" s="7">
        <v>5</v>
      </c>
      <c r="E125" s="7">
        <v>5</v>
      </c>
      <c r="F125" s="7">
        <v>4.97</v>
      </c>
      <c r="G125" s="7">
        <v>4.99</v>
      </c>
      <c r="H125" s="7">
        <v>5</v>
      </c>
      <c r="I125" s="8">
        <f t="shared" si="1"/>
        <v>4.9716666666666667</v>
      </c>
    </row>
    <row r="126" spans="1:9" ht="15" customHeight="1" x14ac:dyDescent="0.25">
      <c r="A126" s="2" t="s">
        <v>279</v>
      </c>
      <c r="B126" s="2">
        <v>116</v>
      </c>
      <c r="C126" s="7">
        <v>4.9000000000000004</v>
      </c>
      <c r="D126" s="7">
        <v>4.99</v>
      </c>
      <c r="E126" s="7">
        <v>4.93</v>
      </c>
      <c r="F126" s="7">
        <v>4.91</v>
      </c>
      <c r="G126" s="7">
        <v>4.97</v>
      </c>
      <c r="H126" s="7">
        <v>4.9800000000000004</v>
      </c>
      <c r="I126" s="8">
        <f t="shared" si="1"/>
        <v>4.9466666666666663</v>
      </c>
    </row>
    <row r="127" spans="1:9" ht="15" customHeight="1" x14ac:dyDescent="0.25">
      <c r="A127" s="2" t="s">
        <v>281</v>
      </c>
      <c r="B127" s="2">
        <v>63</v>
      </c>
      <c r="C127" s="7">
        <v>4.8899999999999997</v>
      </c>
      <c r="D127" s="7">
        <v>4.8499999999999996</v>
      </c>
      <c r="E127" s="7">
        <v>4.8499999999999996</v>
      </c>
      <c r="F127" s="7">
        <v>4.9400000000000004</v>
      </c>
      <c r="G127" s="7">
        <v>4.9400000000000004</v>
      </c>
      <c r="H127" s="7">
        <v>4.96</v>
      </c>
      <c r="I127" s="8">
        <f t="shared" si="1"/>
        <v>4.9050000000000002</v>
      </c>
    </row>
    <row r="128" spans="1:9" ht="15" customHeight="1" x14ac:dyDescent="0.25">
      <c r="A128" s="2" t="s">
        <v>283</v>
      </c>
      <c r="B128" s="2">
        <v>111</v>
      </c>
      <c r="C128" s="7">
        <v>4.91</v>
      </c>
      <c r="D128" s="7">
        <v>4.96</v>
      </c>
      <c r="E128" s="7">
        <v>4.91</v>
      </c>
      <c r="F128" s="7">
        <v>4.93</v>
      </c>
      <c r="G128" s="7">
        <v>4.95</v>
      </c>
      <c r="H128" s="7">
        <v>5</v>
      </c>
      <c r="I128" s="8">
        <f t="shared" si="1"/>
        <v>4.9433333333333334</v>
      </c>
    </row>
    <row r="129" spans="1:9" ht="15" customHeight="1" x14ac:dyDescent="0.25">
      <c r="A129" s="2" t="s">
        <v>285</v>
      </c>
      <c r="B129" s="2">
        <v>176</v>
      </c>
      <c r="C129" s="7">
        <v>4.95</v>
      </c>
      <c r="D129" s="7">
        <v>4.93</v>
      </c>
      <c r="E129" s="7">
        <v>5</v>
      </c>
      <c r="F129" s="7">
        <v>4.92</v>
      </c>
      <c r="G129" s="7">
        <v>4.99</v>
      </c>
      <c r="H129" s="7">
        <v>4.91</v>
      </c>
      <c r="I129" s="8">
        <f t="shared" si="1"/>
        <v>4.95</v>
      </c>
    </row>
    <row r="130" spans="1:9" ht="15" customHeight="1" x14ac:dyDescent="0.25">
      <c r="A130" s="2" t="s">
        <v>287</v>
      </c>
      <c r="B130" s="2">
        <v>112</v>
      </c>
      <c r="C130" s="7">
        <v>4.92</v>
      </c>
      <c r="D130" s="7">
        <v>4.91</v>
      </c>
      <c r="E130" s="7">
        <v>4.9800000000000004</v>
      </c>
      <c r="F130" s="7">
        <v>4.95</v>
      </c>
      <c r="G130" s="7">
        <v>4.91</v>
      </c>
      <c r="H130" s="7">
        <v>4.95</v>
      </c>
      <c r="I130" s="8">
        <f t="shared" si="1"/>
        <v>4.9366666666666665</v>
      </c>
    </row>
    <row r="131" spans="1:9" ht="15" customHeight="1" x14ac:dyDescent="0.25">
      <c r="A131" s="2" t="s">
        <v>289</v>
      </c>
      <c r="B131" s="2">
        <v>88</v>
      </c>
      <c r="C131" s="7">
        <v>4.96</v>
      </c>
      <c r="D131" s="7">
        <v>4.91</v>
      </c>
      <c r="E131" s="7">
        <v>5</v>
      </c>
      <c r="F131" s="7">
        <v>4.9000000000000004</v>
      </c>
      <c r="G131" s="7">
        <v>4.91</v>
      </c>
      <c r="H131" s="7">
        <v>4.9400000000000004</v>
      </c>
      <c r="I131" s="8">
        <f t="shared" si="1"/>
        <v>4.9366666666666674</v>
      </c>
    </row>
    <row r="132" spans="1:9" ht="15" customHeight="1" x14ac:dyDescent="0.25">
      <c r="A132" s="2" t="s">
        <v>291</v>
      </c>
      <c r="B132" s="2">
        <v>66</v>
      </c>
      <c r="C132" s="7">
        <v>2.83</v>
      </c>
      <c r="D132" s="7">
        <v>2.79</v>
      </c>
      <c r="E132" s="7">
        <v>3.77</v>
      </c>
      <c r="F132" s="7">
        <v>2.6</v>
      </c>
      <c r="G132" s="7">
        <v>3.47</v>
      </c>
      <c r="H132" s="7">
        <v>2.33</v>
      </c>
      <c r="I132" s="8">
        <f t="shared" si="1"/>
        <v>2.9649999999999999</v>
      </c>
    </row>
    <row r="133" spans="1:9" ht="15" customHeight="1" x14ac:dyDescent="0.25">
      <c r="A133" s="2" t="s">
        <v>293</v>
      </c>
      <c r="B133" s="2">
        <v>224</v>
      </c>
      <c r="C133" s="7">
        <v>5</v>
      </c>
      <c r="D133" s="7">
        <v>4.93</v>
      </c>
      <c r="E133" s="7">
        <v>4.99</v>
      </c>
      <c r="F133" s="7">
        <v>4.93</v>
      </c>
      <c r="G133" s="7">
        <v>4.99</v>
      </c>
      <c r="H133" s="7">
        <v>4.8600000000000003</v>
      </c>
      <c r="I133" s="8">
        <f t="shared" ref="I133:I196" si="2">AVERAGE(C133:H133)</f>
        <v>4.95</v>
      </c>
    </row>
    <row r="134" spans="1:9" ht="15" customHeight="1" x14ac:dyDescent="0.25">
      <c r="A134" s="2" t="s">
        <v>295</v>
      </c>
      <c r="B134" s="2">
        <v>56</v>
      </c>
      <c r="C134" s="7">
        <v>4.92</v>
      </c>
      <c r="D134" s="7">
        <v>4.88</v>
      </c>
      <c r="E134" s="7">
        <v>4.8899999999999997</v>
      </c>
      <c r="F134" s="7">
        <v>4.99</v>
      </c>
      <c r="G134" s="7">
        <v>4.9800000000000004</v>
      </c>
      <c r="H134" s="7">
        <v>5</v>
      </c>
      <c r="I134" s="8">
        <f t="shared" si="2"/>
        <v>4.9433333333333334</v>
      </c>
    </row>
    <row r="135" spans="1:9" ht="15" customHeight="1" x14ac:dyDescent="0.25">
      <c r="A135" s="2" t="s">
        <v>297</v>
      </c>
      <c r="B135" s="2">
        <v>152</v>
      </c>
      <c r="C135" s="7">
        <v>4.9800000000000004</v>
      </c>
      <c r="D135" s="7">
        <v>4.9400000000000004</v>
      </c>
      <c r="E135" s="7">
        <v>4.93</v>
      </c>
      <c r="F135" s="7">
        <v>4.87</v>
      </c>
      <c r="G135" s="7">
        <v>4.97</v>
      </c>
      <c r="H135" s="7">
        <v>5</v>
      </c>
      <c r="I135" s="8">
        <f t="shared" si="2"/>
        <v>4.9483333333333333</v>
      </c>
    </row>
    <row r="136" spans="1:9" ht="15" customHeight="1" x14ac:dyDescent="0.25">
      <c r="A136" s="2" t="s">
        <v>299</v>
      </c>
      <c r="B136" s="2">
        <v>231</v>
      </c>
      <c r="C136" s="7">
        <v>4.9400000000000004</v>
      </c>
      <c r="D136" s="7">
        <v>4.8499999999999996</v>
      </c>
      <c r="E136" s="7">
        <v>4.83</v>
      </c>
      <c r="F136" s="7">
        <v>4.96</v>
      </c>
      <c r="G136" s="7">
        <v>4.91</v>
      </c>
      <c r="H136" s="7">
        <v>4.9800000000000004</v>
      </c>
      <c r="I136" s="8">
        <f t="shared" si="2"/>
        <v>4.9116666666666662</v>
      </c>
    </row>
    <row r="137" spans="1:9" ht="15" customHeight="1" x14ac:dyDescent="0.25">
      <c r="A137" s="2" t="s">
        <v>301</v>
      </c>
      <c r="B137" s="2">
        <v>110</v>
      </c>
      <c r="C137" s="7">
        <v>4.99</v>
      </c>
      <c r="D137" s="7">
        <v>4.8600000000000003</v>
      </c>
      <c r="E137" s="7">
        <v>4.8499999999999996</v>
      </c>
      <c r="F137" s="7">
        <v>4.92</v>
      </c>
      <c r="G137" s="7">
        <v>4.95</v>
      </c>
      <c r="H137" s="7">
        <v>4.91</v>
      </c>
      <c r="I137" s="8">
        <f t="shared" si="2"/>
        <v>4.9133333333333331</v>
      </c>
    </row>
    <row r="138" spans="1:9" ht="15" customHeight="1" x14ac:dyDescent="0.25">
      <c r="A138" s="2" t="s">
        <v>303</v>
      </c>
      <c r="B138" s="2">
        <v>163</v>
      </c>
      <c r="C138" s="7">
        <v>5</v>
      </c>
      <c r="D138" s="7">
        <v>4.9400000000000004</v>
      </c>
      <c r="E138" s="7">
        <v>4.93</v>
      </c>
      <c r="F138" s="7">
        <v>4.91</v>
      </c>
      <c r="G138" s="7">
        <v>4.96</v>
      </c>
      <c r="H138" s="7">
        <v>4.9000000000000004</v>
      </c>
      <c r="I138" s="8">
        <f t="shared" si="2"/>
        <v>4.9400000000000004</v>
      </c>
    </row>
    <row r="139" spans="1:9" ht="15" customHeight="1" x14ac:dyDescent="0.25">
      <c r="A139" s="2" t="s">
        <v>305</v>
      </c>
      <c r="B139" s="2">
        <v>158</v>
      </c>
      <c r="C139" s="7">
        <v>4.9000000000000004</v>
      </c>
      <c r="D139" s="7">
        <v>4.9000000000000004</v>
      </c>
      <c r="E139" s="7">
        <v>4.96</v>
      </c>
      <c r="F139" s="7">
        <v>4.8899999999999997</v>
      </c>
      <c r="G139" s="7">
        <v>4.8099999999999996</v>
      </c>
      <c r="H139" s="7">
        <v>5</v>
      </c>
      <c r="I139" s="8">
        <f t="shared" si="2"/>
        <v>4.91</v>
      </c>
    </row>
    <row r="140" spans="1:9" ht="15" customHeight="1" x14ac:dyDescent="0.25">
      <c r="A140" s="2" t="s">
        <v>307</v>
      </c>
      <c r="B140" s="2">
        <v>21</v>
      </c>
      <c r="C140" s="7">
        <v>5</v>
      </c>
      <c r="D140" s="7">
        <v>4.9400000000000004</v>
      </c>
      <c r="E140" s="7">
        <v>4.92</v>
      </c>
      <c r="F140" s="7">
        <v>4.95</v>
      </c>
      <c r="G140" s="7">
        <v>4.9400000000000004</v>
      </c>
      <c r="H140" s="7">
        <v>5</v>
      </c>
      <c r="I140" s="8">
        <f t="shared" si="2"/>
        <v>4.9583333333333339</v>
      </c>
    </row>
    <row r="141" spans="1:9" ht="15" customHeight="1" x14ac:dyDescent="0.25">
      <c r="A141" s="2" t="s">
        <v>309</v>
      </c>
      <c r="B141" s="2">
        <v>77</v>
      </c>
      <c r="C141" s="7">
        <v>5</v>
      </c>
      <c r="D141" s="7">
        <v>4.9000000000000004</v>
      </c>
      <c r="E141" s="7">
        <v>5</v>
      </c>
      <c r="F141" s="7">
        <v>5</v>
      </c>
      <c r="G141" s="7">
        <v>4.9000000000000004</v>
      </c>
      <c r="H141" s="7">
        <v>4.95</v>
      </c>
      <c r="I141" s="8">
        <f t="shared" si="2"/>
        <v>4.958333333333333</v>
      </c>
    </row>
    <row r="142" spans="1:9" ht="15" customHeight="1" x14ac:dyDescent="0.25">
      <c r="A142" s="2" t="s">
        <v>311</v>
      </c>
      <c r="B142" s="2">
        <v>117</v>
      </c>
      <c r="C142" s="7">
        <v>4.99</v>
      </c>
      <c r="D142" s="7">
        <v>5</v>
      </c>
      <c r="E142" s="7">
        <v>4.9400000000000004</v>
      </c>
      <c r="F142" s="7">
        <v>4.99</v>
      </c>
      <c r="G142" s="7">
        <v>4.8899999999999997</v>
      </c>
      <c r="H142" s="7">
        <v>4.83</v>
      </c>
      <c r="I142" s="8">
        <f t="shared" si="2"/>
        <v>4.9400000000000004</v>
      </c>
    </row>
    <row r="143" spans="1:9" ht="15" customHeight="1" x14ac:dyDescent="0.25">
      <c r="A143" s="2" t="s">
        <v>313</v>
      </c>
      <c r="B143" s="2">
        <v>142</v>
      </c>
      <c r="C143" s="7">
        <v>4.92</v>
      </c>
      <c r="D143" s="7">
        <v>4.91</v>
      </c>
      <c r="E143" s="7">
        <v>4.96</v>
      </c>
      <c r="F143" s="7">
        <v>4.8899999999999997</v>
      </c>
      <c r="G143" s="7">
        <v>5</v>
      </c>
      <c r="H143" s="7">
        <v>4.99</v>
      </c>
      <c r="I143" s="8">
        <f t="shared" si="2"/>
        <v>4.9450000000000003</v>
      </c>
    </row>
    <row r="144" spans="1:9" ht="15" customHeight="1" x14ac:dyDescent="0.25">
      <c r="A144" s="2" t="s">
        <v>315</v>
      </c>
      <c r="B144" s="2">
        <v>227</v>
      </c>
      <c r="C144" s="7">
        <v>5</v>
      </c>
      <c r="D144" s="7">
        <v>4.96</v>
      </c>
      <c r="E144" s="7">
        <v>5</v>
      </c>
      <c r="F144" s="7">
        <v>4.9400000000000004</v>
      </c>
      <c r="G144" s="7">
        <v>4.9400000000000004</v>
      </c>
      <c r="H144" s="7">
        <v>5</v>
      </c>
      <c r="I144" s="8">
        <f t="shared" si="2"/>
        <v>4.9733333333333336</v>
      </c>
    </row>
    <row r="145" spans="1:9" ht="15" customHeight="1" x14ac:dyDescent="0.25">
      <c r="A145" s="2" t="s">
        <v>317</v>
      </c>
      <c r="B145" s="2">
        <v>119</v>
      </c>
      <c r="C145" s="7">
        <v>4.9000000000000004</v>
      </c>
      <c r="D145" s="7">
        <v>4.91</v>
      </c>
      <c r="E145" s="7">
        <v>4.8600000000000003</v>
      </c>
      <c r="F145" s="7">
        <v>4.95</v>
      </c>
      <c r="G145" s="7">
        <v>4.79</v>
      </c>
      <c r="H145" s="7">
        <v>4.99</v>
      </c>
      <c r="I145" s="8">
        <f t="shared" si="2"/>
        <v>4.8999999999999995</v>
      </c>
    </row>
    <row r="146" spans="1:9" ht="15" customHeight="1" x14ac:dyDescent="0.25">
      <c r="A146" s="2" t="s">
        <v>319</v>
      </c>
      <c r="B146" s="2">
        <v>57</v>
      </c>
      <c r="C146" s="7">
        <v>4.82</v>
      </c>
      <c r="D146" s="7">
        <v>4.9400000000000004</v>
      </c>
      <c r="E146" s="7">
        <v>4.93</v>
      </c>
      <c r="F146" s="7">
        <v>4.91</v>
      </c>
      <c r="G146" s="7">
        <v>4.91</v>
      </c>
      <c r="H146" s="7">
        <v>4.9800000000000004</v>
      </c>
      <c r="I146" s="8">
        <f t="shared" si="2"/>
        <v>4.915</v>
      </c>
    </row>
    <row r="147" spans="1:9" ht="15" customHeight="1" x14ac:dyDescent="0.25">
      <c r="A147" s="2" t="s">
        <v>321</v>
      </c>
      <c r="B147" s="2">
        <v>114</v>
      </c>
      <c r="C147" s="7">
        <v>4.9000000000000004</v>
      </c>
      <c r="D147" s="7">
        <v>4.8499999999999996</v>
      </c>
      <c r="E147" s="7">
        <v>4.9800000000000004</v>
      </c>
      <c r="F147" s="7">
        <v>4.8899999999999997</v>
      </c>
      <c r="G147" s="7">
        <v>4.92</v>
      </c>
      <c r="H147" s="7">
        <v>5</v>
      </c>
      <c r="I147" s="8">
        <f t="shared" si="2"/>
        <v>4.9233333333333329</v>
      </c>
    </row>
    <row r="148" spans="1:9" ht="15" customHeight="1" x14ac:dyDescent="0.25">
      <c r="A148" s="2" t="s">
        <v>323</v>
      </c>
      <c r="B148" s="2">
        <v>101</v>
      </c>
      <c r="C148" s="7">
        <v>4.8</v>
      </c>
      <c r="D148" s="7">
        <v>4.92</v>
      </c>
      <c r="E148" s="7">
        <v>4.99</v>
      </c>
      <c r="F148" s="7">
        <v>4.82</v>
      </c>
      <c r="G148" s="7">
        <v>4.96</v>
      </c>
      <c r="H148" s="7">
        <v>5</v>
      </c>
      <c r="I148" s="8">
        <f t="shared" si="2"/>
        <v>4.915</v>
      </c>
    </row>
    <row r="149" spans="1:9" ht="15" customHeight="1" x14ac:dyDescent="0.25">
      <c r="A149" s="2" t="s">
        <v>325</v>
      </c>
      <c r="B149" s="2">
        <v>111</v>
      </c>
      <c r="C149" s="7">
        <v>4.9800000000000004</v>
      </c>
      <c r="D149" s="7">
        <v>5</v>
      </c>
      <c r="E149" s="7">
        <v>4.95</v>
      </c>
      <c r="F149" s="7">
        <v>5</v>
      </c>
      <c r="G149" s="7">
        <v>4.95</v>
      </c>
      <c r="H149" s="7">
        <v>4.87</v>
      </c>
      <c r="I149" s="8">
        <f t="shared" si="2"/>
        <v>4.958333333333333</v>
      </c>
    </row>
    <row r="150" spans="1:9" ht="15" customHeight="1" x14ac:dyDescent="0.25">
      <c r="A150" s="2" t="s">
        <v>327</v>
      </c>
      <c r="B150" s="2">
        <v>180</v>
      </c>
      <c r="C150" s="7">
        <v>3.19</v>
      </c>
      <c r="D150" s="7">
        <v>4.03</v>
      </c>
      <c r="E150" s="7">
        <v>3.19</v>
      </c>
      <c r="F150" s="7">
        <v>3.93</v>
      </c>
      <c r="G150" s="7">
        <v>3.53</v>
      </c>
      <c r="H150" s="7">
        <v>3.7</v>
      </c>
      <c r="I150" s="8">
        <f t="shared" si="2"/>
        <v>3.5950000000000002</v>
      </c>
    </row>
    <row r="151" spans="1:9" ht="15" customHeight="1" x14ac:dyDescent="0.25">
      <c r="A151" s="2" t="s">
        <v>329</v>
      </c>
      <c r="B151" s="2">
        <v>72</v>
      </c>
      <c r="C151" s="7">
        <v>4.8899999999999997</v>
      </c>
      <c r="D151" s="7">
        <v>4.91</v>
      </c>
      <c r="E151" s="7">
        <v>4.82</v>
      </c>
      <c r="F151" s="7">
        <v>4.9000000000000004</v>
      </c>
      <c r="G151" s="7">
        <v>4.8099999999999996</v>
      </c>
      <c r="H151" s="7">
        <v>4.88</v>
      </c>
      <c r="I151" s="8">
        <f t="shared" si="2"/>
        <v>4.8683333333333332</v>
      </c>
    </row>
    <row r="152" spans="1:9" ht="15" customHeight="1" x14ac:dyDescent="0.25">
      <c r="A152" s="2" t="s">
        <v>331</v>
      </c>
      <c r="B152" s="2">
        <v>84</v>
      </c>
      <c r="C152" s="7">
        <v>4.96</v>
      </c>
      <c r="D152" s="7">
        <v>4.99</v>
      </c>
      <c r="E152" s="7">
        <v>4.97</v>
      </c>
      <c r="F152" s="7">
        <v>4.9400000000000004</v>
      </c>
      <c r="G152" s="7">
        <v>4.96</v>
      </c>
      <c r="H152" s="7">
        <v>4.95</v>
      </c>
      <c r="I152" s="8">
        <f t="shared" si="2"/>
        <v>4.9616666666666669</v>
      </c>
    </row>
    <row r="153" spans="1:9" ht="15" customHeight="1" x14ac:dyDescent="0.25">
      <c r="A153" s="2" t="s">
        <v>333</v>
      </c>
      <c r="B153" s="2">
        <v>108</v>
      </c>
      <c r="C153" s="7">
        <v>5</v>
      </c>
      <c r="D153" s="7">
        <v>4.8499999999999996</v>
      </c>
      <c r="E153" s="7">
        <v>4.95</v>
      </c>
      <c r="F153" s="7">
        <v>4.91</v>
      </c>
      <c r="G153" s="7">
        <v>4.9400000000000004</v>
      </c>
      <c r="H153" s="7">
        <v>4.99</v>
      </c>
      <c r="I153" s="8">
        <f t="shared" si="2"/>
        <v>4.9400000000000004</v>
      </c>
    </row>
    <row r="154" spans="1:9" ht="15" customHeight="1" x14ac:dyDescent="0.25">
      <c r="A154" s="2" t="s">
        <v>335</v>
      </c>
      <c r="B154" s="2">
        <v>192</v>
      </c>
      <c r="C154" s="7">
        <v>5</v>
      </c>
      <c r="D154" s="7">
        <v>4.88</v>
      </c>
      <c r="E154" s="7">
        <v>4.9800000000000004</v>
      </c>
      <c r="F154" s="7">
        <v>4.92</v>
      </c>
      <c r="G154" s="7">
        <v>4.95</v>
      </c>
      <c r="H154" s="7">
        <v>4.91</v>
      </c>
      <c r="I154" s="8">
        <f t="shared" si="2"/>
        <v>4.9400000000000004</v>
      </c>
    </row>
    <row r="155" spans="1:9" ht="15" customHeight="1" x14ac:dyDescent="0.25">
      <c r="A155" s="2" t="s">
        <v>337</v>
      </c>
      <c r="B155" s="2">
        <v>146</v>
      </c>
      <c r="C155" s="7">
        <v>4.84</v>
      </c>
      <c r="D155" s="7">
        <v>5</v>
      </c>
      <c r="E155" s="7">
        <v>4.93</v>
      </c>
      <c r="F155" s="7">
        <v>5</v>
      </c>
      <c r="G155" s="7">
        <v>4.78</v>
      </c>
      <c r="H155" s="7">
        <v>4.8600000000000003</v>
      </c>
      <c r="I155" s="8">
        <f t="shared" si="2"/>
        <v>4.9016666666666664</v>
      </c>
    </row>
    <row r="156" spans="1:9" ht="15" customHeight="1" x14ac:dyDescent="0.25">
      <c r="A156" s="2" t="s">
        <v>339</v>
      </c>
      <c r="B156" s="2">
        <v>159</v>
      </c>
      <c r="C156" s="7">
        <v>4.99</v>
      </c>
      <c r="D156" s="7">
        <v>4.96</v>
      </c>
      <c r="E156" s="7">
        <v>4.8899999999999997</v>
      </c>
      <c r="F156" s="7">
        <v>4.9800000000000004</v>
      </c>
      <c r="G156" s="7">
        <v>4.93</v>
      </c>
      <c r="H156" s="7">
        <v>4.93</v>
      </c>
      <c r="I156" s="8">
        <f t="shared" si="2"/>
        <v>4.9466666666666663</v>
      </c>
    </row>
    <row r="157" spans="1:9" ht="15" customHeight="1" x14ac:dyDescent="0.25">
      <c r="A157" s="2" t="s">
        <v>341</v>
      </c>
      <c r="B157" s="2">
        <v>89</v>
      </c>
      <c r="C157" s="7">
        <v>5</v>
      </c>
      <c r="D157" s="7">
        <v>4.9800000000000004</v>
      </c>
      <c r="E157" s="7">
        <v>4.8499999999999996</v>
      </c>
      <c r="F157" s="7">
        <v>4.8499999999999996</v>
      </c>
      <c r="G157" s="7">
        <v>4.91</v>
      </c>
      <c r="H157" s="7">
        <v>4.9400000000000004</v>
      </c>
      <c r="I157" s="8">
        <f t="shared" si="2"/>
        <v>4.9216666666666669</v>
      </c>
    </row>
    <row r="158" spans="1:9" ht="15" customHeight="1" x14ac:dyDescent="0.25">
      <c r="A158" s="2" t="s">
        <v>343</v>
      </c>
      <c r="B158" s="2">
        <v>160</v>
      </c>
      <c r="C158" s="7">
        <v>4.9400000000000004</v>
      </c>
      <c r="D158" s="7">
        <v>4.8600000000000003</v>
      </c>
      <c r="E158" s="7">
        <v>5</v>
      </c>
      <c r="F158" s="7">
        <v>4.9400000000000004</v>
      </c>
      <c r="G158" s="7">
        <v>4.91</v>
      </c>
      <c r="H158" s="7">
        <v>4.91</v>
      </c>
      <c r="I158" s="8">
        <f t="shared" si="2"/>
        <v>4.9266666666666667</v>
      </c>
    </row>
    <row r="159" spans="1:9" ht="15" customHeight="1" x14ac:dyDescent="0.25">
      <c r="A159" s="2" t="s">
        <v>345</v>
      </c>
      <c r="B159" s="2">
        <v>95</v>
      </c>
      <c r="C159" s="7">
        <v>4.91</v>
      </c>
      <c r="D159" s="7">
        <v>4.9400000000000004</v>
      </c>
      <c r="E159" s="7">
        <v>4.8499999999999996</v>
      </c>
      <c r="F159" s="7">
        <v>4.9400000000000004</v>
      </c>
      <c r="G159" s="7">
        <v>4.91</v>
      </c>
      <c r="H159" s="7">
        <v>4.99</v>
      </c>
      <c r="I159" s="8">
        <f t="shared" si="2"/>
        <v>4.9233333333333329</v>
      </c>
    </row>
    <row r="160" spans="1:9" ht="15" customHeight="1" x14ac:dyDescent="0.25">
      <c r="A160" s="2" t="s">
        <v>347</v>
      </c>
      <c r="B160" s="2">
        <v>218</v>
      </c>
      <c r="C160" s="7">
        <v>5</v>
      </c>
      <c r="D160" s="7">
        <v>4.91</v>
      </c>
      <c r="E160" s="7">
        <v>4.97</v>
      </c>
      <c r="F160" s="7">
        <v>5</v>
      </c>
      <c r="G160" s="7">
        <v>4.93</v>
      </c>
      <c r="H160" s="7">
        <v>5</v>
      </c>
      <c r="I160" s="8">
        <f t="shared" si="2"/>
        <v>4.9683333333333328</v>
      </c>
    </row>
    <row r="161" spans="1:9" ht="15" customHeight="1" x14ac:dyDescent="0.25">
      <c r="A161" s="2" t="s">
        <v>349</v>
      </c>
      <c r="B161" s="2">
        <v>128</v>
      </c>
      <c r="C161" s="7">
        <v>4.92</v>
      </c>
      <c r="D161" s="7">
        <v>4.99</v>
      </c>
      <c r="E161" s="7">
        <v>4.97</v>
      </c>
      <c r="F161" s="7">
        <v>4.9400000000000004</v>
      </c>
      <c r="G161" s="7">
        <v>4.93</v>
      </c>
      <c r="H161" s="7">
        <v>4.92</v>
      </c>
      <c r="I161" s="8">
        <f t="shared" si="2"/>
        <v>4.9450000000000003</v>
      </c>
    </row>
    <row r="162" spans="1:9" ht="15" customHeight="1" x14ac:dyDescent="0.25">
      <c r="A162" s="2" t="s">
        <v>351</v>
      </c>
      <c r="B162" s="2">
        <v>114</v>
      </c>
      <c r="C162" s="7">
        <v>5</v>
      </c>
      <c r="D162" s="7">
        <v>4.99</v>
      </c>
      <c r="E162" s="7">
        <v>4.91</v>
      </c>
      <c r="F162" s="7">
        <v>5</v>
      </c>
      <c r="G162" s="7">
        <v>4.88</v>
      </c>
      <c r="H162" s="7">
        <v>4.9400000000000004</v>
      </c>
      <c r="I162" s="8">
        <f t="shared" si="2"/>
        <v>4.9533333333333331</v>
      </c>
    </row>
    <row r="163" spans="1:9" ht="15" customHeight="1" x14ac:dyDescent="0.25">
      <c r="A163" s="2" t="s">
        <v>353</v>
      </c>
      <c r="B163" s="2">
        <v>92</v>
      </c>
      <c r="C163" s="7">
        <v>4.99</v>
      </c>
      <c r="D163" s="7">
        <v>4.99</v>
      </c>
      <c r="E163" s="7">
        <v>4.96</v>
      </c>
      <c r="F163" s="7">
        <v>5</v>
      </c>
      <c r="G163" s="7">
        <v>4.87</v>
      </c>
      <c r="H163" s="7">
        <v>4.91</v>
      </c>
      <c r="I163" s="8">
        <f t="shared" si="2"/>
        <v>4.953333333333334</v>
      </c>
    </row>
    <row r="164" spans="1:9" ht="15" customHeight="1" x14ac:dyDescent="0.25">
      <c r="A164" s="2" t="s">
        <v>355</v>
      </c>
      <c r="B164" s="2">
        <v>136</v>
      </c>
      <c r="C164" s="7">
        <v>4.9800000000000004</v>
      </c>
      <c r="D164" s="7">
        <v>5</v>
      </c>
      <c r="E164" s="7">
        <v>5</v>
      </c>
      <c r="F164" s="7">
        <v>4.92</v>
      </c>
      <c r="G164" s="7">
        <v>4.91</v>
      </c>
      <c r="H164" s="7">
        <v>4.91</v>
      </c>
      <c r="I164" s="8">
        <f t="shared" si="2"/>
        <v>4.9533333333333331</v>
      </c>
    </row>
    <row r="165" spans="1:9" ht="15" customHeight="1" x14ac:dyDescent="0.25">
      <c r="A165" s="2" t="s">
        <v>357</v>
      </c>
      <c r="B165" s="2">
        <v>95</v>
      </c>
      <c r="C165" s="7">
        <v>3</v>
      </c>
      <c r="D165" s="7">
        <v>2.99</v>
      </c>
      <c r="E165" s="7">
        <v>2.65</v>
      </c>
      <c r="F165" s="7">
        <v>2.5</v>
      </c>
      <c r="G165" s="7">
        <v>3.17</v>
      </c>
      <c r="H165" s="7">
        <v>2.7</v>
      </c>
      <c r="I165" s="8">
        <f t="shared" si="2"/>
        <v>2.8350000000000004</v>
      </c>
    </row>
    <row r="166" spans="1:9" ht="15" customHeight="1" x14ac:dyDescent="0.25">
      <c r="A166" s="2" t="s">
        <v>359</v>
      </c>
      <c r="B166" s="2">
        <v>71</v>
      </c>
      <c r="C166" s="7">
        <v>4.97</v>
      </c>
      <c r="D166" s="7">
        <v>4.8099999999999996</v>
      </c>
      <c r="E166" s="7">
        <v>4.88</v>
      </c>
      <c r="F166" s="7">
        <v>4.93</v>
      </c>
      <c r="G166" s="7">
        <v>4.96</v>
      </c>
      <c r="H166" s="7">
        <v>4.92</v>
      </c>
      <c r="I166" s="8">
        <f t="shared" si="2"/>
        <v>4.9116666666666662</v>
      </c>
    </row>
    <row r="167" spans="1:9" ht="15" customHeight="1" x14ac:dyDescent="0.25">
      <c r="A167" s="2" t="s">
        <v>361</v>
      </c>
      <c r="B167" s="2">
        <v>100</v>
      </c>
      <c r="C167" s="7">
        <v>2.5099999999999998</v>
      </c>
      <c r="D167" s="7">
        <v>3.32</v>
      </c>
      <c r="E167" s="7">
        <v>2.92</v>
      </c>
      <c r="F167" s="7">
        <v>2.95</v>
      </c>
      <c r="G167" s="7">
        <v>2.73</v>
      </c>
      <c r="H167" s="7">
        <v>3.14</v>
      </c>
      <c r="I167" s="8">
        <f t="shared" si="2"/>
        <v>2.9283333333333332</v>
      </c>
    </row>
    <row r="168" spans="1:9" ht="15" customHeight="1" x14ac:dyDescent="0.25">
      <c r="A168" s="2" t="s">
        <v>363</v>
      </c>
      <c r="B168" s="2">
        <v>257</v>
      </c>
      <c r="C168" s="7">
        <v>4.8899999999999997</v>
      </c>
      <c r="D168" s="7">
        <v>4.99</v>
      </c>
      <c r="E168" s="7">
        <v>4.87</v>
      </c>
      <c r="F168" s="7">
        <v>4.9400000000000004</v>
      </c>
      <c r="G168" s="7">
        <v>4.92</v>
      </c>
      <c r="H168" s="7">
        <v>4.96</v>
      </c>
      <c r="I168" s="8">
        <f t="shared" si="2"/>
        <v>4.9283333333333337</v>
      </c>
    </row>
    <row r="169" spans="1:9" ht="15" customHeight="1" x14ac:dyDescent="0.25">
      <c r="A169" s="2" t="s">
        <v>365</v>
      </c>
      <c r="B169" s="2">
        <v>71</v>
      </c>
      <c r="C169" s="7">
        <v>5</v>
      </c>
      <c r="D169" s="7">
        <v>4.8499999999999996</v>
      </c>
      <c r="E169" s="7">
        <v>4.9000000000000004</v>
      </c>
      <c r="F169" s="7">
        <v>4.9000000000000004</v>
      </c>
      <c r="G169" s="7">
        <v>4.93</v>
      </c>
      <c r="H169" s="7">
        <v>4.93</v>
      </c>
      <c r="I169" s="8">
        <f t="shared" si="2"/>
        <v>4.918333333333333</v>
      </c>
    </row>
    <row r="170" spans="1:9" ht="15" customHeight="1" x14ac:dyDescent="0.25">
      <c r="A170" s="2" t="s">
        <v>367</v>
      </c>
      <c r="B170" s="2">
        <v>219</v>
      </c>
      <c r="C170" s="7">
        <v>5</v>
      </c>
      <c r="D170" s="7">
        <v>4.93</v>
      </c>
      <c r="E170" s="7">
        <v>4.9800000000000004</v>
      </c>
      <c r="F170" s="7">
        <v>4.93</v>
      </c>
      <c r="G170" s="7">
        <v>4.91</v>
      </c>
      <c r="H170" s="7">
        <v>5</v>
      </c>
      <c r="I170" s="8">
        <f t="shared" si="2"/>
        <v>4.958333333333333</v>
      </c>
    </row>
    <row r="171" spans="1:9" ht="15" customHeight="1" x14ac:dyDescent="0.25">
      <c r="A171" s="2" t="s">
        <v>369</v>
      </c>
      <c r="B171" s="2">
        <v>47</v>
      </c>
      <c r="C171" s="7">
        <v>3.22</v>
      </c>
      <c r="D171" s="7">
        <v>3.34</v>
      </c>
      <c r="E171" s="7">
        <v>3.19</v>
      </c>
      <c r="F171" s="7">
        <v>3.39</v>
      </c>
      <c r="G171" s="7">
        <v>3.2</v>
      </c>
      <c r="H171" s="7">
        <v>3.69</v>
      </c>
      <c r="I171" s="8">
        <f t="shared" si="2"/>
        <v>3.3383333333333334</v>
      </c>
    </row>
    <row r="172" spans="1:9" ht="15" customHeight="1" x14ac:dyDescent="0.25">
      <c r="A172" s="2" t="s">
        <v>371</v>
      </c>
      <c r="B172" s="2">
        <v>126</v>
      </c>
      <c r="C172" s="7">
        <v>4.95</v>
      </c>
      <c r="D172" s="7">
        <v>4.93</v>
      </c>
      <c r="E172" s="7">
        <v>4.88</v>
      </c>
      <c r="F172" s="7">
        <v>4.99</v>
      </c>
      <c r="G172" s="7">
        <v>5</v>
      </c>
      <c r="H172" s="7">
        <v>4.96</v>
      </c>
      <c r="I172" s="8">
        <f t="shared" si="2"/>
        <v>4.9516666666666671</v>
      </c>
    </row>
    <row r="173" spans="1:9" ht="15" customHeight="1" x14ac:dyDescent="0.25">
      <c r="A173" s="2" t="s">
        <v>373</v>
      </c>
      <c r="B173" s="2">
        <v>133</v>
      </c>
      <c r="C173" s="7">
        <v>4.9400000000000004</v>
      </c>
      <c r="D173" s="7">
        <v>5</v>
      </c>
      <c r="E173" s="7">
        <v>4.91</v>
      </c>
      <c r="F173" s="7">
        <v>4.8499999999999996</v>
      </c>
      <c r="G173" s="7">
        <v>4.8600000000000003</v>
      </c>
      <c r="H173" s="7">
        <v>5</v>
      </c>
      <c r="I173" s="8">
        <f t="shared" si="2"/>
        <v>4.9266666666666667</v>
      </c>
    </row>
    <row r="174" spans="1:9" ht="15" customHeight="1" x14ac:dyDescent="0.25">
      <c r="A174" s="2" t="s">
        <v>375</v>
      </c>
      <c r="B174" s="2">
        <v>45</v>
      </c>
      <c r="C174" s="7">
        <v>4.95</v>
      </c>
      <c r="D174" s="7">
        <v>4.95</v>
      </c>
      <c r="E174" s="7">
        <v>4.92</v>
      </c>
      <c r="F174" s="7">
        <v>4.9000000000000004</v>
      </c>
      <c r="G174" s="7">
        <v>4.97</v>
      </c>
      <c r="H174" s="7">
        <v>4.99</v>
      </c>
      <c r="I174" s="8">
        <f t="shared" si="2"/>
        <v>4.9466666666666663</v>
      </c>
    </row>
    <row r="175" spans="1:9" ht="15" customHeight="1" x14ac:dyDescent="0.25">
      <c r="A175" s="2" t="s">
        <v>377</v>
      </c>
      <c r="B175" s="2">
        <v>113</v>
      </c>
      <c r="C175" s="7">
        <v>4.84</v>
      </c>
      <c r="D175" s="7">
        <v>4.95</v>
      </c>
      <c r="E175" s="7">
        <v>4.82</v>
      </c>
      <c r="F175" s="7">
        <v>4.97</v>
      </c>
      <c r="G175" s="7">
        <v>4.93</v>
      </c>
      <c r="H175" s="7">
        <v>4.87</v>
      </c>
      <c r="I175" s="8">
        <f t="shared" si="2"/>
        <v>4.8966666666666665</v>
      </c>
    </row>
    <row r="176" spans="1:9" ht="15" customHeight="1" x14ac:dyDescent="0.25">
      <c r="A176" s="2" t="s">
        <v>379</v>
      </c>
      <c r="B176" s="2">
        <v>118</v>
      </c>
      <c r="C176" s="7">
        <v>4.95</v>
      </c>
      <c r="D176" s="7">
        <v>4.8099999999999996</v>
      </c>
      <c r="E176" s="7">
        <v>4.8499999999999996</v>
      </c>
      <c r="F176" s="7">
        <v>4.88</v>
      </c>
      <c r="G176" s="7">
        <v>4.8499999999999996</v>
      </c>
      <c r="H176" s="7">
        <v>4.95</v>
      </c>
      <c r="I176" s="8">
        <f t="shared" si="2"/>
        <v>4.8816666666666659</v>
      </c>
    </row>
    <row r="177" spans="1:9" ht="15" customHeight="1" x14ac:dyDescent="0.25">
      <c r="A177" s="2" t="s">
        <v>381</v>
      </c>
      <c r="B177" s="2">
        <v>119</v>
      </c>
      <c r="C177" s="7">
        <v>4.8899999999999997</v>
      </c>
      <c r="D177" s="7">
        <v>4.93</v>
      </c>
      <c r="E177" s="7">
        <v>4.8499999999999996</v>
      </c>
      <c r="F177" s="7">
        <v>4.97</v>
      </c>
      <c r="G177" s="7">
        <v>4.9400000000000004</v>
      </c>
      <c r="H177" s="7">
        <v>4.76</v>
      </c>
      <c r="I177" s="8">
        <f t="shared" si="2"/>
        <v>4.8900000000000006</v>
      </c>
    </row>
    <row r="178" spans="1:9" ht="15" customHeight="1" x14ac:dyDescent="0.25">
      <c r="A178" s="2" t="s">
        <v>383</v>
      </c>
      <c r="B178" s="2">
        <v>155</v>
      </c>
      <c r="C178" s="7">
        <v>3.7</v>
      </c>
      <c r="D178" s="7">
        <v>3.35</v>
      </c>
      <c r="E178" s="7">
        <v>4.0999999999999996</v>
      </c>
      <c r="F178" s="7">
        <v>4.1900000000000004</v>
      </c>
      <c r="G178" s="7">
        <v>3.59</v>
      </c>
      <c r="H178" s="7">
        <v>3.17</v>
      </c>
      <c r="I178" s="8">
        <f t="shared" si="2"/>
        <v>3.6833333333333336</v>
      </c>
    </row>
    <row r="179" spans="1:9" ht="15" customHeight="1" x14ac:dyDescent="0.25">
      <c r="A179" s="2" t="s">
        <v>385</v>
      </c>
      <c r="B179" s="2">
        <v>53</v>
      </c>
      <c r="C179" s="7">
        <v>4.91</v>
      </c>
      <c r="D179" s="7">
        <v>4.8899999999999997</v>
      </c>
      <c r="E179" s="7">
        <v>4.93</v>
      </c>
      <c r="F179" s="7">
        <v>4.92</v>
      </c>
      <c r="G179" s="7">
        <v>4.91</v>
      </c>
      <c r="H179" s="7">
        <v>5</v>
      </c>
      <c r="I179" s="8">
        <f t="shared" si="2"/>
        <v>4.9266666666666667</v>
      </c>
    </row>
    <row r="180" spans="1:9" ht="15" customHeight="1" x14ac:dyDescent="0.25">
      <c r="A180" s="2" t="s">
        <v>387</v>
      </c>
      <c r="B180" s="2">
        <v>83</v>
      </c>
      <c r="C180" s="7">
        <v>4.92</v>
      </c>
      <c r="D180" s="7">
        <v>4.8899999999999997</v>
      </c>
      <c r="E180" s="7">
        <v>4.88</v>
      </c>
      <c r="F180" s="7">
        <v>4.96</v>
      </c>
      <c r="G180" s="7">
        <v>4.95</v>
      </c>
      <c r="H180" s="7">
        <v>4.97</v>
      </c>
      <c r="I180" s="8">
        <f t="shared" si="2"/>
        <v>4.9283333333333328</v>
      </c>
    </row>
    <row r="181" spans="1:9" ht="15" customHeight="1" x14ac:dyDescent="0.25">
      <c r="A181" s="2" t="s">
        <v>389</v>
      </c>
      <c r="B181" s="2">
        <v>213</v>
      </c>
      <c r="C181" s="7">
        <v>5</v>
      </c>
      <c r="D181" s="7">
        <v>4.92</v>
      </c>
      <c r="E181" s="7">
        <v>4.92</v>
      </c>
      <c r="F181" s="7">
        <v>4.92</v>
      </c>
      <c r="G181" s="7">
        <v>4.95</v>
      </c>
      <c r="H181" s="7">
        <v>4.8499999999999996</v>
      </c>
      <c r="I181" s="8">
        <f t="shared" si="2"/>
        <v>4.9266666666666659</v>
      </c>
    </row>
    <row r="182" spans="1:9" ht="15" customHeight="1" x14ac:dyDescent="0.25">
      <c r="A182" s="2" t="s">
        <v>391</v>
      </c>
      <c r="B182" s="2">
        <v>141</v>
      </c>
      <c r="C182" s="7">
        <v>4.99</v>
      </c>
      <c r="D182" s="7">
        <v>4.96</v>
      </c>
      <c r="E182" s="7">
        <v>4.87</v>
      </c>
      <c r="F182" s="7">
        <v>4.83</v>
      </c>
      <c r="G182" s="7">
        <v>5</v>
      </c>
      <c r="H182" s="7">
        <v>4.9800000000000004</v>
      </c>
      <c r="I182" s="8">
        <f t="shared" si="2"/>
        <v>4.9383333333333335</v>
      </c>
    </row>
    <row r="183" spans="1:9" ht="15" customHeight="1" x14ac:dyDescent="0.25">
      <c r="A183" s="2" t="s">
        <v>393</v>
      </c>
      <c r="B183" s="2">
        <v>132</v>
      </c>
      <c r="C183" s="7">
        <v>4.76</v>
      </c>
      <c r="D183" s="7">
        <v>4.93</v>
      </c>
      <c r="E183" s="7">
        <v>4.97</v>
      </c>
      <c r="F183" s="7">
        <v>4.8600000000000003</v>
      </c>
      <c r="G183" s="7">
        <v>4.92</v>
      </c>
      <c r="H183" s="7">
        <v>4.96</v>
      </c>
      <c r="I183" s="8">
        <f t="shared" si="2"/>
        <v>4.8999999999999995</v>
      </c>
    </row>
    <row r="184" spans="1:9" ht="15" customHeight="1" x14ac:dyDescent="0.25">
      <c r="A184" s="2" t="s">
        <v>395</v>
      </c>
      <c r="B184" s="2">
        <v>116</v>
      </c>
      <c r="C184" s="7">
        <v>4.8899999999999997</v>
      </c>
      <c r="D184" s="7">
        <v>4.8600000000000003</v>
      </c>
      <c r="E184" s="7">
        <v>5</v>
      </c>
      <c r="F184" s="7">
        <v>4.88</v>
      </c>
      <c r="G184" s="7">
        <v>4.95</v>
      </c>
      <c r="H184" s="7">
        <v>4.8899999999999997</v>
      </c>
      <c r="I184" s="8">
        <f t="shared" si="2"/>
        <v>4.9116666666666662</v>
      </c>
    </row>
    <row r="185" spans="1:9" ht="15" customHeight="1" x14ac:dyDescent="0.25">
      <c r="A185" s="2" t="s">
        <v>397</v>
      </c>
      <c r="B185" s="2">
        <v>187</v>
      </c>
      <c r="C185" s="7">
        <v>4.91</v>
      </c>
      <c r="D185" s="7">
        <v>4.8499999999999996</v>
      </c>
      <c r="E185" s="7">
        <v>4.9000000000000004</v>
      </c>
      <c r="F185" s="7">
        <v>4.88</v>
      </c>
      <c r="G185" s="7">
        <v>4.95</v>
      </c>
      <c r="H185" s="7">
        <v>4.95</v>
      </c>
      <c r="I185" s="8">
        <f t="shared" si="2"/>
        <v>4.9066666666666663</v>
      </c>
    </row>
    <row r="186" spans="1:9" ht="15" customHeight="1" x14ac:dyDescent="0.25">
      <c r="A186" s="2" t="s">
        <v>399</v>
      </c>
      <c r="B186" s="2">
        <v>125</v>
      </c>
      <c r="C186" s="7">
        <v>4.97</v>
      </c>
      <c r="D186" s="7">
        <v>4.8899999999999997</v>
      </c>
      <c r="E186" s="7">
        <v>4.92</v>
      </c>
      <c r="F186" s="7">
        <v>4.87</v>
      </c>
      <c r="G186" s="7">
        <v>4.88</v>
      </c>
      <c r="H186" s="7">
        <v>4.91</v>
      </c>
      <c r="I186" s="8">
        <f t="shared" si="2"/>
        <v>4.9066666666666663</v>
      </c>
    </row>
    <row r="187" spans="1:9" ht="15" customHeight="1" x14ac:dyDescent="0.25">
      <c r="A187" s="2" t="s">
        <v>401</v>
      </c>
      <c r="B187" s="2">
        <v>114</v>
      </c>
      <c r="C187" s="7">
        <v>4.88</v>
      </c>
      <c r="D187" s="7">
        <v>4.91</v>
      </c>
      <c r="E187" s="7">
        <v>4.9800000000000004</v>
      </c>
      <c r="F187" s="7">
        <v>5</v>
      </c>
      <c r="G187" s="7">
        <v>4.8600000000000003</v>
      </c>
      <c r="H187" s="7">
        <v>4.96</v>
      </c>
      <c r="I187" s="8">
        <f t="shared" si="2"/>
        <v>4.9316666666666666</v>
      </c>
    </row>
    <row r="188" spans="1:9" ht="15" customHeight="1" x14ac:dyDescent="0.25">
      <c r="A188" s="2" t="s">
        <v>403</v>
      </c>
      <c r="B188" s="2">
        <v>123</v>
      </c>
      <c r="C188" s="7">
        <v>4.9800000000000004</v>
      </c>
      <c r="D188" s="7">
        <v>4.8899999999999997</v>
      </c>
      <c r="E188" s="7">
        <v>4.97</v>
      </c>
      <c r="F188" s="7">
        <v>5</v>
      </c>
      <c r="G188" s="7">
        <v>4.96</v>
      </c>
      <c r="H188" s="7">
        <v>4.96</v>
      </c>
      <c r="I188" s="8">
        <f t="shared" si="2"/>
        <v>4.96</v>
      </c>
    </row>
    <row r="189" spans="1:9" ht="15" customHeight="1" x14ac:dyDescent="0.25">
      <c r="A189" s="2" t="s">
        <v>405</v>
      </c>
      <c r="B189" s="2">
        <v>207</v>
      </c>
      <c r="C189" s="7">
        <v>4.95</v>
      </c>
      <c r="D189" s="7">
        <v>4.91</v>
      </c>
      <c r="E189" s="7">
        <v>4.99</v>
      </c>
      <c r="F189" s="7">
        <v>4.9000000000000004</v>
      </c>
      <c r="G189" s="7">
        <v>4.8899999999999997</v>
      </c>
      <c r="H189" s="7">
        <v>4.87</v>
      </c>
      <c r="I189" s="8">
        <f t="shared" si="2"/>
        <v>4.9183333333333339</v>
      </c>
    </row>
    <row r="190" spans="1:9" ht="15" customHeight="1" x14ac:dyDescent="0.25">
      <c r="A190" s="2" t="s">
        <v>407</v>
      </c>
      <c r="B190" s="2">
        <v>125</v>
      </c>
      <c r="C190" s="7">
        <v>4.96</v>
      </c>
      <c r="D190" s="7">
        <v>4.97</v>
      </c>
      <c r="E190" s="7">
        <v>4.99</v>
      </c>
      <c r="F190" s="7">
        <v>5</v>
      </c>
      <c r="G190" s="7">
        <v>4.91</v>
      </c>
      <c r="H190" s="7">
        <v>4.96</v>
      </c>
      <c r="I190" s="8">
        <f t="shared" si="2"/>
        <v>4.9650000000000007</v>
      </c>
    </row>
    <row r="191" spans="1:9" ht="15" customHeight="1" x14ac:dyDescent="0.25">
      <c r="A191" s="2" t="s">
        <v>409</v>
      </c>
      <c r="B191" s="2">
        <v>101</v>
      </c>
      <c r="C191" s="7">
        <v>4.8899999999999997</v>
      </c>
      <c r="D191" s="7">
        <v>4.92</v>
      </c>
      <c r="E191" s="7">
        <v>4.88</v>
      </c>
      <c r="F191" s="7">
        <v>4.91</v>
      </c>
      <c r="G191" s="7">
        <v>4.91</v>
      </c>
      <c r="H191" s="7">
        <v>4.83</v>
      </c>
      <c r="I191" s="8">
        <f t="shared" si="2"/>
        <v>4.8899999999999997</v>
      </c>
    </row>
    <row r="192" spans="1:9" ht="15" customHeight="1" x14ac:dyDescent="0.25">
      <c r="A192" s="2" t="s">
        <v>411</v>
      </c>
      <c r="B192" s="2">
        <v>125</v>
      </c>
      <c r="C192" s="7">
        <v>4.8600000000000003</v>
      </c>
      <c r="D192" s="7">
        <v>4.8899999999999997</v>
      </c>
      <c r="E192" s="7">
        <v>4.83</v>
      </c>
      <c r="F192" s="7">
        <v>4.88</v>
      </c>
      <c r="G192" s="7">
        <v>4.9400000000000004</v>
      </c>
      <c r="H192" s="7">
        <v>4.96</v>
      </c>
      <c r="I192" s="8">
        <f t="shared" si="2"/>
        <v>4.8933333333333335</v>
      </c>
    </row>
    <row r="193" spans="1:9" ht="15" customHeight="1" x14ac:dyDescent="0.25">
      <c r="A193" s="2" t="s">
        <v>413</v>
      </c>
      <c r="B193" s="2">
        <v>76</v>
      </c>
      <c r="C193" s="7">
        <v>5</v>
      </c>
      <c r="D193" s="7">
        <v>4.99</v>
      </c>
      <c r="E193" s="7">
        <v>5</v>
      </c>
      <c r="F193" s="7">
        <v>4.84</v>
      </c>
      <c r="G193" s="7">
        <v>4.82</v>
      </c>
      <c r="H193" s="7">
        <v>4.92</v>
      </c>
      <c r="I193" s="8">
        <f t="shared" si="2"/>
        <v>4.9283333333333337</v>
      </c>
    </row>
    <row r="194" spans="1:9" ht="15" customHeight="1" x14ac:dyDescent="0.25">
      <c r="A194" s="2" t="s">
        <v>415</v>
      </c>
      <c r="B194" s="2">
        <v>170</v>
      </c>
      <c r="C194" s="7">
        <v>4.9400000000000004</v>
      </c>
      <c r="D194" s="7">
        <v>4.9000000000000004</v>
      </c>
      <c r="E194" s="7">
        <v>5</v>
      </c>
      <c r="F194" s="7">
        <v>4.91</v>
      </c>
      <c r="G194" s="7">
        <v>4.95</v>
      </c>
      <c r="H194" s="7">
        <v>5</v>
      </c>
      <c r="I194" s="8">
        <f t="shared" si="2"/>
        <v>4.95</v>
      </c>
    </row>
    <row r="195" spans="1:9" ht="15" customHeight="1" x14ac:dyDescent="0.25">
      <c r="A195" s="2" t="s">
        <v>417</v>
      </c>
      <c r="B195" s="2">
        <v>127</v>
      </c>
      <c r="C195" s="7">
        <v>4.8600000000000003</v>
      </c>
      <c r="D195" s="7">
        <v>4.91</v>
      </c>
      <c r="E195" s="7">
        <v>4.88</v>
      </c>
      <c r="F195" s="7">
        <v>4.95</v>
      </c>
      <c r="G195" s="7">
        <v>4.97</v>
      </c>
      <c r="H195" s="7">
        <v>4.8600000000000003</v>
      </c>
      <c r="I195" s="8">
        <f t="shared" si="2"/>
        <v>4.9049999999999994</v>
      </c>
    </row>
    <row r="196" spans="1:9" ht="15" customHeight="1" x14ac:dyDescent="0.25">
      <c r="A196" s="2" t="s">
        <v>419</v>
      </c>
      <c r="B196" s="2">
        <v>55</v>
      </c>
      <c r="C196" s="7">
        <v>4.92</v>
      </c>
      <c r="D196" s="7">
        <v>4.87</v>
      </c>
      <c r="E196" s="7">
        <v>4.8499999999999996</v>
      </c>
      <c r="F196" s="7">
        <v>4.91</v>
      </c>
      <c r="G196" s="7">
        <v>4.8600000000000003</v>
      </c>
      <c r="H196" s="7">
        <v>4.9000000000000004</v>
      </c>
      <c r="I196" s="8">
        <f t="shared" si="2"/>
        <v>4.8849999999999989</v>
      </c>
    </row>
    <row r="197" spans="1:9" ht="15" customHeight="1" x14ac:dyDescent="0.25">
      <c r="A197" s="2" t="s">
        <v>421</v>
      </c>
      <c r="B197" s="2">
        <v>8</v>
      </c>
      <c r="C197" s="7">
        <v>4.91</v>
      </c>
      <c r="D197" s="7">
        <v>4.87</v>
      </c>
      <c r="E197" s="7">
        <v>4.9000000000000004</v>
      </c>
      <c r="F197" s="7">
        <v>4.9400000000000004</v>
      </c>
      <c r="G197" s="7">
        <v>4.96</v>
      </c>
      <c r="H197" s="7">
        <v>5</v>
      </c>
      <c r="I197" s="8">
        <f t="shared" ref="I197:I260" si="3">AVERAGE(C197:H197)</f>
        <v>4.9300000000000006</v>
      </c>
    </row>
    <row r="198" spans="1:9" ht="15" customHeight="1" x14ac:dyDescent="0.25">
      <c r="A198" s="2" t="s">
        <v>423</v>
      </c>
      <c r="B198" s="2">
        <v>120</v>
      </c>
      <c r="C198" s="7">
        <v>5</v>
      </c>
      <c r="D198" s="7">
        <v>4.93</v>
      </c>
      <c r="E198" s="7">
        <v>4.9800000000000004</v>
      </c>
      <c r="F198" s="7">
        <v>4.9000000000000004</v>
      </c>
      <c r="G198" s="7">
        <v>4.88</v>
      </c>
      <c r="H198" s="7">
        <v>4.84</v>
      </c>
      <c r="I198" s="8">
        <f t="shared" si="3"/>
        <v>4.9216666666666669</v>
      </c>
    </row>
    <row r="199" spans="1:9" ht="15" customHeight="1" x14ac:dyDescent="0.25">
      <c r="A199" s="2" t="s">
        <v>425</v>
      </c>
      <c r="B199" s="2">
        <v>108</v>
      </c>
      <c r="C199" s="7">
        <v>4.8099999999999996</v>
      </c>
      <c r="D199" s="7">
        <v>4.9800000000000004</v>
      </c>
      <c r="E199" s="7">
        <v>4.96</v>
      </c>
      <c r="F199" s="7">
        <v>4.84</v>
      </c>
      <c r="G199" s="7">
        <v>4.83</v>
      </c>
      <c r="H199" s="7">
        <v>4.95</v>
      </c>
      <c r="I199" s="8">
        <f t="shared" si="3"/>
        <v>4.8950000000000005</v>
      </c>
    </row>
    <row r="200" spans="1:9" ht="15" customHeight="1" x14ac:dyDescent="0.25">
      <c r="A200" s="2" t="s">
        <v>427</v>
      </c>
      <c r="B200" s="2">
        <v>110</v>
      </c>
      <c r="C200" s="7">
        <v>5</v>
      </c>
      <c r="D200" s="7">
        <v>5</v>
      </c>
      <c r="E200" s="7">
        <v>5</v>
      </c>
      <c r="F200" s="7">
        <v>5</v>
      </c>
      <c r="G200" s="7">
        <v>5</v>
      </c>
      <c r="H200" s="7">
        <v>5</v>
      </c>
      <c r="I200" s="8">
        <f t="shared" si="3"/>
        <v>5</v>
      </c>
    </row>
    <row r="201" spans="1:9" ht="15" customHeight="1" x14ac:dyDescent="0.25">
      <c r="A201" s="2" t="s">
        <v>429</v>
      </c>
      <c r="B201" s="2">
        <v>86</v>
      </c>
      <c r="C201" s="7">
        <v>5</v>
      </c>
      <c r="D201" s="7">
        <v>5</v>
      </c>
      <c r="E201" s="7">
        <v>5</v>
      </c>
      <c r="F201" s="7">
        <v>5</v>
      </c>
      <c r="G201" s="7">
        <v>5</v>
      </c>
      <c r="H201" s="7">
        <v>5</v>
      </c>
      <c r="I201" s="8">
        <f t="shared" si="3"/>
        <v>5</v>
      </c>
    </row>
    <row r="202" spans="1:9" ht="15" customHeight="1" x14ac:dyDescent="0.25">
      <c r="A202" s="2" t="s">
        <v>431</v>
      </c>
      <c r="B202" s="2">
        <v>87</v>
      </c>
      <c r="C202" s="7">
        <v>5</v>
      </c>
      <c r="D202" s="7">
        <v>5</v>
      </c>
      <c r="E202" s="7">
        <v>5</v>
      </c>
      <c r="F202" s="7">
        <v>5</v>
      </c>
      <c r="G202" s="7">
        <v>5</v>
      </c>
      <c r="H202" s="7">
        <v>5</v>
      </c>
      <c r="I202" s="8">
        <f t="shared" si="3"/>
        <v>5</v>
      </c>
    </row>
    <row r="203" spans="1:9" ht="15" customHeight="1" x14ac:dyDescent="0.25">
      <c r="A203" s="2" t="s">
        <v>433</v>
      </c>
      <c r="B203" s="2">
        <v>18</v>
      </c>
      <c r="C203" s="7">
        <v>4.88</v>
      </c>
      <c r="D203" s="7">
        <v>4.9800000000000004</v>
      </c>
      <c r="E203" s="7">
        <v>4.9800000000000004</v>
      </c>
      <c r="F203" s="7">
        <v>4.84</v>
      </c>
      <c r="G203" s="7">
        <v>5</v>
      </c>
      <c r="H203" s="7">
        <v>4.92</v>
      </c>
      <c r="I203" s="8">
        <f t="shared" si="3"/>
        <v>4.9333333333333336</v>
      </c>
    </row>
    <row r="204" spans="1:9" ht="15" customHeight="1" x14ac:dyDescent="0.25">
      <c r="A204" s="2" t="s">
        <v>435</v>
      </c>
      <c r="B204" s="2">
        <v>124</v>
      </c>
      <c r="C204" s="7">
        <v>4.87</v>
      </c>
      <c r="D204" s="7">
        <v>5</v>
      </c>
      <c r="E204" s="7">
        <v>4.99</v>
      </c>
      <c r="F204" s="7">
        <v>5</v>
      </c>
      <c r="G204" s="7">
        <v>4.91</v>
      </c>
      <c r="H204" s="7">
        <v>4.97</v>
      </c>
      <c r="I204" s="8">
        <f t="shared" si="3"/>
        <v>4.9566666666666661</v>
      </c>
    </row>
    <row r="205" spans="1:9" ht="15" customHeight="1" x14ac:dyDescent="0.25">
      <c r="A205" s="2" t="s">
        <v>437</v>
      </c>
      <c r="B205" s="2">
        <v>175</v>
      </c>
      <c r="C205" s="7">
        <v>4.96</v>
      </c>
      <c r="D205" s="7">
        <v>4.9800000000000004</v>
      </c>
      <c r="E205" s="7">
        <v>5</v>
      </c>
      <c r="F205" s="7">
        <v>5</v>
      </c>
      <c r="G205" s="7">
        <v>4.97</v>
      </c>
      <c r="H205" s="7">
        <v>5</v>
      </c>
      <c r="I205" s="8">
        <f t="shared" si="3"/>
        <v>4.9850000000000003</v>
      </c>
    </row>
    <row r="206" spans="1:9" ht="15" customHeight="1" x14ac:dyDescent="0.25">
      <c r="A206" s="2" t="s">
        <v>439</v>
      </c>
      <c r="B206" s="2">
        <v>92</v>
      </c>
      <c r="C206" s="7">
        <v>4.99</v>
      </c>
      <c r="D206" s="7">
        <v>4.92</v>
      </c>
      <c r="E206" s="7">
        <v>4.9400000000000004</v>
      </c>
      <c r="F206" s="7">
        <v>5</v>
      </c>
      <c r="G206" s="7">
        <v>4.95</v>
      </c>
      <c r="H206" s="7">
        <v>4.97</v>
      </c>
      <c r="I206" s="8">
        <f t="shared" si="3"/>
        <v>4.9616666666666669</v>
      </c>
    </row>
    <row r="207" spans="1:9" ht="15" customHeight="1" x14ac:dyDescent="0.25">
      <c r="A207" s="2" t="s">
        <v>441</v>
      </c>
      <c r="B207" s="2">
        <v>8</v>
      </c>
      <c r="C207" s="7">
        <v>4.96</v>
      </c>
      <c r="D207" s="7">
        <v>4.93</v>
      </c>
      <c r="E207" s="7">
        <v>4.96</v>
      </c>
      <c r="F207" s="7">
        <v>4.88</v>
      </c>
      <c r="G207" s="7">
        <v>4.97</v>
      </c>
      <c r="H207" s="7">
        <v>5</v>
      </c>
      <c r="I207" s="8">
        <f t="shared" si="3"/>
        <v>4.95</v>
      </c>
    </row>
    <row r="208" spans="1:9" ht="15" customHeight="1" x14ac:dyDescent="0.25">
      <c r="A208" s="2" t="s">
        <v>443</v>
      </c>
      <c r="B208" s="2">
        <v>67</v>
      </c>
      <c r="C208" s="7">
        <v>4.91</v>
      </c>
      <c r="D208" s="7">
        <v>5</v>
      </c>
      <c r="E208" s="7">
        <v>4.96</v>
      </c>
      <c r="F208" s="7">
        <v>4.9400000000000004</v>
      </c>
      <c r="G208" s="7">
        <v>4.8899999999999997</v>
      </c>
      <c r="H208" s="7">
        <v>4.9000000000000004</v>
      </c>
      <c r="I208" s="8">
        <f t="shared" si="3"/>
        <v>4.9333333333333336</v>
      </c>
    </row>
    <row r="209" spans="1:9" ht="15" customHeight="1" x14ac:dyDescent="0.25">
      <c r="A209" s="2" t="s">
        <v>445</v>
      </c>
      <c r="B209" s="2">
        <v>87</v>
      </c>
      <c r="C209" s="7">
        <v>2.74</v>
      </c>
      <c r="D209" s="7">
        <v>3.52</v>
      </c>
      <c r="E209" s="7">
        <v>3.72</v>
      </c>
      <c r="F209" s="7">
        <v>3.05</v>
      </c>
      <c r="G209" s="7">
        <v>3.7</v>
      </c>
      <c r="H209" s="7">
        <v>2.82</v>
      </c>
      <c r="I209" s="8">
        <f t="shared" si="3"/>
        <v>3.2583333333333333</v>
      </c>
    </row>
    <row r="210" spans="1:9" ht="15" customHeight="1" x14ac:dyDescent="0.25">
      <c r="A210" s="2" t="s">
        <v>447</v>
      </c>
      <c r="B210" s="2">
        <v>83</v>
      </c>
      <c r="C210" s="7">
        <v>4.95</v>
      </c>
      <c r="D210" s="7">
        <v>4.97</v>
      </c>
      <c r="E210" s="7">
        <v>4.91</v>
      </c>
      <c r="F210" s="7">
        <v>4.83</v>
      </c>
      <c r="G210" s="7">
        <v>4.87</v>
      </c>
      <c r="H210" s="7">
        <v>4.96</v>
      </c>
      <c r="I210" s="8">
        <f t="shared" si="3"/>
        <v>4.915</v>
      </c>
    </row>
    <row r="211" spans="1:9" ht="15" customHeight="1" x14ac:dyDescent="0.25">
      <c r="A211" s="2" t="s">
        <v>449</v>
      </c>
      <c r="B211" s="2">
        <v>153</v>
      </c>
      <c r="C211" s="7">
        <v>4.8600000000000003</v>
      </c>
      <c r="D211" s="7">
        <v>5</v>
      </c>
      <c r="E211" s="7">
        <v>4.9000000000000004</v>
      </c>
      <c r="F211" s="7">
        <v>5</v>
      </c>
      <c r="G211" s="7">
        <v>4.93</v>
      </c>
      <c r="H211" s="7">
        <v>4.97</v>
      </c>
      <c r="I211" s="8">
        <f t="shared" si="3"/>
        <v>4.9433333333333325</v>
      </c>
    </row>
    <row r="212" spans="1:9" ht="15" customHeight="1" x14ac:dyDescent="0.25">
      <c r="A212" s="2" t="s">
        <v>451</v>
      </c>
      <c r="B212" s="2">
        <v>153</v>
      </c>
      <c r="C212" s="7">
        <v>4.95</v>
      </c>
      <c r="D212" s="7">
        <v>4.8600000000000003</v>
      </c>
      <c r="E212" s="7">
        <v>4.92</v>
      </c>
      <c r="F212" s="7">
        <v>4.95</v>
      </c>
      <c r="G212" s="7">
        <v>5</v>
      </c>
      <c r="H212" s="7">
        <v>4.83</v>
      </c>
      <c r="I212" s="8">
        <f t="shared" si="3"/>
        <v>4.918333333333333</v>
      </c>
    </row>
    <row r="213" spans="1:9" ht="15" customHeight="1" x14ac:dyDescent="0.25">
      <c r="A213" s="2" t="s">
        <v>453</v>
      </c>
      <c r="B213" s="2">
        <v>264</v>
      </c>
      <c r="C213" s="7">
        <v>4.95</v>
      </c>
      <c r="D213" s="7">
        <v>4.8499999999999996</v>
      </c>
      <c r="E213" s="7">
        <v>4.87</v>
      </c>
      <c r="F213" s="7">
        <v>4.87</v>
      </c>
      <c r="G213" s="7">
        <v>4.82</v>
      </c>
      <c r="H213" s="7">
        <v>4.9000000000000004</v>
      </c>
      <c r="I213" s="8">
        <f t="shared" si="3"/>
        <v>4.8766666666666678</v>
      </c>
    </row>
    <row r="214" spans="1:9" ht="15" customHeight="1" x14ac:dyDescent="0.25">
      <c r="A214" s="2" t="s">
        <v>455</v>
      </c>
      <c r="B214" s="2">
        <v>52</v>
      </c>
      <c r="C214" s="7">
        <v>4.8499999999999996</v>
      </c>
      <c r="D214" s="7">
        <v>4.91</v>
      </c>
      <c r="E214" s="7">
        <v>4.92</v>
      </c>
      <c r="F214" s="7">
        <v>4.82</v>
      </c>
      <c r="G214" s="7">
        <v>4.8099999999999996</v>
      </c>
      <c r="H214" s="7">
        <v>4.96</v>
      </c>
      <c r="I214" s="8">
        <f t="shared" si="3"/>
        <v>4.878333333333333</v>
      </c>
    </row>
    <row r="215" spans="1:9" ht="15" customHeight="1" x14ac:dyDescent="0.25">
      <c r="A215" s="2" t="s">
        <v>457</v>
      </c>
      <c r="B215" s="2">
        <v>156</v>
      </c>
      <c r="C215" s="7">
        <v>4.9800000000000004</v>
      </c>
      <c r="D215" s="7">
        <v>4.92</v>
      </c>
      <c r="E215" s="7">
        <v>4.91</v>
      </c>
      <c r="F215" s="7">
        <v>4.9400000000000004</v>
      </c>
      <c r="G215" s="7">
        <v>4.96</v>
      </c>
      <c r="H215" s="7">
        <v>4.9800000000000004</v>
      </c>
      <c r="I215" s="8">
        <f t="shared" si="3"/>
        <v>4.9483333333333333</v>
      </c>
    </row>
    <row r="216" spans="1:9" ht="15" customHeight="1" x14ac:dyDescent="0.25">
      <c r="A216" s="2" t="s">
        <v>459</v>
      </c>
      <c r="B216" s="2">
        <v>86</v>
      </c>
      <c r="C216" s="7">
        <v>4.88</v>
      </c>
      <c r="D216" s="7">
        <v>4.93</v>
      </c>
      <c r="E216" s="7">
        <v>4.84</v>
      </c>
      <c r="F216" s="7">
        <v>4.92</v>
      </c>
      <c r="G216" s="7">
        <v>4.9800000000000004</v>
      </c>
      <c r="H216" s="7">
        <v>5</v>
      </c>
      <c r="I216" s="8">
        <f t="shared" si="3"/>
        <v>4.9249999999999998</v>
      </c>
    </row>
    <row r="217" spans="1:9" ht="15" customHeight="1" x14ac:dyDescent="0.25">
      <c r="A217" s="2" t="s">
        <v>461</v>
      </c>
      <c r="B217" s="2">
        <v>142</v>
      </c>
      <c r="C217" s="7">
        <v>4.99</v>
      </c>
      <c r="D217" s="7">
        <v>4.96</v>
      </c>
      <c r="E217" s="7">
        <v>4.96</v>
      </c>
      <c r="F217" s="7">
        <v>4.91</v>
      </c>
      <c r="G217" s="7">
        <v>4.8099999999999996</v>
      </c>
      <c r="H217" s="7">
        <v>4.95</v>
      </c>
      <c r="I217" s="8">
        <f t="shared" si="3"/>
        <v>4.93</v>
      </c>
    </row>
    <row r="218" spans="1:9" ht="15" customHeight="1" x14ac:dyDescent="0.25">
      <c r="A218" s="2" t="s">
        <v>463</v>
      </c>
      <c r="B218" s="2">
        <v>100</v>
      </c>
      <c r="C218" s="7">
        <v>4.9800000000000004</v>
      </c>
      <c r="D218" s="7">
        <v>4.96</v>
      </c>
      <c r="E218" s="7">
        <v>4.9000000000000004</v>
      </c>
      <c r="F218" s="7">
        <v>4.8600000000000003</v>
      </c>
      <c r="G218" s="7">
        <v>4.96</v>
      </c>
      <c r="H218" s="7">
        <v>4.9000000000000004</v>
      </c>
      <c r="I218" s="8">
        <f t="shared" si="3"/>
        <v>4.9266666666666667</v>
      </c>
    </row>
    <row r="219" spans="1:9" ht="15" customHeight="1" x14ac:dyDescent="0.25">
      <c r="A219" s="2" t="s">
        <v>465</v>
      </c>
      <c r="B219" s="2">
        <v>167</v>
      </c>
      <c r="C219" s="7">
        <v>5</v>
      </c>
      <c r="D219" s="7">
        <v>4.95</v>
      </c>
      <c r="E219" s="7">
        <v>4.9400000000000004</v>
      </c>
      <c r="F219" s="7">
        <v>4.93</v>
      </c>
      <c r="G219" s="7">
        <v>4.97</v>
      </c>
      <c r="H219" s="7">
        <v>4.91</v>
      </c>
      <c r="I219" s="8">
        <f t="shared" si="3"/>
        <v>4.95</v>
      </c>
    </row>
    <row r="220" spans="1:9" ht="15" customHeight="1" x14ac:dyDescent="0.25">
      <c r="A220" s="2" t="s">
        <v>467</v>
      </c>
      <c r="B220" s="2">
        <v>168</v>
      </c>
      <c r="C220" s="7">
        <v>4.96</v>
      </c>
      <c r="D220" s="7">
        <v>4.91</v>
      </c>
      <c r="E220" s="7">
        <v>4.95</v>
      </c>
      <c r="F220" s="7">
        <v>4.8899999999999997</v>
      </c>
      <c r="G220" s="7">
        <v>5</v>
      </c>
      <c r="H220" s="7">
        <v>4.88</v>
      </c>
      <c r="I220" s="8">
        <f t="shared" si="3"/>
        <v>4.9316666666666666</v>
      </c>
    </row>
    <row r="221" spans="1:9" ht="15" customHeight="1" x14ac:dyDescent="0.25">
      <c r="A221" s="2" t="s">
        <v>469</v>
      </c>
      <c r="B221" s="2">
        <v>12</v>
      </c>
      <c r="C221" s="7">
        <v>4.91</v>
      </c>
      <c r="D221" s="7">
        <v>4.9000000000000004</v>
      </c>
      <c r="E221" s="7">
        <v>4.96</v>
      </c>
      <c r="F221" s="7">
        <v>5</v>
      </c>
      <c r="G221" s="7">
        <v>4.93</v>
      </c>
      <c r="H221" s="7">
        <v>4.92</v>
      </c>
      <c r="I221" s="8">
        <f t="shared" si="3"/>
        <v>4.9366666666666665</v>
      </c>
    </row>
    <row r="222" spans="1:9" ht="15" customHeight="1" x14ac:dyDescent="0.25">
      <c r="A222" s="2" t="s">
        <v>471</v>
      </c>
      <c r="B222" s="2">
        <v>101</v>
      </c>
      <c r="C222" s="7">
        <v>5</v>
      </c>
      <c r="D222" s="7">
        <v>4.8499999999999996</v>
      </c>
      <c r="E222" s="7">
        <v>5</v>
      </c>
      <c r="F222" s="7">
        <v>4.97</v>
      </c>
      <c r="G222" s="7">
        <v>5</v>
      </c>
      <c r="H222" s="7">
        <v>4.93</v>
      </c>
      <c r="I222" s="8">
        <f t="shared" si="3"/>
        <v>4.958333333333333</v>
      </c>
    </row>
    <row r="223" spans="1:9" ht="15" customHeight="1" x14ac:dyDescent="0.25">
      <c r="A223" s="2" t="s">
        <v>473</v>
      </c>
      <c r="B223" s="2">
        <v>214</v>
      </c>
      <c r="C223" s="7">
        <v>4.91</v>
      </c>
      <c r="D223" s="7">
        <v>5</v>
      </c>
      <c r="E223" s="7">
        <v>4.9400000000000004</v>
      </c>
      <c r="F223" s="7">
        <v>4.92</v>
      </c>
      <c r="G223" s="7">
        <v>4.91</v>
      </c>
      <c r="H223" s="7">
        <v>5</v>
      </c>
      <c r="I223" s="8">
        <f t="shared" si="3"/>
        <v>4.9466666666666672</v>
      </c>
    </row>
    <row r="224" spans="1:9" ht="15" customHeight="1" x14ac:dyDescent="0.25">
      <c r="A224" s="2" t="s">
        <v>475</v>
      </c>
      <c r="B224" s="2">
        <v>33</v>
      </c>
      <c r="C224" s="7">
        <v>4.91</v>
      </c>
      <c r="D224" s="7">
        <v>4.8099999999999996</v>
      </c>
      <c r="E224" s="7">
        <v>4.88</v>
      </c>
      <c r="F224" s="7">
        <v>4.8899999999999997</v>
      </c>
      <c r="G224" s="7">
        <v>4.96</v>
      </c>
      <c r="H224" s="7">
        <v>4.8899999999999997</v>
      </c>
      <c r="I224" s="8">
        <f t="shared" si="3"/>
        <v>4.8899999999999997</v>
      </c>
    </row>
    <row r="225" spans="1:9" ht="15" customHeight="1" x14ac:dyDescent="0.25">
      <c r="A225" s="2" t="s">
        <v>477</v>
      </c>
      <c r="B225" s="2">
        <v>90</v>
      </c>
      <c r="C225" s="7">
        <v>4.91</v>
      </c>
      <c r="D225" s="7">
        <v>4.99</v>
      </c>
      <c r="E225" s="7">
        <v>4.9400000000000004</v>
      </c>
      <c r="F225" s="7">
        <v>4.97</v>
      </c>
      <c r="G225" s="7">
        <v>5</v>
      </c>
      <c r="H225" s="7">
        <v>5</v>
      </c>
      <c r="I225" s="8">
        <f t="shared" si="3"/>
        <v>4.9683333333333328</v>
      </c>
    </row>
    <row r="226" spans="1:9" ht="15" customHeight="1" x14ac:dyDescent="0.25">
      <c r="A226" s="2" t="s">
        <v>479</v>
      </c>
      <c r="B226" s="2">
        <v>213</v>
      </c>
      <c r="C226" s="7">
        <v>4.9000000000000004</v>
      </c>
      <c r="D226" s="7">
        <v>4.92</v>
      </c>
      <c r="E226" s="7">
        <v>4.9400000000000004</v>
      </c>
      <c r="F226" s="7">
        <v>4.99</v>
      </c>
      <c r="G226" s="7">
        <v>4.88</v>
      </c>
      <c r="H226" s="7">
        <v>5</v>
      </c>
      <c r="I226" s="8">
        <f t="shared" si="3"/>
        <v>4.9383333333333335</v>
      </c>
    </row>
    <row r="227" spans="1:9" ht="15" customHeight="1" x14ac:dyDescent="0.25">
      <c r="A227" s="2" t="s">
        <v>481</v>
      </c>
      <c r="B227" s="2">
        <v>219</v>
      </c>
      <c r="C227" s="7">
        <v>4.91</v>
      </c>
      <c r="D227" s="7">
        <v>4.96</v>
      </c>
      <c r="E227" s="7">
        <v>4.87</v>
      </c>
      <c r="F227" s="7">
        <v>4.88</v>
      </c>
      <c r="G227" s="7">
        <v>4.91</v>
      </c>
      <c r="H227" s="7">
        <v>4.99</v>
      </c>
      <c r="I227" s="8">
        <f t="shared" si="3"/>
        <v>4.9200000000000008</v>
      </c>
    </row>
    <row r="228" spans="1:9" ht="15" customHeight="1" x14ac:dyDescent="0.25">
      <c r="A228" s="2" t="s">
        <v>483</v>
      </c>
      <c r="B228" s="2">
        <v>49</v>
      </c>
      <c r="C228" s="7">
        <v>4.88</v>
      </c>
      <c r="D228" s="7">
        <v>4.82</v>
      </c>
      <c r="E228" s="7">
        <v>5</v>
      </c>
      <c r="F228" s="7">
        <v>4.8099999999999996</v>
      </c>
      <c r="G228" s="7">
        <v>4.8</v>
      </c>
      <c r="H228" s="7">
        <v>4.91</v>
      </c>
      <c r="I228" s="8">
        <f t="shared" si="3"/>
        <v>4.87</v>
      </c>
    </row>
    <row r="229" spans="1:9" ht="15" customHeight="1" x14ac:dyDescent="0.25">
      <c r="A229" s="2" t="s">
        <v>485</v>
      </c>
      <c r="B229" s="2">
        <v>94</v>
      </c>
      <c r="C229" s="7">
        <v>4.92</v>
      </c>
      <c r="D229" s="7">
        <v>4.97</v>
      </c>
      <c r="E229" s="7">
        <v>4.9000000000000004</v>
      </c>
      <c r="F229" s="7">
        <v>4.92</v>
      </c>
      <c r="G229" s="7">
        <v>4.9000000000000004</v>
      </c>
      <c r="H229" s="7">
        <v>4.84</v>
      </c>
      <c r="I229" s="8">
        <f t="shared" si="3"/>
        <v>4.9083333333333332</v>
      </c>
    </row>
    <row r="230" spans="1:9" ht="15" customHeight="1" x14ac:dyDescent="0.25">
      <c r="A230" s="2" t="s">
        <v>487</v>
      </c>
      <c r="B230" s="2">
        <v>186</v>
      </c>
      <c r="C230" s="7">
        <v>4.9800000000000004</v>
      </c>
      <c r="D230" s="7">
        <v>4.9800000000000004</v>
      </c>
      <c r="E230" s="7">
        <v>4.93</v>
      </c>
      <c r="F230" s="7">
        <v>5</v>
      </c>
      <c r="G230" s="7">
        <v>4.95</v>
      </c>
      <c r="H230" s="7">
        <v>4.87</v>
      </c>
      <c r="I230" s="8">
        <f t="shared" si="3"/>
        <v>4.9516666666666671</v>
      </c>
    </row>
    <row r="231" spans="1:9" ht="15" customHeight="1" x14ac:dyDescent="0.25">
      <c r="A231" s="2" t="s">
        <v>489</v>
      </c>
      <c r="B231" s="2">
        <v>81</v>
      </c>
      <c r="C231" s="7">
        <v>4.8499999999999996</v>
      </c>
      <c r="D231" s="7">
        <v>4.88</v>
      </c>
      <c r="E231" s="7">
        <v>4.8899999999999997</v>
      </c>
      <c r="F231" s="7">
        <v>4.9800000000000004</v>
      </c>
      <c r="G231" s="7">
        <v>4.92</v>
      </c>
      <c r="H231" s="7">
        <v>4.93</v>
      </c>
      <c r="I231" s="8">
        <f t="shared" si="3"/>
        <v>4.9083333333333341</v>
      </c>
    </row>
    <row r="232" spans="1:9" ht="15" customHeight="1" x14ac:dyDescent="0.25">
      <c r="A232" s="2" t="s">
        <v>491</v>
      </c>
      <c r="B232" s="2">
        <v>149</v>
      </c>
      <c r="C232" s="7">
        <v>4.93</v>
      </c>
      <c r="D232" s="7">
        <v>4.96</v>
      </c>
      <c r="E232" s="7">
        <v>4.95</v>
      </c>
      <c r="F232" s="7">
        <v>4.99</v>
      </c>
      <c r="G232" s="7">
        <v>4.96</v>
      </c>
      <c r="H232" s="7">
        <v>4.9400000000000004</v>
      </c>
      <c r="I232" s="8">
        <f t="shared" si="3"/>
        <v>4.9550000000000001</v>
      </c>
    </row>
    <row r="233" spans="1:9" ht="15" customHeight="1" x14ac:dyDescent="0.25">
      <c r="A233" s="2" t="s">
        <v>493</v>
      </c>
      <c r="B233" s="2">
        <v>207</v>
      </c>
      <c r="C233" s="7">
        <v>4.92</v>
      </c>
      <c r="D233" s="7">
        <v>4.9000000000000004</v>
      </c>
      <c r="E233" s="7">
        <v>4.92</v>
      </c>
      <c r="F233" s="7">
        <v>4.99</v>
      </c>
      <c r="G233" s="7">
        <v>5</v>
      </c>
      <c r="H233" s="7">
        <v>4.97</v>
      </c>
      <c r="I233" s="8">
        <f t="shared" si="3"/>
        <v>4.95</v>
      </c>
    </row>
    <row r="234" spans="1:9" ht="15" customHeight="1" x14ac:dyDescent="0.25">
      <c r="A234" s="2" t="s">
        <v>495</v>
      </c>
      <c r="B234" s="2">
        <v>107</v>
      </c>
      <c r="C234" s="7">
        <v>4.87</v>
      </c>
      <c r="D234" s="7">
        <v>4.9800000000000004</v>
      </c>
      <c r="E234" s="7">
        <v>4.9800000000000004</v>
      </c>
      <c r="F234" s="7">
        <v>4.8899999999999997</v>
      </c>
      <c r="G234" s="7">
        <v>4.9800000000000004</v>
      </c>
      <c r="H234" s="7">
        <v>4.96</v>
      </c>
      <c r="I234" s="8">
        <f t="shared" si="3"/>
        <v>4.9433333333333342</v>
      </c>
    </row>
    <row r="235" spans="1:9" ht="15" customHeight="1" x14ac:dyDescent="0.25">
      <c r="A235" s="2" t="s">
        <v>497</v>
      </c>
      <c r="B235" s="2">
        <v>210</v>
      </c>
      <c r="C235" s="7">
        <v>4.9000000000000004</v>
      </c>
      <c r="D235" s="7">
        <v>4.93</v>
      </c>
      <c r="E235" s="7">
        <v>4.99</v>
      </c>
      <c r="F235" s="7">
        <v>5</v>
      </c>
      <c r="G235" s="7">
        <v>5</v>
      </c>
      <c r="H235" s="7">
        <v>4.96</v>
      </c>
      <c r="I235" s="8">
        <f t="shared" si="3"/>
        <v>4.9633333333333338</v>
      </c>
    </row>
    <row r="236" spans="1:9" ht="15" customHeight="1" x14ac:dyDescent="0.25">
      <c r="A236" s="2" t="s">
        <v>499</v>
      </c>
      <c r="B236" s="2">
        <v>195</v>
      </c>
      <c r="C236" s="7">
        <v>4.93</v>
      </c>
      <c r="D236" s="7">
        <v>4.92</v>
      </c>
      <c r="E236" s="7">
        <v>4.8600000000000003</v>
      </c>
      <c r="F236" s="7">
        <v>4.9800000000000004</v>
      </c>
      <c r="G236" s="7">
        <v>4.9000000000000004</v>
      </c>
      <c r="H236" s="7">
        <v>4.9800000000000004</v>
      </c>
      <c r="I236" s="8">
        <f t="shared" si="3"/>
        <v>4.9283333333333337</v>
      </c>
    </row>
    <row r="237" spans="1:9" ht="15" customHeight="1" x14ac:dyDescent="0.25">
      <c r="A237" s="2" t="s">
        <v>501</v>
      </c>
      <c r="B237" s="2">
        <v>122</v>
      </c>
      <c r="C237" s="7">
        <v>4.93</v>
      </c>
      <c r="D237" s="7">
        <v>4.96</v>
      </c>
      <c r="E237" s="7">
        <v>4.8899999999999997</v>
      </c>
      <c r="F237" s="7">
        <v>4.93</v>
      </c>
      <c r="G237" s="7">
        <v>4.88</v>
      </c>
      <c r="H237" s="7">
        <v>4.9000000000000004</v>
      </c>
      <c r="I237" s="8">
        <f t="shared" si="3"/>
        <v>4.915</v>
      </c>
    </row>
    <row r="238" spans="1:9" ht="15" customHeight="1" x14ac:dyDescent="0.25">
      <c r="A238" s="2" t="s">
        <v>503</v>
      </c>
      <c r="B238" s="2">
        <v>131</v>
      </c>
      <c r="C238" s="7">
        <v>4.9000000000000004</v>
      </c>
      <c r="D238" s="7">
        <v>5</v>
      </c>
      <c r="E238" s="7">
        <v>4.93</v>
      </c>
      <c r="F238" s="7">
        <v>4.95</v>
      </c>
      <c r="G238" s="7">
        <v>4.9000000000000004</v>
      </c>
      <c r="H238" s="7">
        <v>4.8600000000000003</v>
      </c>
      <c r="I238" s="8">
        <f t="shared" si="3"/>
        <v>4.9233333333333329</v>
      </c>
    </row>
    <row r="239" spans="1:9" ht="15" customHeight="1" x14ac:dyDescent="0.25">
      <c r="A239" s="2" t="s">
        <v>505</v>
      </c>
      <c r="B239" s="2">
        <v>138</v>
      </c>
      <c r="C239" s="7">
        <v>4.9000000000000004</v>
      </c>
      <c r="D239" s="7">
        <v>4.99</v>
      </c>
      <c r="E239" s="7">
        <v>4.8899999999999997</v>
      </c>
      <c r="F239" s="7">
        <v>5</v>
      </c>
      <c r="G239" s="7">
        <v>4.8099999999999996</v>
      </c>
      <c r="H239" s="7">
        <v>4.87</v>
      </c>
      <c r="I239" s="8">
        <f t="shared" si="3"/>
        <v>4.91</v>
      </c>
    </row>
    <row r="240" spans="1:9" ht="15" customHeight="1" x14ac:dyDescent="0.25">
      <c r="A240" s="2" t="s">
        <v>507</v>
      </c>
      <c r="B240" s="2">
        <v>64</v>
      </c>
      <c r="C240" s="7">
        <v>4.92</v>
      </c>
      <c r="D240" s="7">
        <v>4.8899999999999997</v>
      </c>
      <c r="E240" s="7">
        <v>4.99</v>
      </c>
      <c r="F240" s="7">
        <v>4.9000000000000004</v>
      </c>
      <c r="G240" s="7">
        <v>5</v>
      </c>
      <c r="H240" s="7">
        <v>4.95</v>
      </c>
      <c r="I240" s="8">
        <f t="shared" si="3"/>
        <v>4.9416666666666664</v>
      </c>
    </row>
    <row r="241" spans="1:9" ht="15" customHeight="1" x14ac:dyDescent="0.25">
      <c r="A241" s="2" t="s">
        <v>509</v>
      </c>
      <c r="B241" s="2">
        <v>164</v>
      </c>
      <c r="C241" s="7">
        <v>4.91</v>
      </c>
      <c r="D241" s="7">
        <v>4.9000000000000004</v>
      </c>
      <c r="E241" s="7">
        <v>4.92</v>
      </c>
      <c r="F241" s="7">
        <v>4.97</v>
      </c>
      <c r="G241" s="7">
        <v>4.99</v>
      </c>
      <c r="H241" s="7">
        <v>5</v>
      </c>
      <c r="I241" s="8">
        <f t="shared" si="3"/>
        <v>4.9483333333333333</v>
      </c>
    </row>
    <row r="242" spans="1:9" ht="15" customHeight="1" x14ac:dyDescent="0.25">
      <c r="A242" s="2" t="s">
        <v>511</v>
      </c>
      <c r="B242" s="2">
        <v>76</v>
      </c>
      <c r="C242" s="7">
        <v>4.91</v>
      </c>
      <c r="D242" s="7">
        <v>4.9800000000000004</v>
      </c>
      <c r="E242" s="7">
        <v>4.93</v>
      </c>
      <c r="F242" s="7">
        <v>4.93</v>
      </c>
      <c r="G242" s="7">
        <v>4.9000000000000004</v>
      </c>
      <c r="H242" s="7">
        <v>4.87</v>
      </c>
      <c r="I242" s="8">
        <f t="shared" si="3"/>
        <v>4.92</v>
      </c>
    </row>
    <row r="243" spans="1:9" ht="15" customHeight="1" x14ac:dyDescent="0.25">
      <c r="A243" s="2" t="s">
        <v>513</v>
      </c>
      <c r="B243" s="2">
        <v>143</v>
      </c>
      <c r="C243" s="7">
        <v>4.9000000000000004</v>
      </c>
      <c r="D243" s="7">
        <v>4.95</v>
      </c>
      <c r="E243" s="7">
        <v>4.87</v>
      </c>
      <c r="F243" s="7">
        <v>4.96</v>
      </c>
      <c r="G243" s="7">
        <v>4.8899999999999997</v>
      </c>
      <c r="H243" s="7">
        <v>4.95</v>
      </c>
      <c r="I243" s="8">
        <f t="shared" si="3"/>
        <v>4.9200000000000008</v>
      </c>
    </row>
    <row r="244" spans="1:9" ht="15" customHeight="1" x14ac:dyDescent="0.25">
      <c r="A244" s="2" t="s">
        <v>515</v>
      </c>
      <c r="B244" s="2">
        <v>108</v>
      </c>
      <c r="C244" s="7">
        <v>3.37</v>
      </c>
      <c r="D244" s="7">
        <v>3.59</v>
      </c>
      <c r="E244" s="7">
        <v>3.53</v>
      </c>
      <c r="F244" s="7">
        <v>3.54</v>
      </c>
      <c r="G244" s="7">
        <v>3.83</v>
      </c>
      <c r="H244" s="7">
        <v>3.2</v>
      </c>
      <c r="I244" s="8">
        <f t="shared" si="3"/>
        <v>3.51</v>
      </c>
    </row>
    <row r="245" spans="1:9" ht="15" customHeight="1" x14ac:dyDescent="0.25">
      <c r="A245" s="2" t="s">
        <v>517</v>
      </c>
      <c r="B245" s="2">
        <v>129</v>
      </c>
      <c r="C245" s="7">
        <v>4.91</v>
      </c>
      <c r="D245" s="7">
        <v>4.9400000000000004</v>
      </c>
      <c r="E245" s="7">
        <v>5</v>
      </c>
      <c r="F245" s="7">
        <v>4.96</v>
      </c>
      <c r="G245" s="7">
        <v>4.8899999999999997</v>
      </c>
      <c r="H245" s="7">
        <v>4.92</v>
      </c>
      <c r="I245" s="8">
        <f t="shared" si="3"/>
        <v>4.9366666666666674</v>
      </c>
    </row>
    <row r="246" spans="1:9" ht="15" customHeight="1" x14ac:dyDescent="0.25">
      <c r="A246" s="2" t="s">
        <v>519</v>
      </c>
      <c r="B246" s="2">
        <v>106</v>
      </c>
      <c r="C246" s="7">
        <v>3.28</v>
      </c>
      <c r="D246" s="7">
        <v>3.7</v>
      </c>
      <c r="E246" s="7">
        <v>4.01</v>
      </c>
      <c r="F246" s="7">
        <v>3.24</v>
      </c>
      <c r="G246" s="7">
        <v>3.52</v>
      </c>
      <c r="H246" s="7">
        <v>3.62</v>
      </c>
      <c r="I246" s="8">
        <f t="shared" si="3"/>
        <v>3.561666666666667</v>
      </c>
    </row>
    <row r="247" spans="1:9" ht="15" customHeight="1" x14ac:dyDescent="0.25">
      <c r="A247" s="2" t="s">
        <v>521</v>
      </c>
      <c r="B247" s="2">
        <v>129</v>
      </c>
      <c r="C247" s="7">
        <v>5</v>
      </c>
      <c r="D247" s="7">
        <v>5</v>
      </c>
      <c r="E247" s="7">
        <v>4.92</v>
      </c>
      <c r="F247" s="7">
        <v>5</v>
      </c>
      <c r="G247" s="7">
        <v>4.97</v>
      </c>
      <c r="H247" s="7">
        <v>4.8600000000000003</v>
      </c>
      <c r="I247" s="8">
        <f t="shared" si="3"/>
        <v>4.958333333333333</v>
      </c>
    </row>
    <row r="248" spans="1:9" ht="15" customHeight="1" x14ac:dyDescent="0.25">
      <c r="A248" s="2" t="s">
        <v>523</v>
      </c>
      <c r="B248" s="2">
        <v>46</v>
      </c>
      <c r="C248" s="7">
        <v>4.96</v>
      </c>
      <c r="D248" s="7">
        <v>4.95</v>
      </c>
      <c r="E248" s="7">
        <v>4.91</v>
      </c>
      <c r="F248" s="7">
        <v>4.9800000000000004</v>
      </c>
      <c r="G248" s="7">
        <v>4.83</v>
      </c>
      <c r="H248" s="7">
        <v>4.95</v>
      </c>
      <c r="I248" s="8">
        <f t="shared" si="3"/>
        <v>4.9300000000000006</v>
      </c>
    </row>
    <row r="249" spans="1:9" ht="15" customHeight="1" x14ac:dyDescent="0.25">
      <c r="A249" s="2" t="s">
        <v>525</v>
      </c>
      <c r="B249" s="2">
        <v>58</v>
      </c>
      <c r="C249" s="7">
        <v>4.88</v>
      </c>
      <c r="D249" s="7">
        <v>5</v>
      </c>
      <c r="E249" s="7">
        <v>4.8600000000000003</v>
      </c>
      <c r="F249" s="7">
        <v>4.96</v>
      </c>
      <c r="G249" s="7">
        <v>4.93</v>
      </c>
      <c r="H249" s="7">
        <v>4.9800000000000004</v>
      </c>
      <c r="I249" s="8">
        <f t="shared" si="3"/>
        <v>4.9349999999999996</v>
      </c>
    </row>
    <row r="250" spans="1:9" ht="15" customHeight="1" x14ac:dyDescent="0.25">
      <c r="A250" s="2" t="s">
        <v>527</v>
      </c>
      <c r="B250" s="2">
        <v>176</v>
      </c>
      <c r="C250" s="7">
        <v>5</v>
      </c>
      <c r="D250" s="7">
        <v>4.9400000000000004</v>
      </c>
      <c r="E250" s="7">
        <v>4.95</v>
      </c>
      <c r="F250" s="7">
        <v>5</v>
      </c>
      <c r="G250" s="7">
        <v>4.9800000000000004</v>
      </c>
      <c r="H250" s="7">
        <v>5</v>
      </c>
      <c r="I250" s="8">
        <f t="shared" si="3"/>
        <v>4.9783333333333335</v>
      </c>
    </row>
    <row r="251" spans="1:9" ht="15" customHeight="1" x14ac:dyDescent="0.25">
      <c r="A251" s="2" t="s">
        <v>529</v>
      </c>
      <c r="B251" s="2">
        <v>106</v>
      </c>
      <c r="C251" s="7">
        <v>4.9800000000000004</v>
      </c>
      <c r="D251" s="7">
        <v>4.96</v>
      </c>
      <c r="E251" s="7">
        <v>4.9000000000000004</v>
      </c>
      <c r="F251" s="7">
        <v>4.8099999999999996</v>
      </c>
      <c r="G251" s="7">
        <v>4.91</v>
      </c>
      <c r="H251" s="7">
        <v>5</v>
      </c>
      <c r="I251" s="8">
        <f t="shared" si="3"/>
        <v>4.9266666666666667</v>
      </c>
    </row>
    <row r="252" spans="1:9" ht="15" customHeight="1" x14ac:dyDescent="0.25">
      <c r="A252" s="2" t="s">
        <v>531</v>
      </c>
      <c r="B252" s="2">
        <v>8</v>
      </c>
      <c r="C252" s="7">
        <v>4.8600000000000003</v>
      </c>
      <c r="D252" s="7">
        <v>4.8899999999999997</v>
      </c>
      <c r="E252" s="7">
        <v>5</v>
      </c>
      <c r="F252" s="7">
        <v>4.97</v>
      </c>
      <c r="G252" s="7">
        <v>4.91</v>
      </c>
      <c r="H252" s="7">
        <v>4.97</v>
      </c>
      <c r="I252" s="8">
        <f t="shared" si="3"/>
        <v>4.9333333333333327</v>
      </c>
    </row>
    <row r="253" spans="1:9" ht="15" customHeight="1" x14ac:dyDescent="0.25">
      <c r="A253" s="2" t="s">
        <v>533</v>
      </c>
      <c r="B253" s="2">
        <v>134</v>
      </c>
      <c r="C253" s="7">
        <v>5</v>
      </c>
      <c r="D253" s="7">
        <v>4.92</v>
      </c>
      <c r="E253" s="7">
        <v>4.9800000000000004</v>
      </c>
      <c r="F253" s="7">
        <v>4.92</v>
      </c>
      <c r="G253" s="7">
        <v>4.9800000000000004</v>
      </c>
      <c r="H253" s="7">
        <v>4.97</v>
      </c>
      <c r="I253" s="8">
        <f t="shared" si="3"/>
        <v>4.9616666666666669</v>
      </c>
    </row>
    <row r="254" spans="1:9" ht="15" customHeight="1" x14ac:dyDescent="0.25">
      <c r="A254" s="2" t="s">
        <v>535</v>
      </c>
      <c r="B254" s="2">
        <v>156</v>
      </c>
      <c r="C254" s="7">
        <v>4.46</v>
      </c>
      <c r="D254" s="7">
        <v>4.62</v>
      </c>
      <c r="E254" s="7">
        <v>4.4800000000000004</v>
      </c>
      <c r="F254" s="7">
        <v>3.69</v>
      </c>
      <c r="G254" s="7">
        <v>4.46</v>
      </c>
      <c r="H254" s="7">
        <v>4.2300000000000004</v>
      </c>
      <c r="I254" s="8">
        <f t="shared" si="3"/>
        <v>4.3233333333333333</v>
      </c>
    </row>
    <row r="255" spans="1:9" ht="15" customHeight="1" x14ac:dyDescent="0.25">
      <c r="A255" s="2" t="s">
        <v>537</v>
      </c>
      <c r="B255" s="2">
        <v>127</v>
      </c>
      <c r="C255" s="7">
        <v>4.92</v>
      </c>
      <c r="D255" s="7">
        <v>4.8600000000000003</v>
      </c>
      <c r="E255" s="7">
        <v>4.96</v>
      </c>
      <c r="F255" s="7">
        <v>4.97</v>
      </c>
      <c r="G255" s="7">
        <v>4.87</v>
      </c>
      <c r="H255" s="7">
        <v>4.91</v>
      </c>
      <c r="I255" s="8">
        <f t="shared" si="3"/>
        <v>4.915</v>
      </c>
    </row>
    <row r="256" spans="1:9" ht="15" customHeight="1" x14ac:dyDescent="0.25">
      <c r="A256" s="2" t="s">
        <v>539</v>
      </c>
      <c r="B256" s="2">
        <v>82</v>
      </c>
      <c r="C256" s="7">
        <v>4.99</v>
      </c>
      <c r="D256" s="7">
        <v>4.96</v>
      </c>
      <c r="E256" s="7">
        <v>4.87</v>
      </c>
      <c r="F256" s="7">
        <v>4.97</v>
      </c>
      <c r="G256" s="7">
        <v>4.9000000000000004</v>
      </c>
      <c r="H256" s="7">
        <v>5</v>
      </c>
      <c r="I256" s="8">
        <f t="shared" si="3"/>
        <v>4.9483333333333333</v>
      </c>
    </row>
    <row r="257" spans="1:9" ht="15" customHeight="1" x14ac:dyDescent="0.25">
      <c r="A257" s="2" t="s">
        <v>541</v>
      </c>
      <c r="B257" s="2">
        <v>140</v>
      </c>
      <c r="C257" s="7">
        <v>5</v>
      </c>
      <c r="D257" s="7">
        <v>4.99</v>
      </c>
      <c r="E257" s="7">
        <v>4.9000000000000004</v>
      </c>
      <c r="F257" s="7">
        <v>5</v>
      </c>
      <c r="G257" s="7">
        <v>4.96</v>
      </c>
      <c r="H257" s="7">
        <v>4.96</v>
      </c>
      <c r="I257" s="8">
        <f t="shared" si="3"/>
        <v>4.9683333333333337</v>
      </c>
    </row>
    <row r="258" spans="1:9" ht="15" customHeight="1" x14ac:dyDescent="0.25">
      <c r="A258" s="2" t="s">
        <v>543</v>
      </c>
      <c r="B258" s="2">
        <v>84</v>
      </c>
      <c r="C258" s="7">
        <v>4.96</v>
      </c>
      <c r="D258" s="7">
        <v>4.9800000000000004</v>
      </c>
      <c r="E258" s="7">
        <v>4.9400000000000004</v>
      </c>
      <c r="F258" s="7">
        <v>4.9800000000000004</v>
      </c>
      <c r="G258" s="7">
        <v>4.8899999999999997</v>
      </c>
      <c r="H258" s="7">
        <v>5</v>
      </c>
      <c r="I258" s="8">
        <f t="shared" si="3"/>
        <v>4.9583333333333339</v>
      </c>
    </row>
    <row r="259" spans="1:9" ht="15" customHeight="1" x14ac:dyDescent="0.25">
      <c r="A259" s="2" t="s">
        <v>545</v>
      </c>
      <c r="B259" s="2">
        <v>73</v>
      </c>
      <c r="C259" s="7">
        <v>5</v>
      </c>
      <c r="D259" s="7">
        <v>4.99</v>
      </c>
      <c r="E259" s="7">
        <v>4.93</v>
      </c>
      <c r="F259" s="7">
        <v>4.82</v>
      </c>
      <c r="G259" s="7">
        <v>4.92</v>
      </c>
      <c r="H259" s="7">
        <v>4.96</v>
      </c>
      <c r="I259" s="8">
        <f t="shared" si="3"/>
        <v>4.9366666666666674</v>
      </c>
    </row>
    <row r="260" spans="1:9" ht="15" customHeight="1" x14ac:dyDescent="0.25">
      <c r="A260" s="2" t="s">
        <v>547</v>
      </c>
      <c r="B260" s="2">
        <v>112</v>
      </c>
      <c r="C260" s="7">
        <v>4.9400000000000004</v>
      </c>
      <c r="D260" s="7">
        <v>4.8499999999999996</v>
      </c>
      <c r="E260" s="7">
        <v>4.91</v>
      </c>
      <c r="F260" s="7">
        <v>4.9400000000000004</v>
      </c>
      <c r="G260" s="7">
        <v>4.9800000000000004</v>
      </c>
      <c r="H260" s="7">
        <v>5</v>
      </c>
      <c r="I260" s="8">
        <f t="shared" si="3"/>
        <v>4.9366666666666665</v>
      </c>
    </row>
    <row r="261" spans="1:9" ht="15" customHeight="1" x14ac:dyDescent="0.25">
      <c r="A261" s="2" t="s">
        <v>549</v>
      </c>
      <c r="B261" s="2">
        <v>52</v>
      </c>
      <c r="C261" s="7">
        <v>4.95</v>
      </c>
      <c r="D261" s="7">
        <v>4.96</v>
      </c>
      <c r="E261" s="7">
        <v>4.96</v>
      </c>
      <c r="F261" s="7">
        <v>4.91</v>
      </c>
      <c r="G261" s="7">
        <v>4.95</v>
      </c>
      <c r="H261" s="7">
        <v>4.96</v>
      </c>
      <c r="I261" s="8">
        <f t="shared" ref="I261:I304" si="4">AVERAGE(C261:H261)</f>
        <v>4.9483333333333333</v>
      </c>
    </row>
    <row r="262" spans="1:9" ht="15" customHeight="1" x14ac:dyDescent="0.25">
      <c r="A262" s="2" t="s">
        <v>551</v>
      </c>
      <c r="B262" s="2">
        <v>57</v>
      </c>
      <c r="C262" s="7">
        <v>4.9000000000000004</v>
      </c>
      <c r="D262" s="7">
        <v>4.93</v>
      </c>
      <c r="E262" s="7">
        <v>4.93</v>
      </c>
      <c r="F262" s="7">
        <v>4.8899999999999997</v>
      </c>
      <c r="G262" s="7">
        <v>4.9000000000000004</v>
      </c>
      <c r="H262" s="7">
        <v>4.92</v>
      </c>
      <c r="I262" s="8">
        <f t="shared" si="4"/>
        <v>4.9116666666666662</v>
      </c>
    </row>
    <row r="263" spans="1:9" ht="15" customHeight="1" x14ac:dyDescent="0.25">
      <c r="A263" s="2" t="s">
        <v>553</v>
      </c>
      <c r="B263" s="2">
        <v>134</v>
      </c>
      <c r="C263" s="7">
        <v>3.89</v>
      </c>
      <c r="D263" s="7">
        <v>3.26</v>
      </c>
      <c r="E263" s="7">
        <v>3.03</v>
      </c>
      <c r="F263" s="7">
        <v>3.1</v>
      </c>
      <c r="G263" s="7">
        <v>3.29</v>
      </c>
      <c r="H263" s="7">
        <v>3.48</v>
      </c>
      <c r="I263" s="8">
        <f t="shared" si="4"/>
        <v>3.3416666666666668</v>
      </c>
    </row>
    <row r="264" spans="1:9" ht="15" customHeight="1" x14ac:dyDescent="0.25">
      <c r="A264" s="2" t="s">
        <v>555</v>
      </c>
      <c r="B264" s="2">
        <v>169</v>
      </c>
      <c r="C264" s="7">
        <v>5</v>
      </c>
      <c r="D264" s="7">
        <v>5</v>
      </c>
      <c r="E264" s="7">
        <v>5</v>
      </c>
      <c r="F264" s="7">
        <v>4.93</v>
      </c>
      <c r="G264" s="7">
        <v>4.9400000000000004</v>
      </c>
      <c r="H264" s="7">
        <v>4.9000000000000004</v>
      </c>
      <c r="I264" s="8">
        <f t="shared" si="4"/>
        <v>4.9616666666666669</v>
      </c>
    </row>
    <row r="265" spans="1:9" ht="15" customHeight="1" x14ac:dyDescent="0.25">
      <c r="A265" s="2" t="s">
        <v>557</v>
      </c>
      <c r="B265" s="2">
        <v>149</v>
      </c>
      <c r="C265" s="7">
        <v>5</v>
      </c>
      <c r="D265" s="7">
        <v>5</v>
      </c>
      <c r="E265" s="7">
        <v>4.8899999999999997</v>
      </c>
      <c r="F265" s="7">
        <v>4.97</v>
      </c>
      <c r="G265" s="7">
        <v>4.87</v>
      </c>
      <c r="H265" s="7">
        <v>4.8499999999999996</v>
      </c>
      <c r="I265" s="8">
        <f t="shared" si="4"/>
        <v>4.93</v>
      </c>
    </row>
    <row r="266" spans="1:9" ht="15" customHeight="1" x14ac:dyDescent="0.25">
      <c r="A266" s="2" t="s">
        <v>559</v>
      </c>
      <c r="B266" s="2">
        <v>167</v>
      </c>
      <c r="C266" s="7">
        <v>4.96</v>
      </c>
      <c r="D266" s="7">
        <v>4.93</v>
      </c>
      <c r="E266" s="7">
        <v>4.96</v>
      </c>
      <c r="F266" s="7">
        <v>4.8899999999999997</v>
      </c>
      <c r="G266" s="7">
        <v>4.97</v>
      </c>
      <c r="H266" s="7">
        <v>4.93</v>
      </c>
      <c r="I266" s="8">
        <f t="shared" si="4"/>
        <v>4.9400000000000004</v>
      </c>
    </row>
    <row r="267" spans="1:9" ht="15" customHeight="1" x14ac:dyDescent="0.25">
      <c r="A267" s="2" t="s">
        <v>561</v>
      </c>
      <c r="B267" s="2">
        <v>71</v>
      </c>
      <c r="C267" s="7">
        <v>5</v>
      </c>
      <c r="D267" s="7">
        <v>4.83</v>
      </c>
      <c r="E267" s="7">
        <v>4.9400000000000004</v>
      </c>
      <c r="F267" s="7">
        <v>4.93</v>
      </c>
      <c r="G267" s="7">
        <v>5</v>
      </c>
      <c r="H267" s="7">
        <v>4.95</v>
      </c>
      <c r="I267" s="8">
        <f t="shared" si="4"/>
        <v>4.9416666666666664</v>
      </c>
    </row>
    <row r="268" spans="1:9" ht="15" customHeight="1" x14ac:dyDescent="0.25">
      <c r="A268" s="2" t="s">
        <v>563</v>
      </c>
      <c r="B268" s="2">
        <v>144</v>
      </c>
      <c r="C268" s="7">
        <v>5</v>
      </c>
      <c r="D268" s="7">
        <v>4.84</v>
      </c>
      <c r="E268" s="7">
        <v>4.92</v>
      </c>
      <c r="F268" s="7">
        <v>4.95</v>
      </c>
      <c r="G268" s="7">
        <v>4.97</v>
      </c>
      <c r="H268" s="7">
        <v>4.92</v>
      </c>
      <c r="I268" s="8">
        <f t="shared" si="4"/>
        <v>4.9333333333333336</v>
      </c>
    </row>
    <row r="269" spans="1:9" ht="15" customHeight="1" x14ac:dyDescent="0.25">
      <c r="A269" s="2" t="s">
        <v>565</v>
      </c>
      <c r="B269" s="2">
        <v>130</v>
      </c>
      <c r="C269" s="7">
        <v>4.96</v>
      </c>
      <c r="D269" s="7">
        <v>4.84</v>
      </c>
      <c r="E269" s="7">
        <v>4.97</v>
      </c>
      <c r="F269" s="7">
        <v>4.87</v>
      </c>
      <c r="G269" s="7">
        <v>5</v>
      </c>
      <c r="H269" s="7">
        <v>4.97</v>
      </c>
      <c r="I269" s="8">
        <f t="shared" si="4"/>
        <v>4.9349999999999996</v>
      </c>
    </row>
    <row r="270" spans="1:9" ht="15" customHeight="1" x14ac:dyDescent="0.25">
      <c r="A270" s="2" t="s">
        <v>567</v>
      </c>
      <c r="B270" s="2">
        <v>40</v>
      </c>
      <c r="C270" s="7">
        <v>4.9400000000000004</v>
      </c>
      <c r="D270" s="7">
        <v>4.8899999999999997</v>
      </c>
      <c r="E270" s="7">
        <v>5</v>
      </c>
      <c r="F270" s="7">
        <v>4.97</v>
      </c>
      <c r="G270" s="7">
        <v>4.93</v>
      </c>
      <c r="H270" s="7">
        <v>4.84</v>
      </c>
      <c r="I270" s="8">
        <f t="shared" si="4"/>
        <v>4.9283333333333337</v>
      </c>
    </row>
    <row r="271" spans="1:9" ht="15" customHeight="1" x14ac:dyDescent="0.25">
      <c r="A271" s="2" t="s">
        <v>569</v>
      </c>
      <c r="B271" s="2">
        <v>65</v>
      </c>
      <c r="C271" s="7">
        <v>5</v>
      </c>
      <c r="D271" s="7">
        <v>4.8499999999999996</v>
      </c>
      <c r="E271" s="7">
        <v>4.92</v>
      </c>
      <c r="F271" s="7">
        <v>5</v>
      </c>
      <c r="G271" s="7">
        <v>4.88</v>
      </c>
      <c r="H271" s="7">
        <v>5</v>
      </c>
      <c r="I271" s="8">
        <f t="shared" si="4"/>
        <v>4.9416666666666664</v>
      </c>
    </row>
    <row r="272" spans="1:9" ht="15" customHeight="1" x14ac:dyDescent="0.25">
      <c r="A272" s="2" t="s">
        <v>571</v>
      </c>
      <c r="B272" s="2">
        <v>121</v>
      </c>
      <c r="C272" s="7">
        <v>4.83</v>
      </c>
      <c r="D272" s="7">
        <v>4.9400000000000004</v>
      </c>
      <c r="E272" s="7">
        <v>4.95</v>
      </c>
      <c r="F272" s="7">
        <v>4.9400000000000004</v>
      </c>
      <c r="G272" s="7">
        <v>4.8099999999999996</v>
      </c>
      <c r="H272" s="7">
        <v>5</v>
      </c>
      <c r="I272" s="8">
        <f t="shared" si="4"/>
        <v>4.9116666666666662</v>
      </c>
    </row>
    <row r="273" spans="1:9" ht="15" customHeight="1" x14ac:dyDescent="0.25">
      <c r="A273" s="2" t="s">
        <v>573</v>
      </c>
      <c r="B273" s="2">
        <v>71</v>
      </c>
      <c r="C273" s="7">
        <v>3.09</v>
      </c>
      <c r="D273" s="7">
        <v>3.52</v>
      </c>
      <c r="E273" s="7">
        <v>3.09</v>
      </c>
      <c r="F273" s="7">
        <v>3.14</v>
      </c>
      <c r="G273" s="7">
        <v>3.55</v>
      </c>
      <c r="H273" s="7">
        <v>3.11</v>
      </c>
      <c r="I273" s="8">
        <f t="shared" si="4"/>
        <v>3.25</v>
      </c>
    </row>
    <row r="274" spans="1:9" ht="15" customHeight="1" x14ac:dyDescent="0.25">
      <c r="A274" s="2" t="s">
        <v>575</v>
      </c>
      <c r="B274" s="2">
        <v>139</v>
      </c>
      <c r="C274" s="7">
        <v>5</v>
      </c>
      <c r="D274" s="7">
        <v>4.9000000000000004</v>
      </c>
      <c r="E274" s="7">
        <v>4.87</v>
      </c>
      <c r="F274" s="7">
        <v>4.84</v>
      </c>
      <c r="G274" s="7">
        <v>5</v>
      </c>
      <c r="H274" s="7">
        <v>4.9400000000000004</v>
      </c>
      <c r="I274" s="8">
        <f t="shared" si="4"/>
        <v>4.9249999999999998</v>
      </c>
    </row>
    <row r="275" spans="1:9" ht="15" customHeight="1" x14ac:dyDescent="0.25">
      <c r="A275" s="2" t="s">
        <v>577</v>
      </c>
      <c r="B275" s="2">
        <v>97</v>
      </c>
      <c r="C275" s="7">
        <v>5</v>
      </c>
      <c r="D275" s="7">
        <v>4.9400000000000004</v>
      </c>
      <c r="E275" s="7">
        <v>4.91</v>
      </c>
      <c r="F275" s="7">
        <v>4.9000000000000004</v>
      </c>
      <c r="G275" s="7">
        <v>4.8499999999999996</v>
      </c>
      <c r="H275" s="7">
        <v>4.96</v>
      </c>
      <c r="I275" s="8">
        <f t="shared" si="4"/>
        <v>4.9266666666666667</v>
      </c>
    </row>
    <row r="276" spans="1:9" ht="15" customHeight="1" x14ac:dyDescent="0.25">
      <c r="A276" s="2" t="s">
        <v>579</v>
      </c>
      <c r="B276" s="2">
        <v>43</v>
      </c>
      <c r="C276" s="7">
        <v>4.9400000000000004</v>
      </c>
      <c r="D276" s="7">
        <v>5</v>
      </c>
      <c r="E276" s="7">
        <v>4.87</v>
      </c>
      <c r="F276" s="7">
        <v>4.88</v>
      </c>
      <c r="G276" s="7">
        <v>5</v>
      </c>
      <c r="H276" s="7">
        <v>4.9400000000000004</v>
      </c>
      <c r="I276" s="8">
        <f t="shared" si="4"/>
        <v>4.9383333333333335</v>
      </c>
    </row>
    <row r="277" spans="1:9" ht="15" customHeight="1" x14ac:dyDescent="0.25">
      <c r="A277" s="2" t="s">
        <v>581</v>
      </c>
      <c r="B277" s="2">
        <v>164</v>
      </c>
      <c r="C277" s="7">
        <v>4.9800000000000004</v>
      </c>
      <c r="D277" s="7">
        <v>4.93</v>
      </c>
      <c r="E277" s="7">
        <v>4.8899999999999997</v>
      </c>
      <c r="F277" s="7">
        <v>4.99</v>
      </c>
      <c r="G277" s="7">
        <v>4.9800000000000004</v>
      </c>
      <c r="H277" s="7">
        <v>4.96</v>
      </c>
      <c r="I277" s="8">
        <f t="shared" si="4"/>
        <v>4.9550000000000001</v>
      </c>
    </row>
    <row r="278" spans="1:9" ht="15" customHeight="1" x14ac:dyDescent="0.25">
      <c r="A278" s="2" t="s">
        <v>583</v>
      </c>
      <c r="B278" s="2">
        <v>207</v>
      </c>
      <c r="C278" s="7">
        <v>4.92</v>
      </c>
      <c r="D278" s="7">
        <v>4.87</v>
      </c>
      <c r="E278" s="7">
        <v>4.9800000000000004</v>
      </c>
      <c r="F278" s="7">
        <v>4.8600000000000003</v>
      </c>
      <c r="G278" s="7">
        <v>4.97</v>
      </c>
      <c r="H278" s="7">
        <v>4.8600000000000003</v>
      </c>
      <c r="I278" s="8">
        <f t="shared" si="4"/>
        <v>4.9099999999999993</v>
      </c>
    </row>
    <row r="279" spans="1:9" ht="15" customHeight="1" x14ac:dyDescent="0.25">
      <c r="A279" s="2" t="s">
        <v>585</v>
      </c>
      <c r="B279" s="2">
        <v>164</v>
      </c>
      <c r="C279" s="7">
        <v>4.9400000000000004</v>
      </c>
      <c r="D279" s="7">
        <v>5</v>
      </c>
      <c r="E279" s="7">
        <v>4.9000000000000004</v>
      </c>
      <c r="F279" s="7">
        <v>4.82</v>
      </c>
      <c r="G279" s="7">
        <v>4.97</v>
      </c>
      <c r="H279" s="7">
        <v>4.96</v>
      </c>
      <c r="I279" s="8">
        <f t="shared" si="4"/>
        <v>4.9316666666666675</v>
      </c>
    </row>
    <row r="280" spans="1:9" ht="15" customHeight="1" x14ac:dyDescent="0.25">
      <c r="A280" s="2" t="s">
        <v>587</v>
      </c>
      <c r="B280" s="2">
        <v>144</v>
      </c>
      <c r="C280" s="7">
        <v>4.99</v>
      </c>
      <c r="D280" s="7">
        <v>4.88</v>
      </c>
      <c r="E280" s="7">
        <v>4.9000000000000004</v>
      </c>
      <c r="F280" s="7">
        <v>4.91</v>
      </c>
      <c r="G280" s="7">
        <v>4.9800000000000004</v>
      </c>
      <c r="H280" s="7">
        <v>4.87</v>
      </c>
      <c r="I280" s="8">
        <f t="shared" si="4"/>
        <v>4.9216666666666669</v>
      </c>
    </row>
    <row r="281" spans="1:9" ht="15" customHeight="1" x14ac:dyDescent="0.25">
      <c r="A281" s="2" t="s">
        <v>589</v>
      </c>
      <c r="B281" s="2">
        <v>57</v>
      </c>
      <c r="C281" s="7">
        <v>4.91</v>
      </c>
      <c r="D281" s="7">
        <v>4.76</v>
      </c>
      <c r="E281" s="7">
        <v>4.93</v>
      </c>
      <c r="F281" s="7">
        <v>4.97</v>
      </c>
      <c r="G281" s="7">
        <v>5</v>
      </c>
      <c r="H281" s="7">
        <v>4.8600000000000003</v>
      </c>
      <c r="I281" s="8">
        <f t="shared" si="4"/>
        <v>4.9050000000000002</v>
      </c>
    </row>
    <row r="282" spans="1:9" ht="15" customHeight="1" x14ac:dyDescent="0.25">
      <c r="A282" s="2" t="s">
        <v>591</v>
      </c>
      <c r="B282" s="2">
        <v>121</v>
      </c>
      <c r="C282" s="7">
        <v>4.9400000000000004</v>
      </c>
      <c r="D282" s="7">
        <v>4.8499999999999996</v>
      </c>
      <c r="E282" s="7">
        <v>4.8099999999999996</v>
      </c>
      <c r="F282" s="7">
        <v>4.9800000000000004</v>
      </c>
      <c r="G282" s="7">
        <v>4.8899999999999997</v>
      </c>
      <c r="H282" s="7">
        <v>4.95</v>
      </c>
      <c r="I282" s="8">
        <f t="shared" si="4"/>
        <v>4.9033333333333333</v>
      </c>
    </row>
    <row r="283" spans="1:9" ht="15" customHeight="1" x14ac:dyDescent="0.25">
      <c r="A283" s="2" t="s">
        <v>593</v>
      </c>
      <c r="B283" s="2">
        <v>92</v>
      </c>
      <c r="C283" s="7">
        <v>4.93</v>
      </c>
      <c r="D283" s="7">
        <v>4.8600000000000003</v>
      </c>
      <c r="E283" s="7">
        <v>4.88</v>
      </c>
      <c r="F283" s="7">
        <v>4.84</v>
      </c>
      <c r="G283" s="7">
        <v>4.95</v>
      </c>
      <c r="H283" s="7">
        <v>4.97</v>
      </c>
      <c r="I283" s="8">
        <f t="shared" si="4"/>
        <v>4.9049999999999994</v>
      </c>
    </row>
    <row r="284" spans="1:9" ht="15" customHeight="1" x14ac:dyDescent="0.25">
      <c r="A284" s="2" t="s">
        <v>595</v>
      </c>
      <c r="B284" s="2">
        <v>87</v>
      </c>
      <c r="C284" s="7">
        <v>5</v>
      </c>
      <c r="D284" s="7">
        <v>4.97</v>
      </c>
      <c r="E284" s="7">
        <v>4.92</v>
      </c>
      <c r="F284" s="7">
        <v>4.87</v>
      </c>
      <c r="G284" s="7">
        <v>4.95</v>
      </c>
      <c r="H284" s="7">
        <v>4.9000000000000004</v>
      </c>
      <c r="I284" s="8">
        <f t="shared" si="4"/>
        <v>4.9349999999999996</v>
      </c>
    </row>
    <row r="285" spans="1:9" ht="15" customHeight="1" x14ac:dyDescent="0.25">
      <c r="A285" s="2" t="s">
        <v>597</v>
      </c>
      <c r="B285" s="2">
        <v>218</v>
      </c>
      <c r="C285" s="7">
        <v>4.9800000000000004</v>
      </c>
      <c r="D285" s="7">
        <v>5</v>
      </c>
      <c r="E285" s="7">
        <v>4.9800000000000004</v>
      </c>
      <c r="F285" s="7">
        <v>4.9000000000000004</v>
      </c>
      <c r="G285" s="7">
        <v>4.9400000000000004</v>
      </c>
      <c r="H285" s="7">
        <v>4.97</v>
      </c>
      <c r="I285" s="8">
        <f t="shared" si="4"/>
        <v>4.9616666666666669</v>
      </c>
    </row>
    <row r="286" spans="1:9" ht="15" customHeight="1" x14ac:dyDescent="0.25">
      <c r="A286" s="2" t="s">
        <v>599</v>
      </c>
      <c r="B286" s="2">
        <v>156</v>
      </c>
      <c r="C286" s="7">
        <v>5</v>
      </c>
      <c r="D286" s="7">
        <v>4.96</v>
      </c>
      <c r="E286" s="7">
        <v>4.8899999999999997</v>
      </c>
      <c r="F286" s="7">
        <v>4.88</v>
      </c>
      <c r="G286" s="7">
        <v>4.8600000000000003</v>
      </c>
      <c r="H286" s="7">
        <v>4.87</v>
      </c>
      <c r="I286" s="8">
        <f t="shared" si="4"/>
        <v>4.91</v>
      </c>
    </row>
    <row r="287" spans="1:9" ht="15" customHeight="1" x14ac:dyDescent="0.25">
      <c r="A287" s="2" t="s">
        <v>601</v>
      </c>
      <c r="B287" s="2">
        <v>144</v>
      </c>
      <c r="C287" s="7">
        <v>4.8600000000000003</v>
      </c>
      <c r="D287" s="7">
        <v>4.76</v>
      </c>
      <c r="E287" s="7">
        <v>4.97</v>
      </c>
      <c r="F287" s="7">
        <v>4.97</v>
      </c>
      <c r="G287" s="7">
        <v>4.9400000000000004</v>
      </c>
      <c r="H287" s="7">
        <v>5</v>
      </c>
      <c r="I287" s="8">
        <f t="shared" si="4"/>
        <v>4.916666666666667</v>
      </c>
    </row>
    <row r="288" spans="1:9" ht="15" customHeight="1" x14ac:dyDescent="0.25">
      <c r="A288" s="2" t="s">
        <v>603</v>
      </c>
      <c r="B288" s="2">
        <v>8</v>
      </c>
      <c r="C288" s="7">
        <v>4.8600000000000003</v>
      </c>
      <c r="D288" s="7">
        <v>4.9000000000000004</v>
      </c>
      <c r="E288" s="7">
        <v>4.92</v>
      </c>
      <c r="F288" s="7">
        <v>4.99</v>
      </c>
      <c r="G288" s="7">
        <v>4.99</v>
      </c>
      <c r="H288" s="7">
        <v>4.8499999999999996</v>
      </c>
      <c r="I288" s="8">
        <f t="shared" si="4"/>
        <v>4.9183333333333339</v>
      </c>
    </row>
    <row r="289" spans="1:9" ht="15" customHeight="1" x14ac:dyDescent="0.25">
      <c r="A289" s="2" t="s">
        <v>605</v>
      </c>
      <c r="B289" s="2">
        <v>116</v>
      </c>
      <c r="C289" s="7">
        <v>4.95</v>
      </c>
      <c r="D289" s="7">
        <v>4.99</v>
      </c>
      <c r="E289" s="7">
        <v>4.9400000000000004</v>
      </c>
      <c r="F289" s="7">
        <v>4.95</v>
      </c>
      <c r="G289" s="7">
        <v>4.91</v>
      </c>
      <c r="H289" s="7">
        <v>4.9400000000000004</v>
      </c>
      <c r="I289" s="8">
        <f t="shared" si="4"/>
        <v>4.9466666666666672</v>
      </c>
    </row>
    <row r="290" spans="1:9" ht="15" customHeight="1" x14ac:dyDescent="0.25">
      <c r="A290" s="2" t="s">
        <v>607</v>
      </c>
      <c r="B290" s="2">
        <v>109</v>
      </c>
      <c r="C290" s="7">
        <v>4.96</v>
      </c>
      <c r="D290" s="7">
        <v>5</v>
      </c>
      <c r="E290" s="7">
        <v>4.91</v>
      </c>
      <c r="F290" s="7">
        <v>4.99</v>
      </c>
      <c r="G290" s="7">
        <v>4.92</v>
      </c>
      <c r="H290" s="7">
        <v>4.96</v>
      </c>
      <c r="I290" s="8">
        <f t="shared" si="4"/>
        <v>4.956666666666667</v>
      </c>
    </row>
    <row r="291" spans="1:9" ht="15" customHeight="1" x14ac:dyDescent="0.25">
      <c r="A291" s="2" t="s">
        <v>609</v>
      </c>
      <c r="B291" s="2">
        <v>189</v>
      </c>
      <c r="C291" s="7">
        <v>4.8600000000000003</v>
      </c>
      <c r="D291" s="7">
        <v>4.99</v>
      </c>
      <c r="E291" s="7">
        <v>4.8499999999999996</v>
      </c>
      <c r="F291" s="7">
        <v>4.8600000000000003</v>
      </c>
      <c r="G291" s="7">
        <v>4.96</v>
      </c>
      <c r="H291" s="7">
        <v>4.99</v>
      </c>
      <c r="I291" s="8">
        <f t="shared" si="4"/>
        <v>4.9183333333333339</v>
      </c>
    </row>
    <row r="292" spans="1:9" ht="15" customHeight="1" x14ac:dyDescent="0.25">
      <c r="A292" s="2" t="s">
        <v>611</v>
      </c>
      <c r="B292" s="2">
        <v>119</v>
      </c>
      <c r="C292" s="7">
        <v>4.96</v>
      </c>
      <c r="D292" s="7">
        <v>4.92</v>
      </c>
      <c r="E292" s="7">
        <v>4.93</v>
      </c>
      <c r="F292" s="7">
        <v>4.9400000000000004</v>
      </c>
      <c r="G292" s="7">
        <v>4.8899999999999997</v>
      </c>
      <c r="H292" s="7">
        <v>4.84</v>
      </c>
      <c r="I292" s="8">
        <f t="shared" si="4"/>
        <v>4.9133333333333331</v>
      </c>
    </row>
    <row r="293" spans="1:9" ht="15" customHeight="1" x14ac:dyDescent="0.25">
      <c r="A293" s="2" t="s">
        <v>613</v>
      </c>
      <c r="B293" s="2">
        <v>172</v>
      </c>
      <c r="C293" s="7">
        <v>5</v>
      </c>
      <c r="D293" s="7">
        <v>4.9000000000000004</v>
      </c>
      <c r="E293" s="7">
        <v>4.99</v>
      </c>
      <c r="F293" s="7">
        <v>5</v>
      </c>
      <c r="G293" s="7">
        <v>5</v>
      </c>
      <c r="H293" s="7">
        <v>4.84</v>
      </c>
      <c r="I293" s="8">
        <f t="shared" si="4"/>
        <v>4.9550000000000001</v>
      </c>
    </row>
    <row r="294" spans="1:9" ht="15" customHeight="1" x14ac:dyDescent="0.25">
      <c r="A294" s="2" t="s">
        <v>615</v>
      </c>
      <c r="B294" s="2">
        <v>56</v>
      </c>
      <c r="C294" s="7">
        <v>4.99</v>
      </c>
      <c r="D294" s="7">
        <v>4.8499999999999996</v>
      </c>
      <c r="E294" s="7">
        <v>5</v>
      </c>
      <c r="F294" s="7">
        <v>4.99</v>
      </c>
      <c r="G294" s="7">
        <v>4.9000000000000004</v>
      </c>
      <c r="H294" s="7">
        <v>4.9800000000000004</v>
      </c>
      <c r="I294" s="8">
        <f t="shared" si="4"/>
        <v>4.9516666666666662</v>
      </c>
    </row>
    <row r="295" spans="1:9" ht="15" customHeight="1" x14ac:dyDescent="0.25">
      <c r="A295" s="2" t="s">
        <v>617</v>
      </c>
      <c r="B295" s="2">
        <v>126</v>
      </c>
      <c r="C295" s="7">
        <v>4.9800000000000004</v>
      </c>
      <c r="D295" s="7">
        <v>4.9400000000000004</v>
      </c>
      <c r="E295" s="7">
        <v>4.97</v>
      </c>
      <c r="F295" s="7">
        <v>5</v>
      </c>
      <c r="G295" s="7">
        <v>4.84</v>
      </c>
      <c r="H295" s="7">
        <v>4.96</v>
      </c>
      <c r="I295" s="8">
        <f t="shared" si="4"/>
        <v>4.9483333333333333</v>
      </c>
    </row>
    <row r="296" spans="1:9" ht="15" customHeight="1" x14ac:dyDescent="0.25">
      <c r="A296" s="2" t="s">
        <v>619</v>
      </c>
      <c r="B296" s="2">
        <v>104</v>
      </c>
      <c r="C296" s="7">
        <v>4.99</v>
      </c>
      <c r="D296" s="7">
        <v>4.99</v>
      </c>
      <c r="E296" s="7">
        <v>4.84</v>
      </c>
      <c r="F296" s="7">
        <v>4.96</v>
      </c>
      <c r="G296" s="7">
        <v>4.88</v>
      </c>
      <c r="H296" s="7">
        <v>4.95</v>
      </c>
      <c r="I296" s="8">
        <f t="shared" si="4"/>
        <v>4.9349999999999996</v>
      </c>
    </row>
    <row r="297" spans="1:9" ht="15" customHeight="1" x14ac:dyDescent="0.25">
      <c r="A297" s="2" t="s">
        <v>621</v>
      </c>
      <c r="B297" s="2">
        <v>212</v>
      </c>
      <c r="C297" s="7">
        <v>4.93</v>
      </c>
      <c r="D297" s="7">
        <v>4.96</v>
      </c>
      <c r="E297" s="7">
        <v>5</v>
      </c>
      <c r="F297" s="7">
        <v>5</v>
      </c>
      <c r="G297" s="7">
        <v>4.95</v>
      </c>
      <c r="H297" s="7">
        <v>4.8099999999999996</v>
      </c>
      <c r="I297" s="8">
        <f t="shared" si="4"/>
        <v>4.9416666666666664</v>
      </c>
    </row>
    <row r="298" spans="1:9" ht="15" customHeight="1" x14ac:dyDescent="0.25">
      <c r="A298" s="2" t="s">
        <v>623</v>
      </c>
      <c r="B298" s="2">
        <v>34</v>
      </c>
      <c r="C298" s="7">
        <v>4.99</v>
      </c>
      <c r="D298" s="7">
        <v>4.97</v>
      </c>
      <c r="E298" s="7">
        <v>4.87</v>
      </c>
      <c r="F298" s="7">
        <v>4.9800000000000004</v>
      </c>
      <c r="G298" s="7">
        <v>4.9000000000000004</v>
      </c>
      <c r="H298" s="7">
        <v>4.93</v>
      </c>
      <c r="I298" s="8">
        <f t="shared" si="4"/>
        <v>4.9400000000000004</v>
      </c>
    </row>
    <row r="299" spans="1:9" ht="15" customHeight="1" x14ac:dyDescent="0.25">
      <c r="A299" s="2" t="s">
        <v>625</v>
      </c>
      <c r="B299" s="2">
        <v>137</v>
      </c>
      <c r="C299" s="7">
        <v>3.51</v>
      </c>
      <c r="D299" s="7">
        <v>3.19</v>
      </c>
      <c r="E299" s="7">
        <v>3.6</v>
      </c>
      <c r="F299" s="7">
        <v>3.04</v>
      </c>
      <c r="G299" s="7">
        <v>3.19</v>
      </c>
      <c r="H299" s="7">
        <v>3.36</v>
      </c>
      <c r="I299" s="8">
        <f t="shared" si="4"/>
        <v>3.3149999999999999</v>
      </c>
    </row>
    <row r="300" spans="1:9" ht="15" customHeight="1" x14ac:dyDescent="0.25">
      <c r="A300" s="2" t="s">
        <v>627</v>
      </c>
      <c r="B300" s="2">
        <v>191</v>
      </c>
      <c r="C300" s="7">
        <v>4.91</v>
      </c>
      <c r="D300" s="7">
        <v>4.93</v>
      </c>
      <c r="E300" s="7">
        <v>4.9800000000000004</v>
      </c>
      <c r="F300" s="7">
        <v>4.84</v>
      </c>
      <c r="G300" s="7">
        <v>4.8</v>
      </c>
      <c r="H300" s="7">
        <v>4.95</v>
      </c>
      <c r="I300" s="8">
        <f t="shared" si="4"/>
        <v>4.9016666666666664</v>
      </c>
    </row>
    <row r="301" spans="1:9" ht="15" customHeight="1" x14ac:dyDescent="0.25">
      <c r="A301" s="2" t="s">
        <v>629</v>
      </c>
      <c r="B301" s="2">
        <v>89</v>
      </c>
      <c r="C301" s="7">
        <v>4.88</v>
      </c>
      <c r="D301" s="7">
        <v>4.92</v>
      </c>
      <c r="E301" s="7">
        <v>4.9000000000000004</v>
      </c>
      <c r="F301" s="7">
        <v>4.93</v>
      </c>
      <c r="G301" s="7">
        <v>4.9400000000000004</v>
      </c>
      <c r="H301" s="7">
        <v>4.8600000000000003</v>
      </c>
      <c r="I301" s="8">
        <f t="shared" si="4"/>
        <v>4.9050000000000002</v>
      </c>
    </row>
    <row r="302" spans="1:9" ht="15" customHeight="1" x14ac:dyDescent="0.25">
      <c r="A302" s="2" t="s">
        <v>631</v>
      </c>
      <c r="B302" s="2">
        <v>166</v>
      </c>
      <c r="C302" s="7">
        <v>5</v>
      </c>
      <c r="D302" s="7">
        <v>4.93</v>
      </c>
      <c r="E302" s="7">
        <v>4.9400000000000004</v>
      </c>
      <c r="F302" s="7">
        <v>5</v>
      </c>
      <c r="G302" s="7">
        <v>4.87</v>
      </c>
      <c r="H302" s="7">
        <v>4.9000000000000004</v>
      </c>
      <c r="I302" s="8">
        <f t="shared" si="4"/>
        <v>4.9400000000000004</v>
      </c>
    </row>
    <row r="303" spans="1:9" ht="15" customHeight="1" x14ac:dyDescent="0.25">
      <c r="A303" s="2" t="s">
        <v>633</v>
      </c>
      <c r="B303" s="2">
        <v>197</v>
      </c>
      <c r="C303" s="7">
        <v>4.8899999999999997</v>
      </c>
      <c r="D303" s="7">
        <v>5</v>
      </c>
      <c r="E303" s="7">
        <v>5</v>
      </c>
      <c r="F303" s="7">
        <v>4.92</v>
      </c>
      <c r="G303" s="7">
        <v>4.87</v>
      </c>
      <c r="H303" s="7">
        <v>4.95</v>
      </c>
      <c r="I303" s="8">
        <f t="shared" si="4"/>
        <v>4.9383333333333335</v>
      </c>
    </row>
    <row r="304" spans="1:9" ht="15" customHeight="1" x14ac:dyDescent="0.25">
      <c r="A304" s="2" t="s">
        <v>635</v>
      </c>
      <c r="B304" s="2">
        <v>83</v>
      </c>
      <c r="C304" s="7">
        <v>4.93</v>
      </c>
      <c r="D304" s="7">
        <v>4.8899999999999997</v>
      </c>
      <c r="E304" s="7">
        <v>5</v>
      </c>
      <c r="F304" s="7">
        <v>5</v>
      </c>
      <c r="G304" s="7">
        <v>4.9000000000000004</v>
      </c>
      <c r="H304" s="7">
        <v>5</v>
      </c>
      <c r="I304" s="8">
        <f t="shared" si="4"/>
        <v>4.9533333333333331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6A40-4516-4D19-8187-E8D8A7055F07}">
  <dimension ref="A1:AM3623"/>
  <sheetViews>
    <sheetView zoomScale="55" zoomScaleNormal="55" workbookViewId="0">
      <selection activeCell="G5" sqref="G5"/>
    </sheetView>
  </sheetViews>
  <sheetFormatPr defaultColWidth="9.7109375" defaultRowHeight="15" x14ac:dyDescent="0.25"/>
  <cols>
    <col min="1" max="1" width="46.5703125" bestFit="1" customWidth="1"/>
    <col min="2" max="2" width="20.5703125" bestFit="1" customWidth="1"/>
    <col min="3" max="3" width="21" bestFit="1" customWidth="1"/>
    <col min="4" max="4" width="19.7109375" bestFit="1" customWidth="1"/>
    <col min="5" max="5" width="20.28515625" bestFit="1" customWidth="1"/>
    <col min="6" max="6" width="12.42578125" bestFit="1" customWidth="1"/>
    <col min="7" max="7" width="21.7109375" bestFit="1" customWidth="1"/>
    <col min="9" max="9" width="12.5703125" customWidth="1"/>
    <col min="10" max="10" width="13.85546875" bestFit="1" customWidth="1"/>
    <col min="11" max="11" width="14.28515625" bestFit="1" customWidth="1"/>
    <col min="12" max="12" width="10.7109375" bestFit="1" customWidth="1"/>
    <col min="14" max="14" width="12.42578125" customWidth="1"/>
    <col min="15" max="15" width="21.7109375" bestFit="1" customWidth="1"/>
    <col min="16" max="16" width="13.85546875" bestFit="1" customWidth="1"/>
    <col min="17" max="17" width="14.28515625" bestFit="1" customWidth="1"/>
    <col min="18" max="18" width="10.85546875" bestFit="1" customWidth="1"/>
    <col min="19" max="19" width="13.5703125" bestFit="1" customWidth="1"/>
    <col min="20" max="20" width="10.7109375" bestFit="1" customWidth="1"/>
    <col min="21" max="21" width="11.42578125" bestFit="1" customWidth="1"/>
    <col min="23" max="23" width="44.7109375" bestFit="1" customWidth="1"/>
    <col min="24" max="24" width="20.140625" bestFit="1" customWidth="1"/>
    <col min="25" max="25" width="9.28515625" bestFit="1" customWidth="1"/>
    <col min="26" max="26" width="21.85546875" bestFit="1" customWidth="1"/>
    <col min="27" max="27" width="8.140625" bestFit="1" customWidth="1"/>
    <col min="28" max="28" width="20.7109375" bestFit="1" customWidth="1"/>
    <col min="29" max="29" width="7.28515625" bestFit="1" customWidth="1"/>
    <col min="30" max="30" width="22.42578125" bestFit="1" customWidth="1"/>
    <col min="31" max="31" width="7.28515625" bestFit="1" customWidth="1"/>
    <col min="33" max="33" width="17.28515625" bestFit="1" customWidth="1"/>
    <col min="34" max="34" width="17.85546875" bestFit="1" customWidth="1"/>
  </cols>
  <sheetData>
    <row r="1" spans="1:39" ht="18" x14ac:dyDescent="0.25">
      <c r="A1" s="34" t="s">
        <v>667</v>
      </c>
      <c r="B1" s="15"/>
      <c r="C1" s="15"/>
      <c r="D1" s="15"/>
      <c r="E1" s="15"/>
      <c r="F1" s="15"/>
      <c r="G1" s="15"/>
      <c r="I1" s="34" t="s">
        <v>670</v>
      </c>
      <c r="N1" s="34" t="s">
        <v>671</v>
      </c>
      <c r="W1" s="34" t="s">
        <v>675</v>
      </c>
      <c r="AJ1" s="34" t="s">
        <v>701</v>
      </c>
      <c r="AM1" s="38"/>
    </row>
    <row r="3" spans="1:39" x14ac:dyDescent="0.25">
      <c r="A3" s="29" t="s">
        <v>16</v>
      </c>
      <c r="B3" s="29" t="s">
        <v>1</v>
      </c>
      <c r="C3" s="29" t="s">
        <v>666</v>
      </c>
      <c r="D3" s="29" t="s">
        <v>646</v>
      </c>
      <c r="E3" s="29" t="s">
        <v>668</v>
      </c>
      <c r="F3" s="29" t="s">
        <v>669</v>
      </c>
      <c r="G3" s="29" t="s">
        <v>17</v>
      </c>
      <c r="I3" s="29" t="s">
        <v>1</v>
      </c>
      <c r="J3" s="29" t="s">
        <v>646</v>
      </c>
      <c r="K3" s="29" t="s">
        <v>668</v>
      </c>
      <c r="L3" s="29" t="s">
        <v>669</v>
      </c>
      <c r="N3" s="29" t="s">
        <v>16</v>
      </c>
      <c r="O3" s="29" t="s">
        <v>17</v>
      </c>
      <c r="P3" s="29" t="s">
        <v>646</v>
      </c>
      <c r="Q3" s="29" t="s">
        <v>668</v>
      </c>
      <c r="R3" s="29" t="s">
        <v>672</v>
      </c>
      <c r="S3" s="29" t="s">
        <v>665</v>
      </c>
      <c r="T3" s="29" t="s">
        <v>673</v>
      </c>
      <c r="U3" s="29" t="s">
        <v>674</v>
      </c>
      <c r="W3" s="29" t="s">
        <v>676</v>
      </c>
      <c r="X3" s="29" t="s">
        <v>677</v>
      </c>
      <c r="Y3" s="29" t="s">
        <v>669</v>
      </c>
      <c r="Z3" s="29" t="s">
        <v>678</v>
      </c>
      <c r="AA3" s="29" t="s">
        <v>669</v>
      </c>
      <c r="AB3" s="29" t="s">
        <v>679</v>
      </c>
      <c r="AC3" s="29" t="s">
        <v>680</v>
      </c>
      <c r="AD3" s="29" t="s">
        <v>681</v>
      </c>
      <c r="AE3" s="29" t="s">
        <v>680</v>
      </c>
      <c r="AG3" s="21" t="s">
        <v>682</v>
      </c>
      <c r="AH3" s="21" t="s">
        <v>683</v>
      </c>
      <c r="AJ3" s="37" t="s">
        <v>702</v>
      </c>
      <c r="AK3" s="37" t="s">
        <v>703</v>
      </c>
    </row>
    <row r="4" spans="1:39" x14ac:dyDescent="0.25">
      <c r="A4" s="10" t="str">
        <f>Revenue!A5</f>
        <v>P0001</v>
      </c>
      <c r="B4" s="10" t="str">
        <f>Revenue!B5</f>
        <v>Apr</v>
      </c>
      <c r="C4" s="11" t="str">
        <f>A4&amp;"|"&amp;B4</f>
        <v>P0001|Apr</v>
      </c>
      <c r="D4" s="12">
        <f>Revenue!J5</f>
        <v>768.39159999999993</v>
      </c>
      <c r="E4" s="13">
        <f>_xlfn.XLOOKUP($C4,ExpensesTbl[Key],ExpensesTbl[Total Operating Expenses])</f>
        <v>419.48000000000036</v>
      </c>
      <c r="F4" s="13">
        <f>D4-E4</f>
        <v>348.91159999999957</v>
      </c>
      <c r="G4" s="11" t="str">
        <f>_xlfn.XLOOKUP($A4,PropertiesTbl[Property ID],PropertiesTbl[Property Name])</f>
        <v>Snowline Hideaway</v>
      </c>
      <c r="I4" t="s">
        <v>2</v>
      </c>
      <c r="J4" s="14">
        <f>SUMIFS(CalcTbl[Total Revenue],CalcTbl[Month],$I4)</f>
        <v>353570.33840000007</v>
      </c>
      <c r="K4" s="14">
        <f>SUMIFS(CalcTbl[Total Expenses],CalcTbl[Month],$I4)</f>
        <v>198004.26000000007</v>
      </c>
      <c r="L4" s="14">
        <f>J4-K4</f>
        <v>155566.0784</v>
      </c>
      <c r="N4" s="10" t="str">
        <f>Properties!A5</f>
        <v>P0001</v>
      </c>
      <c r="O4" s="11" t="str">
        <f>_xlfn.XLOOKUP($N4,PropertiesTbl[Property ID],PropertiesTbl[Property Name])</f>
        <v>Snowline Hideaway</v>
      </c>
      <c r="P4" s="13">
        <f>SUMIFS(CalcTbl[Total Revenue],CalcTbl[Property ID],$N4,CalcTbl[Month],IF(Dashboard!$C$3="All (Fiscal Year)","*",Dashboard!$C$3))</f>
        <v>18453.298899999998</v>
      </c>
      <c r="Q4" s="13">
        <f>SUMIFS(CalcTbl[Total Expenses],CalcTbl[Property ID],$N4,CalcTbl[Month],IF(Dashboard!$C$3="All (Fiscal Year)","*",Dashboard!$C$3))</f>
        <v>7660.300000000002</v>
      </c>
      <c r="R4" s="13">
        <f>P4-Q4</f>
        <v>10792.998899999995</v>
      </c>
      <c r="S4" s="16">
        <f>_xlfn.XLOOKUP($N4,RatingsTbl[Property ID],RatingsTbl[Overall Rating])</f>
        <v>4.9400000000000004</v>
      </c>
      <c r="T4" s="23">
        <f>_xlfn.RANK.EQ(AG4,$AG$4:$AG$303,0)</f>
        <v>221</v>
      </c>
      <c r="U4" s="23">
        <f>_xlfn.RANK.EQ(AH4,$AH$4:$AH$303,0)</f>
        <v>111</v>
      </c>
      <c r="W4" s="19">
        <f>ROW()-3</f>
        <v>1</v>
      </c>
      <c r="X4" s="18" t="str">
        <f>INDEX($O$4:$O$303,MATCH($W4,$T$4:$T$303,0))</f>
        <v>Alpine Cottage</v>
      </c>
      <c r="Y4" s="17">
        <f>INDEX($R$4:$R$303,MATCH($W4,$T$4:$T$303,0))</f>
        <v>64476.618200000012</v>
      </c>
      <c r="Z4" s="18" t="str">
        <f>INDEX($O$4:$O$303,MATCH(301-$W4,$T$4:$T$303,0))</f>
        <v>Birch Perch</v>
      </c>
      <c r="AA4" s="17">
        <f>INDEX($R$4:$R$303,MATCH(301-$W4,$T$4:$T$303,0))</f>
        <v>5146.4967000000006</v>
      </c>
      <c r="AB4" s="18" t="str">
        <f>INDEX($O$4:$O$303,MATCH($W4,$U$4:$U$303,0))</f>
        <v>Snowline Cabin</v>
      </c>
      <c r="AC4" s="20">
        <f>INDEX($S$4:$S$303,MATCH($W4,$U$4:$U$303,0))</f>
        <v>5</v>
      </c>
      <c r="AD4" s="18" t="str">
        <f>INDEX($O$4:$O$303,MATCH(301-$W4,$U$4:$U$303,0))</f>
        <v>Frost Villa</v>
      </c>
      <c r="AE4" s="20">
        <f>INDEX($S$4:$S$303,MATCH(301-$W4,$U$4:$U$303,0))</f>
        <v>2.73</v>
      </c>
      <c r="AG4" s="22">
        <f>R4+(ROW()-3)*0.0000001</f>
        <v>10792.998900099996</v>
      </c>
      <c r="AH4">
        <f>S4+(ROW()-3)*0.0000001</f>
        <v>4.9400001000000007</v>
      </c>
      <c r="AJ4" t="s">
        <v>649</v>
      </c>
      <c r="AK4" s="14">
        <f>IF(Dashboard!$C$3="All (Fiscal Year)",SUM(ExpensesTbl[Maintenance &amp; Repairs]),SUMIFS(ExpensesTbl[Maintenance &amp; Repairs],ExpensesTbl[Month],Dashboard!$C$3))</f>
        <v>176708.23152868127</v>
      </c>
    </row>
    <row r="5" spans="1:39" x14ac:dyDescent="0.25">
      <c r="A5" s="10" t="str">
        <f>Revenue!A6</f>
        <v>P0001</v>
      </c>
      <c r="B5" s="10" t="str">
        <f>Revenue!B6</f>
        <v>May</v>
      </c>
      <c r="C5" s="11" t="str">
        <f t="shared" ref="C5:C68" si="0">A5&amp;"|"&amp;B5</f>
        <v>P0001|May</v>
      </c>
      <c r="D5" s="12">
        <f>Revenue!J6</f>
        <v>920.80769999999995</v>
      </c>
      <c r="E5" s="13">
        <f>_xlfn.XLOOKUP($C5,ExpensesTbl[Key],ExpensesTbl[Total Operating Expenses])</f>
        <v>518.61</v>
      </c>
      <c r="F5" s="13">
        <f t="shared" ref="F5:F68" si="1">D5-E5</f>
        <v>402.19769999999994</v>
      </c>
      <c r="G5" s="11" t="str">
        <f>_xlfn.XLOOKUP($A5,PropertiesTbl[Property ID],PropertiesTbl[Property Name])</f>
        <v>Snowline Hideaway</v>
      </c>
      <c r="I5" t="s">
        <v>3</v>
      </c>
      <c r="J5" s="14">
        <f>SUMIFS(CalcTbl[Total Revenue],CalcTbl[Month],$I5)</f>
        <v>420962.69679999986</v>
      </c>
      <c r="K5" s="14">
        <f>SUMIFS(CalcTbl[Total Expenses],CalcTbl[Month],$I5)</f>
        <v>295953.60000000015</v>
      </c>
      <c r="L5" s="14">
        <f t="shared" ref="L5:L15" si="2">J5-K5</f>
        <v>125009.09679999971</v>
      </c>
      <c r="N5" s="10" t="str">
        <f>Properties!A6</f>
        <v>P0002</v>
      </c>
      <c r="O5" s="11" t="str">
        <f>_xlfn.XLOOKUP($N5,PropertiesTbl[Property ID],PropertiesTbl[Property Name])</f>
        <v>Meadow Lodge</v>
      </c>
      <c r="P5" s="13">
        <f>SUMIFS(CalcTbl[Total Revenue],CalcTbl[Property ID],$N5,CalcTbl[Month],IF(Dashboard!$C$3="All (Fiscal Year)","*",Dashboard!$C$3))</f>
        <v>31721.3145</v>
      </c>
      <c r="Q5" s="13">
        <f>SUMIFS(CalcTbl[Total Expenses],CalcTbl[Property ID],$N5,CalcTbl[Month],IF(Dashboard!$C$3="All (Fiscal Year)","*",Dashboard!$C$3))</f>
        <v>16004.02</v>
      </c>
      <c r="R5" s="13">
        <f t="shared" ref="R5:R68" si="3">P5-Q5</f>
        <v>15717.2945</v>
      </c>
      <c r="S5" s="16">
        <f>_xlfn.XLOOKUP($N5,RatingsTbl[Property ID],RatingsTbl[Overall Rating])</f>
        <v>4.918333333333333</v>
      </c>
      <c r="T5" s="23">
        <f t="shared" ref="T5:T68" si="4">_xlfn.RANK.EQ(AG5,$AG$4:$AG$303,0)</f>
        <v>117</v>
      </c>
      <c r="U5" s="23">
        <f t="shared" ref="U5:U68" si="5">_xlfn.RANK.EQ(AH5,$AH$4:$AH$303,0)</f>
        <v>209</v>
      </c>
      <c r="W5" s="19">
        <f t="shared" ref="W5:W13" si="6">ROW()-3</f>
        <v>2</v>
      </c>
      <c r="X5" s="18" t="str">
        <f t="shared" ref="X5:X13" si="7">INDEX($O$4:$O$303,MATCH($W5,$T$4:$T$303,0))</f>
        <v>Boulder Cottage</v>
      </c>
      <c r="Y5" s="17">
        <f t="shared" ref="Y5:Y13" si="8">INDEX($R$4:$R$303,MATCH($W5,$T$4:$T$303,0))</f>
        <v>62149.439700000003</v>
      </c>
      <c r="Z5" s="18" t="str">
        <f t="shared" ref="Z5:Z13" si="9">INDEX($O$4:$O$303,MATCH(301-$W5,$T$4:$T$303,0))</f>
        <v>Timber Refuge</v>
      </c>
      <c r="AA5" s="17">
        <f t="shared" ref="AA5:AA13" si="10">INDEX($R$4:$R$303,MATCH(301-$W5,$T$4:$T$303,0))</f>
        <v>5402.757999999998</v>
      </c>
      <c r="AB5" s="18" t="str">
        <f t="shared" ref="AB5:AB13" si="11">INDEX($O$4:$O$303,MATCH($W5,$U$4:$U$303,0))</f>
        <v>Bearpaw Villa</v>
      </c>
      <c r="AC5" s="20">
        <f t="shared" ref="AC5:AC13" si="12">INDEX($S$4:$S$303,MATCH($W5,$U$4:$U$303,0))</f>
        <v>5</v>
      </c>
      <c r="AD5" s="18" t="str">
        <f t="shared" ref="AD5:AD13" si="13">INDEX($O$4:$O$303,MATCH(301-$W5,$U$4:$U$303,0))</f>
        <v>Lakeview Retreat</v>
      </c>
      <c r="AE5" s="20">
        <f t="shared" ref="AE5:AE13" si="14">INDEX($S$4:$S$303,MATCH(301-$W5,$U$4:$U$303,0))</f>
        <v>2.7816666666666667</v>
      </c>
      <c r="AG5" s="22">
        <f t="shared" ref="AG5:AG68" si="15">R5+(ROW()-3)*0.0000001</f>
        <v>15717.2945002</v>
      </c>
      <c r="AH5">
        <f t="shared" ref="AH5:AH68" si="16">S5+(ROW()-3)*0.0000001</f>
        <v>4.9183335333333327</v>
      </c>
      <c r="AJ5" t="s">
        <v>650</v>
      </c>
      <c r="AK5" s="14">
        <f>IF(Dashboard!$C$3="All (Fiscal Year)",SUM(ExpensesTbl[Supplies &amp; Restocking]),SUMIFS(ExpensesTbl[Supplies &amp; Restocking],ExpensesTbl[Month],Dashboard!$C$3))</f>
        <v>34748.200000000383</v>
      </c>
    </row>
    <row r="6" spans="1:39" x14ac:dyDescent="0.25">
      <c r="A6" s="10" t="str">
        <f>Revenue!A7</f>
        <v>P0001</v>
      </c>
      <c r="B6" s="10" t="str">
        <f>Revenue!B7</f>
        <v>Jun</v>
      </c>
      <c r="C6" s="11" t="str">
        <f t="shared" si="0"/>
        <v>P0001|Jun</v>
      </c>
      <c r="D6" s="12">
        <f>Revenue!J7</f>
        <v>1007.2832</v>
      </c>
      <c r="E6" s="13">
        <f>_xlfn.XLOOKUP($C6,ExpensesTbl[Key],ExpensesTbl[Total Operating Expenses])</f>
        <v>548.77999999999986</v>
      </c>
      <c r="F6" s="13">
        <f t="shared" si="1"/>
        <v>458.50320000000011</v>
      </c>
      <c r="G6" s="11" t="str">
        <f>_xlfn.XLOOKUP($A6,PropertiesTbl[Property ID],PropertiesTbl[Property Name])</f>
        <v>Snowline Hideaway</v>
      </c>
      <c r="I6" t="s">
        <v>4</v>
      </c>
      <c r="J6" s="14">
        <f>SUMIFS(CalcTbl[Total Revenue],CalcTbl[Month],$I6)</f>
        <v>483101.64269999985</v>
      </c>
      <c r="K6" s="14">
        <f>SUMIFS(CalcTbl[Total Expenses],CalcTbl[Month],$I6)</f>
        <v>330236.58000000007</v>
      </c>
      <c r="L6" s="14">
        <f t="shared" si="2"/>
        <v>152865.06269999978</v>
      </c>
      <c r="N6" s="10" t="str">
        <f>Properties!A7</f>
        <v>P0003</v>
      </c>
      <c r="O6" s="11" t="str">
        <f>_xlfn.XLOOKUP($N6,PropertiesTbl[Property ID],PropertiesTbl[Property Name])</f>
        <v>Alpine Perch</v>
      </c>
      <c r="P6" s="13">
        <f>SUMIFS(CalcTbl[Total Revenue],CalcTbl[Property ID],$N6,CalcTbl[Month],IF(Dashboard!$C$3="All (Fiscal Year)","*",Dashboard!$C$3))</f>
        <v>19882.164599999996</v>
      </c>
      <c r="Q6" s="13">
        <f>SUMIFS(CalcTbl[Total Expenses],CalcTbl[Property ID],$N6,CalcTbl[Month],IF(Dashboard!$C$3="All (Fiscal Year)","*",Dashboard!$C$3))</f>
        <v>12314.210000000005</v>
      </c>
      <c r="R6" s="13">
        <f t="shared" si="3"/>
        <v>7567.9545999999918</v>
      </c>
      <c r="S6" s="16">
        <f>_xlfn.XLOOKUP($N6,RatingsTbl[Property ID],RatingsTbl[Overall Rating])</f>
        <v>3.5583333333333336</v>
      </c>
      <c r="T6" s="23">
        <f t="shared" si="4"/>
        <v>280</v>
      </c>
      <c r="U6" s="23">
        <f t="shared" si="5"/>
        <v>283</v>
      </c>
      <c r="W6" s="19">
        <f t="shared" si="6"/>
        <v>3</v>
      </c>
      <c r="X6" s="18" t="str">
        <f t="shared" si="7"/>
        <v>Starlight Hollow</v>
      </c>
      <c r="Y6" s="17">
        <f t="shared" si="8"/>
        <v>61412.381700000005</v>
      </c>
      <c r="Z6" s="18" t="str">
        <f t="shared" si="9"/>
        <v>Cedar Perch</v>
      </c>
      <c r="AA6" s="17">
        <f t="shared" si="10"/>
        <v>5705.881400000002</v>
      </c>
      <c r="AB6" s="18" t="str">
        <f t="shared" si="11"/>
        <v>Snowline Overlook</v>
      </c>
      <c r="AC6" s="20">
        <f t="shared" si="12"/>
        <v>5</v>
      </c>
      <c r="AD6" s="18" t="str">
        <f t="shared" si="13"/>
        <v>Cinder Landing</v>
      </c>
      <c r="AE6" s="20">
        <f t="shared" si="14"/>
        <v>2.8350000000000004</v>
      </c>
      <c r="AG6" s="22">
        <f t="shared" si="15"/>
        <v>7567.9546002999914</v>
      </c>
      <c r="AH6">
        <f t="shared" si="16"/>
        <v>3.5583336333333335</v>
      </c>
      <c r="AJ6" t="s">
        <v>651</v>
      </c>
      <c r="AK6" s="14">
        <f>IF(Dashboard!$C$3="All (Fiscal Year)",SUM(ExpensesTbl[Housekeeping Cost]),SUMIFS(ExpensesTbl[Housekeeping Cost],ExpensesTbl[Month],Dashboard!$C$3))</f>
        <v>2018616.1117802307</v>
      </c>
    </row>
    <row r="7" spans="1:39" x14ac:dyDescent="0.25">
      <c r="A7" s="10" t="str">
        <f>Revenue!A8</f>
        <v>P0001</v>
      </c>
      <c r="B7" s="10" t="str">
        <f>Revenue!B8</f>
        <v>Jul</v>
      </c>
      <c r="C7" s="11" t="str">
        <f t="shared" si="0"/>
        <v>P0001|Jul</v>
      </c>
      <c r="D7" s="12">
        <f>Revenue!J8</f>
        <v>1503.4072999999999</v>
      </c>
      <c r="E7" s="13">
        <f>_xlfn.XLOOKUP($C7,ExpensesTbl[Key],ExpensesTbl[Total Operating Expenses])</f>
        <v>902.86999999999978</v>
      </c>
      <c r="F7" s="13">
        <f t="shared" si="1"/>
        <v>600.53730000000007</v>
      </c>
      <c r="G7" s="11" t="str">
        <f>_xlfn.XLOOKUP($A7,PropertiesTbl[Property ID],PropertiesTbl[Property Name])</f>
        <v>Snowline Hideaway</v>
      </c>
      <c r="I7" t="s">
        <v>5</v>
      </c>
      <c r="J7" s="14">
        <f>SUMIFS(CalcTbl[Total Revenue],CalcTbl[Month],$I7)</f>
        <v>713584.25530000066</v>
      </c>
      <c r="K7" s="14">
        <f>SUMIFS(CalcTbl[Total Expenses],CalcTbl[Month],$I7)</f>
        <v>603783.64000000036</v>
      </c>
      <c r="L7" s="14">
        <f t="shared" si="2"/>
        <v>109800.6153000003</v>
      </c>
      <c r="N7" s="10" t="str">
        <f>Properties!A8</f>
        <v>P0004</v>
      </c>
      <c r="O7" s="11" t="str">
        <f>_xlfn.XLOOKUP($N7,PropertiesTbl[Property ID],PropertiesTbl[Property Name])</f>
        <v>Lakeview Villa</v>
      </c>
      <c r="P7" s="13">
        <f>SUMIFS(CalcTbl[Total Revenue],CalcTbl[Property ID],$N7,CalcTbl[Month],IF(Dashboard!$C$3="All (Fiscal Year)","*",Dashboard!$C$3))</f>
        <v>33292.6967</v>
      </c>
      <c r="Q7" s="13">
        <f>SUMIFS(CalcTbl[Total Expenses],CalcTbl[Property ID],$N7,CalcTbl[Month],IF(Dashboard!$C$3="All (Fiscal Year)","*",Dashboard!$C$3))</f>
        <v>16130.739999999998</v>
      </c>
      <c r="R7" s="13">
        <f t="shared" si="3"/>
        <v>17161.956700000002</v>
      </c>
      <c r="S7" s="16">
        <f>_xlfn.XLOOKUP($N7,RatingsTbl[Property ID],RatingsTbl[Overall Rating])</f>
        <v>4.956666666666667</v>
      </c>
      <c r="T7" s="23">
        <f t="shared" si="4"/>
        <v>100</v>
      </c>
      <c r="U7" s="23">
        <f t="shared" si="5"/>
        <v>43</v>
      </c>
      <c r="W7" s="19">
        <f t="shared" si="6"/>
        <v>4</v>
      </c>
      <c r="X7" s="18" t="str">
        <f t="shared" si="7"/>
        <v>Highland Escape</v>
      </c>
      <c r="Y7" s="17">
        <f t="shared" si="8"/>
        <v>56125.159499999994</v>
      </c>
      <c r="Z7" s="18" t="str">
        <f t="shared" si="9"/>
        <v>Pine Cottage</v>
      </c>
      <c r="AA7" s="17">
        <f t="shared" si="10"/>
        <v>5924.0998000000027</v>
      </c>
      <c r="AB7" s="18" t="str">
        <f t="shared" si="11"/>
        <v>Frost Manor</v>
      </c>
      <c r="AC7" s="20">
        <f t="shared" si="12"/>
        <v>4.9850000000000003</v>
      </c>
      <c r="AD7" s="18" t="str">
        <f t="shared" si="13"/>
        <v>Highland Escape</v>
      </c>
      <c r="AE7" s="20">
        <f t="shared" si="14"/>
        <v>2.8516666666666666</v>
      </c>
      <c r="AG7" s="22">
        <f t="shared" si="15"/>
        <v>17161.956700400002</v>
      </c>
      <c r="AH7">
        <f t="shared" si="16"/>
        <v>4.9566670666666672</v>
      </c>
      <c r="AJ7" t="s">
        <v>652</v>
      </c>
      <c r="AK7" s="14">
        <f>IF(Dashboard!$C$3="All (Fiscal Year)",SUM(ExpensesTbl[Snow Removal &amp; Winter Prep]),SUMIFS(ExpensesTbl[Snow Removal &amp; Winter Prep],ExpensesTbl[Month],Dashboard!$C$3))</f>
        <v>161285.1166910897</v>
      </c>
    </row>
    <row r="8" spans="1:39" x14ac:dyDescent="0.25">
      <c r="A8" s="10" t="str">
        <f>Revenue!A9</f>
        <v>P0001</v>
      </c>
      <c r="B8" s="10" t="str">
        <f>Revenue!B9</f>
        <v>Aug</v>
      </c>
      <c r="C8" s="11" t="str">
        <f t="shared" si="0"/>
        <v>P0001|Aug</v>
      </c>
      <c r="D8" s="12">
        <f>Revenue!J9</f>
        <v>1522.9334000000001</v>
      </c>
      <c r="E8" s="13">
        <f>_xlfn.XLOOKUP($C8,ExpensesTbl[Key],ExpensesTbl[Total Operating Expenses])</f>
        <v>866.34000000000015</v>
      </c>
      <c r="F8" s="13">
        <f t="shared" si="1"/>
        <v>656.59339999999997</v>
      </c>
      <c r="G8" s="11" t="str">
        <f>_xlfn.XLOOKUP($A8,PropertiesTbl[Property ID],PropertiesTbl[Property Name])</f>
        <v>Snowline Hideaway</v>
      </c>
      <c r="I8" t="s">
        <v>6</v>
      </c>
      <c r="J8" s="14">
        <f>SUMIFS(CalcTbl[Total Revenue],CalcTbl[Month],$I8)</f>
        <v>666801.12999999919</v>
      </c>
      <c r="K8" s="14">
        <f>SUMIFS(CalcTbl[Total Expenses],CalcTbl[Month],$I8)</f>
        <v>567716.37000000023</v>
      </c>
      <c r="L8" s="14">
        <f t="shared" si="2"/>
        <v>99084.759999998962</v>
      </c>
      <c r="N8" s="10" t="str">
        <f>Properties!A9</f>
        <v>P0005</v>
      </c>
      <c r="O8" s="11" t="str">
        <f>_xlfn.XLOOKUP($N8,PropertiesTbl[Property ID],PropertiesTbl[Property Name])</f>
        <v>Evergreen Lodge</v>
      </c>
      <c r="P8" s="13">
        <f>SUMIFS(CalcTbl[Total Revenue],CalcTbl[Property ID],$N8,CalcTbl[Month],IF(Dashboard!$C$3="All (Fiscal Year)","*",Dashboard!$C$3))</f>
        <v>49393.795399999995</v>
      </c>
      <c r="Q8" s="13">
        <f>SUMIFS(CalcTbl[Total Expenses],CalcTbl[Property ID],$N8,CalcTbl[Month],IF(Dashboard!$C$3="All (Fiscal Year)","*",Dashboard!$C$3))</f>
        <v>23390.900000000009</v>
      </c>
      <c r="R8" s="13">
        <f t="shared" si="3"/>
        <v>26002.895399999987</v>
      </c>
      <c r="S8" s="16">
        <f>_xlfn.XLOOKUP($N8,RatingsTbl[Property ID],RatingsTbl[Overall Rating])</f>
        <v>4.9366666666666665</v>
      </c>
      <c r="T8" s="23">
        <f t="shared" si="4"/>
        <v>25</v>
      </c>
      <c r="U8" s="23">
        <f t="shared" si="5"/>
        <v>129</v>
      </c>
      <c r="W8" s="19">
        <f t="shared" si="6"/>
        <v>5</v>
      </c>
      <c r="X8" s="18" t="str">
        <f t="shared" si="7"/>
        <v>Juniper Escape</v>
      </c>
      <c r="Y8" s="17">
        <f t="shared" si="8"/>
        <v>54531.892100000012</v>
      </c>
      <c r="Z8" s="18" t="str">
        <f t="shared" si="9"/>
        <v>Bearpaw Landing</v>
      </c>
      <c r="AA8" s="17">
        <f t="shared" si="10"/>
        <v>6206.0878999999995</v>
      </c>
      <c r="AB8" s="18" t="str">
        <f t="shared" si="11"/>
        <v>Alpine Haven</v>
      </c>
      <c r="AC8" s="20">
        <f t="shared" si="12"/>
        <v>4.9816666666666665</v>
      </c>
      <c r="AD8" s="18" t="str">
        <f t="shared" si="13"/>
        <v>Forest Nest</v>
      </c>
      <c r="AE8" s="20">
        <f t="shared" si="14"/>
        <v>2.8699999999999997</v>
      </c>
      <c r="AG8" s="22">
        <f t="shared" si="15"/>
        <v>26002.895400499987</v>
      </c>
      <c r="AH8">
        <f t="shared" si="16"/>
        <v>4.9366671666666662</v>
      </c>
      <c r="AJ8" t="s">
        <v>653</v>
      </c>
      <c r="AK8" s="14">
        <f>IF(Dashboard!$C$3="All (Fiscal Year)",SUM(ExpensesTbl[Management &amp; Software Overhead]),SUMIFS(ExpensesTbl[Management &amp; Software Overhead],ExpensesTbl[Month],Dashboard!$C$3))</f>
        <v>309456.00000000343</v>
      </c>
    </row>
    <row r="9" spans="1:39" x14ac:dyDescent="0.25">
      <c r="A9" s="10" t="str">
        <f>Revenue!A10</f>
        <v>P0001</v>
      </c>
      <c r="B9" s="10" t="str">
        <f>Revenue!B10</f>
        <v>Sep</v>
      </c>
      <c r="C9" s="11" t="str">
        <f t="shared" si="0"/>
        <v>P0001|Sep</v>
      </c>
      <c r="D9" s="12">
        <f>Revenue!J10</f>
        <v>870.96910000000014</v>
      </c>
      <c r="E9" s="13">
        <f>_xlfn.XLOOKUP($C9,ExpensesTbl[Key],ExpensesTbl[Total Operating Expenses])</f>
        <v>470.99</v>
      </c>
      <c r="F9" s="13">
        <f t="shared" si="1"/>
        <v>399.97910000000013</v>
      </c>
      <c r="G9" s="11" t="str">
        <f>_xlfn.XLOOKUP($A9,PropertiesTbl[Property ID],PropertiesTbl[Property Name])</f>
        <v>Snowline Hideaway</v>
      </c>
      <c r="I9" t="s">
        <v>7</v>
      </c>
      <c r="J9" s="14">
        <f>SUMIFS(CalcTbl[Total Revenue],CalcTbl[Month],$I9)</f>
        <v>443225.46240000008</v>
      </c>
      <c r="K9" s="14">
        <f>SUMIFS(CalcTbl[Total Expenses],CalcTbl[Month],$I9)</f>
        <v>259289.36999999997</v>
      </c>
      <c r="L9" s="14">
        <f t="shared" si="2"/>
        <v>183936.09240000011</v>
      </c>
      <c r="N9" s="10" t="str">
        <f>Properties!A10</f>
        <v>P0006</v>
      </c>
      <c r="O9" s="11" t="str">
        <f>_xlfn.XLOOKUP($N9,PropertiesTbl[Property ID],PropertiesTbl[Property Name])</f>
        <v>Granite Landing</v>
      </c>
      <c r="P9" s="13">
        <f>SUMIFS(CalcTbl[Total Revenue],CalcTbl[Property ID],$N9,CalcTbl[Month],IF(Dashboard!$C$3="All (Fiscal Year)","*",Dashboard!$C$3))</f>
        <v>25992.480000000003</v>
      </c>
      <c r="Q9" s="13">
        <f>SUMIFS(CalcTbl[Total Expenses],CalcTbl[Property ID],$N9,CalcTbl[Month],IF(Dashboard!$C$3="All (Fiscal Year)","*",Dashboard!$C$3))</f>
        <v>12986.24</v>
      </c>
      <c r="R9" s="13">
        <f t="shared" si="3"/>
        <v>13006.240000000003</v>
      </c>
      <c r="S9" s="16">
        <f>_xlfn.XLOOKUP($N9,RatingsTbl[Property ID],RatingsTbl[Overall Rating])</f>
        <v>4.95</v>
      </c>
      <c r="T9" s="23">
        <f t="shared" si="4"/>
        <v>179</v>
      </c>
      <c r="U9" s="23">
        <f t="shared" si="5"/>
        <v>69</v>
      </c>
      <c r="W9" s="19">
        <f t="shared" si="6"/>
        <v>6</v>
      </c>
      <c r="X9" s="18" t="str">
        <f t="shared" si="7"/>
        <v>Evergreen House</v>
      </c>
      <c r="Y9" s="17">
        <f t="shared" si="8"/>
        <v>45232.618499999997</v>
      </c>
      <c r="Z9" s="18" t="str">
        <f t="shared" si="9"/>
        <v>Sierra Hideaway</v>
      </c>
      <c r="AA9" s="17">
        <f t="shared" si="10"/>
        <v>6282.3272999999999</v>
      </c>
      <c r="AB9" s="18" t="str">
        <f t="shared" si="11"/>
        <v>Bearpaw Hideaway</v>
      </c>
      <c r="AC9" s="20">
        <f t="shared" si="12"/>
        <v>4.9783333333333335</v>
      </c>
      <c r="AD9" s="18" t="str">
        <f t="shared" si="13"/>
        <v>Timber Landing</v>
      </c>
      <c r="AE9" s="20">
        <f t="shared" si="14"/>
        <v>2.9283333333333332</v>
      </c>
      <c r="AG9" s="22">
        <f t="shared" si="15"/>
        <v>13006.240000600003</v>
      </c>
      <c r="AH9">
        <f t="shared" si="16"/>
        <v>4.9500006000000001</v>
      </c>
      <c r="AJ9" t="s">
        <v>654</v>
      </c>
      <c r="AK9" s="14">
        <f>IF(Dashboard!$C$3="All (Fiscal Year)",SUM(ExpensesTbl[Seasonal Operations &amp; Marketing]),SUMIFS(ExpensesTbl[Seasonal Operations &amp; Marketing],ExpensesTbl[Month],Dashboard!$C$3))</f>
        <v>1317122.2799999991</v>
      </c>
    </row>
    <row r="10" spans="1:39" x14ac:dyDescent="0.25">
      <c r="A10" s="10" t="str">
        <f>Revenue!A11</f>
        <v>P0001</v>
      </c>
      <c r="B10" s="10" t="str">
        <f>Revenue!B11</f>
        <v>Oct</v>
      </c>
      <c r="C10" s="11" t="str">
        <f t="shared" si="0"/>
        <v>P0001|Oct</v>
      </c>
      <c r="D10" s="12">
        <f>Revenue!J11</f>
        <v>805.58140000000003</v>
      </c>
      <c r="E10" s="13">
        <f>_xlfn.XLOOKUP($C10,ExpensesTbl[Key],ExpensesTbl[Total Operating Expenses])</f>
        <v>731.67000000000007</v>
      </c>
      <c r="F10" s="13">
        <f t="shared" si="1"/>
        <v>73.911399999999958</v>
      </c>
      <c r="G10" s="11" t="str">
        <f>_xlfn.XLOOKUP($A10,PropertiesTbl[Property ID],PropertiesTbl[Property Name])</f>
        <v>Snowline Hideaway</v>
      </c>
      <c r="I10" t="s">
        <v>8</v>
      </c>
      <c r="J10" s="14">
        <f>SUMIFS(CalcTbl[Total Revenue],CalcTbl[Month],$I10)</f>
        <v>402944.5996999999</v>
      </c>
      <c r="K10" s="14">
        <f>SUMIFS(CalcTbl[Total Expenses],CalcTbl[Month],$I10)</f>
        <v>237358.45000000007</v>
      </c>
      <c r="L10" s="14">
        <f t="shared" si="2"/>
        <v>165586.14969999983</v>
      </c>
      <c r="N10" s="10" t="str">
        <f>Properties!A11</f>
        <v>P0007</v>
      </c>
      <c r="O10" s="11" t="str">
        <f>_xlfn.XLOOKUP($N10,PropertiesTbl[Property ID],PropertiesTbl[Property Name])</f>
        <v>Bearpaw Lodge</v>
      </c>
      <c r="P10" s="13">
        <f>SUMIFS(CalcTbl[Total Revenue],CalcTbl[Property ID],$N10,CalcTbl[Month],IF(Dashboard!$C$3="All (Fiscal Year)","*",Dashboard!$C$3))</f>
        <v>27409.192500000001</v>
      </c>
      <c r="Q10" s="13">
        <f>SUMIFS(CalcTbl[Total Expenses],CalcTbl[Property ID],$N10,CalcTbl[Month],IF(Dashboard!$C$3="All (Fiscal Year)","*",Dashboard!$C$3))</f>
        <v>13390.350000000002</v>
      </c>
      <c r="R10" s="13">
        <f t="shared" si="3"/>
        <v>14018.842499999999</v>
      </c>
      <c r="S10" s="16">
        <f>_xlfn.XLOOKUP($N10,RatingsTbl[Property ID],RatingsTbl[Overall Rating])</f>
        <v>4.9349999999999996</v>
      </c>
      <c r="T10" s="23">
        <f t="shared" si="4"/>
        <v>152</v>
      </c>
      <c r="U10" s="23">
        <f t="shared" si="5"/>
        <v>137</v>
      </c>
      <c r="W10" s="19">
        <f t="shared" si="6"/>
        <v>7</v>
      </c>
      <c r="X10" s="18" t="str">
        <f t="shared" si="7"/>
        <v>Cloudline Chalet</v>
      </c>
      <c r="Y10" s="17">
        <f t="shared" si="8"/>
        <v>41426.595100000006</v>
      </c>
      <c r="Z10" s="18" t="str">
        <f t="shared" si="9"/>
        <v>Summit Cottage</v>
      </c>
      <c r="AA10" s="17">
        <f t="shared" si="10"/>
        <v>6346.9149999999972</v>
      </c>
      <c r="AB10" s="18" t="str">
        <f t="shared" si="11"/>
        <v>Granite Refuge</v>
      </c>
      <c r="AC10" s="20">
        <f t="shared" si="12"/>
        <v>4.9733333333333336</v>
      </c>
      <c r="AD10" s="18" t="str">
        <f t="shared" si="13"/>
        <v>Bearpaw Point</v>
      </c>
      <c r="AE10" s="20">
        <f t="shared" si="14"/>
        <v>2.9649999999999999</v>
      </c>
      <c r="AG10" s="22">
        <f t="shared" si="15"/>
        <v>14018.842500699999</v>
      </c>
      <c r="AH10">
        <f t="shared" si="16"/>
        <v>4.9350006999999998</v>
      </c>
    </row>
    <row r="11" spans="1:39" x14ac:dyDescent="0.25">
      <c r="A11" s="10" t="str">
        <f>Revenue!A12</f>
        <v>P0001</v>
      </c>
      <c r="B11" s="10" t="str">
        <f>Revenue!B12</f>
        <v>Nov</v>
      </c>
      <c r="C11" s="11" t="str">
        <f t="shared" si="0"/>
        <v>P0001|Nov</v>
      </c>
      <c r="D11" s="12">
        <f>Revenue!J12</f>
        <v>819.37480000000005</v>
      </c>
      <c r="E11" s="13">
        <f>_xlfn.XLOOKUP($C11,ExpensesTbl[Key],ExpensesTbl[Total Operating Expenses])</f>
        <v>453.03999999999957</v>
      </c>
      <c r="F11" s="13">
        <f t="shared" si="1"/>
        <v>366.33480000000048</v>
      </c>
      <c r="G11" s="11" t="str">
        <f>_xlfn.XLOOKUP($A11,PropertiesTbl[Property ID],PropertiesTbl[Property Name])</f>
        <v>Snowline Hideaway</v>
      </c>
      <c r="I11" t="s">
        <v>9</v>
      </c>
      <c r="J11" s="14">
        <f>SUMIFS(CalcTbl[Total Revenue],CalcTbl[Month],$I11)</f>
        <v>425360.0605000002</v>
      </c>
      <c r="K11" s="14">
        <f>SUMIFS(CalcTbl[Total Expenses],CalcTbl[Month],$I11)</f>
        <v>224617.18</v>
      </c>
      <c r="L11" s="14">
        <f t="shared" si="2"/>
        <v>200742.8805000002</v>
      </c>
      <c r="N11" s="10" t="str">
        <f>Properties!A12</f>
        <v>P0008</v>
      </c>
      <c r="O11" s="11" t="str">
        <f>_xlfn.XLOOKUP($N11,PropertiesTbl[Property ID],PropertiesTbl[Property Name])</f>
        <v>Alpine Overlook</v>
      </c>
      <c r="P11" s="13">
        <f>SUMIFS(CalcTbl[Total Revenue],CalcTbl[Property ID],$N11,CalcTbl[Month],IF(Dashboard!$C$3="All (Fiscal Year)","*",Dashboard!$C$3))</f>
        <v>14236.625200000002</v>
      </c>
      <c r="Q11" s="13">
        <f>SUMIFS(CalcTbl[Total Expenses],CalcTbl[Property ID],$N11,CalcTbl[Month],IF(Dashboard!$C$3="All (Fiscal Year)","*",Dashboard!$C$3))</f>
        <v>7605.3</v>
      </c>
      <c r="R11" s="13">
        <f t="shared" si="3"/>
        <v>6631.325200000002</v>
      </c>
      <c r="S11" s="16">
        <f>_xlfn.XLOOKUP($N11,RatingsTbl[Property ID],RatingsTbl[Overall Rating])</f>
        <v>4.9316666666666666</v>
      </c>
      <c r="T11" s="23">
        <f t="shared" si="4"/>
        <v>292</v>
      </c>
      <c r="U11" s="23">
        <f t="shared" si="5"/>
        <v>150</v>
      </c>
      <c r="W11" s="19">
        <f t="shared" si="6"/>
        <v>8</v>
      </c>
      <c r="X11" s="18" t="str">
        <f t="shared" si="7"/>
        <v>Juniper Cottage</v>
      </c>
      <c r="Y11" s="17">
        <f t="shared" si="8"/>
        <v>34516.146800000002</v>
      </c>
      <c r="Z11" s="18" t="str">
        <f t="shared" si="9"/>
        <v>Highland Nest</v>
      </c>
      <c r="AA11" s="17">
        <f t="shared" si="10"/>
        <v>6485.0543000000025</v>
      </c>
      <c r="AB11" s="18" t="str">
        <f t="shared" si="11"/>
        <v>Copper Nest</v>
      </c>
      <c r="AC11" s="20">
        <f t="shared" si="12"/>
        <v>4.9716666666666667</v>
      </c>
      <c r="AD11" s="18" t="str">
        <f t="shared" si="13"/>
        <v>Juniper Perch</v>
      </c>
      <c r="AE11" s="20">
        <f t="shared" si="14"/>
        <v>2.9916666666666667</v>
      </c>
      <c r="AG11" s="22">
        <f t="shared" si="15"/>
        <v>6631.3252008000018</v>
      </c>
      <c r="AH11">
        <f t="shared" si="16"/>
        <v>4.9316674666666662</v>
      </c>
    </row>
    <row r="12" spans="1:39" x14ac:dyDescent="0.25">
      <c r="A12" s="10" t="str">
        <f>Revenue!A13</f>
        <v>P0001</v>
      </c>
      <c r="B12" s="10" t="str">
        <f>Revenue!B13</f>
        <v>Dec</v>
      </c>
      <c r="C12" s="11" t="str">
        <f t="shared" si="0"/>
        <v>P0001|Dec</v>
      </c>
      <c r="D12" s="12">
        <f>Revenue!J13</f>
        <v>3282.7019999999998</v>
      </c>
      <c r="E12" s="13">
        <f>_xlfn.XLOOKUP($C12,ExpensesTbl[Key],ExpensesTbl[Total Operating Expenses])</f>
        <v>751.21000000000049</v>
      </c>
      <c r="F12" s="13">
        <f t="shared" si="1"/>
        <v>2531.4919999999993</v>
      </c>
      <c r="G12" s="11" t="str">
        <f>_xlfn.XLOOKUP($A12,PropertiesTbl[Property ID],PropertiesTbl[Property Name])</f>
        <v>Snowline Hideaway</v>
      </c>
      <c r="I12" t="s">
        <v>10</v>
      </c>
      <c r="J12" s="14">
        <f>SUMIFS(CalcTbl[Total Revenue],CalcTbl[Month],$I12)</f>
        <v>1566001.6943999995</v>
      </c>
      <c r="K12" s="14">
        <f>SUMIFS(CalcTbl[Total Expenses],CalcTbl[Month],$I12)</f>
        <v>355427.40999999986</v>
      </c>
      <c r="L12" s="14">
        <f t="shared" si="2"/>
        <v>1210574.2843999995</v>
      </c>
      <c r="N12" s="10" t="str">
        <f>Properties!A13</f>
        <v>P0009</v>
      </c>
      <c r="O12" s="11" t="str">
        <f>_xlfn.XLOOKUP($N12,PropertiesTbl[Property ID],PropertiesTbl[Property Name])</f>
        <v>Ridge Cabin</v>
      </c>
      <c r="P12" s="13">
        <f>SUMIFS(CalcTbl[Total Revenue],CalcTbl[Property ID],$N12,CalcTbl[Month],IF(Dashboard!$C$3="All (Fiscal Year)","*",Dashboard!$C$3))</f>
        <v>24648.710999999999</v>
      </c>
      <c r="Q12" s="13">
        <f>SUMIFS(CalcTbl[Total Expenses],CalcTbl[Property ID],$N12,CalcTbl[Month],IF(Dashboard!$C$3="All (Fiscal Year)","*",Dashboard!$C$3))</f>
        <v>10463.880000000001</v>
      </c>
      <c r="R12" s="13">
        <f t="shared" si="3"/>
        <v>14184.830999999998</v>
      </c>
      <c r="S12" s="16">
        <f>_xlfn.XLOOKUP($N12,RatingsTbl[Property ID],RatingsTbl[Overall Rating])</f>
        <v>4.9349999999999996</v>
      </c>
      <c r="T12" s="23">
        <f t="shared" si="4"/>
        <v>148</v>
      </c>
      <c r="U12" s="23">
        <f t="shared" si="5"/>
        <v>136</v>
      </c>
      <c r="W12" s="19">
        <f t="shared" si="6"/>
        <v>9</v>
      </c>
      <c r="X12" s="18" t="str">
        <f t="shared" si="7"/>
        <v>Birch Manor</v>
      </c>
      <c r="Y12" s="17">
        <f t="shared" si="8"/>
        <v>32408.18</v>
      </c>
      <c r="Z12" s="18" t="str">
        <f t="shared" si="9"/>
        <v>Alpine Overlook</v>
      </c>
      <c r="AA12" s="17">
        <f t="shared" si="10"/>
        <v>6631.325200000002</v>
      </c>
      <c r="AB12" s="18" t="str">
        <f t="shared" si="11"/>
        <v>Cloudline Landing</v>
      </c>
      <c r="AC12" s="20">
        <f t="shared" si="12"/>
        <v>4.9716666666666667</v>
      </c>
      <c r="AD12" s="18" t="str">
        <f t="shared" si="13"/>
        <v>Sierra Retreat</v>
      </c>
      <c r="AE12" s="20">
        <f t="shared" si="14"/>
        <v>2.9983333333333335</v>
      </c>
      <c r="AG12" s="22">
        <f t="shared" si="15"/>
        <v>14184.831000899998</v>
      </c>
      <c r="AH12">
        <f t="shared" si="16"/>
        <v>4.9350008999999995</v>
      </c>
    </row>
    <row r="13" spans="1:39" x14ac:dyDescent="0.25">
      <c r="A13" s="10" t="str">
        <f>Revenue!A14</f>
        <v>P0001</v>
      </c>
      <c r="B13" s="10" t="str">
        <f>Revenue!B14</f>
        <v>Jan</v>
      </c>
      <c r="C13" s="11" t="str">
        <f t="shared" si="0"/>
        <v>P0001|Jan</v>
      </c>
      <c r="D13" s="12">
        <f>Revenue!J14</f>
        <v>2745.5759999999996</v>
      </c>
      <c r="E13" s="13">
        <f>_xlfn.XLOOKUP($C13,ExpensesTbl[Key],ExpensesTbl[Total Operating Expenses])</f>
        <v>694.58000000000061</v>
      </c>
      <c r="F13" s="13">
        <f t="shared" si="1"/>
        <v>2050.9959999999992</v>
      </c>
      <c r="G13" s="11" t="str">
        <f>_xlfn.XLOOKUP($A13,PropertiesTbl[Property ID],PropertiesTbl[Property Name])</f>
        <v>Snowline Hideaway</v>
      </c>
      <c r="I13" t="s">
        <v>11</v>
      </c>
      <c r="J13" s="14">
        <f>SUMIFS(CalcTbl[Total Revenue],CalcTbl[Month],$I13)</f>
        <v>1348860.5300999999</v>
      </c>
      <c r="K13" s="14">
        <f>SUMIFS(CalcTbl[Total Expenses],CalcTbl[Month],$I13)</f>
        <v>340451.10000000003</v>
      </c>
      <c r="L13" s="14">
        <f t="shared" si="2"/>
        <v>1008409.4300999998</v>
      </c>
      <c r="N13" s="10" t="str">
        <f>Properties!A14</f>
        <v>P0010</v>
      </c>
      <c r="O13" s="11" t="str">
        <f>_xlfn.XLOOKUP($N13,PropertiesTbl[Property ID],PropertiesTbl[Property Name])</f>
        <v>Aspen Cabin</v>
      </c>
      <c r="P13" s="13">
        <f>SUMIFS(CalcTbl[Total Revenue],CalcTbl[Property ID],$N13,CalcTbl[Month],IF(Dashboard!$C$3="All (Fiscal Year)","*",Dashboard!$C$3))</f>
        <v>26906.780999999999</v>
      </c>
      <c r="Q13" s="13">
        <f>SUMIFS(CalcTbl[Total Expenses],CalcTbl[Property ID],$N13,CalcTbl[Month],IF(Dashboard!$C$3="All (Fiscal Year)","*",Dashboard!$C$3))</f>
        <v>13331.480000000001</v>
      </c>
      <c r="R13" s="13">
        <f t="shared" si="3"/>
        <v>13575.300999999998</v>
      </c>
      <c r="S13" s="16">
        <f>_xlfn.XLOOKUP($N13,RatingsTbl[Property ID],RatingsTbl[Overall Rating])</f>
        <v>4.9333333333333336</v>
      </c>
      <c r="T13" s="23">
        <f t="shared" si="4"/>
        <v>165</v>
      </c>
      <c r="U13" s="23">
        <f t="shared" si="5"/>
        <v>143</v>
      </c>
      <c r="W13" s="19">
        <f t="shared" si="6"/>
        <v>10</v>
      </c>
      <c r="X13" s="18" t="str">
        <f t="shared" si="7"/>
        <v>Mountain Getaway</v>
      </c>
      <c r="Y13" s="17">
        <f t="shared" si="8"/>
        <v>32291.495399999993</v>
      </c>
      <c r="Z13" s="18" t="str">
        <f t="shared" si="9"/>
        <v>Golden Refuge</v>
      </c>
      <c r="AA13" s="17">
        <f t="shared" si="10"/>
        <v>6754.0566000000008</v>
      </c>
      <c r="AB13" s="18" t="str">
        <f t="shared" si="11"/>
        <v>Timber Hollow</v>
      </c>
      <c r="AC13" s="20">
        <f t="shared" si="12"/>
        <v>4.9716666666666667</v>
      </c>
      <c r="AD13" s="18" t="str">
        <f t="shared" si="13"/>
        <v>Aspen Landing</v>
      </c>
      <c r="AE13" s="20">
        <f t="shared" si="14"/>
        <v>3.25</v>
      </c>
      <c r="AG13" s="22">
        <f t="shared" si="15"/>
        <v>13575.301000999998</v>
      </c>
      <c r="AH13">
        <f t="shared" si="16"/>
        <v>4.9333343333333337</v>
      </c>
    </row>
    <row r="14" spans="1:39" x14ac:dyDescent="0.25">
      <c r="A14" s="10" t="str">
        <f>Revenue!A15</f>
        <v>P0001</v>
      </c>
      <c r="B14" s="10" t="str">
        <f>Revenue!B15</f>
        <v>Feb</v>
      </c>
      <c r="C14" s="11" t="str">
        <f t="shared" si="0"/>
        <v>P0001|Feb</v>
      </c>
      <c r="D14" s="12">
        <f>Revenue!J15</f>
        <v>2286.8824</v>
      </c>
      <c r="E14" s="13">
        <f>_xlfn.XLOOKUP($C14,ExpensesTbl[Key],ExpensesTbl[Total Operating Expenses])</f>
        <v>695.29000000000008</v>
      </c>
      <c r="F14" s="13">
        <f t="shared" si="1"/>
        <v>1591.5924</v>
      </c>
      <c r="G14" s="11" t="str">
        <f>_xlfn.XLOOKUP($A14,PropertiesTbl[Property ID],PropertiesTbl[Property Name])</f>
        <v>Snowline Hideaway</v>
      </c>
      <c r="I14" t="s">
        <v>12</v>
      </c>
      <c r="J14" s="14">
        <f>SUMIFS(CalcTbl[Total Revenue],CalcTbl[Month],$I14)</f>
        <v>1095138.5429999998</v>
      </c>
      <c r="K14" s="14">
        <f>SUMIFS(CalcTbl[Total Expenses],CalcTbl[Month],$I14)</f>
        <v>313564.62999999995</v>
      </c>
      <c r="L14" s="14">
        <f t="shared" si="2"/>
        <v>781573.91299999994</v>
      </c>
      <c r="N14" s="10" t="str">
        <f>Properties!A15</f>
        <v>P0011</v>
      </c>
      <c r="O14" s="11" t="str">
        <f>_xlfn.XLOOKUP($N14,PropertiesTbl[Property ID],PropertiesTbl[Property Name])</f>
        <v>Frost Overlook</v>
      </c>
      <c r="P14" s="13">
        <f>SUMIFS(CalcTbl[Total Revenue],CalcTbl[Property ID],$N14,CalcTbl[Month],IF(Dashboard!$C$3="All (Fiscal Year)","*",Dashboard!$C$3))</f>
        <v>44030.801899999999</v>
      </c>
      <c r="Q14" s="13">
        <f>SUMIFS(CalcTbl[Total Expenses],CalcTbl[Property ID],$N14,CalcTbl[Month],IF(Dashboard!$C$3="All (Fiscal Year)","*",Dashboard!$C$3))</f>
        <v>17029.37</v>
      </c>
      <c r="R14" s="13">
        <f t="shared" si="3"/>
        <v>27001.4319</v>
      </c>
      <c r="S14" s="16">
        <f>_xlfn.XLOOKUP($N14,RatingsTbl[Property ID],RatingsTbl[Overall Rating])</f>
        <v>4.9683333333333337</v>
      </c>
      <c r="T14" s="23">
        <f t="shared" si="4"/>
        <v>21</v>
      </c>
      <c r="U14" s="23">
        <f t="shared" si="5"/>
        <v>17</v>
      </c>
      <c r="AG14" s="22">
        <f t="shared" si="15"/>
        <v>27001.431901100001</v>
      </c>
      <c r="AH14">
        <f t="shared" si="16"/>
        <v>4.9683344333333341</v>
      </c>
    </row>
    <row r="15" spans="1:39" x14ac:dyDescent="0.25">
      <c r="A15" s="10" t="str">
        <f>Revenue!A16</f>
        <v>P0001</v>
      </c>
      <c r="B15" s="10" t="str">
        <f>Revenue!B16</f>
        <v>Mar</v>
      </c>
      <c r="C15" s="11" t="str">
        <f t="shared" si="0"/>
        <v>P0001|Mar</v>
      </c>
      <c r="D15" s="12">
        <f>Revenue!J16</f>
        <v>1919.39</v>
      </c>
      <c r="E15" s="13">
        <f>_xlfn.XLOOKUP($C15,ExpensesTbl[Key],ExpensesTbl[Total Operating Expenses])</f>
        <v>607.4399999999996</v>
      </c>
      <c r="F15" s="13">
        <f t="shared" si="1"/>
        <v>1311.9500000000005</v>
      </c>
      <c r="G15" s="11" t="str">
        <f>_xlfn.XLOOKUP($A15,PropertiesTbl[Property ID],PropertiesTbl[Property Name])</f>
        <v>Snowline Hideaway</v>
      </c>
      <c r="I15" t="s">
        <v>13</v>
      </c>
      <c r="J15" s="14">
        <f>SUMIFS(CalcTbl[Total Revenue],CalcTbl[Month],$I15)</f>
        <v>930448.52820000041</v>
      </c>
      <c r="K15" s="14">
        <f>SUMIFS(CalcTbl[Total Expenses],CalcTbl[Month],$I15)</f>
        <v>291533.35000000038</v>
      </c>
      <c r="L15" s="14">
        <f t="shared" si="2"/>
        <v>638915.17819999997</v>
      </c>
      <c r="N15" s="10" t="str">
        <f>Properties!A16</f>
        <v>P0012</v>
      </c>
      <c r="O15" s="11" t="str">
        <f>_xlfn.XLOOKUP($N15,PropertiesTbl[Property ID],PropertiesTbl[Property Name])</f>
        <v>Cedar Den</v>
      </c>
      <c r="P15" s="13">
        <f>SUMIFS(CalcTbl[Total Revenue],CalcTbl[Property ID],$N15,CalcTbl[Month],IF(Dashboard!$C$3="All (Fiscal Year)","*",Dashboard!$C$3))</f>
        <v>30472.911600000003</v>
      </c>
      <c r="Q15" s="13">
        <f>SUMIFS(CalcTbl[Total Expenses],CalcTbl[Property ID],$N15,CalcTbl[Month],IF(Dashboard!$C$3="All (Fiscal Year)","*",Dashboard!$C$3))</f>
        <v>15681.300000000001</v>
      </c>
      <c r="R15" s="13">
        <f t="shared" si="3"/>
        <v>14791.611600000002</v>
      </c>
      <c r="S15" s="16">
        <f>_xlfn.XLOOKUP($N15,RatingsTbl[Property ID],RatingsTbl[Overall Rating])</f>
        <v>4.9216666666666669</v>
      </c>
      <c r="T15" s="23">
        <f t="shared" si="4"/>
        <v>134</v>
      </c>
      <c r="U15" s="23">
        <f t="shared" si="5"/>
        <v>195</v>
      </c>
      <c r="AG15" s="22">
        <f t="shared" si="15"/>
        <v>14791.611601200002</v>
      </c>
      <c r="AH15">
        <f t="shared" si="16"/>
        <v>4.9216678666666667</v>
      </c>
    </row>
    <row r="16" spans="1:39" x14ac:dyDescent="0.25">
      <c r="A16" s="10" t="str">
        <f>Revenue!A17</f>
        <v>P0002</v>
      </c>
      <c r="B16" s="10" t="str">
        <f>Revenue!B17</f>
        <v>Apr</v>
      </c>
      <c r="C16" s="11" t="str">
        <f t="shared" si="0"/>
        <v>P0002|Apr</v>
      </c>
      <c r="D16" s="12">
        <f>Revenue!J17</f>
        <v>1254.6885</v>
      </c>
      <c r="E16" s="13">
        <f>_xlfn.XLOOKUP($C16,ExpensesTbl[Key],ExpensesTbl[Total Operating Expenses])</f>
        <v>800.93</v>
      </c>
      <c r="F16" s="13">
        <f t="shared" si="1"/>
        <v>453.75850000000003</v>
      </c>
      <c r="G16" s="11" t="str">
        <f>_xlfn.XLOOKUP($A16,PropertiesTbl[Property ID],PropertiesTbl[Property Name])</f>
        <v>Meadow Lodge</v>
      </c>
      <c r="N16" s="10" t="str">
        <f>Properties!A17</f>
        <v>P0013</v>
      </c>
      <c r="O16" s="11" t="str">
        <f>_xlfn.XLOOKUP($N16,PropertiesTbl[Property ID],PropertiesTbl[Property Name])</f>
        <v>Lakeview Nest</v>
      </c>
      <c r="P16" s="13">
        <f>SUMIFS(CalcTbl[Total Revenue],CalcTbl[Property ID],$N16,CalcTbl[Month],IF(Dashboard!$C$3="All (Fiscal Year)","*",Dashboard!$C$3))</f>
        <v>25590.988100000002</v>
      </c>
      <c r="Q16" s="13">
        <f>SUMIFS(CalcTbl[Total Expenses],CalcTbl[Property ID],$N16,CalcTbl[Month],IF(Dashboard!$C$3="All (Fiscal Year)","*",Dashboard!$C$3))</f>
        <v>12793.420000000002</v>
      </c>
      <c r="R16" s="13">
        <f t="shared" si="3"/>
        <v>12797.5681</v>
      </c>
      <c r="S16" s="16">
        <f>_xlfn.XLOOKUP($N16,RatingsTbl[Property ID],RatingsTbl[Overall Rating])</f>
        <v>4.9233333333333329</v>
      </c>
      <c r="T16" s="23">
        <f t="shared" si="4"/>
        <v>187</v>
      </c>
      <c r="U16" s="23">
        <f t="shared" si="5"/>
        <v>187</v>
      </c>
      <c r="AG16" s="22">
        <f t="shared" si="15"/>
        <v>12797.568101300001</v>
      </c>
      <c r="AH16">
        <f t="shared" si="16"/>
        <v>4.923334633333333</v>
      </c>
    </row>
    <row r="17" spans="1:34" x14ac:dyDescent="0.25">
      <c r="A17" s="10" t="str">
        <f>Revenue!A18</f>
        <v>P0002</v>
      </c>
      <c r="B17" s="10" t="str">
        <f>Revenue!B18</f>
        <v>May</v>
      </c>
      <c r="C17" s="11" t="str">
        <f t="shared" si="0"/>
        <v>P0002|May</v>
      </c>
      <c r="D17" s="12">
        <f>Revenue!J18</f>
        <v>1609.5436</v>
      </c>
      <c r="E17" s="13">
        <f>_xlfn.XLOOKUP($C17,ExpensesTbl[Key],ExpensesTbl[Total Operating Expenses])</f>
        <v>1179.9499999999998</v>
      </c>
      <c r="F17" s="13">
        <f t="shared" si="1"/>
        <v>429.59360000000015</v>
      </c>
      <c r="G17" s="11" t="str">
        <f>_xlfn.XLOOKUP($A17,PropertiesTbl[Property ID],PropertiesTbl[Property Name])</f>
        <v>Meadow Lodge</v>
      </c>
      <c r="N17" s="10" t="str">
        <f>Properties!A18</f>
        <v>P0014</v>
      </c>
      <c r="O17" s="11" t="str">
        <f>_xlfn.XLOOKUP($N17,PropertiesTbl[Property ID],PropertiesTbl[Property Name])</f>
        <v>Whispering Den</v>
      </c>
      <c r="P17" s="13">
        <f>SUMIFS(CalcTbl[Total Revenue],CalcTbl[Property ID],$N17,CalcTbl[Month],IF(Dashboard!$C$3="All (Fiscal Year)","*",Dashboard!$C$3))</f>
        <v>17056.8341</v>
      </c>
      <c r="Q17" s="13">
        <f>SUMIFS(CalcTbl[Total Expenses],CalcTbl[Property ID],$N17,CalcTbl[Month],IF(Dashboard!$C$3="All (Fiscal Year)","*",Dashboard!$C$3))</f>
        <v>7292.8900000000012</v>
      </c>
      <c r="R17" s="13">
        <f t="shared" si="3"/>
        <v>9763.9440999999988</v>
      </c>
      <c r="S17" s="16">
        <f>_xlfn.XLOOKUP($N17,RatingsTbl[Property ID],RatingsTbl[Overall Rating])</f>
        <v>4.9266666666666667</v>
      </c>
      <c r="T17" s="23">
        <f t="shared" si="4"/>
        <v>245</v>
      </c>
      <c r="U17" s="23">
        <f t="shared" si="5"/>
        <v>176</v>
      </c>
      <c r="AG17" s="22">
        <f t="shared" si="15"/>
        <v>9763.9441013999985</v>
      </c>
      <c r="AH17">
        <f t="shared" si="16"/>
        <v>4.9266680666666671</v>
      </c>
    </row>
    <row r="18" spans="1:34" x14ac:dyDescent="0.25">
      <c r="A18" s="10" t="str">
        <f>Revenue!A19</f>
        <v>P0002</v>
      </c>
      <c r="B18" s="10" t="str">
        <f>Revenue!B19</f>
        <v>Jun</v>
      </c>
      <c r="C18" s="11" t="str">
        <f t="shared" si="0"/>
        <v>P0002|Jun</v>
      </c>
      <c r="D18" s="12">
        <f>Revenue!J19</f>
        <v>1542.9046000000001</v>
      </c>
      <c r="E18" s="13">
        <f>_xlfn.XLOOKUP($C18,ExpensesTbl[Key],ExpensesTbl[Total Operating Expenses])</f>
        <v>1380.04</v>
      </c>
      <c r="F18" s="13">
        <f t="shared" si="1"/>
        <v>162.86460000000011</v>
      </c>
      <c r="G18" s="11" t="str">
        <f>_xlfn.XLOOKUP($A18,PropertiesTbl[Property ID],PropertiesTbl[Property Name])</f>
        <v>Meadow Lodge</v>
      </c>
      <c r="N18" s="10" t="str">
        <f>Properties!A19</f>
        <v>P0015</v>
      </c>
      <c r="O18" s="11" t="str">
        <f>_xlfn.XLOOKUP($N18,PropertiesTbl[Property ID],PropertiesTbl[Property Name])</f>
        <v>Evergreen Refuge</v>
      </c>
      <c r="P18" s="13">
        <f>SUMIFS(CalcTbl[Total Revenue],CalcTbl[Property ID],$N18,CalcTbl[Month],IF(Dashboard!$C$3="All (Fiscal Year)","*",Dashboard!$C$3))</f>
        <v>22399.461400000004</v>
      </c>
      <c r="Q18" s="13">
        <f>SUMIFS(CalcTbl[Total Expenses],CalcTbl[Property ID],$N18,CalcTbl[Month],IF(Dashboard!$C$3="All (Fiscal Year)","*",Dashboard!$C$3))</f>
        <v>10299.589999999998</v>
      </c>
      <c r="R18" s="13">
        <f t="shared" si="3"/>
        <v>12099.871400000005</v>
      </c>
      <c r="S18" s="16">
        <f>_xlfn.XLOOKUP($N18,RatingsTbl[Property ID],RatingsTbl[Overall Rating])</f>
        <v>4.9016666666666664</v>
      </c>
      <c r="T18" s="23">
        <f t="shared" si="4"/>
        <v>205</v>
      </c>
      <c r="U18" s="23">
        <f t="shared" si="5"/>
        <v>256</v>
      </c>
      <c r="AG18" s="22">
        <f t="shared" si="15"/>
        <v>12099.871401500006</v>
      </c>
      <c r="AH18">
        <f t="shared" si="16"/>
        <v>4.9016681666666662</v>
      </c>
    </row>
    <row r="19" spans="1:34" x14ac:dyDescent="0.25">
      <c r="A19" s="10" t="str">
        <f>Revenue!A20</f>
        <v>P0002</v>
      </c>
      <c r="B19" s="10" t="str">
        <f>Revenue!B20</f>
        <v>Jul</v>
      </c>
      <c r="C19" s="11" t="str">
        <f t="shared" si="0"/>
        <v>P0002|Jul</v>
      </c>
      <c r="D19" s="12">
        <f>Revenue!J20</f>
        <v>3083.0139999999997</v>
      </c>
      <c r="E19" s="13">
        <f>_xlfn.XLOOKUP($C19,ExpensesTbl[Key],ExpensesTbl[Total Operating Expenses])</f>
        <v>2607.42</v>
      </c>
      <c r="F19" s="13">
        <f t="shared" si="1"/>
        <v>475.5939999999996</v>
      </c>
      <c r="G19" s="11" t="str">
        <f>_xlfn.XLOOKUP($A19,PropertiesTbl[Property ID],PropertiesTbl[Property Name])</f>
        <v>Meadow Lodge</v>
      </c>
      <c r="N19" s="10" t="str">
        <f>Properties!A20</f>
        <v>P0016</v>
      </c>
      <c r="O19" s="11" t="str">
        <f>_xlfn.XLOOKUP($N19,PropertiesTbl[Property ID],PropertiesTbl[Property Name])</f>
        <v>Cedar Nest</v>
      </c>
      <c r="P19" s="13">
        <f>SUMIFS(CalcTbl[Total Revenue],CalcTbl[Property ID],$N19,CalcTbl[Month],IF(Dashboard!$C$3="All (Fiscal Year)","*",Dashboard!$C$3))</f>
        <v>40431.878699999994</v>
      </c>
      <c r="Q19" s="13">
        <f>SUMIFS(CalcTbl[Total Expenses],CalcTbl[Property ID],$N19,CalcTbl[Month],IF(Dashboard!$C$3="All (Fiscal Year)","*",Dashboard!$C$3))</f>
        <v>19154.229999999996</v>
      </c>
      <c r="R19" s="13">
        <f t="shared" si="3"/>
        <v>21277.648699999998</v>
      </c>
      <c r="S19" s="16">
        <f>_xlfn.XLOOKUP($N19,RatingsTbl[Property ID],RatingsTbl[Overall Rating])</f>
        <v>4.95</v>
      </c>
      <c r="T19" s="23">
        <f t="shared" si="4"/>
        <v>57</v>
      </c>
      <c r="U19" s="23">
        <f t="shared" si="5"/>
        <v>68</v>
      </c>
      <c r="AG19" s="22">
        <f t="shared" si="15"/>
        <v>21277.648701599999</v>
      </c>
      <c r="AH19">
        <f t="shared" si="16"/>
        <v>4.9500016000000002</v>
      </c>
    </row>
    <row r="20" spans="1:34" x14ac:dyDescent="0.25">
      <c r="A20" s="10" t="str">
        <f>Revenue!A21</f>
        <v>P0002</v>
      </c>
      <c r="B20" s="10" t="str">
        <f>Revenue!B21</f>
        <v>Aug</v>
      </c>
      <c r="C20" s="11" t="str">
        <f t="shared" si="0"/>
        <v>P0002|Aug</v>
      </c>
      <c r="D20" s="12">
        <f>Revenue!J21</f>
        <v>2261.8103999999998</v>
      </c>
      <c r="E20" s="13">
        <f>_xlfn.XLOOKUP($C20,ExpensesTbl[Key],ExpensesTbl[Total Operating Expenses])</f>
        <v>2330.54</v>
      </c>
      <c r="F20" s="13">
        <f t="shared" si="1"/>
        <v>-68.729600000000119</v>
      </c>
      <c r="G20" s="11" t="str">
        <f>_xlfn.XLOOKUP($A20,PropertiesTbl[Property ID],PropertiesTbl[Property Name])</f>
        <v>Meadow Lodge</v>
      </c>
      <c r="N20" s="10" t="str">
        <f>Properties!A21</f>
        <v>P0017</v>
      </c>
      <c r="O20" s="11" t="str">
        <f>_xlfn.XLOOKUP($N20,PropertiesTbl[Property ID],PropertiesTbl[Property Name])</f>
        <v>Cedar Perch</v>
      </c>
      <c r="P20" s="13">
        <f>SUMIFS(CalcTbl[Total Revenue],CalcTbl[Property ID],$N20,CalcTbl[Month],IF(Dashboard!$C$3="All (Fiscal Year)","*",Dashboard!$C$3))</f>
        <v>15074.041400000002</v>
      </c>
      <c r="Q20" s="13">
        <f>SUMIFS(CalcTbl[Total Expenses],CalcTbl[Property ID],$N20,CalcTbl[Month],IF(Dashboard!$C$3="All (Fiscal Year)","*",Dashboard!$C$3))</f>
        <v>9368.16</v>
      </c>
      <c r="R20" s="13">
        <f t="shared" si="3"/>
        <v>5705.881400000002</v>
      </c>
      <c r="S20" s="16">
        <f>_xlfn.XLOOKUP($N20,RatingsTbl[Property ID],RatingsTbl[Overall Rating])</f>
        <v>3.3183333333333334</v>
      </c>
      <c r="T20" s="23">
        <f t="shared" si="4"/>
        <v>298</v>
      </c>
      <c r="U20" s="23">
        <f t="shared" si="5"/>
        <v>288</v>
      </c>
      <c r="AG20" s="22">
        <f t="shared" si="15"/>
        <v>5705.8814017000022</v>
      </c>
      <c r="AH20">
        <f t="shared" si="16"/>
        <v>3.3183350333333332</v>
      </c>
    </row>
    <row r="21" spans="1:34" x14ac:dyDescent="0.25">
      <c r="A21" s="10" t="str">
        <f>Revenue!A22</f>
        <v>P0002</v>
      </c>
      <c r="B21" s="10" t="str">
        <f>Revenue!B22</f>
        <v>Sep</v>
      </c>
      <c r="C21" s="11" t="str">
        <f t="shared" si="0"/>
        <v>P0002|Sep</v>
      </c>
      <c r="D21" s="12">
        <f>Revenue!J22</f>
        <v>1535.4549999999999</v>
      </c>
      <c r="E21" s="13">
        <f>_xlfn.XLOOKUP($C21,ExpensesTbl[Key],ExpensesTbl[Total Operating Expenses])</f>
        <v>1037.94</v>
      </c>
      <c r="F21" s="13">
        <f t="shared" si="1"/>
        <v>497.51499999999987</v>
      </c>
      <c r="G21" s="11" t="str">
        <f>_xlfn.XLOOKUP($A21,PropertiesTbl[Property ID],PropertiesTbl[Property Name])</f>
        <v>Meadow Lodge</v>
      </c>
      <c r="N21" s="10" t="str">
        <f>Properties!A22</f>
        <v>P0018</v>
      </c>
      <c r="O21" s="11" t="str">
        <f>_xlfn.XLOOKUP($N21,PropertiesTbl[Property ID],PropertiesTbl[Property Name])</f>
        <v>Juniper Hideaway</v>
      </c>
      <c r="P21" s="13">
        <f>SUMIFS(CalcTbl[Total Revenue],CalcTbl[Property ID],$N21,CalcTbl[Month],IF(Dashboard!$C$3="All (Fiscal Year)","*",Dashboard!$C$3))</f>
        <v>23614.022199999999</v>
      </c>
      <c r="Q21" s="13">
        <f>SUMIFS(CalcTbl[Total Expenses],CalcTbl[Property ID],$N21,CalcTbl[Month],IF(Dashboard!$C$3="All (Fiscal Year)","*",Dashboard!$C$3))</f>
        <v>13274.080000000002</v>
      </c>
      <c r="R21" s="13">
        <f t="shared" si="3"/>
        <v>10339.942199999998</v>
      </c>
      <c r="S21" s="16">
        <f>_xlfn.XLOOKUP($N21,RatingsTbl[Property ID],RatingsTbl[Overall Rating])</f>
        <v>4.9033333333333333</v>
      </c>
      <c r="T21" s="23">
        <f t="shared" si="4"/>
        <v>233</v>
      </c>
      <c r="U21" s="23">
        <f t="shared" si="5"/>
        <v>250</v>
      </c>
      <c r="AG21" s="22">
        <f>R21+(ROW()-3)*0.0000001</f>
        <v>10339.942201799997</v>
      </c>
      <c r="AH21">
        <f t="shared" si="16"/>
        <v>4.903335133333333</v>
      </c>
    </row>
    <row r="22" spans="1:34" x14ac:dyDescent="0.25">
      <c r="A22" s="10" t="str">
        <f>Revenue!A23</f>
        <v>P0002</v>
      </c>
      <c r="B22" s="10" t="str">
        <f>Revenue!B23</f>
        <v>Oct</v>
      </c>
      <c r="C22" s="11" t="str">
        <f t="shared" si="0"/>
        <v>P0002|Oct</v>
      </c>
      <c r="D22" s="12">
        <f>Revenue!J23</f>
        <v>1565.8353999999999</v>
      </c>
      <c r="E22" s="13">
        <f>_xlfn.XLOOKUP($C22,ExpensesTbl[Key],ExpensesTbl[Total Operating Expenses])</f>
        <v>935.76999999999964</v>
      </c>
      <c r="F22" s="13">
        <f t="shared" si="1"/>
        <v>630.0654000000003</v>
      </c>
      <c r="G22" s="11" t="str">
        <f>_xlfn.XLOOKUP($A22,PropertiesTbl[Property ID],PropertiesTbl[Property Name])</f>
        <v>Meadow Lodge</v>
      </c>
      <c r="N22" s="10" t="str">
        <f>Properties!A23</f>
        <v>P0019</v>
      </c>
      <c r="O22" s="11" t="str">
        <f>_xlfn.XLOOKUP($N22,PropertiesTbl[Property ID],PropertiesTbl[Property Name])</f>
        <v>Mountain Overlook</v>
      </c>
      <c r="P22" s="13">
        <f>SUMIFS(CalcTbl[Total Revenue],CalcTbl[Property ID],$N22,CalcTbl[Month],IF(Dashboard!$C$3="All (Fiscal Year)","*",Dashboard!$C$3))</f>
        <v>44389.928599999999</v>
      </c>
      <c r="Q22" s="13">
        <f>SUMIFS(CalcTbl[Total Expenses],CalcTbl[Property ID],$N22,CalcTbl[Month],IF(Dashboard!$C$3="All (Fiscal Year)","*",Dashboard!$C$3))</f>
        <v>19973.03</v>
      </c>
      <c r="R22" s="13">
        <f t="shared" si="3"/>
        <v>24416.8986</v>
      </c>
      <c r="S22" s="16">
        <f>_xlfn.XLOOKUP($N22,RatingsTbl[Property ID],RatingsTbl[Overall Rating])</f>
        <v>4.9133333333333331</v>
      </c>
      <c r="T22" s="23">
        <f t="shared" si="4"/>
        <v>32</v>
      </c>
      <c r="U22" s="23">
        <f t="shared" si="5"/>
        <v>223</v>
      </c>
      <c r="AG22" s="22">
        <f t="shared" si="15"/>
        <v>24416.8986019</v>
      </c>
      <c r="AH22">
        <f t="shared" si="16"/>
        <v>4.9133352333333331</v>
      </c>
    </row>
    <row r="23" spans="1:34" x14ac:dyDescent="0.25">
      <c r="A23" s="10" t="str">
        <f>Revenue!A24</f>
        <v>P0002</v>
      </c>
      <c r="B23" s="10" t="str">
        <f>Revenue!B24</f>
        <v>Nov</v>
      </c>
      <c r="C23" s="11" t="str">
        <f t="shared" si="0"/>
        <v>P0002|Nov</v>
      </c>
      <c r="D23" s="12">
        <f>Revenue!J24</f>
        <v>1645.0455999999999</v>
      </c>
      <c r="E23" s="13">
        <f>_xlfn.XLOOKUP($C23,ExpensesTbl[Key],ExpensesTbl[Total Operating Expenses])</f>
        <v>845.05999999999983</v>
      </c>
      <c r="F23" s="13">
        <f t="shared" si="1"/>
        <v>799.98560000000009</v>
      </c>
      <c r="G23" s="11" t="str">
        <f>_xlfn.XLOOKUP($A23,PropertiesTbl[Property ID],PropertiesTbl[Property Name])</f>
        <v>Meadow Lodge</v>
      </c>
      <c r="N23" s="10" t="str">
        <f>Properties!A24</f>
        <v>P0020</v>
      </c>
      <c r="O23" s="11" t="str">
        <f>_xlfn.XLOOKUP($N23,PropertiesTbl[Property ID],PropertiesTbl[Property Name])</f>
        <v>Timber Perch</v>
      </c>
      <c r="P23" s="13">
        <f>SUMIFS(CalcTbl[Total Revenue],CalcTbl[Property ID],$N23,CalcTbl[Month],IF(Dashboard!$C$3="All (Fiscal Year)","*",Dashboard!$C$3))</f>
        <v>16903.662099999998</v>
      </c>
      <c r="Q23" s="13">
        <f>SUMIFS(CalcTbl[Total Expenses],CalcTbl[Property ID],$N23,CalcTbl[Month],IF(Dashboard!$C$3="All (Fiscal Year)","*",Dashboard!$C$3))</f>
        <v>7529.52</v>
      </c>
      <c r="R23" s="13">
        <f t="shared" si="3"/>
        <v>9374.1420999999973</v>
      </c>
      <c r="S23" s="16">
        <f>_xlfn.XLOOKUP($N23,RatingsTbl[Property ID],RatingsTbl[Overall Rating])</f>
        <v>4.9683333333333328</v>
      </c>
      <c r="T23" s="23">
        <f t="shared" si="4"/>
        <v>253</v>
      </c>
      <c r="U23" s="23">
        <f t="shared" si="5"/>
        <v>16</v>
      </c>
      <c r="AG23" s="22">
        <f t="shared" si="15"/>
        <v>9374.142101999998</v>
      </c>
      <c r="AH23">
        <f t="shared" si="16"/>
        <v>4.9683353333333331</v>
      </c>
    </row>
    <row r="24" spans="1:34" x14ac:dyDescent="0.25">
      <c r="A24" s="10" t="str">
        <f>Revenue!A25</f>
        <v>P0002</v>
      </c>
      <c r="B24" s="10" t="str">
        <f>Revenue!B25</f>
        <v>Dec</v>
      </c>
      <c r="C24" s="11" t="str">
        <f t="shared" si="0"/>
        <v>P0002|Dec</v>
      </c>
      <c r="D24" s="12">
        <f>Revenue!J25</f>
        <v>5530.6764000000003</v>
      </c>
      <c r="E24" s="13">
        <f>_xlfn.XLOOKUP($C24,ExpensesTbl[Key],ExpensesTbl[Total Operating Expenses])</f>
        <v>1317.47</v>
      </c>
      <c r="F24" s="13">
        <f t="shared" si="1"/>
        <v>4213.2064</v>
      </c>
      <c r="G24" s="11" t="str">
        <f>_xlfn.XLOOKUP($A24,PropertiesTbl[Property ID],PropertiesTbl[Property Name])</f>
        <v>Meadow Lodge</v>
      </c>
      <c r="N24" s="10" t="str">
        <f>Properties!A25</f>
        <v>P0021</v>
      </c>
      <c r="O24" s="11" t="str">
        <f>_xlfn.XLOOKUP($N24,PropertiesTbl[Property ID],PropertiesTbl[Property Name])</f>
        <v>Lakeview Den</v>
      </c>
      <c r="P24" s="13">
        <f>SUMIFS(CalcTbl[Total Revenue],CalcTbl[Property ID],$N24,CalcTbl[Month],IF(Dashboard!$C$3="All (Fiscal Year)","*",Dashboard!$C$3))</f>
        <v>29103.489099999999</v>
      </c>
      <c r="Q24" s="13">
        <f>SUMIFS(CalcTbl[Total Expenses],CalcTbl[Property ID],$N24,CalcTbl[Month],IF(Dashboard!$C$3="All (Fiscal Year)","*",Dashboard!$C$3))</f>
        <v>13497.18</v>
      </c>
      <c r="R24" s="13">
        <f t="shared" si="3"/>
        <v>15606.309099999999</v>
      </c>
      <c r="S24" s="16">
        <f>_xlfn.XLOOKUP($N24,RatingsTbl[Property ID],RatingsTbl[Overall Rating])</f>
        <v>4.9083333333333341</v>
      </c>
      <c r="T24" s="23">
        <f t="shared" si="4"/>
        <v>120</v>
      </c>
      <c r="U24" s="23">
        <f t="shared" si="5"/>
        <v>238</v>
      </c>
      <c r="AG24" s="22">
        <f t="shared" si="15"/>
        <v>15606.309102099998</v>
      </c>
      <c r="AH24">
        <f t="shared" si="16"/>
        <v>4.9083354333333338</v>
      </c>
    </row>
    <row r="25" spans="1:34" x14ac:dyDescent="0.25">
      <c r="A25" s="10" t="str">
        <f>Revenue!A26</f>
        <v>P0002</v>
      </c>
      <c r="B25" s="10" t="str">
        <f>Revenue!B26</f>
        <v>Jan</v>
      </c>
      <c r="C25" s="11" t="str">
        <f t="shared" si="0"/>
        <v>P0002|Jan</v>
      </c>
      <c r="D25" s="12">
        <f>Revenue!J26</f>
        <v>4290.4425000000001</v>
      </c>
      <c r="E25" s="13">
        <f>_xlfn.XLOOKUP($C25,ExpensesTbl[Key],ExpensesTbl[Total Operating Expenses])</f>
        <v>1190.5799999999997</v>
      </c>
      <c r="F25" s="13">
        <f t="shared" si="1"/>
        <v>3099.8625000000002</v>
      </c>
      <c r="G25" s="11" t="str">
        <f>_xlfn.XLOOKUP($A25,PropertiesTbl[Property ID],PropertiesTbl[Property Name])</f>
        <v>Meadow Lodge</v>
      </c>
      <c r="N25" s="10" t="str">
        <f>Properties!A26</f>
        <v>P0022</v>
      </c>
      <c r="O25" s="11" t="str">
        <f>_xlfn.XLOOKUP($N25,PropertiesTbl[Property ID],PropertiesTbl[Property Name])</f>
        <v>Mountain Perch</v>
      </c>
      <c r="P25" s="13">
        <f>SUMIFS(CalcTbl[Total Revenue],CalcTbl[Property ID],$N25,CalcTbl[Month],IF(Dashboard!$C$3="All (Fiscal Year)","*",Dashboard!$C$3))</f>
        <v>53433.467099999994</v>
      </c>
      <c r="Q25" s="13">
        <f>SUMIFS(CalcTbl[Total Expenses],CalcTbl[Property ID],$N25,CalcTbl[Month],IF(Dashboard!$C$3="All (Fiscal Year)","*",Dashboard!$C$3))</f>
        <v>23438.900000000005</v>
      </c>
      <c r="R25" s="13">
        <f t="shared" si="3"/>
        <v>29994.567099999989</v>
      </c>
      <c r="S25" s="16">
        <f>_xlfn.XLOOKUP($N25,RatingsTbl[Property ID],RatingsTbl[Overall Rating])</f>
        <v>4.9216666666666677</v>
      </c>
      <c r="T25" s="23">
        <f t="shared" si="4"/>
        <v>13</v>
      </c>
      <c r="U25" s="23">
        <f t="shared" si="5"/>
        <v>194</v>
      </c>
      <c r="AG25" s="22">
        <f t="shared" si="15"/>
        <v>29994.567102199988</v>
      </c>
      <c r="AH25">
        <f t="shared" si="16"/>
        <v>4.9216688666666677</v>
      </c>
    </row>
    <row r="26" spans="1:34" x14ac:dyDescent="0.25">
      <c r="A26" s="10" t="str">
        <f>Revenue!A27</f>
        <v>P0002</v>
      </c>
      <c r="B26" s="10" t="str">
        <f>Revenue!B27</f>
        <v>Feb</v>
      </c>
      <c r="C26" s="11" t="str">
        <f t="shared" si="0"/>
        <v>P0002|Feb</v>
      </c>
      <c r="D26" s="12">
        <f>Revenue!J27</f>
        <v>3986.3474999999999</v>
      </c>
      <c r="E26" s="13">
        <f>_xlfn.XLOOKUP($C26,ExpensesTbl[Key],ExpensesTbl[Total Operating Expenses])</f>
        <v>1196.5799999999995</v>
      </c>
      <c r="F26" s="13">
        <f t="shared" si="1"/>
        <v>2789.7675000000004</v>
      </c>
      <c r="G26" s="11" t="str">
        <f>_xlfn.XLOOKUP($A26,PropertiesTbl[Property ID],PropertiesTbl[Property Name])</f>
        <v>Meadow Lodge</v>
      </c>
      <c r="N26" s="10" t="str">
        <f>Properties!A27</f>
        <v>P0023</v>
      </c>
      <c r="O26" s="11" t="str">
        <f>_xlfn.XLOOKUP($N26,PropertiesTbl[Property ID],PropertiesTbl[Property Name])</f>
        <v>Cinder Haven</v>
      </c>
      <c r="P26" s="13">
        <f>SUMIFS(CalcTbl[Total Revenue],CalcTbl[Property ID],$N26,CalcTbl[Month],IF(Dashboard!$C$3="All (Fiscal Year)","*",Dashboard!$C$3))</f>
        <v>23326.216899999999</v>
      </c>
      <c r="Q26" s="13">
        <f>SUMIFS(CalcTbl[Total Expenses],CalcTbl[Property ID],$N26,CalcTbl[Month],IF(Dashboard!$C$3="All (Fiscal Year)","*",Dashboard!$C$3))</f>
        <v>10511.810000000001</v>
      </c>
      <c r="R26" s="13">
        <f t="shared" si="3"/>
        <v>12814.406899999998</v>
      </c>
      <c r="S26" s="16">
        <f>_xlfn.XLOOKUP($N26,RatingsTbl[Property ID],RatingsTbl[Overall Rating])</f>
        <v>4.955000000000001</v>
      </c>
      <c r="T26" s="23">
        <f t="shared" si="4"/>
        <v>186</v>
      </c>
      <c r="U26" s="23">
        <f t="shared" si="5"/>
        <v>49</v>
      </c>
      <c r="AG26" s="22">
        <f t="shared" si="15"/>
        <v>12814.406902299997</v>
      </c>
      <c r="AH26">
        <f t="shared" si="16"/>
        <v>4.9550023000000012</v>
      </c>
    </row>
    <row r="27" spans="1:34" x14ac:dyDescent="0.25">
      <c r="A27" s="10" t="str">
        <f>Revenue!A28</f>
        <v>P0002</v>
      </c>
      <c r="B27" s="10" t="str">
        <f>Revenue!B28</f>
        <v>Mar</v>
      </c>
      <c r="C27" s="11" t="str">
        <f t="shared" si="0"/>
        <v>P0002|Mar</v>
      </c>
      <c r="D27" s="12">
        <f>Revenue!J28</f>
        <v>3415.5509999999999</v>
      </c>
      <c r="E27" s="13">
        <f>_xlfn.XLOOKUP($C27,ExpensesTbl[Key],ExpensesTbl[Total Operating Expenses])</f>
        <v>1181.7400000000007</v>
      </c>
      <c r="F27" s="13">
        <f t="shared" si="1"/>
        <v>2233.8109999999992</v>
      </c>
      <c r="G27" s="11" t="str">
        <f>_xlfn.XLOOKUP($A27,PropertiesTbl[Property ID],PropertiesTbl[Property Name])</f>
        <v>Meadow Lodge</v>
      </c>
      <c r="N27" s="10" t="str">
        <f>Properties!A28</f>
        <v>P0024</v>
      </c>
      <c r="O27" s="11" t="str">
        <f>_xlfn.XLOOKUP($N27,PropertiesTbl[Property ID],PropertiesTbl[Property Name])</f>
        <v>Evergreen Escape</v>
      </c>
      <c r="P27" s="13">
        <f>SUMIFS(CalcTbl[Total Revenue],CalcTbl[Property ID],$N27,CalcTbl[Month],IF(Dashboard!$C$3="All (Fiscal Year)","*",Dashboard!$C$3))</f>
        <v>25758.701100000002</v>
      </c>
      <c r="Q27" s="13">
        <f>SUMIFS(CalcTbl[Total Expenses],CalcTbl[Property ID],$N27,CalcTbl[Month],IF(Dashboard!$C$3="All (Fiscal Year)","*",Dashboard!$C$3))</f>
        <v>12936.8</v>
      </c>
      <c r="R27" s="13">
        <f t="shared" si="3"/>
        <v>12821.901100000003</v>
      </c>
      <c r="S27" s="16">
        <f>_xlfn.XLOOKUP($N27,RatingsTbl[Property ID],RatingsTbl[Overall Rating])</f>
        <v>4.9016666666666664</v>
      </c>
      <c r="T27" s="23">
        <f t="shared" si="4"/>
        <v>185</v>
      </c>
      <c r="U27" s="23">
        <f t="shared" si="5"/>
        <v>255</v>
      </c>
      <c r="AG27" s="22">
        <f t="shared" si="15"/>
        <v>12821.901102400003</v>
      </c>
      <c r="AH27">
        <f t="shared" si="16"/>
        <v>4.901669066666666</v>
      </c>
    </row>
    <row r="28" spans="1:34" x14ac:dyDescent="0.25">
      <c r="A28" s="10" t="str">
        <f>Revenue!A29</f>
        <v>P0003</v>
      </c>
      <c r="B28" s="10" t="str">
        <f>Revenue!B29</f>
        <v>Apr</v>
      </c>
      <c r="C28" s="11" t="str">
        <f t="shared" si="0"/>
        <v>P0003|Apr</v>
      </c>
      <c r="D28" s="12">
        <f>Revenue!J29</f>
        <v>727.57680000000005</v>
      </c>
      <c r="E28" s="13">
        <f>_xlfn.XLOOKUP($C28,ExpensesTbl[Key],ExpensesTbl[Total Operating Expenses])</f>
        <v>530.45000000000016</v>
      </c>
      <c r="F28" s="13">
        <f t="shared" si="1"/>
        <v>197.12679999999989</v>
      </c>
      <c r="G28" s="11" t="str">
        <f>_xlfn.XLOOKUP($A28,PropertiesTbl[Property ID],PropertiesTbl[Property Name])</f>
        <v>Alpine Perch</v>
      </c>
      <c r="N28" s="10" t="str">
        <f>Properties!A29</f>
        <v>P0025</v>
      </c>
      <c r="O28" s="11" t="str">
        <f>_xlfn.XLOOKUP($N28,PropertiesTbl[Property ID],PropertiesTbl[Property Name])</f>
        <v>Forest Chalet</v>
      </c>
      <c r="P28" s="13">
        <f>SUMIFS(CalcTbl[Total Revenue],CalcTbl[Property ID],$N28,CalcTbl[Month],IF(Dashboard!$C$3="All (Fiscal Year)","*",Dashboard!$C$3))</f>
        <v>42071.213899999995</v>
      </c>
      <c r="Q28" s="13">
        <f>SUMIFS(CalcTbl[Total Expenses],CalcTbl[Property ID],$N28,CalcTbl[Month],IF(Dashboard!$C$3="All (Fiscal Year)","*",Dashboard!$C$3))</f>
        <v>19763.229999999989</v>
      </c>
      <c r="R28" s="13">
        <f t="shared" si="3"/>
        <v>22307.983900000007</v>
      </c>
      <c r="S28" s="16">
        <f>_xlfn.XLOOKUP($N28,RatingsTbl[Property ID],RatingsTbl[Overall Rating])</f>
        <v>4.9266666666666667</v>
      </c>
      <c r="T28" s="23">
        <f t="shared" si="4"/>
        <v>45</v>
      </c>
      <c r="U28" s="23">
        <f t="shared" si="5"/>
        <v>175</v>
      </c>
      <c r="AG28" s="22">
        <f t="shared" si="15"/>
        <v>22307.983902500007</v>
      </c>
      <c r="AH28">
        <f t="shared" si="16"/>
        <v>4.9266691666666667</v>
      </c>
    </row>
    <row r="29" spans="1:34" x14ac:dyDescent="0.25">
      <c r="A29" s="10" t="str">
        <f>Revenue!A30</f>
        <v>P0003</v>
      </c>
      <c r="B29" s="10" t="str">
        <f>Revenue!B30</f>
        <v>May</v>
      </c>
      <c r="C29" s="11" t="str">
        <f t="shared" si="0"/>
        <v>P0003|May</v>
      </c>
      <c r="D29" s="12">
        <f>Revenue!J30</f>
        <v>1046.318</v>
      </c>
      <c r="E29" s="13">
        <f>_xlfn.XLOOKUP($C29,ExpensesTbl[Key],ExpensesTbl[Total Operating Expenses])</f>
        <v>978.24000000000012</v>
      </c>
      <c r="F29" s="13">
        <f t="shared" si="1"/>
        <v>68.077999999999861</v>
      </c>
      <c r="G29" s="11" t="str">
        <f>_xlfn.XLOOKUP($A29,PropertiesTbl[Property ID],PropertiesTbl[Property Name])</f>
        <v>Alpine Perch</v>
      </c>
      <c r="N29" s="10" t="str">
        <f>Properties!A30</f>
        <v>P0026</v>
      </c>
      <c r="O29" s="11" t="str">
        <f>_xlfn.XLOOKUP($N29,PropertiesTbl[Property ID],PropertiesTbl[Property Name])</f>
        <v>Frost Cabin</v>
      </c>
      <c r="P29" s="13">
        <f>SUMIFS(CalcTbl[Total Revenue],CalcTbl[Property ID],$N29,CalcTbl[Month],IF(Dashboard!$C$3="All (Fiscal Year)","*",Dashboard!$C$3))</f>
        <v>18223.154200000001</v>
      </c>
      <c r="Q29" s="13">
        <f>SUMIFS(CalcTbl[Total Expenses],CalcTbl[Property ID],$N29,CalcTbl[Month],IF(Dashboard!$C$3="All (Fiscal Year)","*",Dashboard!$C$3))</f>
        <v>10387.93</v>
      </c>
      <c r="R29" s="13">
        <f t="shared" si="3"/>
        <v>7835.2242000000006</v>
      </c>
      <c r="S29" s="16">
        <f>_xlfn.XLOOKUP($N29,RatingsTbl[Property ID],RatingsTbl[Overall Rating])</f>
        <v>4.9449999999999994</v>
      </c>
      <c r="T29" s="23">
        <f t="shared" si="4"/>
        <v>275</v>
      </c>
      <c r="U29" s="23">
        <f t="shared" si="5"/>
        <v>88</v>
      </c>
      <c r="AG29" s="22">
        <f t="shared" si="15"/>
        <v>7835.2242026000004</v>
      </c>
      <c r="AH29">
        <f t="shared" si="16"/>
        <v>4.9450025999999996</v>
      </c>
    </row>
    <row r="30" spans="1:34" x14ac:dyDescent="0.25">
      <c r="A30" s="10" t="str">
        <f>Revenue!A31</f>
        <v>P0003</v>
      </c>
      <c r="B30" s="10" t="str">
        <f>Revenue!B31</f>
        <v>Jun</v>
      </c>
      <c r="C30" s="11" t="str">
        <f t="shared" si="0"/>
        <v>P0003|Jun</v>
      </c>
      <c r="D30" s="12">
        <f>Revenue!J31</f>
        <v>1212.6924000000001</v>
      </c>
      <c r="E30" s="13">
        <f>_xlfn.XLOOKUP($C30,ExpensesTbl[Key],ExpensesTbl[Total Operating Expenses])</f>
        <v>1069.2600000000004</v>
      </c>
      <c r="F30" s="13">
        <f t="shared" si="1"/>
        <v>143.43239999999969</v>
      </c>
      <c r="G30" s="11" t="str">
        <f>_xlfn.XLOOKUP($A30,PropertiesTbl[Property ID],PropertiesTbl[Property Name])</f>
        <v>Alpine Perch</v>
      </c>
      <c r="N30" s="10" t="str">
        <f>Properties!A31</f>
        <v>P0027</v>
      </c>
      <c r="O30" s="11" t="str">
        <f>_xlfn.XLOOKUP($N30,PropertiesTbl[Property ID],PropertiesTbl[Property Name])</f>
        <v>Highland Escape</v>
      </c>
      <c r="P30" s="13">
        <f>SUMIFS(CalcTbl[Total Revenue],CalcTbl[Property ID],$N30,CalcTbl[Month],IF(Dashboard!$C$3="All (Fiscal Year)","*",Dashboard!$C$3))</f>
        <v>68955.169499999989</v>
      </c>
      <c r="Q30" s="13">
        <f>SUMIFS(CalcTbl[Total Expenses],CalcTbl[Property ID],$N30,CalcTbl[Month],IF(Dashboard!$C$3="All (Fiscal Year)","*",Dashboard!$C$3))</f>
        <v>12830.009999999998</v>
      </c>
      <c r="R30" s="13">
        <f t="shared" si="3"/>
        <v>56125.159499999994</v>
      </c>
      <c r="S30" s="16">
        <f>_xlfn.XLOOKUP($N30,RatingsTbl[Property ID],RatingsTbl[Overall Rating])</f>
        <v>2.8516666666666666</v>
      </c>
      <c r="T30" s="23">
        <f t="shared" si="4"/>
        <v>4</v>
      </c>
      <c r="U30" s="23">
        <f t="shared" si="5"/>
        <v>297</v>
      </c>
      <c r="AG30" s="22">
        <f t="shared" si="15"/>
        <v>56125.159502699993</v>
      </c>
      <c r="AH30">
        <f t="shared" si="16"/>
        <v>2.8516693666666666</v>
      </c>
    </row>
    <row r="31" spans="1:34" x14ac:dyDescent="0.25">
      <c r="A31" s="10" t="str">
        <f>Revenue!A32</f>
        <v>P0003</v>
      </c>
      <c r="B31" s="10" t="str">
        <f>Revenue!B32</f>
        <v>Jul</v>
      </c>
      <c r="C31" s="11" t="str">
        <f t="shared" si="0"/>
        <v>P0003|Jul</v>
      </c>
      <c r="D31" s="12">
        <f>Revenue!J32</f>
        <v>1523.8296</v>
      </c>
      <c r="E31" s="13">
        <f>_xlfn.XLOOKUP($C31,ExpensesTbl[Key],ExpensesTbl[Total Operating Expenses])</f>
        <v>2020.1100000000001</v>
      </c>
      <c r="F31" s="13">
        <f t="shared" si="1"/>
        <v>-496.2804000000001</v>
      </c>
      <c r="G31" s="11" t="str">
        <f>_xlfn.XLOOKUP($A31,PropertiesTbl[Property ID],PropertiesTbl[Property Name])</f>
        <v>Alpine Perch</v>
      </c>
      <c r="N31" s="10" t="str">
        <f>Properties!A32</f>
        <v>P0028</v>
      </c>
      <c r="O31" s="11" t="str">
        <f>_xlfn.XLOOKUP($N31,PropertiesTbl[Property ID],PropertiesTbl[Property Name])</f>
        <v>Boulder Perch</v>
      </c>
      <c r="P31" s="13">
        <f>SUMIFS(CalcTbl[Total Revenue],CalcTbl[Property ID],$N31,CalcTbl[Month],IF(Dashboard!$C$3="All (Fiscal Year)","*",Dashboard!$C$3))</f>
        <v>31980.989999999998</v>
      </c>
      <c r="Q31" s="13">
        <f>SUMIFS(CalcTbl[Total Expenses],CalcTbl[Property ID],$N31,CalcTbl[Month],IF(Dashboard!$C$3="All (Fiscal Year)","*",Dashboard!$C$3))</f>
        <v>15676.31</v>
      </c>
      <c r="R31" s="13">
        <f t="shared" si="3"/>
        <v>16304.679999999998</v>
      </c>
      <c r="S31" s="16">
        <f>_xlfn.XLOOKUP($N31,RatingsTbl[Property ID],RatingsTbl[Overall Rating])</f>
        <v>3.8450000000000002</v>
      </c>
      <c r="T31" s="23">
        <f t="shared" si="4"/>
        <v>111</v>
      </c>
      <c r="U31" s="23">
        <f t="shared" si="5"/>
        <v>279</v>
      </c>
      <c r="AG31" s="22">
        <f t="shared" si="15"/>
        <v>16304.680002799998</v>
      </c>
      <c r="AH31">
        <f t="shared" si="16"/>
        <v>3.8450028000000001</v>
      </c>
    </row>
    <row r="32" spans="1:34" x14ac:dyDescent="0.25">
      <c r="A32" s="10" t="str">
        <f>Revenue!A33</f>
        <v>P0003</v>
      </c>
      <c r="B32" s="10" t="str">
        <f>Revenue!B33</f>
        <v>Aug</v>
      </c>
      <c r="C32" s="11" t="str">
        <f t="shared" si="0"/>
        <v>P0003|Aug</v>
      </c>
      <c r="D32" s="12">
        <f>Revenue!J33</f>
        <v>1550.2426999999998</v>
      </c>
      <c r="E32" s="13">
        <f>_xlfn.XLOOKUP($C32,ExpensesTbl[Key],ExpensesTbl[Total Operating Expenses])</f>
        <v>1811.4600000000005</v>
      </c>
      <c r="F32" s="13">
        <f t="shared" si="1"/>
        <v>-261.21730000000071</v>
      </c>
      <c r="G32" s="11" t="str">
        <f>_xlfn.XLOOKUP($A32,PropertiesTbl[Property ID],PropertiesTbl[Property Name])</f>
        <v>Alpine Perch</v>
      </c>
      <c r="N32" s="10" t="str">
        <f>Properties!A33</f>
        <v>P0029</v>
      </c>
      <c r="O32" s="11" t="str">
        <f>_xlfn.XLOOKUP($N32,PropertiesTbl[Property ID],PropertiesTbl[Property Name])</f>
        <v>Ridge House</v>
      </c>
      <c r="P32" s="13">
        <f>SUMIFS(CalcTbl[Total Revenue],CalcTbl[Property ID],$N32,CalcTbl[Month],IF(Dashboard!$C$3="All (Fiscal Year)","*",Dashboard!$C$3))</f>
        <v>33421.447999999997</v>
      </c>
      <c r="Q32" s="13">
        <f>SUMIFS(CalcTbl[Total Expenses],CalcTbl[Property ID],$N32,CalcTbl[Month],IF(Dashboard!$C$3="All (Fiscal Year)","*",Dashboard!$C$3))</f>
        <v>16647.68</v>
      </c>
      <c r="R32" s="13">
        <f t="shared" si="3"/>
        <v>16773.767999999996</v>
      </c>
      <c r="S32" s="16">
        <f>_xlfn.XLOOKUP($N32,RatingsTbl[Property ID],RatingsTbl[Overall Rating])</f>
        <v>4.8899999999999997</v>
      </c>
      <c r="T32" s="23">
        <f t="shared" si="4"/>
        <v>106</v>
      </c>
      <c r="U32" s="23">
        <f t="shared" si="5"/>
        <v>269</v>
      </c>
      <c r="AG32" s="22">
        <f t="shared" si="15"/>
        <v>16773.768002899997</v>
      </c>
      <c r="AH32">
        <f t="shared" si="16"/>
        <v>4.8900028999999998</v>
      </c>
    </row>
    <row r="33" spans="1:34" x14ac:dyDescent="0.25">
      <c r="A33" s="10" t="str">
        <f>Revenue!A34</f>
        <v>P0003</v>
      </c>
      <c r="B33" s="10" t="str">
        <f>Revenue!B34</f>
        <v>Sep</v>
      </c>
      <c r="C33" s="11" t="str">
        <f t="shared" si="0"/>
        <v>P0003|Sep</v>
      </c>
      <c r="D33" s="12">
        <f>Revenue!J34</f>
        <v>1092.8780000000002</v>
      </c>
      <c r="E33" s="13">
        <f>_xlfn.XLOOKUP($C33,ExpensesTbl[Key],ExpensesTbl[Total Operating Expenses])</f>
        <v>820.7800000000002</v>
      </c>
      <c r="F33" s="13">
        <f t="shared" si="1"/>
        <v>272.09799999999996</v>
      </c>
      <c r="G33" s="11" t="str">
        <f>_xlfn.XLOOKUP($A33,PropertiesTbl[Property ID],PropertiesTbl[Property Name])</f>
        <v>Alpine Perch</v>
      </c>
      <c r="N33" s="10" t="str">
        <f>Properties!A34</f>
        <v>P0030</v>
      </c>
      <c r="O33" s="11" t="str">
        <f>_xlfn.XLOOKUP($N33,PropertiesTbl[Property ID],PropertiesTbl[Property Name])</f>
        <v>Trailside Den</v>
      </c>
      <c r="P33" s="13">
        <f>SUMIFS(CalcTbl[Total Revenue],CalcTbl[Property ID],$N33,CalcTbl[Month],IF(Dashboard!$C$3="All (Fiscal Year)","*",Dashboard!$C$3))</f>
        <v>29416.6754</v>
      </c>
      <c r="Q33" s="13">
        <f>SUMIFS(CalcTbl[Total Expenses],CalcTbl[Property ID],$N33,CalcTbl[Month],IF(Dashboard!$C$3="All (Fiscal Year)","*",Dashboard!$C$3))</f>
        <v>13291.760000000002</v>
      </c>
      <c r="R33" s="13">
        <f t="shared" si="3"/>
        <v>16124.915399999998</v>
      </c>
      <c r="S33" s="16">
        <f>_xlfn.XLOOKUP($N33,RatingsTbl[Property ID],RatingsTbl[Overall Rating])</f>
        <v>4.9449999999999994</v>
      </c>
      <c r="T33" s="23">
        <f t="shared" si="4"/>
        <v>114</v>
      </c>
      <c r="U33" s="23">
        <f t="shared" si="5"/>
        <v>87</v>
      </c>
      <c r="AG33" s="22">
        <f t="shared" si="15"/>
        <v>16124.915402999997</v>
      </c>
      <c r="AH33">
        <f t="shared" si="16"/>
        <v>4.9450029999999998</v>
      </c>
    </row>
    <row r="34" spans="1:34" x14ac:dyDescent="0.25">
      <c r="A34" s="10" t="str">
        <f>Revenue!A35</f>
        <v>P0003</v>
      </c>
      <c r="B34" s="10" t="str">
        <f>Revenue!B35</f>
        <v>Oct</v>
      </c>
      <c r="C34" s="11" t="str">
        <f t="shared" si="0"/>
        <v>P0003|Oct</v>
      </c>
      <c r="D34" s="12">
        <f>Revenue!J35</f>
        <v>773.94280000000003</v>
      </c>
      <c r="E34" s="13">
        <f>_xlfn.XLOOKUP($C34,ExpensesTbl[Key],ExpensesTbl[Total Operating Expenses])</f>
        <v>686.4</v>
      </c>
      <c r="F34" s="13">
        <f t="shared" si="1"/>
        <v>87.542800000000057</v>
      </c>
      <c r="G34" s="11" t="str">
        <f>_xlfn.XLOOKUP($A34,PropertiesTbl[Property ID],PropertiesTbl[Property Name])</f>
        <v>Alpine Perch</v>
      </c>
      <c r="N34" s="10" t="str">
        <f>Properties!A35</f>
        <v>P0031</v>
      </c>
      <c r="O34" s="11" t="str">
        <f>_xlfn.XLOOKUP($N34,PropertiesTbl[Property ID],PropertiesTbl[Property Name])</f>
        <v>Granite Manor</v>
      </c>
      <c r="P34" s="13">
        <f>SUMIFS(CalcTbl[Total Revenue],CalcTbl[Property ID],$N34,CalcTbl[Month],IF(Dashboard!$C$3="All (Fiscal Year)","*",Dashboard!$C$3))</f>
        <v>16970.446400000001</v>
      </c>
      <c r="Q34" s="13">
        <f>SUMIFS(CalcTbl[Total Expenses],CalcTbl[Property ID],$N34,CalcTbl[Month],IF(Dashboard!$C$3="All (Fiscal Year)","*",Dashboard!$C$3))</f>
        <v>9997.74</v>
      </c>
      <c r="R34" s="13">
        <f t="shared" si="3"/>
        <v>6972.7064000000009</v>
      </c>
      <c r="S34" s="16">
        <f>_xlfn.XLOOKUP($N34,RatingsTbl[Property ID],RatingsTbl[Overall Rating])</f>
        <v>4.9233333333333329</v>
      </c>
      <c r="T34" s="23">
        <f t="shared" si="4"/>
        <v>288</v>
      </c>
      <c r="U34" s="23">
        <f t="shared" si="5"/>
        <v>186</v>
      </c>
      <c r="AG34" s="22">
        <f t="shared" si="15"/>
        <v>6972.7064031000009</v>
      </c>
      <c r="AH34">
        <f t="shared" si="16"/>
        <v>4.9233364333333327</v>
      </c>
    </row>
    <row r="35" spans="1:34" x14ac:dyDescent="0.25">
      <c r="A35" s="10" t="str">
        <f>Revenue!A36</f>
        <v>P0003</v>
      </c>
      <c r="B35" s="10" t="str">
        <f>Revenue!B36</f>
        <v>Nov</v>
      </c>
      <c r="C35" s="11" t="str">
        <f t="shared" si="0"/>
        <v>P0003|Nov</v>
      </c>
      <c r="D35" s="12">
        <f>Revenue!J36</f>
        <v>1016.7814999999998</v>
      </c>
      <c r="E35" s="13">
        <f>_xlfn.XLOOKUP($C35,ExpensesTbl[Key],ExpensesTbl[Total Operating Expenses])</f>
        <v>703.85000000000014</v>
      </c>
      <c r="F35" s="13">
        <f t="shared" si="1"/>
        <v>312.93149999999969</v>
      </c>
      <c r="G35" s="11" t="str">
        <f>_xlfn.XLOOKUP($A35,PropertiesTbl[Property ID],PropertiesTbl[Property Name])</f>
        <v>Alpine Perch</v>
      </c>
      <c r="N35" s="10" t="str">
        <f>Properties!A36</f>
        <v>P0032</v>
      </c>
      <c r="O35" s="11" t="str">
        <f>_xlfn.XLOOKUP($N35,PropertiesTbl[Property ID],PropertiesTbl[Property Name])</f>
        <v>Forest Getaway</v>
      </c>
      <c r="P35" s="13">
        <f>SUMIFS(CalcTbl[Total Revenue],CalcTbl[Property ID],$N35,CalcTbl[Month],IF(Dashboard!$C$3="All (Fiscal Year)","*",Dashboard!$C$3))</f>
        <v>25784.820800000001</v>
      </c>
      <c r="Q35" s="13">
        <f>SUMIFS(CalcTbl[Total Expenses],CalcTbl[Property ID],$N35,CalcTbl[Month],IF(Dashboard!$C$3="All (Fiscal Year)","*",Dashboard!$C$3))</f>
        <v>13415.1</v>
      </c>
      <c r="R35" s="13">
        <f t="shared" si="3"/>
        <v>12369.720800000001</v>
      </c>
      <c r="S35" s="16">
        <f>_xlfn.XLOOKUP($N35,RatingsTbl[Property ID],RatingsTbl[Overall Rating])</f>
        <v>4.9433333333333342</v>
      </c>
      <c r="T35" s="23">
        <f t="shared" si="4"/>
        <v>197</v>
      </c>
      <c r="U35" s="23">
        <f t="shared" si="5"/>
        <v>97</v>
      </c>
      <c r="AG35" s="22">
        <f t="shared" si="15"/>
        <v>12369.720803200002</v>
      </c>
      <c r="AH35">
        <f t="shared" si="16"/>
        <v>4.9433365333333343</v>
      </c>
    </row>
    <row r="36" spans="1:34" x14ac:dyDescent="0.25">
      <c r="A36" s="10" t="str">
        <f>Revenue!A37</f>
        <v>P0003</v>
      </c>
      <c r="B36" s="10" t="str">
        <f>Revenue!B37</f>
        <v>Dec</v>
      </c>
      <c r="C36" s="11" t="str">
        <f t="shared" si="0"/>
        <v>P0003|Dec</v>
      </c>
      <c r="D36" s="12">
        <f>Revenue!J37</f>
        <v>3335.8074000000001</v>
      </c>
      <c r="E36" s="13">
        <f>_xlfn.XLOOKUP($C36,ExpensesTbl[Key],ExpensesTbl[Total Operating Expenses])</f>
        <v>974.65000000000032</v>
      </c>
      <c r="F36" s="13">
        <f t="shared" si="1"/>
        <v>2361.1574000000001</v>
      </c>
      <c r="G36" s="11" t="str">
        <f>_xlfn.XLOOKUP($A36,PropertiesTbl[Property ID],PropertiesTbl[Property Name])</f>
        <v>Alpine Perch</v>
      </c>
      <c r="N36" s="10" t="str">
        <f>Properties!A37</f>
        <v>P0033</v>
      </c>
      <c r="O36" s="11" t="str">
        <f>_xlfn.XLOOKUP($N36,PropertiesTbl[Property ID],PropertiesTbl[Property Name])</f>
        <v>Aspen Haven</v>
      </c>
      <c r="P36" s="13">
        <f>SUMIFS(CalcTbl[Total Revenue],CalcTbl[Property ID],$N36,CalcTbl[Month],IF(Dashboard!$C$3="All (Fiscal Year)","*",Dashboard!$C$3))</f>
        <v>20123.002</v>
      </c>
      <c r="Q36" s="13">
        <f>SUMIFS(CalcTbl[Total Expenses],CalcTbl[Property ID],$N36,CalcTbl[Month],IF(Dashboard!$C$3="All (Fiscal Year)","*",Dashboard!$C$3))</f>
        <v>9966.2999999999993</v>
      </c>
      <c r="R36" s="13">
        <f t="shared" si="3"/>
        <v>10156.702000000001</v>
      </c>
      <c r="S36" s="16">
        <f>_xlfn.XLOOKUP($N36,RatingsTbl[Property ID],RatingsTbl[Overall Rating])</f>
        <v>4.9383333333333335</v>
      </c>
      <c r="T36" s="23">
        <f t="shared" si="4"/>
        <v>240</v>
      </c>
      <c r="U36" s="23">
        <f t="shared" si="5"/>
        <v>118</v>
      </c>
      <c r="AG36" s="22">
        <f t="shared" si="15"/>
        <v>10156.702003300001</v>
      </c>
      <c r="AH36">
        <f t="shared" si="16"/>
        <v>4.9383366333333338</v>
      </c>
    </row>
    <row r="37" spans="1:34" x14ac:dyDescent="0.25">
      <c r="A37" s="10" t="str">
        <f>Revenue!A38</f>
        <v>P0003</v>
      </c>
      <c r="B37" s="10" t="str">
        <f>Revenue!B38</f>
        <v>Jan</v>
      </c>
      <c r="C37" s="11" t="str">
        <f t="shared" si="0"/>
        <v>P0003|Jan</v>
      </c>
      <c r="D37" s="12">
        <f>Revenue!J38</f>
        <v>3242.5321999999996</v>
      </c>
      <c r="E37" s="13">
        <f>_xlfn.XLOOKUP($C37,ExpensesTbl[Key],ExpensesTbl[Total Operating Expenses])</f>
        <v>984.5400000000003</v>
      </c>
      <c r="F37" s="13">
        <f t="shared" si="1"/>
        <v>2257.9921999999992</v>
      </c>
      <c r="G37" s="11" t="str">
        <f>_xlfn.XLOOKUP($A37,PropertiesTbl[Property ID],PropertiesTbl[Property Name])</f>
        <v>Alpine Perch</v>
      </c>
      <c r="N37" s="10" t="str">
        <f>Properties!A38</f>
        <v>P0034</v>
      </c>
      <c r="O37" s="11" t="str">
        <f>_xlfn.XLOOKUP($N37,PropertiesTbl[Property ID],PropertiesTbl[Property Name])</f>
        <v>Silver Nest</v>
      </c>
      <c r="P37" s="13">
        <f>SUMIFS(CalcTbl[Total Revenue],CalcTbl[Property ID],$N37,CalcTbl[Month],IF(Dashboard!$C$3="All (Fiscal Year)","*",Dashboard!$C$3))</f>
        <v>28937.272299999993</v>
      </c>
      <c r="Q37" s="13">
        <f>SUMIFS(CalcTbl[Total Expenses],CalcTbl[Property ID],$N37,CalcTbl[Month],IF(Dashboard!$C$3="All (Fiscal Year)","*",Dashboard!$C$3))</f>
        <v>13245.939999999999</v>
      </c>
      <c r="R37" s="13">
        <f t="shared" si="3"/>
        <v>15691.332299999995</v>
      </c>
      <c r="S37" s="16">
        <f>_xlfn.XLOOKUP($N37,RatingsTbl[Property ID],RatingsTbl[Overall Rating])</f>
        <v>4.9050000000000002</v>
      </c>
      <c r="T37" s="23">
        <f t="shared" si="4"/>
        <v>118</v>
      </c>
      <c r="U37" s="23">
        <f t="shared" si="5"/>
        <v>248</v>
      </c>
      <c r="AG37" s="22">
        <f t="shared" si="15"/>
        <v>15691.332303399995</v>
      </c>
      <c r="AH37">
        <f t="shared" si="16"/>
        <v>4.9050034</v>
      </c>
    </row>
    <row r="38" spans="1:34" x14ac:dyDescent="0.25">
      <c r="A38" s="10" t="str">
        <f>Revenue!A39</f>
        <v>P0003</v>
      </c>
      <c r="B38" s="10" t="str">
        <f>Revenue!B39</f>
        <v>Feb</v>
      </c>
      <c r="C38" s="11" t="str">
        <f t="shared" si="0"/>
        <v>P0003|Feb</v>
      </c>
      <c r="D38" s="12">
        <f>Revenue!J39</f>
        <v>2266.1503999999995</v>
      </c>
      <c r="E38" s="13">
        <f>_xlfn.XLOOKUP($C38,ExpensesTbl[Key],ExpensesTbl[Total Operating Expenses])</f>
        <v>859.1700000000003</v>
      </c>
      <c r="F38" s="13">
        <f t="shared" si="1"/>
        <v>1406.9803999999992</v>
      </c>
      <c r="G38" s="11" t="str">
        <f>_xlfn.XLOOKUP($A38,PropertiesTbl[Property ID],PropertiesTbl[Property Name])</f>
        <v>Alpine Perch</v>
      </c>
      <c r="N38" s="10" t="str">
        <f>Properties!A39</f>
        <v>P0035</v>
      </c>
      <c r="O38" s="11" t="str">
        <f>_xlfn.XLOOKUP($N38,PropertiesTbl[Property ID],PropertiesTbl[Property Name])</f>
        <v>Alpine Den</v>
      </c>
      <c r="P38" s="13">
        <f>SUMIFS(CalcTbl[Total Revenue],CalcTbl[Property ID],$N38,CalcTbl[Month],IF(Dashboard!$C$3="All (Fiscal Year)","*",Dashboard!$C$3))</f>
        <v>21084.0664</v>
      </c>
      <c r="Q38" s="13">
        <f>SUMIFS(CalcTbl[Total Expenses],CalcTbl[Property ID],$N38,CalcTbl[Month],IF(Dashboard!$C$3="All (Fiscal Year)","*",Dashboard!$C$3))</f>
        <v>10550.640000000001</v>
      </c>
      <c r="R38" s="13">
        <f t="shared" si="3"/>
        <v>10533.426399999998</v>
      </c>
      <c r="S38" s="16">
        <f>_xlfn.XLOOKUP($N38,RatingsTbl[Property ID],RatingsTbl[Overall Rating])</f>
        <v>4.9466666666666663</v>
      </c>
      <c r="T38" s="23">
        <f t="shared" si="4"/>
        <v>227</v>
      </c>
      <c r="U38" s="23">
        <f t="shared" si="5"/>
        <v>84</v>
      </c>
      <c r="AG38" s="22">
        <f t="shared" si="15"/>
        <v>10533.426403499998</v>
      </c>
      <c r="AH38">
        <f t="shared" si="16"/>
        <v>4.9466701666666664</v>
      </c>
    </row>
    <row r="39" spans="1:34" x14ac:dyDescent="0.25">
      <c r="A39" s="10" t="str">
        <f>Revenue!A40</f>
        <v>P0003</v>
      </c>
      <c r="B39" s="10" t="str">
        <f>Revenue!B40</f>
        <v>Mar</v>
      </c>
      <c r="C39" s="11" t="str">
        <f t="shared" si="0"/>
        <v>P0003|Mar</v>
      </c>
      <c r="D39" s="12">
        <f>Revenue!J40</f>
        <v>2093.4127999999996</v>
      </c>
      <c r="E39" s="13">
        <f>_xlfn.XLOOKUP($C39,ExpensesTbl[Key],ExpensesTbl[Total Operating Expenses])</f>
        <v>875.30000000000052</v>
      </c>
      <c r="F39" s="13">
        <f t="shared" si="1"/>
        <v>1218.112799999999</v>
      </c>
      <c r="G39" s="11" t="str">
        <f>_xlfn.XLOOKUP($A39,PropertiesTbl[Property ID],PropertiesTbl[Property Name])</f>
        <v>Alpine Perch</v>
      </c>
      <c r="N39" s="10" t="str">
        <f>Properties!A40</f>
        <v>P0036</v>
      </c>
      <c r="O39" s="11" t="str">
        <f>_xlfn.XLOOKUP($N39,PropertiesTbl[Property ID],PropertiesTbl[Property Name])</f>
        <v>Mountain Landing</v>
      </c>
      <c r="P39" s="13">
        <f>SUMIFS(CalcTbl[Total Revenue],CalcTbl[Property ID],$N39,CalcTbl[Month],IF(Dashboard!$C$3="All (Fiscal Year)","*",Dashboard!$C$3))</f>
        <v>38431.916700000002</v>
      </c>
      <c r="Q39" s="13">
        <f>SUMIFS(CalcTbl[Total Expenses],CalcTbl[Property ID],$N39,CalcTbl[Month],IF(Dashboard!$C$3="All (Fiscal Year)","*",Dashboard!$C$3))</f>
        <v>16438.280000000006</v>
      </c>
      <c r="R39" s="13">
        <f t="shared" si="3"/>
        <v>21993.636699999995</v>
      </c>
      <c r="S39" s="16">
        <f>_xlfn.XLOOKUP($N39,RatingsTbl[Property ID],RatingsTbl[Overall Rating])</f>
        <v>4.9249999999999998</v>
      </c>
      <c r="T39" s="23">
        <f t="shared" si="4"/>
        <v>50</v>
      </c>
      <c r="U39" s="23">
        <f t="shared" si="5"/>
        <v>181</v>
      </c>
      <c r="AG39" s="22">
        <f t="shared" si="15"/>
        <v>21993.636703599994</v>
      </c>
      <c r="AH39">
        <f t="shared" si="16"/>
        <v>4.9250036000000001</v>
      </c>
    </row>
    <row r="40" spans="1:34" x14ac:dyDescent="0.25">
      <c r="A40" s="10" t="str">
        <f>Revenue!A41</f>
        <v>P0004</v>
      </c>
      <c r="B40" s="10" t="str">
        <f>Revenue!B41</f>
        <v>Apr</v>
      </c>
      <c r="C40" s="11" t="str">
        <f t="shared" si="0"/>
        <v>P0004|Apr</v>
      </c>
      <c r="D40" s="12">
        <f>Revenue!J41</f>
        <v>1314.1980000000001</v>
      </c>
      <c r="E40" s="13">
        <f>_xlfn.XLOOKUP($C40,ExpensesTbl[Key],ExpensesTbl[Total Operating Expenses])</f>
        <v>774.10000000000059</v>
      </c>
      <c r="F40" s="13">
        <f t="shared" si="1"/>
        <v>540.0979999999995</v>
      </c>
      <c r="G40" s="11" t="str">
        <f>_xlfn.XLOOKUP($A40,PropertiesTbl[Property ID],PropertiesTbl[Property Name])</f>
        <v>Lakeview Villa</v>
      </c>
      <c r="N40" s="10" t="str">
        <f>Properties!A41</f>
        <v>P0037</v>
      </c>
      <c r="O40" s="11" t="str">
        <f>_xlfn.XLOOKUP($N40,PropertiesTbl[Property ID],PropertiesTbl[Property Name])</f>
        <v>Boulder House</v>
      </c>
      <c r="P40" s="13">
        <f>SUMIFS(CalcTbl[Total Revenue],CalcTbl[Property ID],$N40,CalcTbl[Month],IF(Dashboard!$C$3="All (Fiscal Year)","*",Dashboard!$C$3))</f>
        <v>39165.020000000004</v>
      </c>
      <c r="Q40" s="13">
        <f>SUMIFS(CalcTbl[Total Expenses],CalcTbl[Property ID],$N40,CalcTbl[Month],IF(Dashboard!$C$3="All (Fiscal Year)","*",Dashboard!$C$3))</f>
        <v>17283.140000000003</v>
      </c>
      <c r="R40" s="13">
        <f t="shared" si="3"/>
        <v>21881.88</v>
      </c>
      <c r="S40" s="16">
        <f>_xlfn.XLOOKUP($N40,RatingsTbl[Property ID],RatingsTbl[Overall Rating])</f>
        <v>4.9200000000000008</v>
      </c>
      <c r="T40" s="23">
        <f t="shared" si="4"/>
        <v>52</v>
      </c>
      <c r="U40" s="23">
        <f t="shared" si="5"/>
        <v>199</v>
      </c>
      <c r="AG40" s="22">
        <f t="shared" si="15"/>
        <v>21881.8800037</v>
      </c>
      <c r="AH40">
        <f t="shared" si="16"/>
        <v>4.9200037000000005</v>
      </c>
    </row>
    <row r="41" spans="1:34" x14ac:dyDescent="0.25">
      <c r="A41" s="10" t="str">
        <f>Revenue!A42</f>
        <v>P0004</v>
      </c>
      <c r="B41" s="10" t="str">
        <f>Revenue!B42</f>
        <v>May</v>
      </c>
      <c r="C41" s="11" t="str">
        <f t="shared" si="0"/>
        <v>P0004|May</v>
      </c>
      <c r="D41" s="12">
        <f>Revenue!J42</f>
        <v>1539.7618</v>
      </c>
      <c r="E41" s="13">
        <f>_xlfn.XLOOKUP($C41,ExpensesTbl[Key],ExpensesTbl[Total Operating Expenses])</f>
        <v>1212.25</v>
      </c>
      <c r="F41" s="13">
        <f t="shared" si="1"/>
        <v>327.51179999999999</v>
      </c>
      <c r="G41" s="11" t="str">
        <f>_xlfn.XLOOKUP($A41,PropertiesTbl[Property ID],PropertiesTbl[Property Name])</f>
        <v>Lakeview Villa</v>
      </c>
      <c r="N41" s="10" t="str">
        <f>Properties!A42</f>
        <v>P0038</v>
      </c>
      <c r="O41" s="11" t="str">
        <f>_xlfn.XLOOKUP($N41,PropertiesTbl[Property ID],PropertiesTbl[Property Name])</f>
        <v>Starlight Manor</v>
      </c>
      <c r="P41" s="13">
        <f>SUMIFS(CalcTbl[Total Revenue],CalcTbl[Property ID],$N41,CalcTbl[Month],IF(Dashboard!$C$3="All (Fiscal Year)","*",Dashboard!$C$3))</f>
        <v>22262.889300000003</v>
      </c>
      <c r="Q41" s="13">
        <f>SUMIFS(CalcTbl[Total Expenses],CalcTbl[Property ID],$N41,CalcTbl[Month],IF(Dashboard!$C$3="All (Fiscal Year)","*",Dashboard!$C$3))</f>
        <v>10362.490000000002</v>
      </c>
      <c r="R41" s="13">
        <f t="shared" si="3"/>
        <v>11900.399300000001</v>
      </c>
      <c r="S41" s="16">
        <f>_xlfn.XLOOKUP($N41,RatingsTbl[Property ID],RatingsTbl[Overall Rating])</f>
        <v>4.9400000000000004</v>
      </c>
      <c r="T41" s="23">
        <f t="shared" si="4"/>
        <v>209</v>
      </c>
      <c r="U41" s="23">
        <f t="shared" si="5"/>
        <v>110</v>
      </c>
      <c r="AG41" s="22">
        <f t="shared" si="15"/>
        <v>11900.399303800001</v>
      </c>
      <c r="AH41">
        <f t="shared" si="16"/>
        <v>4.9400038000000004</v>
      </c>
    </row>
    <row r="42" spans="1:34" x14ac:dyDescent="0.25">
      <c r="A42" s="10" t="str">
        <f>Revenue!A43</f>
        <v>P0004</v>
      </c>
      <c r="B42" s="10" t="str">
        <f>Revenue!B43</f>
        <v>Jun</v>
      </c>
      <c r="C42" s="11" t="str">
        <f t="shared" si="0"/>
        <v>P0004|Jun</v>
      </c>
      <c r="D42" s="12">
        <f>Revenue!J43</f>
        <v>1975.2336</v>
      </c>
      <c r="E42" s="13">
        <f>_xlfn.XLOOKUP($C42,ExpensesTbl[Key],ExpensesTbl[Total Operating Expenses])</f>
        <v>1360.9399999999996</v>
      </c>
      <c r="F42" s="13">
        <f t="shared" si="1"/>
        <v>614.29360000000042</v>
      </c>
      <c r="G42" s="11" t="str">
        <f>_xlfn.XLOOKUP($A42,PropertiesTbl[Property ID],PropertiesTbl[Property Name])</f>
        <v>Lakeview Villa</v>
      </c>
      <c r="N42" s="10" t="str">
        <f>Properties!A43</f>
        <v>P0039</v>
      </c>
      <c r="O42" s="11" t="str">
        <f>_xlfn.XLOOKUP($N42,PropertiesTbl[Property ID],PropertiesTbl[Property Name])</f>
        <v>Mountain Point</v>
      </c>
      <c r="P42" s="13">
        <f>SUMIFS(CalcTbl[Total Revenue],CalcTbl[Property ID],$N42,CalcTbl[Month],IF(Dashboard!$C$3="All (Fiscal Year)","*",Dashboard!$C$3))</f>
        <v>32841.645199999999</v>
      </c>
      <c r="Q42" s="13">
        <f>SUMIFS(CalcTbl[Total Expenses],CalcTbl[Property ID],$N42,CalcTbl[Month],IF(Dashboard!$C$3="All (Fiscal Year)","*",Dashboard!$C$3))</f>
        <v>14068.62</v>
      </c>
      <c r="R42" s="13">
        <f t="shared" si="3"/>
        <v>18773.025199999996</v>
      </c>
      <c r="S42" s="16">
        <f>_xlfn.XLOOKUP($N42,RatingsTbl[Property ID],RatingsTbl[Overall Rating])</f>
        <v>4.9700000000000006</v>
      </c>
      <c r="T42" s="23">
        <f t="shared" si="4"/>
        <v>86</v>
      </c>
      <c r="U42" s="23">
        <f t="shared" si="5"/>
        <v>11</v>
      </c>
      <c r="AG42" s="22">
        <f t="shared" si="15"/>
        <v>18773.025203899997</v>
      </c>
      <c r="AH42">
        <f t="shared" si="16"/>
        <v>4.9700039000000009</v>
      </c>
    </row>
    <row r="43" spans="1:34" x14ac:dyDescent="0.25">
      <c r="A43" s="10" t="str">
        <f>Revenue!A44</f>
        <v>P0004</v>
      </c>
      <c r="B43" s="10" t="str">
        <f>Revenue!B44</f>
        <v>Jul</v>
      </c>
      <c r="C43" s="11" t="str">
        <f t="shared" si="0"/>
        <v>P0004|Jul</v>
      </c>
      <c r="D43" s="12">
        <f>Revenue!J44</f>
        <v>3096.4969999999998</v>
      </c>
      <c r="E43" s="13">
        <f>_xlfn.XLOOKUP($C43,ExpensesTbl[Key],ExpensesTbl[Total Operating Expenses])</f>
        <v>2614.0599999999995</v>
      </c>
      <c r="F43" s="13">
        <f t="shared" si="1"/>
        <v>482.43700000000035</v>
      </c>
      <c r="G43" s="11" t="str">
        <f>_xlfn.XLOOKUP($A43,PropertiesTbl[Property ID],PropertiesTbl[Property Name])</f>
        <v>Lakeview Villa</v>
      </c>
      <c r="N43" s="10" t="str">
        <f>Properties!A44</f>
        <v>P0040</v>
      </c>
      <c r="O43" s="11" t="str">
        <f>_xlfn.XLOOKUP($N43,PropertiesTbl[Property ID],PropertiesTbl[Property Name])</f>
        <v>Alpine Chalet</v>
      </c>
      <c r="P43" s="13">
        <f>SUMIFS(CalcTbl[Total Revenue],CalcTbl[Property ID],$N43,CalcTbl[Month],IF(Dashboard!$C$3="All (Fiscal Year)","*",Dashboard!$C$3))</f>
        <v>24487.448499999999</v>
      </c>
      <c r="Q43" s="13">
        <f>SUMIFS(CalcTbl[Total Expenses],CalcTbl[Property ID],$N43,CalcTbl[Month],IF(Dashboard!$C$3="All (Fiscal Year)","*",Dashboard!$C$3))</f>
        <v>10236.099999999999</v>
      </c>
      <c r="R43" s="13">
        <f t="shared" si="3"/>
        <v>14251.3485</v>
      </c>
      <c r="S43" s="16">
        <f>_xlfn.XLOOKUP($N43,RatingsTbl[Property ID],RatingsTbl[Overall Rating])</f>
        <v>4.8633333333333333</v>
      </c>
      <c r="T43" s="23">
        <f t="shared" si="4"/>
        <v>145</v>
      </c>
      <c r="U43" s="23">
        <f t="shared" si="5"/>
        <v>277</v>
      </c>
      <c r="AG43" s="22">
        <f t="shared" si="15"/>
        <v>14251.348504</v>
      </c>
      <c r="AH43">
        <f t="shared" si="16"/>
        <v>4.863337333333333</v>
      </c>
    </row>
    <row r="44" spans="1:34" x14ac:dyDescent="0.25">
      <c r="A44" s="10" t="str">
        <f>Revenue!A45</f>
        <v>P0004</v>
      </c>
      <c r="B44" s="10" t="str">
        <f>Revenue!B45</f>
        <v>Aug</v>
      </c>
      <c r="C44" s="11" t="str">
        <f t="shared" si="0"/>
        <v>P0004|Aug</v>
      </c>
      <c r="D44" s="12">
        <f>Revenue!J45</f>
        <v>2830.8139999999999</v>
      </c>
      <c r="E44" s="13">
        <f>_xlfn.XLOOKUP($C44,ExpensesTbl[Key],ExpensesTbl[Total Operating Expenses])</f>
        <v>2476.61</v>
      </c>
      <c r="F44" s="13">
        <f t="shared" si="1"/>
        <v>354.20399999999972</v>
      </c>
      <c r="G44" s="11" t="str">
        <f>_xlfn.XLOOKUP($A44,PropertiesTbl[Property ID],PropertiesTbl[Property Name])</f>
        <v>Lakeview Villa</v>
      </c>
      <c r="N44" s="10" t="str">
        <f>Properties!A45</f>
        <v>P0041</v>
      </c>
      <c r="O44" s="11" t="str">
        <f>_xlfn.XLOOKUP($N44,PropertiesTbl[Property ID],PropertiesTbl[Property Name])</f>
        <v>Sierra Overlook</v>
      </c>
      <c r="P44" s="13">
        <f>SUMIFS(CalcTbl[Total Revenue],CalcTbl[Property ID],$N44,CalcTbl[Month],IF(Dashboard!$C$3="All (Fiscal Year)","*",Dashboard!$C$3))</f>
        <v>27968.639199999998</v>
      </c>
      <c r="Q44" s="13">
        <f>SUMIFS(CalcTbl[Total Expenses],CalcTbl[Property ID],$N44,CalcTbl[Month],IF(Dashboard!$C$3="All (Fiscal Year)","*",Dashboard!$C$3))</f>
        <v>13225.84</v>
      </c>
      <c r="R44" s="13">
        <f t="shared" si="3"/>
        <v>14742.799199999998</v>
      </c>
      <c r="S44" s="16">
        <f>_xlfn.XLOOKUP($N44,RatingsTbl[Property ID],RatingsTbl[Overall Rating])</f>
        <v>4.9383333333333335</v>
      </c>
      <c r="T44" s="23">
        <f t="shared" si="4"/>
        <v>136</v>
      </c>
      <c r="U44" s="23">
        <f t="shared" si="5"/>
        <v>117</v>
      </c>
      <c r="AG44" s="22">
        <f t="shared" si="15"/>
        <v>14742.799204099998</v>
      </c>
      <c r="AH44">
        <f t="shared" si="16"/>
        <v>4.9383374333333334</v>
      </c>
    </row>
    <row r="45" spans="1:34" x14ac:dyDescent="0.25">
      <c r="A45" s="10" t="str">
        <f>Revenue!A46</f>
        <v>P0004</v>
      </c>
      <c r="B45" s="10" t="str">
        <f>Revenue!B46</f>
        <v>Sep</v>
      </c>
      <c r="C45" s="11" t="str">
        <f t="shared" si="0"/>
        <v>P0004|Sep</v>
      </c>
      <c r="D45" s="12">
        <f>Revenue!J46</f>
        <v>1586.38</v>
      </c>
      <c r="E45" s="13">
        <f>_xlfn.XLOOKUP($C45,ExpensesTbl[Key],ExpensesTbl[Total Operating Expenses])</f>
        <v>1041.1200000000003</v>
      </c>
      <c r="F45" s="13">
        <f t="shared" si="1"/>
        <v>545.25999999999976</v>
      </c>
      <c r="G45" s="11" t="str">
        <f>_xlfn.XLOOKUP($A45,PropertiesTbl[Property ID],PropertiesTbl[Property Name])</f>
        <v>Lakeview Villa</v>
      </c>
      <c r="N45" s="10" t="str">
        <f>Properties!A46</f>
        <v>P0042</v>
      </c>
      <c r="O45" s="11" t="str">
        <f>_xlfn.XLOOKUP($N45,PropertiesTbl[Property ID],PropertiesTbl[Property Name])</f>
        <v>Summit House</v>
      </c>
      <c r="P45" s="13">
        <f>SUMIFS(CalcTbl[Total Revenue],CalcTbl[Property ID],$N45,CalcTbl[Month],IF(Dashboard!$C$3="All (Fiscal Year)","*",Dashboard!$C$3))</f>
        <v>16669.2006</v>
      </c>
      <c r="Q45" s="13">
        <f>SUMIFS(CalcTbl[Total Expenses],CalcTbl[Property ID],$N45,CalcTbl[Month],IF(Dashboard!$C$3="All (Fiscal Year)","*",Dashboard!$C$3))</f>
        <v>9737.76</v>
      </c>
      <c r="R45" s="13">
        <f t="shared" si="3"/>
        <v>6931.4405999999999</v>
      </c>
      <c r="S45" s="16">
        <f>_xlfn.XLOOKUP($N45,RatingsTbl[Property ID],RatingsTbl[Overall Rating])</f>
        <v>4.9233333333333329</v>
      </c>
      <c r="T45" s="23">
        <f t="shared" si="4"/>
        <v>289</v>
      </c>
      <c r="U45" s="23">
        <f t="shared" si="5"/>
        <v>185</v>
      </c>
      <c r="AG45" s="22">
        <f t="shared" si="15"/>
        <v>6931.4406042000001</v>
      </c>
      <c r="AH45">
        <f t="shared" si="16"/>
        <v>4.9233375333333331</v>
      </c>
    </row>
    <row r="46" spans="1:34" x14ac:dyDescent="0.25">
      <c r="A46" s="10" t="str">
        <f>Revenue!A47</f>
        <v>P0004</v>
      </c>
      <c r="B46" s="10" t="str">
        <f>Revenue!B47</f>
        <v>Oct</v>
      </c>
      <c r="C46" s="11" t="str">
        <f t="shared" si="0"/>
        <v>P0004|Oct</v>
      </c>
      <c r="D46" s="12">
        <f>Revenue!J47</f>
        <v>1436.0784999999998</v>
      </c>
      <c r="E46" s="13">
        <f>_xlfn.XLOOKUP($C46,ExpensesTbl[Key],ExpensesTbl[Total Operating Expenses])</f>
        <v>929.78999999999974</v>
      </c>
      <c r="F46" s="13">
        <f t="shared" si="1"/>
        <v>506.28850000000011</v>
      </c>
      <c r="G46" s="11" t="str">
        <f>_xlfn.XLOOKUP($A46,PropertiesTbl[Property ID],PropertiesTbl[Property Name])</f>
        <v>Lakeview Villa</v>
      </c>
      <c r="N46" s="10" t="str">
        <f>Properties!A47</f>
        <v>P0043</v>
      </c>
      <c r="O46" s="11" t="str">
        <f>_xlfn.XLOOKUP($N46,PropertiesTbl[Property ID],PropertiesTbl[Property Name])</f>
        <v>Timber Hollow</v>
      </c>
      <c r="P46" s="13">
        <f>SUMIFS(CalcTbl[Total Revenue],CalcTbl[Property ID],$N46,CalcTbl[Month],IF(Dashboard!$C$3="All (Fiscal Year)","*",Dashboard!$C$3))</f>
        <v>28011.522100000002</v>
      </c>
      <c r="Q46" s="13">
        <f>SUMIFS(CalcTbl[Total Expenses],CalcTbl[Property ID],$N46,CalcTbl[Month],IF(Dashboard!$C$3="All (Fiscal Year)","*",Dashboard!$C$3))</f>
        <v>13344.619999999999</v>
      </c>
      <c r="R46" s="13">
        <f t="shared" si="3"/>
        <v>14666.902100000003</v>
      </c>
      <c r="S46" s="16">
        <f>_xlfn.XLOOKUP($N46,RatingsTbl[Property ID],RatingsTbl[Overall Rating])</f>
        <v>4.9716666666666667</v>
      </c>
      <c r="T46" s="23">
        <f t="shared" si="4"/>
        <v>138</v>
      </c>
      <c r="U46" s="23">
        <f t="shared" si="5"/>
        <v>10</v>
      </c>
      <c r="AG46" s="22">
        <f t="shared" si="15"/>
        <v>14666.902104300003</v>
      </c>
      <c r="AH46">
        <f t="shared" si="16"/>
        <v>4.9716709666666663</v>
      </c>
    </row>
    <row r="47" spans="1:34" x14ac:dyDescent="0.25">
      <c r="A47" s="10" t="str">
        <f>Revenue!A48</f>
        <v>P0004</v>
      </c>
      <c r="B47" s="10" t="str">
        <f>Revenue!B48</f>
        <v>Nov</v>
      </c>
      <c r="C47" s="11" t="str">
        <f t="shared" si="0"/>
        <v>P0004|Nov</v>
      </c>
      <c r="D47" s="12">
        <f>Revenue!J48</f>
        <v>1622.5803999999998</v>
      </c>
      <c r="E47" s="13">
        <f>_xlfn.XLOOKUP($C47,ExpensesTbl[Key],ExpensesTbl[Total Operating Expenses])</f>
        <v>848.2799999999994</v>
      </c>
      <c r="F47" s="13">
        <f t="shared" si="1"/>
        <v>774.30040000000042</v>
      </c>
      <c r="G47" s="11" t="str">
        <f>_xlfn.XLOOKUP($A47,PropertiesTbl[Property ID],PropertiesTbl[Property Name])</f>
        <v>Lakeview Villa</v>
      </c>
      <c r="N47" s="10" t="str">
        <f>Properties!A48</f>
        <v>P0044</v>
      </c>
      <c r="O47" s="11" t="str">
        <f>_xlfn.XLOOKUP($N47,PropertiesTbl[Property ID],PropertiesTbl[Property Name])</f>
        <v>Ridge Lodge</v>
      </c>
      <c r="P47" s="13">
        <f>SUMIFS(CalcTbl[Total Revenue],CalcTbl[Property ID],$N47,CalcTbl[Month],IF(Dashboard!$C$3="All (Fiscal Year)","*",Dashboard!$C$3))</f>
        <v>23380.9365</v>
      </c>
      <c r="Q47" s="13">
        <f>SUMIFS(CalcTbl[Total Expenses],CalcTbl[Property ID],$N47,CalcTbl[Month],IF(Dashboard!$C$3="All (Fiscal Year)","*",Dashboard!$C$3))</f>
        <v>10030.619999999997</v>
      </c>
      <c r="R47" s="13">
        <f t="shared" si="3"/>
        <v>13350.316500000003</v>
      </c>
      <c r="S47" s="16">
        <f>_xlfn.XLOOKUP($N47,RatingsTbl[Property ID],RatingsTbl[Overall Rating])</f>
        <v>4.9216666666666669</v>
      </c>
      <c r="T47" s="23">
        <f t="shared" si="4"/>
        <v>170</v>
      </c>
      <c r="U47" s="23">
        <f t="shared" si="5"/>
        <v>193</v>
      </c>
      <c r="AG47" s="22">
        <f t="shared" si="15"/>
        <v>13350.316504400003</v>
      </c>
      <c r="AH47">
        <f t="shared" si="16"/>
        <v>4.9216710666666668</v>
      </c>
    </row>
    <row r="48" spans="1:34" x14ac:dyDescent="0.25">
      <c r="A48" s="10" t="str">
        <f>Revenue!A49</f>
        <v>P0004</v>
      </c>
      <c r="B48" s="10" t="str">
        <f>Revenue!B49</f>
        <v>Dec</v>
      </c>
      <c r="C48" s="11" t="str">
        <f t="shared" si="0"/>
        <v>P0004|Dec</v>
      </c>
      <c r="D48" s="12">
        <f>Revenue!J49</f>
        <v>4982.2384000000002</v>
      </c>
      <c r="E48" s="13">
        <f>_xlfn.XLOOKUP($C48,ExpensesTbl[Key],ExpensesTbl[Total Operating Expenses])</f>
        <v>1331.5700000000002</v>
      </c>
      <c r="F48" s="13">
        <f t="shared" si="1"/>
        <v>3650.6684</v>
      </c>
      <c r="G48" s="11" t="str">
        <f>_xlfn.XLOOKUP($A48,PropertiesTbl[Property ID],PropertiesTbl[Property Name])</f>
        <v>Lakeview Villa</v>
      </c>
      <c r="N48" s="10" t="str">
        <f>Properties!A49</f>
        <v>P0045</v>
      </c>
      <c r="O48" s="11" t="str">
        <f>_xlfn.XLOOKUP($N48,PropertiesTbl[Property ID],PropertiesTbl[Property Name])</f>
        <v>Golden Cabin</v>
      </c>
      <c r="P48" s="13">
        <f>SUMIFS(CalcTbl[Total Revenue],CalcTbl[Property ID],$N48,CalcTbl[Month],IF(Dashboard!$C$3="All (Fiscal Year)","*",Dashboard!$C$3))</f>
        <v>26993.7997</v>
      </c>
      <c r="Q48" s="13">
        <f>SUMIFS(CalcTbl[Total Expenses],CalcTbl[Property ID],$N48,CalcTbl[Month],IF(Dashboard!$C$3="All (Fiscal Year)","*",Dashboard!$C$3))</f>
        <v>13135.760000000004</v>
      </c>
      <c r="R48" s="13">
        <f t="shared" si="3"/>
        <v>13858.039699999996</v>
      </c>
      <c r="S48" s="16">
        <f>_xlfn.XLOOKUP($N48,RatingsTbl[Property ID],RatingsTbl[Overall Rating])</f>
        <v>4.9533333333333323</v>
      </c>
      <c r="T48" s="23">
        <f t="shared" si="4"/>
        <v>157</v>
      </c>
      <c r="U48" s="23">
        <f t="shared" si="5"/>
        <v>55</v>
      </c>
      <c r="AG48" s="22">
        <f t="shared" si="15"/>
        <v>13858.039704499995</v>
      </c>
      <c r="AH48">
        <f t="shared" si="16"/>
        <v>4.9533378333333324</v>
      </c>
    </row>
    <row r="49" spans="1:34" x14ac:dyDescent="0.25">
      <c r="A49" s="10" t="str">
        <f>Revenue!A50</f>
        <v>P0004</v>
      </c>
      <c r="B49" s="10" t="str">
        <f>Revenue!B50</f>
        <v>Jan</v>
      </c>
      <c r="C49" s="11" t="str">
        <f t="shared" si="0"/>
        <v>P0004|Jan</v>
      </c>
      <c r="D49" s="12">
        <f>Revenue!J50</f>
        <v>5802.1211999999996</v>
      </c>
      <c r="E49" s="13">
        <f>_xlfn.XLOOKUP($C49,ExpensesTbl[Key],ExpensesTbl[Total Operating Expenses])</f>
        <v>1321.6499999999999</v>
      </c>
      <c r="F49" s="13">
        <f t="shared" si="1"/>
        <v>4480.4712</v>
      </c>
      <c r="G49" s="11" t="str">
        <f>_xlfn.XLOOKUP($A49,PropertiesTbl[Property ID],PropertiesTbl[Property Name])</f>
        <v>Lakeview Villa</v>
      </c>
      <c r="N49" s="10" t="str">
        <f>Properties!A50</f>
        <v>P0046</v>
      </c>
      <c r="O49" s="11" t="str">
        <f>_xlfn.XLOOKUP($N49,PropertiesTbl[Property ID],PropertiesTbl[Property Name])</f>
        <v>Cloudline Perch</v>
      </c>
      <c r="P49" s="13">
        <f>SUMIFS(CalcTbl[Total Revenue],CalcTbl[Property ID],$N49,CalcTbl[Month],IF(Dashboard!$C$3="All (Fiscal Year)","*",Dashboard!$C$3))</f>
        <v>34648.805199999995</v>
      </c>
      <c r="Q49" s="13">
        <f>SUMIFS(CalcTbl[Total Expenses],CalcTbl[Property ID],$N49,CalcTbl[Month],IF(Dashboard!$C$3="All (Fiscal Year)","*",Dashboard!$C$3))</f>
        <v>16253.410000000003</v>
      </c>
      <c r="R49" s="13">
        <f t="shared" si="3"/>
        <v>18395.395199999992</v>
      </c>
      <c r="S49" s="16">
        <f>_xlfn.XLOOKUP($N49,RatingsTbl[Property ID],RatingsTbl[Overall Rating])</f>
        <v>4.9516666666666671</v>
      </c>
      <c r="T49" s="23">
        <f t="shared" si="4"/>
        <v>87</v>
      </c>
      <c r="U49" s="23">
        <f t="shared" si="5"/>
        <v>59</v>
      </c>
      <c r="AG49" s="22">
        <f t="shared" si="15"/>
        <v>18395.39520459999</v>
      </c>
      <c r="AH49">
        <f t="shared" si="16"/>
        <v>4.9516712666666667</v>
      </c>
    </row>
    <row r="50" spans="1:34" x14ac:dyDescent="0.25">
      <c r="A50" s="10" t="str">
        <f>Revenue!A51</f>
        <v>P0004</v>
      </c>
      <c r="B50" s="10" t="str">
        <f>Revenue!B51</f>
        <v>Feb</v>
      </c>
      <c r="C50" s="11" t="str">
        <f t="shared" si="0"/>
        <v>P0004|Feb</v>
      </c>
      <c r="D50" s="12">
        <f>Revenue!J51</f>
        <v>3932.3573000000001</v>
      </c>
      <c r="E50" s="13">
        <f>_xlfn.XLOOKUP($C50,ExpensesTbl[Key],ExpensesTbl[Total Operating Expenses])</f>
        <v>1192.4100000000003</v>
      </c>
      <c r="F50" s="13">
        <f t="shared" si="1"/>
        <v>2739.9472999999998</v>
      </c>
      <c r="G50" s="11" t="str">
        <f>_xlfn.XLOOKUP($A50,PropertiesTbl[Property ID],PropertiesTbl[Property Name])</f>
        <v>Lakeview Villa</v>
      </c>
      <c r="N50" s="10" t="str">
        <f>Properties!A51</f>
        <v>P0047</v>
      </c>
      <c r="O50" s="11" t="str">
        <f>_xlfn.XLOOKUP($N50,PropertiesTbl[Property ID],PropertiesTbl[Property Name])</f>
        <v>Evergreen House</v>
      </c>
      <c r="P50" s="13">
        <f>SUMIFS(CalcTbl[Total Revenue],CalcTbl[Property ID],$N50,CalcTbl[Month],IF(Dashboard!$C$3="All (Fiscal Year)","*",Dashboard!$C$3))</f>
        <v>58099.878499999999</v>
      </c>
      <c r="Q50" s="13">
        <f>SUMIFS(CalcTbl[Total Expenses],CalcTbl[Property ID],$N50,CalcTbl[Month],IF(Dashboard!$C$3="All (Fiscal Year)","*",Dashboard!$C$3))</f>
        <v>12867.26</v>
      </c>
      <c r="R50" s="13">
        <f t="shared" si="3"/>
        <v>45232.618499999997</v>
      </c>
      <c r="S50" s="16">
        <f>_xlfn.XLOOKUP($N50,RatingsTbl[Property ID],RatingsTbl[Overall Rating])</f>
        <v>4.93</v>
      </c>
      <c r="T50" s="23">
        <f t="shared" si="4"/>
        <v>6</v>
      </c>
      <c r="U50" s="23">
        <f t="shared" si="5"/>
        <v>158</v>
      </c>
      <c r="AG50" s="22">
        <f t="shared" si="15"/>
        <v>45232.618504699996</v>
      </c>
      <c r="AH50">
        <f t="shared" si="16"/>
        <v>4.9300046999999996</v>
      </c>
    </row>
    <row r="51" spans="1:34" x14ac:dyDescent="0.25">
      <c r="A51" s="10" t="str">
        <f>Revenue!A52</f>
        <v>P0004</v>
      </c>
      <c r="B51" s="10" t="str">
        <f>Revenue!B52</f>
        <v>Mar</v>
      </c>
      <c r="C51" s="11" t="str">
        <f t="shared" si="0"/>
        <v>P0004|Mar</v>
      </c>
      <c r="D51" s="12">
        <f>Revenue!J52</f>
        <v>3174.4365000000003</v>
      </c>
      <c r="E51" s="13">
        <f>_xlfn.XLOOKUP($C51,ExpensesTbl[Key],ExpensesTbl[Total Operating Expenses])</f>
        <v>1027.9600000000003</v>
      </c>
      <c r="F51" s="13">
        <f t="shared" si="1"/>
        <v>2146.4764999999998</v>
      </c>
      <c r="G51" s="11" t="str">
        <f>_xlfn.XLOOKUP($A51,PropertiesTbl[Property ID],PropertiesTbl[Property Name])</f>
        <v>Lakeview Villa</v>
      </c>
      <c r="N51" s="10" t="str">
        <f>Properties!A52</f>
        <v>P0048</v>
      </c>
      <c r="O51" s="11" t="str">
        <f>_xlfn.XLOOKUP($N51,PropertiesTbl[Property ID],PropertiesTbl[Property Name])</f>
        <v>Snowline Villa</v>
      </c>
      <c r="P51" s="13">
        <f>SUMIFS(CalcTbl[Total Revenue],CalcTbl[Property ID],$N51,CalcTbl[Month],IF(Dashboard!$C$3="All (Fiscal Year)","*",Dashboard!$C$3))</f>
        <v>48658.462099999997</v>
      </c>
      <c r="Q51" s="13">
        <f>SUMIFS(CalcTbl[Total Expenses],CalcTbl[Property ID],$N51,CalcTbl[Month],IF(Dashboard!$C$3="All (Fiscal Year)","*",Dashboard!$C$3))</f>
        <v>19926.650000000001</v>
      </c>
      <c r="R51" s="13">
        <f t="shared" si="3"/>
        <v>28731.812099999996</v>
      </c>
      <c r="S51" s="16">
        <f>_xlfn.XLOOKUP($N51,RatingsTbl[Property ID],RatingsTbl[Overall Rating])</f>
        <v>4.9566666666666661</v>
      </c>
      <c r="T51" s="23">
        <f t="shared" si="4"/>
        <v>16</v>
      </c>
      <c r="U51" s="23">
        <f t="shared" si="5"/>
        <v>42</v>
      </c>
      <c r="AG51" s="22">
        <f t="shared" si="15"/>
        <v>28731.812104799996</v>
      </c>
      <c r="AH51">
        <f t="shared" si="16"/>
        <v>4.9566714666666662</v>
      </c>
    </row>
    <row r="52" spans="1:34" x14ac:dyDescent="0.25">
      <c r="A52" s="10" t="str">
        <f>Revenue!A53</f>
        <v>P0005</v>
      </c>
      <c r="B52" s="10" t="str">
        <f>Revenue!B53</f>
        <v>Apr</v>
      </c>
      <c r="C52" s="11" t="str">
        <f t="shared" si="0"/>
        <v>P0005|Apr</v>
      </c>
      <c r="D52" s="12">
        <f>Revenue!J53</f>
        <v>1841.643</v>
      </c>
      <c r="E52" s="13">
        <f>_xlfn.XLOOKUP($C52,ExpensesTbl[Key],ExpensesTbl[Total Operating Expenses])</f>
        <v>1080.3200000000002</v>
      </c>
      <c r="F52" s="13">
        <f t="shared" si="1"/>
        <v>761.32299999999987</v>
      </c>
      <c r="G52" s="11" t="str">
        <f>_xlfn.XLOOKUP($A52,PropertiesTbl[Property ID],PropertiesTbl[Property Name])</f>
        <v>Evergreen Lodge</v>
      </c>
      <c r="N52" s="10" t="str">
        <f>Properties!A53</f>
        <v>P0049</v>
      </c>
      <c r="O52" s="11" t="str">
        <f>_xlfn.XLOOKUP($N52,PropertiesTbl[Property ID],PropertiesTbl[Property Name])</f>
        <v>Highland Hollow</v>
      </c>
      <c r="P52" s="13">
        <f>SUMIFS(CalcTbl[Total Revenue],CalcTbl[Property ID],$N52,CalcTbl[Month],IF(Dashboard!$C$3="All (Fiscal Year)","*",Dashboard!$C$3))</f>
        <v>23183.653399999999</v>
      </c>
      <c r="Q52" s="13">
        <f>SUMIFS(CalcTbl[Total Expenses],CalcTbl[Property ID],$N52,CalcTbl[Month],IF(Dashboard!$C$3="All (Fiscal Year)","*",Dashboard!$C$3))</f>
        <v>10344.660000000003</v>
      </c>
      <c r="R52" s="13">
        <f t="shared" si="3"/>
        <v>12838.993399999996</v>
      </c>
      <c r="S52" s="16">
        <f>_xlfn.XLOOKUP($N52,RatingsTbl[Property ID],RatingsTbl[Overall Rating])</f>
        <v>4.9433333333333334</v>
      </c>
      <c r="T52" s="23">
        <f t="shared" si="4"/>
        <v>184</v>
      </c>
      <c r="U52" s="23">
        <f t="shared" si="5"/>
        <v>96</v>
      </c>
      <c r="AG52" s="22">
        <f t="shared" si="15"/>
        <v>12838.993404899995</v>
      </c>
      <c r="AH52">
        <f t="shared" si="16"/>
        <v>4.9433382333333338</v>
      </c>
    </row>
    <row r="53" spans="1:34" x14ac:dyDescent="0.25">
      <c r="A53" s="10" t="str">
        <f>Revenue!A54</f>
        <v>P0005</v>
      </c>
      <c r="B53" s="10" t="str">
        <f>Revenue!B54</f>
        <v>May</v>
      </c>
      <c r="C53" s="11" t="str">
        <f t="shared" si="0"/>
        <v>P0005|May</v>
      </c>
      <c r="D53" s="12">
        <f>Revenue!J54</f>
        <v>2252.9423999999999</v>
      </c>
      <c r="E53" s="13">
        <f>_xlfn.XLOOKUP($C53,ExpensesTbl[Key],ExpensesTbl[Total Operating Expenses])</f>
        <v>1735.6</v>
      </c>
      <c r="F53" s="13">
        <f t="shared" si="1"/>
        <v>517.3424</v>
      </c>
      <c r="G53" s="11" t="str">
        <f>_xlfn.XLOOKUP($A53,PropertiesTbl[Property ID],PropertiesTbl[Property Name])</f>
        <v>Evergreen Lodge</v>
      </c>
      <c r="N53" s="10" t="str">
        <f>Properties!A54</f>
        <v>P0050</v>
      </c>
      <c r="O53" s="11" t="str">
        <f>_xlfn.XLOOKUP($N53,PropertiesTbl[Property ID],PropertiesTbl[Property Name])</f>
        <v>Evergreen Manor</v>
      </c>
      <c r="P53" s="13">
        <f>SUMIFS(CalcTbl[Total Revenue],CalcTbl[Property ID],$N53,CalcTbl[Month],IF(Dashboard!$C$3="All (Fiscal Year)","*",Dashboard!$C$3))</f>
        <v>37790.601199999997</v>
      </c>
      <c r="Q53" s="13">
        <f>SUMIFS(CalcTbl[Total Expenses],CalcTbl[Property ID],$N53,CalcTbl[Month],IF(Dashboard!$C$3="All (Fiscal Year)","*",Dashboard!$C$3))</f>
        <v>16420.63</v>
      </c>
      <c r="R53" s="13">
        <f t="shared" si="3"/>
        <v>21369.971199999996</v>
      </c>
      <c r="S53" s="16">
        <f>_xlfn.XLOOKUP($N53,RatingsTbl[Property ID],RatingsTbl[Overall Rating])</f>
        <v>4.9683333333333328</v>
      </c>
      <c r="T53" s="23">
        <f t="shared" si="4"/>
        <v>56</v>
      </c>
      <c r="U53" s="23">
        <f t="shared" si="5"/>
        <v>15</v>
      </c>
      <c r="AG53" s="22">
        <f t="shared" si="15"/>
        <v>21369.971204999998</v>
      </c>
      <c r="AH53">
        <f t="shared" si="16"/>
        <v>4.9683383333333326</v>
      </c>
    </row>
    <row r="54" spans="1:34" x14ac:dyDescent="0.25">
      <c r="A54" s="10" t="str">
        <f>Revenue!A55</f>
        <v>P0005</v>
      </c>
      <c r="B54" s="10" t="str">
        <f>Revenue!B55</f>
        <v>Jun</v>
      </c>
      <c r="C54" s="11" t="str">
        <f t="shared" si="0"/>
        <v>P0005|Jun</v>
      </c>
      <c r="D54" s="12">
        <f>Revenue!J55</f>
        <v>2804.0576000000001</v>
      </c>
      <c r="E54" s="13">
        <f>_xlfn.XLOOKUP($C54,ExpensesTbl[Key],ExpensesTbl[Total Operating Expenses])</f>
        <v>1971.9499999999998</v>
      </c>
      <c r="F54" s="13">
        <f t="shared" si="1"/>
        <v>832.10760000000028</v>
      </c>
      <c r="G54" s="11" t="str">
        <f>_xlfn.XLOOKUP($A54,PropertiesTbl[Property ID],PropertiesTbl[Property Name])</f>
        <v>Evergreen Lodge</v>
      </c>
      <c r="N54" s="10" t="str">
        <f>Properties!A55</f>
        <v>P0051</v>
      </c>
      <c r="O54" s="11" t="str">
        <f>_xlfn.XLOOKUP($N54,PropertiesTbl[Property ID],PropertiesTbl[Property Name])</f>
        <v>Alpine Cabin</v>
      </c>
      <c r="P54" s="13">
        <f>SUMIFS(CalcTbl[Total Revenue],CalcTbl[Property ID],$N54,CalcTbl[Month],IF(Dashboard!$C$3="All (Fiscal Year)","*",Dashboard!$C$3))</f>
        <v>27349.9473</v>
      </c>
      <c r="Q54" s="13">
        <f>SUMIFS(CalcTbl[Total Expenses],CalcTbl[Property ID],$N54,CalcTbl[Month],IF(Dashboard!$C$3="All (Fiscal Year)","*",Dashboard!$C$3))</f>
        <v>12998.609999999997</v>
      </c>
      <c r="R54" s="13">
        <f t="shared" si="3"/>
        <v>14351.337300000003</v>
      </c>
      <c r="S54" s="16">
        <f>_xlfn.XLOOKUP($N54,RatingsTbl[Property ID],RatingsTbl[Overall Rating])</f>
        <v>4.9249999999999998</v>
      </c>
      <c r="T54" s="23">
        <f t="shared" si="4"/>
        <v>144</v>
      </c>
      <c r="U54" s="23">
        <f t="shared" si="5"/>
        <v>180</v>
      </c>
      <c r="AG54" s="22">
        <f t="shared" si="15"/>
        <v>14351.337305100004</v>
      </c>
      <c r="AH54">
        <f t="shared" si="16"/>
        <v>4.9250050999999999</v>
      </c>
    </row>
    <row r="55" spans="1:34" x14ac:dyDescent="0.25">
      <c r="A55" s="10" t="str">
        <f>Revenue!A56</f>
        <v>P0005</v>
      </c>
      <c r="B55" s="10" t="str">
        <f>Revenue!B56</f>
        <v>Jul</v>
      </c>
      <c r="C55" s="11" t="str">
        <f t="shared" si="0"/>
        <v>P0005|Jul</v>
      </c>
      <c r="D55" s="12">
        <f>Revenue!J56</f>
        <v>4353.1189999999997</v>
      </c>
      <c r="E55" s="13">
        <f>_xlfn.XLOOKUP($C55,ExpensesTbl[Key],ExpensesTbl[Total Operating Expenses])</f>
        <v>3827.3199999999997</v>
      </c>
      <c r="F55" s="13">
        <f t="shared" si="1"/>
        <v>525.79899999999998</v>
      </c>
      <c r="G55" s="11" t="str">
        <f>_xlfn.XLOOKUP($A55,PropertiesTbl[Property ID],PropertiesTbl[Property Name])</f>
        <v>Evergreen Lodge</v>
      </c>
      <c r="N55" s="10" t="str">
        <f>Properties!A56</f>
        <v>P0052</v>
      </c>
      <c r="O55" s="11" t="str">
        <f>_xlfn.XLOOKUP($N55,PropertiesTbl[Property ID],PropertiesTbl[Property Name])</f>
        <v>Rustic Hollow</v>
      </c>
      <c r="P55" s="13">
        <f>SUMIFS(CalcTbl[Total Revenue],CalcTbl[Property ID],$N55,CalcTbl[Month],IF(Dashboard!$C$3="All (Fiscal Year)","*",Dashboard!$C$3))</f>
        <v>25303.566599999998</v>
      </c>
      <c r="Q55" s="13">
        <f>SUMIFS(CalcTbl[Total Expenses],CalcTbl[Property ID],$N55,CalcTbl[Month],IF(Dashboard!$C$3="All (Fiscal Year)","*",Dashboard!$C$3))</f>
        <v>12902.36</v>
      </c>
      <c r="R55" s="13">
        <f t="shared" si="3"/>
        <v>12401.206599999998</v>
      </c>
      <c r="S55" s="16">
        <f>_xlfn.XLOOKUP($N55,RatingsTbl[Property ID],RatingsTbl[Overall Rating])</f>
        <v>4.9366666666666665</v>
      </c>
      <c r="T55" s="23">
        <f t="shared" si="4"/>
        <v>196</v>
      </c>
      <c r="U55" s="23">
        <f t="shared" si="5"/>
        <v>128</v>
      </c>
      <c r="AG55" s="22">
        <f t="shared" si="15"/>
        <v>12401.206605199997</v>
      </c>
      <c r="AH55">
        <f t="shared" si="16"/>
        <v>4.9366718666666669</v>
      </c>
    </row>
    <row r="56" spans="1:34" x14ac:dyDescent="0.25">
      <c r="A56" s="10" t="str">
        <f>Revenue!A57</f>
        <v>P0005</v>
      </c>
      <c r="B56" s="10" t="str">
        <f>Revenue!B57</f>
        <v>Aug</v>
      </c>
      <c r="C56" s="11" t="str">
        <f t="shared" si="0"/>
        <v>P0005|Aug</v>
      </c>
      <c r="D56" s="12">
        <f>Revenue!J57</f>
        <v>3437.3124000000003</v>
      </c>
      <c r="E56" s="13">
        <f>_xlfn.XLOOKUP($C56,ExpensesTbl[Key],ExpensesTbl[Total Operating Expenses])</f>
        <v>3433.9100000000003</v>
      </c>
      <c r="F56" s="13">
        <f t="shared" si="1"/>
        <v>3.4023999999999432</v>
      </c>
      <c r="G56" s="11" t="str">
        <f>_xlfn.XLOOKUP($A56,PropertiesTbl[Property ID],PropertiesTbl[Property Name])</f>
        <v>Evergreen Lodge</v>
      </c>
      <c r="N56" s="10" t="str">
        <f>Properties!A57</f>
        <v>P0053</v>
      </c>
      <c r="O56" s="11" t="str">
        <f>_xlfn.XLOOKUP($N56,PropertiesTbl[Property ID],PropertiesTbl[Property Name])</f>
        <v>Silver Cabin</v>
      </c>
      <c r="P56" s="13">
        <f>SUMIFS(CalcTbl[Total Revenue],CalcTbl[Property ID],$N56,CalcTbl[Month],IF(Dashboard!$C$3="All (Fiscal Year)","*",Dashboard!$C$3))</f>
        <v>28881.195799999998</v>
      </c>
      <c r="Q56" s="13">
        <f>SUMIFS(CalcTbl[Total Expenses],CalcTbl[Property ID],$N56,CalcTbl[Month],IF(Dashboard!$C$3="All (Fiscal Year)","*",Dashboard!$C$3))</f>
        <v>13217.579999999998</v>
      </c>
      <c r="R56" s="13">
        <f t="shared" si="3"/>
        <v>15663.6158</v>
      </c>
      <c r="S56" s="16">
        <f>_xlfn.XLOOKUP($N56,RatingsTbl[Property ID],RatingsTbl[Overall Rating])</f>
        <v>4.9316666666666666</v>
      </c>
      <c r="T56" s="23">
        <f t="shared" si="4"/>
        <v>119</v>
      </c>
      <c r="U56" s="23">
        <f t="shared" si="5"/>
        <v>149</v>
      </c>
      <c r="AG56" s="22">
        <f t="shared" si="15"/>
        <v>15663.6158053</v>
      </c>
      <c r="AH56">
        <f t="shared" si="16"/>
        <v>4.9316719666666664</v>
      </c>
    </row>
    <row r="57" spans="1:34" x14ac:dyDescent="0.25">
      <c r="A57" s="10" t="str">
        <f>Revenue!A58</f>
        <v>P0005</v>
      </c>
      <c r="B57" s="10" t="str">
        <f>Revenue!B58</f>
        <v>Sep</v>
      </c>
      <c r="C57" s="11" t="str">
        <f t="shared" si="0"/>
        <v>P0005|Sep</v>
      </c>
      <c r="D57" s="12">
        <f>Revenue!J58</f>
        <v>2136.0186000000003</v>
      </c>
      <c r="E57" s="13">
        <f>_xlfn.XLOOKUP($C57,ExpensesTbl[Key],ExpensesTbl[Total Operating Expenses])</f>
        <v>1461.8200000000002</v>
      </c>
      <c r="F57" s="13">
        <f t="shared" si="1"/>
        <v>674.19860000000017</v>
      </c>
      <c r="G57" s="11" t="str">
        <f>_xlfn.XLOOKUP($A57,PropertiesTbl[Property ID],PropertiesTbl[Property Name])</f>
        <v>Evergreen Lodge</v>
      </c>
      <c r="N57" s="10" t="str">
        <f>Properties!A58</f>
        <v>P0054</v>
      </c>
      <c r="O57" s="11" t="str">
        <f>_xlfn.XLOOKUP($N57,PropertiesTbl[Property ID],PropertiesTbl[Property Name])</f>
        <v>Cedar Getaway</v>
      </c>
      <c r="P57" s="13">
        <f>SUMIFS(CalcTbl[Total Revenue],CalcTbl[Property ID],$N57,CalcTbl[Month],IF(Dashboard!$C$3="All (Fiscal Year)","*",Dashboard!$C$3))</f>
        <v>31722.150400000002</v>
      </c>
      <c r="Q57" s="13">
        <f>SUMIFS(CalcTbl[Total Expenses],CalcTbl[Property ID],$N57,CalcTbl[Month],IF(Dashboard!$C$3="All (Fiscal Year)","*",Dashboard!$C$3))</f>
        <v>13490.010000000002</v>
      </c>
      <c r="R57" s="13">
        <f t="shared" si="3"/>
        <v>18232.1404</v>
      </c>
      <c r="S57" s="16">
        <f>_xlfn.XLOOKUP($N57,RatingsTbl[Property ID],RatingsTbl[Overall Rating])</f>
        <v>4.915</v>
      </c>
      <c r="T57" s="23">
        <f t="shared" si="4"/>
        <v>89</v>
      </c>
      <c r="U57" s="23">
        <f t="shared" si="5"/>
        <v>219</v>
      </c>
      <c r="AG57" s="22">
        <f t="shared" si="15"/>
        <v>18232.140405400001</v>
      </c>
      <c r="AH57">
        <f t="shared" si="16"/>
        <v>4.9150054000000001</v>
      </c>
    </row>
    <row r="58" spans="1:34" x14ac:dyDescent="0.25">
      <c r="A58" s="10" t="str">
        <f>Revenue!A59</f>
        <v>P0005</v>
      </c>
      <c r="B58" s="10" t="str">
        <f>Revenue!B59</f>
        <v>Oct</v>
      </c>
      <c r="C58" s="11" t="str">
        <f t="shared" si="0"/>
        <v>P0005|Oct</v>
      </c>
      <c r="D58" s="12">
        <f>Revenue!J59</f>
        <v>2239.44</v>
      </c>
      <c r="E58" s="13">
        <f>_xlfn.XLOOKUP($C58,ExpensesTbl[Key],ExpensesTbl[Total Operating Expenses])</f>
        <v>1314.6900000000005</v>
      </c>
      <c r="F58" s="13">
        <f t="shared" si="1"/>
        <v>924.74999999999955</v>
      </c>
      <c r="G58" s="11" t="str">
        <f>_xlfn.XLOOKUP($A58,PropertiesTbl[Property ID],PropertiesTbl[Property Name])</f>
        <v>Evergreen Lodge</v>
      </c>
      <c r="N58" s="10" t="str">
        <f>Properties!A59</f>
        <v>P0055</v>
      </c>
      <c r="O58" s="11" t="str">
        <f>_xlfn.XLOOKUP($N58,PropertiesTbl[Property ID],PropertiesTbl[Property Name])</f>
        <v>Golden Manor</v>
      </c>
      <c r="P58" s="13">
        <f>SUMIFS(CalcTbl[Total Revenue],CalcTbl[Property ID],$N58,CalcTbl[Month],IF(Dashboard!$C$3="All (Fiscal Year)","*",Dashboard!$C$3))</f>
        <v>30372.4342</v>
      </c>
      <c r="Q58" s="13">
        <f>SUMIFS(CalcTbl[Total Expenses],CalcTbl[Property ID],$N58,CalcTbl[Month],IF(Dashboard!$C$3="All (Fiscal Year)","*",Dashboard!$C$3))</f>
        <v>13348.42</v>
      </c>
      <c r="R58" s="13">
        <f t="shared" si="3"/>
        <v>17024.014199999998</v>
      </c>
      <c r="S58" s="16">
        <f>_xlfn.XLOOKUP($N58,RatingsTbl[Property ID],RatingsTbl[Overall Rating])</f>
        <v>4.9550000000000001</v>
      </c>
      <c r="T58" s="23">
        <f t="shared" si="4"/>
        <v>104</v>
      </c>
      <c r="U58" s="23">
        <f t="shared" si="5"/>
        <v>48</v>
      </c>
      <c r="AG58" s="22">
        <f t="shared" si="15"/>
        <v>17024.014205499996</v>
      </c>
      <c r="AH58">
        <f t="shared" si="16"/>
        <v>4.9550055000000004</v>
      </c>
    </row>
    <row r="59" spans="1:34" x14ac:dyDescent="0.25">
      <c r="A59" s="10" t="str">
        <f>Revenue!A60</f>
        <v>P0005</v>
      </c>
      <c r="B59" s="10" t="str">
        <f>Revenue!B60</f>
        <v>Nov</v>
      </c>
      <c r="C59" s="11" t="str">
        <f t="shared" si="0"/>
        <v>P0005|Nov</v>
      </c>
      <c r="D59" s="12">
        <f>Revenue!J60</f>
        <v>2422.2462</v>
      </c>
      <c r="E59" s="13">
        <f>_xlfn.XLOOKUP($C59,ExpensesTbl[Key],ExpensesTbl[Total Operating Expenses])</f>
        <v>1215.5999999999999</v>
      </c>
      <c r="F59" s="13">
        <f t="shared" si="1"/>
        <v>1206.6462000000001</v>
      </c>
      <c r="G59" s="11" t="str">
        <f>_xlfn.XLOOKUP($A59,PropertiesTbl[Property ID],PropertiesTbl[Property Name])</f>
        <v>Evergreen Lodge</v>
      </c>
      <c r="N59" s="10" t="str">
        <f>Properties!A60</f>
        <v>P0056</v>
      </c>
      <c r="O59" s="11" t="str">
        <f>_xlfn.XLOOKUP($N59,PropertiesTbl[Property ID],PropertiesTbl[Property Name])</f>
        <v>Mountain Refuge</v>
      </c>
      <c r="P59" s="13">
        <f>SUMIFS(CalcTbl[Total Revenue],CalcTbl[Property ID],$N59,CalcTbl[Month],IF(Dashboard!$C$3="All (Fiscal Year)","*",Dashboard!$C$3))</f>
        <v>17445.559799999999</v>
      </c>
      <c r="Q59" s="13">
        <f>SUMIFS(CalcTbl[Total Expenses],CalcTbl[Property ID],$N59,CalcTbl[Month],IF(Dashboard!$C$3="All (Fiscal Year)","*",Dashboard!$C$3))</f>
        <v>7282.5500000000011</v>
      </c>
      <c r="R59" s="13">
        <f t="shared" si="3"/>
        <v>10163.009799999998</v>
      </c>
      <c r="S59" s="16">
        <f>_xlfn.XLOOKUP($N59,RatingsTbl[Property ID],RatingsTbl[Overall Rating])</f>
        <v>4.9133333333333331</v>
      </c>
      <c r="T59" s="23">
        <f t="shared" si="4"/>
        <v>239</v>
      </c>
      <c r="U59" s="23">
        <f t="shared" si="5"/>
        <v>222</v>
      </c>
      <c r="AG59" s="22">
        <f t="shared" si="15"/>
        <v>10163.009805599999</v>
      </c>
      <c r="AH59">
        <f t="shared" si="16"/>
        <v>4.9133389333333328</v>
      </c>
    </row>
    <row r="60" spans="1:34" x14ac:dyDescent="0.25">
      <c r="A60" s="10" t="str">
        <f>Revenue!A61</f>
        <v>P0005</v>
      </c>
      <c r="B60" s="10" t="str">
        <f>Revenue!B61</f>
        <v>Dec</v>
      </c>
      <c r="C60" s="11" t="str">
        <f t="shared" si="0"/>
        <v>P0005|Dec</v>
      </c>
      <c r="D60" s="12">
        <f>Revenue!J61</f>
        <v>9349.1928000000007</v>
      </c>
      <c r="E60" s="13">
        <f>_xlfn.XLOOKUP($C60,ExpensesTbl[Key],ExpensesTbl[Total Operating Expenses])</f>
        <v>2175.879999999996</v>
      </c>
      <c r="F60" s="13">
        <f t="shared" si="1"/>
        <v>7173.3128000000052</v>
      </c>
      <c r="G60" s="11" t="str">
        <f>_xlfn.XLOOKUP($A60,PropertiesTbl[Property ID],PropertiesTbl[Property Name])</f>
        <v>Evergreen Lodge</v>
      </c>
      <c r="N60" s="10" t="str">
        <f>Properties!A61</f>
        <v>P0057</v>
      </c>
      <c r="O60" s="11" t="str">
        <f>_xlfn.XLOOKUP($N60,PropertiesTbl[Property ID],PropertiesTbl[Property Name])</f>
        <v>Birch Villa</v>
      </c>
      <c r="P60" s="13">
        <f>SUMIFS(CalcTbl[Total Revenue],CalcTbl[Property ID],$N60,CalcTbl[Month],IF(Dashboard!$C$3="All (Fiscal Year)","*",Dashboard!$C$3))</f>
        <v>16084.0872</v>
      </c>
      <c r="Q60" s="13">
        <f>SUMIFS(CalcTbl[Total Expenses],CalcTbl[Property ID],$N60,CalcTbl[Month],IF(Dashboard!$C$3="All (Fiscal Year)","*",Dashboard!$C$3))</f>
        <v>7228.7499999999991</v>
      </c>
      <c r="R60" s="13">
        <f t="shared" si="3"/>
        <v>8855.3372000000018</v>
      </c>
      <c r="S60" s="16">
        <f>_xlfn.XLOOKUP($N60,RatingsTbl[Property ID],RatingsTbl[Overall Rating])</f>
        <v>4.9083333333333341</v>
      </c>
      <c r="T60" s="23">
        <f t="shared" si="4"/>
        <v>261</v>
      </c>
      <c r="U60" s="23">
        <f t="shared" si="5"/>
        <v>237</v>
      </c>
      <c r="AG60" s="22">
        <f t="shared" si="15"/>
        <v>8855.3372057000015</v>
      </c>
      <c r="AH60">
        <f t="shared" si="16"/>
        <v>4.9083390333333341</v>
      </c>
    </row>
    <row r="61" spans="1:34" x14ac:dyDescent="0.25">
      <c r="A61" s="10" t="str">
        <f>Revenue!A62</f>
        <v>P0005</v>
      </c>
      <c r="B61" s="10" t="str">
        <f>Revenue!B62</f>
        <v>Jan</v>
      </c>
      <c r="C61" s="11" t="str">
        <f t="shared" si="0"/>
        <v>P0005|Jan</v>
      </c>
      <c r="D61" s="12">
        <f>Revenue!J62</f>
        <v>7396.1651999999995</v>
      </c>
      <c r="E61" s="13">
        <f>_xlfn.XLOOKUP($C61,ExpensesTbl[Key],ExpensesTbl[Total Operating Expenses])</f>
        <v>1856.1100000000049</v>
      </c>
      <c r="F61" s="13">
        <f t="shared" si="1"/>
        <v>5540.0551999999943</v>
      </c>
      <c r="G61" s="11" t="str">
        <f>_xlfn.XLOOKUP($A61,PropertiesTbl[Property ID],PropertiesTbl[Property Name])</f>
        <v>Evergreen Lodge</v>
      </c>
      <c r="N61" s="10" t="str">
        <f>Properties!A62</f>
        <v>P0058</v>
      </c>
      <c r="O61" s="11" t="str">
        <f>_xlfn.XLOOKUP($N61,PropertiesTbl[Property ID],PropertiesTbl[Property Name])</f>
        <v>Pine Manor</v>
      </c>
      <c r="P61" s="13">
        <f>SUMIFS(CalcTbl[Total Revenue],CalcTbl[Property ID],$N61,CalcTbl[Month],IF(Dashboard!$C$3="All (Fiscal Year)","*",Dashboard!$C$3))</f>
        <v>38875.643199999991</v>
      </c>
      <c r="Q61" s="13">
        <f>SUMIFS(CalcTbl[Total Expenses],CalcTbl[Property ID],$N61,CalcTbl[Month],IF(Dashboard!$C$3="All (Fiscal Year)","*",Dashboard!$C$3))</f>
        <v>16492.070000000007</v>
      </c>
      <c r="R61" s="13">
        <f t="shared" si="3"/>
        <v>22383.573199999984</v>
      </c>
      <c r="S61" s="16">
        <f>_xlfn.XLOOKUP($N61,RatingsTbl[Property ID],RatingsTbl[Overall Rating])</f>
        <v>4.9350000000000005</v>
      </c>
      <c r="T61" s="23">
        <f t="shared" si="4"/>
        <v>44</v>
      </c>
      <c r="U61" s="23">
        <f t="shared" si="5"/>
        <v>135</v>
      </c>
      <c r="AG61" s="22">
        <f t="shared" si="15"/>
        <v>22383.573205799985</v>
      </c>
      <c r="AH61">
        <f t="shared" si="16"/>
        <v>4.9350058000000008</v>
      </c>
    </row>
    <row r="62" spans="1:34" x14ac:dyDescent="0.25">
      <c r="A62" s="10" t="str">
        <f>Revenue!A63</f>
        <v>P0005</v>
      </c>
      <c r="B62" s="10" t="str">
        <f>Revenue!B63</f>
        <v>Feb</v>
      </c>
      <c r="C62" s="11" t="str">
        <f t="shared" si="0"/>
        <v>P0005|Feb</v>
      </c>
      <c r="D62" s="12">
        <f>Revenue!J63</f>
        <v>5930.1552000000001</v>
      </c>
      <c r="E62" s="13">
        <f>_xlfn.XLOOKUP($C62,ExpensesTbl[Key],ExpensesTbl[Total Operating Expenses])</f>
        <v>1667.090000000004</v>
      </c>
      <c r="F62" s="13">
        <f t="shared" si="1"/>
        <v>4263.0651999999964</v>
      </c>
      <c r="G62" s="11" t="str">
        <f>_xlfn.XLOOKUP($A62,PropertiesTbl[Property ID],PropertiesTbl[Property Name])</f>
        <v>Evergreen Lodge</v>
      </c>
      <c r="N62" s="10" t="str">
        <f>Properties!A63</f>
        <v>P0059</v>
      </c>
      <c r="O62" s="11" t="str">
        <f>_xlfn.XLOOKUP($N62,PropertiesTbl[Property ID],PropertiesTbl[Property Name])</f>
        <v>Forest Haven</v>
      </c>
      <c r="P62" s="13">
        <f>SUMIFS(CalcTbl[Total Revenue],CalcTbl[Property ID],$N62,CalcTbl[Month],IF(Dashboard!$C$3="All (Fiscal Year)","*",Dashboard!$C$3))</f>
        <v>28652.362300000001</v>
      </c>
      <c r="Q62" s="13">
        <f>SUMIFS(CalcTbl[Total Expenses],CalcTbl[Property ID],$N62,CalcTbl[Month],IF(Dashboard!$C$3="All (Fiscal Year)","*",Dashboard!$C$3))</f>
        <v>13736.180000000002</v>
      </c>
      <c r="R62" s="13">
        <f t="shared" si="3"/>
        <v>14916.182299999999</v>
      </c>
      <c r="S62" s="16">
        <f>_xlfn.XLOOKUP($N62,RatingsTbl[Property ID],RatingsTbl[Overall Rating])</f>
        <v>4.8916666666666666</v>
      </c>
      <c r="T62" s="23">
        <f t="shared" si="4"/>
        <v>132</v>
      </c>
      <c r="U62" s="23">
        <f t="shared" si="5"/>
        <v>265</v>
      </c>
      <c r="AG62" s="22">
        <f t="shared" si="15"/>
        <v>14916.182305899998</v>
      </c>
      <c r="AH62">
        <f t="shared" si="16"/>
        <v>4.8916725666666663</v>
      </c>
    </row>
    <row r="63" spans="1:34" x14ac:dyDescent="0.25">
      <c r="A63" s="10" t="str">
        <f>Revenue!A64</f>
        <v>P0005</v>
      </c>
      <c r="B63" s="10" t="str">
        <f>Revenue!B64</f>
        <v>Mar</v>
      </c>
      <c r="C63" s="11" t="str">
        <f t="shared" si="0"/>
        <v>P0005|Mar</v>
      </c>
      <c r="D63" s="12">
        <f>Revenue!J64</f>
        <v>5231.5029999999997</v>
      </c>
      <c r="E63" s="13">
        <f>_xlfn.XLOOKUP($C63,ExpensesTbl[Key],ExpensesTbl[Total Operating Expenses])</f>
        <v>1650.6100000000029</v>
      </c>
      <c r="F63" s="13">
        <f t="shared" si="1"/>
        <v>3580.8929999999968</v>
      </c>
      <c r="G63" s="11" t="str">
        <f>_xlfn.XLOOKUP($A63,PropertiesTbl[Property ID],PropertiesTbl[Property Name])</f>
        <v>Evergreen Lodge</v>
      </c>
      <c r="N63" s="10" t="str">
        <f>Properties!A64</f>
        <v>P0060</v>
      </c>
      <c r="O63" s="11" t="str">
        <f>_xlfn.XLOOKUP($N63,PropertiesTbl[Property ID],PropertiesTbl[Property Name])</f>
        <v>Highland Chalet</v>
      </c>
      <c r="P63" s="13">
        <f>SUMIFS(CalcTbl[Total Revenue],CalcTbl[Property ID],$N63,CalcTbl[Month],IF(Dashboard!$C$3="All (Fiscal Year)","*",Dashboard!$C$3))</f>
        <v>37827.763500000008</v>
      </c>
      <c r="Q63" s="13">
        <f>SUMIFS(CalcTbl[Total Expenses],CalcTbl[Property ID],$N63,CalcTbl[Month],IF(Dashboard!$C$3="All (Fiscal Year)","*",Dashboard!$C$3))</f>
        <v>16887.129999999997</v>
      </c>
      <c r="R63" s="13">
        <f t="shared" si="3"/>
        <v>20940.633500000011</v>
      </c>
      <c r="S63" s="16">
        <f>_xlfn.XLOOKUP($N63,RatingsTbl[Property ID],RatingsTbl[Overall Rating])</f>
        <v>4.8916666666666666</v>
      </c>
      <c r="T63" s="23">
        <f t="shared" si="4"/>
        <v>61</v>
      </c>
      <c r="U63" s="23">
        <f t="shared" si="5"/>
        <v>264</v>
      </c>
      <c r="AG63" s="22">
        <f t="shared" si="15"/>
        <v>20940.633506000009</v>
      </c>
      <c r="AH63">
        <f t="shared" si="16"/>
        <v>4.8916726666666666</v>
      </c>
    </row>
    <row r="64" spans="1:34" x14ac:dyDescent="0.25">
      <c r="A64" s="10" t="str">
        <f>Revenue!A65</f>
        <v>P0006</v>
      </c>
      <c r="B64" s="10" t="str">
        <f>Revenue!B65</f>
        <v>Apr</v>
      </c>
      <c r="C64" s="11" t="str">
        <f t="shared" si="0"/>
        <v>P0006|Apr</v>
      </c>
      <c r="D64" s="12">
        <f>Revenue!J65</f>
        <v>1192.3224</v>
      </c>
      <c r="E64" s="13">
        <f>_xlfn.XLOOKUP($C64,ExpensesTbl[Key],ExpensesTbl[Total Operating Expenses])</f>
        <v>646.58000000000015</v>
      </c>
      <c r="F64" s="13">
        <f t="shared" si="1"/>
        <v>545.74239999999986</v>
      </c>
      <c r="G64" s="11" t="str">
        <f>_xlfn.XLOOKUP($A64,PropertiesTbl[Property ID],PropertiesTbl[Property Name])</f>
        <v>Granite Landing</v>
      </c>
      <c r="N64" s="10" t="str">
        <f>Properties!A65</f>
        <v>P0061</v>
      </c>
      <c r="O64" s="11" t="str">
        <f>_xlfn.XLOOKUP($N64,PropertiesTbl[Property ID],PropertiesTbl[Property Name])</f>
        <v>Boulder Lodge</v>
      </c>
      <c r="P64" s="13">
        <f>SUMIFS(CalcTbl[Total Revenue],CalcTbl[Property ID],$N64,CalcTbl[Month],IF(Dashboard!$C$3="All (Fiscal Year)","*",Dashboard!$C$3))</f>
        <v>45874.275000000009</v>
      </c>
      <c r="Q64" s="13">
        <f>SUMIFS(CalcTbl[Total Expenses],CalcTbl[Property ID],$N64,CalcTbl[Month],IF(Dashboard!$C$3="All (Fiscal Year)","*",Dashboard!$C$3))</f>
        <v>22779.160000000003</v>
      </c>
      <c r="R64" s="13">
        <f t="shared" si="3"/>
        <v>23095.115000000005</v>
      </c>
      <c r="S64" s="16">
        <f>_xlfn.XLOOKUP($N64,RatingsTbl[Property ID],RatingsTbl[Overall Rating])</f>
        <v>4.916666666666667</v>
      </c>
      <c r="T64" s="23">
        <f t="shared" si="4"/>
        <v>39</v>
      </c>
      <c r="U64" s="23">
        <f t="shared" si="5"/>
        <v>213</v>
      </c>
      <c r="AG64" s="22">
        <f t="shared" si="15"/>
        <v>23095.115006100004</v>
      </c>
      <c r="AH64">
        <f t="shared" si="16"/>
        <v>4.9166727666666672</v>
      </c>
    </row>
    <row r="65" spans="1:34" x14ac:dyDescent="0.25">
      <c r="A65" s="10" t="str">
        <f>Revenue!A66</f>
        <v>P0006</v>
      </c>
      <c r="B65" s="10" t="str">
        <f>Revenue!B66</f>
        <v>May</v>
      </c>
      <c r="C65" s="11" t="str">
        <f t="shared" si="0"/>
        <v>P0006|May</v>
      </c>
      <c r="D65" s="12">
        <f>Revenue!J66</f>
        <v>1202.682</v>
      </c>
      <c r="E65" s="13">
        <f>_xlfn.XLOOKUP($C65,ExpensesTbl[Key],ExpensesTbl[Total Operating Expenses])</f>
        <v>988.66999999999962</v>
      </c>
      <c r="F65" s="13">
        <f t="shared" si="1"/>
        <v>214.0120000000004</v>
      </c>
      <c r="G65" s="11" t="str">
        <f>_xlfn.XLOOKUP($A65,PropertiesTbl[Property ID],PropertiesTbl[Property Name])</f>
        <v>Granite Landing</v>
      </c>
      <c r="N65" s="10" t="str">
        <f>Properties!A66</f>
        <v>P0062</v>
      </c>
      <c r="O65" s="11" t="str">
        <f>_xlfn.XLOOKUP($N65,PropertiesTbl[Property ID],PropertiesTbl[Property Name])</f>
        <v>Bearpaw Getaway</v>
      </c>
      <c r="P65" s="13">
        <f>SUMIFS(CalcTbl[Total Revenue],CalcTbl[Property ID],$N65,CalcTbl[Month],IF(Dashboard!$C$3="All (Fiscal Year)","*",Dashboard!$C$3))</f>
        <v>37426.8027</v>
      </c>
      <c r="Q65" s="13">
        <f>SUMIFS(CalcTbl[Total Expenses],CalcTbl[Property ID],$N65,CalcTbl[Month],IF(Dashboard!$C$3="All (Fiscal Year)","*",Dashboard!$C$3))</f>
        <v>16916.47</v>
      </c>
      <c r="R65" s="13">
        <f t="shared" si="3"/>
        <v>20510.332699999999</v>
      </c>
      <c r="S65" s="16">
        <f>_xlfn.XLOOKUP($N65,RatingsTbl[Property ID],RatingsTbl[Overall Rating])</f>
        <v>4.9216666666666669</v>
      </c>
      <c r="T65" s="23">
        <f t="shared" si="4"/>
        <v>64</v>
      </c>
      <c r="U65" s="23">
        <f t="shared" si="5"/>
        <v>192</v>
      </c>
      <c r="AG65" s="22">
        <f t="shared" si="15"/>
        <v>20510.332706199999</v>
      </c>
      <c r="AH65">
        <f t="shared" si="16"/>
        <v>4.9216728666666665</v>
      </c>
    </row>
    <row r="66" spans="1:34" x14ac:dyDescent="0.25">
      <c r="A66" s="10" t="str">
        <f>Revenue!A67</f>
        <v>P0006</v>
      </c>
      <c r="B66" s="10" t="str">
        <f>Revenue!B67</f>
        <v>Jun</v>
      </c>
      <c r="C66" s="11" t="str">
        <f t="shared" si="0"/>
        <v>P0006|Jun</v>
      </c>
      <c r="D66" s="12">
        <f>Revenue!J67</f>
        <v>1353.6042999999997</v>
      </c>
      <c r="E66" s="13">
        <f>_xlfn.XLOOKUP($C66,ExpensesTbl[Key],ExpensesTbl[Total Operating Expenses])</f>
        <v>1090.7699999999998</v>
      </c>
      <c r="F66" s="13">
        <f t="shared" si="1"/>
        <v>262.83429999999998</v>
      </c>
      <c r="G66" s="11" t="str">
        <f>_xlfn.XLOOKUP($A66,PropertiesTbl[Property ID],PropertiesTbl[Property Name])</f>
        <v>Granite Landing</v>
      </c>
      <c r="N66" s="10" t="str">
        <f>Properties!A67</f>
        <v>P0063</v>
      </c>
      <c r="O66" s="11" t="str">
        <f>_xlfn.XLOOKUP($N66,PropertiesTbl[Property ID],PropertiesTbl[Property Name])</f>
        <v>Timber Nest</v>
      </c>
      <c r="P66" s="13">
        <f>SUMIFS(CalcTbl[Total Revenue],CalcTbl[Property ID],$N66,CalcTbl[Month],IF(Dashboard!$C$3="All (Fiscal Year)","*",Dashboard!$C$3))</f>
        <v>14591.957400000001</v>
      </c>
      <c r="Q66" s="13">
        <f>SUMIFS(CalcTbl[Total Expenses],CalcTbl[Property ID],$N66,CalcTbl[Month],IF(Dashboard!$C$3="All (Fiscal Year)","*",Dashboard!$C$3))</f>
        <v>7217.26</v>
      </c>
      <c r="R66" s="13">
        <f t="shared" si="3"/>
        <v>7374.6974000000009</v>
      </c>
      <c r="S66" s="16">
        <f>_xlfn.XLOOKUP($N66,RatingsTbl[Property ID],RatingsTbl[Overall Rating])</f>
        <v>4.916666666666667</v>
      </c>
      <c r="T66" s="23">
        <f t="shared" si="4"/>
        <v>286</v>
      </c>
      <c r="U66" s="23">
        <f t="shared" si="5"/>
        <v>212</v>
      </c>
      <c r="AG66" s="22">
        <f t="shared" si="15"/>
        <v>7374.6974063000007</v>
      </c>
      <c r="AH66">
        <f t="shared" si="16"/>
        <v>4.9166729666666669</v>
      </c>
    </row>
    <row r="67" spans="1:34" x14ac:dyDescent="0.25">
      <c r="A67" s="10" t="str">
        <f>Revenue!A68</f>
        <v>P0006</v>
      </c>
      <c r="B67" s="10" t="str">
        <f>Revenue!B68</f>
        <v>Jul</v>
      </c>
      <c r="C67" s="11" t="str">
        <f t="shared" si="0"/>
        <v>P0006|Jul</v>
      </c>
      <c r="D67" s="12">
        <f>Revenue!J68</f>
        <v>1890.2568000000001</v>
      </c>
      <c r="E67" s="13">
        <f>_xlfn.XLOOKUP($C67,ExpensesTbl[Key],ExpensesTbl[Total Operating Expenses])</f>
        <v>1918.0499999999997</v>
      </c>
      <c r="F67" s="13">
        <f t="shared" si="1"/>
        <v>-27.793199999999615</v>
      </c>
      <c r="G67" s="11" t="str">
        <f>_xlfn.XLOOKUP($A67,PropertiesTbl[Property ID],PropertiesTbl[Property Name])</f>
        <v>Granite Landing</v>
      </c>
      <c r="N67" s="10" t="str">
        <f>Properties!A68</f>
        <v>P0064</v>
      </c>
      <c r="O67" s="11" t="str">
        <f>_xlfn.XLOOKUP($N67,PropertiesTbl[Property ID],PropertiesTbl[Property Name])</f>
        <v>Meadow Refuge</v>
      </c>
      <c r="P67" s="13">
        <f>SUMIFS(CalcTbl[Total Revenue],CalcTbl[Property ID],$N67,CalcTbl[Month],IF(Dashboard!$C$3="All (Fiscal Year)","*",Dashboard!$C$3))</f>
        <v>17310.829100000003</v>
      </c>
      <c r="Q67" s="13">
        <f>SUMIFS(CalcTbl[Total Expenses],CalcTbl[Property ID],$N67,CalcTbl[Month],IF(Dashboard!$C$3="All (Fiscal Year)","*",Dashboard!$C$3))</f>
        <v>9890.7199999999975</v>
      </c>
      <c r="R67" s="13">
        <f t="shared" si="3"/>
        <v>7420.1091000000051</v>
      </c>
      <c r="S67" s="16">
        <f>_xlfn.XLOOKUP($N67,RatingsTbl[Property ID],RatingsTbl[Overall Rating])</f>
        <v>4.9116666666666662</v>
      </c>
      <c r="T67" s="23">
        <f t="shared" si="4"/>
        <v>282</v>
      </c>
      <c r="U67" s="23">
        <f t="shared" si="5"/>
        <v>230</v>
      </c>
      <c r="AG67" s="22">
        <f t="shared" si="15"/>
        <v>7420.1091064000047</v>
      </c>
      <c r="AH67">
        <f t="shared" si="16"/>
        <v>4.9116730666666664</v>
      </c>
    </row>
    <row r="68" spans="1:34" x14ac:dyDescent="0.25">
      <c r="A68" s="10" t="str">
        <f>Revenue!A69</f>
        <v>P0006</v>
      </c>
      <c r="B68" s="10" t="str">
        <f>Revenue!B69</f>
        <v>Aug</v>
      </c>
      <c r="C68" s="11" t="str">
        <f t="shared" si="0"/>
        <v>P0006|Aug</v>
      </c>
      <c r="D68" s="12">
        <f>Revenue!J69</f>
        <v>1705.7918999999999</v>
      </c>
      <c r="E68" s="13">
        <f>_xlfn.XLOOKUP($C68,ExpensesTbl[Key],ExpensesTbl[Total Operating Expenses])</f>
        <v>1799.28</v>
      </c>
      <c r="F68" s="13">
        <f t="shared" si="1"/>
        <v>-93.488100000000031</v>
      </c>
      <c r="G68" s="11" t="str">
        <f>_xlfn.XLOOKUP($A68,PropertiesTbl[Property ID],PropertiesTbl[Property Name])</f>
        <v>Granite Landing</v>
      </c>
      <c r="N68" s="10" t="str">
        <f>Properties!A69</f>
        <v>P0065</v>
      </c>
      <c r="O68" s="11" t="str">
        <f>_xlfn.XLOOKUP($N68,PropertiesTbl[Property ID],PropertiesTbl[Property Name])</f>
        <v>Granite Hollow</v>
      </c>
      <c r="P68" s="13">
        <f>SUMIFS(CalcTbl[Total Revenue],CalcTbl[Property ID],$N68,CalcTbl[Month],IF(Dashboard!$C$3="All (Fiscal Year)","*",Dashboard!$C$3))</f>
        <v>28259.883300000001</v>
      </c>
      <c r="Q68" s="13">
        <f>SUMIFS(CalcTbl[Total Expenses],CalcTbl[Property ID],$N68,CalcTbl[Month],IF(Dashboard!$C$3="All (Fiscal Year)","*",Dashboard!$C$3))</f>
        <v>13201.100000000004</v>
      </c>
      <c r="R68" s="13">
        <f t="shared" si="3"/>
        <v>15058.783299999997</v>
      </c>
      <c r="S68" s="16">
        <f>_xlfn.XLOOKUP($N68,RatingsTbl[Property ID],RatingsTbl[Overall Rating])</f>
        <v>4.9300000000000006</v>
      </c>
      <c r="T68" s="23">
        <f t="shared" si="4"/>
        <v>131</v>
      </c>
      <c r="U68" s="23">
        <f t="shared" si="5"/>
        <v>157</v>
      </c>
      <c r="AG68" s="22">
        <f t="shared" si="15"/>
        <v>15058.783306499998</v>
      </c>
      <c r="AH68">
        <f t="shared" si="16"/>
        <v>4.9300065000000002</v>
      </c>
    </row>
    <row r="69" spans="1:34" x14ac:dyDescent="0.25">
      <c r="A69" s="10" t="str">
        <f>Revenue!A70</f>
        <v>P0006</v>
      </c>
      <c r="B69" s="10" t="str">
        <f>Revenue!B70</f>
        <v>Sep</v>
      </c>
      <c r="C69" s="11" t="str">
        <f t="shared" ref="C69:C132" si="17">A69&amp;"|"&amp;B69</f>
        <v>P0006|Sep</v>
      </c>
      <c r="D69" s="12">
        <f>Revenue!J70</f>
        <v>1245.3425999999999</v>
      </c>
      <c r="E69" s="13">
        <f>_xlfn.XLOOKUP($C69,ExpensesTbl[Key],ExpensesTbl[Total Operating Expenses])</f>
        <v>825.78000000000043</v>
      </c>
      <c r="F69" s="13">
        <f t="shared" ref="F69:F132" si="18">D69-E69</f>
        <v>419.56259999999952</v>
      </c>
      <c r="G69" s="11" t="str">
        <f>_xlfn.XLOOKUP($A69,PropertiesTbl[Property ID],PropertiesTbl[Property Name])</f>
        <v>Granite Landing</v>
      </c>
      <c r="N69" s="10" t="str">
        <f>Properties!A70</f>
        <v>P0066</v>
      </c>
      <c r="O69" s="11" t="str">
        <f>_xlfn.XLOOKUP($N69,PropertiesTbl[Property ID],PropertiesTbl[Property Name])</f>
        <v>Alpine Haven</v>
      </c>
      <c r="P69" s="13">
        <f>SUMIFS(CalcTbl[Total Revenue],CalcTbl[Property ID],$N69,CalcTbl[Month],IF(Dashboard!$C$3="All (Fiscal Year)","*",Dashboard!$C$3))</f>
        <v>26173.069900000002</v>
      </c>
      <c r="Q69" s="13">
        <f>SUMIFS(CalcTbl[Total Expenses],CalcTbl[Property ID],$N69,CalcTbl[Month],IF(Dashboard!$C$3="All (Fiscal Year)","*",Dashboard!$C$3))</f>
        <v>10650.590000000002</v>
      </c>
      <c r="R69" s="13">
        <f t="shared" ref="R69:R132" si="19">P69-Q69</f>
        <v>15522.4799</v>
      </c>
      <c r="S69" s="16">
        <f>_xlfn.XLOOKUP($N69,RatingsTbl[Property ID],RatingsTbl[Overall Rating])</f>
        <v>4.9816666666666665</v>
      </c>
      <c r="T69" s="23">
        <f t="shared" ref="T69:T132" si="20">_xlfn.RANK.EQ(AG69,$AG$4:$AG$303,0)</f>
        <v>122</v>
      </c>
      <c r="U69" s="23">
        <f t="shared" ref="U69:U132" si="21">_xlfn.RANK.EQ(AH69,$AH$4:$AH$303,0)</f>
        <v>5</v>
      </c>
      <c r="AG69" s="22">
        <f t="shared" ref="AG69:AG132" si="22">R69+(ROW()-3)*0.0000001</f>
        <v>15522.4799066</v>
      </c>
      <c r="AH69">
        <f t="shared" ref="AH69:AH132" si="23">S69+(ROW()-3)*0.0000001</f>
        <v>4.9816732666666663</v>
      </c>
    </row>
    <row r="70" spans="1:34" x14ac:dyDescent="0.25">
      <c r="A70" s="10" t="str">
        <f>Revenue!A71</f>
        <v>P0006</v>
      </c>
      <c r="B70" s="10" t="str">
        <f>Revenue!B71</f>
        <v>Oct</v>
      </c>
      <c r="C70" s="11" t="str">
        <f t="shared" si="17"/>
        <v>P0006|Oct</v>
      </c>
      <c r="D70" s="12">
        <f>Revenue!J71</f>
        <v>1238.3100999999999</v>
      </c>
      <c r="E70" s="13">
        <f>_xlfn.XLOOKUP($C70,ExpensesTbl[Key],ExpensesTbl[Total Operating Expenses])</f>
        <v>787.33000000000015</v>
      </c>
      <c r="F70" s="13">
        <f t="shared" si="18"/>
        <v>450.98009999999977</v>
      </c>
      <c r="G70" s="11" t="str">
        <f>_xlfn.XLOOKUP($A70,PropertiesTbl[Property ID],PropertiesTbl[Property Name])</f>
        <v>Granite Landing</v>
      </c>
      <c r="N70" s="10" t="str">
        <f>Properties!A71</f>
        <v>P0067</v>
      </c>
      <c r="O70" s="11" t="str">
        <f>_xlfn.XLOOKUP($N70,PropertiesTbl[Property ID],PropertiesTbl[Property Name])</f>
        <v>Trailside Refuge</v>
      </c>
      <c r="P70" s="13">
        <f>SUMIFS(CalcTbl[Total Revenue],CalcTbl[Property ID],$N70,CalcTbl[Month],IF(Dashboard!$C$3="All (Fiscal Year)","*",Dashboard!$C$3))</f>
        <v>47994.074199999995</v>
      </c>
      <c r="Q70" s="13">
        <f>SUMIFS(CalcTbl[Total Expenses],CalcTbl[Property ID],$N70,CalcTbl[Month],IF(Dashboard!$C$3="All (Fiscal Year)","*",Dashboard!$C$3))</f>
        <v>22737.82</v>
      </c>
      <c r="R70" s="13">
        <f t="shared" si="19"/>
        <v>25256.254199999996</v>
      </c>
      <c r="S70" s="16">
        <f>_xlfn.XLOOKUP($N70,RatingsTbl[Property ID],RatingsTbl[Overall Rating])</f>
        <v>4.9266666666666667</v>
      </c>
      <c r="T70" s="23">
        <f t="shared" si="20"/>
        <v>28</v>
      </c>
      <c r="U70" s="23">
        <f t="shared" si="21"/>
        <v>174</v>
      </c>
      <c r="AG70" s="22">
        <f t="shared" si="22"/>
        <v>25256.254206699996</v>
      </c>
      <c r="AH70">
        <f t="shared" si="23"/>
        <v>4.9266733666666669</v>
      </c>
    </row>
    <row r="71" spans="1:34" x14ac:dyDescent="0.25">
      <c r="A71" s="10" t="str">
        <f>Revenue!A72</f>
        <v>P0006</v>
      </c>
      <c r="B71" s="10" t="str">
        <f>Revenue!B72</f>
        <v>Nov</v>
      </c>
      <c r="C71" s="11" t="str">
        <f t="shared" si="17"/>
        <v>P0006|Nov</v>
      </c>
      <c r="D71" s="12">
        <f>Revenue!J72</f>
        <v>1326.0660000000003</v>
      </c>
      <c r="E71" s="13">
        <f>_xlfn.XLOOKUP($C71,ExpensesTbl[Key],ExpensesTbl[Total Operating Expenses])</f>
        <v>707.72000000000014</v>
      </c>
      <c r="F71" s="13">
        <f t="shared" si="18"/>
        <v>618.34600000000012</v>
      </c>
      <c r="G71" s="11" t="str">
        <f>_xlfn.XLOOKUP($A71,PropertiesTbl[Property ID],PropertiesTbl[Property Name])</f>
        <v>Granite Landing</v>
      </c>
      <c r="N71" s="10" t="str">
        <f>Properties!A72</f>
        <v>P0068</v>
      </c>
      <c r="O71" s="11" t="str">
        <f>_xlfn.XLOOKUP($N71,PropertiesTbl[Property ID],PropertiesTbl[Property Name])</f>
        <v>Frost Cottage</v>
      </c>
      <c r="P71" s="13">
        <f>SUMIFS(CalcTbl[Total Revenue],CalcTbl[Property ID],$N71,CalcTbl[Month],IF(Dashboard!$C$3="All (Fiscal Year)","*",Dashboard!$C$3))</f>
        <v>43115.90389999999</v>
      </c>
      <c r="Q71" s="13">
        <f>SUMIFS(CalcTbl[Total Expenses],CalcTbl[Property ID],$N71,CalcTbl[Month],IF(Dashboard!$C$3="All (Fiscal Year)","*",Dashboard!$C$3))</f>
        <v>19773.049999999996</v>
      </c>
      <c r="R71" s="13">
        <f t="shared" si="19"/>
        <v>23342.853899999995</v>
      </c>
      <c r="S71" s="16">
        <f>_xlfn.XLOOKUP($N71,RatingsTbl[Property ID],RatingsTbl[Overall Rating])</f>
        <v>4.9066666666666672</v>
      </c>
      <c r="T71" s="23">
        <f t="shared" si="20"/>
        <v>38</v>
      </c>
      <c r="U71" s="23">
        <f t="shared" si="21"/>
        <v>242</v>
      </c>
      <c r="AG71" s="22">
        <f t="shared" si="22"/>
        <v>23342.853906799995</v>
      </c>
      <c r="AH71">
        <f t="shared" si="23"/>
        <v>4.9066734666666676</v>
      </c>
    </row>
    <row r="72" spans="1:34" x14ac:dyDescent="0.25">
      <c r="A72" s="10" t="str">
        <f>Revenue!A73</f>
        <v>P0006</v>
      </c>
      <c r="B72" s="10" t="str">
        <f>Revenue!B73</f>
        <v>Dec</v>
      </c>
      <c r="C72" s="11" t="str">
        <f t="shared" si="17"/>
        <v>P0006|Dec</v>
      </c>
      <c r="D72" s="12">
        <f>Revenue!J73</f>
        <v>4673.7276000000002</v>
      </c>
      <c r="E72" s="13">
        <f>_xlfn.XLOOKUP($C72,ExpensesTbl[Key],ExpensesTbl[Total Operating Expenses])</f>
        <v>1087.3400000000004</v>
      </c>
      <c r="F72" s="13">
        <f t="shared" si="18"/>
        <v>3586.3876</v>
      </c>
      <c r="G72" s="11" t="str">
        <f>_xlfn.XLOOKUP($A72,PropertiesTbl[Property ID],PropertiesTbl[Property Name])</f>
        <v>Granite Landing</v>
      </c>
      <c r="N72" s="10" t="str">
        <f>Properties!A73</f>
        <v>P0069</v>
      </c>
      <c r="O72" s="11" t="str">
        <f>_xlfn.XLOOKUP($N72,PropertiesTbl[Property ID],PropertiesTbl[Property Name])</f>
        <v>Birch Hideaway</v>
      </c>
      <c r="P72" s="13">
        <f>SUMIFS(CalcTbl[Total Revenue],CalcTbl[Property ID],$N72,CalcTbl[Month],IF(Dashboard!$C$3="All (Fiscal Year)","*",Dashboard!$C$3))</f>
        <v>38521.347300000001</v>
      </c>
      <c r="Q72" s="13">
        <f>SUMIFS(CalcTbl[Total Expenses],CalcTbl[Property ID],$N72,CalcTbl[Month],IF(Dashboard!$C$3="All (Fiscal Year)","*",Dashboard!$C$3))</f>
        <v>19197.420000000002</v>
      </c>
      <c r="R72" s="13">
        <f t="shared" si="19"/>
        <v>19323.927299999999</v>
      </c>
      <c r="S72" s="16">
        <f>_xlfn.XLOOKUP($N72,RatingsTbl[Property ID],RatingsTbl[Overall Rating])</f>
        <v>4.918333333333333</v>
      </c>
      <c r="T72" s="23">
        <f t="shared" si="20"/>
        <v>79</v>
      </c>
      <c r="U72" s="23">
        <f t="shared" si="21"/>
        <v>208</v>
      </c>
      <c r="AG72" s="22">
        <f t="shared" si="22"/>
        <v>19323.927306900001</v>
      </c>
      <c r="AH72">
        <f t="shared" si="23"/>
        <v>4.9183402333333328</v>
      </c>
    </row>
    <row r="73" spans="1:34" x14ac:dyDescent="0.25">
      <c r="A73" s="10" t="str">
        <f>Revenue!A74</f>
        <v>P0006</v>
      </c>
      <c r="B73" s="10" t="str">
        <f>Revenue!B74</f>
        <v>Jan</v>
      </c>
      <c r="C73" s="11" t="str">
        <f t="shared" si="17"/>
        <v>P0006|Jan</v>
      </c>
      <c r="D73" s="12">
        <f>Revenue!J74</f>
        <v>3992.7876000000006</v>
      </c>
      <c r="E73" s="13">
        <f>_xlfn.XLOOKUP($C73,ExpensesTbl[Key],ExpensesTbl[Total Operating Expenses])</f>
        <v>1083.33</v>
      </c>
      <c r="F73" s="13">
        <f t="shared" si="18"/>
        <v>2909.4576000000006</v>
      </c>
      <c r="G73" s="11" t="str">
        <f>_xlfn.XLOOKUP($A73,PropertiesTbl[Property ID],PropertiesTbl[Property Name])</f>
        <v>Granite Landing</v>
      </c>
      <c r="N73" s="10" t="str">
        <f>Properties!A74</f>
        <v>P0070</v>
      </c>
      <c r="O73" s="11" t="str">
        <f>_xlfn.XLOOKUP($N73,PropertiesTbl[Property ID],PropertiesTbl[Property Name])</f>
        <v>Cinder Overlook</v>
      </c>
      <c r="P73" s="13">
        <f>SUMIFS(CalcTbl[Total Revenue],CalcTbl[Property ID],$N73,CalcTbl[Month],IF(Dashboard!$C$3="All (Fiscal Year)","*",Dashboard!$C$3))</f>
        <v>28585.860699999997</v>
      </c>
      <c r="Q73" s="13">
        <f>SUMIFS(CalcTbl[Total Expenses],CalcTbl[Property ID],$N73,CalcTbl[Month],IF(Dashboard!$C$3="All (Fiscal Year)","*",Dashboard!$C$3))</f>
        <v>13229.269999999999</v>
      </c>
      <c r="R73" s="13">
        <f t="shared" si="19"/>
        <v>15356.590699999999</v>
      </c>
      <c r="S73" s="16">
        <f>_xlfn.XLOOKUP($N73,RatingsTbl[Property ID],RatingsTbl[Overall Rating])</f>
        <v>4.956666666666667</v>
      </c>
      <c r="T73" s="23">
        <f t="shared" si="20"/>
        <v>126</v>
      </c>
      <c r="U73" s="23">
        <f t="shared" si="21"/>
        <v>41</v>
      </c>
      <c r="AG73" s="22">
        <f t="shared" si="22"/>
        <v>15356.590706999999</v>
      </c>
      <c r="AH73">
        <f t="shared" si="23"/>
        <v>4.9566736666666671</v>
      </c>
    </row>
    <row r="74" spans="1:34" x14ac:dyDescent="0.25">
      <c r="A74" s="10" t="str">
        <f>Revenue!A75</f>
        <v>P0006</v>
      </c>
      <c r="B74" s="10" t="str">
        <f>Revenue!B75</f>
        <v>Feb</v>
      </c>
      <c r="C74" s="11" t="str">
        <f t="shared" si="17"/>
        <v>P0006|Feb</v>
      </c>
      <c r="D74" s="12">
        <f>Revenue!J75</f>
        <v>3348.2808</v>
      </c>
      <c r="E74" s="13">
        <f>_xlfn.XLOOKUP($C74,ExpensesTbl[Key],ExpensesTbl[Total Operating Expenses])</f>
        <v>1083.0099999999995</v>
      </c>
      <c r="F74" s="13">
        <f t="shared" si="18"/>
        <v>2265.2708000000002</v>
      </c>
      <c r="G74" s="11" t="str">
        <f>_xlfn.XLOOKUP($A74,PropertiesTbl[Property ID],PropertiesTbl[Property Name])</f>
        <v>Granite Landing</v>
      </c>
      <c r="N74" s="10" t="str">
        <f>Properties!A75</f>
        <v>P0071</v>
      </c>
      <c r="O74" s="11" t="str">
        <f>_xlfn.XLOOKUP($N74,PropertiesTbl[Property ID],PropertiesTbl[Property Name])</f>
        <v>Juniper Perch</v>
      </c>
      <c r="P74" s="13">
        <f>SUMIFS(CalcTbl[Total Revenue],CalcTbl[Property ID],$N74,CalcTbl[Month],IF(Dashboard!$C$3="All (Fiscal Year)","*",Dashboard!$C$3))</f>
        <v>35451.327599999997</v>
      </c>
      <c r="Q74" s="13">
        <f>SUMIFS(CalcTbl[Total Expenses],CalcTbl[Property ID],$N74,CalcTbl[Month],IF(Dashboard!$C$3="All (Fiscal Year)","*",Dashboard!$C$3))</f>
        <v>19032.939999999995</v>
      </c>
      <c r="R74" s="13">
        <f t="shared" si="19"/>
        <v>16418.387600000002</v>
      </c>
      <c r="S74" s="16">
        <f>_xlfn.XLOOKUP($N74,RatingsTbl[Property ID],RatingsTbl[Overall Rating])</f>
        <v>2.9916666666666667</v>
      </c>
      <c r="T74" s="23">
        <f t="shared" si="20"/>
        <v>109</v>
      </c>
      <c r="U74" s="23">
        <f t="shared" si="21"/>
        <v>293</v>
      </c>
      <c r="AG74" s="22">
        <f t="shared" si="22"/>
        <v>16418.387607100001</v>
      </c>
      <c r="AH74">
        <f t="shared" si="23"/>
        <v>2.9916737666666666</v>
      </c>
    </row>
    <row r="75" spans="1:34" x14ac:dyDescent="0.25">
      <c r="A75" s="10" t="str">
        <f>Revenue!A76</f>
        <v>P0006</v>
      </c>
      <c r="B75" s="10" t="str">
        <f>Revenue!B76</f>
        <v>Mar</v>
      </c>
      <c r="C75" s="11" t="str">
        <f t="shared" si="17"/>
        <v>P0006|Mar</v>
      </c>
      <c r="D75" s="12">
        <f>Revenue!J76</f>
        <v>2823.3079000000002</v>
      </c>
      <c r="E75" s="13">
        <f>_xlfn.XLOOKUP($C75,ExpensesTbl[Key],ExpensesTbl[Total Operating Expenses])</f>
        <v>968.37999999999988</v>
      </c>
      <c r="F75" s="13">
        <f t="shared" si="18"/>
        <v>1854.9279000000004</v>
      </c>
      <c r="G75" s="11" t="str">
        <f>_xlfn.XLOOKUP($A75,PropertiesTbl[Property ID],PropertiesTbl[Property Name])</f>
        <v>Granite Landing</v>
      </c>
      <c r="N75" s="10" t="str">
        <f>Properties!A76</f>
        <v>P0072</v>
      </c>
      <c r="O75" s="11" t="str">
        <f>_xlfn.XLOOKUP($N75,PropertiesTbl[Property ID],PropertiesTbl[Property Name])</f>
        <v>Rustic Overlook</v>
      </c>
      <c r="P75" s="13">
        <f>SUMIFS(CalcTbl[Total Revenue],CalcTbl[Property ID],$N75,CalcTbl[Month],IF(Dashboard!$C$3="All (Fiscal Year)","*",Dashboard!$C$3))</f>
        <v>42286.788800000002</v>
      </c>
      <c r="Q75" s="13">
        <f>SUMIFS(CalcTbl[Total Expenses],CalcTbl[Property ID],$N75,CalcTbl[Month],IF(Dashboard!$C$3="All (Fiscal Year)","*",Dashboard!$C$3))</f>
        <v>11114.919999999996</v>
      </c>
      <c r="R75" s="13">
        <f t="shared" si="19"/>
        <v>31171.868800000004</v>
      </c>
      <c r="S75" s="16">
        <f>_xlfn.XLOOKUP($N75,RatingsTbl[Property ID],RatingsTbl[Overall Rating])</f>
        <v>4.9549999999999992</v>
      </c>
      <c r="T75" s="23">
        <f t="shared" si="20"/>
        <v>12</v>
      </c>
      <c r="U75" s="23">
        <f t="shared" si="21"/>
        <v>47</v>
      </c>
      <c r="AG75" s="22">
        <f t="shared" si="22"/>
        <v>31171.868807200004</v>
      </c>
      <c r="AH75">
        <f t="shared" si="23"/>
        <v>4.9550071999999989</v>
      </c>
    </row>
    <row r="76" spans="1:34" x14ac:dyDescent="0.25">
      <c r="A76" s="10" t="str">
        <f>Revenue!A77</f>
        <v>P0007</v>
      </c>
      <c r="B76" s="10" t="str">
        <f>Revenue!B77</f>
        <v>Apr</v>
      </c>
      <c r="C76" s="11" t="str">
        <f t="shared" si="17"/>
        <v>P0007|Apr</v>
      </c>
      <c r="D76" s="12">
        <f>Revenue!J77</f>
        <v>1162.8732</v>
      </c>
      <c r="E76" s="13">
        <f>_xlfn.XLOOKUP($C76,ExpensesTbl[Key],ExpensesTbl[Total Operating Expenses])</f>
        <v>641.83999999999992</v>
      </c>
      <c r="F76" s="13">
        <f t="shared" si="18"/>
        <v>521.03320000000008</v>
      </c>
      <c r="G76" s="11" t="str">
        <f>_xlfn.XLOOKUP($A76,PropertiesTbl[Property ID],PropertiesTbl[Property Name])</f>
        <v>Bearpaw Lodge</v>
      </c>
      <c r="N76" s="10" t="str">
        <f>Properties!A77</f>
        <v>P0073</v>
      </c>
      <c r="O76" s="11" t="str">
        <f>_xlfn.XLOOKUP($N76,PropertiesTbl[Property ID],PropertiesTbl[Property Name])</f>
        <v>Forest Refuge</v>
      </c>
      <c r="P76" s="13">
        <f>SUMIFS(CalcTbl[Total Revenue],CalcTbl[Property ID],$N76,CalcTbl[Month],IF(Dashboard!$C$3="All (Fiscal Year)","*",Dashboard!$C$3))</f>
        <v>17445.279500000001</v>
      </c>
      <c r="Q76" s="13">
        <f>SUMIFS(CalcTbl[Total Expenses],CalcTbl[Property ID],$N76,CalcTbl[Month],IF(Dashboard!$C$3="All (Fiscal Year)","*",Dashboard!$C$3))</f>
        <v>9745.2200000000012</v>
      </c>
      <c r="R76" s="13">
        <f t="shared" si="19"/>
        <v>7700.0594999999994</v>
      </c>
      <c r="S76" s="16">
        <f>_xlfn.XLOOKUP($N76,RatingsTbl[Property ID],RatingsTbl[Overall Rating])</f>
        <v>4.9000000000000004</v>
      </c>
      <c r="T76" s="23">
        <f t="shared" si="20"/>
        <v>278</v>
      </c>
      <c r="U76" s="23">
        <f t="shared" si="21"/>
        <v>259</v>
      </c>
      <c r="AG76" s="22">
        <f t="shared" si="22"/>
        <v>7700.0595072999995</v>
      </c>
      <c r="AH76">
        <f t="shared" si="23"/>
        <v>4.9000073000000004</v>
      </c>
    </row>
    <row r="77" spans="1:34" x14ac:dyDescent="0.25">
      <c r="A77" s="10" t="str">
        <f>Revenue!A78</f>
        <v>P0007</v>
      </c>
      <c r="B77" s="10" t="str">
        <f>Revenue!B78</f>
        <v>May</v>
      </c>
      <c r="C77" s="11" t="str">
        <f t="shared" si="17"/>
        <v>P0007|May</v>
      </c>
      <c r="D77" s="12">
        <f>Revenue!J78</f>
        <v>1235.3904</v>
      </c>
      <c r="E77" s="13">
        <f>_xlfn.XLOOKUP($C77,ExpensesTbl[Key],ExpensesTbl[Total Operating Expenses])</f>
        <v>958.35999999999979</v>
      </c>
      <c r="F77" s="13">
        <f t="shared" si="18"/>
        <v>277.03040000000021</v>
      </c>
      <c r="G77" s="11" t="str">
        <f>_xlfn.XLOOKUP($A77,PropertiesTbl[Property ID],PropertiesTbl[Property Name])</f>
        <v>Bearpaw Lodge</v>
      </c>
      <c r="N77" s="10" t="str">
        <f>Properties!A78</f>
        <v>P0074</v>
      </c>
      <c r="O77" s="11" t="str">
        <f>_xlfn.XLOOKUP($N77,PropertiesTbl[Property ID],PropertiesTbl[Property Name])</f>
        <v>Aspen Hideaway</v>
      </c>
      <c r="P77" s="13">
        <f>SUMIFS(CalcTbl[Total Revenue],CalcTbl[Property ID],$N77,CalcTbl[Month],IF(Dashboard!$C$3="All (Fiscal Year)","*",Dashboard!$C$3))</f>
        <v>31401.663199999999</v>
      </c>
      <c r="Q77" s="13">
        <f>SUMIFS(CalcTbl[Total Expenses],CalcTbl[Property ID],$N77,CalcTbl[Month],IF(Dashboard!$C$3="All (Fiscal Year)","*",Dashboard!$C$3))</f>
        <v>13710.05</v>
      </c>
      <c r="R77" s="13">
        <f t="shared" si="19"/>
        <v>17691.6132</v>
      </c>
      <c r="S77" s="16">
        <f>_xlfn.XLOOKUP($N77,RatingsTbl[Property ID],RatingsTbl[Overall Rating])</f>
        <v>4.9433333333333325</v>
      </c>
      <c r="T77" s="23">
        <f t="shared" si="20"/>
        <v>93</v>
      </c>
      <c r="U77" s="23">
        <f t="shared" si="21"/>
        <v>95</v>
      </c>
      <c r="AG77" s="22">
        <f t="shared" si="22"/>
        <v>17691.613207400002</v>
      </c>
      <c r="AH77">
        <f t="shared" si="23"/>
        <v>4.9433407333333328</v>
      </c>
    </row>
    <row r="78" spans="1:34" x14ac:dyDescent="0.25">
      <c r="A78" s="10" t="str">
        <f>Revenue!A79</f>
        <v>P0007</v>
      </c>
      <c r="B78" s="10" t="str">
        <f>Revenue!B79</f>
        <v>Jun</v>
      </c>
      <c r="C78" s="11" t="str">
        <f t="shared" si="17"/>
        <v>P0007|Jun</v>
      </c>
      <c r="D78" s="12">
        <f>Revenue!J79</f>
        <v>1567.1304</v>
      </c>
      <c r="E78" s="13">
        <f>_xlfn.XLOOKUP($C78,ExpensesTbl[Key],ExpensesTbl[Total Operating Expenses])</f>
        <v>1085.1200000000003</v>
      </c>
      <c r="F78" s="13">
        <f t="shared" si="18"/>
        <v>482.01039999999966</v>
      </c>
      <c r="G78" s="11" t="str">
        <f>_xlfn.XLOOKUP($A78,PropertiesTbl[Property ID],PropertiesTbl[Property Name])</f>
        <v>Bearpaw Lodge</v>
      </c>
      <c r="N78" s="10" t="str">
        <f>Properties!A79</f>
        <v>P0075</v>
      </c>
      <c r="O78" s="11" t="str">
        <f>_xlfn.XLOOKUP($N78,PropertiesTbl[Property ID],PropertiesTbl[Property Name])</f>
        <v>Golden Nest</v>
      </c>
      <c r="P78" s="13">
        <f>SUMIFS(CalcTbl[Total Revenue],CalcTbl[Property ID],$N78,CalcTbl[Month],IF(Dashboard!$C$3="All (Fiscal Year)","*",Dashboard!$C$3))</f>
        <v>31418.585600000002</v>
      </c>
      <c r="Q78" s="13">
        <f>SUMIFS(CalcTbl[Total Expenses],CalcTbl[Property ID],$N78,CalcTbl[Month],IF(Dashboard!$C$3="All (Fiscal Year)","*",Dashboard!$C$3))</f>
        <v>15815.700000000004</v>
      </c>
      <c r="R78" s="13">
        <f t="shared" si="19"/>
        <v>15602.885599999998</v>
      </c>
      <c r="S78" s="16">
        <f>_xlfn.XLOOKUP($N78,RatingsTbl[Property ID],RatingsTbl[Overall Rating])</f>
        <v>4.9300000000000006</v>
      </c>
      <c r="T78" s="23">
        <f t="shared" si="20"/>
        <v>121</v>
      </c>
      <c r="U78" s="23">
        <f t="shared" si="21"/>
        <v>156</v>
      </c>
      <c r="AG78" s="22">
        <f t="shared" si="22"/>
        <v>15602.885607499999</v>
      </c>
      <c r="AH78">
        <f t="shared" si="23"/>
        <v>4.9300075000000003</v>
      </c>
    </row>
    <row r="79" spans="1:34" x14ac:dyDescent="0.25">
      <c r="A79" s="10" t="str">
        <f>Revenue!A80</f>
        <v>P0007</v>
      </c>
      <c r="B79" s="10" t="str">
        <f>Revenue!B80</f>
        <v>Jul</v>
      </c>
      <c r="C79" s="11" t="str">
        <f t="shared" si="17"/>
        <v>P0007|Jul</v>
      </c>
      <c r="D79" s="12">
        <f>Revenue!J80</f>
        <v>2386.4983000000002</v>
      </c>
      <c r="E79" s="13">
        <f>_xlfn.XLOOKUP($C79,ExpensesTbl[Key],ExpensesTbl[Total Operating Expenses])</f>
        <v>2008.46</v>
      </c>
      <c r="F79" s="13">
        <f t="shared" si="18"/>
        <v>378.03830000000016</v>
      </c>
      <c r="G79" s="11" t="str">
        <f>_xlfn.XLOOKUP($A79,PropertiesTbl[Property ID],PropertiesTbl[Property Name])</f>
        <v>Bearpaw Lodge</v>
      </c>
      <c r="N79" s="10" t="str">
        <f>Properties!A80</f>
        <v>P0076</v>
      </c>
      <c r="O79" s="11" t="str">
        <f>_xlfn.XLOOKUP($N79,PropertiesTbl[Property ID],PropertiesTbl[Property Name])</f>
        <v>Pine Hollow</v>
      </c>
      <c r="P79" s="13">
        <f>SUMIFS(CalcTbl[Total Revenue],CalcTbl[Property ID],$N79,CalcTbl[Month],IF(Dashboard!$C$3="All (Fiscal Year)","*",Dashboard!$C$3))</f>
        <v>20826.563900000001</v>
      </c>
      <c r="Q79" s="13">
        <f>SUMIFS(CalcTbl[Total Expenses],CalcTbl[Property ID],$N79,CalcTbl[Month],IF(Dashboard!$C$3="All (Fiscal Year)","*",Dashboard!$C$3))</f>
        <v>12524.59</v>
      </c>
      <c r="R79" s="13">
        <f t="shared" si="19"/>
        <v>8301.9739000000009</v>
      </c>
      <c r="S79" s="16">
        <f>_xlfn.XLOOKUP($N79,RatingsTbl[Property ID],RatingsTbl[Overall Rating])</f>
        <v>3.4333333333333336</v>
      </c>
      <c r="T79" s="23">
        <f t="shared" si="20"/>
        <v>270</v>
      </c>
      <c r="U79" s="23">
        <f t="shared" si="21"/>
        <v>285</v>
      </c>
      <c r="AG79" s="22">
        <f t="shared" si="22"/>
        <v>8301.9739076000005</v>
      </c>
      <c r="AH79">
        <f t="shared" si="23"/>
        <v>3.4333409333333336</v>
      </c>
    </row>
    <row r="80" spans="1:34" x14ac:dyDescent="0.25">
      <c r="A80" s="10" t="str">
        <f>Revenue!A81</f>
        <v>P0007</v>
      </c>
      <c r="B80" s="10" t="str">
        <f>Revenue!B81</f>
        <v>Aug</v>
      </c>
      <c r="C80" s="11" t="str">
        <f t="shared" si="17"/>
        <v>P0007|Aug</v>
      </c>
      <c r="D80" s="12">
        <f>Revenue!J81</f>
        <v>2189.0160000000001</v>
      </c>
      <c r="E80" s="13">
        <f>_xlfn.XLOOKUP($C80,ExpensesTbl[Key],ExpensesTbl[Total Operating Expenses])</f>
        <v>1937.1800000000003</v>
      </c>
      <c r="F80" s="13">
        <f t="shared" si="18"/>
        <v>251.83599999999979</v>
      </c>
      <c r="G80" s="11" t="str">
        <f>_xlfn.XLOOKUP($A80,PropertiesTbl[Property ID],PropertiesTbl[Property Name])</f>
        <v>Bearpaw Lodge</v>
      </c>
      <c r="N80" s="10" t="str">
        <f>Properties!A81</f>
        <v>P0077</v>
      </c>
      <c r="O80" s="11" t="str">
        <f>_xlfn.XLOOKUP($N80,PropertiesTbl[Property ID],PropertiesTbl[Property Name])</f>
        <v>Cinder Den</v>
      </c>
      <c r="P80" s="13">
        <f>SUMIFS(CalcTbl[Total Revenue],CalcTbl[Property ID],$N80,CalcTbl[Month],IF(Dashboard!$C$3="All (Fiscal Year)","*",Dashboard!$C$3))</f>
        <v>21300.806399999998</v>
      </c>
      <c r="Q80" s="13">
        <f>SUMIFS(CalcTbl[Total Expenses],CalcTbl[Property ID],$N80,CalcTbl[Month],IF(Dashboard!$C$3="All (Fiscal Year)","*",Dashboard!$C$3))</f>
        <v>9943.56</v>
      </c>
      <c r="R80" s="13">
        <f t="shared" si="19"/>
        <v>11357.246399999998</v>
      </c>
      <c r="S80" s="16">
        <f>_xlfn.XLOOKUP($N80,RatingsTbl[Property ID],RatingsTbl[Overall Rating])</f>
        <v>4.95</v>
      </c>
      <c r="T80" s="23">
        <f t="shared" si="20"/>
        <v>214</v>
      </c>
      <c r="U80" s="23">
        <f t="shared" si="21"/>
        <v>67</v>
      </c>
      <c r="AG80" s="22">
        <f t="shared" si="22"/>
        <v>11357.246407699999</v>
      </c>
      <c r="AH80">
        <f t="shared" si="23"/>
        <v>4.9500077000000005</v>
      </c>
    </row>
    <row r="81" spans="1:34" x14ac:dyDescent="0.25">
      <c r="A81" s="10" t="str">
        <f>Revenue!A82</f>
        <v>P0007</v>
      </c>
      <c r="B81" s="10" t="str">
        <f>Revenue!B82</f>
        <v>Sep</v>
      </c>
      <c r="C81" s="11" t="str">
        <f t="shared" si="17"/>
        <v>P0007|Sep</v>
      </c>
      <c r="D81" s="12">
        <f>Revenue!J82</f>
        <v>1411.3192999999999</v>
      </c>
      <c r="E81" s="13">
        <f>_xlfn.XLOOKUP($C81,ExpensesTbl[Key],ExpensesTbl[Total Operating Expenses])</f>
        <v>1051.01</v>
      </c>
      <c r="F81" s="13">
        <f t="shared" si="18"/>
        <v>360.30929999999989</v>
      </c>
      <c r="G81" s="11" t="str">
        <f>_xlfn.XLOOKUP($A81,PropertiesTbl[Property ID],PropertiesTbl[Property Name])</f>
        <v>Bearpaw Lodge</v>
      </c>
      <c r="N81" s="10" t="str">
        <f>Properties!A82</f>
        <v>P0078</v>
      </c>
      <c r="O81" s="11" t="str">
        <f>_xlfn.XLOOKUP($N81,PropertiesTbl[Property ID],PropertiesTbl[Property Name])</f>
        <v>Summit Cottage</v>
      </c>
      <c r="P81" s="13">
        <f>SUMIFS(CalcTbl[Total Revenue],CalcTbl[Property ID],$N81,CalcTbl[Month],IF(Dashboard!$C$3="All (Fiscal Year)","*",Dashboard!$C$3))</f>
        <v>16130.104999999998</v>
      </c>
      <c r="Q81" s="13">
        <f>SUMIFS(CalcTbl[Total Expenses],CalcTbl[Property ID],$N81,CalcTbl[Month],IF(Dashboard!$C$3="All (Fiscal Year)","*",Dashboard!$C$3))</f>
        <v>9783.19</v>
      </c>
      <c r="R81" s="13">
        <f t="shared" si="19"/>
        <v>6346.9149999999972</v>
      </c>
      <c r="S81" s="16">
        <f>_xlfn.XLOOKUP($N81,RatingsTbl[Property ID],RatingsTbl[Overall Rating])</f>
        <v>4.9216666666666669</v>
      </c>
      <c r="T81" s="23">
        <f t="shared" si="20"/>
        <v>294</v>
      </c>
      <c r="U81" s="23">
        <f t="shared" si="21"/>
        <v>191</v>
      </c>
      <c r="AG81" s="22">
        <f t="shared" si="22"/>
        <v>6346.9150077999975</v>
      </c>
      <c r="AH81">
        <f t="shared" si="23"/>
        <v>4.9216744666666665</v>
      </c>
    </row>
    <row r="82" spans="1:34" x14ac:dyDescent="0.25">
      <c r="A82" s="10" t="str">
        <f>Revenue!A83</f>
        <v>P0007</v>
      </c>
      <c r="B82" s="10" t="str">
        <f>Revenue!B83</f>
        <v>Oct</v>
      </c>
      <c r="C82" s="11" t="str">
        <f t="shared" si="17"/>
        <v>P0007|Oct</v>
      </c>
      <c r="D82" s="12">
        <f>Revenue!J83</f>
        <v>1186.5024000000001</v>
      </c>
      <c r="E82" s="13">
        <f>_xlfn.XLOOKUP($C82,ExpensesTbl[Key],ExpensesTbl[Total Operating Expenses])</f>
        <v>747.06999999999971</v>
      </c>
      <c r="F82" s="13">
        <f t="shared" si="18"/>
        <v>439.43240000000037</v>
      </c>
      <c r="G82" s="11" t="str">
        <f>_xlfn.XLOOKUP($A82,PropertiesTbl[Property ID],PropertiesTbl[Property Name])</f>
        <v>Bearpaw Lodge</v>
      </c>
      <c r="N82" s="10" t="str">
        <f>Properties!A83</f>
        <v>P0079</v>
      </c>
      <c r="O82" s="11" t="str">
        <f>_xlfn.XLOOKUP($N82,PropertiesTbl[Property ID],PropertiesTbl[Property Name])</f>
        <v>Mountain Retreat</v>
      </c>
      <c r="P82" s="13">
        <f>SUMIFS(CalcTbl[Total Revenue],CalcTbl[Property ID],$N82,CalcTbl[Month],IF(Dashboard!$C$3="All (Fiscal Year)","*",Dashboard!$C$3))</f>
        <v>22281.955599999998</v>
      </c>
      <c r="Q82" s="13">
        <f>SUMIFS(CalcTbl[Total Expenses],CalcTbl[Property ID],$N82,CalcTbl[Month],IF(Dashboard!$C$3="All (Fiscal Year)","*",Dashboard!$C$3))</f>
        <v>10047.450000000001</v>
      </c>
      <c r="R82" s="13">
        <f t="shared" si="19"/>
        <v>12234.505599999997</v>
      </c>
      <c r="S82" s="16">
        <f>_xlfn.XLOOKUP($N82,RatingsTbl[Property ID],RatingsTbl[Overall Rating])</f>
        <v>4.9316666666666658</v>
      </c>
      <c r="T82" s="23">
        <f t="shared" si="20"/>
        <v>200</v>
      </c>
      <c r="U82" s="23">
        <f t="shared" si="21"/>
        <v>148</v>
      </c>
      <c r="AG82" s="22">
        <f t="shared" si="22"/>
        <v>12234.505607899997</v>
      </c>
      <c r="AH82">
        <f t="shared" si="23"/>
        <v>4.9316745666666657</v>
      </c>
    </row>
    <row r="83" spans="1:34" x14ac:dyDescent="0.25">
      <c r="A83" s="10" t="str">
        <f>Revenue!A84</f>
        <v>P0007</v>
      </c>
      <c r="B83" s="10" t="str">
        <f>Revenue!B84</f>
        <v>Nov</v>
      </c>
      <c r="C83" s="11" t="str">
        <f t="shared" si="17"/>
        <v>P0007|Nov</v>
      </c>
      <c r="D83" s="12">
        <f>Revenue!J84</f>
        <v>1353.8759</v>
      </c>
      <c r="E83" s="13">
        <f>_xlfn.XLOOKUP($C83,ExpensesTbl[Key],ExpensesTbl[Total Operating Expenses])</f>
        <v>707.68000000000052</v>
      </c>
      <c r="F83" s="13">
        <f t="shared" si="18"/>
        <v>646.19589999999948</v>
      </c>
      <c r="G83" s="11" t="str">
        <f>_xlfn.XLOOKUP($A83,PropertiesTbl[Property ID],PropertiesTbl[Property Name])</f>
        <v>Bearpaw Lodge</v>
      </c>
      <c r="N83" s="10" t="str">
        <f>Properties!A84</f>
        <v>P0080</v>
      </c>
      <c r="O83" s="11" t="str">
        <f>_xlfn.XLOOKUP($N83,PropertiesTbl[Property ID],PropertiesTbl[Property Name])</f>
        <v>Timber Overlook</v>
      </c>
      <c r="P83" s="13">
        <f>SUMIFS(CalcTbl[Total Revenue],CalcTbl[Property ID],$N83,CalcTbl[Month],IF(Dashboard!$C$3="All (Fiscal Year)","*",Dashboard!$C$3))</f>
        <v>20092.998</v>
      </c>
      <c r="Q83" s="13">
        <f>SUMIFS(CalcTbl[Total Expenses],CalcTbl[Property ID],$N83,CalcTbl[Month],IF(Dashboard!$C$3="All (Fiscal Year)","*",Dashboard!$C$3))</f>
        <v>10344.290000000001</v>
      </c>
      <c r="R83" s="13">
        <f t="shared" si="19"/>
        <v>9748.7079999999987</v>
      </c>
      <c r="S83" s="16">
        <f>_xlfn.XLOOKUP($N83,RatingsTbl[Property ID],RatingsTbl[Overall Rating])</f>
        <v>4.9666666666666668</v>
      </c>
      <c r="T83" s="23">
        <f t="shared" si="20"/>
        <v>246</v>
      </c>
      <c r="U83" s="23">
        <f t="shared" si="21"/>
        <v>18</v>
      </c>
      <c r="AG83" s="22">
        <f t="shared" si="22"/>
        <v>9748.7080079999996</v>
      </c>
      <c r="AH83">
        <f t="shared" si="23"/>
        <v>4.966674666666667</v>
      </c>
    </row>
    <row r="84" spans="1:34" x14ac:dyDescent="0.25">
      <c r="A84" s="10" t="str">
        <f>Revenue!A85</f>
        <v>P0007</v>
      </c>
      <c r="B84" s="10" t="str">
        <f>Revenue!B85</f>
        <v>Dec</v>
      </c>
      <c r="C84" s="11" t="str">
        <f t="shared" si="17"/>
        <v>P0007|Dec</v>
      </c>
      <c r="D84" s="12">
        <f>Revenue!J85</f>
        <v>5188.9034999999994</v>
      </c>
      <c r="E84" s="13">
        <f>_xlfn.XLOOKUP($C84,ExpensesTbl[Key],ExpensesTbl[Total Operating Expenses])</f>
        <v>1191.43</v>
      </c>
      <c r="F84" s="13">
        <f t="shared" si="18"/>
        <v>3997.4734999999991</v>
      </c>
      <c r="G84" s="11" t="str">
        <f>_xlfn.XLOOKUP($A84,PropertiesTbl[Property ID],PropertiesTbl[Property Name])</f>
        <v>Bearpaw Lodge</v>
      </c>
      <c r="N84" s="10" t="str">
        <f>Properties!A85</f>
        <v>P0081</v>
      </c>
      <c r="O84" s="11" t="str">
        <f>_xlfn.XLOOKUP($N84,PropertiesTbl[Property ID],PropertiesTbl[Property Name])</f>
        <v>Frost Villa</v>
      </c>
      <c r="P84" s="13">
        <f>SUMIFS(CalcTbl[Total Revenue],CalcTbl[Property ID],$N84,CalcTbl[Month],IF(Dashboard!$C$3="All (Fiscal Year)","*",Dashboard!$C$3))</f>
        <v>19322.110499999999</v>
      </c>
      <c r="Q84" s="13">
        <f>SUMIFS(CalcTbl[Total Expenses],CalcTbl[Property ID],$N84,CalcTbl[Month],IF(Dashboard!$C$3="All (Fiscal Year)","*",Dashboard!$C$3))</f>
        <v>9649.3700000000026</v>
      </c>
      <c r="R84" s="13">
        <f t="shared" si="19"/>
        <v>9672.7404999999962</v>
      </c>
      <c r="S84" s="16">
        <f>_xlfn.XLOOKUP($N84,RatingsTbl[Property ID],RatingsTbl[Overall Rating])</f>
        <v>2.73</v>
      </c>
      <c r="T84" s="23">
        <f t="shared" si="20"/>
        <v>249</v>
      </c>
      <c r="U84" s="23">
        <f t="shared" si="21"/>
        <v>300</v>
      </c>
      <c r="AG84" s="22">
        <f t="shared" si="22"/>
        <v>9672.7405080999961</v>
      </c>
      <c r="AH84">
        <f t="shared" si="23"/>
        <v>2.7300081</v>
      </c>
    </row>
    <row r="85" spans="1:34" x14ac:dyDescent="0.25">
      <c r="A85" s="10" t="str">
        <f>Revenue!A86</f>
        <v>P0007</v>
      </c>
      <c r="B85" s="10" t="str">
        <f>Revenue!B86</f>
        <v>Jan</v>
      </c>
      <c r="C85" s="11" t="str">
        <f t="shared" si="17"/>
        <v>P0007|Jan</v>
      </c>
      <c r="D85" s="12">
        <f>Revenue!J86</f>
        <v>3367.0510999999997</v>
      </c>
      <c r="E85" s="13">
        <f>_xlfn.XLOOKUP($C85,ExpensesTbl[Key],ExpensesTbl[Total Operating Expenses])</f>
        <v>998.21000000000083</v>
      </c>
      <c r="F85" s="13">
        <f t="shared" si="18"/>
        <v>2368.8410999999987</v>
      </c>
      <c r="G85" s="11" t="str">
        <f>_xlfn.XLOOKUP($A85,PropertiesTbl[Property ID],PropertiesTbl[Property Name])</f>
        <v>Bearpaw Lodge</v>
      </c>
      <c r="N85" s="10" t="str">
        <f>Properties!A86</f>
        <v>P0082</v>
      </c>
      <c r="O85" s="11" t="str">
        <f>_xlfn.XLOOKUP($N85,PropertiesTbl[Property ID],PropertiesTbl[Property Name])</f>
        <v>Highland Den</v>
      </c>
      <c r="P85" s="13">
        <f>SUMIFS(CalcTbl[Total Revenue],CalcTbl[Property ID],$N85,CalcTbl[Month],IF(Dashboard!$C$3="All (Fiscal Year)","*",Dashboard!$C$3))</f>
        <v>29512.7353</v>
      </c>
      <c r="Q85" s="13">
        <f>SUMIFS(CalcTbl[Total Expenses],CalcTbl[Property ID],$N85,CalcTbl[Month],IF(Dashboard!$C$3="All (Fiscal Year)","*",Dashboard!$C$3))</f>
        <v>12984.08</v>
      </c>
      <c r="R85" s="13">
        <f t="shared" si="19"/>
        <v>16528.655299999999</v>
      </c>
      <c r="S85" s="16">
        <f>_xlfn.XLOOKUP($N85,RatingsTbl[Property ID],RatingsTbl[Overall Rating])</f>
        <v>4.918333333333333</v>
      </c>
      <c r="T85" s="23">
        <f t="shared" si="20"/>
        <v>108</v>
      </c>
      <c r="U85" s="23">
        <f t="shared" si="21"/>
        <v>207</v>
      </c>
      <c r="AG85" s="22">
        <f t="shared" si="22"/>
        <v>16528.655308199999</v>
      </c>
      <c r="AH85">
        <f t="shared" si="23"/>
        <v>4.9183415333333329</v>
      </c>
    </row>
    <row r="86" spans="1:34" x14ac:dyDescent="0.25">
      <c r="A86" s="10" t="str">
        <f>Revenue!A87</f>
        <v>P0007</v>
      </c>
      <c r="B86" s="10" t="str">
        <f>Revenue!B87</f>
        <v>Feb</v>
      </c>
      <c r="C86" s="11" t="str">
        <f t="shared" si="17"/>
        <v>P0007|Feb</v>
      </c>
      <c r="D86" s="12">
        <f>Revenue!J87</f>
        <v>3488.7755999999999</v>
      </c>
      <c r="E86" s="13">
        <f>_xlfn.XLOOKUP($C86,ExpensesTbl[Key],ExpensesTbl[Total Operating Expenses])</f>
        <v>1101.2099999999996</v>
      </c>
      <c r="F86" s="13">
        <f t="shared" si="18"/>
        <v>2387.5656000000004</v>
      </c>
      <c r="G86" s="11" t="str">
        <f>_xlfn.XLOOKUP($A86,PropertiesTbl[Property ID],PropertiesTbl[Property Name])</f>
        <v>Bearpaw Lodge</v>
      </c>
      <c r="N86" s="10" t="str">
        <f>Properties!A87</f>
        <v>P0083</v>
      </c>
      <c r="O86" s="11" t="str">
        <f>_xlfn.XLOOKUP($N86,PropertiesTbl[Property ID],PropertiesTbl[Property Name])</f>
        <v>Silver Landing</v>
      </c>
      <c r="P86" s="13">
        <f>SUMIFS(CalcTbl[Total Revenue],CalcTbl[Property ID],$N86,CalcTbl[Month],IF(Dashboard!$C$3="All (Fiscal Year)","*",Dashboard!$C$3))</f>
        <v>26743.145199999999</v>
      </c>
      <c r="Q86" s="13">
        <f>SUMIFS(CalcTbl[Total Expenses],CalcTbl[Property ID],$N86,CalcTbl[Month],IF(Dashboard!$C$3="All (Fiscal Year)","*",Dashboard!$C$3))</f>
        <v>12831.820000000002</v>
      </c>
      <c r="R86" s="13">
        <f t="shared" si="19"/>
        <v>13911.325199999997</v>
      </c>
      <c r="S86" s="16">
        <f>_xlfn.XLOOKUP($N86,RatingsTbl[Property ID],RatingsTbl[Overall Rating])</f>
        <v>4.9433333333333342</v>
      </c>
      <c r="T86" s="23">
        <f t="shared" si="20"/>
        <v>155</v>
      </c>
      <c r="U86" s="23">
        <f t="shared" si="21"/>
        <v>94</v>
      </c>
      <c r="AG86" s="22">
        <f t="shared" si="22"/>
        <v>13911.325208299997</v>
      </c>
      <c r="AH86">
        <f t="shared" si="23"/>
        <v>4.9433416333333344</v>
      </c>
    </row>
    <row r="87" spans="1:34" x14ac:dyDescent="0.25">
      <c r="A87" s="10" t="str">
        <f>Revenue!A88</f>
        <v>P0007</v>
      </c>
      <c r="B87" s="10" t="str">
        <f>Revenue!B88</f>
        <v>Mar</v>
      </c>
      <c r="C87" s="11" t="str">
        <f t="shared" si="17"/>
        <v>P0007|Mar</v>
      </c>
      <c r="D87" s="12">
        <f>Revenue!J88</f>
        <v>2871.8563999999997</v>
      </c>
      <c r="E87" s="13">
        <f>_xlfn.XLOOKUP($C87,ExpensesTbl[Key],ExpensesTbl[Total Operating Expenses])</f>
        <v>962.7800000000002</v>
      </c>
      <c r="F87" s="13">
        <f t="shared" si="18"/>
        <v>1909.0763999999995</v>
      </c>
      <c r="G87" s="11" t="str">
        <f>_xlfn.XLOOKUP($A87,PropertiesTbl[Property ID],PropertiesTbl[Property Name])</f>
        <v>Bearpaw Lodge</v>
      </c>
      <c r="N87" s="10" t="str">
        <f>Properties!A88</f>
        <v>P0084</v>
      </c>
      <c r="O87" s="11" t="str">
        <f>_xlfn.XLOOKUP($N87,PropertiesTbl[Property ID],PropertiesTbl[Property Name])</f>
        <v>Highland Lodge</v>
      </c>
      <c r="P87" s="13">
        <f>SUMIFS(CalcTbl[Total Revenue],CalcTbl[Property ID],$N87,CalcTbl[Month],IF(Dashboard!$C$3="All (Fiscal Year)","*",Dashboard!$C$3))</f>
        <v>39545.188900000001</v>
      </c>
      <c r="Q87" s="13">
        <f>SUMIFS(CalcTbl[Total Expenses],CalcTbl[Property ID],$N87,CalcTbl[Month],IF(Dashboard!$C$3="All (Fiscal Year)","*",Dashboard!$C$3))</f>
        <v>16893.119999999995</v>
      </c>
      <c r="R87" s="13">
        <f t="shared" si="19"/>
        <v>22652.068900000006</v>
      </c>
      <c r="S87" s="16">
        <f>_xlfn.XLOOKUP($N87,RatingsTbl[Property ID],RatingsTbl[Overall Rating])</f>
        <v>4.9416666666666664</v>
      </c>
      <c r="T87" s="23">
        <f t="shared" si="20"/>
        <v>41</v>
      </c>
      <c r="U87" s="23">
        <f t="shared" si="21"/>
        <v>102</v>
      </c>
      <c r="AG87" s="22">
        <f t="shared" si="22"/>
        <v>22652.068908400004</v>
      </c>
      <c r="AH87">
        <f t="shared" si="23"/>
        <v>4.941675066666666</v>
      </c>
    </row>
    <row r="88" spans="1:34" x14ac:dyDescent="0.25">
      <c r="A88" s="10" t="str">
        <f>Revenue!A89</f>
        <v>P0008</v>
      </c>
      <c r="B88" s="10" t="str">
        <f>Revenue!B89</f>
        <v>Apr</v>
      </c>
      <c r="C88" s="11" t="str">
        <f t="shared" si="17"/>
        <v>P0008|Apr</v>
      </c>
      <c r="D88" s="12">
        <f>Revenue!J89</f>
        <v>575.86599999999999</v>
      </c>
      <c r="E88" s="13">
        <f>_xlfn.XLOOKUP($C88,ExpensesTbl[Key],ExpensesTbl[Total Operating Expenses])</f>
        <v>429.66000000000008</v>
      </c>
      <c r="F88" s="13">
        <f t="shared" si="18"/>
        <v>146.2059999999999</v>
      </c>
      <c r="G88" s="11" t="str">
        <f>_xlfn.XLOOKUP($A88,PropertiesTbl[Property ID],PropertiesTbl[Property Name])</f>
        <v>Alpine Overlook</v>
      </c>
      <c r="N88" s="10" t="str">
        <f>Properties!A89</f>
        <v>P0085</v>
      </c>
      <c r="O88" s="11" t="str">
        <f>_xlfn.XLOOKUP($N88,PropertiesTbl[Property ID],PropertiesTbl[Property Name])</f>
        <v>Trailside Perch</v>
      </c>
      <c r="P88" s="13">
        <f>SUMIFS(CalcTbl[Total Revenue],CalcTbl[Property ID],$N88,CalcTbl[Month],IF(Dashboard!$C$3="All (Fiscal Year)","*",Dashboard!$C$3))</f>
        <v>35662.852900000005</v>
      </c>
      <c r="Q88" s="13">
        <f>SUMIFS(CalcTbl[Total Expenses],CalcTbl[Property ID],$N88,CalcTbl[Month],IF(Dashboard!$C$3="All (Fiscal Year)","*",Dashboard!$C$3))</f>
        <v>16606.269999999997</v>
      </c>
      <c r="R88" s="13">
        <f t="shared" si="19"/>
        <v>19056.582900000009</v>
      </c>
      <c r="S88" s="16">
        <f>_xlfn.XLOOKUP($N88,RatingsTbl[Property ID],RatingsTbl[Overall Rating])</f>
        <v>4.956666666666667</v>
      </c>
      <c r="T88" s="23">
        <f t="shared" si="20"/>
        <v>81</v>
      </c>
      <c r="U88" s="23">
        <f t="shared" si="21"/>
        <v>40</v>
      </c>
      <c r="AG88" s="22">
        <f t="shared" si="22"/>
        <v>19056.582908500008</v>
      </c>
      <c r="AH88">
        <f t="shared" si="23"/>
        <v>4.9566751666666669</v>
      </c>
    </row>
    <row r="89" spans="1:34" x14ac:dyDescent="0.25">
      <c r="A89" s="10" t="str">
        <f>Revenue!A90</f>
        <v>P0008</v>
      </c>
      <c r="B89" s="10" t="str">
        <f>Revenue!B90</f>
        <v>May</v>
      </c>
      <c r="C89" s="11" t="str">
        <f t="shared" si="17"/>
        <v>P0008|May</v>
      </c>
      <c r="D89" s="12">
        <f>Revenue!J90</f>
        <v>732.38519999999994</v>
      </c>
      <c r="E89" s="13">
        <f>_xlfn.XLOOKUP($C89,ExpensesTbl[Key],ExpensesTbl[Total Operating Expenses])</f>
        <v>519.40000000000032</v>
      </c>
      <c r="F89" s="13">
        <f t="shared" si="18"/>
        <v>212.98519999999962</v>
      </c>
      <c r="G89" s="11" t="str">
        <f>_xlfn.XLOOKUP($A89,PropertiesTbl[Property ID],PropertiesTbl[Property Name])</f>
        <v>Alpine Overlook</v>
      </c>
      <c r="N89" s="10" t="str">
        <f>Properties!A90</f>
        <v>P0086</v>
      </c>
      <c r="O89" s="11" t="str">
        <f>_xlfn.XLOOKUP($N89,PropertiesTbl[Property ID],PropertiesTbl[Property Name])</f>
        <v>Lakeview Hollow</v>
      </c>
      <c r="P89" s="13">
        <f>SUMIFS(CalcTbl[Total Revenue],CalcTbl[Property ID],$N89,CalcTbl[Month],IF(Dashboard!$C$3="All (Fiscal Year)","*",Dashboard!$C$3))</f>
        <v>28603.942300000002</v>
      </c>
      <c r="Q89" s="13">
        <f>SUMIFS(CalcTbl[Total Expenses],CalcTbl[Property ID],$N89,CalcTbl[Month],IF(Dashboard!$C$3="All (Fiscal Year)","*",Dashboard!$C$3))</f>
        <v>13177.53</v>
      </c>
      <c r="R89" s="13">
        <f t="shared" si="19"/>
        <v>15426.412300000002</v>
      </c>
      <c r="S89" s="16">
        <f>_xlfn.XLOOKUP($N89,RatingsTbl[Property ID],RatingsTbl[Overall Rating])</f>
        <v>4.9433333333333334</v>
      </c>
      <c r="T89" s="23">
        <f t="shared" si="20"/>
        <v>123</v>
      </c>
      <c r="U89" s="23">
        <f t="shared" si="21"/>
        <v>93</v>
      </c>
      <c r="AG89" s="22">
        <f t="shared" si="22"/>
        <v>15426.412308600002</v>
      </c>
      <c r="AH89">
        <f t="shared" si="23"/>
        <v>4.9433419333333335</v>
      </c>
    </row>
    <row r="90" spans="1:34" x14ac:dyDescent="0.25">
      <c r="A90" s="10" t="str">
        <f>Revenue!A91</f>
        <v>P0008</v>
      </c>
      <c r="B90" s="10" t="str">
        <f>Revenue!B91</f>
        <v>Jun</v>
      </c>
      <c r="C90" s="11" t="str">
        <f t="shared" si="17"/>
        <v>P0008|Jun</v>
      </c>
      <c r="D90" s="12">
        <f>Revenue!J91</f>
        <v>786.29780000000005</v>
      </c>
      <c r="E90" s="13">
        <f>_xlfn.XLOOKUP($C90,ExpensesTbl[Key],ExpensesTbl[Total Operating Expenses])</f>
        <v>750.12000000000012</v>
      </c>
      <c r="F90" s="13">
        <f t="shared" si="18"/>
        <v>36.177799999999934</v>
      </c>
      <c r="G90" s="11" t="str">
        <f>_xlfn.XLOOKUP($A90,PropertiesTbl[Property ID],PropertiesTbl[Property Name])</f>
        <v>Alpine Overlook</v>
      </c>
      <c r="N90" s="10" t="str">
        <f>Properties!A91</f>
        <v>P0087</v>
      </c>
      <c r="O90" s="11" t="str">
        <f>_xlfn.XLOOKUP($N90,PropertiesTbl[Property ID],PropertiesTbl[Property Name])</f>
        <v>Whispering Refuge</v>
      </c>
      <c r="P90" s="13">
        <f>SUMIFS(CalcTbl[Total Revenue],CalcTbl[Property ID],$N90,CalcTbl[Month],IF(Dashboard!$C$3="All (Fiscal Year)","*",Dashboard!$C$3))</f>
        <v>27443.2791</v>
      </c>
      <c r="Q90" s="13">
        <f>SUMIFS(CalcTbl[Total Expenses],CalcTbl[Property ID],$N90,CalcTbl[Month],IF(Dashboard!$C$3="All (Fiscal Year)","*",Dashboard!$C$3))</f>
        <v>12983.2</v>
      </c>
      <c r="R90" s="13">
        <f t="shared" si="19"/>
        <v>14460.079099999999</v>
      </c>
      <c r="S90" s="16">
        <f>_xlfn.XLOOKUP($N90,RatingsTbl[Property ID],RatingsTbl[Overall Rating])</f>
        <v>4.9266666666666667</v>
      </c>
      <c r="T90" s="23">
        <f t="shared" si="20"/>
        <v>140</v>
      </c>
      <c r="U90" s="23">
        <f t="shared" si="21"/>
        <v>173</v>
      </c>
      <c r="AG90" s="22">
        <f t="shared" si="22"/>
        <v>14460.0791087</v>
      </c>
      <c r="AH90">
        <f t="shared" si="23"/>
        <v>4.9266753666666672</v>
      </c>
    </row>
    <row r="91" spans="1:34" x14ac:dyDescent="0.25">
      <c r="A91" s="10" t="str">
        <f>Revenue!A92</f>
        <v>P0008</v>
      </c>
      <c r="B91" s="10" t="str">
        <f>Revenue!B92</f>
        <v>Jul</v>
      </c>
      <c r="C91" s="11" t="str">
        <f t="shared" si="17"/>
        <v>P0008|Jul</v>
      </c>
      <c r="D91" s="12">
        <f>Revenue!J92</f>
        <v>1176.5269999999998</v>
      </c>
      <c r="E91" s="13">
        <f>_xlfn.XLOOKUP($C91,ExpensesTbl[Key],ExpensesTbl[Total Operating Expenses])</f>
        <v>891.59999999999991</v>
      </c>
      <c r="F91" s="13">
        <f t="shared" si="18"/>
        <v>284.92699999999991</v>
      </c>
      <c r="G91" s="11" t="str">
        <f>_xlfn.XLOOKUP($A91,PropertiesTbl[Property ID],PropertiesTbl[Property Name])</f>
        <v>Alpine Overlook</v>
      </c>
      <c r="N91" s="10" t="str">
        <f>Properties!A92</f>
        <v>P0088</v>
      </c>
      <c r="O91" s="11" t="str">
        <f>_xlfn.XLOOKUP($N91,PropertiesTbl[Property ID],PropertiesTbl[Property Name])</f>
        <v>Cedar Escape</v>
      </c>
      <c r="P91" s="13">
        <f>SUMIFS(CalcTbl[Total Revenue],CalcTbl[Property ID],$N91,CalcTbl[Month],IF(Dashboard!$C$3="All (Fiscal Year)","*",Dashboard!$C$3))</f>
        <v>37335.422200000001</v>
      </c>
      <c r="Q91" s="13">
        <f>SUMIFS(CalcTbl[Total Expenses],CalcTbl[Property ID],$N91,CalcTbl[Month],IF(Dashboard!$C$3="All (Fiscal Year)","*",Dashboard!$C$3))</f>
        <v>17020.009999999991</v>
      </c>
      <c r="R91" s="13">
        <f t="shared" si="19"/>
        <v>20315.41220000001</v>
      </c>
      <c r="S91" s="16">
        <f>_xlfn.XLOOKUP($N91,RatingsTbl[Property ID],RatingsTbl[Overall Rating])</f>
        <v>4.9649999999999999</v>
      </c>
      <c r="T91" s="23">
        <f t="shared" si="20"/>
        <v>66</v>
      </c>
      <c r="U91" s="23">
        <f t="shared" si="21"/>
        <v>20</v>
      </c>
      <c r="AG91" s="22">
        <f t="shared" si="22"/>
        <v>20315.412208800011</v>
      </c>
      <c r="AH91">
        <f t="shared" si="23"/>
        <v>4.9650087999999997</v>
      </c>
    </row>
    <row r="92" spans="1:34" x14ac:dyDescent="0.25">
      <c r="A92" s="10" t="str">
        <f>Revenue!A93</f>
        <v>P0008</v>
      </c>
      <c r="B92" s="10" t="str">
        <f>Revenue!B93</f>
        <v>Aug</v>
      </c>
      <c r="C92" s="11" t="str">
        <f t="shared" si="17"/>
        <v>P0008|Aug</v>
      </c>
      <c r="D92" s="12">
        <f>Revenue!J93</f>
        <v>1286.5929000000001</v>
      </c>
      <c r="E92" s="13">
        <f>_xlfn.XLOOKUP($C92,ExpensesTbl[Key],ExpensesTbl[Total Operating Expenses])</f>
        <v>983.91000000000008</v>
      </c>
      <c r="F92" s="13">
        <f t="shared" si="18"/>
        <v>302.68290000000002</v>
      </c>
      <c r="G92" s="11" t="str">
        <f>_xlfn.XLOOKUP($A92,PropertiesTbl[Property ID],PropertiesTbl[Property Name])</f>
        <v>Alpine Overlook</v>
      </c>
      <c r="N92" s="10" t="str">
        <f>Properties!A93</f>
        <v>P0089</v>
      </c>
      <c r="O92" s="11" t="str">
        <f>_xlfn.XLOOKUP($N92,PropertiesTbl[Property ID],PropertiesTbl[Property Name])</f>
        <v>Alpine Escape</v>
      </c>
      <c r="P92" s="13">
        <f>SUMIFS(CalcTbl[Total Revenue],CalcTbl[Property ID],$N92,CalcTbl[Month],IF(Dashboard!$C$3="All (Fiscal Year)","*",Dashboard!$C$3))</f>
        <v>41787.984800000006</v>
      </c>
      <c r="Q92" s="13">
        <f>SUMIFS(CalcTbl[Total Expenses],CalcTbl[Property ID],$N92,CalcTbl[Month],IF(Dashboard!$C$3="All (Fiscal Year)","*",Dashboard!$C$3))</f>
        <v>19591.699999999997</v>
      </c>
      <c r="R92" s="13">
        <f t="shared" si="19"/>
        <v>22196.284800000009</v>
      </c>
      <c r="S92" s="16">
        <f>_xlfn.XLOOKUP($N92,RatingsTbl[Property ID],RatingsTbl[Overall Rating])</f>
        <v>4.9633333333333338</v>
      </c>
      <c r="T92" s="23">
        <f t="shared" si="20"/>
        <v>47</v>
      </c>
      <c r="U92" s="23">
        <f t="shared" si="21"/>
        <v>22</v>
      </c>
      <c r="AG92" s="22">
        <f t="shared" si="22"/>
        <v>22196.284808900007</v>
      </c>
      <c r="AH92">
        <f t="shared" si="23"/>
        <v>4.9633422333333339</v>
      </c>
    </row>
    <row r="93" spans="1:34" x14ac:dyDescent="0.25">
      <c r="A93" s="10" t="str">
        <f>Revenue!A94</f>
        <v>P0008</v>
      </c>
      <c r="B93" s="10" t="str">
        <f>Revenue!B94</f>
        <v>Sep</v>
      </c>
      <c r="C93" s="11" t="str">
        <f t="shared" si="17"/>
        <v>P0008|Sep</v>
      </c>
      <c r="D93" s="12">
        <f>Revenue!J94</f>
        <v>633.89139999999998</v>
      </c>
      <c r="E93" s="13">
        <f>_xlfn.XLOOKUP($C93,ExpensesTbl[Key],ExpensesTbl[Total Operating Expenses])</f>
        <v>480.54999999999984</v>
      </c>
      <c r="F93" s="13">
        <f t="shared" si="18"/>
        <v>153.34140000000014</v>
      </c>
      <c r="G93" s="11" t="str">
        <f>_xlfn.XLOOKUP($A93,PropertiesTbl[Property ID],PropertiesTbl[Property Name])</f>
        <v>Alpine Overlook</v>
      </c>
      <c r="N93" s="10" t="str">
        <f>Properties!A94</f>
        <v>P0090</v>
      </c>
      <c r="O93" s="11" t="str">
        <f>_xlfn.XLOOKUP($N93,PropertiesTbl[Property ID],PropertiesTbl[Property Name])</f>
        <v>Trailside Haven</v>
      </c>
      <c r="P93" s="13">
        <f>SUMIFS(CalcTbl[Total Revenue],CalcTbl[Property ID],$N93,CalcTbl[Month],IF(Dashboard!$C$3="All (Fiscal Year)","*",Dashboard!$C$3))</f>
        <v>34586.342000000004</v>
      </c>
      <c r="Q93" s="13">
        <f>SUMIFS(CalcTbl[Total Expenses],CalcTbl[Property ID],$N93,CalcTbl[Month],IF(Dashboard!$C$3="All (Fiscal Year)","*",Dashboard!$C$3))</f>
        <v>16593.019999999997</v>
      </c>
      <c r="R93" s="13">
        <f t="shared" si="19"/>
        <v>17993.322000000007</v>
      </c>
      <c r="S93" s="16">
        <f>_xlfn.XLOOKUP($N93,RatingsTbl[Property ID],RatingsTbl[Overall Rating])</f>
        <v>4.9349999999999996</v>
      </c>
      <c r="T93" s="23">
        <f t="shared" si="20"/>
        <v>91</v>
      </c>
      <c r="U93" s="23">
        <f t="shared" si="21"/>
        <v>134</v>
      </c>
      <c r="AG93" s="22">
        <f t="shared" si="22"/>
        <v>17993.322009000007</v>
      </c>
      <c r="AH93">
        <f t="shared" si="23"/>
        <v>4.935009</v>
      </c>
    </row>
    <row r="94" spans="1:34" x14ac:dyDescent="0.25">
      <c r="A94" s="10" t="str">
        <f>Revenue!A95</f>
        <v>P0008</v>
      </c>
      <c r="B94" s="10" t="str">
        <f>Revenue!B95</f>
        <v>Oct</v>
      </c>
      <c r="C94" s="11" t="str">
        <f t="shared" si="17"/>
        <v>P0008|Oct</v>
      </c>
      <c r="D94" s="12">
        <f>Revenue!J95</f>
        <v>696.22360000000003</v>
      </c>
      <c r="E94" s="13">
        <f>_xlfn.XLOOKUP($C94,ExpensesTbl[Key],ExpensesTbl[Total Operating Expenses])</f>
        <v>459.26999999999953</v>
      </c>
      <c r="F94" s="13">
        <f t="shared" si="18"/>
        <v>236.95360000000051</v>
      </c>
      <c r="G94" s="11" t="str">
        <f>_xlfn.XLOOKUP($A94,PropertiesTbl[Property ID],PropertiesTbl[Property Name])</f>
        <v>Alpine Overlook</v>
      </c>
      <c r="N94" s="10" t="str">
        <f>Properties!A95</f>
        <v>P0091</v>
      </c>
      <c r="O94" s="11" t="str">
        <f>_xlfn.XLOOKUP($N94,PropertiesTbl[Property ID],PropertiesTbl[Property Name])</f>
        <v>Lakeview House</v>
      </c>
      <c r="P94" s="13">
        <f>SUMIFS(CalcTbl[Total Revenue],CalcTbl[Property ID],$N94,CalcTbl[Month],IF(Dashboard!$C$3="All (Fiscal Year)","*",Dashboard!$C$3))</f>
        <v>30286.459800000001</v>
      </c>
      <c r="Q94" s="13">
        <f>SUMIFS(CalcTbl[Total Expenses],CalcTbl[Property ID],$N94,CalcTbl[Month],IF(Dashboard!$C$3="All (Fiscal Year)","*",Dashboard!$C$3))</f>
        <v>15914.870000000003</v>
      </c>
      <c r="R94" s="13">
        <f t="shared" si="19"/>
        <v>14371.589799999998</v>
      </c>
      <c r="S94" s="16">
        <f>_xlfn.XLOOKUP($N94,RatingsTbl[Property ID],RatingsTbl[Overall Rating])</f>
        <v>4.9366666666666665</v>
      </c>
      <c r="T94" s="23">
        <f t="shared" si="20"/>
        <v>143</v>
      </c>
      <c r="U94" s="23">
        <f t="shared" si="21"/>
        <v>127</v>
      </c>
      <c r="AG94" s="22">
        <f t="shared" si="22"/>
        <v>14371.589809099998</v>
      </c>
      <c r="AH94">
        <f t="shared" si="23"/>
        <v>4.9366757666666663</v>
      </c>
    </row>
    <row r="95" spans="1:34" x14ac:dyDescent="0.25">
      <c r="A95" s="10" t="str">
        <f>Revenue!A96</f>
        <v>P0008</v>
      </c>
      <c r="B95" s="10" t="str">
        <f>Revenue!B96</f>
        <v>Nov</v>
      </c>
      <c r="C95" s="11" t="str">
        <f t="shared" si="17"/>
        <v>P0008|Nov</v>
      </c>
      <c r="D95" s="12">
        <f>Revenue!J96</f>
        <v>673.75840000000005</v>
      </c>
      <c r="E95" s="13">
        <f>_xlfn.XLOOKUP($C95,ExpensesTbl[Key],ExpensesTbl[Total Operating Expenses])</f>
        <v>463.97</v>
      </c>
      <c r="F95" s="13">
        <f t="shared" si="18"/>
        <v>209.78840000000002</v>
      </c>
      <c r="G95" s="11" t="str">
        <f>_xlfn.XLOOKUP($A95,PropertiesTbl[Property ID],PropertiesTbl[Property Name])</f>
        <v>Alpine Overlook</v>
      </c>
      <c r="N95" s="10" t="str">
        <f>Properties!A96</f>
        <v>P0092</v>
      </c>
      <c r="O95" s="11" t="str">
        <f>_xlfn.XLOOKUP($N95,PropertiesTbl[Property ID],PropertiesTbl[Property Name])</f>
        <v>Lakeview Retreat</v>
      </c>
      <c r="P95" s="13">
        <f>SUMIFS(CalcTbl[Total Revenue],CalcTbl[Property ID],$N95,CalcTbl[Month],IF(Dashboard!$C$3="All (Fiscal Year)","*",Dashboard!$C$3))</f>
        <v>36577.498800000001</v>
      </c>
      <c r="Q95" s="13">
        <f>SUMIFS(CalcTbl[Total Expenses],CalcTbl[Property ID],$N95,CalcTbl[Month],IF(Dashboard!$C$3="All (Fiscal Year)","*",Dashboard!$C$3))</f>
        <v>18826.970000000005</v>
      </c>
      <c r="R95" s="13">
        <f t="shared" si="19"/>
        <v>17750.528799999996</v>
      </c>
      <c r="S95" s="16">
        <f>_xlfn.XLOOKUP($N95,RatingsTbl[Property ID],RatingsTbl[Overall Rating])</f>
        <v>2.7816666666666667</v>
      </c>
      <c r="T95" s="23">
        <f t="shared" si="20"/>
        <v>92</v>
      </c>
      <c r="U95" s="23">
        <f t="shared" si="21"/>
        <v>299</v>
      </c>
      <c r="AG95" s="22">
        <f t="shared" si="22"/>
        <v>17750.528809199997</v>
      </c>
      <c r="AH95">
        <f t="shared" si="23"/>
        <v>2.7816758666666668</v>
      </c>
    </row>
    <row r="96" spans="1:34" x14ac:dyDescent="0.25">
      <c r="A96" s="10" t="str">
        <f>Revenue!A97</f>
        <v>P0008</v>
      </c>
      <c r="B96" s="10" t="str">
        <f>Revenue!B97</f>
        <v>Dec</v>
      </c>
      <c r="C96" s="11" t="str">
        <f t="shared" si="17"/>
        <v>P0008|Dec</v>
      </c>
      <c r="D96" s="12">
        <f>Revenue!J97</f>
        <v>2330.8137000000002</v>
      </c>
      <c r="E96" s="13">
        <f>_xlfn.XLOOKUP($C96,ExpensesTbl[Key],ExpensesTbl[Total Operating Expenses])</f>
        <v>691.27000000000032</v>
      </c>
      <c r="F96" s="13">
        <f t="shared" si="18"/>
        <v>1639.5436999999997</v>
      </c>
      <c r="G96" s="11" t="str">
        <f>_xlfn.XLOOKUP($A96,PropertiesTbl[Property ID],PropertiesTbl[Property Name])</f>
        <v>Alpine Overlook</v>
      </c>
      <c r="N96" s="10" t="str">
        <f>Properties!A97</f>
        <v>P0093</v>
      </c>
      <c r="O96" s="11" t="str">
        <f>_xlfn.XLOOKUP($N96,PropertiesTbl[Property ID],PropertiesTbl[Property Name])</f>
        <v>Evergreen Hideaway</v>
      </c>
      <c r="P96" s="13">
        <f>SUMIFS(CalcTbl[Total Revenue],CalcTbl[Property ID],$N96,CalcTbl[Month],IF(Dashboard!$C$3="All (Fiscal Year)","*",Dashboard!$C$3))</f>
        <v>15808.956400000001</v>
      </c>
      <c r="Q96" s="13">
        <f>SUMIFS(CalcTbl[Total Expenses],CalcTbl[Property ID],$N96,CalcTbl[Month],IF(Dashboard!$C$3="All (Fiscal Year)","*",Dashboard!$C$3))</f>
        <v>7436.1999999999971</v>
      </c>
      <c r="R96" s="13">
        <f t="shared" si="19"/>
        <v>8372.7564000000039</v>
      </c>
      <c r="S96" s="16">
        <f>_xlfn.XLOOKUP($N96,RatingsTbl[Property ID],RatingsTbl[Overall Rating])</f>
        <v>4.958333333333333</v>
      </c>
      <c r="T96" s="23">
        <f t="shared" si="20"/>
        <v>268</v>
      </c>
      <c r="U96" s="23">
        <f t="shared" si="21"/>
        <v>37</v>
      </c>
      <c r="AG96" s="22">
        <f t="shared" si="22"/>
        <v>8372.7564093000037</v>
      </c>
      <c r="AH96">
        <f t="shared" si="23"/>
        <v>4.9583426333333334</v>
      </c>
    </row>
    <row r="97" spans="1:34" x14ac:dyDescent="0.25">
      <c r="A97" s="10" t="str">
        <f>Revenue!A98</f>
        <v>P0008</v>
      </c>
      <c r="B97" s="10" t="str">
        <f>Revenue!B98</f>
        <v>Jan</v>
      </c>
      <c r="C97" s="11" t="str">
        <f t="shared" si="17"/>
        <v>P0008|Jan</v>
      </c>
      <c r="D97" s="12">
        <f>Revenue!J98</f>
        <v>2150.3646000000003</v>
      </c>
      <c r="E97" s="13">
        <f>_xlfn.XLOOKUP($C97,ExpensesTbl[Key],ExpensesTbl[Total Operating Expenses])</f>
        <v>698.43999999999983</v>
      </c>
      <c r="F97" s="13">
        <f t="shared" si="18"/>
        <v>1451.9246000000005</v>
      </c>
      <c r="G97" s="11" t="str">
        <f>_xlfn.XLOOKUP($A97,PropertiesTbl[Property ID],PropertiesTbl[Property Name])</f>
        <v>Alpine Overlook</v>
      </c>
      <c r="N97" s="10" t="str">
        <f>Properties!A98</f>
        <v>P0094</v>
      </c>
      <c r="O97" s="11" t="str">
        <f>_xlfn.XLOOKUP($N97,PropertiesTbl[Property ID],PropertiesTbl[Property Name])</f>
        <v>Frost Chalet</v>
      </c>
      <c r="P97" s="13">
        <f>SUMIFS(CalcTbl[Total Revenue],CalcTbl[Property ID],$N97,CalcTbl[Month],IF(Dashboard!$C$3="All (Fiscal Year)","*",Dashboard!$C$3))</f>
        <v>38632.987000000001</v>
      </c>
      <c r="Q97" s="13">
        <f>SUMIFS(CalcTbl[Total Expenses],CalcTbl[Property ID],$N97,CalcTbl[Month],IF(Dashboard!$C$3="All (Fiscal Year)","*",Dashboard!$C$3))</f>
        <v>18832.949999999997</v>
      </c>
      <c r="R97" s="13">
        <f t="shared" si="19"/>
        <v>19800.037000000004</v>
      </c>
      <c r="S97" s="16">
        <f>_xlfn.XLOOKUP($N97,RatingsTbl[Property ID],RatingsTbl[Overall Rating])</f>
        <v>4.9016666666666664</v>
      </c>
      <c r="T97" s="23">
        <f t="shared" si="20"/>
        <v>72</v>
      </c>
      <c r="U97" s="23">
        <f t="shared" si="21"/>
        <v>254</v>
      </c>
      <c r="AG97" s="22">
        <f t="shared" si="22"/>
        <v>19800.037009400003</v>
      </c>
      <c r="AH97">
        <f t="shared" si="23"/>
        <v>4.9016760666666661</v>
      </c>
    </row>
    <row r="98" spans="1:34" x14ac:dyDescent="0.25">
      <c r="A98" s="10" t="str">
        <f>Revenue!A99</f>
        <v>P0008</v>
      </c>
      <c r="B98" s="10" t="str">
        <f>Revenue!B99</f>
        <v>Feb</v>
      </c>
      <c r="C98" s="11" t="str">
        <f t="shared" si="17"/>
        <v>P0008|Feb</v>
      </c>
      <c r="D98" s="12">
        <f>Revenue!J99</f>
        <v>1618.011</v>
      </c>
      <c r="E98" s="13">
        <f>_xlfn.XLOOKUP($C98,ExpensesTbl[Key],ExpensesTbl[Total Operating Expenses])</f>
        <v>626.47999999999968</v>
      </c>
      <c r="F98" s="13">
        <f t="shared" si="18"/>
        <v>991.53100000000029</v>
      </c>
      <c r="G98" s="11" t="str">
        <f>_xlfn.XLOOKUP($A98,PropertiesTbl[Property ID],PropertiesTbl[Property Name])</f>
        <v>Alpine Overlook</v>
      </c>
      <c r="N98" s="10" t="str">
        <f>Properties!A99</f>
        <v>P0095</v>
      </c>
      <c r="O98" s="11" t="str">
        <f>_xlfn.XLOOKUP($N98,PropertiesTbl[Property ID],PropertiesTbl[Property Name])</f>
        <v>Forest Point</v>
      </c>
      <c r="P98" s="13">
        <f>SUMIFS(CalcTbl[Total Revenue],CalcTbl[Property ID],$N98,CalcTbl[Month],IF(Dashboard!$C$3="All (Fiscal Year)","*",Dashboard!$C$3))</f>
        <v>21125.292700000002</v>
      </c>
      <c r="Q98" s="13">
        <f>SUMIFS(CalcTbl[Total Expenses],CalcTbl[Property ID],$N98,CalcTbl[Month],IF(Dashboard!$C$3="All (Fiscal Year)","*",Dashboard!$C$3))</f>
        <v>10341.690000000002</v>
      </c>
      <c r="R98" s="13">
        <f t="shared" si="19"/>
        <v>10783.602699999999</v>
      </c>
      <c r="S98" s="16">
        <f>_xlfn.XLOOKUP($N98,RatingsTbl[Property ID],RatingsTbl[Overall Rating])</f>
        <v>4.9366666666666665</v>
      </c>
      <c r="T98" s="23">
        <f t="shared" si="20"/>
        <v>222</v>
      </c>
      <c r="U98" s="23">
        <f t="shared" si="21"/>
        <v>126</v>
      </c>
      <c r="AG98" s="22">
        <f t="shared" si="22"/>
        <v>10783.602709499999</v>
      </c>
      <c r="AH98">
        <f t="shared" si="23"/>
        <v>4.9366761666666665</v>
      </c>
    </row>
    <row r="99" spans="1:34" x14ac:dyDescent="0.25">
      <c r="A99" s="10" t="str">
        <f>Revenue!A100</f>
        <v>P0008</v>
      </c>
      <c r="B99" s="10" t="str">
        <f>Revenue!B100</f>
        <v>Mar</v>
      </c>
      <c r="C99" s="11" t="str">
        <f t="shared" si="17"/>
        <v>P0008|Mar</v>
      </c>
      <c r="D99" s="12">
        <f>Revenue!J100</f>
        <v>1575.8935999999999</v>
      </c>
      <c r="E99" s="13">
        <f>_xlfn.XLOOKUP($C99,ExpensesTbl[Key],ExpensesTbl[Total Operating Expenses])</f>
        <v>610.63000000000034</v>
      </c>
      <c r="F99" s="13">
        <f t="shared" si="18"/>
        <v>965.26359999999954</v>
      </c>
      <c r="G99" s="11" t="str">
        <f>_xlfn.XLOOKUP($A99,PropertiesTbl[Property ID],PropertiesTbl[Property Name])</f>
        <v>Alpine Overlook</v>
      </c>
      <c r="N99" s="10" t="str">
        <f>Properties!A100</f>
        <v>P0096</v>
      </c>
      <c r="O99" s="11" t="str">
        <f>_xlfn.XLOOKUP($N99,PropertiesTbl[Property ID],PropertiesTbl[Property Name])</f>
        <v>Pine Cabin</v>
      </c>
      <c r="P99" s="13">
        <f>SUMIFS(CalcTbl[Total Revenue],CalcTbl[Property ID],$N99,CalcTbl[Month],IF(Dashboard!$C$3="All (Fiscal Year)","*",Dashboard!$C$3))</f>
        <v>27537.349699999999</v>
      </c>
      <c r="Q99" s="13">
        <f>SUMIFS(CalcTbl[Total Expenses],CalcTbl[Property ID],$N99,CalcTbl[Month],IF(Dashboard!$C$3="All (Fiscal Year)","*",Dashboard!$C$3))</f>
        <v>13084.42</v>
      </c>
      <c r="R99" s="13">
        <f t="shared" si="19"/>
        <v>14452.929699999999</v>
      </c>
      <c r="S99" s="16">
        <f>_xlfn.XLOOKUP($N99,RatingsTbl[Property ID],RatingsTbl[Overall Rating])</f>
        <v>4.9383333333333335</v>
      </c>
      <c r="T99" s="23">
        <f t="shared" si="20"/>
        <v>141</v>
      </c>
      <c r="U99" s="23">
        <f t="shared" si="21"/>
        <v>116</v>
      </c>
      <c r="AG99" s="22">
        <f t="shared" si="22"/>
        <v>14452.929709599999</v>
      </c>
      <c r="AH99">
        <f t="shared" si="23"/>
        <v>4.9383429333333337</v>
      </c>
    </row>
    <row r="100" spans="1:34" x14ac:dyDescent="0.25">
      <c r="A100" s="10" t="str">
        <f>Revenue!A101</f>
        <v>P0009</v>
      </c>
      <c r="B100" s="10" t="str">
        <f>Revenue!B101</f>
        <v>Apr</v>
      </c>
      <c r="C100" s="11" t="str">
        <f t="shared" si="17"/>
        <v>P0009|Apr</v>
      </c>
      <c r="D100" s="12">
        <f>Revenue!J101</f>
        <v>902.43239999999992</v>
      </c>
      <c r="E100" s="13">
        <f>_xlfn.XLOOKUP($C100,ExpensesTbl[Key],ExpensesTbl[Total Operating Expenses])</f>
        <v>532.01000000000022</v>
      </c>
      <c r="F100" s="13">
        <f t="shared" si="18"/>
        <v>370.4223999999997</v>
      </c>
      <c r="G100" s="11" t="str">
        <f>_xlfn.XLOOKUP($A100,PropertiesTbl[Property ID],PropertiesTbl[Property Name])</f>
        <v>Ridge Cabin</v>
      </c>
      <c r="N100" s="10" t="str">
        <f>Properties!A101</f>
        <v>P0097</v>
      </c>
      <c r="O100" s="11" t="str">
        <f>_xlfn.XLOOKUP($N100,PropertiesTbl[Property ID],PropertiesTbl[Property Name])</f>
        <v>Juniper Escape</v>
      </c>
      <c r="P100" s="13">
        <f>SUMIFS(CalcTbl[Total Revenue],CalcTbl[Property ID],$N100,CalcTbl[Month],IF(Dashboard!$C$3="All (Fiscal Year)","*",Dashboard!$C$3))</f>
        <v>71023.742100000003</v>
      </c>
      <c r="Q100" s="13">
        <f>SUMIFS(CalcTbl[Total Expenses],CalcTbl[Property ID],$N100,CalcTbl[Month],IF(Dashboard!$C$3="All (Fiscal Year)","*",Dashboard!$C$3))</f>
        <v>16491.849999999995</v>
      </c>
      <c r="R100" s="13">
        <f t="shared" si="19"/>
        <v>54531.892100000012</v>
      </c>
      <c r="S100" s="16">
        <f>_xlfn.XLOOKUP($N100,RatingsTbl[Property ID],RatingsTbl[Overall Rating])</f>
        <v>4.95</v>
      </c>
      <c r="T100" s="23">
        <f t="shared" si="20"/>
        <v>5</v>
      </c>
      <c r="U100" s="23">
        <f t="shared" si="21"/>
        <v>66</v>
      </c>
      <c r="AG100" s="22">
        <f t="shared" si="22"/>
        <v>54531.892109700013</v>
      </c>
      <c r="AH100">
        <f t="shared" si="23"/>
        <v>4.9500096999999998</v>
      </c>
    </row>
    <row r="101" spans="1:34" x14ac:dyDescent="0.25">
      <c r="A101" s="10" t="str">
        <f>Revenue!A102</f>
        <v>P0009</v>
      </c>
      <c r="B101" s="10" t="str">
        <f>Revenue!B102</f>
        <v>May</v>
      </c>
      <c r="C101" s="11" t="str">
        <f t="shared" si="17"/>
        <v>P0009|May</v>
      </c>
      <c r="D101" s="12">
        <f>Revenue!J102</f>
        <v>1129.8974000000001</v>
      </c>
      <c r="E101" s="13">
        <f>_xlfn.XLOOKUP($C101,ExpensesTbl[Key],ExpensesTbl[Total Operating Expenses])</f>
        <v>727.31999999999994</v>
      </c>
      <c r="F101" s="13">
        <f t="shared" si="18"/>
        <v>402.57740000000013</v>
      </c>
      <c r="G101" s="11" t="str">
        <f>_xlfn.XLOOKUP($A101,PropertiesTbl[Property ID],PropertiesTbl[Property Name])</f>
        <v>Ridge Cabin</v>
      </c>
      <c r="N101" s="10" t="str">
        <f>Properties!A102</f>
        <v>P0098</v>
      </c>
      <c r="O101" s="11" t="str">
        <f>_xlfn.XLOOKUP($N101,PropertiesTbl[Property ID],PropertiesTbl[Property Name])</f>
        <v>Highland Refuge</v>
      </c>
      <c r="P101" s="13">
        <f>SUMIFS(CalcTbl[Total Revenue],CalcTbl[Property ID],$N101,CalcTbl[Month],IF(Dashboard!$C$3="All (Fiscal Year)","*",Dashboard!$C$3))</f>
        <v>38465.758399999999</v>
      </c>
      <c r="Q101" s="13">
        <f>SUMIFS(CalcTbl[Total Expenses],CalcTbl[Property ID],$N101,CalcTbl[Month],IF(Dashboard!$C$3="All (Fiscal Year)","*",Dashboard!$C$3))</f>
        <v>16379.010000000004</v>
      </c>
      <c r="R101" s="13">
        <f t="shared" si="19"/>
        <v>22086.748399999997</v>
      </c>
      <c r="S101" s="16">
        <f>_xlfn.XLOOKUP($N101,RatingsTbl[Property ID],RatingsTbl[Overall Rating])</f>
        <v>4.9483333333333333</v>
      </c>
      <c r="T101" s="23">
        <f t="shared" si="20"/>
        <v>49</v>
      </c>
      <c r="U101" s="23">
        <f t="shared" si="21"/>
        <v>76</v>
      </c>
      <c r="AG101" s="22">
        <f t="shared" si="22"/>
        <v>22086.748409799995</v>
      </c>
      <c r="AH101">
        <f t="shared" si="23"/>
        <v>4.9483431333333332</v>
      </c>
    </row>
    <row r="102" spans="1:34" x14ac:dyDescent="0.25">
      <c r="A102" s="10" t="str">
        <f>Revenue!A103</f>
        <v>P0009</v>
      </c>
      <c r="B102" s="10" t="str">
        <f>Revenue!B103</f>
        <v>Jun</v>
      </c>
      <c r="C102" s="11" t="str">
        <f t="shared" si="17"/>
        <v>P0009|Jun</v>
      </c>
      <c r="D102" s="12">
        <f>Revenue!J103</f>
        <v>1315.3031999999998</v>
      </c>
      <c r="E102" s="13">
        <f>_xlfn.XLOOKUP($C102,ExpensesTbl[Key],ExpensesTbl[Total Operating Expenses])</f>
        <v>916.24</v>
      </c>
      <c r="F102" s="13">
        <f t="shared" si="18"/>
        <v>399.06319999999982</v>
      </c>
      <c r="G102" s="11" t="str">
        <f>_xlfn.XLOOKUP($A102,PropertiesTbl[Property ID],PropertiesTbl[Property Name])</f>
        <v>Ridge Cabin</v>
      </c>
      <c r="N102" s="10" t="str">
        <f>Properties!A103</f>
        <v>P0099</v>
      </c>
      <c r="O102" s="11" t="str">
        <f>_xlfn.XLOOKUP($N102,PropertiesTbl[Property ID],PropertiesTbl[Property Name])</f>
        <v>Timber Cottage</v>
      </c>
      <c r="P102" s="13">
        <f>SUMIFS(CalcTbl[Total Revenue],CalcTbl[Property ID],$N102,CalcTbl[Month],IF(Dashboard!$C$3="All (Fiscal Year)","*",Dashboard!$C$3))</f>
        <v>18779.844299999997</v>
      </c>
      <c r="Q102" s="13">
        <f>SUMIFS(CalcTbl[Total Expenses],CalcTbl[Property ID],$N102,CalcTbl[Month],IF(Dashboard!$C$3="All (Fiscal Year)","*",Dashboard!$C$3))</f>
        <v>10536.499999999998</v>
      </c>
      <c r="R102" s="13">
        <f t="shared" si="19"/>
        <v>8243.3442999999988</v>
      </c>
      <c r="S102" s="16">
        <f>_xlfn.XLOOKUP($N102,RatingsTbl[Property ID],RatingsTbl[Overall Rating])</f>
        <v>4.8766666666666669</v>
      </c>
      <c r="T102" s="23">
        <f t="shared" si="20"/>
        <v>271</v>
      </c>
      <c r="U102" s="23">
        <f t="shared" si="21"/>
        <v>274</v>
      </c>
      <c r="AG102" s="22">
        <f t="shared" si="22"/>
        <v>8243.3443098999996</v>
      </c>
      <c r="AH102">
        <f t="shared" si="23"/>
        <v>4.8766765666666672</v>
      </c>
    </row>
    <row r="103" spans="1:34" x14ac:dyDescent="0.25">
      <c r="A103" s="10" t="str">
        <f>Revenue!A104</f>
        <v>P0009</v>
      </c>
      <c r="B103" s="10" t="str">
        <f>Revenue!B104</f>
        <v>Jul</v>
      </c>
      <c r="C103" s="11" t="str">
        <f t="shared" si="17"/>
        <v>P0009|Jul</v>
      </c>
      <c r="D103" s="12">
        <f>Revenue!J104</f>
        <v>2023.1329000000001</v>
      </c>
      <c r="E103" s="13">
        <f>_xlfn.XLOOKUP($C103,ExpensesTbl[Key],ExpensesTbl[Total Operating Expenses])</f>
        <v>1450.6299999999999</v>
      </c>
      <c r="F103" s="13">
        <f t="shared" si="18"/>
        <v>572.50290000000018</v>
      </c>
      <c r="G103" s="11" t="str">
        <f>_xlfn.XLOOKUP($A103,PropertiesTbl[Property ID],PropertiesTbl[Property Name])</f>
        <v>Ridge Cabin</v>
      </c>
      <c r="N103" s="10" t="str">
        <f>Properties!A104</f>
        <v>P0100</v>
      </c>
      <c r="O103" s="11" t="str">
        <f>_xlfn.XLOOKUP($N103,PropertiesTbl[Property ID],PropertiesTbl[Property Name])</f>
        <v>Forest Hollow</v>
      </c>
      <c r="P103" s="13">
        <f>SUMIFS(CalcTbl[Total Revenue],CalcTbl[Property ID],$N103,CalcTbl[Month],IF(Dashboard!$C$3="All (Fiscal Year)","*",Dashboard!$C$3))</f>
        <v>26944.107399999997</v>
      </c>
      <c r="Q103" s="13">
        <f>SUMIFS(CalcTbl[Total Expenses],CalcTbl[Property ID],$N103,CalcTbl[Month],IF(Dashboard!$C$3="All (Fiscal Year)","*",Dashboard!$C$3))</f>
        <v>13053.81</v>
      </c>
      <c r="R103" s="13">
        <f t="shared" si="19"/>
        <v>13890.297399999998</v>
      </c>
      <c r="S103" s="16">
        <f>_xlfn.XLOOKUP($N103,RatingsTbl[Property ID],RatingsTbl[Overall Rating])</f>
        <v>4.9249999999999998</v>
      </c>
      <c r="T103" s="23">
        <f t="shared" si="20"/>
        <v>156</v>
      </c>
      <c r="U103" s="23">
        <f t="shared" si="21"/>
        <v>179</v>
      </c>
      <c r="AG103" s="22">
        <f t="shared" si="22"/>
        <v>13890.297409999997</v>
      </c>
      <c r="AH103">
        <f t="shared" si="23"/>
        <v>4.9250099999999994</v>
      </c>
    </row>
    <row r="104" spans="1:34" x14ac:dyDescent="0.25">
      <c r="A104" s="10" t="str">
        <f>Revenue!A105</f>
        <v>P0009</v>
      </c>
      <c r="B104" s="10" t="str">
        <f>Revenue!B105</f>
        <v>Aug</v>
      </c>
      <c r="C104" s="11" t="str">
        <f t="shared" si="17"/>
        <v>P0009|Aug</v>
      </c>
      <c r="D104" s="12">
        <f>Revenue!J105</f>
        <v>1924.028</v>
      </c>
      <c r="E104" s="13">
        <f>_xlfn.XLOOKUP($C104,ExpensesTbl[Key],ExpensesTbl[Total Operating Expenses])</f>
        <v>1378.1399999999999</v>
      </c>
      <c r="F104" s="13">
        <f t="shared" si="18"/>
        <v>545.88800000000015</v>
      </c>
      <c r="G104" s="11" t="str">
        <f>_xlfn.XLOOKUP($A104,PropertiesTbl[Property ID],PropertiesTbl[Property Name])</f>
        <v>Ridge Cabin</v>
      </c>
      <c r="N104" s="10" t="str">
        <f>Properties!A105</f>
        <v>P0101</v>
      </c>
      <c r="O104" s="11" t="str">
        <f>_xlfn.XLOOKUP($N104,PropertiesTbl[Property ID],PropertiesTbl[Property Name])</f>
        <v>Lakeview Chalet</v>
      </c>
      <c r="P104" s="13">
        <f>SUMIFS(CalcTbl[Total Revenue],CalcTbl[Property ID],$N104,CalcTbl[Month],IF(Dashboard!$C$3="All (Fiscal Year)","*",Dashboard!$C$3))</f>
        <v>16177.6922</v>
      </c>
      <c r="Q104" s="13">
        <f>SUMIFS(CalcTbl[Total Expenses],CalcTbl[Property ID],$N104,CalcTbl[Month],IF(Dashboard!$C$3="All (Fiscal Year)","*",Dashboard!$C$3))</f>
        <v>7374.1500000000033</v>
      </c>
      <c r="R104" s="13">
        <f t="shared" si="19"/>
        <v>8803.5421999999962</v>
      </c>
      <c r="S104" s="16">
        <f>_xlfn.XLOOKUP($N104,RatingsTbl[Property ID],RatingsTbl[Overall Rating])</f>
        <v>4.9466666666666663</v>
      </c>
      <c r="T104" s="23">
        <f t="shared" si="20"/>
        <v>262</v>
      </c>
      <c r="U104" s="23">
        <f t="shared" si="21"/>
        <v>83</v>
      </c>
      <c r="AG104" s="22">
        <f t="shared" si="22"/>
        <v>8803.5422100999967</v>
      </c>
      <c r="AH104">
        <f t="shared" si="23"/>
        <v>4.9466767666666662</v>
      </c>
    </row>
    <row r="105" spans="1:34" x14ac:dyDescent="0.25">
      <c r="A105" s="10" t="str">
        <f>Revenue!A106</f>
        <v>P0009</v>
      </c>
      <c r="B105" s="10" t="str">
        <f>Revenue!B106</f>
        <v>Sep</v>
      </c>
      <c r="C105" s="11" t="str">
        <f t="shared" si="17"/>
        <v>P0009|Sep</v>
      </c>
      <c r="D105" s="12">
        <f>Revenue!J106</f>
        <v>1210.6304999999998</v>
      </c>
      <c r="E105" s="13">
        <f>_xlfn.XLOOKUP($C105,ExpensesTbl[Key],ExpensesTbl[Total Operating Expenses])</f>
        <v>656.95</v>
      </c>
      <c r="F105" s="13">
        <f t="shared" si="18"/>
        <v>553.68049999999971</v>
      </c>
      <c r="G105" s="11" t="str">
        <f>_xlfn.XLOOKUP($A105,PropertiesTbl[Property ID],PropertiesTbl[Property Name])</f>
        <v>Ridge Cabin</v>
      </c>
      <c r="N105" s="10" t="str">
        <f>Properties!A106</f>
        <v>P0102</v>
      </c>
      <c r="O105" s="11" t="str">
        <f>_xlfn.XLOOKUP($N105,PropertiesTbl[Property ID],PropertiesTbl[Property Name])</f>
        <v>Juniper Hollow</v>
      </c>
      <c r="P105" s="13">
        <f>SUMIFS(CalcTbl[Total Revenue],CalcTbl[Property ID],$N105,CalcTbl[Month],IF(Dashboard!$C$3="All (Fiscal Year)","*",Dashboard!$C$3))</f>
        <v>22725.373</v>
      </c>
      <c r="Q105" s="13">
        <f>SUMIFS(CalcTbl[Total Expenses],CalcTbl[Property ID],$N105,CalcTbl[Month],IF(Dashboard!$C$3="All (Fiscal Year)","*",Dashboard!$C$3))</f>
        <v>10126.52</v>
      </c>
      <c r="R105" s="13">
        <f t="shared" si="19"/>
        <v>12598.852999999999</v>
      </c>
      <c r="S105" s="16">
        <f>_xlfn.XLOOKUP($N105,RatingsTbl[Property ID],RatingsTbl[Overall Rating])</f>
        <v>4.9183333333333339</v>
      </c>
      <c r="T105" s="23">
        <f t="shared" si="20"/>
        <v>192</v>
      </c>
      <c r="U105" s="23">
        <f t="shared" si="21"/>
        <v>206</v>
      </c>
      <c r="AG105" s="22">
        <f t="shared" si="22"/>
        <v>12598.853010199999</v>
      </c>
      <c r="AH105">
        <f t="shared" si="23"/>
        <v>4.9183435333333341</v>
      </c>
    </row>
    <row r="106" spans="1:34" x14ac:dyDescent="0.25">
      <c r="A106" s="10" t="str">
        <f>Revenue!A107</f>
        <v>P0009</v>
      </c>
      <c r="B106" s="10" t="str">
        <f>Revenue!B107</f>
        <v>Oct</v>
      </c>
      <c r="C106" s="11" t="str">
        <f t="shared" si="17"/>
        <v>P0009|Oct</v>
      </c>
      <c r="D106" s="12">
        <f>Revenue!J107</f>
        <v>1018.0175999999999</v>
      </c>
      <c r="E106" s="13">
        <f>_xlfn.XLOOKUP($C106,ExpensesTbl[Key],ExpensesTbl[Total Operating Expenses])</f>
        <v>604.4699999999998</v>
      </c>
      <c r="F106" s="13">
        <f t="shared" si="18"/>
        <v>413.5476000000001</v>
      </c>
      <c r="G106" s="11" t="str">
        <f>_xlfn.XLOOKUP($A106,PropertiesTbl[Property ID],PropertiesTbl[Property Name])</f>
        <v>Ridge Cabin</v>
      </c>
      <c r="N106" s="10" t="str">
        <f>Properties!A107</f>
        <v>P0103</v>
      </c>
      <c r="O106" s="11" t="str">
        <f>_xlfn.XLOOKUP($N106,PropertiesTbl[Property ID],PropertiesTbl[Property Name])</f>
        <v>Trailside Hollow</v>
      </c>
      <c r="P106" s="13">
        <f>SUMIFS(CalcTbl[Total Revenue],CalcTbl[Property ID],$N106,CalcTbl[Month],IF(Dashboard!$C$3="All (Fiscal Year)","*",Dashboard!$C$3))</f>
        <v>36805.878199999999</v>
      </c>
      <c r="Q106" s="13">
        <f>SUMIFS(CalcTbl[Total Expenses],CalcTbl[Property ID],$N106,CalcTbl[Month],IF(Dashboard!$C$3="All (Fiscal Year)","*",Dashboard!$C$3))</f>
        <v>16774.760000000002</v>
      </c>
      <c r="R106" s="13">
        <f t="shared" si="19"/>
        <v>20031.118199999997</v>
      </c>
      <c r="S106" s="16">
        <f>_xlfn.XLOOKUP($N106,RatingsTbl[Property ID],RatingsTbl[Overall Rating])</f>
        <v>4.9066666666666672</v>
      </c>
      <c r="T106" s="23">
        <f t="shared" si="20"/>
        <v>70</v>
      </c>
      <c r="U106" s="23">
        <f t="shared" si="21"/>
        <v>241</v>
      </c>
      <c r="AG106" s="22">
        <f t="shared" si="22"/>
        <v>20031.118210299996</v>
      </c>
      <c r="AH106">
        <f t="shared" si="23"/>
        <v>4.9066769666666668</v>
      </c>
    </row>
    <row r="107" spans="1:34" x14ac:dyDescent="0.25">
      <c r="A107" s="10" t="str">
        <f>Revenue!A108</f>
        <v>P0009</v>
      </c>
      <c r="B107" s="10" t="str">
        <f>Revenue!B108</f>
        <v>Nov</v>
      </c>
      <c r="C107" s="11" t="str">
        <f t="shared" si="17"/>
        <v>P0009|Nov</v>
      </c>
      <c r="D107" s="12">
        <f>Revenue!J108</f>
        <v>1297.0879</v>
      </c>
      <c r="E107" s="13">
        <f>_xlfn.XLOOKUP($C107,ExpensesTbl[Key],ExpensesTbl[Total Operating Expenses])</f>
        <v>664.02999999999952</v>
      </c>
      <c r="F107" s="13">
        <f t="shared" si="18"/>
        <v>633.05790000000047</v>
      </c>
      <c r="G107" s="11" t="str">
        <f>_xlfn.XLOOKUP($A107,PropertiesTbl[Property ID],PropertiesTbl[Property Name])</f>
        <v>Ridge Cabin</v>
      </c>
      <c r="N107" s="10" t="str">
        <f>Properties!A108</f>
        <v>P0104</v>
      </c>
      <c r="O107" s="11" t="str">
        <f>_xlfn.XLOOKUP($N107,PropertiesTbl[Property ID],PropertiesTbl[Property Name])</f>
        <v>Boulder Getaway</v>
      </c>
      <c r="P107" s="13">
        <f>SUMIFS(CalcTbl[Total Revenue],CalcTbl[Property ID],$N107,CalcTbl[Month],IF(Dashboard!$C$3="All (Fiscal Year)","*",Dashboard!$C$3))</f>
        <v>26738.653300000002</v>
      </c>
      <c r="Q107" s="13">
        <f>SUMIFS(CalcTbl[Total Expenses],CalcTbl[Property ID],$N107,CalcTbl[Month],IF(Dashboard!$C$3="All (Fiscal Year)","*",Dashboard!$C$3))</f>
        <v>13021.890000000001</v>
      </c>
      <c r="R107" s="13">
        <f t="shared" si="19"/>
        <v>13716.763300000001</v>
      </c>
      <c r="S107" s="16">
        <f>_xlfn.XLOOKUP($N107,RatingsTbl[Property ID],RatingsTbl[Overall Rating])</f>
        <v>4.9300000000000006</v>
      </c>
      <c r="T107" s="23">
        <f t="shared" si="20"/>
        <v>162</v>
      </c>
      <c r="U107" s="23">
        <f t="shared" si="21"/>
        <v>155</v>
      </c>
      <c r="AG107" s="22">
        <f t="shared" si="22"/>
        <v>13716.7633104</v>
      </c>
      <c r="AH107">
        <f t="shared" si="23"/>
        <v>4.9300104000000005</v>
      </c>
    </row>
    <row r="108" spans="1:34" x14ac:dyDescent="0.25">
      <c r="A108" s="10" t="str">
        <f>Revenue!A109</f>
        <v>P0009</v>
      </c>
      <c r="B108" s="10" t="str">
        <f>Revenue!B109</f>
        <v>Dec</v>
      </c>
      <c r="C108" s="11" t="str">
        <f t="shared" si="17"/>
        <v>P0009|Dec</v>
      </c>
      <c r="D108" s="12">
        <f>Revenue!J109</f>
        <v>4538.0655000000006</v>
      </c>
      <c r="E108" s="13">
        <f>_xlfn.XLOOKUP($C108,ExpensesTbl[Key],ExpensesTbl[Total Operating Expenses])</f>
        <v>967.33</v>
      </c>
      <c r="F108" s="13">
        <f t="shared" si="18"/>
        <v>3570.7355000000007</v>
      </c>
      <c r="G108" s="11" t="str">
        <f>_xlfn.XLOOKUP($A108,PropertiesTbl[Property ID],PropertiesTbl[Property Name])</f>
        <v>Ridge Cabin</v>
      </c>
      <c r="N108" s="10" t="str">
        <f>Properties!A109</f>
        <v>P0105</v>
      </c>
      <c r="O108" s="11" t="str">
        <f>_xlfn.XLOOKUP($N108,PropertiesTbl[Property ID],PropertiesTbl[Property Name])</f>
        <v>Alpine Hideaway</v>
      </c>
      <c r="P108" s="13">
        <f>SUMIFS(CalcTbl[Total Revenue],CalcTbl[Property ID],$N108,CalcTbl[Month],IF(Dashboard!$C$3="All (Fiscal Year)","*",Dashboard!$C$3))</f>
        <v>23539.390399999997</v>
      </c>
      <c r="Q108" s="13">
        <f>SUMIFS(CalcTbl[Total Expenses],CalcTbl[Property ID],$N108,CalcTbl[Month],IF(Dashboard!$C$3="All (Fiscal Year)","*",Dashboard!$C$3))</f>
        <v>12689.200000000004</v>
      </c>
      <c r="R108" s="13">
        <f t="shared" si="19"/>
        <v>10850.190399999992</v>
      </c>
      <c r="S108" s="16">
        <f>_xlfn.XLOOKUP($N108,RatingsTbl[Property ID],RatingsTbl[Overall Rating])</f>
        <v>4.9016666666666664</v>
      </c>
      <c r="T108" s="23">
        <f t="shared" si="20"/>
        <v>220</v>
      </c>
      <c r="U108" s="23">
        <f t="shared" si="21"/>
        <v>253</v>
      </c>
      <c r="AG108" s="22">
        <f t="shared" si="22"/>
        <v>10850.190410499992</v>
      </c>
      <c r="AH108">
        <f t="shared" si="23"/>
        <v>4.9016771666666665</v>
      </c>
    </row>
    <row r="109" spans="1:34" x14ac:dyDescent="0.25">
      <c r="A109" s="10" t="str">
        <f>Revenue!A110</f>
        <v>P0009</v>
      </c>
      <c r="B109" s="10" t="str">
        <f>Revenue!B110</f>
        <v>Jan</v>
      </c>
      <c r="C109" s="11" t="str">
        <f t="shared" si="17"/>
        <v>P0009|Jan</v>
      </c>
      <c r="D109" s="12">
        <f>Revenue!J110</f>
        <v>3745.2638000000002</v>
      </c>
      <c r="E109" s="13">
        <f>_xlfn.XLOOKUP($C109,ExpensesTbl[Key],ExpensesTbl[Total Operating Expenses])</f>
        <v>890.33</v>
      </c>
      <c r="F109" s="13">
        <f t="shared" si="18"/>
        <v>2854.9338000000002</v>
      </c>
      <c r="G109" s="11" t="str">
        <f>_xlfn.XLOOKUP($A109,PropertiesTbl[Property ID],PropertiesTbl[Property Name])</f>
        <v>Ridge Cabin</v>
      </c>
      <c r="N109" s="10" t="str">
        <f>Properties!A110</f>
        <v>P0106</v>
      </c>
      <c r="O109" s="11" t="str">
        <f>_xlfn.XLOOKUP($N109,PropertiesTbl[Property ID],PropertiesTbl[Property Name])</f>
        <v>Starlight Cottage</v>
      </c>
      <c r="P109" s="13">
        <f>SUMIFS(CalcTbl[Total Revenue],CalcTbl[Property ID],$N109,CalcTbl[Month],IF(Dashboard!$C$3="All (Fiscal Year)","*",Dashboard!$C$3))</f>
        <v>35634.986400000002</v>
      </c>
      <c r="Q109" s="13">
        <f>SUMIFS(CalcTbl[Total Expenses],CalcTbl[Property ID],$N109,CalcTbl[Month],IF(Dashboard!$C$3="All (Fiscal Year)","*",Dashboard!$C$3))</f>
        <v>16213.080000000002</v>
      </c>
      <c r="R109" s="13">
        <f t="shared" si="19"/>
        <v>19421.9064</v>
      </c>
      <c r="S109" s="16">
        <f>_xlfn.XLOOKUP($N109,RatingsTbl[Property ID],RatingsTbl[Overall Rating])</f>
        <v>4.9166666666666661</v>
      </c>
      <c r="T109" s="23">
        <f t="shared" si="20"/>
        <v>78</v>
      </c>
      <c r="U109" s="23">
        <f t="shared" si="21"/>
        <v>211</v>
      </c>
      <c r="AG109" s="22">
        <f t="shared" si="22"/>
        <v>19421.906410600001</v>
      </c>
      <c r="AH109">
        <f t="shared" si="23"/>
        <v>4.9166772666666665</v>
      </c>
    </row>
    <row r="110" spans="1:34" x14ac:dyDescent="0.25">
      <c r="A110" s="10" t="str">
        <f>Revenue!A111</f>
        <v>P0009</v>
      </c>
      <c r="B110" s="10" t="str">
        <f>Revenue!B111</f>
        <v>Feb</v>
      </c>
      <c r="C110" s="11" t="str">
        <f t="shared" si="17"/>
        <v>P0009|Feb</v>
      </c>
      <c r="D110" s="12">
        <f>Revenue!J111</f>
        <v>3220.9787999999999</v>
      </c>
      <c r="E110" s="13">
        <f>_xlfn.XLOOKUP($C110,ExpensesTbl[Key],ExpensesTbl[Total Operating Expenses])</f>
        <v>891.80999999999972</v>
      </c>
      <c r="F110" s="13">
        <f t="shared" si="18"/>
        <v>2329.1688000000004</v>
      </c>
      <c r="G110" s="11" t="str">
        <f>_xlfn.XLOOKUP($A110,PropertiesTbl[Property ID],PropertiesTbl[Property Name])</f>
        <v>Ridge Cabin</v>
      </c>
      <c r="N110" s="10" t="str">
        <f>Properties!A111</f>
        <v>P0107</v>
      </c>
      <c r="O110" s="11" t="str">
        <f>_xlfn.XLOOKUP($N110,PropertiesTbl[Property ID],PropertiesTbl[Property Name])</f>
        <v>Boulder Haven</v>
      </c>
      <c r="P110" s="13">
        <f>SUMIFS(CalcTbl[Total Revenue],CalcTbl[Property ID],$N110,CalcTbl[Month],IF(Dashboard!$C$3="All (Fiscal Year)","*",Dashboard!$C$3))</f>
        <v>28975.6891</v>
      </c>
      <c r="Q110" s="13">
        <f>SUMIFS(CalcTbl[Total Expenses],CalcTbl[Property ID],$N110,CalcTbl[Month],IF(Dashboard!$C$3="All (Fiscal Year)","*",Dashboard!$C$3))</f>
        <v>15797.119999999999</v>
      </c>
      <c r="R110" s="13">
        <f t="shared" si="19"/>
        <v>13178.569100000001</v>
      </c>
      <c r="S110" s="16">
        <f>_xlfn.XLOOKUP($N110,RatingsTbl[Property ID],RatingsTbl[Overall Rating])</f>
        <v>4.9266666666666667</v>
      </c>
      <c r="T110" s="23">
        <f t="shared" si="20"/>
        <v>177</v>
      </c>
      <c r="U110" s="23">
        <f t="shared" si="21"/>
        <v>172</v>
      </c>
      <c r="AG110" s="22">
        <f t="shared" si="22"/>
        <v>13178.5691107</v>
      </c>
      <c r="AH110">
        <f t="shared" si="23"/>
        <v>4.9266773666666666</v>
      </c>
    </row>
    <row r="111" spans="1:34" x14ac:dyDescent="0.25">
      <c r="A111" s="10" t="str">
        <f>Revenue!A112</f>
        <v>P0009</v>
      </c>
      <c r="B111" s="10" t="str">
        <f>Revenue!B112</f>
        <v>Mar</v>
      </c>
      <c r="C111" s="11" t="str">
        <f t="shared" si="17"/>
        <v>P0009|Mar</v>
      </c>
      <c r="D111" s="12">
        <f>Revenue!J112</f>
        <v>2323.873</v>
      </c>
      <c r="E111" s="13">
        <f>_xlfn.XLOOKUP($C111,ExpensesTbl[Key],ExpensesTbl[Total Operating Expenses])</f>
        <v>784.62000000000035</v>
      </c>
      <c r="F111" s="13">
        <f t="shared" si="18"/>
        <v>1539.2529999999997</v>
      </c>
      <c r="G111" s="11" t="str">
        <f>_xlfn.XLOOKUP($A111,PropertiesTbl[Property ID],PropertiesTbl[Property Name])</f>
        <v>Ridge Cabin</v>
      </c>
      <c r="N111" s="10" t="str">
        <f>Properties!A112</f>
        <v>P0108</v>
      </c>
      <c r="O111" s="11" t="str">
        <f>_xlfn.XLOOKUP($N111,PropertiesTbl[Property ID],PropertiesTbl[Property Name])</f>
        <v>Sierra Retreat</v>
      </c>
      <c r="P111" s="13">
        <f>SUMIFS(CalcTbl[Total Revenue],CalcTbl[Property ID],$N111,CalcTbl[Month],IF(Dashboard!$C$3="All (Fiscal Year)","*",Dashboard!$C$3))</f>
        <v>27946.671100000003</v>
      </c>
      <c r="Q111" s="13">
        <f>SUMIFS(CalcTbl[Total Expenses],CalcTbl[Property ID],$N111,CalcTbl[Month],IF(Dashboard!$C$3="All (Fiscal Year)","*",Dashboard!$C$3))</f>
        <v>15729.570000000002</v>
      </c>
      <c r="R111" s="13">
        <f t="shared" si="19"/>
        <v>12217.101100000002</v>
      </c>
      <c r="S111" s="16">
        <f>_xlfn.XLOOKUP($N111,RatingsTbl[Property ID],RatingsTbl[Overall Rating])</f>
        <v>2.9983333333333335</v>
      </c>
      <c r="T111" s="23">
        <f t="shared" si="20"/>
        <v>202</v>
      </c>
      <c r="U111" s="23">
        <f t="shared" si="21"/>
        <v>292</v>
      </c>
      <c r="AG111" s="22">
        <f t="shared" si="22"/>
        <v>12217.101110800002</v>
      </c>
      <c r="AH111">
        <f t="shared" si="23"/>
        <v>2.9983441333333336</v>
      </c>
    </row>
    <row r="112" spans="1:34" x14ac:dyDescent="0.25">
      <c r="A112" s="10" t="str">
        <f>Revenue!A113</f>
        <v>P0010</v>
      </c>
      <c r="B112" s="10" t="str">
        <f>Revenue!B113</f>
        <v>Apr</v>
      </c>
      <c r="C112" s="11" t="str">
        <f t="shared" si="17"/>
        <v>P0010|Apr</v>
      </c>
      <c r="D112" s="12">
        <f>Revenue!J113</f>
        <v>1024.3475000000001</v>
      </c>
      <c r="E112" s="13">
        <f>_xlfn.XLOOKUP($C112,ExpensesTbl[Key],ExpensesTbl[Total Operating Expenses])</f>
        <v>649.43000000000029</v>
      </c>
      <c r="F112" s="13">
        <f t="shared" si="18"/>
        <v>374.91749999999979</v>
      </c>
      <c r="G112" s="11" t="str">
        <f>_xlfn.XLOOKUP($A112,PropertiesTbl[Property ID],PropertiesTbl[Property Name])</f>
        <v>Aspen Cabin</v>
      </c>
      <c r="N112" s="10" t="str">
        <f>Properties!A113</f>
        <v>P0109</v>
      </c>
      <c r="O112" s="11" t="str">
        <f>_xlfn.XLOOKUP($N112,PropertiesTbl[Property ID],PropertiesTbl[Property Name])</f>
        <v>Bearpaw Landing</v>
      </c>
      <c r="P112" s="13">
        <f>SUMIFS(CalcTbl[Total Revenue],CalcTbl[Property ID],$N112,CalcTbl[Month],IF(Dashboard!$C$3="All (Fiscal Year)","*",Dashboard!$C$3))</f>
        <v>13298.787899999999</v>
      </c>
      <c r="Q112" s="13">
        <f>SUMIFS(CalcTbl[Total Expenses],CalcTbl[Property ID],$N112,CalcTbl[Month],IF(Dashboard!$C$3="All (Fiscal Year)","*",Dashboard!$C$3))</f>
        <v>7092.7</v>
      </c>
      <c r="R112" s="13">
        <f t="shared" si="19"/>
        <v>6206.0878999999995</v>
      </c>
      <c r="S112" s="16">
        <f>_xlfn.XLOOKUP($N112,RatingsTbl[Property ID],RatingsTbl[Overall Rating])</f>
        <v>4.911666666666668</v>
      </c>
      <c r="T112" s="23">
        <f t="shared" si="20"/>
        <v>296</v>
      </c>
      <c r="U112" s="23">
        <f t="shared" si="21"/>
        <v>229</v>
      </c>
      <c r="AG112" s="22">
        <f t="shared" si="22"/>
        <v>6206.0879108999998</v>
      </c>
      <c r="AH112">
        <f t="shared" si="23"/>
        <v>4.9116775666666683</v>
      </c>
    </row>
    <row r="113" spans="1:34" x14ac:dyDescent="0.25">
      <c r="A113" s="10" t="str">
        <f>Revenue!A114</f>
        <v>P0010</v>
      </c>
      <c r="B113" s="10" t="str">
        <f>Revenue!B114</f>
        <v>May</v>
      </c>
      <c r="C113" s="11" t="str">
        <f t="shared" si="17"/>
        <v>P0010|May</v>
      </c>
      <c r="D113" s="12">
        <f>Revenue!J114</f>
        <v>1205.0681999999999</v>
      </c>
      <c r="E113" s="13">
        <f>_xlfn.XLOOKUP($C113,ExpensesTbl[Key],ExpensesTbl[Total Operating Expenses])</f>
        <v>954.06000000000051</v>
      </c>
      <c r="F113" s="13">
        <f t="shared" si="18"/>
        <v>251.00819999999942</v>
      </c>
      <c r="G113" s="11" t="str">
        <f>_xlfn.XLOOKUP($A113,PropertiesTbl[Property ID],PropertiesTbl[Property Name])</f>
        <v>Aspen Cabin</v>
      </c>
      <c r="N113" s="10" t="str">
        <f>Properties!A114</f>
        <v>P0110</v>
      </c>
      <c r="O113" s="11" t="str">
        <f>_xlfn.XLOOKUP($N113,PropertiesTbl[Property ID],PropertiesTbl[Property Name])</f>
        <v>Forest Hideaway</v>
      </c>
      <c r="P113" s="13">
        <f>SUMIFS(CalcTbl[Total Revenue],CalcTbl[Property ID],$N113,CalcTbl[Month],IF(Dashboard!$C$3="All (Fiscal Year)","*",Dashboard!$C$3))</f>
        <v>25673.205300000001</v>
      </c>
      <c r="Q113" s="13">
        <f>SUMIFS(CalcTbl[Total Expenses],CalcTbl[Property ID],$N113,CalcTbl[Month],IF(Dashboard!$C$3="All (Fiscal Year)","*",Dashboard!$C$3))</f>
        <v>13184.25</v>
      </c>
      <c r="R113" s="13">
        <f t="shared" si="19"/>
        <v>12488.955300000001</v>
      </c>
      <c r="S113" s="16">
        <f>_xlfn.XLOOKUP($N113,RatingsTbl[Property ID],RatingsTbl[Overall Rating])</f>
        <v>4.8966666666666665</v>
      </c>
      <c r="T113" s="23">
        <f t="shared" si="20"/>
        <v>194</v>
      </c>
      <c r="U113" s="23">
        <f t="shared" si="21"/>
        <v>261</v>
      </c>
      <c r="AG113" s="22">
        <f t="shared" si="22"/>
        <v>12488.955311000002</v>
      </c>
      <c r="AH113">
        <f t="shared" si="23"/>
        <v>4.8966776666666663</v>
      </c>
    </row>
    <row r="114" spans="1:34" x14ac:dyDescent="0.25">
      <c r="A114" s="10" t="str">
        <f>Revenue!A115</f>
        <v>P0010</v>
      </c>
      <c r="B114" s="10" t="str">
        <f>Revenue!B115</f>
        <v>Jun</v>
      </c>
      <c r="C114" s="11" t="str">
        <f t="shared" si="17"/>
        <v>P0010|Jun</v>
      </c>
      <c r="D114" s="12">
        <f>Revenue!J115</f>
        <v>1434.2015999999999</v>
      </c>
      <c r="E114" s="13">
        <f>_xlfn.XLOOKUP($C114,ExpensesTbl[Key],ExpensesTbl[Total Operating Expenses])</f>
        <v>1057.3399999999997</v>
      </c>
      <c r="F114" s="13">
        <f t="shared" si="18"/>
        <v>376.86160000000018</v>
      </c>
      <c r="G114" s="11" t="str">
        <f>_xlfn.XLOOKUP($A114,PropertiesTbl[Property ID],PropertiesTbl[Property Name])</f>
        <v>Aspen Cabin</v>
      </c>
      <c r="N114" s="10" t="str">
        <f>Properties!A115</f>
        <v>P0111</v>
      </c>
      <c r="O114" s="11" t="str">
        <f>_xlfn.XLOOKUP($N114,PropertiesTbl[Property ID],PropertiesTbl[Property Name])</f>
        <v>Silver Perch</v>
      </c>
      <c r="P114" s="13">
        <f>SUMIFS(CalcTbl[Total Revenue],CalcTbl[Property ID],$N114,CalcTbl[Month],IF(Dashboard!$C$3="All (Fiscal Year)","*",Dashboard!$C$3))</f>
        <v>27665.347699999998</v>
      </c>
      <c r="Q114" s="13">
        <f>SUMIFS(CalcTbl[Total Expenses],CalcTbl[Property ID],$N114,CalcTbl[Month],IF(Dashboard!$C$3="All (Fiscal Year)","*",Dashboard!$C$3))</f>
        <v>13471.09</v>
      </c>
      <c r="R114" s="13">
        <f t="shared" si="19"/>
        <v>14194.257699999998</v>
      </c>
      <c r="S114" s="16">
        <f>_xlfn.XLOOKUP($N114,RatingsTbl[Property ID],RatingsTbl[Overall Rating])</f>
        <v>4.958333333333333</v>
      </c>
      <c r="T114" s="23">
        <f t="shared" si="20"/>
        <v>147</v>
      </c>
      <c r="U114" s="23">
        <f t="shared" si="21"/>
        <v>36</v>
      </c>
      <c r="AG114" s="22">
        <f t="shared" si="22"/>
        <v>14194.257711099999</v>
      </c>
      <c r="AH114">
        <f t="shared" si="23"/>
        <v>4.9583444333333331</v>
      </c>
    </row>
    <row r="115" spans="1:34" x14ac:dyDescent="0.25">
      <c r="A115" s="10" t="str">
        <f>Revenue!A116</f>
        <v>P0010</v>
      </c>
      <c r="B115" s="10" t="str">
        <f>Revenue!B116</f>
        <v>Jul</v>
      </c>
      <c r="C115" s="11" t="str">
        <f t="shared" si="17"/>
        <v>P0010|Jul</v>
      </c>
      <c r="D115" s="12">
        <f>Revenue!J116</f>
        <v>2094.15</v>
      </c>
      <c r="E115" s="13">
        <f>_xlfn.XLOOKUP($C115,ExpensesTbl[Key],ExpensesTbl[Total Operating Expenses])</f>
        <v>2014.1700000000003</v>
      </c>
      <c r="F115" s="13">
        <f t="shared" si="18"/>
        <v>79.979999999999791</v>
      </c>
      <c r="G115" s="11" t="str">
        <f>_xlfn.XLOOKUP($A115,PropertiesTbl[Property ID],PropertiesTbl[Property Name])</f>
        <v>Aspen Cabin</v>
      </c>
      <c r="N115" s="10" t="str">
        <f>Properties!A116</f>
        <v>P0112</v>
      </c>
      <c r="O115" s="11" t="str">
        <f>_xlfn.XLOOKUP($N115,PropertiesTbl[Property ID],PropertiesTbl[Property Name])</f>
        <v>Granite Retreat</v>
      </c>
      <c r="P115" s="13">
        <f>SUMIFS(CalcTbl[Total Revenue],CalcTbl[Property ID],$N115,CalcTbl[Month],IF(Dashboard!$C$3="All (Fiscal Year)","*",Dashboard!$C$3))</f>
        <v>17316.350399999999</v>
      </c>
      <c r="Q115" s="13">
        <f>SUMIFS(CalcTbl[Total Expenses],CalcTbl[Property ID],$N115,CalcTbl[Month],IF(Dashboard!$C$3="All (Fiscal Year)","*",Dashboard!$C$3))</f>
        <v>7642.5199999999986</v>
      </c>
      <c r="R115" s="13">
        <f t="shared" si="19"/>
        <v>9673.8304000000007</v>
      </c>
      <c r="S115" s="16">
        <f>_xlfn.XLOOKUP($N115,RatingsTbl[Property ID],RatingsTbl[Overall Rating])</f>
        <v>4.9466666666666672</v>
      </c>
      <c r="T115" s="23">
        <f t="shared" si="20"/>
        <v>248</v>
      </c>
      <c r="U115" s="23">
        <f t="shared" si="21"/>
        <v>82</v>
      </c>
      <c r="AG115" s="22">
        <f t="shared" si="22"/>
        <v>9673.8304112000005</v>
      </c>
      <c r="AH115">
        <f t="shared" si="23"/>
        <v>4.9466778666666675</v>
      </c>
    </row>
    <row r="116" spans="1:34" x14ac:dyDescent="0.25">
      <c r="A116" s="10" t="str">
        <f>Revenue!A117</f>
        <v>P0010</v>
      </c>
      <c r="B116" s="10" t="str">
        <f>Revenue!B117</f>
        <v>Aug</v>
      </c>
      <c r="C116" s="11" t="str">
        <f t="shared" si="17"/>
        <v>P0010|Aug</v>
      </c>
      <c r="D116" s="12">
        <f>Revenue!J117</f>
        <v>2224.13</v>
      </c>
      <c r="E116" s="13">
        <f>_xlfn.XLOOKUP($C116,ExpensesTbl[Key],ExpensesTbl[Total Operating Expenses])</f>
        <v>2045.3500000000001</v>
      </c>
      <c r="F116" s="13">
        <f t="shared" si="18"/>
        <v>178.77999999999997</v>
      </c>
      <c r="G116" s="11" t="str">
        <f>_xlfn.XLOOKUP($A116,PropertiesTbl[Property ID],PropertiesTbl[Property Name])</f>
        <v>Aspen Cabin</v>
      </c>
      <c r="N116" s="10" t="str">
        <f>Properties!A117</f>
        <v>P0113</v>
      </c>
      <c r="O116" s="11" t="str">
        <f>_xlfn.XLOOKUP($N116,PropertiesTbl[Property ID],PropertiesTbl[Property Name])</f>
        <v>Cloudline Landing</v>
      </c>
      <c r="P116" s="13">
        <f>SUMIFS(CalcTbl[Total Revenue],CalcTbl[Property ID],$N116,CalcTbl[Month],IF(Dashboard!$C$3="All (Fiscal Year)","*",Dashboard!$C$3))</f>
        <v>32237.4637</v>
      </c>
      <c r="Q116" s="13">
        <f>SUMIFS(CalcTbl[Total Expenses],CalcTbl[Property ID],$N116,CalcTbl[Month],IF(Dashboard!$C$3="All (Fiscal Year)","*",Dashboard!$C$3))</f>
        <v>13262.789999999999</v>
      </c>
      <c r="R116" s="13">
        <f t="shared" si="19"/>
        <v>18974.673699999999</v>
      </c>
      <c r="S116" s="16">
        <f>_xlfn.XLOOKUP($N116,RatingsTbl[Property ID],RatingsTbl[Overall Rating])</f>
        <v>4.9716666666666667</v>
      </c>
      <c r="T116" s="23">
        <f t="shared" si="20"/>
        <v>84</v>
      </c>
      <c r="U116" s="23">
        <f t="shared" si="21"/>
        <v>9</v>
      </c>
      <c r="AG116" s="22">
        <f t="shared" si="22"/>
        <v>18974.673711299998</v>
      </c>
      <c r="AH116">
        <f t="shared" si="23"/>
        <v>4.9716779666666664</v>
      </c>
    </row>
    <row r="117" spans="1:34" x14ac:dyDescent="0.25">
      <c r="A117" s="10" t="str">
        <f>Revenue!A118</f>
        <v>P0010</v>
      </c>
      <c r="B117" s="10" t="str">
        <f>Revenue!B118</f>
        <v>Sep</v>
      </c>
      <c r="C117" s="11" t="str">
        <f t="shared" si="17"/>
        <v>P0010|Sep</v>
      </c>
      <c r="D117" s="12">
        <f>Revenue!J118</f>
        <v>1189.8198</v>
      </c>
      <c r="E117" s="13">
        <f>_xlfn.XLOOKUP($C117,ExpensesTbl[Key],ExpensesTbl[Total Operating Expenses])</f>
        <v>842.10999999999967</v>
      </c>
      <c r="F117" s="13">
        <f t="shared" si="18"/>
        <v>347.70980000000031</v>
      </c>
      <c r="G117" s="11" t="str">
        <f>_xlfn.XLOOKUP($A117,PropertiesTbl[Property ID],PropertiesTbl[Property Name])</f>
        <v>Aspen Cabin</v>
      </c>
      <c r="N117" s="10" t="str">
        <f>Properties!A118</f>
        <v>P0114</v>
      </c>
      <c r="O117" s="11" t="str">
        <f>_xlfn.XLOOKUP($N117,PropertiesTbl[Property ID],PropertiesTbl[Property Name])</f>
        <v>Mountain Cabin</v>
      </c>
      <c r="P117" s="13">
        <f>SUMIFS(CalcTbl[Total Revenue],CalcTbl[Property ID],$N117,CalcTbl[Month],IF(Dashboard!$C$3="All (Fiscal Year)","*",Dashboard!$C$3))</f>
        <v>30521.484399999998</v>
      </c>
      <c r="Q117" s="13">
        <f>SUMIFS(CalcTbl[Total Expenses],CalcTbl[Property ID],$N117,CalcTbl[Month],IF(Dashboard!$C$3="All (Fiscal Year)","*",Dashboard!$C$3))</f>
        <v>13358.910000000003</v>
      </c>
      <c r="R117" s="13">
        <f t="shared" si="19"/>
        <v>17162.574399999994</v>
      </c>
      <c r="S117" s="16">
        <f>_xlfn.XLOOKUP($N117,RatingsTbl[Property ID],RatingsTbl[Overall Rating])</f>
        <v>4.9533333333333331</v>
      </c>
      <c r="T117" s="23">
        <f t="shared" si="20"/>
        <v>99</v>
      </c>
      <c r="U117" s="23">
        <f t="shared" si="21"/>
        <v>54</v>
      </c>
      <c r="AG117" s="22">
        <f t="shared" si="22"/>
        <v>17162.574411399994</v>
      </c>
      <c r="AH117">
        <f t="shared" si="23"/>
        <v>4.9533447333333331</v>
      </c>
    </row>
    <row r="118" spans="1:34" x14ac:dyDescent="0.25">
      <c r="A118" s="10" t="str">
        <f>Revenue!A119</f>
        <v>P0010</v>
      </c>
      <c r="B118" s="10" t="str">
        <f>Revenue!B119</f>
        <v>Oct</v>
      </c>
      <c r="C118" s="11" t="str">
        <f t="shared" si="17"/>
        <v>P0010|Oct</v>
      </c>
      <c r="D118" s="12">
        <f>Revenue!J119</f>
        <v>1266.0617999999999</v>
      </c>
      <c r="E118" s="13">
        <f>_xlfn.XLOOKUP($C118,ExpensesTbl[Key],ExpensesTbl[Total Operating Expenses])</f>
        <v>764.76000000000045</v>
      </c>
      <c r="F118" s="13">
        <f t="shared" si="18"/>
        <v>501.3017999999995</v>
      </c>
      <c r="G118" s="11" t="str">
        <f>_xlfn.XLOOKUP($A118,PropertiesTbl[Property ID],PropertiesTbl[Property Name])</f>
        <v>Aspen Cabin</v>
      </c>
      <c r="N118" s="10" t="str">
        <f>Properties!A119</f>
        <v>P0115</v>
      </c>
      <c r="O118" s="11" t="str">
        <f>_xlfn.XLOOKUP($N118,PropertiesTbl[Property ID],PropertiesTbl[Property Name])</f>
        <v>Silver Cottage</v>
      </c>
      <c r="P118" s="13">
        <f>SUMIFS(CalcTbl[Total Revenue],CalcTbl[Property ID],$N118,CalcTbl[Month],IF(Dashboard!$C$3="All (Fiscal Year)","*",Dashboard!$C$3))</f>
        <v>36536.426799999994</v>
      </c>
      <c r="Q118" s="13">
        <f>SUMIFS(CalcTbl[Total Expenses],CalcTbl[Property ID],$N118,CalcTbl[Month],IF(Dashboard!$C$3="All (Fiscal Year)","*",Dashboard!$C$3))</f>
        <v>16411.21</v>
      </c>
      <c r="R118" s="13">
        <f t="shared" si="19"/>
        <v>20125.216799999995</v>
      </c>
      <c r="S118" s="16">
        <f>_xlfn.XLOOKUP($N118,RatingsTbl[Property ID],RatingsTbl[Overall Rating])</f>
        <v>4.9316666666666666</v>
      </c>
      <c r="T118" s="23">
        <f t="shared" si="20"/>
        <v>69</v>
      </c>
      <c r="U118" s="23">
        <f t="shared" si="21"/>
        <v>147</v>
      </c>
      <c r="AG118" s="22">
        <f t="shared" si="22"/>
        <v>20125.216811499995</v>
      </c>
      <c r="AH118">
        <f t="shared" si="23"/>
        <v>4.9316781666666669</v>
      </c>
    </row>
    <row r="119" spans="1:34" x14ac:dyDescent="0.25">
      <c r="A119" s="10" t="str">
        <f>Revenue!A120</f>
        <v>P0010</v>
      </c>
      <c r="B119" s="10" t="str">
        <f>Revenue!B120</f>
        <v>Nov</v>
      </c>
      <c r="C119" s="11" t="str">
        <f t="shared" si="17"/>
        <v>P0010|Nov</v>
      </c>
      <c r="D119" s="12">
        <f>Revenue!J120</f>
        <v>1296.7914000000001</v>
      </c>
      <c r="E119" s="13">
        <f>_xlfn.XLOOKUP($C119,ExpensesTbl[Key],ExpensesTbl[Total Operating Expenses])</f>
        <v>696.58000000000027</v>
      </c>
      <c r="F119" s="13">
        <f t="shared" si="18"/>
        <v>600.2113999999998</v>
      </c>
      <c r="G119" s="11" t="str">
        <f>_xlfn.XLOOKUP($A119,PropertiesTbl[Property ID],PropertiesTbl[Property Name])</f>
        <v>Aspen Cabin</v>
      </c>
      <c r="N119" s="10" t="str">
        <f>Properties!A120</f>
        <v>P0116</v>
      </c>
      <c r="O119" s="11" t="str">
        <f>_xlfn.XLOOKUP($N119,PropertiesTbl[Property ID],PropertiesTbl[Property Name])</f>
        <v>Sierra Villa</v>
      </c>
      <c r="P119" s="13">
        <f>SUMIFS(CalcTbl[Total Revenue],CalcTbl[Property ID],$N119,CalcTbl[Month],IF(Dashboard!$C$3="All (Fiscal Year)","*",Dashboard!$C$3))</f>
        <v>38703.122900000002</v>
      </c>
      <c r="Q119" s="13">
        <f>SUMIFS(CalcTbl[Total Expenses],CalcTbl[Property ID],$N119,CalcTbl[Month],IF(Dashboard!$C$3="All (Fiscal Year)","*",Dashboard!$C$3))</f>
        <v>19727.039999999986</v>
      </c>
      <c r="R119" s="13">
        <f t="shared" si="19"/>
        <v>18976.082900000016</v>
      </c>
      <c r="S119" s="16">
        <f>_xlfn.XLOOKUP($N119,RatingsTbl[Property ID],RatingsTbl[Overall Rating])</f>
        <v>4.9266666666666667</v>
      </c>
      <c r="T119" s="23">
        <f t="shared" si="20"/>
        <v>83</v>
      </c>
      <c r="U119" s="23">
        <f t="shared" si="21"/>
        <v>171</v>
      </c>
      <c r="AG119" s="22">
        <f t="shared" si="22"/>
        <v>18976.082911600017</v>
      </c>
      <c r="AH119">
        <f t="shared" si="23"/>
        <v>4.9266782666666664</v>
      </c>
    </row>
    <row r="120" spans="1:34" x14ac:dyDescent="0.25">
      <c r="A120" s="10" t="str">
        <f>Revenue!A121</f>
        <v>P0010</v>
      </c>
      <c r="B120" s="10" t="str">
        <f>Revenue!B121</f>
        <v>Dec</v>
      </c>
      <c r="C120" s="11" t="str">
        <f t="shared" si="17"/>
        <v>P0010|Dec</v>
      </c>
      <c r="D120" s="12">
        <f>Revenue!J121</f>
        <v>5353.3185000000003</v>
      </c>
      <c r="E120" s="13">
        <f>_xlfn.XLOOKUP($C120,ExpensesTbl[Key],ExpensesTbl[Total Operating Expenses])</f>
        <v>1175.75</v>
      </c>
      <c r="F120" s="13">
        <f t="shared" si="18"/>
        <v>4177.5685000000003</v>
      </c>
      <c r="G120" s="11" t="str">
        <f>_xlfn.XLOOKUP($A120,PropertiesTbl[Property ID],PropertiesTbl[Property Name])</f>
        <v>Aspen Cabin</v>
      </c>
      <c r="N120" s="10" t="str">
        <f>Properties!A121</f>
        <v>P0117</v>
      </c>
      <c r="O120" s="11" t="str">
        <f>_xlfn.XLOOKUP($N120,PropertiesTbl[Property ID],PropertiesTbl[Property Name])</f>
        <v>Granite Haven</v>
      </c>
      <c r="P120" s="13">
        <f>SUMIFS(CalcTbl[Total Revenue],CalcTbl[Property ID],$N120,CalcTbl[Month],IF(Dashboard!$C$3="All (Fiscal Year)","*",Dashboard!$C$3))</f>
        <v>18991.596600000001</v>
      </c>
      <c r="Q120" s="13">
        <f>SUMIFS(CalcTbl[Total Expenses],CalcTbl[Property ID],$N120,CalcTbl[Month],IF(Dashboard!$C$3="All (Fiscal Year)","*",Dashboard!$C$3))</f>
        <v>9842.0499999999975</v>
      </c>
      <c r="R120" s="13">
        <f t="shared" si="19"/>
        <v>9149.5466000000033</v>
      </c>
      <c r="S120" s="16">
        <f>_xlfn.XLOOKUP($N120,RatingsTbl[Property ID],RatingsTbl[Overall Rating])</f>
        <v>4.9183333333333339</v>
      </c>
      <c r="T120" s="23">
        <f t="shared" si="20"/>
        <v>258</v>
      </c>
      <c r="U120" s="23">
        <f t="shared" si="21"/>
        <v>205</v>
      </c>
      <c r="AG120" s="22">
        <f t="shared" si="22"/>
        <v>9149.5466117000033</v>
      </c>
      <c r="AH120">
        <f t="shared" si="23"/>
        <v>4.9183450333333338</v>
      </c>
    </row>
    <row r="121" spans="1:34" x14ac:dyDescent="0.25">
      <c r="A121" s="10" t="str">
        <f>Revenue!A122</f>
        <v>P0010</v>
      </c>
      <c r="B121" s="10" t="str">
        <f>Revenue!B122</f>
        <v>Jan</v>
      </c>
      <c r="C121" s="11" t="str">
        <f t="shared" si="17"/>
        <v>P0010|Jan</v>
      </c>
      <c r="D121" s="12">
        <f>Revenue!J122</f>
        <v>3722.0412000000001</v>
      </c>
      <c r="E121" s="13">
        <f>_xlfn.XLOOKUP($C121,ExpensesTbl[Key],ExpensesTbl[Total Operating Expenses])</f>
        <v>1077.0299999999997</v>
      </c>
      <c r="F121" s="13">
        <f t="shared" si="18"/>
        <v>2645.0112000000004</v>
      </c>
      <c r="G121" s="11" t="str">
        <f>_xlfn.XLOOKUP($A121,PropertiesTbl[Property ID],PropertiesTbl[Property Name])</f>
        <v>Aspen Cabin</v>
      </c>
      <c r="N121" s="10" t="str">
        <f>Properties!A122</f>
        <v>P0118</v>
      </c>
      <c r="O121" s="11" t="str">
        <f>_xlfn.XLOOKUP($N121,PropertiesTbl[Property ID],PropertiesTbl[Property Name])</f>
        <v>Forest Nest</v>
      </c>
      <c r="P121" s="13">
        <f>SUMIFS(CalcTbl[Total Revenue],CalcTbl[Property ID],$N121,CalcTbl[Month],IF(Dashboard!$C$3="All (Fiscal Year)","*",Dashboard!$C$3))</f>
        <v>19341.335899999998</v>
      </c>
      <c r="Q121" s="13">
        <f>SUMIFS(CalcTbl[Total Expenses],CalcTbl[Property ID],$N121,CalcTbl[Month],IF(Dashboard!$C$3="All (Fiscal Year)","*",Dashboard!$C$3))</f>
        <v>9601.8100000000013</v>
      </c>
      <c r="R121" s="13">
        <f t="shared" si="19"/>
        <v>9739.5258999999969</v>
      </c>
      <c r="S121" s="16">
        <f>_xlfn.XLOOKUP($N121,RatingsTbl[Property ID],RatingsTbl[Overall Rating])</f>
        <v>2.8699999999999997</v>
      </c>
      <c r="T121" s="23">
        <f t="shared" si="20"/>
        <v>247</v>
      </c>
      <c r="U121" s="23">
        <f t="shared" si="21"/>
        <v>296</v>
      </c>
      <c r="AG121" s="22">
        <f t="shared" si="22"/>
        <v>9739.5259117999976</v>
      </c>
      <c r="AH121">
        <f t="shared" si="23"/>
        <v>2.8700117999999994</v>
      </c>
    </row>
    <row r="122" spans="1:34" x14ac:dyDescent="0.25">
      <c r="A122" s="10" t="str">
        <f>Revenue!A123</f>
        <v>P0010</v>
      </c>
      <c r="B122" s="10" t="str">
        <f>Revenue!B123</f>
        <v>Feb</v>
      </c>
      <c r="C122" s="11" t="str">
        <f t="shared" si="17"/>
        <v>P0010|Feb</v>
      </c>
      <c r="D122" s="12">
        <f>Revenue!J123</f>
        <v>3332.7809999999999</v>
      </c>
      <c r="E122" s="13">
        <f>_xlfn.XLOOKUP($C122,ExpensesTbl[Key],ExpensesTbl[Total Operating Expenses])</f>
        <v>984.11000000000024</v>
      </c>
      <c r="F122" s="13">
        <f t="shared" si="18"/>
        <v>2348.6709999999998</v>
      </c>
      <c r="G122" s="11" t="str">
        <f>_xlfn.XLOOKUP($A122,PropertiesTbl[Property ID],PropertiesTbl[Property Name])</f>
        <v>Aspen Cabin</v>
      </c>
      <c r="N122" s="10" t="str">
        <f>Properties!A123</f>
        <v>P0119</v>
      </c>
      <c r="O122" s="11" t="str">
        <f>_xlfn.XLOOKUP($N122,PropertiesTbl[Property ID],PropertiesTbl[Property Name])</f>
        <v>Frost Perch</v>
      </c>
      <c r="P122" s="13">
        <f>SUMIFS(CalcTbl[Total Revenue],CalcTbl[Property ID],$N122,CalcTbl[Month],IF(Dashboard!$C$3="All (Fiscal Year)","*",Dashboard!$C$3))</f>
        <v>24745.894199999999</v>
      </c>
      <c r="Q122" s="13">
        <f>SUMIFS(CalcTbl[Total Expenses],CalcTbl[Property ID],$N122,CalcTbl[Month],IF(Dashboard!$C$3="All (Fiscal Year)","*",Dashboard!$C$3))</f>
        <v>12875.079999999998</v>
      </c>
      <c r="R122" s="13">
        <f t="shared" si="19"/>
        <v>11870.814200000001</v>
      </c>
      <c r="S122" s="16">
        <f>_xlfn.XLOOKUP($N122,RatingsTbl[Property ID],RatingsTbl[Overall Rating])</f>
        <v>4.9366666666666665</v>
      </c>
      <c r="T122" s="23">
        <f t="shared" si="20"/>
        <v>210</v>
      </c>
      <c r="U122" s="23">
        <f t="shared" si="21"/>
        <v>125</v>
      </c>
      <c r="AG122" s="22">
        <f t="shared" si="22"/>
        <v>11870.8142119</v>
      </c>
      <c r="AH122">
        <f t="shared" si="23"/>
        <v>4.9366785666666662</v>
      </c>
    </row>
    <row r="123" spans="1:34" x14ac:dyDescent="0.25">
      <c r="A123" s="10" t="str">
        <f>Revenue!A124</f>
        <v>P0010</v>
      </c>
      <c r="B123" s="10" t="str">
        <f>Revenue!B124</f>
        <v>Mar</v>
      </c>
      <c r="C123" s="11" t="str">
        <f t="shared" si="17"/>
        <v>P0010|Mar</v>
      </c>
      <c r="D123" s="12">
        <f>Revenue!J124</f>
        <v>2764.07</v>
      </c>
      <c r="E123" s="13">
        <f>_xlfn.XLOOKUP($C123,ExpensesTbl[Key],ExpensesTbl[Total Operating Expenses])</f>
        <v>1070.7899999999993</v>
      </c>
      <c r="F123" s="13">
        <f t="shared" si="18"/>
        <v>1693.2800000000009</v>
      </c>
      <c r="G123" s="11" t="str">
        <f>_xlfn.XLOOKUP($A123,PropertiesTbl[Property ID],PropertiesTbl[Property Name])</f>
        <v>Aspen Cabin</v>
      </c>
      <c r="N123" s="10" t="str">
        <f>Properties!A124</f>
        <v>P0120</v>
      </c>
      <c r="O123" s="11" t="str">
        <f>_xlfn.XLOOKUP($N123,PropertiesTbl[Property ID],PropertiesTbl[Property Name])</f>
        <v>Snowline Nest</v>
      </c>
      <c r="P123" s="13">
        <f>SUMIFS(CalcTbl[Total Revenue],CalcTbl[Property ID],$N123,CalcTbl[Month],IF(Dashboard!$C$3="All (Fiscal Year)","*",Dashboard!$C$3))</f>
        <v>23027.367000000006</v>
      </c>
      <c r="Q123" s="13">
        <f>SUMIFS(CalcTbl[Total Expenses],CalcTbl[Property ID],$N123,CalcTbl[Month],IF(Dashboard!$C$3="All (Fiscal Year)","*",Dashboard!$C$3))</f>
        <v>10419.169999999998</v>
      </c>
      <c r="R123" s="13">
        <f t="shared" si="19"/>
        <v>12608.197000000007</v>
      </c>
      <c r="S123" s="16">
        <f>_xlfn.XLOOKUP($N123,RatingsTbl[Property ID],RatingsTbl[Overall Rating])</f>
        <v>4.9333333333333336</v>
      </c>
      <c r="T123" s="23">
        <f t="shared" si="20"/>
        <v>190</v>
      </c>
      <c r="U123" s="23">
        <f t="shared" si="21"/>
        <v>142</v>
      </c>
      <c r="AG123" s="22">
        <f t="shared" si="22"/>
        <v>12608.197012000008</v>
      </c>
      <c r="AH123">
        <f t="shared" si="23"/>
        <v>4.9333453333333335</v>
      </c>
    </row>
    <row r="124" spans="1:34" x14ac:dyDescent="0.25">
      <c r="A124" s="10" t="str">
        <f>Revenue!A125</f>
        <v>P0011</v>
      </c>
      <c r="B124" s="10" t="str">
        <f>Revenue!B125</f>
        <v>Apr</v>
      </c>
      <c r="C124" s="11" t="str">
        <f t="shared" si="17"/>
        <v>P0011|Apr</v>
      </c>
      <c r="D124" s="12">
        <f>Revenue!J125</f>
        <v>1601.9775999999999</v>
      </c>
      <c r="E124" s="13">
        <f>_xlfn.XLOOKUP($C124,ExpensesTbl[Key],ExpensesTbl[Total Operating Expenses])</f>
        <v>785.23</v>
      </c>
      <c r="F124" s="13">
        <f t="shared" si="18"/>
        <v>816.74759999999992</v>
      </c>
      <c r="G124" s="11" t="str">
        <f>_xlfn.XLOOKUP($A124,PropertiesTbl[Property ID],PropertiesTbl[Property Name])</f>
        <v>Frost Overlook</v>
      </c>
      <c r="N124" s="10" t="str">
        <f>Properties!A125</f>
        <v>P0121</v>
      </c>
      <c r="O124" s="11" t="str">
        <f>_xlfn.XLOOKUP($N124,PropertiesTbl[Property ID],PropertiesTbl[Property Name])</f>
        <v>Copper Nest</v>
      </c>
      <c r="P124" s="13">
        <f>SUMIFS(CalcTbl[Total Revenue],CalcTbl[Property ID],$N124,CalcTbl[Month],IF(Dashboard!$C$3="All (Fiscal Year)","*",Dashboard!$C$3))</f>
        <v>23675.792600000001</v>
      </c>
      <c r="Q124" s="13">
        <f>SUMIFS(CalcTbl[Total Expenses],CalcTbl[Property ID],$N124,CalcTbl[Month],IF(Dashboard!$C$3="All (Fiscal Year)","*",Dashboard!$C$3))</f>
        <v>10451.300000000001</v>
      </c>
      <c r="R124" s="13">
        <f t="shared" si="19"/>
        <v>13224.4926</v>
      </c>
      <c r="S124" s="16">
        <f>_xlfn.XLOOKUP($N124,RatingsTbl[Property ID],RatingsTbl[Overall Rating])</f>
        <v>4.9716666666666667</v>
      </c>
      <c r="T124" s="23">
        <f t="shared" si="20"/>
        <v>176</v>
      </c>
      <c r="U124" s="23">
        <f t="shared" si="21"/>
        <v>8</v>
      </c>
      <c r="AG124" s="22">
        <f t="shared" si="22"/>
        <v>13224.492612099999</v>
      </c>
      <c r="AH124">
        <f t="shared" si="23"/>
        <v>4.9716787666666669</v>
      </c>
    </row>
    <row r="125" spans="1:34" x14ac:dyDescent="0.25">
      <c r="A125" s="10" t="str">
        <f>Revenue!A126</f>
        <v>P0011</v>
      </c>
      <c r="B125" s="10" t="str">
        <f>Revenue!B126</f>
        <v>May</v>
      </c>
      <c r="C125" s="11" t="str">
        <f t="shared" si="17"/>
        <v>P0011|May</v>
      </c>
      <c r="D125" s="12">
        <f>Revenue!J126</f>
        <v>2036.0719999999999</v>
      </c>
      <c r="E125" s="13">
        <f>_xlfn.XLOOKUP($C125,ExpensesTbl[Key],ExpensesTbl[Total Operating Expenses])</f>
        <v>1207.2099999999996</v>
      </c>
      <c r="F125" s="13">
        <f t="shared" si="18"/>
        <v>828.86200000000031</v>
      </c>
      <c r="G125" s="11" t="str">
        <f>_xlfn.XLOOKUP($A125,PropertiesTbl[Property ID],PropertiesTbl[Property Name])</f>
        <v>Frost Overlook</v>
      </c>
      <c r="N125" s="10" t="str">
        <f>Properties!A126</f>
        <v>P0122</v>
      </c>
      <c r="O125" s="11" t="str">
        <f>_xlfn.XLOOKUP($N125,PropertiesTbl[Property ID],PropertiesTbl[Property Name])</f>
        <v>Cinder Refuge</v>
      </c>
      <c r="P125" s="13">
        <f>SUMIFS(CalcTbl[Total Revenue],CalcTbl[Property ID],$N125,CalcTbl[Month],IF(Dashboard!$C$3="All (Fiscal Year)","*",Dashboard!$C$3))</f>
        <v>28444.316700000003</v>
      </c>
      <c r="Q125" s="13">
        <f>SUMIFS(CalcTbl[Total Expenses],CalcTbl[Property ID],$N125,CalcTbl[Month],IF(Dashboard!$C$3="All (Fiscal Year)","*",Dashboard!$C$3))</f>
        <v>13331.75</v>
      </c>
      <c r="R125" s="13">
        <f t="shared" si="19"/>
        <v>15112.566700000003</v>
      </c>
      <c r="S125" s="16">
        <f>_xlfn.XLOOKUP($N125,RatingsTbl[Property ID],RatingsTbl[Overall Rating])</f>
        <v>4.9466666666666663</v>
      </c>
      <c r="T125" s="23">
        <f t="shared" si="20"/>
        <v>130</v>
      </c>
      <c r="U125" s="23">
        <f t="shared" si="21"/>
        <v>81</v>
      </c>
      <c r="AG125" s="22">
        <f t="shared" si="22"/>
        <v>15112.566712200003</v>
      </c>
      <c r="AH125">
        <f t="shared" si="23"/>
        <v>4.9466788666666659</v>
      </c>
    </row>
    <row r="126" spans="1:34" x14ac:dyDescent="0.25">
      <c r="A126" s="10" t="str">
        <f>Revenue!A127</f>
        <v>P0011</v>
      </c>
      <c r="B126" s="10" t="str">
        <f>Revenue!B127</f>
        <v>Jun</v>
      </c>
      <c r="C126" s="11" t="str">
        <f t="shared" si="17"/>
        <v>P0011|Jun</v>
      </c>
      <c r="D126" s="12">
        <f>Revenue!J127</f>
        <v>2550.7653</v>
      </c>
      <c r="E126" s="13">
        <f>_xlfn.XLOOKUP($C126,ExpensesTbl[Key],ExpensesTbl[Total Operating Expenses])</f>
        <v>1470.5699999999997</v>
      </c>
      <c r="F126" s="13">
        <f t="shared" si="18"/>
        <v>1080.1953000000003</v>
      </c>
      <c r="G126" s="11" t="str">
        <f>_xlfn.XLOOKUP($A126,PropertiesTbl[Property ID],PropertiesTbl[Property Name])</f>
        <v>Frost Overlook</v>
      </c>
      <c r="N126" s="10" t="str">
        <f>Properties!A127</f>
        <v>P0123</v>
      </c>
      <c r="O126" s="11" t="str">
        <f>_xlfn.XLOOKUP($N126,PropertiesTbl[Property ID],PropertiesTbl[Property Name])</f>
        <v>Starlight Nest</v>
      </c>
      <c r="P126" s="13">
        <f>SUMIFS(CalcTbl[Total Revenue],CalcTbl[Property ID],$N126,CalcTbl[Month],IF(Dashboard!$C$3="All (Fiscal Year)","*",Dashboard!$C$3))</f>
        <v>17095.602900000002</v>
      </c>
      <c r="Q126" s="13">
        <f>SUMIFS(CalcTbl[Total Expenses],CalcTbl[Property ID],$N126,CalcTbl[Month],IF(Dashboard!$C$3="All (Fiscal Year)","*",Dashboard!$C$3))</f>
        <v>9696.8399999999983</v>
      </c>
      <c r="R126" s="13">
        <f t="shared" si="19"/>
        <v>7398.7629000000034</v>
      </c>
      <c r="S126" s="16">
        <f>_xlfn.XLOOKUP($N126,RatingsTbl[Property ID],RatingsTbl[Overall Rating])</f>
        <v>4.9050000000000002</v>
      </c>
      <c r="T126" s="23">
        <f t="shared" si="20"/>
        <v>284</v>
      </c>
      <c r="U126" s="23">
        <f t="shared" si="21"/>
        <v>247</v>
      </c>
      <c r="AG126" s="22">
        <f t="shared" si="22"/>
        <v>7398.7629123000033</v>
      </c>
      <c r="AH126">
        <f t="shared" si="23"/>
        <v>4.9050123000000001</v>
      </c>
    </row>
    <row r="127" spans="1:34" x14ac:dyDescent="0.25">
      <c r="A127" s="10" t="str">
        <f>Revenue!A128</f>
        <v>P0011</v>
      </c>
      <c r="B127" s="10" t="str">
        <f>Revenue!B128</f>
        <v>Jul</v>
      </c>
      <c r="C127" s="11" t="str">
        <f t="shared" si="17"/>
        <v>P0011|Jul</v>
      </c>
      <c r="D127" s="12">
        <f>Revenue!J128</f>
        <v>3527.2739999999999</v>
      </c>
      <c r="E127" s="13">
        <f>_xlfn.XLOOKUP($C127,ExpensesTbl[Key],ExpensesTbl[Total Operating Expenses])</f>
        <v>2597.12</v>
      </c>
      <c r="F127" s="13">
        <f t="shared" si="18"/>
        <v>930.154</v>
      </c>
      <c r="G127" s="11" t="str">
        <f>_xlfn.XLOOKUP($A127,PropertiesTbl[Property ID],PropertiesTbl[Property Name])</f>
        <v>Frost Overlook</v>
      </c>
      <c r="N127" s="10" t="str">
        <f>Properties!A128</f>
        <v>P0124</v>
      </c>
      <c r="O127" s="11" t="str">
        <f>_xlfn.XLOOKUP($N127,PropertiesTbl[Property ID],PropertiesTbl[Property Name])</f>
        <v>Boulder Villa</v>
      </c>
      <c r="P127" s="13">
        <f>SUMIFS(CalcTbl[Total Revenue],CalcTbl[Property ID],$N127,CalcTbl[Month],IF(Dashboard!$C$3="All (Fiscal Year)","*",Dashboard!$C$3))</f>
        <v>34759.359299999996</v>
      </c>
      <c r="Q127" s="13">
        <f>SUMIFS(CalcTbl[Total Expenses],CalcTbl[Property ID],$N127,CalcTbl[Month],IF(Dashboard!$C$3="All (Fiscal Year)","*",Dashboard!$C$3))</f>
        <v>16550.889999999996</v>
      </c>
      <c r="R127" s="13">
        <f t="shared" si="19"/>
        <v>18208.469300000001</v>
      </c>
      <c r="S127" s="16">
        <f>_xlfn.XLOOKUP($N127,RatingsTbl[Property ID],RatingsTbl[Overall Rating])</f>
        <v>4.9433333333333334</v>
      </c>
      <c r="T127" s="23">
        <f t="shared" si="20"/>
        <v>90</v>
      </c>
      <c r="U127" s="23">
        <f t="shared" si="21"/>
        <v>92</v>
      </c>
      <c r="AG127" s="22">
        <f t="shared" si="22"/>
        <v>18208.4693124</v>
      </c>
      <c r="AH127">
        <f t="shared" si="23"/>
        <v>4.9433457333333335</v>
      </c>
    </row>
    <row r="128" spans="1:34" x14ac:dyDescent="0.25">
      <c r="A128" s="10" t="str">
        <f>Revenue!A129</f>
        <v>P0011</v>
      </c>
      <c r="B128" s="10" t="str">
        <f>Revenue!B129</f>
        <v>Aug</v>
      </c>
      <c r="C128" s="11" t="str">
        <f t="shared" si="17"/>
        <v>P0011|Aug</v>
      </c>
      <c r="D128" s="12">
        <f>Revenue!J129</f>
        <v>3428.7510999999995</v>
      </c>
      <c r="E128" s="13">
        <f>_xlfn.XLOOKUP($C128,ExpensesTbl[Key],ExpensesTbl[Total Operating Expenses])</f>
        <v>2468.5400000000004</v>
      </c>
      <c r="F128" s="13">
        <f t="shared" si="18"/>
        <v>960.21109999999908</v>
      </c>
      <c r="G128" s="11" t="str">
        <f>_xlfn.XLOOKUP($A128,PropertiesTbl[Property ID],PropertiesTbl[Property Name])</f>
        <v>Frost Overlook</v>
      </c>
      <c r="N128" s="10" t="str">
        <f>Properties!A129</f>
        <v>P0125</v>
      </c>
      <c r="O128" s="11" t="str">
        <f>_xlfn.XLOOKUP($N128,PropertiesTbl[Property ID],PropertiesTbl[Property Name])</f>
        <v>Starlight Retreat</v>
      </c>
      <c r="P128" s="13">
        <f>SUMIFS(CalcTbl[Total Revenue],CalcTbl[Property ID],$N128,CalcTbl[Month],IF(Dashboard!$C$3="All (Fiscal Year)","*",Dashboard!$C$3))</f>
        <v>40862.757599999997</v>
      </c>
      <c r="Q128" s="13">
        <f>SUMIFS(CalcTbl[Total Expenses],CalcTbl[Property ID],$N128,CalcTbl[Month],IF(Dashboard!$C$3="All (Fiscal Year)","*",Dashboard!$C$3))</f>
        <v>20033.73</v>
      </c>
      <c r="R128" s="13">
        <f t="shared" si="19"/>
        <v>20829.027599999998</v>
      </c>
      <c r="S128" s="16">
        <f>_xlfn.XLOOKUP($N128,RatingsTbl[Property ID],RatingsTbl[Overall Rating])</f>
        <v>4.95</v>
      </c>
      <c r="T128" s="23">
        <f t="shared" si="20"/>
        <v>62</v>
      </c>
      <c r="U128" s="23">
        <f t="shared" si="21"/>
        <v>65</v>
      </c>
      <c r="AG128" s="22">
        <f t="shared" si="22"/>
        <v>20829.027612499998</v>
      </c>
      <c r="AH128">
        <f t="shared" si="23"/>
        <v>4.9500125000000006</v>
      </c>
    </row>
    <row r="129" spans="1:34" x14ac:dyDescent="0.25">
      <c r="A129" s="10" t="str">
        <f>Revenue!A130</f>
        <v>P0011</v>
      </c>
      <c r="B129" s="10" t="str">
        <f>Revenue!B130</f>
        <v>Sep</v>
      </c>
      <c r="C129" s="11" t="str">
        <f t="shared" si="17"/>
        <v>P0011|Sep</v>
      </c>
      <c r="D129" s="12">
        <f>Revenue!J130</f>
        <v>2278.884</v>
      </c>
      <c r="E129" s="13">
        <f>_xlfn.XLOOKUP($C129,ExpensesTbl[Key],ExpensesTbl[Total Operating Expenses])</f>
        <v>1172.7000000000005</v>
      </c>
      <c r="F129" s="13">
        <f t="shared" si="18"/>
        <v>1106.1839999999995</v>
      </c>
      <c r="G129" s="11" t="str">
        <f>_xlfn.XLOOKUP($A129,PropertiesTbl[Property ID],PropertiesTbl[Property Name])</f>
        <v>Frost Overlook</v>
      </c>
      <c r="N129" s="10" t="str">
        <f>Properties!A130</f>
        <v>P0126</v>
      </c>
      <c r="O129" s="11" t="str">
        <f>_xlfn.XLOOKUP($N129,PropertiesTbl[Property ID],PropertiesTbl[Property Name])</f>
        <v>Pine Cottage</v>
      </c>
      <c r="P129" s="13">
        <f>SUMIFS(CalcTbl[Total Revenue],CalcTbl[Property ID],$N129,CalcTbl[Month],IF(Dashboard!$C$3="All (Fiscal Year)","*",Dashboard!$C$3))</f>
        <v>13374.529800000002</v>
      </c>
      <c r="Q129" s="13">
        <f>SUMIFS(CalcTbl[Total Expenses],CalcTbl[Property ID],$N129,CalcTbl[Month],IF(Dashboard!$C$3="All (Fiscal Year)","*",Dashboard!$C$3))</f>
        <v>7450.4299999999994</v>
      </c>
      <c r="R129" s="13">
        <f t="shared" si="19"/>
        <v>5924.0998000000027</v>
      </c>
      <c r="S129" s="16">
        <f>_xlfn.XLOOKUP($N129,RatingsTbl[Property ID],RatingsTbl[Overall Rating])</f>
        <v>4.9366666666666665</v>
      </c>
      <c r="T129" s="23">
        <f t="shared" si="20"/>
        <v>297</v>
      </c>
      <c r="U129" s="23">
        <f t="shared" si="21"/>
        <v>124</v>
      </c>
      <c r="AG129" s="22">
        <f t="shared" si="22"/>
        <v>5924.0998126000031</v>
      </c>
      <c r="AH129">
        <f t="shared" si="23"/>
        <v>4.9366792666666663</v>
      </c>
    </row>
    <row r="130" spans="1:34" x14ac:dyDescent="0.25">
      <c r="A130" s="10" t="str">
        <f>Revenue!A131</f>
        <v>P0011</v>
      </c>
      <c r="B130" s="10" t="str">
        <f>Revenue!B131</f>
        <v>Oct</v>
      </c>
      <c r="C130" s="11" t="str">
        <f t="shared" si="17"/>
        <v>P0011|Oct</v>
      </c>
      <c r="D130" s="12">
        <f>Revenue!J131</f>
        <v>1979.4337</v>
      </c>
      <c r="E130" s="13">
        <f>_xlfn.XLOOKUP($C130,ExpensesTbl[Key],ExpensesTbl[Total Operating Expenses])</f>
        <v>945.6099999999999</v>
      </c>
      <c r="F130" s="13">
        <f t="shared" si="18"/>
        <v>1033.8237000000001</v>
      </c>
      <c r="G130" s="11" t="str">
        <f>_xlfn.XLOOKUP($A130,PropertiesTbl[Property ID],PropertiesTbl[Property Name])</f>
        <v>Frost Overlook</v>
      </c>
      <c r="N130" s="10" t="str">
        <f>Properties!A131</f>
        <v>P0127</v>
      </c>
      <c r="O130" s="11" t="str">
        <f>_xlfn.XLOOKUP($N130,PropertiesTbl[Property ID],PropertiesTbl[Property Name])</f>
        <v>Boulder Cottage</v>
      </c>
      <c r="P130" s="13">
        <f>SUMIFS(CalcTbl[Total Revenue],CalcTbl[Property ID],$N130,CalcTbl[Month],IF(Dashboard!$C$3="All (Fiscal Year)","*",Dashboard!$C$3))</f>
        <v>75373.169699999999</v>
      </c>
      <c r="Q130" s="13">
        <f>SUMIFS(CalcTbl[Total Expenses],CalcTbl[Property ID],$N130,CalcTbl[Month],IF(Dashboard!$C$3="All (Fiscal Year)","*",Dashboard!$C$3))</f>
        <v>13223.729999999998</v>
      </c>
      <c r="R130" s="13">
        <f t="shared" si="19"/>
        <v>62149.439700000003</v>
      </c>
      <c r="S130" s="16">
        <f>_xlfn.XLOOKUP($N130,RatingsTbl[Property ID],RatingsTbl[Overall Rating])</f>
        <v>4.9366666666666674</v>
      </c>
      <c r="T130" s="23">
        <f t="shared" si="20"/>
        <v>2</v>
      </c>
      <c r="U130" s="23">
        <f t="shared" si="21"/>
        <v>123</v>
      </c>
      <c r="AG130" s="22">
        <f t="shared" si="22"/>
        <v>62149.439712700005</v>
      </c>
      <c r="AH130">
        <f t="shared" si="23"/>
        <v>4.9366793666666675</v>
      </c>
    </row>
    <row r="131" spans="1:34" x14ac:dyDescent="0.25">
      <c r="A131" s="10" t="str">
        <f>Revenue!A132</f>
        <v>P0011</v>
      </c>
      <c r="B131" s="10" t="str">
        <f>Revenue!B132</f>
        <v>Nov</v>
      </c>
      <c r="C131" s="11" t="str">
        <f t="shared" si="17"/>
        <v>P0011|Nov</v>
      </c>
      <c r="D131" s="12">
        <f>Revenue!J132</f>
        <v>2079.4908000000005</v>
      </c>
      <c r="E131" s="13">
        <f>_xlfn.XLOOKUP($C131,ExpensesTbl[Key],ExpensesTbl[Total Operating Expenses])</f>
        <v>970.49999999999932</v>
      </c>
      <c r="F131" s="13">
        <f t="shared" si="18"/>
        <v>1108.9908000000012</v>
      </c>
      <c r="G131" s="11" t="str">
        <f>_xlfn.XLOOKUP($A131,PropertiesTbl[Property ID],PropertiesTbl[Property Name])</f>
        <v>Frost Overlook</v>
      </c>
      <c r="N131" s="10" t="str">
        <f>Properties!A132</f>
        <v>P0128</v>
      </c>
      <c r="O131" s="11" t="str">
        <f>_xlfn.XLOOKUP($N131,PropertiesTbl[Property ID],PropertiesTbl[Property Name])</f>
        <v>Bearpaw Point</v>
      </c>
      <c r="P131" s="13">
        <f>SUMIFS(CalcTbl[Total Revenue],CalcTbl[Property ID],$N131,CalcTbl[Month],IF(Dashboard!$C$3="All (Fiscal Year)","*",Dashboard!$C$3))</f>
        <v>29598.804199999999</v>
      </c>
      <c r="Q131" s="13">
        <f>SUMIFS(CalcTbl[Total Expenses],CalcTbl[Property ID],$N131,CalcTbl[Month],IF(Dashboard!$C$3="All (Fiscal Year)","*",Dashboard!$C$3))</f>
        <v>15568</v>
      </c>
      <c r="R131" s="13">
        <f t="shared" si="19"/>
        <v>14030.804199999999</v>
      </c>
      <c r="S131" s="16">
        <f>_xlfn.XLOOKUP($N131,RatingsTbl[Property ID],RatingsTbl[Overall Rating])</f>
        <v>2.9649999999999999</v>
      </c>
      <c r="T131" s="23">
        <f t="shared" si="20"/>
        <v>151</v>
      </c>
      <c r="U131" s="23">
        <f t="shared" si="21"/>
        <v>294</v>
      </c>
      <c r="AG131" s="22">
        <f t="shared" si="22"/>
        <v>14030.804212799998</v>
      </c>
      <c r="AH131">
        <f t="shared" si="23"/>
        <v>2.9650127999999998</v>
      </c>
    </row>
    <row r="132" spans="1:34" x14ac:dyDescent="0.25">
      <c r="A132" s="10" t="str">
        <f>Revenue!A133</f>
        <v>P0011</v>
      </c>
      <c r="B132" s="10" t="str">
        <f>Revenue!B133</f>
        <v>Dec</v>
      </c>
      <c r="C132" s="11" t="str">
        <f t="shared" si="17"/>
        <v>P0011|Dec</v>
      </c>
      <c r="D132" s="12">
        <f>Revenue!J133</f>
        <v>7562.9250000000002</v>
      </c>
      <c r="E132" s="13">
        <f>_xlfn.XLOOKUP($C132,ExpensesTbl[Key],ExpensesTbl[Total Operating Expenses])</f>
        <v>1436.4399999999987</v>
      </c>
      <c r="F132" s="13">
        <f t="shared" si="18"/>
        <v>6126.4850000000015</v>
      </c>
      <c r="G132" s="11" t="str">
        <f>_xlfn.XLOOKUP($A132,PropertiesTbl[Property ID],PropertiesTbl[Property Name])</f>
        <v>Frost Overlook</v>
      </c>
      <c r="N132" s="10" t="str">
        <f>Properties!A133</f>
        <v>P0129</v>
      </c>
      <c r="O132" s="11" t="str">
        <f>_xlfn.XLOOKUP($N132,PropertiesTbl[Property ID],PropertiesTbl[Property Name])</f>
        <v>Forest Manor</v>
      </c>
      <c r="P132" s="13">
        <f>SUMIFS(CalcTbl[Total Revenue],CalcTbl[Property ID],$N132,CalcTbl[Month],IF(Dashboard!$C$3="All (Fiscal Year)","*",Dashboard!$C$3))</f>
        <v>51685.6731</v>
      </c>
      <c r="Q132" s="13">
        <f>SUMIFS(CalcTbl[Total Expenses],CalcTbl[Property ID],$N132,CalcTbl[Month],IF(Dashboard!$C$3="All (Fiscal Year)","*",Dashboard!$C$3))</f>
        <v>23727.549999999992</v>
      </c>
      <c r="R132" s="13">
        <f t="shared" si="19"/>
        <v>27958.123100000008</v>
      </c>
      <c r="S132" s="16">
        <f>_xlfn.XLOOKUP($N132,RatingsTbl[Property ID],RatingsTbl[Overall Rating])</f>
        <v>4.95</v>
      </c>
      <c r="T132" s="23">
        <f t="shared" si="20"/>
        <v>17</v>
      </c>
      <c r="U132" s="23">
        <f t="shared" si="21"/>
        <v>64</v>
      </c>
      <c r="AG132" s="22">
        <f t="shared" si="22"/>
        <v>27958.123112900008</v>
      </c>
      <c r="AH132">
        <f t="shared" si="23"/>
        <v>4.9500128999999999</v>
      </c>
    </row>
    <row r="133" spans="1:34" x14ac:dyDescent="0.25">
      <c r="A133" s="10" t="str">
        <f>Revenue!A134</f>
        <v>P0011</v>
      </c>
      <c r="B133" s="10" t="str">
        <f>Revenue!B134</f>
        <v>Jan</v>
      </c>
      <c r="C133" s="11" t="str">
        <f t="shared" ref="C133:C196" si="24">A133&amp;"|"&amp;B133</f>
        <v>P0011|Jan</v>
      </c>
      <c r="D133" s="12">
        <f>Revenue!J134</f>
        <v>6770.2409999999991</v>
      </c>
      <c r="E133" s="13">
        <f>_xlfn.XLOOKUP($C133,ExpensesTbl[Key],ExpensesTbl[Total Operating Expenses])</f>
        <v>1455.2399999999982</v>
      </c>
      <c r="F133" s="13">
        <f t="shared" ref="F133:F196" si="25">D133-E133</f>
        <v>5315.0010000000011</v>
      </c>
      <c r="G133" s="11" t="str">
        <f>_xlfn.XLOOKUP($A133,PropertiesTbl[Property ID],PropertiesTbl[Property Name])</f>
        <v>Frost Overlook</v>
      </c>
      <c r="N133" s="10" t="str">
        <f>Properties!A134</f>
        <v>P0130</v>
      </c>
      <c r="O133" s="11" t="str">
        <f>_xlfn.XLOOKUP($N133,PropertiesTbl[Property ID],PropertiesTbl[Property Name])</f>
        <v>Copper Villa</v>
      </c>
      <c r="P133" s="13">
        <f>SUMIFS(CalcTbl[Total Revenue],CalcTbl[Property ID],$N133,CalcTbl[Month],IF(Dashboard!$C$3="All (Fiscal Year)","*",Dashboard!$C$3))</f>
        <v>26035.318899999998</v>
      </c>
      <c r="Q133" s="13">
        <f>SUMIFS(CalcTbl[Total Expenses],CalcTbl[Property ID],$N133,CalcTbl[Month],IF(Dashboard!$C$3="All (Fiscal Year)","*",Dashboard!$C$3))</f>
        <v>10668.930000000002</v>
      </c>
      <c r="R133" s="13">
        <f t="shared" ref="R133:R196" si="26">P133-Q133</f>
        <v>15366.388899999996</v>
      </c>
      <c r="S133" s="16">
        <f>_xlfn.XLOOKUP($N133,RatingsTbl[Property ID],RatingsTbl[Overall Rating])</f>
        <v>4.9433333333333334</v>
      </c>
      <c r="T133" s="23">
        <f t="shared" ref="T133:T196" si="27">_xlfn.RANK.EQ(AG133,$AG$4:$AG$303,0)</f>
        <v>125</v>
      </c>
      <c r="U133" s="23">
        <f t="shared" ref="U133:U196" si="28">_xlfn.RANK.EQ(AH133,$AH$4:$AH$303,0)</f>
        <v>91</v>
      </c>
      <c r="AG133" s="22">
        <f t="shared" ref="AG133:AG196" si="29">R133+(ROW()-3)*0.0000001</f>
        <v>15366.388912999997</v>
      </c>
      <c r="AH133">
        <f t="shared" ref="AH133:AH196" si="30">S133+(ROW()-3)*0.0000001</f>
        <v>4.9433463333333334</v>
      </c>
    </row>
    <row r="134" spans="1:34" x14ac:dyDescent="0.25">
      <c r="A134" s="10" t="str">
        <f>Revenue!A135</f>
        <v>P0011</v>
      </c>
      <c r="B134" s="10" t="str">
        <f>Revenue!B135</f>
        <v>Feb</v>
      </c>
      <c r="C134" s="11" t="str">
        <f t="shared" si="24"/>
        <v>P0011|Feb</v>
      </c>
      <c r="D134" s="12">
        <f>Revenue!J135</f>
        <v>5798.7262000000001</v>
      </c>
      <c r="E134" s="13">
        <f>_xlfn.XLOOKUP($C134,ExpensesTbl[Key],ExpensesTbl[Total Operating Expenses])</f>
        <v>1333.6400000000006</v>
      </c>
      <c r="F134" s="13">
        <f t="shared" si="25"/>
        <v>4465.0861999999997</v>
      </c>
      <c r="G134" s="11" t="str">
        <f>_xlfn.XLOOKUP($A134,PropertiesTbl[Property ID],PropertiesTbl[Property Name])</f>
        <v>Frost Overlook</v>
      </c>
      <c r="N134" s="10" t="str">
        <f>Properties!A135</f>
        <v>P0131</v>
      </c>
      <c r="O134" s="11" t="str">
        <f>_xlfn.XLOOKUP($N134,PropertiesTbl[Property ID],PropertiesTbl[Property Name])</f>
        <v>Forest Cabin</v>
      </c>
      <c r="P134" s="13">
        <f>SUMIFS(CalcTbl[Total Revenue],CalcTbl[Property ID],$N134,CalcTbl[Month],IF(Dashboard!$C$3="All (Fiscal Year)","*",Dashboard!$C$3))</f>
        <v>20346.981500000002</v>
      </c>
      <c r="Q134" s="13">
        <f>SUMIFS(CalcTbl[Total Expenses],CalcTbl[Property ID],$N134,CalcTbl[Month],IF(Dashboard!$C$3="All (Fiscal Year)","*",Dashboard!$C$3))</f>
        <v>10118.500000000002</v>
      </c>
      <c r="R134" s="13">
        <f t="shared" si="26"/>
        <v>10228.4815</v>
      </c>
      <c r="S134" s="16">
        <f>_xlfn.XLOOKUP($N134,RatingsTbl[Property ID],RatingsTbl[Overall Rating])</f>
        <v>4.9483333333333333</v>
      </c>
      <c r="T134" s="23">
        <f t="shared" si="27"/>
        <v>236</v>
      </c>
      <c r="U134" s="23">
        <f t="shared" si="28"/>
        <v>75</v>
      </c>
      <c r="AG134" s="22">
        <f t="shared" si="29"/>
        <v>10228.4815131</v>
      </c>
      <c r="AH134">
        <f t="shared" si="30"/>
        <v>4.9483464333333336</v>
      </c>
    </row>
    <row r="135" spans="1:34" x14ac:dyDescent="0.25">
      <c r="A135" s="10" t="str">
        <f>Revenue!A136</f>
        <v>P0011</v>
      </c>
      <c r="B135" s="10" t="str">
        <f>Revenue!B136</f>
        <v>Mar</v>
      </c>
      <c r="C135" s="11" t="str">
        <f t="shared" si="24"/>
        <v>P0011|Mar</v>
      </c>
      <c r="D135" s="12">
        <f>Revenue!J136</f>
        <v>4416.2611999999999</v>
      </c>
      <c r="E135" s="13">
        <f>_xlfn.XLOOKUP($C135,ExpensesTbl[Key],ExpensesTbl[Total Operating Expenses])</f>
        <v>1186.5699999999997</v>
      </c>
      <c r="F135" s="13">
        <f t="shared" si="25"/>
        <v>3229.6912000000002</v>
      </c>
      <c r="G135" s="11" t="str">
        <f>_xlfn.XLOOKUP($A135,PropertiesTbl[Property ID],PropertiesTbl[Property Name])</f>
        <v>Frost Overlook</v>
      </c>
      <c r="N135" s="10" t="str">
        <f>Properties!A136</f>
        <v>P0132</v>
      </c>
      <c r="O135" s="11" t="str">
        <f>_xlfn.XLOOKUP($N135,PropertiesTbl[Property ID],PropertiesTbl[Property Name])</f>
        <v>Aspen Chalet</v>
      </c>
      <c r="P135" s="13">
        <f>SUMIFS(CalcTbl[Total Revenue],CalcTbl[Property ID],$N135,CalcTbl[Month],IF(Dashboard!$C$3="All (Fiscal Year)","*",Dashboard!$C$3))</f>
        <v>44868.684200000003</v>
      </c>
      <c r="Q135" s="13">
        <f>SUMIFS(CalcTbl[Total Expenses],CalcTbl[Property ID],$N135,CalcTbl[Month],IF(Dashboard!$C$3="All (Fiscal Year)","*",Dashboard!$C$3))</f>
        <v>19650.96</v>
      </c>
      <c r="R135" s="13">
        <f t="shared" si="26"/>
        <v>25217.724200000004</v>
      </c>
      <c r="S135" s="16">
        <f>_xlfn.XLOOKUP($N135,RatingsTbl[Property ID],RatingsTbl[Overall Rating])</f>
        <v>4.9116666666666662</v>
      </c>
      <c r="T135" s="23">
        <f t="shared" si="27"/>
        <v>29</v>
      </c>
      <c r="U135" s="23">
        <f t="shared" si="28"/>
        <v>228</v>
      </c>
      <c r="AG135" s="22">
        <f t="shared" si="29"/>
        <v>25217.724213200003</v>
      </c>
      <c r="AH135">
        <f t="shared" si="30"/>
        <v>4.9116798666666659</v>
      </c>
    </row>
    <row r="136" spans="1:34" x14ac:dyDescent="0.25">
      <c r="A136" s="10" t="str">
        <f>Revenue!A137</f>
        <v>P0012</v>
      </c>
      <c r="B136" s="10" t="str">
        <f>Revenue!B137</f>
        <v>Apr</v>
      </c>
      <c r="C136" s="11" t="str">
        <f t="shared" si="24"/>
        <v>P0012|Apr</v>
      </c>
      <c r="D136" s="12">
        <f>Revenue!J137</f>
        <v>1260.8480000000002</v>
      </c>
      <c r="E136" s="13">
        <f>_xlfn.XLOOKUP($C136,ExpensesTbl[Key],ExpensesTbl[Total Operating Expenses])</f>
        <v>790.58999999999969</v>
      </c>
      <c r="F136" s="13">
        <f t="shared" si="25"/>
        <v>470.25800000000049</v>
      </c>
      <c r="G136" s="11" t="str">
        <f>_xlfn.XLOOKUP($A136,PropertiesTbl[Property ID],PropertiesTbl[Property Name])</f>
        <v>Cedar Den</v>
      </c>
      <c r="N136" s="10" t="str">
        <f>Properties!A137</f>
        <v>P0133</v>
      </c>
      <c r="O136" s="11" t="str">
        <f>_xlfn.XLOOKUP($N136,PropertiesTbl[Property ID],PropertiesTbl[Property Name])</f>
        <v>Aspen Hollow</v>
      </c>
      <c r="P136" s="13">
        <f>SUMIFS(CalcTbl[Total Revenue],CalcTbl[Property ID],$N136,CalcTbl[Month],IF(Dashboard!$C$3="All (Fiscal Year)","*",Dashboard!$C$3))</f>
        <v>42063.038</v>
      </c>
      <c r="Q136" s="13">
        <f>SUMIFS(CalcTbl[Total Expenses],CalcTbl[Property ID],$N136,CalcTbl[Month],IF(Dashboard!$C$3="All (Fiscal Year)","*",Dashboard!$C$3))</f>
        <v>19793.490000000002</v>
      </c>
      <c r="R136" s="13">
        <f t="shared" si="26"/>
        <v>22269.547999999999</v>
      </c>
      <c r="S136" s="16">
        <f>_xlfn.XLOOKUP($N136,RatingsTbl[Property ID],RatingsTbl[Overall Rating])</f>
        <v>4.9133333333333331</v>
      </c>
      <c r="T136" s="23">
        <f t="shared" si="27"/>
        <v>46</v>
      </c>
      <c r="U136" s="23">
        <f t="shared" si="28"/>
        <v>221</v>
      </c>
      <c r="AG136" s="22">
        <f t="shared" si="29"/>
        <v>22269.548013299998</v>
      </c>
      <c r="AH136">
        <f t="shared" si="30"/>
        <v>4.9133466333333331</v>
      </c>
    </row>
    <row r="137" spans="1:34" x14ac:dyDescent="0.25">
      <c r="A137" s="10" t="str">
        <f>Revenue!A138</f>
        <v>P0012</v>
      </c>
      <c r="B137" s="10" t="str">
        <f>Revenue!B138</f>
        <v>May</v>
      </c>
      <c r="C137" s="11" t="str">
        <f t="shared" si="24"/>
        <v>P0012|May</v>
      </c>
      <c r="D137" s="12">
        <f>Revenue!J138</f>
        <v>1724.5371</v>
      </c>
      <c r="E137" s="13">
        <f>_xlfn.XLOOKUP($C137,ExpensesTbl[Key],ExpensesTbl[Total Operating Expenses])</f>
        <v>1200.7400000000002</v>
      </c>
      <c r="F137" s="13">
        <f t="shared" si="25"/>
        <v>523.79709999999977</v>
      </c>
      <c r="G137" s="11" t="str">
        <f>_xlfn.XLOOKUP($A137,PropertiesTbl[Property ID],PropertiesTbl[Property Name])</f>
        <v>Cedar Den</v>
      </c>
      <c r="N137" s="10" t="str">
        <f>Properties!A138</f>
        <v>P0134</v>
      </c>
      <c r="O137" s="11" t="str">
        <f>_xlfn.XLOOKUP($N137,PropertiesTbl[Property ID],PropertiesTbl[Property Name])</f>
        <v>Bearpaw House</v>
      </c>
      <c r="P137" s="13">
        <f>SUMIFS(CalcTbl[Total Revenue],CalcTbl[Property ID],$N137,CalcTbl[Month],IF(Dashboard!$C$3="All (Fiscal Year)","*",Dashboard!$C$3))</f>
        <v>20504.6718</v>
      </c>
      <c r="Q137" s="13">
        <f>SUMIFS(CalcTbl[Total Expenses],CalcTbl[Property ID],$N137,CalcTbl[Month],IF(Dashboard!$C$3="All (Fiscal Year)","*",Dashboard!$C$3))</f>
        <v>10226.51</v>
      </c>
      <c r="R137" s="13">
        <f t="shared" si="26"/>
        <v>10278.1618</v>
      </c>
      <c r="S137" s="16">
        <f>_xlfn.XLOOKUP($N137,RatingsTbl[Property ID],RatingsTbl[Overall Rating])</f>
        <v>4.9400000000000004</v>
      </c>
      <c r="T137" s="23">
        <f t="shared" si="27"/>
        <v>234</v>
      </c>
      <c r="U137" s="23">
        <f t="shared" si="28"/>
        <v>109</v>
      </c>
      <c r="AG137" s="22">
        <f t="shared" si="29"/>
        <v>10278.1618134</v>
      </c>
      <c r="AH137">
        <f t="shared" si="30"/>
        <v>4.9400134000000007</v>
      </c>
    </row>
    <row r="138" spans="1:34" x14ac:dyDescent="0.25">
      <c r="A138" s="10" t="str">
        <f>Revenue!A139</f>
        <v>P0012</v>
      </c>
      <c r="B138" s="10" t="str">
        <f>Revenue!B139</f>
        <v>Jun</v>
      </c>
      <c r="C138" s="11" t="str">
        <f t="shared" si="24"/>
        <v>P0012|Jun</v>
      </c>
      <c r="D138" s="12">
        <f>Revenue!J139</f>
        <v>1727.2530999999999</v>
      </c>
      <c r="E138" s="13">
        <f>_xlfn.XLOOKUP($C138,ExpensesTbl[Key],ExpensesTbl[Total Operating Expenses])</f>
        <v>1338.4700000000005</v>
      </c>
      <c r="F138" s="13">
        <f t="shared" si="25"/>
        <v>388.78309999999942</v>
      </c>
      <c r="G138" s="11" t="str">
        <f>_xlfn.XLOOKUP($A138,PropertiesTbl[Property ID],PropertiesTbl[Property Name])</f>
        <v>Cedar Den</v>
      </c>
      <c r="N138" s="10" t="str">
        <f>Properties!A139</f>
        <v>P0135</v>
      </c>
      <c r="O138" s="11" t="str">
        <f>_xlfn.XLOOKUP($N138,PropertiesTbl[Property ID],PropertiesTbl[Property Name])</f>
        <v>Bearpaw Hollow</v>
      </c>
      <c r="P138" s="13">
        <f>SUMIFS(CalcTbl[Total Revenue],CalcTbl[Property ID],$N138,CalcTbl[Month],IF(Dashboard!$C$3="All (Fiscal Year)","*",Dashboard!$C$3))</f>
        <v>27254.515500000001</v>
      </c>
      <c r="Q138" s="13">
        <f>SUMIFS(CalcTbl[Total Expenses],CalcTbl[Property ID],$N138,CalcTbl[Month],IF(Dashboard!$C$3="All (Fiscal Year)","*",Dashboard!$C$3))</f>
        <v>13397.330000000002</v>
      </c>
      <c r="R138" s="13">
        <f t="shared" si="26"/>
        <v>13857.1855</v>
      </c>
      <c r="S138" s="16">
        <f>_xlfn.XLOOKUP($N138,RatingsTbl[Property ID],RatingsTbl[Overall Rating])</f>
        <v>4.91</v>
      </c>
      <c r="T138" s="23">
        <f t="shared" si="27"/>
        <v>158</v>
      </c>
      <c r="U138" s="23">
        <f t="shared" si="28"/>
        <v>234</v>
      </c>
      <c r="AG138" s="22">
        <f t="shared" si="29"/>
        <v>13857.185513499999</v>
      </c>
      <c r="AH138">
        <f t="shared" si="30"/>
        <v>4.9100134999999998</v>
      </c>
    </row>
    <row r="139" spans="1:34" x14ac:dyDescent="0.25">
      <c r="A139" s="10" t="str">
        <f>Revenue!A140</f>
        <v>P0012</v>
      </c>
      <c r="B139" s="10" t="str">
        <f>Revenue!B140</f>
        <v>Jul</v>
      </c>
      <c r="C139" s="11" t="str">
        <f t="shared" si="24"/>
        <v>P0012|Jul</v>
      </c>
      <c r="D139" s="12">
        <f>Revenue!J140</f>
        <v>2409.328</v>
      </c>
      <c r="E139" s="13">
        <f>_xlfn.XLOOKUP($C139,ExpensesTbl[Key],ExpensesTbl[Total Operating Expenses])</f>
        <v>2477.1299999999997</v>
      </c>
      <c r="F139" s="13">
        <f t="shared" si="25"/>
        <v>-67.80199999999968</v>
      </c>
      <c r="G139" s="11" t="str">
        <f>_xlfn.XLOOKUP($A139,PropertiesTbl[Property ID],PropertiesTbl[Property Name])</f>
        <v>Cedar Den</v>
      </c>
      <c r="N139" s="10" t="str">
        <f>Properties!A140</f>
        <v>P0136</v>
      </c>
      <c r="O139" s="11" t="str">
        <f>_xlfn.XLOOKUP($N139,PropertiesTbl[Property ID],PropertiesTbl[Property Name])</f>
        <v>Highland Point</v>
      </c>
      <c r="P139" s="13">
        <f>SUMIFS(CalcTbl[Total Revenue],CalcTbl[Property ID],$N139,CalcTbl[Month],IF(Dashboard!$C$3="All (Fiscal Year)","*",Dashboard!$C$3))</f>
        <v>32331.083999999999</v>
      </c>
      <c r="Q139" s="13">
        <f>SUMIFS(CalcTbl[Total Expenses],CalcTbl[Property ID],$N139,CalcTbl[Month],IF(Dashboard!$C$3="All (Fiscal Year)","*",Dashboard!$C$3))</f>
        <v>15967.5</v>
      </c>
      <c r="R139" s="13">
        <f t="shared" si="26"/>
        <v>16363.583999999999</v>
      </c>
      <c r="S139" s="16">
        <f>_xlfn.XLOOKUP($N139,RatingsTbl[Property ID],RatingsTbl[Overall Rating])</f>
        <v>4.9583333333333339</v>
      </c>
      <c r="T139" s="23">
        <f t="shared" si="27"/>
        <v>110</v>
      </c>
      <c r="U139" s="23">
        <f t="shared" si="28"/>
        <v>35</v>
      </c>
      <c r="AG139" s="22">
        <f t="shared" si="29"/>
        <v>16363.584013599999</v>
      </c>
      <c r="AH139">
        <f t="shared" si="30"/>
        <v>4.9583469333333339</v>
      </c>
    </row>
    <row r="140" spans="1:34" x14ac:dyDescent="0.25">
      <c r="A140" s="10" t="str">
        <f>Revenue!A141</f>
        <v>P0012</v>
      </c>
      <c r="B140" s="10" t="str">
        <f>Revenue!B141</f>
        <v>Aug</v>
      </c>
      <c r="C140" s="11" t="str">
        <f t="shared" si="24"/>
        <v>P0012|Aug</v>
      </c>
      <c r="D140" s="12">
        <f>Revenue!J141</f>
        <v>2178.2352000000001</v>
      </c>
      <c r="E140" s="13">
        <f>_xlfn.XLOOKUP($C140,ExpensesTbl[Key],ExpensesTbl[Total Operating Expenses])</f>
        <v>2328.9499999999998</v>
      </c>
      <c r="F140" s="13">
        <f t="shared" si="25"/>
        <v>-150.71479999999974</v>
      </c>
      <c r="G140" s="11" t="str">
        <f>_xlfn.XLOOKUP($A140,PropertiesTbl[Property ID],PropertiesTbl[Property Name])</f>
        <v>Cedar Den</v>
      </c>
      <c r="N140" s="10" t="str">
        <f>Properties!A141</f>
        <v>P0137</v>
      </c>
      <c r="O140" s="11" t="str">
        <f>_xlfn.XLOOKUP($N140,PropertiesTbl[Property ID],PropertiesTbl[Property Name])</f>
        <v>Cinder Retreat</v>
      </c>
      <c r="P140" s="13">
        <f>SUMIFS(CalcTbl[Total Revenue],CalcTbl[Property ID],$N140,CalcTbl[Month],IF(Dashboard!$C$3="All (Fiscal Year)","*",Dashboard!$C$3))</f>
        <v>50574.700799999991</v>
      </c>
      <c r="Q140" s="13">
        <f>SUMIFS(CalcTbl[Total Expenses],CalcTbl[Property ID],$N140,CalcTbl[Month],IF(Dashboard!$C$3="All (Fiscal Year)","*",Dashboard!$C$3))</f>
        <v>20704.440000000006</v>
      </c>
      <c r="R140" s="13">
        <f t="shared" si="26"/>
        <v>29870.260799999985</v>
      </c>
      <c r="S140" s="16">
        <f>_xlfn.XLOOKUP($N140,RatingsTbl[Property ID],RatingsTbl[Overall Rating])</f>
        <v>4.958333333333333</v>
      </c>
      <c r="T140" s="23">
        <f t="shared" si="27"/>
        <v>14</v>
      </c>
      <c r="U140" s="23">
        <f t="shared" si="28"/>
        <v>34</v>
      </c>
      <c r="AG140" s="22">
        <f t="shared" si="29"/>
        <v>29870.260813699984</v>
      </c>
      <c r="AH140">
        <f t="shared" si="30"/>
        <v>4.9583470333333333</v>
      </c>
    </row>
    <row r="141" spans="1:34" x14ac:dyDescent="0.25">
      <c r="A141" s="10" t="str">
        <f>Revenue!A142</f>
        <v>P0012</v>
      </c>
      <c r="B141" s="10" t="str">
        <f>Revenue!B142</f>
        <v>Sep</v>
      </c>
      <c r="C141" s="11" t="str">
        <f t="shared" si="24"/>
        <v>P0012|Sep</v>
      </c>
      <c r="D141" s="12">
        <f>Revenue!J142</f>
        <v>1656.3946000000001</v>
      </c>
      <c r="E141" s="13">
        <f>_xlfn.XLOOKUP($C141,ExpensesTbl[Key],ExpensesTbl[Total Operating Expenses])</f>
        <v>1021.4900000000002</v>
      </c>
      <c r="F141" s="13">
        <f t="shared" si="25"/>
        <v>634.90459999999985</v>
      </c>
      <c r="G141" s="11" t="str">
        <f>_xlfn.XLOOKUP($A141,PropertiesTbl[Property ID],PropertiesTbl[Property Name])</f>
        <v>Cedar Den</v>
      </c>
      <c r="N141" s="10" t="str">
        <f>Properties!A142</f>
        <v>P0138</v>
      </c>
      <c r="O141" s="11" t="str">
        <f>_xlfn.XLOOKUP($N141,PropertiesTbl[Property ID],PropertiesTbl[Property Name])</f>
        <v>Copper Cabin</v>
      </c>
      <c r="P141" s="13">
        <f>SUMIFS(CalcTbl[Total Revenue],CalcTbl[Property ID],$N141,CalcTbl[Month],IF(Dashboard!$C$3="All (Fiscal Year)","*",Dashboard!$C$3))</f>
        <v>17979.023299999997</v>
      </c>
      <c r="Q141" s="13">
        <f>SUMIFS(CalcTbl[Total Expenses],CalcTbl[Property ID],$N141,CalcTbl[Month],IF(Dashboard!$C$3="All (Fiscal Year)","*",Dashboard!$C$3))</f>
        <v>9858.0500000000011</v>
      </c>
      <c r="R141" s="13">
        <f t="shared" si="26"/>
        <v>8120.973299999996</v>
      </c>
      <c r="S141" s="16">
        <f>_xlfn.XLOOKUP($N141,RatingsTbl[Property ID],RatingsTbl[Overall Rating])</f>
        <v>4.9400000000000004</v>
      </c>
      <c r="T141" s="23">
        <f t="shared" si="27"/>
        <v>272</v>
      </c>
      <c r="U141" s="23">
        <f t="shared" si="28"/>
        <v>108</v>
      </c>
      <c r="AG141" s="22">
        <f t="shared" si="29"/>
        <v>8120.9733137999956</v>
      </c>
      <c r="AH141">
        <f t="shared" si="30"/>
        <v>4.9400138</v>
      </c>
    </row>
    <row r="142" spans="1:34" x14ac:dyDescent="0.25">
      <c r="A142" s="10" t="str">
        <f>Revenue!A143</f>
        <v>P0012</v>
      </c>
      <c r="B142" s="10" t="str">
        <f>Revenue!B143</f>
        <v>Oct</v>
      </c>
      <c r="C142" s="11" t="str">
        <f t="shared" si="24"/>
        <v>P0012|Oct</v>
      </c>
      <c r="D142" s="12">
        <f>Revenue!J143</f>
        <v>1350.8155000000002</v>
      </c>
      <c r="E142" s="13">
        <f>_xlfn.XLOOKUP($C142,ExpensesTbl[Key],ExpensesTbl[Total Operating Expenses])</f>
        <v>950.49999999999977</v>
      </c>
      <c r="F142" s="13">
        <f t="shared" si="25"/>
        <v>400.31550000000038</v>
      </c>
      <c r="G142" s="11" t="str">
        <f>_xlfn.XLOOKUP($A142,PropertiesTbl[Property ID],PropertiesTbl[Property Name])</f>
        <v>Cedar Den</v>
      </c>
      <c r="N142" s="10" t="str">
        <f>Properties!A143</f>
        <v>P0139</v>
      </c>
      <c r="O142" s="11" t="str">
        <f>_xlfn.XLOOKUP($N142,PropertiesTbl[Property ID],PropertiesTbl[Property Name])</f>
        <v>Cinder Chalet</v>
      </c>
      <c r="P142" s="13">
        <f>SUMIFS(CalcTbl[Total Revenue],CalcTbl[Property ID],$N142,CalcTbl[Month],IF(Dashboard!$C$3="All (Fiscal Year)","*",Dashboard!$C$3))</f>
        <v>38150.859199999999</v>
      </c>
      <c r="Q142" s="13">
        <f>SUMIFS(CalcTbl[Total Expenses],CalcTbl[Property ID],$N142,CalcTbl[Month],IF(Dashboard!$C$3="All (Fiscal Year)","*",Dashboard!$C$3))</f>
        <v>16604.039999999997</v>
      </c>
      <c r="R142" s="13">
        <f t="shared" si="26"/>
        <v>21546.819200000002</v>
      </c>
      <c r="S142" s="16">
        <f>_xlfn.XLOOKUP($N142,RatingsTbl[Property ID],RatingsTbl[Overall Rating])</f>
        <v>4.9450000000000003</v>
      </c>
      <c r="T142" s="23">
        <f t="shared" si="27"/>
        <v>54</v>
      </c>
      <c r="U142" s="23">
        <f t="shared" si="28"/>
        <v>86</v>
      </c>
      <c r="AG142" s="22">
        <f t="shared" si="29"/>
        <v>21546.819213900002</v>
      </c>
      <c r="AH142">
        <f t="shared" si="30"/>
        <v>4.9450139000000002</v>
      </c>
    </row>
    <row r="143" spans="1:34" x14ac:dyDescent="0.25">
      <c r="A143" s="10" t="str">
        <f>Revenue!A144</f>
        <v>P0012</v>
      </c>
      <c r="B143" s="10" t="str">
        <f>Revenue!B144</f>
        <v>Nov</v>
      </c>
      <c r="C143" s="11" t="str">
        <f t="shared" si="24"/>
        <v>P0012|Nov</v>
      </c>
      <c r="D143" s="12">
        <f>Revenue!J144</f>
        <v>1530.6243999999999</v>
      </c>
      <c r="E143" s="13">
        <f>_xlfn.XLOOKUP($C143,ExpensesTbl[Key],ExpensesTbl[Total Operating Expenses])</f>
        <v>852.71999999999912</v>
      </c>
      <c r="F143" s="13">
        <f t="shared" si="25"/>
        <v>677.90440000000081</v>
      </c>
      <c r="G143" s="11" t="str">
        <f>_xlfn.XLOOKUP($A143,PropertiesTbl[Property ID],PropertiesTbl[Property Name])</f>
        <v>Cedar Den</v>
      </c>
      <c r="N143" s="10" t="str">
        <f>Properties!A144</f>
        <v>P0140</v>
      </c>
      <c r="O143" s="11" t="str">
        <f>_xlfn.XLOOKUP($N143,PropertiesTbl[Property ID],PropertiesTbl[Property Name])</f>
        <v>Granite Refuge</v>
      </c>
      <c r="P143" s="13">
        <f>SUMIFS(CalcTbl[Total Revenue],CalcTbl[Property ID],$N143,CalcTbl[Month],IF(Dashboard!$C$3="All (Fiscal Year)","*",Dashboard!$C$3))</f>
        <v>35970.923199999997</v>
      </c>
      <c r="Q143" s="13">
        <f>SUMIFS(CalcTbl[Total Expenses],CalcTbl[Property ID],$N143,CalcTbl[Month],IF(Dashboard!$C$3="All (Fiscal Year)","*",Dashboard!$C$3))</f>
        <v>16974.750000000007</v>
      </c>
      <c r="R143" s="13">
        <f t="shared" si="26"/>
        <v>18996.17319999999</v>
      </c>
      <c r="S143" s="16">
        <f>_xlfn.XLOOKUP($N143,RatingsTbl[Property ID],RatingsTbl[Overall Rating])</f>
        <v>4.9733333333333336</v>
      </c>
      <c r="T143" s="23">
        <f t="shared" si="27"/>
        <v>82</v>
      </c>
      <c r="U143" s="23">
        <f t="shared" si="28"/>
        <v>7</v>
      </c>
      <c r="AG143" s="22">
        <f t="shared" si="29"/>
        <v>18996.173213999991</v>
      </c>
      <c r="AH143">
        <f t="shared" si="30"/>
        <v>4.9733473333333338</v>
      </c>
    </row>
    <row r="144" spans="1:34" x14ac:dyDescent="0.25">
      <c r="A144" s="10" t="str">
        <f>Revenue!A145</f>
        <v>P0012</v>
      </c>
      <c r="B144" s="10" t="str">
        <f>Revenue!B145</f>
        <v>Dec</v>
      </c>
      <c r="C144" s="11" t="str">
        <f t="shared" si="24"/>
        <v>P0012|Dec</v>
      </c>
      <c r="D144" s="12">
        <f>Revenue!J145</f>
        <v>5289.1851999999999</v>
      </c>
      <c r="E144" s="13">
        <f>_xlfn.XLOOKUP($C144,ExpensesTbl[Key],ExpensesTbl[Total Operating Expenses])</f>
        <v>1315.17</v>
      </c>
      <c r="F144" s="13">
        <f t="shared" si="25"/>
        <v>3974.0151999999998</v>
      </c>
      <c r="G144" s="11" t="str">
        <f>_xlfn.XLOOKUP($A144,PropertiesTbl[Property ID],PropertiesTbl[Property Name])</f>
        <v>Cedar Den</v>
      </c>
      <c r="N144" s="10" t="str">
        <f>Properties!A145</f>
        <v>P0141</v>
      </c>
      <c r="O144" s="11" t="str">
        <f>_xlfn.XLOOKUP($N144,PropertiesTbl[Property ID],PropertiesTbl[Property Name])</f>
        <v>Copper Escape</v>
      </c>
      <c r="P144" s="13">
        <f>SUMIFS(CalcTbl[Total Revenue],CalcTbl[Property ID],$N144,CalcTbl[Month],IF(Dashboard!$C$3="All (Fiscal Year)","*",Dashboard!$C$3))</f>
        <v>28385.731100000005</v>
      </c>
      <c r="Q144" s="13">
        <f>SUMIFS(CalcTbl[Total Expenses],CalcTbl[Property ID],$N144,CalcTbl[Month],IF(Dashboard!$C$3="All (Fiscal Year)","*",Dashboard!$C$3))</f>
        <v>13213.96</v>
      </c>
      <c r="R144" s="13">
        <f t="shared" si="26"/>
        <v>15171.771100000005</v>
      </c>
      <c r="S144" s="16">
        <f>_xlfn.XLOOKUP($N144,RatingsTbl[Property ID],RatingsTbl[Overall Rating])</f>
        <v>4.8999999999999995</v>
      </c>
      <c r="T144" s="23">
        <f t="shared" si="27"/>
        <v>128</v>
      </c>
      <c r="U144" s="23">
        <f t="shared" si="28"/>
        <v>258</v>
      </c>
      <c r="AG144" s="22">
        <f t="shared" si="29"/>
        <v>15171.771114100005</v>
      </c>
      <c r="AH144">
        <f t="shared" si="30"/>
        <v>4.900014099999999</v>
      </c>
    </row>
    <row r="145" spans="1:34" x14ac:dyDescent="0.25">
      <c r="A145" s="10" t="str">
        <f>Revenue!A146</f>
        <v>P0012</v>
      </c>
      <c r="B145" s="10" t="str">
        <f>Revenue!B146</f>
        <v>Jan</v>
      </c>
      <c r="C145" s="11" t="str">
        <f t="shared" si="24"/>
        <v>P0012|Jan</v>
      </c>
      <c r="D145" s="12">
        <f>Revenue!J146</f>
        <v>4157.0190000000002</v>
      </c>
      <c r="E145" s="13">
        <f>_xlfn.XLOOKUP($C145,ExpensesTbl[Key],ExpensesTbl[Total Operating Expenses])</f>
        <v>1175.9199999999998</v>
      </c>
      <c r="F145" s="13">
        <f t="shared" si="25"/>
        <v>2981.0990000000002</v>
      </c>
      <c r="G145" s="11" t="str">
        <f>_xlfn.XLOOKUP($A145,PropertiesTbl[Property ID],PropertiesTbl[Property Name])</f>
        <v>Cedar Den</v>
      </c>
      <c r="N145" s="10" t="str">
        <f>Properties!A146</f>
        <v>P0142</v>
      </c>
      <c r="O145" s="11" t="str">
        <f>_xlfn.XLOOKUP($N145,PropertiesTbl[Property ID],PropertiesTbl[Property Name])</f>
        <v>Alpine Refuge</v>
      </c>
      <c r="P145" s="13">
        <f>SUMIFS(CalcTbl[Total Revenue],CalcTbl[Property ID],$N145,CalcTbl[Month],IF(Dashboard!$C$3="All (Fiscal Year)","*",Dashboard!$C$3))</f>
        <v>19366.5501</v>
      </c>
      <c r="Q145" s="13">
        <f>SUMIFS(CalcTbl[Total Expenses],CalcTbl[Property ID],$N145,CalcTbl[Month],IF(Dashboard!$C$3="All (Fiscal Year)","*",Dashboard!$C$3))</f>
        <v>10039.61</v>
      </c>
      <c r="R145" s="13">
        <f t="shared" si="26"/>
        <v>9326.9400999999998</v>
      </c>
      <c r="S145" s="16">
        <f>_xlfn.XLOOKUP($N145,RatingsTbl[Property ID],RatingsTbl[Overall Rating])</f>
        <v>4.915</v>
      </c>
      <c r="T145" s="23">
        <f t="shared" si="27"/>
        <v>254</v>
      </c>
      <c r="U145" s="23">
        <f t="shared" si="28"/>
        <v>218</v>
      </c>
      <c r="AG145" s="22">
        <f t="shared" si="29"/>
        <v>9326.9401142000006</v>
      </c>
      <c r="AH145">
        <f t="shared" si="30"/>
        <v>4.9150141999999999</v>
      </c>
    </row>
    <row r="146" spans="1:34" x14ac:dyDescent="0.25">
      <c r="A146" s="10" t="str">
        <f>Revenue!A147</f>
        <v>P0012</v>
      </c>
      <c r="B146" s="10" t="str">
        <f>Revenue!B147</f>
        <v>Feb</v>
      </c>
      <c r="C146" s="11" t="str">
        <f t="shared" si="24"/>
        <v>P0012|Feb</v>
      </c>
      <c r="D146" s="12">
        <f>Revenue!J147</f>
        <v>3999.3939999999998</v>
      </c>
      <c r="E146" s="13">
        <f>_xlfn.XLOOKUP($C146,ExpensesTbl[Key],ExpensesTbl[Total Operating Expenses])</f>
        <v>1197.5099999999998</v>
      </c>
      <c r="F146" s="13">
        <f t="shared" si="25"/>
        <v>2801.884</v>
      </c>
      <c r="G146" s="11" t="str">
        <f>_xlfn.XLOOKUP($A146,PropertiesTbl[Property ID],PropertiesTbl[Property Name])</f>
        <v>Cedar Den</v>
      </c>
      <c r="N146" s="10" t="str">
        <f>Properties!A147</f>
        <v>P0143</v>
      </c>
      <c r="O146" s="11" t="str">
        <f>_xlfn.XLOOKUP($N146,PropertiesTbl[Property ID],PropertiesTbl[Property Name])</f>
        <v>Starlight Cabin</v>
      </c>
      <c r="P146" s="13">
        <f>SUMIFS(CalcTbl[Total Revenue],CalcTbl[Property ID],$N146,CalcTbl[Month],IF(Dashboard!$C$3="All (Fiscal Year)","*",Dashboard!$C$3))</f>
        <v>17049.091700000001</v>
      </c>
      <c r="Q146" s="13">
        <f>SUMIFS(CalcTbl[Total Expenses],CalcTbl[Property ID],$N146,CalcTbl[Month],IF(Dashboard!$C$3="All (Fiscal Year)","*",Dashboard!$C$3))</f>
        <v>7442.8700000000008</v>
      </c>
      <c r="R146" s="13">
        <f t="shared" si="26"/>
        <v>9606.2217000000001</v>
      </c>
      <c r="S146" s="16">
        <f>_xlfn.XLOOKUP($N146,RatingsTbl[Property ID],RatingsTbl[Overall Rating])</f>
        <v>4.9233333333333329</v>
      </c>
      <c r="T146" s="23">
        <f t="shared" si="27"/>
        <v>250</v>
      </c>
      <c r="U146" s="23">
        <f t="shared" si="28"/>
        <v>184</v>
      </c>
      <c r="AG146" s="22">
        <f t="shared" si="29"/>
        <v>9606.2217142999998</v>
      </c>
      <c r="AH146">
        <f t="shared" si="30"/>
        <v>4.923347633333333</v>
      </c>
    </row>
    <row r="147" spans="1:34" x14ac:dyDescent="0.25">
      <c r="A147" s="10" t="str">
        <f>Revenue!A148</f>
        <v>P0012</v>
      </c>
      <c r="B147" s="10" t="str">
        <f>Revenue!B148</f>
        <v>Mar</v>
      </c>
      <c r="C147" s="11" t="str">
        <f t="shared" si="24"/>
        <v>P0012|Mar</v>
      </c>
      <c r="D147" s="12">
        <f>Revenue!J148</f>
        <v>3189.2775000000001</v>
      </c>
      <c r="E147" s="13">
        <f>_xlfn.XLOOKUP($C147,ExpensesTbl[Key],ExpensesTbl[Total Operating Expenses])</f>
        <v>1032.1100000000001</v>
      </c>
      <c r="F147" s="13">
        <f t="shared" si="25"/>
        <v>2157.1675</v>
      </c>
      <c r="G147" s="11" t="str">
        <f>_xlfn.XLOOKUP($A147,PropertiesTbl[Property ID],PropertiesTbl[Property Name])</f>
        <v>Cedar Den</v>
      </c>
      <c r="N147" s="10" t="str">
        <f>Properties!A148</f>
        <v>P0144</v>
      </c>
      <c r="O147" s="11" t="str">
        <f>_xlfn.XLOOKUP($N147,PropertiesTbl[Property ID],PropertiesTbl[Property Name])</f>
        <v>Starlight Haven</v>
      </c>
      <c r="P147" s="13">
        <f>SUMIFS(CalcTbl[Total Revenue],CalcTbl[Property ID],$N147,CalcTbl[Month],IF(Dashboard!$C$3="All (Fiscal Year)","*",Dashboard!$C$3))</f>
        <v>19665.011999999999</v>
      </c>
      <c r="Q147" s="13">
        <f>SUMIFS(CalcTbl[Total Expenses],CalcTbl[Property ID],$N147,CalcTbl[Month],IF(Dashboard!$C$3="All (Fiscal Year)","*",Dashboard!$C$3))</f>
        <v>10117.99</v>
      </c>
      <c r="R147" s="13">
        <f t="shared" si="26"/>
        <v>9547.021999999999</v>
      </c>
      <c r="S147" s="16">
        <f>_xlfn.XLOOKUP($N147,RatingsTbl[Property ID],RatingsTbl[Overall Rating])</f>
        <v>4.915</v>
      </c>
      <c r="T147" s="23">
        <f t="shared" si="27"/>
        <v>251</v>
      </c>
      <c r="U147" s="23">
        <f t="shared" si="28"/>
        <v>217</v>
      </c>
      <c r="AG147" s="22">
        <f t="shared" si="29"/>
        <v>9547.0220143999995</v>
      </c>
      <c r="AH147">
        <f t="shared" si="30"/>
        <v>4.9150144000000004</v>
      </c>
    </row>
    <row r="148" spans="1:34" x14ac:dyDescent="0.25">
      <c r="A148" s="10" t="str">
        <f>Revenue!A149</f>
        <v>P0013</v>
      </c>
      <c r="B148" s="10" t="str">
        <f>Revenue!B149</f>
        <v>Apr</v>
      </c>
      <c r="C148" s="11" t="str">
        <f t="shared" si="24"/>
        <v>P0013|Apr</v>
      </c>
      <c r="D148" s="12">
        <f>Revenue!J149</f>
        <v>1185.2802000000001</v>
      </c>
      <c r="E148" s="13">
        <f>_xlfn.XLOOKUP($C148,ExpensesTbl[Key],ExpensesTbl[Total Operating Expenses])</f>
        <v>629.79000000000008</v>
      </c>
      <c r="F148" s="13">
        <f t="shared" si="25"/>
        <v>555.49020000000007</v>
      </c>
      <c r="G148" s="11" t="str">
        <f>_xlfn.XLOOKUP($A148,PropertiesTbl[Property ID],PropertiesTbl[Property Name])</f>
        <v>Lakeview Nest</v>
      </c>
      <c r="N148" s="10" t="str">
        <f>Properties!A149</f>
        <v>P0145</v>
      </c>
      <c r="O148" s="11" t="str">
        <f>_xlfn.XLOOKUP($N148,PropertiesTbl[Property ID],PropertiesTbl[Property Name])</f>
        <v>Summit Hideaway</v>
      </c>
      <c r="P148" s="13">
        <f>SUMIFS(CalcTbl[Total Revenue],CalcTbl[Property ID],$N148,CalcTbl[Month],IF(Dashboard!$C$3="All (Fiscal Year)","*",Dashboard!$C$3))</f>
        <v>36261.7664</v>
      </c>
      <c r="Q148" s="13">
        <f>SUMIFS(CalcTbl[Total Expenses],CalcTbl[Property ID],$N148,CalcTbl[Month],IF(Dashboard!$C$3="All (Fiscal Year)","*",Dashboard!$C$3))</f>
        <v>16612.02</v>
      </c>
      <c r="R148" s="13">
        <f t="shared" si="26"/>
        <v>19649.7464</v>
      </c>
      <c r="S148" s="16">
        <f>_xlfn.XLOOKUP($N148,RatingsTbl[Property ID],RatingsTbl[Overall Rating])</f>
        <v>4.958333333333333</v>
      </c>
      <c r="T148" s="23">
        <f t="shared" si="27"/>
        <v>75</v>
      </c>
      <c r="U148" s="23">
        <f t="shared" si="28"/>
        <v>33</v>
      </c>
      <c r="AG148" s="22">
        <f t="shared" si="29"/>
        <v>19649.746414500001</v>
      </c>
      <c r="AH148">
        <f t="shared" si="30"/>
        <v>4.9583478333333328</v>
      </c>
    </row>
    <row r="149" spans="1:34" x14ac:dyDescent="0.25">
      <c r="A149" s="10" t="str">
        <f>Revenue!A150</f>
        <v>P0013</v>
      </c>
      <c r="B149" s="10" t="str">
        <f>Revenue!B150</f>
        <v>May</v>
      </c>
      <c r="C149" s="11" t="str">
        <f t="shared" si="24"/>
        <v>P0013|May</v>
      </c>
      <c r="D149" s="12">
        <f>Revenue!J150</f>
        <v>1184.6400000000001</v>
      </c>
      <c r="E149" s="13">
        <f>_xlfn.XLOOKUP($C149,ExpensesTbl[Key],ExpensesTbl[Total Operating Expenses])</f>
        <v>953.36000000000024</v>
      </c>
      <c r="F149" s="13">
        <f t="shared" si="25"/>
        <v>231.27999999999986</v>
      </c>
      <c r="G149" s="11" t="str">
        <f>_xlfn.XLOOKUP($A149,PropertiesTbl[Property ID],PropertiesTbl[Property Name])</f>
        <v>Lakeview Nest</v>
      </c>
      <c r="N149" s="10" t="str">
        <f>Properties!A150</f>
        <v>P0146</v>
      </c>
      <c r="O149" s="11" t="str">
        <f>_xlfn.XLOOKUP($N149,PropertiesTbl[Property ID],PropertiesTbl[Property Name])</f>
        <v>Pine Hideaway</v>
      </c>
      <c r="P149" s="13">
        <f>SUMIFS(CalcTbl[Total Revenue],CalcTbl[Property ID],$N149,CalcTbl[Month],IF(Dashboard!$C$3="All (Fiscal Year)","*",Dashboard!$C$3))</f>
        <v>13878.870900000002</v>
      </c>
      <c r="Q149" s="13">
        <f>SUMIFS(CalcTbl[Total Expenses],CalcTbl[Property ID],$N149,CalcTbl[Month],IF(Dashboard!$C$3="All (Fiscal Year)","*",Dashboard!$C$3))</f>
        <v>7062.1099999999979</v>
      </c>
      <c r="R149" s="13">
        <f t="shared" si="26"/>
        <v>6816.7609000000039</v>
      </c>
      <c r="S149" s="16">
        <f>_xlfn.XLOOKUP($N149,RatingsTbl[Property ID],RatingsTbl[Overall Rating])</f>
        <v>3.5950000000000002</v>
      </c>
      <c r="T149" s="23">
        <f t="shared" si="27"/>
        <v>290</v>
      </c>
      <c r="U149" s="23">
        <f t="shared" si="28"/>
        <v>281</v>
      </c>
      <c r="AG149" s="22">
        <f t="shared" si="29"/>
        <v>6816.7609146000041</v>
      </c>
      <c r="AH149">
        <f t="shared" si="30"/>
        <v>3.5950146000000003</v>
      </c>
    </row>
    <row r="150" spans="1:34" x14ac:dyDescent="0.25">
      <c r="A150" s="10" t="str">
        <f>Revenue!A151</f>
        <v>P0013</v>
      </c>
      <c r="B150" s="10" t="str">
        <f>Revenue!B151</f>
        <v>Jun</v>
      </c>
      <c r="C150" s="11" t="str">
        <f t="shared" si="24"/>
        <v>P0013|Jun</v>
      </c>
      <c r="D150" s="12">
        <f>Revenue!J151</f>
        <v>1367.1842999999999</v>
      </c>
      <c r="E150" s="13">
        <f>_xlfn.XLOOKUP($C150,ExpensesTbl[Key],ExpensesTbl[Total Operating Expenses])</f>
        <v>1062.6499999999996</v>
      </c>
      <c r="F150" s="13">
        <f t="shared" si="25"/>
        <v>304.53430000000026</v>
      </c>
      <c r="G150" s="11" t="str">
        <f>_xlfn.XLOOKUP($A150,PropertiesTbl[Property ID],PropertiesTbl[Property Name])</f>
        <v>Lakeview Nest</v>
      </c>
      <c r="N150" s="10" t="str">
        <f>Properties!A151</f>
        <v>P0147</v>
      </c>
      <c r="O150" s="11" t="str">
        <f>_xlfn.XLOOKUP($N150,PropertiesTbl[Property ID],PropertiesTbl[Property Name])</f>
        <v>Copper Hideaway</v>
      </c>
      <c r="P150" s="13">
        <f>SUMIFS(CalcTbl[Total Revenue],CalcTbl[Property ID],$N150,CalcTbl[Month],IF(Dashboard!$C$3="All (Fiscal Year)","*",Dashboard!$C$3))</f>
        <v>29204.661800000002</v>
      </c>
      <c r="Q150" s="13">
        <f>SUMIFS(CalcTbl[Total Expenses],CalcTbl[Property ID],$N150,CalcTbl[Month],IF(Dashboard!$C$3="All (Fiscal Year)","*",Dashboard!$C$3))</f>
        <v>7078.66</v>
      </c>
      <c r="R150" s="13">
        <f t="shared" si="26"/>
        <v>22126.001800000002</v>
      </c>
      <c r="S150" s="16">
        <f>_xlfn.XLOOKUP($N150,RatingsTbl[Property ID],RatingsTbl[Overall Rating])</f>
        <v>4.8683333333333332</v>
      </c>
      <c r="T150" s="23">
        <f t="shared" si="27"/>
        <v>48</v>
      </c>
      <c r="U150" s="23">
        <f t="shared" si="28"/>
        <v>276</v>
      </c>
      <c r="AG150" s="22">
        <f t="shared" si="29"/>
        <v>22126.001814700001</v>
      </c>
      <c r="AH150">
        <f t="shared" si="30"/>
        <v>4.8683480333333335</v>
      </c>
    </row>
    <row r="151" spans="1:34" x14ac:dyDescent="0.25">
      <c r="A151" s="10" t="str">
        <f>Revenue!A152</f>
        <v>P0013</v>
      </c>
      <c r="B151" s="10" t="str">
        <f>Revenue!B152</f>
        <v>Jul</v>
      </c>
      <c r="C151" s="11" t="str">
        <f t="shared" si="24"/>
        <v>P0013|Jul</v>
      </c>
      <c r="D151" s="12">
        <f>Revenue!J152</f>
        <v>2320.0629999999996</v>
      </c>
      <c r="E151" s="13">
        <f>_xlfn.XLOOKUP($C151,ExpensesTbl[Key],ExpensesTbl[Total Operating Expenses])</f>
        <v>2039.48</v>
      </c>
      <c r="F151" s="13">
        <f t="shared" si="25"/>
        <v>280.58299999999963</v>
      </c>
      <c r="G151" s="11" t="str">
        <f>_xlfn.XLOOKUP($A151,PropertiesTbl[Property ID],PropertiesTbl[Property Name])</f>
        <v>Lakeview Nest</v>
      </c>
      <c r="N151" s="10" t="str">
        <f>Properties!A152</f>
        <v>P0148</v>
      </c>
      <c r="O151" s="11" t="str">
        <f>_xlfn.XLOOKUP($N151,PropertiesTbl[Property ID],PropertiesTbl[Property Name])</f>
        <v>Frost Hideaway</v>
      </c>
      <c r="P151" s="13">
        <f>SUMIFS(CalcTbl[Total Revenue],CalcTbl[Property ID],$N151,CalcTbl[Month],IF(Dashboard!$C$3="All (Fiscal Year)","*",Dashboard!$C$3))</f>
        <v>23729.1885</v>
      </c>
      <c r="Q151" s="13">
        <f>SUMIFS(CalcTbl[Total Expenses],CalcTbl[Property ID],$N151,CalcTbl[Month],IF(Dashboard!$C$3="All (Fiscal Year)","*",Dashboard!$C$3))</f>
        <v>10342.01</v>
      </c>
      <c r="R151" s="13">
        <f t="shared" si="26"/>
        <v>13387.1785</v>
      </c>
      <c r="S151" s="16">
        <f>_xlfn.XLOOKUP($N151,RatingsTbl[Property ID],RatingsTbl[Overall Rating])</f>
        <v>4.9616666666666669</v>
      </c>
      <c r="T151" s="23">
        <f t="shared" si="27"/>
        <v>168</v>
      </c>
      <c r="U151" s="23">
        <f t="shared" si="28"/>
        <v>27</v>
      </c>
      <c r="AG151" s="22">
        <f t="shared" si="29"/>
        <v>13387.1785148</v>
      </c>
      <c r="AH151">
        <f t="shared" si="30"/>
        <v>4.9616814666666667</v>
      </c>
    </row>
    <row r="152" spans="1:34" x14ac:dyDescent="0.25">
      <c r="A152" s="10" t="str">
        <f>Revenue!A153</f>
        <v>P0013</v>
      </c>
      <c r="B152" s="10" t="str">
        <f>Revenue!B153</f>
        <v>Aug</v>
      </c>
      <c r="C152" s="11" t="str">
        <f t="shared" si="24"/>
        <v>P0013|Aug</v>
      </c>
      <c r="D152" s="12">
        <f>Revenue!J153</f>
        <v>1687.3327999999999</v>
      </c>
      <c r="E152" s="13">
        <f>_xlfn.XLOOKUP($C152,ExpensesTbl[Key],ExpensesTbl[Total Operating Expenses])</f>
        <v>1816.8800000000003</v>
      </c>
      <c r="F152" s="13">
        <f t="shared" si="25"/>
        <v>-129.54720000000043</v>
      </c>
      <c r="G152" s="11" t="str">
        <f>_xlfn.XLOOKUP($A152,PropertiesTbl[Property ID],PropertiesTbl[Property Name])</f>
        <v>Lakeview Nest</v>
      </c>
      <c r="N152" s="10" t="str">
        <f>Properties!A153</f>
        <v>P0149</v>
      </c>
      <c r="O152" s="11" t="str">
        <f>_xlfn.XLOOKUP($N152,PropertiesTbl[Property ID],PropertiesTbl[Property Name])</f>
        <v>Pine Retreat</v>
      </c>
      <c r="P152" s="13">
        <f>SUMIFS(CalcTbl[Total Revenue],CalcTbl[Property ID],$N152,CalcTbl[Month],IF(Dashboard!$C$3="All (Fiscal Year)","*",Dashboard!$C$3))</f>
        <v>17521.9764</v>
      </c>
      <c r="Q152" s="13">
        <f>SUMIFS(CalcTbl[Total Expenses],CalcTbl[Property ID],$N152,CalcTbl[Month],IF(Dashboard!$C$3="All (Fiscal Year)","*",Dashboard!$C$3))</f>
        <v>7283.36</v>
      </c>
      <c r="R152" s="13">
        <f t="shared" si="26"/>
        <v>10238.616399999999</v>
      </c>
      <c r="S152" s="16">
        <f>_xlfn.XLOOKUP($N152,RatingsTbl[Property ID],RatingsTbl[Overall Rating])</f>
        <v>4.9400000000000004</v>
      </c>
      <c r="T152" s="23">
        <f t="shared" si="27"/>
        <v>235</v>
      </c>
      <c r="U152" s="23">
        <f t="shared" si="28"/>
        <v>107</v>
      </c>
      <c r="AG152" s="22">
        <f t="shared" si="29"/>
        <v>10238.6164149</v>
      </c>
      <c r="AH152">
        <f t="shared" si="30"/>
        <v>4.9400149000000004</v>
      </c>
    </row>
    <row r="153" spans="1:34" x14ac:dyDescent="0.25">
      <c r="A153" s="10" t="str">
        <f>Revenue!A154</f>
        <v>P0013</v>
      </c>
      <c r="B153" s="10" t="str">
        <f>Revenue!B154</f>
        <v>Sep</v>
      </c>
      <c r="C153" s="11" t="str">
        <f t="shared" si="24"/>
        <v>P0013|Sep</v>
      </c>
      <c r="D153" s="12">
        <f>Revenue!J154</f>
        <v>1240.6866</v>
      </c>
      <c r="E153" s="13">
        <f>_xlfn.XLOOKUP($C153,ExpensesTbl[Key],ExpensesTbl[Total Operating Expenses])</f>
        <v>817.25000000000023</v>
      </c>
      <c r="F153" s="13">
        <f t="shared" si="25"/>
        <v>423.43659999999977</v>
      </c>
      <c r="G153" s="11" t="str">
        <f>_xlfn.XLOOKUP($A153,PropertiesTbl[Property ID],PropertiesTbl[Property Name])</f>
        <v>Lakeview Nest</v>
      </c>
      <c r="N153" s="10" t="str">
        <f>Properties!A154</f>
        <v>P0150</v>
      </c>
      <c r="O153" s="11" t="str">
        <f>_xlfn.XLOOKUP($N153,PropertiesTbl[Property ID],PropertiesTbl[Property Name])</f>
        <v>Copper Chalet</v>
      </c>
      <c r="P153" s="13">
        <f>SUMIFS(CalcTbl[Total Revenue],CalcTbl[Property ID],$N153,CalcTbl[Month],IF(Dashboard!$C$3="All (Fiscal Year)","*",Dashboard!$C$3))</f>
        <v>23818.022400000002</v>
      </c>
      <c r="Q153" s="13">
        <f>SUMIFS(CalcTbl[Total Expenses],CalcTbl[Property ID],$N153,CalcTbl[Month],IF(Dashboard!$C$3="All (Fiscal Year)","*",Dashboard!$C$3))</f>
        <v>10307.099999999999</v>
      </c>
      <c r="R153" s="13">
        <f t="shared" si="26"/>
        <v>13510.922400000003</v>
      </c>
      <c r="S153" s="16">
        <f>_xlfn.XLOOKUP($N153,RatingsTbl[Property ID],RatingsTbl[Overall Rating])</f>
        <v>4.9400000000000004</v>
      </c>
      <c r="T153" s="23">
        <f t="shared" si="27"/>
        <v>166</v>
      </c>
      <c r="U153" s="23">
        <f t="shared" si="28"/>
        <v>106</v>
      </c>
      <c r="AG153" s="22">
        <f t="shared" si="29"/>
        <v>13510.922415000003</v>
      </c>
      <c r="AH153">
        <f t="shared" si="30"/>
        <v>4.9400150000000007</v>
      </c>
    </row>
    <row r="154" spans="1:34" x14ac:dyDescent="0.25">
      <c r="A154" s="10" t="str">
        <f>Revenue!A155</f>
        <v>P0013</v>
      </c>
      <c r="B154" s="10" t="str">
        <f>Revenue!B155</f>
        <v>Oct</v>
      </c>
      <c r="C154" s="11" t="str">
        <f t="shared" si="24"/>
        <v>P0013|Oct</v>
      </c>
      <c r="D154" s="12">
        <f>Revenue!J155</f>
        <v>1256.1677999999999</v>
      </c>
      <c r="E154" s="13">
        <f>_xlfn.XLOOKUP($C154,ExpensesTbl[Key],ExpensesTbl[Total Operating Expenses])</f>
        <v>777.7199999999998</v>
      </c>
      <c r="F154" s="13">
        <f t="shared" si="25"/>
        <v>478.44780000000014</v>
      </c>
      <c r="G154" s="11" t="str">
        <f>_xlfn.XLOOKUP($A154,PropertiesTbl[Property ID],PropertiesTbl[Property Name])</f>
        <v>Lakeview Nest</v>
      </c>
      <c r="N154" s="10" t="str">
        <f>Properties!A155</f>
        <v>P0151</v>
      </c>
      <c r="O154" s="11" t="str">
        <f>_xlfn.XLOOKUP($N154,PropertiesTbl[Property ID],PropertiesTbl[Property Name])</f>
        <v>Sierra Hideaway</v>
      </c>
      <c r="P154" s="13">
        <f>SUMIFS(CalcTbl[Total Revenue],CalcTbl[Property ID],$N154,CalcTbl[Month],IF(Dashboard!$C$3="All (Fiscal Year)","*",Dashboard!$C$3))</f>
        <v>14011.517300000001</v>
      </c>
      <c r="Q154" s="13">
        <f>SUMIFS(CalcTbl[Total Expenses],CalcTbl[Property ID],$N154,CalcTbl[Month],IF(Dashboard!$C$3="All (Fiscal Year)","*",Dashboard!$C$3))</f>
        <v>7729.1900000000014</v>
      </c>
      <c r="R154" s="13">
        <f t="shared" si="26"/>
        <v>6282.3272999999999</v>
      </c>
      <c r="S154" s="16">
        <f>_xlfn.XLOOKUP($N154,RatingsTbl[Property ID],RatingsTbl[Overall Rating])</f>
        <v>4.9016666666666664</v>
      </c>
      <c r="T154" s="23">
        <f t="shared" si="27"/>
        <v>295</v>
      </c>
      <c r="U154" s="23">
        <f t="shared" si="28"/>
        <v>252</v>
      </c>
      <c r="AG154" s="22">
        <f t="shared" si="29"/>
        <v>6282.3273151000003</v>
      </c>
      <c r="AH154">
        <f t="shared" si="30"/>
        <v>4.9016817666666661</v>
      </c>
    </row>
    <row r="155" spans="1:34" x14ac:dyDescent="0.25">
      <c r="A155" s="10" t="str">
        <f>Revenue!A156</f>
        <v>P0013</v>
      </c>
      <c r="B155" s="10" t="str">
        <f>Revenue!B156</f>
        <v>Nov</v>
      </c>
      <c r="C155" s="11" t="str">
        <f t="shared" si="24"/>
        <v>P0013|Nov</v>
      </c>
      <c r="D155" s="12">
        <f>Revenue!J156</f>
        <v>1268.7389999999998</v>
      </c>
      <c r="E155" s="13">
        <f>_xlfn.XLOOKUP($C155,ExpensesTbl[Key],ExpensesTbl[Total Operating Expenses])</f>
        <v>709.5799999999997</v>
      </c>
      <c r="F155" s="13">
        <f t="shared" si="25"/>
        <v>559.15900000000011</v>
      </c>
      <c r="G155" s="11" t="str">
        <f>_xlfn.XLOOKUP($A155,PropertiesTbl[Property ID],PropertiesTbl[Property Name])</f>
        <v>Lakeview Nest</v>
      </c>
      <c r="N155" s="10" t="str">
        <f>Properties!A156</f>
        <v>P0152</v>
      </c>
      <c r="O155" s="11" t="str">
        <f>_xlfn.XLOOKUP($N155,PropertiesTbl[Property ID],PropertiesTbl[Property Name])</f>
        <v>Ridge Escape</v>
      </c>
      <c r="P155" s="13">
        <f>SUMIFS(CalcTbl[Total Revenue],CalcTbl[Property ID],$N155,CalcTbl[Month],IF(Dashboard!$C$3="All (Fiscal Year)","*",Dashboard!$C$3))</f>
        <v>29516.905500000001</v>
      </c>
      <c r="Q155" s="13">
        <f>SUMIFS(CalcTbl[Total Expenses],CalcTbl[Property ID],$N155,CalcTbl[Month],IF(Dashboard!$C$3="All (Fiscal Year)","*",Dashboard!$C$3))</f>
        <v>13376.03</v>
      </c>
      <c r="R155" s="13">
        <f t="shared" si="26"/>
        <v>16140.8755</v>
      </c>
      <c r="S155" s="16">
        <f>_xlfn.XLOOKUP($N155,RatingsTbl[Property ID],RatingsTbl[Overall Rating])</f>
        <v>4.9466666666666663</v>
      </c>
      <c r="T155" s="23">
        <f t="shared" si="27"/>
        <v>113</v>
      </c>
      <c r="U155" s="23">
        <f t="shared" si="28"/>
        <v>80</v>
      </c>
      <c r="AG155" s="22">
        <f t="shared" si="29"/>
        <v>16140.875515199999</v>
      </c>
      <c r="AH155">
        <f t="shared" si="30"/>
        <v>4.9466818666666663</v>
      </c>
    </row>
    <row r="156" spans="1:34" x14ac:dyDescent="0.25">
      <c r="A156" s="10" t="str">
        <f>Revenue!A157</f>
        <v>P0013</v>
      </c>
      <c r="B156" s="10" t="str">
        <f>Revenue!B157</f>
        <v>Dec</v>
      </c>
      <c r="C156" s="11" t="str">
        <f t="shared" si="24"/>
        <v>P0013|Dec</v>
      </c>
      <c r="D156" s="12">
        <f>Revenue!J157</f>
        <v>4828.3262000000004</v>
      </c>
      <c r="E156" s="13">
        <f>_xlfn.XLOOKUP($C156,ExpensesTbl[Key],ExpensesTbl[Total Operating Expenses])</f>
        <v>1087.9200000000003</v>
      </c>
      <c r="F156" s="13">
        <f t="shared" si="25"/>
        <v>3740.4062000000004</v>
      </c>
      <c r="G156" s="11" t="str">
        <f>_xlfn.XLOOKUP($A156,PropertiesTbl[Property ID],PropertiesTbl[Property Name])</f>
        <v>Lakeview Nest</v>
      </c>
      <c r="N156" s="10" t="str">
        <f>Properties!A157</f>
        <v>P0153</v>
      </c>
      <c r="O156" s="11" t="str">
        <f>_xlfn.XLOOKUP($N156,PropertiesTbl[Property ID],PropertiesTbl[Property Name])</f>
        <v>Cinder Escape</v>
      </c>
      <c r="P156" s="13">
        <f>SUMIFS(CalcTbl[Total Revenue],CalcTbl[Property ID],$N156,CalcTbl[Month],IF(Dashboard!$C$3="All (Fiscal Year)","*",Dashboard!$C$3))</f>
        <v>39288.281199999998</v>
      </c>
      <c r="Q156" s="13">
        <f>SUMIFS(CalcTbl[Total Expenses],CalcTbl[Property ID],$N156,CalcTbl[Month],IF(Dashboard!$C$3="All (Fiscal Year)","*",Dashboard!$C$3))</f>
        <v>16448.549999999996</v>
      </c>
      <c r="R156" s="13">
        <f t="shared" si="26"/>
        <v>22839.731200000002</v>
      </c>
      <c r="S156" s="16">
        <f>_xlfn.XLOOKUP($N156,RatingsTbl[Property ID],RatingsTbl[Overall Rating])</f>
        <v>4.9216666666666669</v>
      </c>
      <c r="T156" s="23">
        <f t="shared" si="27"/>
        <v>40</v>
      </c>
      <c r="U156" s="23">
        <f t="shared" si="28"/>
        <v>190</v>
      </c>
      <c r="AG156" s="22">
        <f t="shared" si="29"/>
        <v>22839.731215300002</v>
      </c>
      <c r="AH156">
        <f t="shared" si="30"/>
        <v>4.9216819666666671</v>
      </c>
    </row>
    <row r="157" spans="1:34" x14ac:dyDescent="0.25">
      <c r="A157" s="10" t="str">
        <f>Revenue!A158</f>
        <v>P0013</v>
      </c>
      <c r="B157" s="10" t="str">
        <f>Revenue!B158</f>
        <v>Jan</v>
      </c>
      <c r="C157" s="11" t="str">
        <f t="shared" si="24"/>
        <v>P0013|Jan</v>
      </c>
      <c r="D157" s="12">
        <f>Revenue!J158</f>
        <v>3510.3491999999997</v>
      </c>
      <c r="E157" s="13">
        <f>_xlfn.XLOOKUP($C157,ExpensesTbl[Key],ExpensesTbl[Total Operating Expenses])</f>
        <v>967.45000000000061</v>
      </c>
      <c r="F157" s="13">
        <f t="shared" si="25"/>
        <v>2542.8991999999989</v>
      </c>
      <c r="G157" s="11" t="str">
        <f>_xlfn.XLOOKUP($A157,PropertiesTbl[Property ID],PropertiesTbl[Property Name])</f>
        <v>Lakeview Nest</v>
      </c>
      <c r="N157" s="10" t="str">
        <f>Properties!A158</f>
        <v>P0154</v>
      </c>
      <c r="O157" s="11" t="str">
        <f>_xlfn.XLOOKUP($N157,PropertiesTbl[Property ID],PropertiesTbl[Property Name])</f>
        <v>Sierra Nest</v>
      </c>
      <c r="P157" s="13">
        <f>SUMIFS(CalcTbl[Total Revenue],CalcTbl[Property ID],$N157,CalcTbl[Month],IF(Dashboard!$C$3="All (Fiscal Year)","*",Dashboard!$C$3))</f>
        <v>26361.467199999999</v>
      </c>
      <c r="Q157" s="13">
        <f>SUMIFS(CalcTbl[Total Expenses],CalcTbl[Property ID],$N157,CalcTbl[Month],IF(Dashboard!$C$3="All (Fiscal Year)","*",Dashboard!$C$3))</f>
        <v>13446.640000000001</v>
      </c>
      <c r="R157" s="13">
        <f t="shared" si="26"/>
        <v>12914.827199999998</v>
      </c>
      <c r="S157" s="16">
        <f>_xlfn.XLOOKUP($N157,RatingsTbl[Property ID],RatingsTbl[Overall Rating])</f>
        <v>4.9266666666666667</v>
      </c>
      <c r="T157" s="23">
        <f t="shared" si="27"/>
        <v>181</v>
      </c>
      <c r="U157" s="23">
        <f t="shared" si="28"/>
        <v>170</v>
      </c>
      <c r="AG157" s="22">
        <f t="shared" si="29"/>
        <v>12914.827215399999</v>
      </c>
      <c r="AH157">
        <f t="shared" si="30"/>
        <v>4.9266820666666664</v>
      </c>
    </row>
    <row r="158" spans="1:34" x14ac:dyDescent="0.25">
      <c r="A158" s="10" t="str">
        <f>Revenue!A159</f>
        <v>P0013</v>
      </c>
      <c r="B158" s="10" t="str">
        <f>Revenue!B159</f>
        <v>Feb</v>
      </c>
      <c r="C158" s="11" t="str">
        <f t="shared" si="24"/>
        <v>P0013|Feb</v>
      </c>
      <c r="D158" s="12">
        <f>Revenue!J159</f>
        <v>3007.7339999999999</v>
      </c>
      <c r="E158" s="13">
        <f>_xlfn.XLOOKUP($C158,ExpensesTbl[Key],ExpensesTbl[Total Operating Expenses])</f>
        <v>979.26999999999987</v>
      </c>
      <c r="F158" s="13">
        <f t="shared" si="25"/>
        <v>2028.4639999999999</v>
      </c>
      <c r="G158" s="11" t="str">
        <f>_xlfn.XLOOKUP($A158,PropertiesTbl[Property ID],PropertiesTbl[Property Name])</f>
        <v>Lakeview Nest</v>
      </c>
      <c r="N158" s="10" t="str">
        <f>Properties!A159</f>
        <v>P0155</v>
      </c>
      <c r="O158" s="11" t="str">
        <f>_xlfn.XLOOKUP($N158,PropertiesTbl[Property ID],PropertiesTbl[Property Name])</f>
        <v>Cloudline Den</v>
      </c>
      <c r="P158" s="13">
        <f>SUMIFS(CalcTbl[Total Revenue],CalcTbl[Property ID],$N158,CalcTbl[Month],IF(Dashboard!$C$3="All (Fiscal Year)","*",Dashboard!$C$3))</f>
        <v>22978.140800000001</v>
      </c>
      <c r="Q158" s="13">
        <f>SUMIFS(CalcTbl[Total Expenses],CalcTbl[Property ID],$N158,CalcTbl[Month],IF(Dashboard!$C$3="All (Fiscal Year)","*",Dashboard!$C$3))</f>
        <v>10746.93</v>
      </c>
      <c r="R158" s="13">
        <f t="shared" si="26"/>
        <v>12231.210800000001</v>
      </c>
      <c r="S158" s="16">
        <f>_xlfn.XLOOKUP($N158,RatingsTbl[Property ID],RatingsTbl[Overall Rating])</f>
        <v>4.9233333333333329</v>
      </c>
      <c r="T158" s="23">
        <f t="shared" si="27"/>
        <v>201</v>
      </c>
      <c r="U158" s="23">
        <f t="shared" si="28"/>
        <v>183</v>
      </c>
      <c r="AG158" s="22">
        <f t="shared" si="29"/>
        <v>12231.210815500001</v>
      </c>
      <c r="AH158">
        <f t="shared" si="30"/>
        <v>4.9233488333333328</v>
      </c>
    </row>
    <row r="159" spans="1:34" x14ac:dyDescent="0.25">
      <c r="A159" s="10" t="str">
        <f>Revenue!A160</f>
        <v>P0013</v>
      </c>
      <c r="B159" s="10" t="str">
        <f>Revenue!B160</f>
        <v>Mar</v>
      </c>
      <c r="C159" s="11" t="str">
        <f t="shared" si="24"/>
        <v>P0013|Mar</v>
      </c>
      <c r="D159" s="12">
        <f>Revenue!J160</f>
        <v>2734.4850000000001</v>
      </c>
      <c r="E159" s="13">
        <f>_xlfn.XLOOKUP($C159,ExpensesTbl[Key],ExpensesTbl[Total Operating Expenses])</f>
        <v>952.06999999999925</v>
      </c>
      <c r="F159" s="13">
        <f t="shared" si="25"/>
        <v>1782.4150000000009</v>
      </c>
      <c r="G159" s="11" t="str">
        <f>_xlfn.XLOOKUP($A159,PropertiesTbl[Property ID],PropertiesTbl[Property Name])</f>
        <v>Lakeview Nest</v>
      </c>
      <c r="N159" s="10" t="str">
        <f>Properties!A160</f>
        <v>P0156</v>
      </c>
      <c r="O159" s="11" t="str">
        <f>_xlfn.XLOOKUP($N159,PropertiesTbl[Property ID],PropertiesTbl[Property Name])</f>
        <v>Snowline Cottage</v>
      </c>
      <c r="P159" s="13">
        <f>SUMIFS(CalcTbl[Total Revenue],CalcTbl[Property ID],$N159,CalcTbl[Month],IF(Dashboard!$C$3="All (Fiscal Year)","*",Dashboard!$C$3))</f>
        <v>24381.452099999999</v>
      </c>
      <c r="Q159" s="13">
        <f>SUMIFS(CalcTbl[Total Expenses],CalcTbl[Property ID],$N159,CalcTbl[Month],IF(Dashboard!$C$3="All (Fiscal Year)","*",Dashboard!$C$3))</f>
        <v>10668.97</v>
      </c>
      <c r="R159" s="13">
        <f t="shared" si="26"/>
        <v>13712.482099999999</v>
      </c>
      <c r="S159" s="16">
        <f>_xlfn.XLOOKUP($N159,RatingsTbl[Property ID],RatingsTbl[Overall Rating])</f>
        <v>4.9683333333333328</v>
      </c>
      <c r="T159" s="23">
        <f t="shared" si="27"/>
        <v>163</v>
      </c>
      <c r="U159" s="23">
        <f t="shared" si="28"/>
        <v>14</v>
      </c>
      <c r="AG159" s="22">
        <f t="shared" si="29"/>
        <v>13712.4821156</v>
      </c>
      <c r="AH159">
        <f t="shared" si="30"/>
        <v>4.9683489333333331</v>
      </c>
    </row>
    <row r="160" spans="1:34" x14ac:dyDescent="0.25">
      <c r="A160" s="10" t="str">
        <f>Revenue!A161</f>
        <v>P0014</v>
      </c>
      <c r="B160" s="10" t="str">
        <f>Revenue!B161</f>
        <v>Apr</v>
      </c>
      <c r="C160" s="11" t="str">
        <f t="shared" si="24"/>
        <v>P0014|Apr</v>
      </c>
      <c r="D160" s="12">
        <f>Revenue!J161</f>
        <v>706.28250000000003</v>
      </c>
      <c r="E160" s="13">
        <f>_xlfn.XLOOKUP($C160,ExpensesTbl[Key],ExpensesTbl[Total Operating Expenses])</f>
        <v>527.42999999999995</v>
      </c>
      <c r="F160" s="13">
        <f t="shared" si="25"/>
        <v>178.85250000000008</v>
      </c>
      <c r="G160" s="11" t="str">
        <f>_xlfn.XLOOKUP($A160,PropertiesTbl[Property ID],PropertiesTbl[Property Name])</f>
        <v>Whispering Den</v>
      </c>
      <c r="N160" s="10" t="str">
        <f>Properties!A161</f>
        <v>P0157</v>
      </c>
      <c r="O160" s="11" t="str">
        <f>_xlfn.XLOOKUP($N160,PropertiesTbl[Property ID],PropertiesTbl[Property Name])</f>
        <v>Cinder Hideaway</v>
      </c>
      <c r="P160" s="13">
        <f>SUMIFS(CalcTbl[Total Revenue],CalcTbl[Property ID],$N160,CalcTbl[Month],IF(Dashboard!$C$3="All (Fiscal Year)","*",Dashboard!$C$3))</f>
        <v>26834.107799999998</v>
      </c>
      <c r="Q160" s="13">
        <f>SUMIFS(CalcTbl[Total Expenses],CalcTbl[Property ID],$N160,CalcTbl[Month],IF(Dashboard!$C$3="All (Fiscal Year)","*",Dashboard!$C$3))</f>
        <v>13596.160000000003</v>
      </c>
      <c r="R160" s="13">
        <f t="shared" si="26"/>
        <v>13237.947799999994</v>
      </c>
      <c r="S160" s="16">
        <f>_xlfn.XLOOKUP($N160,RatingsTbl[Property ID],RatingsTbl[Overall Rating])</f>
        <v>4.9450000000000003</v>
      </c>
      <c r="T160" s="23">
        <f t="shared" si="27"/>
        <v>173</v>
      </c>
      <c r="U160" s="23">
        <f t="shared" si="28"/>
        <v>85</v>
      </c>
      <c r="AG160" s="22">
        <f t="shared" si="29"/>
        <v>13237.947815699994</v>
      </c>
      <c r="AH160">
        <f t="shared" si="30"/>
        <v>4.9450156999999999</v>
      </c>
    </row>
    <row r="161" spans="1:34" x14ac:dyDescent="0.25">
      <c r="A161" s="10" t="str">
        <f>Revenue!A162</f>
        <v>P0014</v>
      </c>
      <c r="B161" s="10" t="str">
        <f>Revenue!B162</f>
        <v>May</v>
      </c>
      <c r="C161" s="11" t="str">
        <f t="shared" si="24"/>
        <v>P0014|May</v>
      </c>
      <c r="D161" s="12">
        <f>Revenue!J162</f>
        <v>819.43300000000011</v>
      </c>
      <c r="E161" s="13">
        <f>_xlfn.XLOOKUP($C161,ExpensesTbl[Key],ExpensesTbl[Total Operating Expenses])</f>
        <v>527.11999999999966</v>
      </c>
      <c r="F161" s="13">
        <f t="shared" si="25"/>
        <v>292.31300000000044</v>
      </c>
      <c r="G161" s="11" t="str">
        <f>_xlfn.XLOOKUP($A161,PropertiesTbl[Property ID],PropertiesTbl[Property Name])</f>
        <v>Whispering Den</v>
      </c>
      <c r="N161" s="10" t="str">
        <f>Properties!A162</f>
        <v>P0158</v>
      </c>
      <c r="O161" s="11" t="str">
        <f>_xlfn.XLOOKUP($N161,PropertiesTbl[Property ID],PropertiesTbl[Property Name])</f>
        <v>Cedar Villa</v>
      </c>
      <c r="P161" s="13">
        <f>SUMIFS(CalcTbl[Total Revenue],CalcTbl[Property ID],$N161,CalcTbl[Month],IF(Dashboard!$C$3="All (Fiscal Year)","*",Dashboard!$C$3))</f>
        <v>44487.675500000005</v>
      </c>
      <c r="Q161" s="13">
        <f>SUMIFS(CalcTbl[Total Expenses],CalcTbl[Property ID],$N161,CalcTbl[Month],IF(Dashboard!$C$3="All (Fiscal Year)","*",Dashboard!$C$3))</f>
        <v>20203.990000000005</v>
      </c>
      <c r="R161" s="13">
        <f t="shared" si="26"/>
        <v>24283.6855</v>
      </c>
      <c r="S161" s="16">
        <f>_xlfn.XLOOKUP($N161,RatingsTbl[Property ID],RatingsTbl[Overall Rating])</f>
        <v>4.9533333333333331</v>
      </c>
      <c r="T161" s="23">
        <f t="shared" si="27"/>
        <v>34</v>
      </c>
      <c r="U161" s="23">
        <f t="shared" si="28"/>
        <v>53</v>
      </c>
      <c r="AG161" s="22">
        <f t="shared" si="29"/>
        <v>24283.6855158</v>
      </c>
      <c r="AH161">
        <f t="shared" si="30"/>
        <v>4.953349133333333</v>
      </c>
    </row>
    <row r="162" spans="1:34" x14ac:dyDescent="0.25">
      <c r="A162" s="10" t="str">
        <f>Revenue!A163</f>
        <v>P0014</v>
      </c>
      <c r="B162" s="10" t="str">
        <f>Revenue!B163</f>
        <v>Jun</v>
      </c>
      <c r="C162" s="11" t="str">
        <f t="shared" si="24"/>
        <v>P0014|Jun</v>
      </c>
      <c r="D162" s="12">
        <f>Revenue!J163</f>
        <v>864.04330000000004</v>
      </c>
      <c r="E162" s="13">
        <f>_xlfn.XLOOKUP($C162,ExpensesTbl[Key],ExpensesTbl[Total Operating Expenses])</f>
        <v>546.32000000000016</v>
      </c>
      <c r="F162" s="13">
        <f t="shared" si="25"/>
        <v>317.72329999999988</v>
      </c>
      <c r="G162" s="11" t="str">
        <f>_xlfn.XLOOKUP($A162,PropertiesTbl[Property ID],PropertiesTbl[Property Name])</f>
        <v>Whispering Den</v>
      </c>
      <c r="N162" s="10" t="str">
        <f>Properties!A163</f>
        <v>P0159</v>
      </c>
      <c r="O162" s="11" t="str">
        <f>_xlfn.XLOOKUP($N162,PropertiesTbl[Property ID],PropertiesTbl[Property Name])</f>
        <v>Birch Manor</v>
      </c>
      <c r="P162" s="13">
        <f>SUMIFS(CalcTbl[Total Revenue],CalcTbl[Property ID],$N162,CalcTbl[Month],IF(Dashboard!$C$3="All (Fiscal Year)","*",Dashboard!$C$3))</f>
        <v>56482.15</v>
      </c>
      <c r="Q162" s="13">
        <f>SUMIFS(CalcTbl[Total Expenses],CalcTbl[Property ID],$N162,CalcTbl[Month],IF(Dashboard!$C$3="All (Fiscal Year)","*",Dashboard!$C$3))</f>
        <v>24073.97</v>
      </c>
      <c r="R162" s="13">
        <f t="shared" si="26"/>
        <v>32408.18</v>
      </c>
      <c r="S162" s="16">
        <f>_xlfn.XLOOKUP($N162,RatingsTbl[Property ID],RatingsTbl[Overall Rating])</f>
        <v>4.953333333333334</v>
      </c>
      <c r="T162" s="23">
        <f t="shared" si="27"/>
        <v>9</v>
      </c>
      <c r="U162" s="23">
        <f t="shared" si="28"/>
        <v>52</v>
      </c>
      <c r="AG162" s="22">
        <f t="shared" si="29"/>
        <v>32408.180015900001</v>
      </c>
      <c r="AH162">
        <f t="shared" si="30"/>
        <v>4.9533492333333342</v>
      </c>
    </row>
    <row r="163" spans="1:34" x14ac:dyDescent="0.25">
      <c r="A163" s="10" t="str">
        <f>Revenue!A164</f>
        <v>P0014</v>
      </c>
      <c r="B163" s="10" t="str">
        <f>Revenue!B164</f>
        <v>Jul</v>
      </c>
      <c r="C163" s="11" t="str">
        <f t="shared" si="24"/>
        <v>P0014|Jul</v>
      </c>
      <c r="D163" s="12">
        <f>Revenue!J164</f>
        <v>1297.9243000000001</v>
      </c>
      <c r="E163" s="13">
        <f>_xlfn.XLOOKUP($C163,ExpensesTbl[Key],ExpensesTbl[Total Operating Expenses])</f>
        <v>835.80000000000007</v>
      </c>
      <c r="F163" s="13">
        <f t="shared" si="25"/>
        <v>462.12430000000006</v>
      </c>
      <c r="G163" s="11" t="str">
        <f>_xlfn.XLOOKUP($A163,PropertiesTbl[Property ID],PropertiesTbl[Property Name])</f>
        <v>Whispering Den</v>
      </c>
      <c r="N163" s="10" t="str">
        <f>Properties!A164</f>
        <v>P0160</v>
      </c>
      <c r="O163" s="11" t="str">
        <f>_xlfn.XLOOKUP($N163,PropertiesTbl[Property ID],PropertiesTbl[Property Name])</f>
        <v>Golden Den</v>
      </c>
      <c r="P163" s="13">
        <f>SUMIFS(CalcTbl[Total Revenue],CalcTbl[Property ID],$N163,CalcTbl[Month],IF(Dashboard!$C$3="All (Fiscal Year)","*",Dashboard!$C$3))</f>
        <v>22940.262300000002</v>
      </c>
      <c r="Q163" s="13">
        <f>SUMIFS(CalcTbl[Total Expenses],CalcTbl[Property ID],$N163,CalcTbl[Month],IF(Dashboard!$C$3="All (Fiscal Year)","*",Dashboard!$C$3))</f>
        <v>10511.470000000001</v>
      </c>
      <c r="R163" s="13">
        <f t="shared" si="26"/>
        <v>12428.792300000001</v>
      </c>
      <c r="S163" s="16">
        <f>_xlfn.XLOOKUP($N163,RatingsTbl[Property ID],RatingsTbl[Overall Rating])</f>
        <v>4.9533333333333331</v>
      </c>
      <c r="T163" s="23">
        <f t="shared" si="27"/>
        <v>195</v>
      </c>
      <c r="U163" s="23">
        <f t="shared" si="28"/>
        <v>51</v>
      </c>
      <c r="AG163" s="22">
        <f t="shared" si="29"/>
        <v>12428.792316000001</v>
      </c>
      <c r="AH163">
        <f t="shared" si="30"/>
        <v>4.9533493333333327</v>
      </c>
    </row>
    <row r="164" spans="1:34" x14ac:dyDescent="0.25">
      <c r="A164" s="10" t="str">
        <f>Revenue!A165</f>
        <v>P0014</v>
      </c>
      <c r="B164" s="10" t="str">
        <f>Revenue!B165</f>
        <v>Aug</v>
      </c>
      <c r="C164" s="11" t="str">
        <f t="shared" si="24"/>
        <v>P0014|Aug</v>
      </c>
      <c r="D164" s="12">
        <f>Revenue!J165</f>
        <v>1223.1081999999999</v>
      </c>
      <c r="E164" s="13">
        <f>_xlfn.XLOOKUP($C164,ExpensesTbl[Key],ExpensesTbl[Total Operating Expenses])</f>
        <v>798.44000000000017</v>
      </c>
      <c r="F164" s="13">
        <f t="shared" si="25"/>
        <v>424.66819999999973</v>
      </c>
      <c r="G164" s="11" t="str">
        <f>_xlfn.XLOOKUP($A164,PropertiesTbl[Property ID],PropertiesTbl[Property Name])</f>
        <v>Whispering Den</v>
      </c>
      <c r="N164" s="10" t="str">
        <f>Properties!A165</f>
        <v>P0161</v>
      </c>
      <c r="O164" s="11" t="str">
        <f>_xlfn.XLOOKUP($N164,PropertiesTbl[Property ID],PropertiesTbl[Property Name])</f>
        <v>Cinder Landing</v>
      </c>
      <c r="P164" s="13">
        <f>SUMIFS(CalcTbl[Total Revenue],CalcTbl[Property ID],$N164,CalcTbl[Month],IF(Dashboard!$C$3="All (Fiscal Year)","*",Dashboard!$C$3))</f>
        <v>15486.593800000001</v>
      </c>
      <c r="Q164" s="13">
        <f>SUMIFS(CalcTbl[Total Expenses],CalcTbl[Property ID],$N164,CalcTbl[Month],IF(Dashboard!$C$3="All (Fiscal Year)","*",Dashboard!$C$3))</f>
        <v>7093.6500000000033</v>
      </c>
      <c r="R164" s="13">
        <f t="shared" si="26"/>
        <v>8392.9437999999973</v>
      </c>
      <c r="S164" s="16">
        <f>_xlfn.XLOOKUP($N164,RatingsTbl[Property ID],RatingsTbl[Overall Rating])</f>
        <v>2.8350000000000004</v>
      </c>
      <c r="T164" s="23">
        <f t="shared" si="27"/>
        <v>267</v>
      </c>
      <c r="U164" s="23">
        <f t="shared" si="28"/>
        <v>298</v>
      </c>
      <c r="AG164" s="22">
        <f t="shared" si="29"/>
        <v>8392.943816099998</v>
      </c>
      <c r="AH164">
        <f t="shared" si="30"/>
        <v>2.8350161000000003</v>
      </c>
    </row>
    <row r="165" spans="1:34" x14ac:dyDescent="0.25">
      <c r="A165" s="10" t="str">
        <f>Revenue!A166</f>
        <v>P0014</v>
      </c>
      <c r="B165" s="10" t="str">
        <f>Revenue!B166</f>
        <v>Sep</v>
      </c>
      <c r="C165" s="11" t="str">
        <f t="shared" si="24"/>
        <v>P0014|Sep</v>
      </c>
      <c r="D165" s="12">
        <f>Revenue!J166</f>
        <v>943.01100000000008</v>
      </c>
      <c r="E165" s="13">
        <f>_xlfn.XLOOKUP($C165,ExpensesTbl[Key],ExpensesTbl[Total Operating Expenses])</f>
        <v>473.77999999999963</v>
      </c>
      <c r="F165" s="13">
        <f t="shared" si="25"/>
        <v>469.23100000000045</v>
      </c>
      <c r="G165" s="11" t="str">
        <f>_xlfn.XLOOKUP($A165,PropertiesTbl[Property ID],PropertiesTbl[Property Name])</f>
        <v>Whispering Den</v>
      </c>
      <c r="N165" s="10" t="str">
        <f>Properties!A166</f>
        <v>P0162</v>
      </c>
      <c r="O165" s="11" t="str">
        <f>_xlfn.XLOOKUP($N165,PropertiesTbl[Property ID],PropertiesTbl[Property Name])</f>
        <v>Ridge Landing</v>
      </c>
      <c r="P165" s="13">
        <f>SUMIFS(CalcTbl[Total Revenue],CalcTbl[Property ID],$N165,CalcTbl[Month],IF(Dashboard!$C$3="All (Fiscal Year)","*",Dashboard!$C$3))</f>
        <v>36598.046000000002</v>
      </c>
      <c r="Q165" s="13">
        <f>SUMIFS(CalcTbl[Total Expenses],CalcTbl[Property ID],$N165,CalcTbl[Month],IF(Dashboard!$C$3="All (Fiscal Year)","*",Dashboard!$C$3))</f>
        <v>16623.609999999997</v>
      </c>
      <c r="R165" s="13">
        <f t="shared" si="26"/>
        <v>19974.436000000005</v>
      </c>
      <c r="S165" s="16">
        <f>_xlfn.XLOOKUP($N165,RatingsTbl[Property ID],RatingsTbl[Overall Rating])</f>
        <v>4.9116666666666662</v>
      </c>
      <c r="T165" s="23">
        <f t="shared" si="27"/>
        <v>71</v>
      </c>
      <c r="U165" s="23">
        <f t="shared" si="28"/>
        <v>227</v>
      </c>
      <c r="AG165" s="22">
        <f t="shared" si="29"/>
        <v>19974.436016200005</v>
      </c>
      <c r="AH165">
        <f t="shared" si="30"/>
        <v>4.9116828666666663</v>
      </c>
    </row>
    <row r="166" spans="1:34" x14ac:dyDescent="0.25">
      <c r="A166" s="10" t="str">
        <f>Revenue!A167</f>
        <v>P0014</v>
      </c>
      <c r="B166" s="10" t="str">
        <f>Revenue!B167</f>
        <v>Oct</v>
      </c>
      <c r="C166" s="11" t="str">
        <f t="shared" si="24"/>
        <v>P0014|Oct</v>
      </c>
      <c r="D166" s="12">
        <f>Revenue!J167</f>
        <v>812.04160000000002</v>
      </c>
      <c r="E166" s="13">
        <f>_xlfn.XLOOKUP($C166,ExpensesTbl[Key],ExpensesTbl[Total Operating Expenses])</f>
        <v>452.6699999999999</v>
      </c>
      <c r="F166" s="13">
        <f t="shared" si="25"/>
        <v>359.37160000000011</v>
      </c>
      <c r="G166" s="11" t="str">
        <f>_xlfn.XLOOKUP($A166,PropertiesTbl[Property ID],PropertiesTbl[Property Name])</f>
        <v>Whispering Den</v>
      </c>
      <c r="N166" s="10" t="str">
        <f>Properties!A167</f>
        <v>P0163</v>
      </c>
      <c r="O166" s="11" t="str">
        <f>_xlfn.XLOOKUP($N166,PropertiesTbl[Property ID],PropertiesTbl[Property Name])</f>
        <v>Timber Landing</v>
      </c>
      <c r="P166" s="13">
        <f>SUMIFS(CalcTbl[Total Revenue],CalcTbl[Property ID],$N166,CalcTbl[Month],IF(Dashboard!$C$3="All (Fiscal Year)","*",Dashboard!$C$3))</f>
        <v>37279.893999999993</v>
      </c>
      <c r="Q166" s="13">
        <f>SUMIFS(CalcTbl[Total Expenses],CalcTbl[Property ID],$N166,CalcTbl[Month],IF(Dashboard!$C$3="All (Fiscal Year)","*",Dashboard!$C$3))</f>
        <v>19040.929999999997</v>
      </c>
      <c r="R166" s="13">
        <f t="shared" si="26"/>
        <v>18238.963999999996</v>
      </c>
      <c r="S166" s="16">
        <f>_xlfn.XLOOKUP($N166,RatingsTbl[Property ID],RatingsTbl[Overall Rating])</f>
        <v>2.9283333333333332</v>
      </c>
      <c r="T166" s="23">
        <f t="shared" si="27"/>
        <v>88</v>
      </c>
      <c r="U166" s="23">
        <f t="shared" si="28"/>
        <v>295</v>
      </c>
      <c r="AG166" s="22">
        <f t="shared" si="29"/>
        <v>18238.964016299997</v>
      </c>
      <c r="AH166">
        <f t="shared" si="30"/>
        <v>2.9283496333333332</v>
      </c>
    </row>
    <row r="167" spans="1:34" x14ac:dyDescent="0.25">
      <c r="A167" s="10" t="str">
        <f>Revenue!A168</f>
        <v>P0014</v>
      </c>
      <c r="B167" s="10" t="str">
        <f>Revenue!B168</f>
        <v>Nov</v>
      </c>
      <c r="C167" s="11" t="str">
        <f t="shared" si="24"/>
        <v>P0014|Nov</v>
      </c>
      <c r="D167" s="12">
        <f>Revenue!J168</f>
        <v>813.7876</v>
      </c>
      <c r="E167" s="13">
        <f>_xlfn.XLOOKUP($C167,ExpensesTbl[Key],ExpensesTbl[Total Operating Expenses])</f>
        <v>444.69000000000034</v>
      </c>
      <c r="F167" s="13">
        <f t="shared" si="25"/>
        <v>369.09759999999966</v>
      </c>
      <c r="G167" s="11" t="str">
        <f>_xlfn.XLOOKUP($A167,PropertiesTbl[Property ID],PropertiesTbl[Property Name])</f>
        <v>Whispering Den</v>
      </c>
      <c r="N167" s="10" t="str">
        <f>Properties!A168</f>
        <v>P0164</v>
      </c>
      <c r="O167" s="11" t="str">
        <f>_xlfn.XLOOKUP($N167,PropertiesTbl[Property ID],PropertiesTbl[Property Name])</f>
        <v>Juniper Manor</v>
      </c>
      <c r="P167" s="13">
        <f>SUMIFS(CalcTbl[Total Revenue],CalcTbl[Property ID],$N167,CalcTbl[Month],IF(Dashboard!$C$3="All (Fiscal Year)","*",Dashboard!$C$3))</f>
        <v>32834.6224</v>
      </c>
      <c r="Q167" s="13">
        <f>SUMIFS(CalcTbl[Total Expenses],CalcTbl[Property ID],$N167,CalcTbl[Month],IF(Dashboard!$C$3="All (Fiscal Year)","*",Dashboard!$C$3))</f>
        <v>13695.919999999998</v>
      </c>
      <c r="R167" s="13">
        <f t="shared" si="26"/>
        <v>19138.702400000002</v>
      </c>
      <c r="S167" s="16">
        <f>_xlfn.XLOOKUP($N167,RatingsTbl[Property ID],RatingsTbl[Overall Rating])</f>
        <v>4.9283333333333337</v>
      </c>
      <c r="T167" s="23">
        <f t="shared" si="27"/>
        <v>80</v>
      </c>
      <c r="U167" s="23">
        <f t="shared" si="28"/>
        <v>163</v>
      </c>
      <c r="AG167" s="22">
        <f t="shared" si="29"/>
        <v>19138.702416400003</v>
      </c>
      <c r="AH167">
        <f t="shared" si="30"/>
        <v>4.9283497333333335</v>
      </c>
    </row>
    <row r="168" spans="1:34" x14ac:dyDescent="0.25">
      <c r="A168" s="10" t="str">
        <f>Revenue!A169</f>
        <v>P0014</v>
      </c>
      <c r="B168" s="10" t="str">
        <f>Revenue!B169</f>
        <v>Dec</v>
      </c>
      <c r="C168" s="11" t="str">
        <f t="shared" si="24"/>
        <v>P0014|Dec</v>
      </c>
      <c r="D168" s="12">
        <f>Revenue!J169</f>
        <v>3196.9151999999999</v>
      </c>
      <c r="E168" s="13">
        <f>_xlfn.XLOOKUP($C168,ExpensesTbl[Key],ExpensesTbl[Total Operating Expenses])</f>
        <v>756.49999999999977</v>
      </c>
      <c r="F168" s="13">
        <f t="shared" si="25"/>
        <v>2440.4152000000004</v>
      </c>
      <c r="G168" s="11" t="str">
        <f>_xlfn.XLOOKUP($A168,PropertiesTbl[Property ID],PropertiesTbl[Property Name])</f>
        <v>Whispering Den</v>
      </c>
      <c r="N168" s="10" t="str">
        <f>Properties!A169</f>
        <v>P0165</v>
      </c>
      <c r="O168" s="11" t="str">
        <f>_xlfn.XLOOKUP($N168,PropertiesTbl[Property ID],PropertiesTbl[Property Name])</f>
        <v>Cloudline Haven</v>
      </c>
      <c r="P168" s="13">
        <f>SUMIFS(CalcTbl[Total Revenue],CalcTbl[Property ID],$N168,CalcTbl[Month],IF(Dashboard!$C$3="All (Fiscal Year)","*",Dashboard!$C$3))</f>
        <v>33374.904199999997</v>
      </c>
      <c r="Q168" s="13">
        <f>SUMIFS(CalcTbl[Total Expenses],CalcTbl[Property ID],$N168,CalcTbl[Month],IF(Dashboard!$C$3="All (Fiscal Year)","*",Dashboard!$C$3))</f>
        <v>16336.130000000001</v>
      </c>
      <c r="R168" s="13">
        <f t="shared" si="26"/>
        <v>17038.774199999996</v>
      </c>
      <c r="S168" s="16">
        <f>_xlfn.XLOOKUP($N168,RatingsTbl[Property ID],RatingsTbl[Overall Rating])</f>
        <v>4.918333333333333</v>
      </c>
      <c r="T168" s="23">
        <f t="shared" si="27"/>
        <v>103</v>
      </c>
      <c r="U168" s="23">
        <f t="shared" si="28"/>
        <v>204</v>
      </c>
      <c r="AG168" s="22">
        <f t="shared" si="29"/>
        <v>17038.774216499995</v>
      </c>
      <c r="AH168">
        <f t="shared" si="30"/>
        <v>4.9183498333333331</v>
      </c>
    </row>
    <row r="169" spans="1:34" x14ac:dyDescent="0.25">
      <c r="A169" s="10" t="str">
        <f>Revenue!A170</f>
        <v>P0014</v>
      </c>
      <c r="B169" s="10" t="str">
        <f>Revenue!B170</f>
        <v>Jan</v>
      </c>
      <c r="C169" s="11" t="str">
        <f t="shared" si="24"/>
        <v>P0014|Jan</v>
      </c>
      <c r="D169" s="12">
        <f>Revenue!J170</f>
        <v>2820.9643999999998</v>
      </c>
      <c r="E169" s="13">
        <f>_xlfn.XLOOKUP($C169,ExpensesTbl[Key],ExpensesTbl[Total Operating Expenses])</f>
        <v>694.02000000000032</v>
      </c>
      <c r="F169" s="13">
        <f t="shared" si="25"/>
        <v>2126.9443999999994</v>
      </c>
      <c r="G169" s="11" t="str">
        <f>_xlfn.XLOOKUP($A169,PropertiesTbl[Property ID],PropertiesTbl[Property Name])</f>
        <v>Whispering Den</v>
      </c>
      <c r="N169" s="10" t="str">
        <f>Properties!A170</f>
        <v>P0166</v>
      </c>
      <c r="O169" s="11" t="str">
        <f>_xlfn.XLOOKUP($N169,PropertiesTbl[Property ID],PropertiesTbl[Property Name])</f>
        <v>Highland Retreat</v>
      </c>
      <c r="P169" s="13">
        <f>SUMIFS(CalcTbl[Total Revenue],CalcTbl[Property ID],$N169,CalcTbl[Month],IF(Dashboard!$C$3="All (Fiscal Year)","*",Dashboard!$C$3))</f>
        <v>40714.901699999995</v>
      </c>
      <c r="Q169" s="13">
        <f>SUMIFS(CalcTbl[Total Expenses],CalcTbl[Property ID],$N169,CalcTbl[Month],IF(Dashboard!$C$3="All (Fiscal Year)","*",Dashboard!$C$3))</f>
        <v>19619.730000000007</v>
      </c>
      <c r="R169" s="13">
        <f t="shared" si="26"/>
        <v>21095.171699999988</v>
      </c>
      <c r="S169" s="16">
        <f>_xlfn.XLOOKUP($N169,RatingsTbl[Property ID],RatingsTbl[Overall Rating])</f>
        <v>4.958333333333333</v>
      </c>
      <c r="T169" s="23">
        <f t="shared" si="27"/>
        <v>59</v>
      </c>
      <c r="U169" s="23">
        <f t="shared" si="28"/>
        <v>32</v>
      </c>
      <c r="AG169" s="22">
        <f t="shared" si="29"/>
        <v>21095.171716599987</v>
      </c>
      <c r="AH169">
        <f t="shared" si="30"/>
        <v>4.9583499333333334</v>
      </c>
    </row>
    <row r="170" spans="1:34" x14ac:dyDescent="0.25">
      <c r="A170" s="10" t="str">
        <f>Revenue!A171</f>
        <v>P0014</v>
      </c>
      <c r="B170" s="10" t="str">
        <f>Revenue!B171</f>
        <v>Feb</v>
      </c>
      <c r="C170" s="11" t="str">
        <f t="shared" si="24"/>
        <v>P0014|Feb</v>
      </c>
      <c r="D170" s="12">
        <f>Revenue!J171</f>
        <v>1854.2059999999999</v>
      </c>
      <c r="E170" s="13">
        <f>_xlfn.XLOOKUP($C170,ExpensesTbl[Key],ExpensesTbl[Total Operating Expenses])</f>
        <v>622.43000000000018</v>
      </c>
      <c r="F170" s="13">
        <f t="shared" si="25"/>
        <v>1231.7759999999998</v>
      </c>
      <c r="G170" s="11" t="str">
        <f>_xlfn.XLOOKUP($A170,PropertiesTbl[Property ID],PropertiesTbl[Property Name])</f>
        <v>Whispering Den</v>
      </c>
      <c r="N170" s="10" t="str">
        <f>Properties!A171</f>
        <v>P0167</v>
      </c>
      <c r="O170" s="11" t="str">
        <f>_xlfn.XLOOKUP($N170,PropertiesTbl[Property ID],PropertiesTbl[Property Name])</f>
        <v>Cloudline Hideaway</v>
      </c>
      <c r="P170" s="13">
        <f>SUMIFS(CalcTbl[Total Revenue],CalcTbl[Property ID],$N170,CalcTbl[Month],IF(Dashboard!$C$3="All (Fiscal Year)","*",Dashboard!$C$3))</f>
        <v>20957.883300000001</v>
      </c>
      <c r="Q170" s="13">
        <f>SUMIFS(CalcTbl[Total Expenses],CalcTbl[Property ID],$N170,CalcTbl[Month],IF(Dashboard!$C$3="All (Fiscal Year)","*",Dashboard!$C$3))</f>
        <v>12391.98</v>
      </c>
      <c r="R170" s="13">
        <f t="shared" si="26"/>
        <v>8565.9033000000018</v>
      </c>
      <c r="S170" s="16">
        <f>_xlfn.XLOOKUP($N170,RatingsTbl[Property ID],RatingsTbl[Overall Rating])</f>
        <v>3.3383333333333334</v>
      </c>
      <c r="T170" s="23">
        <f t="shared" si="27"/>
        <v>265</v>
      </c>
      <c r="U170" s="23">
        <f t="shared" si="28"/>
        <v>287</v>
      </c>
      <c r="AG170" s="22">
        <f t="shared" si="29"/>
        <v>8565.9033167000016</v>
      </c>
      <c r="AH170">
        <f t="shared" si="30"/>
        <v>3.3383500333333336</v>
      </c>
    </row>
    <row r="171" spans="1:34" x14ac:dyDescent="0.25">
      <c r="A171" s="10" t="str">
        <f>Revenue!A172</f>
        <v>P0014</v>
      </c>
      <c r="B171" s="10" t="str">
        <f>Revenue!B172</f>
        <v>Mar</v>
      </c>
      <c r="C171" s="11" t="str">
        <f t="shared" si="24"/>
        <v>P0014|Mar</v>
      </c>
      <c r="D171" s="12">
        <f>Revenue!J172</f>
        <v>1705.1170000000002</v>
      </c>
      <c r="E171" s="13">
        <f>_xlfn.XLOOKUP($C171,ExpensesTbl[Key],ExpensesTbl[Total Operating Expenses])</f>
        <v>613.69000000000005</v>
      </c>
      <c r="F171" s="13">
        <f t="shared" si="25"/>
        <v>1091.4270000000001</v>
      </c>
      <c r="G171" s="11" t="str">
        <f>_xlfn.XLOOKUP($A171,PropertiesTbl[Property ID],PropertiesTbl[Property Name])</f>
        <v>Whispering Den</v>
      </c>
      <c r="N171" s="10" t="str">
        <f>Properties!A172</f>
        <v>P0168</v>
      </c>
      <c r="O171" s="11" t="str">
        <f>_xlfn.XLOOKUP($N171,PropertiesTbl[Property ID],PropertiesTbl[Property Name])</f>
        <v>Boulder Point</v>
      </c>
      <c r="P171" s="13">
        <f>SUMIFS(CalcTbl[Total Revenue],CalcTbl[Property ID],$N171,CalcTbl[Month],IF(Dashboard!$C$3="All (Fiscal Year)","*",Dashboard!$C$3))</f>
        <v>39477.387799999997</v>
      </c>
      <c r="Q171" s="13">
        <f>SUMIFS(CalcTbl[Total Expenses],CalcTbl[Property ID],$N171,CalcTbl[Month],IF(Dashboard!$C$3="All (Fiscal Year)","*",Dashboard!$C$3))</f>
        <v>19329.069999999996</v>
      </c>
      <c r="R171" s="13">
        <f t="shared" si="26"/>
        <v>20148.317800000001</v>
      </c>
      <c r="S171" s="16">
        <f>_xlfn.XLOOKUP($N171,RatingsTbl[Property ID],RatingsTbl[Overall Rating])</f>
        <v>4.9516666666666671</v>
      </c>
      <c r="T171" s="23">
        <f t="shared" si="27"/>
        <v>68</v>
      </c>
      <c r="U171" s="23">
        <f t="shared" si="28"/>
        <v>58</v>
      </c>
      <c r="AG171" s="22">
        <f t="shared" si="29"/>
        <v>20148.317816800001</v>
      </c>
      <c r="AH171">
        <f t="shared" si="30"/>
        <v>4.9516834666666671</v>
      </c>
    </row>
    <row r="172" spans="1:34" x14ac:dyDescent="0.25">
      <c r="A172" s="10" t="str">
        <f>Revenue!A173</f>
        <v>P0015</v>
      </c>
      <c r="B172" s="10" t="str">
        <f>Revenue!B173</f>
        <v>Apr</v>
      </c>
      <c r="C172" s="11" t="str">
        <f t="shared" si="24"/>
        <v>P0015|Apr</v>
      </c>
      <c r="D172" s="12">
        <f>Revenue!J173</f>
        <v>928.79699999999991</v>
      </c>
      <c r="E172" s="13">
        <f>_xlfn.XLOOKUP($C172,ExpensesTbl[Key],ExpensesTbl[Total Operating Expenses])</f>
        <v>534.64000000000033</v>
      </c>
      <c r="F172" s="13">
        <f t="shared" si="25"/>
        <v>394.15699999999958</v>
      </c>
      <c r="G172" s="11" t="str">
        <f>_xlfn.XLOOKUP($A172,PropertiesTbl[Property ID],PropertiesTbl[Property Name])</f>
        <v>Evergreen Refuge</v>
      </c>
      <c r="N172" s="10" t="str">
        <f>Properties!A173</f>
        <v>P0169</v>
      </c>
      <c r="O172" s="11" t="str">
        <f>_xlfn.XLOOKUP($N172,PropertiesTbl[Property ID],PropertiesTbl[Property Name])</f>
        <v>Starlight Chalet</v>
      </c>
      <c r="P172" s="13">
        <f>SUMIFS(CalcTbl[Total Revenue],CalcTbl[Property ID],$N172,CalcTbl[Month],IF(Dashboard!$C$3="All (Fiscal Year)","*",Dashboard!$C$3))</f>
        <v>16935.520500000002</v>
      </c>
      <c r="Q172" s="13">
        <f>SUMIFS(CalcTbl[Total Expenses],CalcTbl[Property ID],$N172,CalcTbl[Month],IF(Dashboard!$C$3="All (Fiscal Year)","*",Dashboard!$C$3))</f>
        <v>7413.9699999999984</v>
      </c>
      <c r="R172" s="13">
        <f t="shared" si="26"/>
        <v>9521.5505000000048</v>
      </c>
      <c r="S172" s="16">
        <f>_xlfn.XLOOKUP($N172,RatingsTbl[Property ID],RatingsTbl[Overall Rating])</f>
        <v>4.9266666666666667</v>
      </c>
      <c r="T172" s="23">
        <f t="shared" si="27"/>
        <v>252</v>
      </c>
      <c r="U172" s="23">
        <f t="shared" si="28"/>
        <v>169</v>
      </c>
      <c r="AG172" s="22">
        <f t="shared" si="29"/>
        <v>9521.5505169000044</v>
      </c>
      <c r="AH172">
        <f t="shared" si="30"/>
        <v>4.9266835666666671</v>
      </c>
    </row>
    <row r="173" spans="1:34" x14ac:dyDescent="0.25">
      <c r="A173" s="10" t="str">
        <f>Revenue!A174</f>
        <v>P0015</v>
      </c>
      <c r="B173" s="10" t="str">
        <f>Revenue!B174</f>
        <v>May</v>
      </c>
      <c r="C173" s="11" t="str">
        <f t="shared" si="24"/>
        <v>P0015|May</v>
      </c>
      <c r="D173" s="12">
        <f>Revenue!J174</f>
        <v>1091.8733999999997</v>
      </c>
      <c r="E173" s="13">
        <f>_xlfn.XLOOKUP($C173,ExpensesTbl[Key],ExpensesTbl[Total Operating Expenses])</f>
        <v>725.34999999999991</v>
      </c>
      <c r="F173" s="13">
        <f t="shared" si="25"/>
        <v>366.52339999999981</v>
      </c>
      <c r="G173" s="11" t="str">
        <f>_xlfn.XLOOKUP($A173,PropertiesTbl[Property ID],PropertiesTbl[Property Name])</f>
        <v>Evergreen Refuge</v>
      </c>
      <c r="N173" s="10" t="str">
        <f>Properties!A174</f>
        <v>P0170</v>
      </c>
      <c r="O173" s="11" t="str">
        <f>_xlfn.XLOOKUP($N173,PropertiesTbl[Property ID],PropertiesTbl[Property Name])</f>
        <v>Frost Lodge</v>
      </c>
      <c r="P173" s="13">
        <f>SUMIFS(CalcTbl[Total Revenue],CalcTbl[Property ID],$N173,CalcTbl[Month],IF(Dashboard!$C$3="All (Fiscal Year)","*",Dashboard!$C$3))</f>
        <v>18729.455399999999</v>
      </c>
      <c r="Q173" s="13">
        <f>SUMIFS(CalcTbl[Total Expenses],CalcTbl[Property ID],$N173,CalcTbl[Month],IF(Dashboard!$C$3="All (Fiscal Year)","*",Dashboard!$C$3))</f>
        <v>10221.780000000002</v>
      </c>
      <c r="R173" s="13">
        <f t="shared" si="26"/>
        <v>8507.6753999999964</v>
      </c>
      <c r="S173" s="16">
        <f>_xlfn.XLOOKUP($N173,RatingsTbl[Property ID],RatingsTbl[Overall Rating])</f>
        <v>4.9466666666666663</v>
      </c>
      <c r="T173" s="23">
        <f t="shared" si="27"/>
        <v>266</v>
      </c>
      <c r="U173" s="23">
        <f t="shared" si="28"/>
        <v>79</v>
      </c>
      <c r="AG173" s="22">
        <f t="shared" si="29"/>
        <v>8507.6754169999967</v>
      </c>
      <c r="AH173">
        <f t="shared" si="30"/>
        <v>4.946683666666666</v>
      </c>
    </row>
    <row r="174" spans="1:34" x14ac:dyDescent="0.25">
      <c r="A174" s="10" t="str">
        <f>Revenue!A175</f>
        <v>P0015</v>
      </c>
      <c r="B174" s="10" t="str">
        <f>Revenue!B175</f>
        <v>Jun</v>
      </c>
      <c r="C174" s="11" t="str">
        <f t="shared" si="24"/>
        <v>P0015|Jun</v>
      </c>
      <c r="D174" s="12">
        <f>Revenue!J175</f>
        <v>1235.22</v>
      </c>
      <c r="E174" s="13">
        <f>_xlfn.XLOOKUP($C174,ExpensesTbl[Key],ExpensesTbl[Total Operating Expenses])</f>
        <v>814.43999999999971</v>
      </c>
      <c r="F174" s="13">
        <f t="shared" si="25"/>
        <v>420.78000000000031</v>
      </c>
      <c r="G174" s="11" t="str">
        <f>_xlfn.XLOOKUP($A174,PropertiesTbl[Property ID],PropertiesTbl[Property Name])</f>
        <v>Evergreen Refuge</v>
      </c>
      <c r="N174" s="10" t="str">
        <f>Properties!A175</f>
        <v>P0171</v>
      </c>
      <c r="O174" s="11" t="str">
        <f>_xlfn.XLOOKUP($N174,PropertiesTbl[Property ID],PropertiesTbl[Property Name])</f>
        <v>Snowline Landing</v>
      </c>
      <c r="P174" s="13">
        <f>SUMIFS(CalcTbl[Total Revenue],CalcTbl[Property ID],$N174,CalcTbl[Month],IF(Dashboard!$C$3="All (Fiscal Year)","*",Dashboard!$C$3))</f>
        <v>23174.571599999999</v>
      </c>
      <c r="Q174" s="13">
        <f>SUMIFS(CalcTbl[Total Expenses],CalcTbl[Property ID],$N174,CalcTbl[Month],IF(Dashboard!$C$3="All (Fiscal Year)","*",Dashboard!$C$3))</f>
        <v>10443.720000000001</v>
      </c>
      <c r="R174" s="13">
        <f t="shared" si="26"/>
        <v>12730.851599999998</v>
      </c>
      <c r="S174" s="16">
        <f>_xlfn.XLOOKUP($N174,RatingsTbl[Property ID],RatingsTbl[Overall Rating])</f>
        <v>4.8966666666666665</v>
      </c>
      <c r="T174" s="23">
        <f t="shared" si="27"/>
        <v>188</v>
      </c>
      <c r="U174" s="23">
        <f t="shared" si="28"/>
        <v>260</v>
      </c>
      <c r="AG174" s="22">
        <f t="shared" si="29"/>
        <v>12730.851617099997</v>
      </c>
      <c r="AH174">
        <f t="shared" si="30"/>
        <v>4.8966837666666665</v>
      </c>
    </row>
    <row r="175" spans="1:34" x14ac:dyDescent="0.25">
      <c r="A175" s="10" t="str">
        <f>Revenue!A176</f>
        <v>P0015</v>
      </c>
      <c r="B175" s="10" t="str">
        <f>Revenue!B176</f>
        <v>Jul</v>
      </c>
      <c r="C175" s="11" t="str">
        <f t="shared" si="24"/>
        <v>P0015|Jul</v>
      </c>
      <c r="D175" s="12">
        <f>Revenue!J176</f>
        <v>1896.3733000000002</v>
      </c>
      <c r="E175" s="13">
        <f>_xlfn.XLOOKUP($C175,ExpensesTbl[Key],ExpensesTbl[Total Operating Expenses])</f>
        <v>1453.7500000000002</v>
      </c>
      <c r="F175" s="13">
        <f t="shared" si="25"/>
        <v>442.62329999999997</v>
      </c>
      <c r="G175" s="11" t="str">
        <f>_xlfn.XLOOKUP($A175,PropertiesTbl[Property ID],PropertiesTbl[Property Name])</f>
        <v>Evergreen Refuge</v>
      </c>
      <c r="N175" s="10" t="str">
        <f>Properties!A176</f>
        <v>P0172</v>
      </c>
      <c r="O175" s="11" t="str">
        <f>_xlfn.XLOOKUP($N175,PropertiesTbl[Property ID],PropertiesTbl[Property Name])</f>
        <v>Sierra Perch</v>
      </c>
      <c r="P175" s="13">
        <f>SUMIFS(CalcTbl[Total Revenue],CalcTbl[Property ID],$N175,CalcTbl[Month],IF(Dashboard!$C$3="All (Fiscal Year)","*",Dashboard!$C$3))</f>
        <v>21628.5746</v>
      </c>
      <c r="Q175" s="13">
        <f>SUMIFS(CalcTbl[Total Expenses],CalcTbl[Property ID],$N175,CalcTbl[Month],IF(Dashboard!$C$3="All (Fiscal Year)","*",Dashboard!$C$3))</f>
        <v>10366.19</v>
      </c>
      <c r="R175" s="13">
        <f t="shared" si="26"/>
        <v>11262.384599999999</v>
      </c>
      <c r="S175" s="16">
        <f>_xlfn.XLOOKUP($N175,RatingsTbl[Property ID],RatingsTbl[Overall Rating])</f>
        <v>4.8816666666666659</v>
      </c>
      <c r="T175" s="23">
        <f t="shared" si="27"/>
        <v>216</v>
      </c>
      <c r="U175" s="23">
        <f t="shared" si="28"/>
        <v>271</v>
      </c>
      <c r="AG175" s="22">
        <f t="shared" si="29"/>
        <v>11262.384617199999</v>
      </c>
      <c r="AH175">
        <f t="shared" si="30"/>
        <v>4.8816838666666662</v>
      </c>
    </row>
    <row r="176" spans="1:34" x14ac:dyDescent="0.25">
      <c r="A176" s="10" t="str">
        <f>Revenue!A177</f>
        <v>P0015</v>
      </c>
      <c r="B176" s="10" t="str">
        <f>Revenue!B177</f>
        <v>Aug</v>
      </c>
      <c r="C176" s="11" t="str">
        <f t="shared" si="24"/>
        <v>P0015|Aug</v>
      </c>
      <c r="D176" s="12">
        <f>Revenue!J177</f>
        <v>1457.7477000000001</v>
      </c>
      <c r="E176" s="13">
        <f>_xlfn.XLOOKUP($C176,ExpensesTbl[Key],ExpensesTbl[Total Operating Expenses])</f>
        <v>1293.8499999999997</v>
      </c>
      <c r="F176" s="13">
        <f t="shared" si="25"/>
        <v>163.89770000000044</v>
      </c>
      <c r="G176" s="11" t="str">
        <f>_xlfn.XLOOKUP($A176,PropertiesTbl[Property ID],PropertiesTbl[Property Name])</f>
        <v>Evergreen Refuge</v>
      </c>
      <c r="N176" s="10" t="str">
        <f>Properties!A177</f>
        <v>P0173</v>
      </c>
      <c r="O176" s="11" t="str">
        <f>_xlfn.XLOOKUP($N176,PropertiesTbl[Property ID],PropertiesTbl[Property Name])</f>
        <v>Boulder Chalet</v>
      </c>
      <c r="P176" s="13">
        <f>SUMIFS(CalcTbl[Total Revenue],CalcTbl[Property ID],$N176,CalcTbl[Month],IF(Dashboard!$C$3="All (Fiscal Year)","*",Dashboard!$C$3))</f>
        <v>36174.055200000003</v>
      </c>
      <c r="Q176" s="13">
        <f>SUMIFS(CalcTbl[Total Expenses],CalcTbl[Property ID],$N176,CalcTbl[Month],IF(Dashboard!$C$3="All (Fiscal Year)","*",Dashboard!$C$3))</f>
        <v>18972.489999999994</v>
      </c>
      <c r="R176" s="13">
        <f t="shared" si="26"/>
        <v>17201.565200000008</v>
      </c>
      <c r="S176" s="16">
        <f>_xlfn.XLOOKUP($N176,RatingsTbl[Property ID],RatingsTbl[Overall Rating])</f>
        <v>4.8900000000000006</v>
      </c>
      <c r="T176" s="23">
        <f t="shared" si="27"/>
        <v>98</v>
      </c>
      <c r="U176" s="23">
        <f t="shared" si="28"/>
        <v>268</v>
      </c>
      <c r="AG176" s="22">
        <f t="shared" si="29"/>
        <v>17201.565217300009</v>
      </c>
      <c r="AH176">
        <f t="shared" si="30"/>
        <v>4.8900173000000002</v>
      </c>
    </row>
    <row r="177" spans="1:34" x14ac:dyDescent="0.25">
      <c r="A177" s="10" t="str">
        <f>Revenue!A178</f>
        <v>P0015</v>
      </c>
      <c r="B177" s="10" t="str">
        <f>Revenue!B178</f>
        <v>Sep</v>
      </c>
      <c r="C177" s="11" t="str">
        <f t="shared" si="24"/>
        <v>P0015|Sep</v>
      </c>
      <c r="D177" s="12">
        <f>Revenue!J178</f>
        <v>1138.9960000000001</v>
      </c>
      <c r="E177" s="13">
        <f>_xlfn.XLOOKUP($C177,ExpensesTbl[Key],ExpensesTbl[Total Operating Expenses])</f>
        <v>659.47999999999979</v>
      </c>
      <c r="F177" s="13">
        <f t="shared" si="25"/>
        <v>479.5160000000003</v>
      </c>
      <c r="G177" s="11" t="str">
        <f>_xlfn.XLOOKUP($A177,PropertiesTbl[Property ID],PropertiesTbl[Property Name])</f>
        <v>Evergreen Refuge</v>
      </c>
      <c r="N177" s="10" t="str">
        <f>Properties!A178</f>
        <v>P0174</v>
      </c>
      <c r="O177" s="11" t="str">
        <f>_xlfn.XLOOKUP($N177,PropertiesTbl[Property ID],PropertiesTbl[Property Name])</f>
        <v>Birch Perch</v>
      </c>
      <c r="P177" s="13">
        <f>SUMIFS(CalcTbl[Total Revenue],CalcTbl[Property ID],$N177,CalcTbl[Month],IF(Dashboard!$C$3="All (Fiscal Year)","*",Dashboard!$C$3))</f>
        <v>12501.486699999999</v>
      </c>
      <c r="Q177" s="13">
        <f>SUMIFS(CalcTbl[Total Expenses],CalcTbl[Property ID],$N177,CalcTbl[Month],IF(Dashboard!$C$3="All (Fiscal Year)","*",Dashboard!$C$3))</f>
        <v>7354.9899999999989</v>
      </c>
      <c r="R177" s="13">
        <f t="shared" si="26"/>
        <v>5146.4967000000006</v>
      </c>
      <c r="S177" s="16">
        <f>_xlfn.XLOOKUP($N177,RatingsTbl[Property ID],RatingsTbl[Overall Rating])</f>
        <v>3.6833333333333336</v>
      </c>
      <c r="T177" s="23">
        <f t="shared" si="27"/>
        <v>300</v>
      </c>
      <c r="U177" s="23">
        <f t="shared" si="28"/>
        <v>280</v>
      </c>
      <c r="AG177" s="22">
        <f t="shared" si="29"/>
        <v>5146.4967174000003</v>
      </c>
      <c r="AH177">
        <f t="shared" si="30"/>
        <v>3.6833507333333335</v>
      </c>
    </row>
    <row r="178" spans="1:34" x14ac:dyDescent="0.25">
      <c r="A178" s="10" t="str">
        <f>Revenue!A179</f>
        <v>P0015</v>
      </c>
      <c r="B178" s="10" t="str">
        <f>Revenue!B179</f>
        <v>Oct</v>
      </c>
      <c r="C178" s="11" t="str">
        <f t="shared" si="24"/>
        <v>P0015|Oct</v>
      </c>
      <c r="D178" s="12">
        <f>Revenue!J179</f>
        <v>970.23539999999991</v>
      </c>
      <c r="E178" s="13">
        <f>_xlfn.XLOOKUP($C178,ExpensesTbl[Key],ExpensesTbl[Total Operating Expenses])</f>
        <v>618.19000000000005</v>
      </c>
      <c r="F178" s="13">
        <f t="shared" si="25"/>
        <v>352.04539999999986</v>
      </c>
      <c r="G178" s="11" t="str">
        <f>_xlfn.XLOOKUP($A178,PropertiesTbl[Property ID],PropertiesTbl[Property Name])</f>
        <v>Evergreen Refuge</v>
      </c>
      <c r="N178" s="10" t="str">
        <f>Properties!A179</f>
        <v>P0175</v>
      </c>
      <c r="O178" s="11" t="str">
        <f>_xlfn.XLOOKUP($N178,PropertiesTbl[Property ID],PropertiesTbl[Property Name])</f>
        <v>Bearpaw Cottage</v>
      </c>
      <c r="P178" s="13">
        <f>SUMIFS(CalcTbl[Total Revenue],CalcTbl[Property ID],$N178,CalcTbl[Month],IF(Dashboard!$C$3="All (Fiscal Year)","*",Dashboard!$C$3))</f>
        <v>43091.6463</v>
      </c>
      <c r="Q178" s="13">
        <f>SUMIFS(CalcTbl[Total Expenses],CalcTbl[Property ID],$N178,CalcTbl[Month],IF(Dashboard!$C$3="All (Fiscal Year)","*",Dashboard!$C$3))</f>
        <v>17023.5</v>
      </c>
      <c r="R178" s="13">
        <f t="shared" si="26"/>
        <v>26068.1463</v>
      </c>
      <c r="S178" s="16">
        <f>_xlfn.XLOOKUP($N178,RatingsTbl[Property ID],RatingsTbl[Overall Rating])</f>
        <v>4.9266666666666667</v>
      </c>
      <c r="T178" s="23">
        <f t="shared" si="27"/>
        <v>24</v>
      </c>
      <c r="U178" s="23">
        <f t="shared" si="28"/>
        <v>168</v>
      </c>
      <c r="AG178" s="22">
        <f t="shared" si="29"/>
        <v>26068.146317499999</v>
      </c>
      <c r="AH178">
        <f t="shared" si="30"/>
        <v>4.926684166666667</v>
      </c>
    </row>
    <row r="179" spans="1:34" x14ac:dyDescent="0.25">
      <c r="A179" s="10" t="str">
        <f>Revenue!A180</f>
        <v>P0015</v>
      </c>
      <c r="B179" s="10" t="str">
        <f>Revenue!B180</f>
        <v>Nov</v>
      </c>
      <c r="C179" s="11" t="str">
        <f t="shared" si="24"/>
        <v>P0015|Nov</v>
      </c>
      <c r="D179" s="12">
        <f>Revenue!J180</f>
        <v>1102.3979000000002</v>
      </c>
      <c r="E179" s="13">
        <f>_xlfn.XLOOKUP($C179,ExpensesTbl[Key],ExpensesTbl[Total Operating Expenses])</f>
        <v>572.75</v>
      </c>
      <c r="F179" s="13">
        <f t="shared" si="25"/>
        <v>529.64790000000016</v>
      </c>
      <c r="G179" s="11" t="str">
        <f>_xlfn.XLOOKUP($A179,PropertiesTbl[Property ID],PropertiesTbl[Property Name])</f>
        <v>Evergreen Refuge</v>
      </c>
      <c r="N179" s="10" t="str">
        <f>Properties!A180</f>
        <v>P0176</v>
      </c>
      <c r="O179" s="11" t="str">
        <f>_xlfn.XLOOKUP($N179,PropertiesTbl[Property ID],PropertiesTbl[Property Name])</f>
        <v>Cedar Chalet</v>
      </c>
      <c r="P179" s="13">
        <f>SUMIFS(CalcTbl[Total Revenue],CalcTbl[Property ID],$N179,CalcTbl[Month],IF(Dashboard!$C$3="All (Fiscal Year)","*",Dashboard!$C$3))</f>
        <v>14887.4</v>
      </c>
      <c r="Q179" s="13">
        <f>SUMIFS(CalcTbl[Total Expenses],CalcTbl[Property ID],$N179,CalcTbl[Month],IF(Dashboard!$C$3="All (Fiscal Year)","*",Dashboard!$C$3))</f>
        <v>7421.0899999999992</v>
      </c>
      <c r="R179" s="13">
        <f t="shared" si="26"/>
        <v>7466.31</v>
      </c>
      <c r="S179" s="16">
        <f>_xlfn.XLOOKUP($N179,RatingsTbl[Property ID],RatingsTbl[Overall Rating])</f>
        <v>4.9283333333333328</v>
      </c>
      <c r="T179" s="23">
        <f t="shared" si="27"/>
        <v>281</v>
      </c>
      <c r="U179" s="23">
        <f t="shared" si="28"/>
        <v>162</v>
      </c>
      <c r="AG179" s="22">
        <f t="shared" si="29"/>
        <v>7466.3100176000007</v>
      </c>
      <c r="AH179">
        <f t="shared" si="30"/>
        <v>4.9283509333333324</v>
      </c>
    </row>
    <row r="180" spans="1:34" x14ac:dyDescent="0.25">
      <c r="A180" s="10" t="str">
        <f>Revenue!A181</f>
        <v>P0015</v>
      </c>
      <c r="B180" s="10" t="str">
        <f>Revenue!B181</f>
        <v>Dec</v>
      </c>
      <c r="C180" s="11" t="str">
        <f t="shared" si="24"/>
        <v>P0015|Dec</v>
      </c>
      <c r="D180" s="12">
        <f>Revenue!J181</f>
        <v>4503.5820000000003</v>
      </c>
      <c r="E180" s="13">
        <f>_xlfn.XLOOKUP($C180,ExpensesTbl[Key],ExpensesTbl[Total Operating Expenses])</f>
        <v>960.08</v>
      </c>
      <c r="F180" s="13">
        <f t="shared" si="25"/>
        <v>3543.5020000000004</v>
      </c>
      <c r="G180" s="11" t="str">
        <f>_xlfn.XLOOKUP($A180,PropertiesTbl[Property ID],PropertiesTbl[Property Name])</f>
        <v>Evergreen Refuge</v>
      </c>
      <c r="N180" s="10" t="str">
        <f>Properties!A181</f>
        <v>P0177</v>
      </c>
      <c r="O180" s="11" t="str">
        <f>_xlfn.XLOOKUP($N180,PropertiesTbl[Property ID],PropertiesTbl[Property Name])</f>
        <v>Sierra Manor</v>
      </c>
      <c r="P180" s="13">
        <f>SUMIFS(CalcTbl[Total Revenue],CalcTbl[Property ID],$N180,CalcTbl[Month],IF(Dashboard!$C$3="All (Fiscal Year)","*",Dashboard!$C$3))</f>
        <v>24095.9578</v>
      </c>
      <c r="Q180" s="13">
        <f>SUMIFS(CalcTbl[Total Expenses],CalcTbl[Property ID],$N180,CalcTbl[Month],IF(Dashboard!$C$3="All (Fiscal Year)","*",Dashboard!$C$3))</f>
        <v>10357.210000000001</v>
      </c>
      <c r="R180" s="13">
        <f t="shared" si="26"/>
        <v>13738.747799999999</v>
      </c>
      <c r="S180" s="16">
        <f>_xlfn.XLOOKUP($N180,RatingsTbl[Property ID],RatingsTbl[Overall Rating])</f>
        <v>4.9266666666666659</v>
      </c>
      <c r="T180" s="23">
        <f t="shared" si="27"/>
        <v>159</v>
      </c>
      <c r="U180" s="23">
        <f t="shared" si="28"/>
        <v>167</v>
      </c>
      <c r="AG180" s="22">
        <f t="shared" si="29"/>
        <v>13738.747817699999</v>
      </c>
      <c r="AH180">
        <f t="shared" si="30"/>
        <v>4.9266843666666658</v>
      </c>
    </row>
    <row r="181" spans="1:34" x14ac:dyDescent="0.25">
      <c r="A181" s="10" t="str">
        <f>Revenue!A182</f>
        <v>P0015</v>
      </c>
      <c r="B181" s="10" t="str">
        <f>Revenue!B182</f>
        <v>Jan</v>
      </c>
      <c r="C181" s="11" t="str">
        <f t="shared" si="24"/>
        <v>P0015|Jan</v>
      </c>
      <c r="D181" s="12">
        <f>Revenue!J182</f>
        <v>3139.0234999999998</v>
      </c>
      <c r="E181" s="13">
        <f>_xlfn.XLOOKUP($C181,ExpensesTbl[Key],ExpensesTbl[Total Operating Expenses])</f>
        <v>1111.1199999999997</v>
      </c>
      <c r="F181" s="13">
        <f t="shared" si="25"/>
        <v>2027.9035000000001</v>
      </c>
      <c r="G181" s="11" t="str">
        <f>_xlfn.XLOOKUP($A181,PropertiesTbl[Property ID],PropertiesTbl[Property Name])</f>
        <v>Evergreen Refuge</v>
      </c>
      <c r="N181" s="10" t="str">
        <f>Properties!A182</f>
        <v>P0178</v>
      </c>
      <c r="O181" s="11" t="str">
        <f>_xlfn.XLOOKUP($N181,PropertiesTbl[Property ID],PropertiesTbl[Property Name])</f>
        <v>Frost Retreat</v>
      </c>
      <c r="P181" s="13">
        <f>SUMIFS(CalcTbl[Total Revenue],CalcTbl[Property ID],$N181,CalcTbl[Month],IF(Dashboard!$C$3="All (Fiscal Year)","*",Dashboard!$C$3))</f>
        <v>26781.912900000003</v>
      </c>
      <c r="Q181" s="13">
        <f>SUMIFS(CalcTbl[Total Expenses],CalcTbl[Property ID],$N181,CalcTbl[Month],IF(Dashboard!$C$3="All (Fiscal Year)","*",Dashboard!$C$3))</f>
        <v>13063.810000000003</v>
      </c>
      <c r="R181" s="13">
        <f t="shared" si="26"/>
        <v>13718.1029</v>
      </c>
      <c r="S181" s="16">
        <f>_xlfn.XLOOKUP($N181,RatingsTbl[Property ID],RatingsTbl[Overall Rating])</f>
        <v>4.9383333333333335</v>
      </c>
      <c r="T181" s="23">
        <f t="shared" si="27"/>
        <v>161</v>
      </c>
      <c r="U181" s="23">
        <f t="shared" si="28"/>
        <v>115</v>
      </c>
      <c r="AG181" s="22">
        <f t="shared" si="29"/>
        <v>13718.102917799999</v>
      </c>
      <c r="AH181">
        <f t="shared" si="30"/>
        <v>4.9383511333333336</v>
      </c>
    </row>
    <row r="182" spans="1:34" x14ac:dyDescent="0.25">
      <c r="A182" s="10" t="str">
        <f>Revenue!A183</f>
        <v>P0015</v>
      </c>
      <c r="B182" s="10" t="str">
        <f>Revenue!B183</f>
        <v>Feb</v>
      </c>
      <c r="C182" s="11" t="str">
        <f t="shared" si="24"/>
        <v>P0015|Feb</v>
      </c>
      <c r="D182" s="12">
        <f>Revenue!J183</f>
        <v>2526.5060000000003</v>
      </c>
      <c r="E182" s="13">
        <f>_xlfn.XLOOKUP($C182,ExpensesTbl[Key],ExpensesTbl[Total Operating Expenses])</f>
        <v>770.10000000000048</v>
      </c>
      <c r="F182" s="13">
        <f t="shared" si="25"/>
        <v>1756.4059999999999</v>
      </c>
      <c r="G182" s="11" t="str">
        <f>_xlfn.XLOOKUP($A182,PropertiesTbl[Property ID],PropertiesTbl[Property Name])</f>
        <v>Evergreen Refuge</v>
      </c>
      <c r="N182" s="10" t="str">
        <f>Properties!A183</f>
        <v>P0179</v>
      </c>
      <c r="O182" s="11" t="str">
        <f>_xlfn.XLOOKUP($N182,PropertiesTbl[Property ID],PropertiesTbl[Property Name])</f>
        <v>Cloudline Cabin</v>
      </c>
      <c r="P182" s="13">
        <f>SUMIFS(CalcTbl[Total Revenue],CalcTbl[Property ID],$N182,CalcTbl[Month],IF(Dashboard!$C$3="All (Fiscal Year)","*",Dashboard!$C$3))</f>
        <v>24799.605500000001</v>
      </c>
      <c r="Q182" s="13">
        <f>SUMIFS(CalcTbl[Total Expenses],CalcTbl[Property ID],$N182,CalcTbl[Month],IF(Dashboard!$C$3="All (Fiscal Year)","*",Dashboard!$C$3))</f>
        <v>10617.9</v>
      </c>
      <c r="R182" s="13">
        <f t="shared" si="26"/>
        <v>14181.705500000002</v>
      </c>
      <c r="S182" s="16">
        <f>_xlfn.XLOOKUP($N182,RatingsTbl[Property ID],RatingsTbl[Overall Rating])</f>
        <v>4.8999999999999995</v>
      </c>
      <c r="T182" s="23">
        <f t="shared" si="27"/>
        <v>149</v>
      </c>
      <c r="U182" s="23">
        <f t="shared" si="28"/>
        <v>257</v>
      </c>
      <c r="AG182" s="22">
        <f t="shared" si="29"/>
        <v>14181.705517900002</v>
      </c>
      <c r="AH182">
        <f t="shared" si="30"/>
        <v>4.900017899999999</v>
      </c>
    </row>
    <row r="183" spans="1:34" x14ac:dyDescent="0.25">
      <c r="A183" s="10" t="str">
        <f>Revenue!A184</f>
        <v>P0015</v>
      </c>
      <c r="B183" s="10" t="str">
        <f>Revenue!B184</f>
        <v>Mar</v>
      </c>
      <c r="C183" s="11" t="str">
        <f t="shared" si="24"/>
        <v>P0015|Mar</v>
      </c>
      <c r="D183" s="12">
        <f>Revenue!J184</f>
        <v>2408.7091999999998</v>
      </c>
      <c r="E183" s="13">
        <f>_xlfn.XLOOKUP($C183,ExpensesTbl[Key],ExpensesTbl[Total Operating Expenses])</f>
        <v>785.8399999999998</v>
      </c>
      <c r="F183" s="13">
        <f t="shared" si="25"/>
        <v>1622.8692000000001</v>
      </c>
      <c r="G183" s="11" t="str">
        <f>_xlfn.XLOOKUP($A183,PropertiesTbl[Property ID],PropertiesTbl[Property Name])</f>
        <v>Evergreen Refuge</v>
      </c>
      <c r="N183" s="10" t="str">
        <f>Properties!A184</f>
        <v>P0180</v>
      </c>
      <c r="O183" s="11" t="str">
        <f>_xlfn.XLOOKUP($N183,PropertiesTbl[Property ID],PropertiesTbl[Property Name])</f>
        <v>Trailside House</v>
      </c>
      <c r="P183" s="13">
        <f>SUMIFS(CalcTbl[Total Revenue],CalcTbl[Property ID],$N183,CalcTbl[Month],IF(Dashboard!$C$3="All (Fiscal Year)","*",Dashboard!$C$3))</f>
        <v>24170.8701</v>
      </c>
      <c r="Q183" s="13">
        <f>SUMIFS(CalcTbl[Total Expenses],CalcTbl[Property ID],$N183,CalcTbl[Month],IF(Dashboard!$C$3="All (Fiscal Year)","*",Dashboard!$C$3))</f>
        <v>12911.530000000002</v>
      </c>
      <c r="R183" s="13">
        <f t="shared" si="26"/>
        <v>11259.340099999998</v>
      </c>
      <c r="S183" s="16">
        <f>_xlfn.XLOOKUP($N183,RatingsTbl[Property ID],RatingsTbl[Overall Rating])</f>
        <v>4.9116666666666662</v>
      </c>
      <c r="T183" s="23">
        <f t="shared" si="27"/>
        <v>217</v>
      </c>
      <c r="U183" s="23">
        <f t="shared" si="28"/>
        <v>226</v>
      </c>
      <c r="AG183" s="22">
        <f t="shared" si="29"/>
        <v>11259.340117999998</v>
      </c>
      <c r="AH183">
        <f t="shared" si="30"/>
        <v>4.911684666666666</v>
      </c>
    </row>
    <row r="184" spans="1:34" x14ac:dyDescent="0.25">
      <c r="A184" s="10" t="str">
        <f>Revenue!A185</f>
        <v>P0016</v>
      </c>
      <c r="B184" s="10" t="str">
        <f>Revenue!B185</f>
        <v>Apr</v>
      </c>
      <c r="C184" s="11" t="str">
        <f t="shared" si="24"/>
        <v>P0016|Apr</v>
      </c>
      <c r="D184" s="12">
        <f>Revenue!J185</f>
        <v>1664.634</v>
      </c>
      <c r="E184" s="13">
        <f>_xlfn.XLOOKUP($C184,ExpensesTbl[Key],ExpensesTbl[Total Operating Expenses])</f>
        <v>926.19000000000017</v>
      </c>
      <c r="F184" s="13">
        <f t="shared" si="25"/>
        <v>738.44399999999985</v>
      </c>
      <c r="G184" s="11" t="str">
        <f>_xlfn.XLOOKUP($A184,PropertiesTbl[Property ID],PropertiesTbl[Property Name])</f>
        <v>Cedar Nest</v>
      </c>
      <c r="N184" s="10" t="str">
        <f>Properties!A185</f>
        <v>P0181</v>
      </c>
      <c r="O184" s="11" t="str">
        <f>_xlfn.XLOOKUP($N184,PropertiesTbl[Property ID],PropertiesTbl[Property Name])</f>
        <v>Highland Landing</v>
      </c>
      <c r="P184" s="13">
        <f>SUMIFS(CalcTbl[Total Revenue],CalcTbl[Property ID],$N184,CalcTbl[Month],IF(Dashboard!$C$3="All (Fiscal Year)","*",Dashboard!$C$3))</f>
        <v>26058.867600000001</v>
      </c>
      <c r="Q184" s="13">
        <f>SUMIFS(CalcTbl[Total Expenses],CalcTbl[Property ID],$N184,CalcTbl[Month],IF(Dashboard!$C$3="All (Fiscal Year)","*",Dashboard!$C$3))</f>
        <v>13021.559999999998</v>
      </c>
      <c r="R184" s="13">
        <f t="shared" si="26"/>
        <v>13037.307600000004</v>
      </c>
      <c r="S184" s="16">
        <f>_xlfn.XLOOKUP($N184,RatingsTbl[Property ID],RatingsTbl[Overall Rating])</f>
        <v>4.9066666666666663</v>
      </c>
      <c r="T184" s="23">
        <f t="shared" si="27"/>
        <v>178</v>
      </c>
      <c r="U184" s="23">
        <f t="shared" si="28"/>
        <v>240</v>
      </c>
      <c r="AG184" s="22">
        <f t="shared" si="29"/>
        <v>13037.307618100003</v>
      </c>
      <c r="AH184">
        <f t="shared" si="30"/>
        <v>4.9066847666666664</v>
      </c>
    </row>
    <row r="185" spans="1:34" x14ac:dyDescent="0.25">
      <c r="A185" s="10" t="str">
        <f>Revenue!A186</f>
        <v>P0016</v>
      </c>
      <c r="B185" s="10" t="str">
        <f>Revenue!B186</f>
        <v>May</v>
      </c>
      <c r="C185" s="11" t="str">
        <f t="shared" si="24"/>
        <v>P0016|May</v>
      </c>
      <c r="D185" s="12">
        <f>Revenue!J186</f>
        <v>2058.2988</v>
      </c>
      <c r="E185" s="13">
        <f>_xlfn.XLOOKUP($C185,ExpensesTbl[Key],ExpensesTbl[Total Operating Expenses])</f>
        <v>1456.01</v>
      </c>
      <c r="F185" s="13">
        <f t="shared" si="25"/>
        <v>602.28880000000004</v>
      </c>
      <c r="G185" s="11" t="str">
        <f>_xlfn.XLOOKUP($A185,PropertiesTbl[Property ID],PropertiesTbl[Property Name])</f>
        <v>Cedar Nest</v>
      </c>
      <c r="N185" s="10" t="str">
        <f>Properties!A186</f>
        <v>P0182</v>
      </c>
      <c r="O185" s="11" t="str">
        <f>_xlfn.XLOOKUP($N185,PropertiesTbl[Property ID],PropertiesTbl[Property Name])</f>
        <v>Trailside Landing</v>
      </c>
      <c r="P185" s="13">
        <f>SUMIFS(CalcTbl[Total Revenue],CalcTbl[Property ID],$N185,CalcTbl[Month],IF(Dashboard!$C$3="All (Fiscal Year)","*",Dashboard!$C$3))</f>
        <v>25119.4339</v>
      </c>
      <c r="Q185" s="13">
        <f>SUMIFS(CalcTbl[Total Expenses],CalcTbl[Property ID],$N185,CalcTbl[Month],IF(Dashboard!$C$3="All (Fiscal Year)","*",Dashboard!$C$3))</f>
        <v>10482.27</v>
      </c>
      <c r="R185" s="13">
        <f t="shared" si="26"/>
        <v>14637.1639</v>
      </c>
      <c r="S185" s="16">
        <f>_xlfn.XLOOKUP($N185,RatingsTbl[Property ID],RatingsTbl[Overall Rating])</f>
        <v>4.9066666666666663</v>
      </c>
      <c r="T185" s="23">
        <f t="shared" si="27"/>
        <v>139</v>
      </c>
      <c r="U185" s="23">
        <f t="shared" si="28"/>
        <v>239</v>
      </c>
      <c r="AG185" s="22">
        <f t="shared" si="29"/>
        <v>14637.1639182</v>
      </c>
      <c r="AH185">
        <f t="shared" si="30"/>
        <v>4.9066848666666667</v>
      </c>
    </row>
    <row r="186" spans="1:34" x14ac:dyDescent="0.25">
      <c r="A186" s="10" t="str">
        <f>Revenue!A187</f>
        <v>P0016</v>
      </c>
      <c r="B186" s="10" t="str">
        <f>Revenue!B187</f>
        <v>Jun</v>
      </c>
      <c r="C186" s="11" t="str">
        <f t="shared" si="24"/>
        <v>P0016|Jun</v>
      </c>
      <c r="D186" s="12">
        <f>Revenue!J187</f>
        <v>2329.9473000000003</v>
      </c>
      <c r="E186" s="13">
        <f>_xlfn.XLOOKUP($C186,ExpensesTbl[Key],ExpensesTbl[Total Operating Expenses])</f>
        <v>1683.4099999999999</v>
      </c>
      <c r="F186" s="13">
        <f t="shared" si="25"/>
        <v>646.53730000000041</v>
      </c>
      <c r="G186" s="11" t="str">
        <f>_xlfn.XLOOKUP($A186,PropertiesTbl[Property ID],PropertiesTbl[Property Name])</f>
        <v>Cedar Nest</v>
      </c>
      <c r="N186" s="10" t="str">
        <f>Properties!A187</f>
        <v>P0183</v>
      </c>
      <c r="O186" s="11" t="str">
        <f>_xlfn.XLOOKUP($N186,PropertiesTbl[Property ID],PropertiesTbl[Property Name])</f>
        <v>Frost Hollow</v>
      </c>
      <c r="P186" s="13">
        <f>SUMIFS(CalcTbl[Total Revenue],CalcTbl[Property ID],$N186,CalcTbl[Month],IF(Dashboard!$C$3="All (Fiscal Year)","*",Dashboard!$C$3))</f>
        <v>40785.9709</v>
      </c>
      <c r="Q186" s="13">
        <f>SUMIFS(CalcTbl[Total Expenses],CalcTbl[Property ID],$N186,CalcTbl[Month],IF(Dashboard!$C$3="All (Fiscal Year)","*",Dashboard!$C$3))</f>
        <v>16470.419999999998</v>
      </c>
      <c r="R186" s="13">
        <f t="shared" si="26"/>
        <v>24315.550900000002</v>
      </c>
      <c r="S186" s="16">
        <f>_xlfn.XLOOKUP($N186,RatingsTbl[Property ID],RatingsTbl[Overall Rating])</f>
        <v>4.9316666666666666</v>
      </c>
      <c r="T186" s="23">
        <f t="shared" si="27"/>
        <v>33</v>
      </c>
      <c r="U186" s="23">
        <f t="shared" si="28"/>
        <v>146</v>
      </c>
      <c r="AG186" s="22">
        <f t="shared" si="29"/>
        <v>24315.550918300003</v>
      </c>
      <c r="AH186">
        <f t="shared" si="30"/>
        <v>4.9316849666666664</v>
      </c>
    </row>
    <row r="187" spans="1:34" x14ac:dyDescent="0.25">
      <c r="A187" s="10" t="str">
        <f>Revenue!A188</f>
        <v>P0016</v>
      </c>
      <c r="B187" s="10" t="str">
        <f>Revenue!B188</f>
        <v>Jul</v>
      </c>
      <c r="C187" s="11" t="str">
        <f t="shared" si="24"/>
        <v>P0016|Jul</v>
      </c>
      <c r="D187" s="12">
        <f>Revenue!J188</f>
        <v>3154.9904999999999</v>
      </c>
      <c r="E187" s="13">
        <f>_xlfn.XLOOKUP($C187,ExpensesTbl[Key],ExpensesTbl[Total Operating Expenses])</f>
        <v>3025.7499999999995</v>
      </c>
      <c r="F187" s="13">
        <f t="shared" si="25"/>
        <v>129.24050000000034</v>
      </c>
      <c r="G187" s="11" t="str">
        <f>_xlfn.XLOOKUP($A187,PropertiesTbl[Property ID],PropertiesTbl[Property Name])</f>
        <v>Cedar Nest</v>
      </c>
      <c r="N187" s="10" t="str">
        <f>Properties!A188</f>
        <v>P0184</v>
      </c>
      <c r="O187" s="11" t="str">
        <f>_xlfn.XLOOKUP($N187,PropertiesTbl[Property ID],PropertiesTbl[Property Name])</f>
        <v>Birch Cottage</v>
      </c>
      <c r="P187" s="13">
        <f>SUMIFS(CalcTbl[Total Revenue],CalcTbl[Property ID],$N187,CalcTbl[Month],IF(Dashboard!$C$3="All (Fiscal Year)","*",Dashboard!$C$3))</f>
        <v>21108.811099999999</v>
      </c>
      <c r="Q187" s="13">
        <f>SUMIFS(CalcTbl[Total Expenses],CalcTbl[Property ID],$N187,CalcTbl[Month],IF(Dashboard!$C$3="All (Fiscal Year)","*",Dashboard!$C$3))</f>
        <v>10549.59</v>
      </c>
      <c r="R187" s="13">
        <f t="shared" si="26"/>
        <v>10559.221099999999</v>
      </c>
      <c r="S187" s="16">
        <f>_xlfn.XLOOKUP($N187,RatingsTbl[Property ID],RatingsTbl[Overall Rating])</f>
        <v>4.96</v>
      </c>
      <c r="T187" s="23">
        <f t="shared" si="27"/>
        <v>226</v>
      </c>
      <c r="U187" s="23">
        <f t="shared" si="28"/>
        <v>28</v>
      </c>
      <c r="AG187" s="22">
        <f t="shared" si="29"/>
        <v>10559.221118399999</v>
      </c>
      <c r="AH187">
        <f t="shared" si="30"/>
        <v>4.9600184</v>
      </c>
    </row>
    <row r="188" spans="1:34" x14ac:dyDescent="0.25">
      <c r="A188" s="10" t="str">
        <f>Revenue!A189</f>
        <v>P0016</v>
      </c>
      <c r="B188" s="10" t="str">
        <f>Revenue!B189</f>
        <v>Aug</v>
      </c>
      <c r="C188" s="11" t="str">
        <f t="shared" si="24"/>
        <v>P0016|Aug</v>
      </c>
      <c r="D188" s="12">
        <f>Revenue!J189</f>
        <v>2625.6712000000002</v>
      </c>
      <c r="E188" s="13">
        <f>_xlfn.XLOOKUP($C188,ExpensesTbl[Key],ExpensesTbl[Total Operating Expenses])</f>
        <v>2875.58</v>
      </c>
      <c r="F188" s="13">
        <f t="shared" si="25"/>
        <v>-249.9087999999997</v>
      </c>
      <c r="G188" s="11" t="str">
        <f>_xlfn.XLOOKUP($A188,PropertiesTbl[Property ID],PropertiesTbl[Property Name])</f>
        <v>Cedar Nest</v>
      </c>
      <c r="N188" s="10" t="str">
        <f>Properties!A189</f>
        <v>P0185</v>
      </c>
      <c r="O188" s="11" t="str">
        <f>_xlfn.XLOOKUP($N188,PropertiesTbl[Property ID],PropertiesTbl[Property Name])</f>
        <v>Granite Perch</v>
      </c>
      <c r="P188" s="13">
        <f>SUMIFS(CalcTbl[Total Revenue],CalcTbl[Property ID],$N188,CalcTbl[Month],IF(Dashboard!$C$3="All (Fiscal Year)","*",Dashboard!$C$3))</f>
        <v>22240.4519</v>
      </c>
      <c r="Q188" s="13">
        <f>SUMIFS(CalcTbl[Total Expenses],CalcTbl[Property ID],$N188,CalcTbl[Month],IF(Dashboard!$C$3="All (Fiscal Year)","*",Dashboard!$C$3))</f>
        <v>10173.33</v>
      </c>
      <c r="R188" s="13">
        <f t="shared" si="26"/>
        <v>12067.1219</v>
      </c>
      <c r="S188" s="16">
        <f>_xlfn.XLOOKUP($N188,RatingsTbl[Property ID],RatingsTbl[Overall Rating])</f>
        <v>4.9183333333333339</v>
      </c>
      <c r="T188" s="23">
        <f t="shared" si="27"/>
        <v>206</v>
      </c>
      <c r="U188" s="23">
        <f t="shared" si="28"/>
        <v>203</v>
      </c>
      <c r="AG188" s="22">
        <f t="shared" si="29"/>
        <v>12067.121918500001</v>
      </c>
      <c r="AH188">
        <f t="shared" si="30"/>
        <v>4.9183518333333343</v>
      </c>
    </row>
    <row r="189" spans="1:34" x14ac:dyDescent="0.25">
      <c r="A189" s="10" t="str">
        <f>Revenue!A190</f>
        <v>P0016</v>
      </c>
      <c r="B189" s="10" t="str">
        <f>Revenue!B190</f>
        <v>Sep</v>
      </c>
      <c r="C189" s="11" t="str">
        <f t="shared" si="24"/>
        <v>P0016|Sep</v>
      </c>
      <c r="D189" s="12">
        <f>Revenue!J190</f>
        <v>2103.4038</v>
      </c>
      <c r="E189" s="13">
        <f>_xlfn.XLOOKUP($C189,ExpensesTbl[Key],ExpensesTbl[Total Operating Expenses])</f>
        <v>1257.1500000000001</v>
      </c>
      <c r="F189" s="13">
        <f t="shared" si="25"/>
        <v>846.25379999999996</v>
      </c>
      <c r="G189" s="11" t="str">
        <f>_xlfn.XLOOKUP($A189,PropertiesTbl[Property ID],PropertiesTbl[Property Name])</f>
        <v>Cedar Nest</v>
      </c>
      <c r="N189" s="10" t="str">
        <f>Properties!A190</f>
        <v>P0186</v>
      </c>
      <c r="O189" s="11" t="str">
        <f>_xlfn.XLOOKUP($N189,PropertiesTbl[Property ID],PropertiesTbl[Property Name])</f>
        <v>Birch Escape</v>
      </c>
      <c r="P189" s="13">
        <f>SUMIFS(CalcTbl[Total Revenue],CalcTbl[Property ID],$N189,CalcTbl[Month],IF(Dashboard!$C$3="All (Fiscal Year)","*",Dashboard!$C$3))</f>
        <v>22038.165499999999</v>
      </c>
      <c r="Q189" s="13">
        <f>SUMIFS(CalcTbl[Total Expenses],CalcTbl[Property ID],$N189,CalcTbl[Month],IF(Dashboard!$C$3="All (Fiscal Year)","*",Dashboard!$C$3))</f>
        <v>10085.200000000001</v>
      </c>
      <c r="R189" s="13">
        <f t="shared" si="26"/>
        <v>11952.965499999998</v>
      </c>
      <c r="S189" s="16">
        <f>_xlfn.XLOOKUP($N189,RatingsTbl[Property ID],RatingsTbl[Overall Rating])</f>
        <v>4.9650000000000007</v>
      </c>
      <c r="T189" s="23">
        <f t="shared" si="27"/>
        <v>207</v>
      </c>
      <c r="U189" s="23">
        <f t="shared" si="28"/>
        <v>19</v>
      </c>
      <c r="AG189" s="22">
        <f t="shared" si="29"/>
        <v>11952.965518599998</v>
      </c>
      <c r="AH189">
        <f t="shared" si="30"/>
        <v>4.9650186000000005</v>
      </c>
    </row>
    <row r="190" spans="1:34" x14ac:dyDescent="0.25">
      <c r="A190" s="10" t="str">
        <f>Revenue!A191</f>
        <v>P0016</v>
      </c>
      <c r="B190" s="10" t="str">
        <f>Revenue!B191</f>
        <v>Oct</v>
      </c>
      <c r="C190" s="11" t="str">
        <f t="shared" si="24"/>
        <v>P0016|Oct</v>
      </c>
      <c r="D190" s="12">
        <f>Revenue!J191</f>
        <v>1920.9468000000002</v>
      </c>
      <c r="E190" s="13">
        <f>_xlfn.XLOOKUP($C190,ExpensesTbl[Key],ExpensesTbl[Total Operating Expenses])</f>
        <v>1136.8200000000004</v>
      </c>
      <c r="F190" s="13">
        <f t="shared" si="25"/>
        <v>784.12679999999978</v>
      </c>
      <c r="G190" s="11" t="str">
        <f>_xlfn.XLOOKUP($A190,PropertiesTbl[Property ID],PropertiesTbl[Property Name])</f>
        <v>Cedar Nest</v>
      </c>
      <c r="N190" s="10" t="str">
        <f>Properties!A191</f>
        <v>P0187</v>
      </c>
      <c r="O190" s="11" t="str">
        <f>_xlfn.XLOOKUP($N190,PropertiesTbl[Property ID],PropertiesTbl[Property Name])</f>
        <v>Cinder Manor</v>
      </c>
      <c r="P190" s="13">
        <f>SUMIFS(CalcTbl[Total Revenue],CalcTbl[Property ID],$N190,CalcTbl[Month],IF(Dashboard!$C$3="All (Fiscal Year)","*",Dashboard!$C$3))</f>
        <v>17194.398699999998</v>
      </c>
      <c r="Q190" s="13">
        <f>SUMIFS(CalcTbl[Total Expenses],CalcTbl[Property ID],$N190,CalcTbl[Month],IF(Dashboard!$C$3="All (Fiscal Year)","*",Dashboard!$C$3))</f>
        <v>9779.74</v>
      </c>
      <c r="R190" s="13">
        <f t="shared" si="26"/>
        <v>7414.6586999999981</v>
      </c>
      <c r="S190" s="16">
        <f>_xlfn.XLOOKUP($N190,RatingsTbl[Property ID],RatingsTbl[Overall Rating])</f>
        <v>4.8899999999999997</v>
      </c>
      <c r="T190" s="23">
        <f t="shared" si="27"/>
        <v>283</v>
      </c>
      <c r="U190" s="23">
        <f t="shared" si="28"/>
        <v>267</v>
      </c>
      <c r="AG190" s="22">
        <f t="shared" si="29"/>
        <v>7414.6587186999977</v>
      </c>
      <c r="AH190">
        <f t="shared" si="30"/>
        <v>4.8900186999999997</v>
      </c>
    </row>
    <row r="191" spans="1:34" x14ac:dyDescent="0.25">
      <c r="A191" s="10" t="str">
        <f>Revenue!A192</f>
        <v>P0016</v>
      </c>
      <c r="B191" s="10" t="str">
        <f>Revenue!B192</f>
        <v>Nov</v>
      </c>
      <c r="C191" s="11" t="str">
        <f t="shared" si="24"/>
        <v>P0016|Nov</v>
      </c>
      <c r="D191" s="12">
        <f>Revenue!J192</f>
        <v>1980.4271999999999</v>
      </c>
      <c r="E191" s="13">
        <f>_xlfn.XLOOKUP($C191,ExpensesTbl[Key],ExpensesTbl[Total Operating Expenses])</f>
        <v>1005.2899999999996</v>
      </c>
      <c r="F191" s="13">
        <f t="shared" si="25"/>
        <v>975.13720000000023</v>
      </c>
      <c r="G191" s="11" t="str">
        <f>_xlfn.XLOOKUP($A191,PropertiesTbl[Property ID],PropertiesTbl[Property Name])</f>
        <v>Cedar Nest</v>
      </c>
      <c r="N191" s="10" t="str">
        <f>Properties!A192</f>
        <v>P0188</v>
      </c>
      <c r="O191" s="11" t="str">
        <f>_xlfn.XLOOKUP($N191,PropertiesTbl[Property ID],PropertiesTbl[Property Name])</f>
        <v>Lakeview Refuge</v>
      </c>
      <c r="P191" s="13">
        <f>SUMIFS(CalcTbl[Total Revenue],CalcTbl[Property ID],$N191,CalcTbl[Month],IF(Dashboard!$C$3="All (Fiscal Year)","*",Dashboard!$C$3))</f>
        <v>17765.5347</v>
      </c>
      <c r="Q191" s="13">
        <f>SUMIFS(CalcTbl[Total Expenses],CalcTbl[Property ID],$N191,CalcTbl[Month],IF(Dashboard!$C$3="All (Fiscal Year)","*",Dashboard!$C$3))</f>
        <v>10016.84</v>
      </c>
      <c r="R191" s="13">
        <f t="shared" si="26"/>
        <v>7748.6947</v>
      </c>
      <c r="S191" s="16">
        <f>_xlfn.XLOOKUP($N191,RatingsTbl[Property ID],RatingsTbl[Overall Rating])</f>
        <v>4.8933333333333335</v>
      </c>
      <c r="T191" s="23">
        <f t="shared" si="27"/>
        <v>276</v>
      </c>
      <c r="U191" s="23">
        <f t="shared" si="28"/>
        <v>263</v>
      </c>
      <c r="AG191" s="22">
        <f t="shared" si="29"/>
        <v>7748.6947188000004</v>
      </c>
      <c r="AH191">
        <f t="shared" si="30"/>
        <v>4.8933521333333339</v>
      </c>
    </row>
    <row r="192" spans="1:34" x14ac:dyDescent="0.25">
      <c r="A192" s="10" t="str">
        <f>Revenue!A193</f>
        <v>P0016</v>
      </c>
      <c r="B192" s="10" t="str">
        <f>Revenue!B193</f>
        <v>Dec</v>
      </c>
      <c r="C192" s="11" t="str">
        <f t="shared" si="24"/>
        <v>P0016|Dec</v>
      </c>
      <c r="D192" s="12">
        <f>Revenue!J193</f>
        <v>7522.1790999999994</v>
      </c>
      <c r="E192" s="13">
        <f>_xlfn.XLOOKUP($C192,ExpensesTbl[Key],ExpensesTbl[Total Operating Expenses])</f>
        <v>1567.7300000000021</v>
      </c>
      <c r="F192" s="13">
        <f t="shared" si="25"/>
        <v>5954.4490999999971</v>
      </c>
      <c r="G192" s="11" t="str">
        <f>_xlfn.XLOOKUP($A192,PropertiesTbl[Property ID],PropertiesTbl[Property Name])</f>
        <v>Cedar Nest</v>
      </c>
      <c r="N192" s="10" t="str">
        <f>Properties!A193</f>
        <v>P0189</v>
      </c>
      <c r="O192" s="11" t="str">
        <f>_xlfn.XLOOKUP($N192,PropertiesTbl[Property ID],PropertiesTbl[Property Name])</f>
        <v>Alpine Nest</v>
      </c>
      <c r="P192" s="13">
        <f>SUMIFS(CalcTbl[Total Revenue],CalcTbl[Property ID],$N192,CalcTbl[Month],IF(Dashboard!$C$3="All (Fiscal Year)","*",Dashboard!$C$3))</f>
        <v>47013.156599999995</v>
      </c>
      <c r="Q192" s="13">
        <f>SUMIFS(CalcTbl[Total Expenses],CalcTbl[Property ID],$N192,CalcTbl[Month],IF(Dashboard!$C$3="All (Fiscal Year)","*",Dashboard!$C$3))</f>
        <v>20187.170000000002</v>
      </c>
      <c r="R192" s="13">
        <f t="shared" si="26"/>
        <v>26825.986599999993</v>
      </c>
      <c r="S192" s="16">
        <f>_xlfn.XLOOKUP($N192,RatingsTbl[Property ID],RatingsTbl[Overall Rating])</f>
        <v>4.9283333333333337</v>
      </c>
      <c r="T192" s="23">
        <f t="shared" si="27"/>
        <v>22</v>
      </c>
      <c r="U192" s="23">
        <f t="shared" si="28"/>
        <v>161</v>
      </c>
      <c r="AG192" s="22">
        <f t="shared" si="29"/>
        <v>26825.986618899991</v>
      </c>
      <c r="AH192">
        <f t="shared" si="30"/>
        <v>4.9283522333333334</v>
      </c>
    </row>
    <row r="193" spans="1:34" x14ac:dyDescent="0.25">
      <c r="A193" s="10" t="str">
        <f>Revenue!A194</f>
        <v>P0016</v>
      </c>
      <c r="B193" s="10" t="str">
        <f>Revenue!B194</f>
        <v>Jan</v>
      </c>
      <c r="C193" s="11" t="str">
        <f t="shared" si="24"/>
        <v>P0016|Jan</v>
      </c>
      <c r="D193" s="12">
        <f>Revenue!J194</f>
        <v>6324.8208000000004</v>
      </c>
      <c r="E193" s="13">
        <f>_xlfn.XLOOKUP($C193,ExpensesTbl[Key],ExpensesTbl[Total Operating Expenses])</f>
        <v>1577.6599999999978</v>
      </c>
      <c r="F193" s="13">
        <f t="shared" si="25"/>
        <v>4747.1608000000024</v>
      </c>
      <c r="G193" s="11" t="str">
        <f>_xlfn.XLOOKUP($A193,PropertiesTbl[Property ID],PropertiesTbl[Property Name])</f>
        <v>Cedar Nest</v>
      </c>
      <c r="N193" s="10" t="str">
        <f>Properties!A194</f>
        <v>P0190</v>
      </c>
      <c r="O193" s="11" t="str">
        <f>_xlfn.XLOOKUP($N193,PropertiesTbl[Property ID],PropertiesTbl[Property Name])</f>
        <v>Silver Villa</v>
      </c>
      <c r="P193" s="13">
        <f>SUMIFS(CalcTbl[Total Revenue],CalcTbl[Property ID],$N193,CalcTbl[Month],IF(Dashboard!$C$3="All (Fiscal Year)","*",Dashboard!$C$3))</f>
        <v>36048.2791</v>
      </c>
      <c r="Q193" s="13">
        <f>SUMIFS(CalcTbl[Total Expenses],CalcTbl[Property ID],$N193,CalcTbl[Month],IF(Dashboard!$C$3="All (Fiscal Year)","*",Dashboard!$C$3))</f>
        <v>16585.829999999998</v>
      </c>
      <c r="R193" s="13">
        <f t="shared" si="26"/>
        <v>19462.449100000002</v>
      </c>
      <c r="S193" s="16">
        <f>_xlfn.XLOOKUP($N193,RatingsTbl[Property ID],RatingsTbl[Overall Rating])</f>
        <v>4.95</v>
      </c>
      <c r="T193" s="23">
        <f t="shared" si="27"/>
        <v>77</v>
      </c>
      <c r="U193" s="23">
        <f t="shared" si="28"/>
        <v>63</v>
      </c>
      <c r="AG193" s="22">
        <f t="shared" si="29"/>
        <v>19462.449119000001</v>
      </c>
      <c r="AH193">
        <f t="shared" si="30"/>
        <v>4.9500190000000002</v>
      </c>
    </row>
    <row r="194" spans="1:34" x14ac:dyDescent="0.25">
      <c r="A194" s="10" t="str">
        <f>Revenue!A195</f>
        <v>P0016</v>
      </c>
      <c r="B194" s="10" t="str">
        <f>Revenue!B195</f>
        <v>Feb</v>
      </c>
      <c r="C194" s="11" t="str">
        <f t="shared" si="24"/>
        <v>P0016|Feb</v>
      </c>
      <c r="D194" s="12">
        <f>Revenue!J195</f>
        <v>5001.6547</v>
      </c>
      <c r="E194" s="13">
        <f>_xlfn.XLOOKUP($C194,ExpensesTbl[Key],ExpensesTbl[Total Operating Expenses])</f>
        <v>1398.2599999999995</v>
      </c>
      <c r="F194" s="13">
        <f t="shared" si="25"/>
        <v>3603.3947000000007</v>
      </c>
      <c r="G194" s="11" t="str">
        <f>_xlfn.XLOOKUP($A194,PropertiesTbl[Property ID],PropertiesTbl[Property Name])</f>
        <v>Cedar Nest</v>
      </c>
      <c r="N194" s="10" t="str">
        <f>Properties!A195</f>
        <v>P0191</v>
      </c>
      <c r="O194" s="11" t="str">
        <f>_xlfn.XLOOKUP($N194,PropertiesTbl[Property ID],PropertiesTbl[Property Name])</f>
        <v>Trailside Nest</v>
      </c>
      <c r="P194" s="13">
        <f>SUMIFS(CalcTbl[Total Revenue],CalcTbl[Property ID],$N194,CalcTbl[Month],IF(Dashboard!$C$3="All (Fiscal Year)","*",Dashboard!$C$3))</f>
        <v>22144.268</v>
      </c>
      <c r="Q194" s="13">
        <f>SUMIFS(CalcTbl[Total Expenses],CalcTbl[Property ID],$N194,CalcTbl[Month],IF(Dashboard!$C$3="All (Fiscal Year)","*",Dashboard!$C$3))</f>
        <v>10605.6</v>
      </c>
      <c r="R194" s="13">
        <f t="shared" si="26"/>
        <v>11538.668</v>
      </c>
      <c r="S194" s="16">
        <f>_xlfn.XLOOKUP($N194,RatingsTbl[Property ID],RatingsTbl[Overall Rating])</f>
        <v>4.9049999999999994</v>
      </c>
      <c r="T194" s="23">
        <f t="shared" si="27"/>
        <v>213</v>
      </c>
      <c r="U194" s="23">
        <f t="shared" si="28"/>
        <v>246</v>
      </c>
      <c r="AG194" s="22">
        <f t="shared" si="29"/>
        <v>11538.6680191</v>
      </c>
      <c r="AH194">
        <f t="shared" si="30"/>
        <v>4.9050190999999996</v>
      </c>
    </row>
    <row r="195" spans="1:34" x14ac:dyDescent="0.25">
      <c r="A195" s="10" t="str">
        <f>Revenue!A196</f>
        <v>P0016</v>
      </c>
      <c r="B195" s="10" t="str">
        <f>Revenue!B196</f>
        <v>Mar</v>
      </c>
      <c r="C195" s="11" t="str">
        <f t="shared" si="24"/>
        <v>P0016|Mar</v>
      </c>
      <c r="D195" s="12">
        <f>Revenue!J196</f>
        <v>3744.9045000000001</v>
      </c>
      <c r="E195" s="13">
        <f>_xlfn.XLOOKUP($C195,ExpensesTbl[Key],ExpensesTbl[Total Operating Expenses])</f>
        <v>1244.3800000000001</v>
      </c>
      <c r="F195" s="13">
        <f t="shared" si="25"/>
        <v>2500.5245</v>
      </c>
      <c r="G195" s="11" t="str">
        <f>_xlfn.XLOOKUP($A195,PropertiesTbl[Property ID],PropertiesTbl[Property Name])</f>
        <v>Cedar Nest</v>
      </c>
      <c r="N195" s="10" t="str">
        <f>Properties!A196</f>
        <v>P0192</v>
      </c>
      <c r="O195" s="11" t="str">
        <f>_xlfn.XLOOKUP($N195,PropertiesTbl[Property ID],PropertiesTbl[Property Name])</f>
        <v>Meadow Hollow</v>
      </c>
      <c r="P195" s="13">
        <f>SUMIFS(CalcTbl[Total Revenue],CalcTbl[Property ID],$N195,CalcTbl[Month],IF(Dashboard!$C$3="All (Fiscal Year)","*",Dashboard!$C$3))</f>
        <v>17575.2595</v>
      </c>
      <c r="Q195" s="13">
        <f>SUMIFS(CalcTbl[Total Expenses],CalcTbl[Property ID],$N195,CalcTbl[Month],IF(Dashboard!$C$3="All (Fiscal Year)","*",Dashboard!$C$3))</f>
        <v>10180.260000000002</v>
      </c>
      <c r="R195" s="13">
        <f t="shared" si="26"/>
        <v>7394.9994999999981</v>
      </c>
      <c r="S195" s="16">
        <f>_xlfn.XLOOKUP($N195,RatingsTbl[Property ID],RatingsTbl[Overall Rating])</f>
        <v>4.8849999999999989</v>
      </c>
      <c r="T195" s="23">
        <f t="shared" si="27"/>
        <v>285</v>
      </c>
      <c r="U195" s="23">
        <f t="shared" si="28"/>
        <v>270</v>
      </c>
      <c r="AG195" s="22">
        <f t="shared" si="29"/>
        <v>7394.9995191999978</v>
      </c>
      <c r="AH195">
        <f t="shared" si="30"/>
        <v>4.8850191999999986</v>
      </c>
    </row>
    <row r="196" spans="1:34" x14ac:dyDescent="0.25">
      <c r="A196" s="10" t="str">
        <f>Revenue!A197</f>
        <v>P0017</v>
      </c>
      <c r="B196" s="10" t="str">
        <f>Revenue!B197</f>
        <v>Apr</v>
      </c>
      <c r="C196" s="11" t="str">
        <f t="shared" si="24"/>
        <v>P0017|Apr</v>
      </c>
      <c r="D196" s="12">
        <f>Revenue!J197</f>
        <v>501.21</v>
      </c>
      <c r="E196" s="13">
        <f>_xlfn.XLOOKUP($C196,ExpensesTbl[Key],ExpensesTbl[Total Operating Expenses])</f>
        <v>410.61000000000013</v>
      </c>
      <c r="F196" s="13">
        <f t="shared" si="25"/>
        <v>90.599999999999852</v>
      </c>
      <c r="G196" s="11" t="str">
        <f>_xlfn.XLOOKUP($A196,PropertiesTbl[Property ID],PropertiesTbl[Property Name])</f>
        <v>Cedar Perch</v>
      </c>
      <c r="N196" s="10" t="str">
        <f>Properties!A197</f>
        <v>P0193</v>
      </c>
      <c r="O196" s="11" t="str">
        <f>_xlfn.XLOOKUP($N196,PropertiesTbl[Property ID],PropertiesTbl[Property Name])</f>
        <v>Summit Nest</v>
      </c>
      <c r="P196" s="13">
        <f>SUMIFS(CalcTbl[Total Revenue],CalcTbl[Property ID],$N196,CalcTbl[Month],IF(Dashboard!$C$3="All (Fiscal Year)","*",Dashboard!$C$3))</f>
        <v>20070.387900000002</v>
      </c>
      <c r="Q196" s="13">
        <f>SUMIFS(CalcTbl[Total Expenses],CalcTbl[Property ID],$N196,CalcTbl[Month],IF(Dashboard!$C$3="All (Fiscal Year)","*",Dashboard!$C$3))</f>
        <v>10124.94</v>
      </c>
      <c r="R196" s="13">
        <f t="shared" si="26"/>
        <v>9945.447900000001</v>
      </c>
      <c r="S196" s="16">
        <f>_xlfn.XLOOKUP($N196,RatingsTbl[Property ID],RatingsTbl[Overall Rating])</f>
        <v>4.9300000000000006</v>
      </c>
      <c r="T196" s="23">
        <f t="shared" si="27"/>
        <v>243</v>
      </c>
      <c r="U196" s="23">
        <f t="shared" si="28"/>
        <v>154</v>
      </c>
      <c r="AG196" s="22">
        <f t="shared" si="29"/>
        <v>9945.4479193000006</v>
      </c>
      <c r="AH196">
        <f t="shared" si="30"/>
        <v>4.9300193000000005</v>
      </c>
    </row>
    <row r="197" spans="1:34" x14ac:dyDescent="0.25">
      <c r="A197" s="10" t="str">
        <f>Revenue!A198</f>
        <v>P0017</v>
      </c>
      <c r="B197" s="10" t="str">
        <f>Revenue!B198</f>
        <v>May</v>
      </c>
      <c r="C197" s="11" t="str">
        <f t="shared" ref="C197:C260" si="31">A197&amp;"|"&amp;B197</f>
        <v>P0017|May</v>
      </c>
      <c r="D197" s="12">
        <f>Revenue!J198</f>
        <v>758.31950000000006</v>
      </c>
      <c r="E197" s="13">
        <f>_xlfn.XLOOKUP($C197,ExpensesTbl[Key],ExpensesTbl[Total Operating Expenses])</f>
        <v>737.47999999999979</v>
      </c>
      <c r="F197" s="13">
        <f t="shared" ref="F197:F260" si="32">D197-E197</f>
        <v>20.839500000000271</v>
      </c>
      <c r="G197" s="11" t="str">
        <f>_xlfn.XLOOKUP($A197,PropertiesTbl[Property ID],PropertiesTbl[Property Name])</f>
        <v>Cedar Perch</v>
      </c>
      <c r="N197" s="10" t="str">
        <f>Properties!A198</f>
        <v>P0194</v>
      </c>
      <c r="O197" s="11" t="str">
        <f>_xlfn.XLOOKUP($N197,PropertiesTbl[Property ID],PropertiesTbl[Property Name])</f>
        <v>Summit Overlook</v>
      </c>
      <c r="P197" s="13">
        <f>SUMIFS(CalcTbl[Total Revenue],CalcTbl[Property ID],$N197,CalcTbl[Month],IF(Dashboard!$C$3="All (Fiscal Year)","*",Dashboard!$C$3))</f>
        <v>25601.656500000001</v>
      </c>
      <c r="Q197" s="13">
        <f>SUMIFS(CalcTbl[Total Expenses],CalcTbl[Property ID],$N197,CalcTbl[Month],IF(Dashboard!$C$3="All (Fiscal Year)","*",Dashboard!$C$3))</f>
        <v>13067</v>
      </c>
      <c r="R197" s="13">
        <f t="shared" ref="R197:R260" si="33">P197-Q197</f>
        <v>12534.656500000001</v>
      </c>
      <c r="S197" s="16">
        <f>_xlfn.XLOOKUP($N197,RatingsTbl[Property ID],RatingsTbl[Overall Rating])</f>
        <v>4.9216666666666669</v>
      </c>
      <c r="T197" s="23">
        <f t="shared" ref="T197:T260" si="34">_xlfn.RANK.EQ(AG197,$AG$4:$AG$303,0)</f>
        <v>193</v>
      </c>
      <c r="U197" s="23">
        <f t="shared" ref="U197:U260" si="35">_xlfn.RANK.EQ(AH197,$AH$4:$AH$303,0)</f>
        <v>189</v>
      </c>
      <c r="AG197" s="22">
        <f t="shared" ref="AG197:AG260" si="36">R197+(ROW()-3)*0.0000001</f>
        <v>12534.656519400001</v>
      </c>
      <c r="AH197">
        <f t="shared" ref="AH197:AH260" si="37">S197+(ROW()-3)*0.0000001</f>
        <v>4.9216860666666671</v>
      </c>
    </row>
    <row r="198" spans="1:34" x14ac:dyDescent="0.25">
      <c r="A198" s="10" t="str">
        <f>Revenue!A199</f>
        <v>P0017</v>
      </c>
      <c r="B198" s="10" t="str">
        <f>Revenue!B199</f>
        <v>Jun</v>
      </c>
      <c r="C198" s="11" t="str">
        <f t="shared" si="31"/>
        <v>P0017|Jun</v>
      </c>
      <c r="D198" s="12">
        <f>Revenue!J199</f>
        <v>897.42719999999997</v>
      </c>
      <c r="E198" s="13">
        <f>_xlfn.XLOOKUP($C198,ExpensesTbl[Key],ExpensesTbl[Total Operating Expenses])</f>
        <v>788.86999999999966</v>
      </c>
      <c r="F198" s="13">
        <f t="shared" si="32"/>
        <v>108.55720000000031</v>
      </c>
      <c r="G198" s="11" t="str">
        <f>_xlfn.XLOOKUP($A198,PropertiesTbl[Property ID],PropertiesTbl[Property Name])</f>
        <v>Cedar Perch</v>
      </c>
      <c r="N198" s="10" t="str">
        <f>Properties!A199</f>
        <v>P0195</v>
      </c>
      <c r="O198" s="11" t="str">
        <f>_xlfn.XLOOKUP($N198,PropertiesTbl[Property ID],PropertiesTbl[Property Name])</f>
        <v>Sierra Refuge</v>
      </c>
      <c r="P198" s="13">
        <f>SUMIFS(CalcTbl[Total Revenue],CalcTbl[Property ID],$N198,CalcTbl[Month],IF(Dashboard!$C$3="All (Fiscal Year)","*",Dashboard!$C$3))</f>
        <v>20554.212299999999</v>
      </c>
      <c r="Q198" s="13">
        <f>SUMIFS(CalcTbl[Total Expenses],CalcTbl[Property ID],$N198,CalcTbl[Month],IF(Dashboard!$C$3="All (Fiscal Year)","*",Dashboard!$C$3))</f>
        <v>10184.799999999999</v>
      </c>
      <c r="R198" s="13">
        <f t="shared" si="33"/>
        <v>10369.4123</v>
      </c>
      <c r="S198" s="16">
        <f>_xlfn.XLOOKUP($N198,RatingsTbl[Property ID],RatingsTbl[Overall Rating])</f>
        <v>4.8950000000000005</v>
      </c>
      <c r="T198" s="23">
        <f t="shared" si="34"/>
        <v>232</v>
      </c>
      <c r="U198" s="23">
        <f t="shared" si="35"/>
        <v>262</v>
      </c>
      <c r="AG198" s="22">
        <f t="shared" si="36"/>
        <v>10369.412319499999</v>
      </c>
      <c r="AH198">
        <f t="shared" si="37"/>
        <v>4.8950195000000001</v>
      </c>
    </row>
    <row r="199" spans="1:34" x14ac:dyDescent="0.25">
      <c r="A199" s="10" t="str">
        <f>Revenue!A200</f>
        <v>P0017</v>
      </c>
      <c r="B199" s="10" t="str">
        <f>Revenue!B200</f>
        <v>Jul</v>
      </c>
      <c r="C199" s="11" t="str">
        <f t="shared" si="31"/>
        <v>P0017|Jul</v>
      </c>
      <c r="D199" s="12">
        <f>Revenue!J200</f>
        <v>1167.9407999999999</v>
      </c>
      <c r="E199" s="13">
        <f>_xlfn.XLOOKUP($C199,ExpensesTbl[Key],ExpensesTbl[Total Operating Expenses])</f>
        <v>1368.6499999999996</v>
      </c>
      <c r="F199" s="13">
        <f t="shared" si="32"/>
        <v>-200.70919999999978</v>
      </c>
      <c r="G199" s="11" t="str">
        <f>_xlfn.XLOOKUP($A199,PropertiesTbl[Property ID],PropertiesTbl[Property Name])</f>
        <v>Cedar Perch</v>
      </c>
      <c r="N199" s="10" t="str">
        <f>Properties!A200</f>
        <v>P0196</v>
      </c>
      <c r="O199" s="11" t="str">
        <f>_xlfn.XLOOKUP($N199,PropertiesTbl[Property ID],PropertiesTbl[Property Name])</f>
        <v>Snowline Overlook</v>
      </c>
      <c r="P199" s="13">
        <f>SUMIFS(CalcTbl[Total Revenue],CalcTbl[Property ID],$N199,CalcTbl[Month],IF(Dashboard!$C$3="All (Fiscal Year)","*",Dashboard!$C$3))</f>
        <v>29650.823700000001</v>
      </c>
      <c r="Q199" s="13">
        <f>SUMIFS(CalcTbl[Total Expenses],CalcTbl[Property ID],$N199,CalcTbl[Month],IF(Dashboard!$C$3="All (Fiscal Year)","*",Dashboard!$C$3))</f>
        <v>13399.400000000001</v>
      </c>
      <c r="R199" s="13">
        <f t="shared" si="33"/>
        <v>16251.423699999999</v>
      </c>
      <c r="S199" s="16">
        <f>_xlfn.XLOOKUP($N199,RatingsTbl[Property ID],RatingsTbl[Overall Rating])</f>
        <v>5</v>
      </c>
      <c r="T199" s="23">
        <f t="shared" si="34"/>
        <v>112</v>
      </c>
      <c r="U199" s="23">
        <f t="shared" si="35"/>
        <v>3</v>
      </c>
      <c r="AG199" s="22">
        <f t="shared" si="36"/>
        <v>16251.423719599999</v>
      </c>
      <c r="AH199">
        <f t="shared" si="37"/>
        <v>5.0000195999999999</v>
      </c>
    </row>
    <row r="200" spans="1:34" x14ac:dyDescent="0.25">
      <c r="A200" s="10" t="str">
        <f>Revenue!A201</f>
        <v>P0017</v>
      </c>
      <c r="B200" s="10" t="str">
        <f>Revenue!B201</f>
        <v>Aug</v>
      </c>
      <c r="C200" s="11" t="str">
        <f t="shared" si="31"/>
        <v>P0017|Aug</v>
      </c>
      <c r="D200" s="12">
        <f>Revenue!J201</f>
        <v>1126.6381999999999</v>
      </c>
      <c r="E200" s="13">
        <f>_xlfn.XLOOKUP($C200,ExpensesTbl[Key],ExpensesTbl[Total Operating Expenses])</f>
        <v>1298.9999999999995</v>
      </c>
      <c r="F200" s="13">
        <f t="shared" si="32"/>
        <v>-172.36179999999968</v>
      </c>
      <c r="G200" s="11" t="str">
        <f>_xlfn.XLOOKUP($A200,PropertiesTbl[Property ID],PropertiesTbl[Property Name])</f>
        <v>Cedar Perch</v>
      </c>
      <c r="N200" s="10" t="str">
        <f>Properties!A201</f>
        <v>P0197</v>
      </c>
      <c r="O200" s="11" t="str">
        <f>_xlfn.XLOOKUP($N200,PropertiesTbl[Property ID],PropertiesTbl[Property Name])</f>
        <v>Bearpaw Villa</v>
      </c>
      <c r="P200" s="13">
        <f>SUMIFS(CalcTbl[Total Revenue],CalcTbl[Property ID],$N200,CalcTbl[Month],IF(Dashboard!$C$3="All (Fiscal Year)","*",Dashboard!$C$3))</f>
        <v>41742.1996</v>
      </c>
      <c r="Q200" s="13">
        <f>SUMIFS(CalcTbl[Total Expenses],CalcTbl[Property ID],$N200,CalcTbl[Month],IF(Dashboard!$C$3="All (Fiscal Year)","*",Dashboard!$C$3))</f>
        <v>20329.530000000006</v>
      </c>
      <c r="R200" s="13">
        <f t="shared" si="33"/>
        <v>21412.669599999994</v>
      </c>
      <c r="S200" s="16">
        <f>_xlfn.XLOOKUP($N200,RatingsTbl[Property ID],RatingsTbl[Overall Rating])</f>
        <v>5</v>
      </c>
      <c r="T200" s="23">
        <f t="shared" si="34"/>
        <v>55</v>
      </c>
      <c r="U200" s="23">
        <f t="shared" si="35"/>
        <v>2</v>
      </c>
      <c r="AG200" s="22">
        <f t="shared" si="36"/>
        <v>21412.669619699995</v>
      </c>
      <c r="AH200">
        <f t="shared" si="37"/>
        <v>5.0000197000000002</v>
      </c>
    </row>
    <row r="201" spans="1:34" x14ac:dyDescent="0.25">
      <c r="A201" s="10" t="str">
        <f>Revenue!A202</f>
        <v>P0017</v>
      </c>
      <c r="B201" s="10" t="str">
        <f>Revenue!B202</f>
        <v>Sep</v>
      </c>
      <c r="C201" s="11" t="str">
        <f t="shared" si="31"/>
        <v>P0017|Sep</v>
      </c>
      <c r="D201" s="12">
        <f>Revenue!J202</f>
        <v>788.58349999999996</v>
      </c>
      <c r="E201" s="13">
        <f>_xlfn.XLOOKUP($C201,ExpensesTbl[Key],ExpensesTbl[Total Operating Expenses])</f>
        <v>631.71</v>
      </c>
      <c r="F201" s="13">
        <f t="shared" si="32"/>
        <v>156.87349999999992</v>
      </c>
      <c r="G201" s="11" t="str">
        <f>_xlfn.XLOOKUP($A201,PropertiesTbl[Property ID],PropertiesTbl[Property Name])</f>
        <v>Cedar Perch</v>
      </c>
      <c r="N201" s="10" t="str">
        <f>Properties!A202</f>
        <v>P0198</v>
      </c>
      <c r="O201" s="11" t="str">
        <f>_xlfn.XLOOKUP($N201,PropertiesTbl[Property ID],PropertiesTbl[Property Name])</f>
        <v>Snowline Cabin</v>
      </c>
      <c r="P201" s="13">
        <f>SUMIFS(CalcTbl[Total Revenue],CalcTbl[Property ID],$N201,CalcTbl[Month],IF(Dashboard!$C$3="All (Fiscal Year)","*",Dashboard!$C$3))</f>
        <v>24841.490099999999</v>
      </c>
      <c r="Q201" s="13">
        <f>SUMIFS(CalcTbl[Total Expenses],CalcTbl[Property ID],$N201,CalcTbl[Month],IF(Dashboard!$C$3="All (Fiscal Year)","*",Dashboard!$C$3))</f>
        <v>12564.17</v>
      </c>
      <c r="R201" s="13">
        <f t="shared" si="33"/>
        <v>12277.320099999999</v>
      </c>
      <c r="S201" s="16">
        <f>_xlfn.XLOOKUP($N201,RatingsTbl[Property ID],RatingsTbl[Overall Rating])</f>
        <v>5</v>
      </c>
      <c r="T201" s="23">
        <f t="shared" si="34"/>
        <v>198</v>
      </c>
      <c r="U201" s="23">
        <f t="shared" si="35"/>
        <v>1</v>
      </c>
      <c r="AG201" s="22">
        <f t="shared" si="36"/>
        <v>12277.320119799999</v>
      </c>
      <c r="AH201">
        <f t="shared" si="37"/>
        <v>5.0000197999999996</v>
      </c>
    </row>
    <row r="202" spans="1:34" x14ac:dyDescent="0.25">
      <c r="A202" s="10" t="str">
        <f>Revenue!A203</f>
        <v>P0017</v>
      </c>
      <c r="B202" s="10" t="str">
        <f>Revenue!B203</f>
        <v>Oct</v>
      </c>
      <c r="C202" s="11" t="str">
        <f t="shared" si="31"/>
        <v>P0017|Oct</v>
      </c>
      <c r="D202" s="12">
        <f>Revenue!J203</f>
        <v>752.69349999999997</v>
      </c>
      <c r="E202" s="13">
        <f>_xlfn.XLOOKUP($C202,ExpensesTbl[Key],ExpensesTbl[Total Operating Expenses])</f>
        <v>591.48</v>
      </c>
      <c r="F202" s="13">
        <f t="shared" si="32"/>
        <v>161.21349999999995</v>
      </c>
      <c r="G202" s="11" t="str">
        <f>_xlfn.XLOOKUP($A202,PropertiesTbl[Property ID],PropertiesTbl[Property Name])</f>
        <v>Cedar Perch</v>
      </c>
      <c r="N202" s="10" t="str">
        <f>Properties!A203</f>
        <v>P0199</v>
      </c>
      <c r="O202" s="11" t="str">
        <f>_xlfn.XLOOKUP($N202,PropertiesTbl[Property ID],PropertiesTbl[Property Name])</f>
        <v>Starlight Villa</v>
      </c>
      <c r="P202" s="13">
        <f>SUMIFS(CalcTbl[Total Revenue],CalcTbl[Property ID],$N202,CalcTbl[Month],IF(Dashboard!$C$3="All (Fiscal Year)","*",Dashboard!$C$3))</f>
        <v>26967.824699999997</v>
      </c>
      <c r="Q202" s="13">
        <f>SUMIFS(CalcTbl[Total Expenses],CalcTbl[Property ID],$N202,CalcTbl[Month],IF(Dashboard!$C$3="All (Fiscal Year)","*",Dashboard!$C$3))</f>
        <v>12975.77</v>
      </c>
      <c r="R202" s="13">
        <f t="shared" si="33"/>
        <v>13992.054699999997</v>
      </c>
      <c r="S202" s="16">
        <f>_xlfn.XLOOKUP($N202,RatingsTbl[Property ID],RatingsTbl[Overall Rating])</f>
        <v>4.9333333333333336</v>
      </c>
      <c r="T202" s="23">
        <f t="shared" si="34"/>
        <v>154</v>
      </c>
      <c r="U202" s="23">
        <f t="shared" si="35"/>
        <v>141</v>
      </c>
      <c r="AG202" s="22">
        <f t="shared" si="36"/>
        <v>13992.054719899998</v>
      </c>
      <c r="AH202">
        <f t="shared" si="37"/>
        <v>4.9333532333333334</v>
      </c>
    </row>
    <row r="203" spans="1:34" x14ac:dyDescent="0.25">
      <c r="A203" s="10" t="str">
        <f>Revenue!A204</f>
        <v>P0017</v>
      </c>
      <c r="B203" s="10" t="str">
        <f>Revenue!B204</f>
        <v>Nov</v>
      </c>
      <c r="C203" s="11" t="str">
        <f t="shared" si="31"/>
        <v>P0017|Nov</v>
      </c>
      <c r="D203" s="12">
        <f>Revenue!J204</f>
        <v>794.93700000000001</v>
      </c>
      <c r="E203" s="13">
        <f>_xlfn.XLOOKUP($C203,ExpensesTbl[Key],ExpensesTbl[Total Operating Expenses])</f>
        <v>579.79999999999973</v>
      </c>
      <c r="F203" s="13">
        <f t="shared" si="32"/>
        <v>215.13700000000028</v>
      </c>
      <c r="G203" s="11" t="str">
        <f>_xlfn.XLOOKUP($A203,PropertiesTbl[Property ID],PropertiesTbl[Property Name])</f>
        <v>Cedar Perch</v>
      </c>
      <c r="N203" s="10" t="str">
        <f>Properties!A204</f>
        <v>P0200</v>
      </c>
      <c r="O203" s="11" t="str">
        <f>_xlfn.XLOOKUP($N203,PropertiesTbl[Property ID],PropertiesTbl[Property Name])</f>
        <v>Pine House</v>
      </c>
      <c r="P203" s="13">
        <f>SUMIFS(CalcTbl[Total Revenue],CalcTbl[Property ID],$N203,CalcTbl[Month],IF(Dashboard!$C$3="All (Fiscal Year)","*",Dashboard!$C$3))</f>
        <v>26434.507400000002</v>
      </c>
      <c r="Q203" s="13">
        <f>SUMIFS(CalcTbl[Total Expenses],CalcTbl[Property ID],$N203,CalcTbl[Month],IF(Dashboard!$C$3="All (Fiscal Year)","*",Dashboard!$C$3))</f>
        <v>13199.11</v>
      </c>
      <c r="R203" s="13">
        <f t="shared" si="33"/>
        <v>13235.397400000002</v>
      </c>
      <c r="S203" s="16">
        <f>_xlfn.XLOOKUP($N203,RatingsTbl[Property ID],RatingsTbl[Overall Rating])</f>
        <v>4.9566666666666661</v>
      </c>
      <c r="T203" s="23">
        <f t="shared" si="34"/>
        <v>174</v>
      </c>
      <c r="U203" s="23">
        <f t="shared" si="35"/>
        <v>39</v>
      </c>
      <c r="AG203" s="22">
        <f t="shared" si="36"/>
        <v>13235.397420000001</v>
      </c>
      <c r="AH203">
        <f t="shared" si="37"/>
        <v>4.9566866666666662</v>
      </c>
    </row>
    <row r="204" spans="1:34" x14ac:dyDescent="0.25">
      <c r="A204" s="10" t="str">
        <f>Revenue!A205</f>
        <v>P0017</v>
      </c>
      <c r="B204" s="10" t="str">
        <f>Revenue!B205</f>
        <v>Dec</v>
      </c>
      <c r="C204" s="11" t="str">
        <f t="shared" si="31"/>
        <v>P0017|Dec</v>
      </c>
      <c r="D204" s="12">
        <f>Revenue!J205</f>
        <v>2768.9284000000002</v>
      </c>
      <c r="E204" s="13">
        <f>_xlfn.XLOOKUP($C204,ExpensesTbl[Key],ExpensesTbl[Total Operating Expenses])</f>
        <v>777.26</v>
      </c>
      <c r="F204" s="13">
        <f t="shared" si="32"/>
        <v>1991.6684000000002</v>
      </c>
      <c r="G204" s="11" t="str">
        <f>_xlfn.XLOOKUP($A204,PropertiesTbl[Property ID],PropertiesTbl[Property Name])</f>
        <v>Cedar Perch</v>
      </c>
      <c r="N204" s="10" t="str">
        <f>Properties!A205</f>
        <v>P0201</v>
      </c>
      <c r="O204" s="11" t="str">
        <f>_xlfn.XLOOKUP($N204,PropertiesTbl[Property ID],PropertiesTbl[Property Name])</f>
        <v>Frost Manor</v>
      </c>
      <c r="P204" s="13">
        <f>SUMIFS(CalcTbl[Total Revenue],CalcTbl[Property ID],$N204,CalcTbl[Month],IF(Dashboard!$C$3="All (Fiscal Year)","*",Dashboard!$C$3))</f>
        <v>38133.651399999995</v>
      </c>
      <c r="Q204" s="13">
        <f>SUMIFS(CalcTbl[Total Expenses],CalcTbl[Property ID],$N204,CalcTbl[Month],IF(Dashboard!$C$3="All (Fiscal Year)","*",Dashboard!$C$3))</f>
        <v>16575.009999999995</v>
      </c>
      <c r="R204" s="13">
        <f t="shared" si="33"/>
        <v>21558.6414</v>
      </c>
      <c r="S204" s="16">
        <f>_xlfn.XLOOKUP($N204,RatingsTbl[Property ID],RatingsTbl[Overall Rating])</f>
        <v>4.9850000000000003</v>
      </c>
      <c r="T204" s="23">
        <f t="shared" si="34"/>
        <v>53</v>
      </c>
      <c r="U204" s="23">
        <f t="shared" si="35"/>
        <v>4</v>
      </c>
      <c r="AG204" s="22">
        <f t="shared" si="36"/>
        <v>21558.641420100001</v>
      </c>
      <c r="AH204">
        <f t="shared" si="37"/>
        <v>4.9850201000000007</v>
      </c>
    </row>
    <row r="205" spans="1:34" x14ac:dyDescent="0.25">
      <c r="A205" s="10" t="str">
        <f>Revenue!A206</f>
        <v>P0017</v>
      </c>
      <c r="B205" s="10" t="str">
        <f>Revenue!B206</f>
        <v>Jan</v>
      </c>
      <c r="C205" s="11" t="str">
        <f t="shared" si="31"/>
        <v>P0017|Jan</v>
      </c>
      <c r="D205" s="12">
        <f>Revenue!J206</f>
        <v>2144.6363999999999</v>
      </c>
      <c r="E205" s="13">
        <f>_xlfn.XLOOKUP($C205,ExpensesTbl[Key],ExpensesTbl[Total Operating Expenses])</f>
        <v>783.46000000000015</v>
      </c>
      <c r="F205" s="13">
        <f t="shared" si="32"/>
        <v>1361.1763999999998</v>
      </c>
      <c r="G205" s="11" t="str">
        <f>_xlfn.XLOOKUP($A205,PropertiesTbl[Property ID],PropertiesTbl[Property Name])</f>
        <v>Cedar Perch</v>
      </c>
      <c r="N205" s="10" t="str">
        <f>Properties!A206</f>
        <v>P0202</v>
      </c>
      <c r="O205" s="11" t="str">
        <f>_xlfn.XLOOKUP($N205,PropertiesTbl[Property ID],PropertiesTbl[Property Name])</f>
        <v>Trailside Retreat</v>
      </c>
      <c r="P205" s="13">
        <f>SUMIFS(CalcTbl[Total Revenue],CalcTbl[Property ID],$N205,CalcTbl[Month],IF(Dashboard!$C$3="All (Fiscal Year)","*",Dashboard!$C$3))</f>
        <v>17879.039499999999</v>
      </c>
      <c r="Q205" s="13">
        <f>SUMIFS(CalcTbl[Total Expenses],CalcTbl[Property ID],$N205,CalcTbl[Month],IF(Dashboard!$C$3="All (Fiscal Year)","*",Dashboard!$C$3))</f>
        <v>7391.4600000000009</v>
      </c>
      <c r="R205" s="13">
        <f t="shared" si="33"/>
        <v>10487.579499999998</v>
      </c>
      <c r="S205" s="16">
        <f>_xlfn.XLOOKUP($N205,RatingsTbl[Property ID],RatingsTbl[Overall Rating])</f>
        <v>4.9616666666666669</v>
      </c>
      <c r="T205" s="23">
        <f t="shared" si="34"/>
        <v>229</v>
      </c>
      <c r="U205" s="23">
        <f t="shared" si="35"/>
        <v>26</v>
      </c>
      <c r="AG205" s="22">
        <f t="shared" si="36"/>
        <v>10487.579520199997</v>
      </c>
      <c r="AH205">
        <f t="shared" si="37"/>
        <v>4.9616868666666667</v>
      </c>
    </row>
    <row r="206" spans="1:34" x14ac:dyDescent="0.25">
      <c r="A206" s="10" t="str">
        <f>Revenue!A207</f>
        <v>P0017</v>
      </c>
      <c r="B206" s="10" t="str">
        <f>Revenue!B207</f>
        <v>Feb</v>
      </c>
      <c r="C206" s="11" t="str">
        <f t="shared" si="31"/>
        <v>P0017|Feb</v>
      </c>
      <c r="D206" s="12">
        <f>Revenue!J207</f>
        <v>1875.2660999999998</v>
      </c>
      <c r="E206" s="13">
        <f>_xlfn.XLOOKUP($C206,ExpensesTbl[Key],ExpensesTbl[Total Operating Expenses])</f>
        <v>720.24000000000058</v>
      </c>
      <c r="F206" s="13">
        <f t="shared" si="32"/>
        <v>1155.0260999999991</v>
      </c>
      <c r="G206" s="11" t="str">
        <f>_xlfn.XLOOKUP($A206,PropertiesTbl[Property ID],PropertiesTbl[Property Name])</f>
        <v>Cedar Perch</v>
      </c>
      <c r="N206" s="10" t="str">
        <f>Properties!A207</f>
        <v>P0203</v>
      </c>
      <c r="O206" s="11" t="str">
        <f>_xlfn.XLOOKUP($N206,PropertiesTbl[Property ID],PropertiesTbl[Property Name])</f>
        <v>Meadow House</v>
      </c>
      <c r="P206" s="13">
        <f>SUMIFS(CalcTbl[Total Revenue],CalcTbl[Property ID],$N206,CalcTbl[Month],IF(Dashboard!$C$3="All (Fiscal Year)","*",Dashboard!$C$3))</f>
        <v>37384.416900000004</v>
      </c>
      <c r="Q206" s="13">
        <f>SUMIFS(CalcTbl[Total Expenses],CalcTbl[Property ID],$N206,CalcTbl[Month],IF(Dashboard!$C$3="All (Fiscal Year)","*",Dashboard!$C$3))</f>
        <v>16910.750000000011</v>
      </c>
      <c r="R206" s="13">
        <f t="shared" si="33"/>
        <v>20473.666899999993</v>
      </c>
      <c r="S206" s="16">
        <f>_xlfn.XLOOKUP($N206,RatingsTbl[Property ID],RatingsTbl[Overall Rating])</f>
        <v>4.95</v>
      </c>
      <c r="T206" s="23">
        <f t="shared" si="34"/>
        <v>65</v>
      </c>
      <c r="U206" s="23">
        <f t="shared" si="35"/>
        <v>62</v>
      </c>
      <c r="AG206" s="22">
        <f t="shared" si="36"/>
        <v>20473.666920299995</v>
      </c>
      <c r="AH206">
        <f t="shared" si="37"/>
        <v>4.9500203000000003</v>
      </c>
    </row>
    <row r="207" spans="1:34" x14ac:dyDescent="0.25">
      <c r="A207" s="10" t="str">
        <f>Revenue!A208</f>
        <v>P0017</v>
      </c>
      <c r="B207" s="10" t="str">
        <f>Revenue!B208</f>
        <v>Mar</v>
      </c>
      <c r="C207" s="11" t="str">
        <f t="shared" si="31"/>
        <v>P0017|Mar</v>
      </c>
      <c r="D207" s="12">
        <f>Revenue!J208</f>
        <v>1497.4608000000001</v>
      </c>
      <c r="E207" s="13">
        <f>_xlfn.XLOOKUP($C207,ExpensesTbl[Key],ExpensesTbl[Total Operating Expenses])</f>
        <v>679.6</v>
      </c>
      <c r="F207" s="13">
        <f t="shared" si="32"/>
        <v>817.86080000000004</v>
      </c>
      <c r="G207" s="11" t="str">
        <f>_xlfn.XLOOKUP($A207,PropertiesTbl[Property ID],PropertiesTbl[Property Name])</f>
        <v>Cedar Perch</v>
      </c>
      <c r="N207" s="10" t="str">
        <f>Properties!A208</f>
        <v>P0204</v>
      </c>
      <c r="O207" s="11" t="str">
        <f>_xlfn.XLOOKUP($N207,PropertiesTbl[Property ID],PropertiesTbl[Property Name])</f>
        <v>Sierra Point</v>
      </c>
      <c r="P207" s="13">
        <f>SUMIFS(CalcTbl[Total Revenue],CalcTbl[Property ID],$N207,CalcTbl[Month],IF(Dashboard!$C$3="All (Fiscal Year)","*",Dashboard!$C$3))</f>
        <v>43539.144</v>
      </c>
      <c r="Q207" s="13">
        <f>SUMIFS(CalcTbl[Total Expenses],CalcTbl[Property ID],$N207,CalcTbl[Month],IF(Dashboard!$C$3="All (Fiscal Year)","*",Dashboard!$C$3))</f>
        <v>19596.469999999994</v>
      </c>
      <c r="R207" s="13">
        <f t="shared" si="33"/>
        <v>23942.674000000006</v>
      </c>
      <c r="S207" s="16">
        <f>_xlfn.XLOOKUP($N207,RatingsTbl[Property ID],RatingsTbl[Overall Rating])</f>
        <v>4.9333333333333336</v>
      </c>
      <c r="T207" s="23">
        <f t="shared" si="34"/>
        <v>35</v>
      </c>
      <c r="U207" s="23">
        <f t="shared" si="35"/>
        <v>140</v>
      </c>
      <c r="AG207" s="22">
        <f t="shared" si="36"/>
        <v>23942.674020400005</v>
      </c>
      <c r="AH207">
        <f t="shared" si="37"/>
        <v>4.9333537333333339</v>
      </c>
    </row>
    <row r="208" spans="1:34" x14ac:dyDescent="0.25">
      <c r="A208" s="10" t="str">
        <f>Revenue!A209</f>
        <v>P0018</v>
      </c>
      <c r="B208" s="10" t="str">
        <f>Revenue!B209</f>
        <v>Apr</v>
      </c>
      <c r="C208" s="11" t="str">
        <f t="shared" si="31"/>
        <v>P0018|Apr</v>
      </c>
      <c r="D208" s="12">
        <f>Revenue!J209</f>
        <v>956.73849999999993</v>
      </c>
      <c r="E208" s="13">
        <f>_xlfn.XLOOKUP($C208,ExpensesTbl[Key],ExpensesTbl[Total Operating Expenses])</f>
        <v>810.0100000000001</v>
      </c>
      <c r="F208" s="13">
        <f t="shared" si="32"/>
        <v>146.72849999999983</v>
      </c>
      <c r="G208" s="11" t="str">
        <f>_xlfn.XLOOKUP($A208,PropertiesTbl[Property ID],PropertiesTbl[Property Name])</f>
        <v>Juniper Hideaway</v>
      </c>
      <c r="N208" s="10" t="str">
        <f>Properties!A209</f>
        <v>P0205</v>
      </c>
      <c r="O208" s="11" t="str">
        <f>_xlfn.XLOOKUP($N208,PropertiesTbl[Property ID],PropertiesTbl[Property Name])</f>
        <v>Granite Nest</v>
      </c>
      <c r="P208" s="13">
        <f>SUMIFS(CalcTbl[Total Revenue],CalcTbl[Property ID],$N208,CalcTbl[Month],IF(Dashboard!$C$3="All (Fiscal Year)","*",Dashboard!$C$3))</f>
        <v>20887.189700000003</v>
      </c>
      <c r="Q208" s="13">
        <f>SUMIFS(CalcTbl[Total Expenses],CalcTbl[Property ID],$N208,CalcTbl[Month],IF(Dashboard!$C$3="All (Fiscal Year)","*",Dashboard!$C$3))</f>
        <v>12567.590000000002</v>
      </c>
      <c r="R208" s="13">
        <f t="shared" si="33"/>
        <v>8319.5997000000007</v>
      </c>
      <c r="S208" s="16">
        <f>_xlfn.XLOOKUP($N208,RatingsTbl[Property ID],RatingsTbl[Overall Rating])</f>
        <v>3.2583333333333333</v>
      </c>
      <c r="T208" s="23">
        <f t="shared" si="34"/>
        <v>269</v>
      </c>
      <c r="U208" s="23">
        <f t="shared" si="35"/>
        <v>290</v>
      </c>
      <c r="AG208" s="22">
        <f t="shared" si="36"/>
        <v>8319.5997205000003</v>
      </c>
      <c r="AH208">
        <f t="shared" si="37"/>
        <v>3.2583538333333335</v>
      </c>
    </row>
    <row r="209" spans="1:34" x14ac:dyDescent="0.25">
      <c r="A209" s="10" t="str">
        <f>Revenue!A210</f>
        <v>P0018</v>
      </c>
      <c r="B209" s="10" t="str">
        <f>Revenue!B210</f>
        <v>May</v>
      </c>
      <c r="C209" s="11" t="str">
        <f t="shared" si="31"/>
        <v>P0018|May</v>
      </c>
      <c r="D209" s="12">
        <f>Revenue!J210</f>
        <v>1119.5724</v>
      </c>
      <c r="E209" s="13">
        <f>_xlfn.XLOOKUP($C209,ExpensesTbl[Key],ExpensesTbl[Total Operating Expenses])</f>
        <v>952.90999999999985</v>
      </c>
      <c r="F209" s="13">
        <f t="shared" si="32"/>
        <v>166.66240000000016</v>
      </c>
      <c r="G209" s="11" t="str">
        <f>_xlfn.XLOOKUP($A209,PropertiesTbl[Property ID],PropertiesTbl[Property Name])</f>
        <v>Juniper Hideaway</v>
      </c>
      <c r="N209" s="10" t="str">
        <f>Properties!A210</f>
        <v>P0206</v>
      </c>
      <c r="O209" s="11" t="str">
        <f>_xlfn.XLOOKUP($N209,PropertiesTbl[Property ID],PropertiesTbl[Property Name])</f>
        <v>Birch Chalet</v>
      </c>
      <c r="P209" s="13">
        <f>SUMIFS(CalcTbl[Total Revenue],CalcTbl[Property ID],$N209,CalcTbl[Month],IF(Dashboard!$C$3="All (Fiscal Year)","*",Dashboard!$C$3))</f>
        <v>18319.987999999998</v>
      </c>
      <c r="Q209" s="13">
        <f>SUMIFS(CalcTbl[Total Expenses],CalcTbl[Property ID],$N209,CalcTbl[Month],IF(Dashboard!$C$3="All (Fiscal Year)","*",Dashboard!$C$3))</f>
        <v>10264.24</v>
      </c>
      <c r="R209" s="13">
        <f t="shared" si="33"/>
        <v>8055.7479999999978</v>
      </c>
      <c r="S209" s="16">
        <f>_xlfn.XLOOKUP($N209,RatingsTbl[Property ID],RatingsTbl[Overall Rating])</f>
        <v>4.915</v>
      </c>
      <c r="T209" s="23">
        <f t="shared" si="34"/>
        <v>273</v>
      </c>
      <c r="U209" s="23">
        <f t="shared" si="35"/>
        <v>216</v>
      </c>
      <c r="AG209" s="22">
        <f t="shared" si="36"/>
        <v>8055.7480205999982</v>
      </c>
      <c r="AH209">
        <f t="shared" si="37"/>
        <v>4.9150206000000001</v>
      </c>
    </row>
    <row r="210" spans="1:34" x14ac:dyDescent="0.25">
      <c r="A210" s="10" t="str">
        <f>Revenue!A211</f>
        <v>P0018</v>
      </c>
      <c r="B210" s="10" t="str">
        <f>Revenue!B211</f>
        <v>Jun</v>
      </c>
      <c r="C210" s="11" t="str">
        <f t="shared" si="31"/>
        <v>P0018|Jun</v>
      </c>
      <c r="D210" s="12">
        <f>Revenue!J211</f>
        <v>1386.4</v>
      </c>
      <c r="E210" s="13">
        <f>_xlfn.XLOOKUP($C210,ExpensesTbl[Key],ExpensesTbl[Total Operating Expenses])</f>
        <v>1075.5800000000002</v>
      </c>
      <c r="F210" s="13">
        <f t="shared" si="32"/>
        <v>310.81999999999994</v>
      </c>
      <c r="G210" s="11" t="str">
        <f>_xlfn.XLOOKUP($A210,PropertiesTbl[Property ID],PropertiesTbl[Property Name])</f>
        <v>Juniper Hideaway</v>
      </c>
      <c r="N210" s="10" t="str">
        <f>Properties!A211</f>
        <v>P0207</v>
      </c>
      <c r="O210" s="11" t="str">
        <f>_xlfn.XLOOKUP($N210,PropertiesTbl[Property ID],PropertiesTbl[Property Name])</f>
        <v>Alpine Cottage</v>
      </c>
      <c r="P210" s="13">
        <f>SUMIFS(CalcTbl[Total Revenue],CalcTbl[Property ID],$N210,CalcTbl[Month],IF(Dashboard!$C$3="All (Fiscal Year)","*",Dashboard!$C$3))</f>
        <v>80672.998200000016</v>
      </c>
      <c r="Q210" s="13">
        <f>SUMIFS(CalcTbl[Total Expenses],CalcTbl[Property ID],$N210,CalcTbl[Month],IF(Dashboard!$C$3="All (Fiscal Year)","*",Dashboard!$C$3))</f>
        <v>16196.380000000005</v>
      </c>
      <c r="R210" s="13">
        <f t="shared" si="33"/>
        <v>64476.618200000012</v>
      </c>
      <c r="S210" s="16">
        <f>_xlfn.XLOOKUP($N210,RatingsTbl[Property ID],RatingsTbl[Overall Rating])</f>
        <v>4.9433333333333325</v>
      </c>
      <c r="T210" s="23">
        <f t="shared" si="34"/>
        <v>1</v>
      </c>
      <c r="U210" s="23">
        <f t="shared" si="35"/>
        <v>90</v>
      </c>
      <c r="AG210" s="22">
        <f t="shared" si="36"/>
        <v>64476.618220700009</v>
      </c>
      <c r="AH210">
        <f t="shared" si="37"/>
        <v>4.9433540333333328</v>
      </c>
    </row>
    <row r="211" spans="1:34" x14ac:dyDescent="0.25">
      <c r="A211" s="10" t="str">
        <f>Revenue!A212</f>
        <v>P0018</v>
      </c>
      <c r="B211" s="10" t="str">
        <f>Revenue!B212</f>
        <v>Jul</v>
      </c>
      <c r="C211" s="11" t="str">
        <f t="shared" si="31"/>
        <v>P0018|Jul</v>
      </c>
      <c r="D211" s="12">
        <f>Revenue!J212</f>
        <v>1859.5271999999998</v>
      </c>
      <c r="E211" s="13">
        <f>_xlfn.XLOOKUP($C211,ExpensesTbl[Key],ExpensesTbl[Total Operating Expenses])</f>
        <v>1912.4600000000005</v>
      </c>
      <c r="F211" s="13">
        <f t="shared" si="32"/>
        <v>-52.932800000000725</v>
      </c>
      <c r="G211" s="11" t="str">
        <f>_xlfn.XLOOKUP($A211,PropertiesTbl[Property ID],PropertiesTbl[Property Name])</f>
        <v>Juniper Hideaway</v>
      </c>
      <c r="N211" s="10" t="str">
        <f>Properties!A212</f>
        <v>P0208</v>
      </c>
      <c r="O211" s="11" t="str">
        <f>_xlfn.XLOOKUP($N211,PropertiesTbl[Property ID],PropertiesTbl[Property Name])</f>
        <v>Rustic Lodge</v>
      </c>
      <c r="P211" s="13">
        <f>SUMIFS(CalcTbl[Total Revenue],CalcTbl[Property ID],$N211,CalcTbl[Month],IF(Dashboard!$C$3="All (Fiscal Year)","*",Dashboard!$C$3))</f>
        <v>39072.582300000002</v>
      </c>
      <c r="Q211" s="13">
        <f>SUMIFS(CalcTbl[Total Expenses],CalcTbl[Property ID],$N211,CalcTbl[Month],IF(Dashboard!$C$3="All (Fiscal Year)","*",Dashboard!$C$3))</f>
        <v>16527.089999999997</v>
      </c>
      <c r="R211" s="13">
        <f t="shared" si="33"/>
        <v>22545.492300000005</v>
      </c>
      <c r="S211" s="16">
        <f>_xlfn.XLOOKUP($N211,RatingsTbl[Property ID],RatingsTbl[Overall Rating])</f>
        <v>4.918333333333333</v>
      </c>
      <c r="T211" s="23">
        <f t="shared" si="34"/>
        <v>42</v>
      </c>
      <c r="U211" s="23">
        <f t="shared" si="35"/>
        <v>202</v>
      </c>
      <c r="AG211" s="22">
        <f t="shared" si="36"/>
        <v>22545.492320800004</v>
      </c>
      <c r="AH211">
        <f t="shared" si="37"/>
        <v>4.9183541333333327</v>
      </c>
    </row>
    <row r="212" spans="1:34" x14ac:dyDescent="0.25">
      <c r="A212" s="10" t="str">
        <f>Revenue!A213</f>
        <v>P0018</v>
      </c>
      <c r="B212" s="10" t="str">
        <f>Revenue!B213</f>
        <v>Aug</v>
      </c>
      <c r="C212" s="11" t="str">
        <f t="shared" si="31"/>
        <v>P0018|Aug</v>
      </c>
      <c r="D212" s="12">
        <f>Revenue!J213</f>
        <v>1621.6056000000001</v>
      </c>
      <c r="E212" s="13">
        <f>_xlfn.XLOOKUP($C212,ExpensesTbl[Key],ExpensesTbl[Total Operating Expenses])</f>
        <v>1807</v>
      </c>
      <c r="F212" s="13">
        <f t="shared" si="32"/>
        <v>-185.39439999999991</v>
      </c>
      <c r="G212" s="11" t="str">
        <f>_xlfn.XLOOKUP($A212,PropertiesTbl[Property ID],PropertiesTbl[Property Name])</f>
        <v>Juniper Hideaway</v>
      </c>
      <c r="N212" s="10" t="str">
        <f>Properties!A213</f>
        <v>P0209</v>
      </c>
      <c r="O212" s="11" t="str">
        <f>_xlfn.XLOOKUP($N212,PropertiesTbl[Property ID],PropertiesTbl[Property Name])</f>
        <v>Birch Haven</v>
      </c>
      <c r="P212" s="13">
        <f>SUMIFS(CalcTbl[Total Revenue],CalcTbl[Property ID],$N212,CalcTbl[Month],IF(Dashboard!$C$3="All (Fiscal Year)","*",Dashboard!$C$3))</f>
        <v>27952.702100000002</v>
      </c>
      <c r="Q212" s="13">
        <f>SUMIFS(CalcTbl[Total Expenses],CalcTbl[Property ID],$N212,CalcTbl[Month],IF(Dashboard!$C$3="All (Fiscal Year)","*",Dashboard!$C$3))</f>
        <v>13226.360000000002</v>
      </c>
      <c r="R212" s="13">
        <f t="shared" si="33"/>
        <v>14726.3421</v>
      </c>
      <c r="S212" s="16">
        <f>_xlfn.XLOOKUP($N212,RatingsTbl[Property ID],RatingsTbl[Overall Rating])</f>
        <v>4.8766666666666678</v>
      </c>
      <c r="T212" s="23">
        <f t="shared" si="34"/>
        <v>137</v>
      </c>
      <c r="U212" s="23">
        <f t="shared" si="35"/>
        <v>273</v>
      </c>
      <c r="AG212" s="22">
        <f t="shared" si="36"/>
        <v>14726.342120900001</v>
      </c>
      <c r="AH212">
        <f t="shared" si="37"/>
        <v>4.8766875666666678</v>
      </c>
    </row>
    <row r="213" spans="1:34" x14ac:dyDescent="0.25">
      <c r="A213" s="10" t="str">
        <f>Revenue!A214</f>
        <v>P0018</v>
      </c>
      <c r="B213" s="10" t="str">
        <f>Revenue!B214</f>
        <v>Sep</v>
      </c>
      <c r="C213" s="11" t="str">
        <f t="shared" si="31"/>
        <v>P0018|Sep</v>
      </c>
      <c r="D213" s="12">
        <f>Revenue!J214</f>
        <v>1207.2798</v>
      </c>
      <c r="E213" s="13">
        <f>_xlfn.XLOOKUP($C213,ExpensesTbl[Key],ExpensesTbl[Total Operating Expenses])</f>
        <v>1078.6000000000001</v>
      </c>
      <c r="F213" s="13">
        <f t="shared" si="32"/>
        <v>128.67979999999989</v>
      </c>
      <c r="G213" s="11" t="str">
        <f>_xlfn.XLOOKUP($A213,PropertiesTbl[Property ID],PropertiesTbl[Property Name])</f>
        <v>Juniper Hideaway</v>
      </c>
      <c r="N213" s="10" t="str">
        <f>Properties!A214</f>
        <v>P0210</v>
      </c>
      <c r="O213" s="11" t="str">
        <f>_xlfn.XLOOKUP($N213,PropertiesTbl[Property ID],PropertiesTbl[Property Name])</f>
        <v>Rustic Hideaway</v>
      </c>
      <c r="P213" s="13">
        <f>SUMIFS(CalcTbl[Total Revenue],CalcTbl[Property ID],$N213,CalcTbl[Month],IF(Dashboard!$C$3="All (Fiscal Year)","*",Dashboard!$C$3))</f>
        <v>21005.394200000002</v>
      </c>
      <c r="Q213" s="13">
        <f>SUMIFS(CalcTbl[Total Expenses],CalcTbl[Property ID],$N213,CalcTbl[Month],IF(Dashboard!$C$3="All (Fiscal Year)","*",Dashboard!$C$3))</f>
        <v>9914.6400000000012</v>
      </c>
      <c r="R213" s="13">
        <f t="shared" si="33"/>
        <v>11090.754200000001</v>
      </c>
      <c r="S213" s="16">
        <f>_xlfn.XLOOKUP($N213,RatingsTbl[Property ID],RatingsTbl[Overall Rating])</f>
        <v>4.878333333333333</v>
      </c>
      <c r="T213" s="23">
        <f t="shared" si="34"/>
        <v>219</v>
      </c>
      <c r="U213" s="23">
        <f t="shared" si="35"/>
        <v>272</v>
      </c>
      <c r="AG213" s="22">
        <f t="shared" si="36"/>
        <v>11090.754221000001</v>
      </c>
      <c r="AH213">
        <f t="shared" si="37"/>
        <v>4.8783543333333332</v>
      </c>
    </row>
    <row r="214" spans="1:34" x14ac:dyDescent="0.25">
      <c r="A214" s="10" t="str">
        <f>Revenue!A215</f>
        <v>P0018</v>
      </c>
      <c r="B214" s="10" t="str">
        <f>Revenue!B215</f>
        <v>Oct</v>
      </c>
      <c r="C214" s="11" t="str">
        <f t="shared" si="31"/>
        <v>P0018|Oct</v>
      </c>
      <c r="D214" s="12">
        <f>Revenue!J215</f>
        <v>1159.4975999999999</v>
      </c>
      <c r="E214" s="13">
        <f>_xlfn.XLOOKUP($C214,ExpensesTbl[Key],ExpensesTbl[Total Operating Expenses])</f>
        <v>754.19000000000051</v>
      </c>
      <c r="F214" s="13">
        <f t="shared" si="32"/>
        <v>405.30759999999941</v>
      </c>
      <c r="G214" s="11" t="str">
        <f>_xlfn.XLOOKUP($A214,PropertiesTbl[Property ID],PropertiesTbl[Property Name])</f>
        <v>Juniper Hideaway</v>
      </c>
      <c r="N214" s="10" t="str">
        <f>Properties!A215</f>
        <v>P0211</v>
      </c>
      <c r="O214" s="11" t="str">
        <f>_xlfn.XLOOKUP($N214,PropertiesTbl[Property ID],PropertiesTbl[Property Name])</f>
        <v>Juniper Cottage</v>
      </c>
      <c r="P214" s="13">
        <f>SUMIFS(CalcTbl[Total Revenue],CalcTbl[Property ID],$N214,CalcTbl[Month],IF(Dashboard!$C$3="All (Fiscal Year)","*",Dashboard!$C$3))</f>
        <v>58806.066800000001</v>
      </c>
      <c r="Q214" s="13">
        <f>SUMIFS(CalcTbl[Total Expenses],CalcTbl[Property ID],$N214,CalcTbl[Month],IF(Dashboard!$C$3="All (Fiscal Year)","*",Dashboard!$C$3))</f>
        <v>24289.919999999998</v>
      </c>
      <c r="R214" s="13">
        <f t="shared" si="33"/>
        <v>34516.146800000002</v>
      </c>
      <c r="S214" s="16">
        <f>_xlfn.XLOOKUP($N214,RatingsTbl[Property ID],RatingsTbl[Overall Rating])</f>
        <v>4.9483333333333333</v>
      </c>
      <c r="T214" s="23">
        <f t="shared" si="34"/>
        <v>8</v>
      </c>
      <c r="U214" s="23">
        <f t="shared" si="35"/>
        <v>74</v>
      </c>
      <c r="AG214" s="22">
        <f t="shared" si="36"/>
        <v>34516.146821100003</v>
      </c>
      <c r="AH214">
        <f t="shared" si="37"/>
        <v>4.9483544333333329</v>
      </c>
    </row>
    <row r="215" spans="1:34" x14ac:dyDescent="0.25">
      <c r="A215" s="10" t="str">
        <f>Revenue!A216</f>
        <v>P0018</v>
      </c>
      <c r="B215" s="10" t="str">
        <f>Revenue!B216</f>
        <v>Nov</v>
      </c>
      <c r="C215" s="11" t="str">
        <f t="shared" si="31"/>
        <v>P0018|Nov</v>
      </c>
      <c r="D215" s="12">
        <f>Revenue!J216</f>
        <v>1012.0285</v>
      </c>
      <c r="E215" s="13">
        <f>_xlfn.XLOOKUP($C215,ExpensesTbl[Key],ExpensesTbl[Total Operating Expenses])</f>
        <v>696.60000000000059</v>
      </c>
      <c r="F215" s="13">
        <f t="shared" si="32"/>
        <v>315.42849999999942</v>
      </c>
      <c r="G215" s="11" t="str">
        <f>_xlfn.XLOOKUP($A215,PropertiesTbl[Property ID],PropertiesTbl[Property Name])</f>
        <v>Juniper Hideaway</v>
      </c>
      <c r="N215" s="10" t="str">
        <f>Properties!A216</f>
        <v>P0212</v>
      </c>
      <c r="O215" s="11" t="str">
        <f>_xlfn.XLOOKUP($N215,PropertiesTbl[Property ID],PropertiesTbl[Property Name])</f>
        <v>Meadow Hideaway</v>
      </c>
      <c r="P215" s="13">
        <f>SUMIFS(CalcTbl[Total Revenue],CalcTbl[Property ID],$N215,CalcTbl[Month],IF(Dashboard!$C$3="All (Fiscal Year)","*",Dashboard!$C$3))</f>
        <v>55650.053899999999</v>
      </c>
      <c r="Q215" s="13">
        <f>SUMIFS(CalcTbl[Total Expenses],CalcTbl[Property ID],$N215,CalcTbl[Month],IF(Dashboard!$C$3="All (Fiscal Year)","*",Dashboard!$C$3))</f>
        <v>23618.769999999993</v>
      </c>
      <c r="R215" s="13">
        <f t="shared" si="33"/>
        <v>32031.283900000006</v>
      </c>
      <c r="S215" s="16">
        <f>_xlfn.XLOOKUP($N215,RatingsTbl[Property ID],RatingsTbl[Overall Rating])</f>
        <v>4.9249999999999998</v>
      </c>
      <c r="T215" s="23">
        <f t="shared" si="34"/>
        <v>11</v>
      </c>
      <c r="U215" s="23">
        <f t="shared" si="35"/>
        <v>178</v>
      </c>
      <c r="AG215" s="22">
        <f t="shared" si="36"/>
        <v>32031.283921200007</v>
      </c>
      <c r="AH215">
        <f t="shared" si="37"/>
        <v>4.9250211999999998</v>
      </c>
    </row>
    <row r="216" spans="1:34" x14ac:dyDescent="0.25">
      <c r="A216" s="10" t="str">
        <f>Revenue!A217</f>
        <v>P0018</v>
      </c>
      <c r="B216" s="10" t="str">
        <f>Revenue!B217</f>
        <v>Dec</v>
      </c>
      <c r="C216" s="11" t="str">
        <f t="shared" si="31"/>
        <v>P0018|Dec</v>
      </c>
      <c r="D216" s="12">
        <f>Revenue!J217</f>
        <v>4385.3369000000002</v>
      </c>
      <c r="E216" s="13">
        <f>_xlfn.XLOOKUP($C216,ExpensesTbl[Key],ExpensesTbl[Total Operating Expenses])</f>
        <v>1067.1199999999999</v>
      </c>
      <c r="F216" s="13">
        <f t="shared" si="32"/>
        <v>3318.2169000000004</v>
      </c>
      <c r="G216" s="11" t="str">
        <f>_xlfn.XLOOKUP($A216,PropertiesTbl[Property ID],PropertiesTbl[Property Name])</f>
        <v>Juniper Hideaway</v>
      </c>
      <c r="N216" s="10" t="str">
        <f>Properties!A217</f>
        <v>P0213</v>
      </c>
      <c r="O216" s="11" t="str">
        <f>_xlfn.XLOOKUP($N216,PropertiesTbl[Property ID],PropertiesTbl[Property Name])</f>
        <v>Frost Landing</v>
      </c>
      <c r="P216" s="13">
        <f>SUMIFS(CalcTbl[Total Revenue],CalcTbl[Property ID],$N216,CalcTbl[Month],IF(Dashboard!$C$3="All (Fiscal Year)","*",Dashboard!$C$3))</f>
        <v>25755.6561</v>
      </c>
      <c r="Q216" s="13">
        <f>SUMIFS(CalcTbl[Total Expenses],CalcTbl[Property ID],$N216,CalcTbl[Month],IF(Dashboard!$C$3="All (Fiscal Year)","*",Dashboard!$C$3))</f>
        <v>12915.900000000003</v>
      </c>
      <c r="R216" s="13">
        <f t="shared" si="33"/>
        <v>12839.756099999997</v>
      </c>
      <c r="S216" s="16">
        <f>_xlfn.XLOOKUP($N216,RatingsTbl[Property ID],RatingsTbl[Overall Rating])</f>
        <v>4.93</v>
      </c>
      <c r="T216" s="23">
        <f t="shared" si="34"/>
        <v>182</v>
      </c>
      <c r="U216" s="23">
        <f t="shared" si="35"/>
        <v>153</v>
      </c>
      <c r="AG216" s="22">
        <f t="shared" si="36"/>
        <v>12839.756121299997</v>
      </c>
      <c r="AH216">
        <f t="shared" si="37"/>
        <v>4.9300212999999999</v>
      </c>
    </row>
    <row r="217" spans="1:34" x14ac:dyDescent="0.25">
      <c r="A217" s="10" t="str">
        <f>Revenue!A218</f>
        <v>P0018</v>
      </c>
      <c r="B217" s="10" t="str">
        <f>Revenue!B218</f>
        <v>Jan</v>
      </c>
      <c r="C217" s="11" t="str">
        <f t="shared" si="31"/>
        <v>P0018|Jan</v>
      </c>
      <c r="D217" s="12">
        <f>Revenue!J218</f>
        <v>3810.4470000000001</v>
      </c>
      <c r="E217" s="13">
        <f>_xlfn.XLOOKUP($C217,ExpensesTbl[Key],ExpensesTbl[Total Operating Expenses])</f>
        <v>1311.9299999999996</v>
      </c>
      <c r="F217" s="13">
        <f t="shared" si="32"/>
        <v>2498.5170000000007</v>
      </c>
      <c r="G217" s="11" t="str">
        <f>_xlfn.XLOOKUP($A217,PropertiesTbl[Property ID],PropertiesTbl[Property Name])</f>
        <v>Juniper Hideaway</v>
      </c>
      <c r="N217" s="10" t="str">
        <f>Properties!A218</f>
        <v>P0214</v>
      </c>
      <c r="O217" s="11" t="str">
        <f>_xlfn.XLOOKUP($N217,PropertiesTbl[Property ID],PropertiesTbl[Property Name])</f>
        <v>Evergreen Hollow</v>
      </c>
      <c r="P217" s="13">
        <f>SUMIFS(CalcTbl[Total Revenue],CalcTbl[Property ID],$N217,CalcTbl[Month],IF(Dashboard!$C$3="All (Fiscal Year)","*",Dashboard!$C$3))</f>
        <v>27115.052099999997</v>
      </c>
      <c r="Q217" s="13">
        <f>SUMIFS(CalcTbl[Total Expenses],CalcTbl[Property ID],$N217,CalcTbl[Month],IF(Dashboard!$C$3="All (Fiscal Year)","*",Dashboard!$C$3))</f>
        <v>12941.720000000001</v>
      </c>
      <c r="R217" s="13">
        <f t="shared" si="33"/>
        <v>14173.332099999996</v>
      </c>
      <c r="S217" s="16">
        <f>_xlfn.XLOOKUP($N217,RatingsTbl[Property ID],RatingsTbl[Overall Rating])</f>
        <v>4.9266666666666667</v>
      </c>
      <c r="T217" s="23">
        <f t="shared" si="34"/>
        <v>150</v>
      </c>
      <c r="U217" s="23">
        <f t="shared" si="35"/>
        <v>166</v>
      </c>
      <c r="AG217" s="22">
        <f t="shared" si="36"/>
        <v>14173.332121399995</v>
      </c>
      <c r="AH217">
        <f t="shared" si="37"/>
        <v>4.9266880666666664</v>
      </c>
    </row>
    <row r="218" spans="1:34" x14ac:dyDescent="0.25">
      <c r="A218" s="10" t="str">
        <f>Revenue!A219</f>
        <v>P0018</v>
      </c>
      <c r="B218" s="10" t="str">
        <f>Revenue!B219</f>
        <v>Feb</v>
      </c>
      <c r="C218" s="11" t="str">
        <f t="shared" si="31"/>
        <v>P0018|Feb</v>
      </c>
      <c r="D218" s="12">
        <f>Revenue!J219</f>
        <v>2755.6309999999999</v>
      </c>
      <c r="E218" s="13">
        <f>_xlfn.XLOOKUP($C218,ExpensesTbl[Key],ExpensesTbl[Total Operating Expenses])</f>
        <v>968.4099999999994</v>
      </c>
      <c r="F218" s="13">
        <f t="shared" si="32"/>
        <v>1787.2210000000005</v>
      </c>
      <c r="G218" s="11" t="str">
        <f>_xlfn.XLOOKUP($A218,PropertiesTbl[Property ID],PropertiesTbl[Property Name])</f>
        <v>Juniper Hideaway</v>
      </c>
      <c r="N218" s="10" t="str">
        <f>Properties!A219</f>
        <v>P0215</v>
      </c>
      <c r="O218" s="11" t="str">
        <f>_xlfn.XLOOKUP($N218,PropertiesTbl[Property ID],PropertiesTbl[Property Name])</f>
        <v>Silver House</v>
      </c>
      <c r="P218" s="13">
        <f>SUMIFS(CalcTbl[Total Revenue],CalcTbl[Property ID],$N218,CalcTbl[Month],IF(Dashboard!$C$3="All (Fiscal Year)","*",Dashboard!$C$3))</f>
        <v>18790.955900000001</v>
      </c>
      <c r="Q218" s="13">
        <f>SUMIFS(CalcTbl[Total Expenses],CalcTbl[Property ID],$N218,CalcTbl[Month],IF(Dashboard!$C$3="All (Fiscal Year)","*",Dashboard!$C$3))</f>
        <v>7497.8699999999981</v>
      </c>
      <c r="R218" s="13">
        <f t="shared" si="33"/>
        <v>11293.085900000002</v>
      </c>
      <c r="S218" s="16">
        <f>_xlfn.XLOOKUP($N218,RatingsTbl[Property ID],RatingsTbl[Overall Rating])</f>
        <v>4.95</v>
      </c>
      <c r="T218" s="23">
        <f t="shared" si="34"/>
        <v>215</v>
      </c>
      <c r="U218" s="23">
        <f t="shared" si="35"/>
        <v>61</v>
      </c>
      <c r="AG218" s="22">
        <f t="shared" si="36"/>
        <v>11293.085921500002</v>
      </c>
      <c r="AH218">
        <f t="shared" si="37"/>
        <v>4.9500215000000001</v>
      </c>
    </row>
    <row r="219" spans="1:34" x14ac:dyDescent="0.25">
      <c r="A219" s="10" t="str">
        <f>Revenue!A220</f>
        <v>P0018</v>
      </c>
      <c r="B219" s="10" t="str">
        <f>Revenue!B220</f>
        <v>Mar</v>
      </c>
      <c r="C219" s="11" t="str">
        <f t="shared" si="31"/>
        <v>P0018|Mar</v>
      </c>
      <c r="D219" s="12">
        <f>Revenue!J220</f>
        <v>2339.9576999999999</v>
      </c>
      <c r="E219" s="13">
        <f>_xlfn.XLOOKUP($C219,ExpensesTbl[Key],ExpensesTbl[Total Operating Expenses])</f>
        <v>839.27000000000044</v>
      </c>
      <c r="F219" s="13">
        <f t="shared" si="32"/>
        <v>1500.6876999999995</v>
      </c>
      <c r="G219" s="11" t="str">
        <f>_xlfn.XLOOKUP($A219,PropertiesTbl[Property ID],PropertiesTbl[Property Name])</f>
        <v>Juniper Hideaway</v>
      </c>
      <c r="N219" s="10" t="str">
        <f>Properties!A220</f>
        <v>P0216</v>
      </c>
      <c r="O219" s="11" t="str">
        <f>_xlfn.XLOOKUP($N219,PropertiesTbl[Property ID],PropertiesTbl[Property Name])</f>
        <v>Cedar Haven</v>
      </c>
      <c r="P219" s="13">
        <f>SUMIFS(CalcTbl[Total Revenue],CalcTbl[Property ID],$N219,CalcTbl[Month],IF(Dashboard!$C$3="All (Fiscal Year)","*",Dashboard!$C$3))</f>
        <v>47060.313900000008</v>
      </c>
      <c r="Q219" s="13">
        <f>SUMIFS(CalcTbl[Total Expenses],CalcTbl[Property ID],$N219,CalcTbl[Month],IF(Dashboard!$C$3="All (Fiscal Year)","*",Dashboard!$C$3))</f>
        <v>23345.919999999995</v>
      </c>
      <c r="R219" s="13">
        <f t="shared" si="33"/>
        <v>23714.393900000014</v>
      </c>
      <c r="S219" s="16">
        <f>_xlfn.XLOOKUP($N219,RatingsTbl[Property ID],RatingsTbl[Overall Rating])</f>
        <v>4.9316666666666666</v>
      </c>
      <c r="T219" s="23">
        <f t="shared" si="34"/>
        <v>37</v>
      </c>
      <c r="U219" s="23">
        <f t="shared" si="35"/>
        <v>145</v>
      </c>
      <c r="AG219" s="22">
        <f t="shared" si="36"/>
        <v>23714.393921600014</v>
      </c>
      <c r="AH219">
        <f t="shared" si="37"/>
        <v>4.9316882666666668</v>
      </c>
    </row>
    <row r="220" spans="1:34" x14ac:dyDescent="0.25">
      <c r="A220" s="10" t="str">
        <f>Revenue!A221</f>
        <v>P0019</v>
      </c>
      <c r="B220" s="10" t="str">
        <f>Revenue!B221</f>
        <v>Apr</v>
      </c>
      <c r="C220" s="11" t="str">
        <f t="shared" si="31"/>
        <v>P0019|Apr</v>
      </c>
      <c r="D220" s="12">
        <f>Revenue!J221</f>
        <v>1608.665</v>
      </c>
      <c r="E220" s="13">
        <f>_xlfn.XLOOKUP($C220,ExpensesTbl[Key],ExpensesTbl[Total Operating Expenses])</f>
        <v>935.51000000000022</v>
      </c>
      <c r="F220" s="13">
        <f t="shared" si="32"/>
        <v>673.15499999999975</v>
      </c>
      <c r="G220" s="11" t="str">
        <f>_xlfn.XLOOKUP($A220,PropertiesTbl[Property ID],PropertiesTbl[Property Name])</f>
        <v>Mountain Overlook</v>
      </c>
      <c r="N220" s="10" t="str">
        <f>Properties!A221</f>
        <v>P0217</v>
      </c>
      <c r="O220" s="11" t="str">
        <f>_xlfn.XLOOKUP($N220,PropertiesTbl[Property ID],PropertiesTbl[Property Name])</f>
        <v>Rustic Retreat</v>
      </c>
      <c r="P220" s="13">
        <f>SUMIFS(CalcTbl[Total Revenue],CalcTbl[Property ID],$N220,CalcTbl[Month],IF(Dashboard!$C$3="All (Fiscal Year)","*",Dashboard!$C$3))</f>
        <v>33180.538800000002</v>
      </c>
      <c r="Q220" s="13">
        <f>SUMIFS(CalcTbl[Total Expenses],CalcTbl[Property ID],$N220,CalcTbl[Month],IF(Dashboard!$C$3="All (Fiscal Year)","*",Dashboard!$C$3))</f>
        <v>16307.699999999999</v>
      </c>
      <c r="R220" s="13">
        <f t="shared" si="33"/>
        <v>16872.838800000005</v>
      </c>
      <c r="S220" s="16">
        <f>_xlfn.XLOOKUP($N220,RatingsTbl[Property ID],RatingsTbl[Overall Rating])</f>
        <v>4.9366666666666665</v>
      </c>
      <c r="T220" s="23">
        <f t="shared" si="34"/>
        <v>105</v>
      </c>
      <c r="U220" s="23">
        <f t="shared" si="35"/>
        <v>122</v>
      </c>
      <c r="AG220" s="22">
        <f t="shared" si="36"/>
        <v>16872.838821700007</v>
      </c>
      <c r="AH220">
        <f t="shared" si="37"/>
        <v>4.9366883666666661</v>
      </c>
    </row>
    <row r="221" spans="1:34" x14ac:dyDescent="0.25">
      <c r="A221" s="10" t="str">
        <f>Revenue!A222</f>
        <v>P0019</v>
      </c>
      <c r="B221" s="10" t="str">
        <f>Revenue!B222</f>
        <v>May</v>
      </c>
      <c r="C221" s="11" t="str">
        <f t="shared" si="31"/>
        <v>P0019|May</v>
      </c>
      <c r="D221" s="12">
        <f>Revenue!J222</f>
        <v>2198.8324000000002</v>
      </c>
      <c r="E221" s="13">
        <f>_xlfn.XLOOKUP($C221,ExpensesTbl[Key],ExpensesTbl[Total Operating Expenses])</f>
        <v>1482.91</v>
      </c>
      <c r="F221" s="13">
        <f t="shared" si="32"/>
        <v>715.92240000000015</v>
      </c>
      <c r="G221" s="11" t="str">
        <f>_xlfn.XLOOKUP($A221,PropertiesTbl[Property ID],PropertiesTbl[Property Name])</f>
        <v>Mountain Overlook</v>
      </c>
      <c r="N221" s="10" t="str">
        <f>Properties!A222</f>
        <v>P0218</v>
      </c>
      <c r="O221" s="11" t="str">
        <f>_xlfn.XLOOKUP($N221,PropertiesTbl[Property ID],PropertiesTbl[Property Name])</f>
        <v>Whispering Cabin</v>
      </c>
      <c r="P221" s="13">
        <f>SUMIFS(CalcTbl[Total Revenue],CalcTbl[Property ID],$N221,CalcTbl[Month],IF(Dashboard!$C$3="All (Fiscal Year)","*",Dashboard!$C$3))</f>
        <v>30766.525799999999</v>
      </c>
      <c r="Q221" s="13">
        <f>SUMIFS(CalcTbl[Total Expenses],CalcTbl[Property ID],$N221,CalcTbl[Month],IF(Dashboard!$C$3="All (Fiscal Year)","*",Dashboard!$C$3))</f>
        <v>13436.52</v>
      </c>
      <c r="R221" s="13">
        <f t="shared" si="33"/>
        <v>17330.005799999999</v>
      </c>
      <c r="S221" s="16">
        <f>_xlfn.XLOOKUP($N221,RatingsTbl[Property ID],RatingsTbl[Overall Rating])</f>
        <v>4.958333333333333</v>
      </c>
      <c r="T221" s="23">
        <f t="shared" si="34"/>
        <v>97</v>
      </c>
      <c r="U221" s="23">
        <f t="shared" si="35"/>
        <v>31</v>
      </c>
      <c r="AG221" s="22">
        <f t="shared" si="36"/>
        <v>17330.005821799998</v>
      </c>
      <c r="AH221">
        <f t="shared" si="37"/>
        <v>4.9583551333333329</v>
      </c>
    </row>
    <row r="222" spans="1:34" x14ac:dyDescent="0.25">
      <c r="A222" s="10" t="str">
        <f>Revenue!A223</f>
        <v>P0019</v>
      </c>
      <c r="B222" s="10" t="str">
        <f>Revenue!B223</f>
        <v>Jun</v>
      </c>
      <c r="C222" s="11" t="str">
        <f t="shared" si="31"/>
        <v>P0019|Jun</v>
      </c>
      <c r="D222" s="12">
        <f>Revenue!J223</f>
        <v>2357.9512</v>
      </c>
      <c r="E222" s="13">
        <f>_xlfn.XLOOKUP($C222,ExpensesTbl[Key],ExpensesTbl[Total Operating Expenses])</f>
        <v>1664.8000000000002</v>
      </c>
      <c r="F222" s="13">
        <f t="shared" si="32"/>
        <v>693.15119999999979</v>
      </c>
      <c r="G222" s="11" t="str">
        <f>_xlfn.XLOOKUP($A222,PropertiesTbl[Property ID],PropertiesTbl[Property Name])</f>
        <v>Mountain Overlook</v>
      </c>
      <c r="N222" s="10" t="str">
        <f>Properties!A223</f>
        <v>P0219</v>
      </c>
      <c r="O222" s="11" t="str">
        <f>_xlfn.XLOOKUP($N222,PropertiesTbl[Property ID],PropertiesTbl[Property Name])</f>
        <v>Copper Cottage</v>
      </c>
      <c r="P222" s="13">
        <f>SUMIFS(CalcTbl[Total Revenue],CalcTbl[Property ID],$N222,CalcTbl[Month],IF(Dashboard!$C$3="All (Fiscal Year)","*",Dashboard!$C$3))</f>
        <v>37549.459200000005</v>
      </c>
      <c r="Q222" s="13">
        <f>SUMIFS(CalcTbl[Total Expenses],CalcTbl[Property ID],$N222,CalcTbl[Month],IF(Dashboard!$C$3="All (Fiscal Year)","*",Dashboard!$C$3))</f>
        <v>16438.399999999994</v>
      </c>
      <c r="R222" s="13">
        <f t="shared" si="33"/>
        <v>21111.059200000011</v>
      </c>
      <c r="S222" s="16">
        <f>_xlfn.XLOOKUP($N222,RatingsTbl[Property ID],RatingsTbl[Overall Rating])</f>
        <v>4.9466666666666672</v>
      </c>
      <c r="T222" s="23">
        <f t="shared" si="34"/>
        <v>58</v>
      </c>
      <c r="U222" s="23">
        <f t="shared" si="35"/>
        <v>78</v>
      </c>
      <c r="AG222" s="22">
        <f t="shared" si="36"/>
        <v>21111.05922190001</v>
      </c>
      <c r="AH222">
        <f t="shared" si="37"/>
        <v>4.9466885666666673</v>
      </c>
    </row>
    <row r="223" spans="1:34" x14ac:dyDescent="0.25">
      <c r="A223" s="10" t="str">
        <f>Revenue!A224</f>
        <v>P0019</v>
      </c>
      <c r="B223" s="10" t="str">
        <f>Revenue!B224</f>
        <v>Jul</v>
      </c>
      <c r="C223" s="11" t="str">
        <f t="shared" si="31"/>
        <v>P0019|Jul</v>
      </c>
      <c r="D223" s="12">
        <f>Revenue!J224</f>
        <v>3242.3960000000002</v>
      </c>
      <c r="E223" s="13">
        <f>_xlfn.XLOOKUP($C223,ExpensesTbl[Key],ExpensesTbl[Total Operating Expenses])</f>
        <v>3203.2799999999997</v>
      </c>
      <c r="F223" s="13">
        <f t="shared" si="32"/>
        <v>39.11600000000044</v>
      </c>
      <c r="G223" s="11" t="str">
        <f>_xlfn.XLOOKUP($A223,PropertiesTbl[Property ID],PropertiesTbl[Property Name])</f>
        <v>Mountain Overlook</v>
      </c>
      <c r="N223" s="10" t="str">
        <f>Properties!A224</f>
        <v>P0220</v>
      </c>
      <c r="O223" s="11" t="str">
        <f>_xlfn.XLOOKUP($N223,PropertiesTbl[Property ID],PropertiesTbl[Property Name])</f>
        <v>Alpine Point</v>
      </c>
      <c r="P223" s="13">
        <f>SUMIFS(CalcTbl[Total Revenue],CalcTbl[Property ID],$N223,CalcTbl[Month],IF(Dashboard!$C$3="All (Fiscal Year)","*",Dashboard!$C$3))</f>
        <v>25268.694899999999</v>
      </c>
      <c r="Q223" s="13">
        <f>SUMIFS(CalcTbl[Total Expenses],CalcTbl[Property ID],$N223,CalcTbl[Month],IF(Dashboard!$C$3="All (Fiscal Year)","*",Dashboard!$C$3))</f>
        <v>10457.390000000003</v>
      </c>
      <c r="R223" s="13">
        <f t="shared" si="33"/>
        <v>14811.304899999996</v>
      </c>
      <c r="S223" s="16">
        <f>_xlfn.XLOOKUP($N223,RatingsTbl[Property ID],RatingsTbl[Overall Rating])</f>
        <v>4.8899999999999997</v>
      </c>
      <c r="T223" s="23">
        <f t="shared" si="34"/>
        <v>133</v>
      </c>
      <c r="U223" s="23">
        <f t="shared" si="35"/>
        <v>266</v>
      </c>
      <c r="AG223" s="22">
        <f t="shared" si="36"/>
        <v>14811.304921999996</v>
      </c>
      <c r="AH223">
        <f t="shared" si="37"/>
        <v>4.8900220000000001</v>
      </c>
    </row>
    <row r="224" spans="1:34" x14ac:dyDescent="0.25">
      <c r="A224" s="10" t="str">
        <f>Revenue!A225</f>
        <v>P0019</v>
      </c>
      <c r="B224" s="10" t="str">
        <f>Revenue!B225</f>
        <v>Aug</v>
      </c>
      <c r="C224" s="11" t="str">
        <f t="shared" si="31"/>
        <v>P0019|Aug</v>
      </c>
      <c r="D224" s="12">
        <f>Revenue!J225</f>
        <v>3304.5729999999999</v>
      </c>
      <c r="E224" s="13">
        <f>_xlfn.XLOOKUP($C224,ExpensesTbl[Key],ExpensesTbl[Total Operating Expenses])</f>
        <v>3034.7999999999997</v>
      </c>
      <c r="F224" s="13">
        <f t="shared" si="32"/>
        <v>269.77300000000014</v>
      </c>
      <c r="G224" s="11" t="str">
        <f>_xlfn.XLOOKUP($A224,PropertiesTbl[Property ID],PropertiesTbl[Property Name])</f>
        <v>Mountain Overlook</v>
      </c>
      <c r="N224" s="10" t="str">
        <f>Properties!A225</f>
        <v>P0221</v>
      </c>
      <c r="O224" s="11" t="str">
        <f>_xlfn.XLOOKUP($N224,PropertiesTbl[Property ID],PropertiesTbl[Property Name])</f>
        <v>Juniper Nest</v>
      </c>
      <c r="P224" s="13">
        <f>SUMIFS(CalcTbl[Total Revenue],CalcTbl[Property ID],$N224,CalcTbl[Month],IF(Dashboard!$C$3="All (Fiscal Year)","*",Dashboard!$C$3))</f>
        <v>20521.106200000002</v>
      </c>
      <c r="Q224" s="13">
        <f>SUMIFS(CalcTbl[Total Expenses],CalcTbl[Property ID],$N224,CalcTbl[Month],IF(Dashboard!$C$3="All (Fiscal Year)","*",Dashboard!$C$3))</f>
        <v>10141.769999999999</v>
      </c>
      <c r="R224" s="13">
        <f t="shared" si="33"/>
        <v>10379.336200000003</v>
      </c>
      <c r="S224" s="16">
        <f>_xlfn.XLOOKUP($N224,RatingsTbl[Property ID],RatingsTbl[Overall Rating])</f>
        <v>4.9683333333333328</v>
      </c>
      <c r="T224" s="23">
        <f t="shared" si="34"/>
        <v>231</v>
      </c>
      <c r="U224" s="23">
        <f t="shared" si="35"/>
        <v>13</v>
      </c>
      <c r="AG224" s="22">
        <f t="shared" si="36"/>
        <v>10379.336222100002</v>
      </c>
      <c r="AH224">
        <f t="shared" si="37"/>
        <v>4.9683554333333326</v>
      </c>
    </row>
    <row r="225" spans="1:34" x14ac:dyDescent="0.25">
      <c r="A225" s="10" t="str">
        <f>Revenue!A226</f>
        <v>P0019</v>
      </c>
      <c r="B225" s="10" t="str">
        <f>Revenue!B226</f>
        <v>Sep</v>
      </c>
      <c r="C225" s="11" t="str">
        <f t="shared" si="31"/>
        <v>P0019|Sep</v>
      </c>
      <c r="D225" s="12">
        <f>Revenue!J226</f>
        <v>2170.1107000000002</v>
      </c>
      <c r="E225" s="13">
        <f>_xlfn.XLOOKUP($C225,ExpensesTbl[Key],ExpensesTbl[Total Operating Expenses])</f>
        <v>1254.07</v>
      </c>
      <c r="F225" s="13">
        <f t="shared" si="32"/>
        <v>916.04070000000024</v>
      </c>
      <c r="G225" s="11" t="str">
        <f>_xlfn.XLOOKUP($A225,PropertiesTbl[Property ID],PropertiesTbl[Property Name])</f>
        <v>Mountain Overlook</v>
      </c>
      <c r="N225" s="10" t="str">
        <f>Properties!A226</f>
        <v>P0222</v>
      </c>
      <c r="O225" s="11" t="str">
        <f>_xlfn.XLOOKUP($N225,PropertiesTbl[Property ID],PropertiesTbl[Property Name])</f>
        <v>Juniper Chalet</v>
      </c>
      <c r="P225" s="13">
        <f>SUMIFS(CalcTbl[Total Revenue],CalcTbl[Property ID],$N225,CalcTbl[Month],IF(Dashboard!$C$3="All (Fiscal Year)","*",Dashboard!$C$3))</f>
        <v>17820.389500000001</v>
      </c>
      <c r="Q225" s="13">
        <f>SUMIFS(CalcTbl[Total Expenses],CalcTbl[Property ID],$N225,CalcTbl[Month],IF(Dashboard!$C$3="All (Fiscal Year)","*",Dashboard!$C$3))</f>
        <v>9881.2100000000009</v>
      </c>
      <c r="R225" s="13">
        <f t="shared" si="33"/>
        <v>7939.1795000000002</v>
      </c>
      <c r="S225" s="16">
        <f>_xlfn.XLOOKUP($N225,RatingsTbl[Property ID],RatingsTbl[Overall Rating])</f>
        <v>4.9383333333333335</v>
      </c>
      <c r="T225" s="23">
        <f t="shared" si="34"/>
        <v>274</v>
      </c>
      <c r="U225" s="23">
        <f t="shared" si="35"/>
        <v>114</v>
      </c>
      <c r="AG225" s="22">
        <f t="shared" si="36"/>
        <v>7939.1795222000001</v>
      </c>
      <c r="AH225">
        <f t="shared" si="37"/>
        <v>4.9383555333333335</v>
      </c>
    </row>
    <row r="226" spans="1:34" x14ac:dyDescent="0.25">
      <c r="A226" s="10" t="str">
        <f>Revenue!A227</f>
        <v>P0019</v>
      </c>
      <c r="B226" s="10" t="str">
        <f>Revenue!B227</f>
        <v>Oct</v>
      </c>
      <c r="C226" s="11" t="str">
        <f t="shared" si="31"/>
        <v>P0019|Oct</v>
      </c>
      <c r="D226" s="12">
        <f>Revenue!J227</f>
        <v>1942.83</v>
      </c>
      <c r="E226" s="13">
        <f>_xlfn.XLOOKUP($C226,ExpensesTbl[Key],ExpensesTbl[Total Operating Expenses])</f>
        <v>1139.2899999999997</v>
      </c>
      <c r="F226" s="13">
        <f t="shared" si="32"/>
        <v>803.54000000000019</v>
      </c>
      <c r="G226" s="11" t="str">
        <f>_xlfn.XLOOKUP($A226,PropertiesTbl[Property ID],PropertiesTbl[Property Name])</f>
        <v>Mountain Overlook</v>
      </c>
      <c r="N226" s="10" t="str">
        <f>Properties!A227</f>
        <v>P0223</v>
      </c>
      <c r="O226" s="11" t="str">
        <f>_xlfn.XLOOKUP($N226,PropertiesTbl[Property ID],PropertiesTbl[Property Name])</f>
        <v>Snowline Perch</v>
      </c>
      <c r="P226" s="13">
        <f>SUMIFS(CalcTbl[Total Revenue],CalcTbl[Property ID],$N226,CalcTbl[Month],IF(Dashboard!$C$3="All (Fiscal Year)","*",Dashboard!$C$3))</f>
        <v>28643.904699999999</v>
      </c>
      <c r="Q226" s="13">
        <f>SUMIFS(CalcTbl[Total Expenses],CalcTbl[Property ID],$N226,CalcTbl[Month],IF(Dashboard!$C$3="All (Fiscal Year)","*",Dashboard!$C$3))</f>
        <v>13485.270000000002</v>
      </c>
      <c r="R226" s="13">
        <f t="shared" si="33"/>
        <v>15158.634699999997</v>
      </c>
      <c r="S226" s="16">
        <f>_xlfn.XLOOKUP($N226,RatingsTbl[Property ID],RatingsTbl[Overall Rating])</f>
        <v>4.9200000000000008</v>
      </c>
      <c r="T226" s="23">
        <f t="shared" si="34"/>
        <v>129</v>
      </c>
      <c r="U226" s="23">
        <f t="shared" si="35"/>
        <v>198</v>
      </c>
      <c r="AG226" s="22">
        <f t="shared" si="36"/>
        <v>15158.634722299998</v>
      </c>
      <c r="AH226">
        <f t="shared" si="37"/>
        <v>4.9200223000000012</v>
      </c>
    </row>
    <row r="227" spans="1:34" x14ac:dyDescent="0.25">
      <c r="A227" s="10" t="str">
        <f>Revenue!A228</f>
        <v>P0019</v>
      </c>
      <c r="B227" s="10" t="str">
        <f>Revenue!B228</f>
        <v>Nov</v>
      </c>
      <c r="C227" s="11" t="str">
        <f t="shared" si="31"/>
        <v>P0019|Nov</v>
      </c>
      <c r="D227" s="12">
        <f>Revenue!J228</f>
        <v>1976.6442000000002</v>
      </c>
      <c r="E227" s="13">
        <f>_xlfn.XLOOKUP($C227,ExpensesTbl[Key],ExpensesTbl[Total Operating Expenses])</f>
        <v>1020.4499999999999</v>
      </c>
      <c r="F227" s="13">
        <f t="shared" si="32"/>
        <v>956.19420000000025</v>
      </c>
      <c r="G227" s="11" t="str">
        <f>_xlfn.XLOOKUP($A227,PropertiesTbl[Property ID],PropertiesTbl[Property Name])</f>
        <v>Mountain Overlook</v>
      </c>
      <c r="N227" s="10" t="str">
        <f>Properties!A228</f>
        <v>P0224</v>
      </c>
      <c r="O227" s="11" t="str">
        <f>_xlfn.XLOOKUP($N227,PropertiesTbl[Property ID],PropertiesTbl[Property Name])</f>
        <v>Ridge Cottage</v>
      </c>
      <c r="P227" s="13">
        <f>SUMIFS(CalcTbl[Total Revenue],CalcTbl[Property ID],$N227,CalcTbl[Month],IF(Dashboard!$C$3="All (Fiscal Year)","*",Dashboard!$C$3))</f>
        <v>14733.039600000002</v>
      </c>
      <c r="Q227" s="13">
        <f>SUMIFS(CalcTbl[Total Expenses],CalcTbl[Property ID],$N227,CalcTbl[Month],IF(Dashboard!$C$3="All (Fiscal Year)","*",Dashboard!$C$3))</f>
        <v>6987.1099999999979</v>
      </c>
      <c r="R227" s="13">
        <f t="shared" si="33"/>
        <v>7745.929600000004</v>
      </c>
      <c r="S227" s="16">
        <f>_xlfn.XLOOKUP($N227,RatingsTbl[Property ID],RatingsTbl[Overall Rating])</f>
        <v>4.87</v>
      </c>
      <c r="T227" s="23">
        <f t="shared" si="34"/>
        <v>277</v>
      </c>
      <c r="U227" s="23">
        <f t="shared" si="35"/>
        <v>275</v>
      </c>
      <c r="AG227" s="22">
        <f t="shared" si="36"/>
        <v>7745.9296224000036</v>
      </c>
      <c r="AH227">
        <f t="shared" si="37"/>
        <v>4.8700223999999999</v>
      </c>
    </row>
    <row r="228" spans="1:34" x14ac:dyDescent="0.25">
      <c r="A228" s="10" t="str">
        <f>Revenue!A229</f>
        <v>P0019</v>
      </c>
      <c r="B228" s="10" t="str">
        <f>Revenue!B229</f>
        <v>Dec</v>
      </c>
      <c r="C228" s="11" t="str">
        <f t="shared" si="31"/>
        <v>P0019|Dec</v>
      </c>
      <c r="D228" s="12">
        <f>Revenue!J229</f>
        <v>8532.1709999999985</v>
      </c>
      <c r="E228" s="13">
        <f>_xlfn.XLOOKUP($C228,ExpensesTbl[Key],ExpensesTbl[Total Operating Expenses])</f>
        <v>1718.1600000000014</v>
      </c>
      <c r="F228" s="13">
        <f t="shared" si="32"/>
        <v>6814.0109999999968</v>
      </c>
      <c r="G228" s="11" t="str">
        <f>_xlfn.XLOOKUP($A228,PropertiesTbl[Property ID],PropertiesTbl[Property Name])</f>
        <v>Mountain Overlook</v>
      </c>
      <c r="N228" s="10" t="str">
        <f>Properties!A229</f>
        <v>P0225</v>
      </c>
      <c r="O228" s="11" t="str">
        <f>_xlfn.XLOOKUP($N228,PropertiesTbl[Property ID],PropertiesTbl[Property Name])</f>
        <v>Highland Hideaway</v>
      </c>
      <c r="P228" s="13">
        <f>SUMIFS(CalcTbl[Total Revenue],CalcTbl[Property ID],$N228,CalcTbl[Month],IF(Dashboard!$C$3="All (Fiscal Year)","*",Dashboard!$C$3))</f>
        <v>45264.801899999999</v>
      </c>
      <c r="Q228" s="13">
        <f>SUMIFS(CalcTbl[Total Expenses],CalcTbl[Property ID],$N228,CalcTbl[Month],IF(Dashboard!$C$3="All (Fiscal Year)","*",Dashboard!$C$3))</f>
        <v>20053.760000000002</v>
      </c>
      <c r="R228" s="13">
        <f t="shared" si="33"/>
        <v>25211.041899999997</v>
      </c>
      <c r="S228" s="16">
        <f>_xlfn.XLOOKUP($N228,RatingsTbl[Property ID],RatingsTbl[Overall Rating])</f>
        <v>4.9083333333333332</v>
      </c>
      <c r="T228" s="23">
        <f t="shared" si="34"/>
        <v>30</v>
      </c>
      <c r="U228" s="23">
        <f t="shared" si="35"/>
        <v>236</v>
      </c>
      <c r="AG228" s="22">
        <f t="shared" si="36"/>
        <v>25211.041922499997</v>
      </c>
      <c r="AH228">
        <f t="shared" si="37"/>
        <v>4.9083558333333333</v>
      </c>
    </row>
    <row r="229" spans="1:34" x14ac:dyDescent="0.25">
      <c r="A229" s="10" t="str">
        <f>Revenue!A230</f>
        <v>P0019</v>
      </c>
      <c r="B229" s="10" t="str">
        <f>Revenue!B230</f>
        <v>Jan</v>
      </c>
      <c r="C229" s="11" t="str">
        <f t="shared" si="31"/>
        <v>P0019|Jan</v>
      </c>
      <c r="D229" s="12">
        <f>Revenue!J230</f>
        <v>6903.2802999999994</v>
      </c>
      <c r="E229" s="13">
        <f>_xlfn.XLOOKUP($C229,ExpensesTbl[Key],ExpensesTbl[Total Operating Expenses])</f>
        <v>1584.320000000002</v>
      </c>
      <c r="F229" s="13">
        <f t="shared" si="32"/>
        <v>5318.960299999997</v>
      </c>
      <c r="G229" s="11" t="str">
        <f>_xlfn.XLOOKUP($A229,PropertiesTbl[Property ID],PropertiesTbl[Property Name])</f>
        <v>Mountain Overlook</v>
      </c>
      <c r="N229" s="10" t="str">
        <f>Properties!A230</f>
        <v>P0226</v>
      </c>
      <c r="O229" s="11" t="str">
        <f>_xlfn.XLOOKUP($N229,PropertiesTbl[Property ID],PropertiesTbl[Property Name])</f>
        <v>Cedar Landing</v>
      </c>
      <c r="P229" s="13">
        <f>SUMIFS(CalcTbl[Total Revenue],CalcTbl[Property ID],$N229,CalcTbl[Month],IF(Dashboard!$C$3="All (Fiscal Year)","*",Dashboard!$C$3))</f>
        <v>30925.431200000003</v>
      </c>
      <c r="Q229" s="13">
        <f>SUMIFS(CalcTbl[Total Expenses],CalcTbl[Property ID],$N229,CalcTbl[Month],IF(Dashboard!$C$3="All (Fiscal Year)","*",Dashboard!$C$3))</f>
        <v>13558.400000000001</v>
      </c>
      <c r="R229" s="13">
        <f t="shared" si="33"/>
        <v>17367.031200000001</v>
      </c>
      <c r="S229" s="16">
        <f>_xlfn.XLOOKUP($N229,RatingsTbl[Property ID],RatingsTbl[Overall Rating])</f>
        <v>4.9516666666666671</v>
      </c>
      <c r="T229" s="23">
        <f t="shared" si="34"/>
        <v>96</v>
      </c>
      <c r="U229" s="23">
        <f t="shared" si="35"/>
        <v>57</v>
      </c>
      <c r="AG229" s="22">
        <f t="shared" si="36"/>
        <v>17367.031222600002</v>
      </c>
      <c r="AH229">
        <f t="shared" si="37"/>
        <v>4.9516892666666674</v>
      </c>
    </row>
    <row r="230" spans="1:34" x14ac:dyDescent="0.25">
      <c r="A230" s="10" t="str">
        <f>Revenue!A231</f>
        <v>P0019</v>
      </c>
      <c r="B230" s="10" t="str">
        <f>Revenue!B231</f>
        <v>Feb</v>
      </c>
      <c r="C230" s="11" t="str">
        <f t="shared" si="31"/>
        <v>P0019|Feb</v>
      </c>
      <c r="D230" s="12">
        <f>Revenue!J231</f>
        <v>5813.8248000000003</v>
      </c>
      <c r="E230" s="13">
        <f>_xlfn.XLOOKUP($C230,ExpensesTbl[Key],ExpensesTbl[Total Operating Expenses])</f>
        <v>1561.1099999999958</v>
      </c>
      <c r="F230" s="13">
        <f t="shared" si="32"/>
        <v>4252.7148000000043</v>
      </c>
      <c r="G230" s="11" t="str">
        <f>_xlfn.XLOOKUP($A230,PropertiesTbl[Property ID],PropertiesTbl[Property Name])</f>
        <v>Mountain Overlook</v>
      </c>
      <c r="N230" s="10" t="str">
        <f>Properties!A231</f>
        <v>P0227</v>
      </c>
      <c r="O230" s="11" t="str">
        <f>_xlfn.XLOOKUP($N230,PropertiesTbl[Property ID],PropertiesTbl[Property Name])</f>
        <v>Lakeview Haven</v>
      </c>
      <c r="P230" s="13">
        <f>SUMIFS(CalcTbl[Total Revenue],CalcTbl[Property ID],$N230,CalcTbl[Month],IF(Dashboard!$C$3="All (Fiscal Year)","*",Dashboard!$C$3))</f>
        <v>25896.817800000004</v>
      </c>
      <c r="Q230" s="13">
        <f>SUMIFS(CalcTbl[Total Expenses],CalcTbl[Property ID],$N230,CalcTbl[Month],IF(Dashboard!$C$3="All (Fiscal Year)","*",Dashboard!$C$3))</f>
        <v>12975.540000000005</v>
      </c>
      <c r="R230" s="13">
        <f t="shared" si="33"/>
        <v>12921.2778</v>
      </c>
      <c r="S230" s="16">
        <f>_xlfn.XLOOKUP($N230,RatingsTbl[Property ID],RatingsTbl[Overall Rating])</f>
        <v>4.9083333333333341</v>
      </c>
      <c r="T230" s="23">
        <f t="shared" si="34"/>
        <v>180</v>
      </c>
      <c r="U230" s="23">
        <f t="shared" si="35"/>
        <v>235</v>
      </c>
      <c r="AG230" s="22">
        <f t="shared" si="36"/>
        <v>12921.2778227</v>
      </c>
      <c r="AH230">
        <f t="shared" si="37"/>
        <v>4.9083560333333338</v>
      </c>
    </row>
    <row r="231" spans="1:34" x14ac:dyDescent="0.25">
      <c r="A231" s="10" t="str">
        <f>Revenue!A232</f>
        <v>P0019</v>
      </c>
      <c r="B231" s="10" t="str">
        <f>Revenue!B232</f>
        <v>Mar</v>
      </c>
      <c r="C231" s="11" t="str">
        <f t="shared" si="31"/>
        <v>P0019|Mar</v>
      </c>
      <c r="D231" s="12">
        <f>Revenue!J232</f>
        <v>4338.6499999999996</v>
      </c>
      <c r="E231" s="13">
        <f>_xlfn.XLOOKUP($C231,ExpensesTbl[Key],ExpensesTbl[Total Operating Expenses])</f>
        <v>1374.3299999999997</v>
      </c>
      <c r="F231" s="13">
        <f t="shared" si="32"/>
        <v>2964.3199999999997</v>
      </c>
      <c r="G231" s="11" t="str">
        <f>_xlfn.XLOOKUP($A231,PropertiesTbl[Property ID],PropertiesTbl[Property Name])</f>
        <v>Mountain Overlook</v>
      </c>
      <c r="N231" s="10" t="str">
        <f>Properties!A232</f>
        <v>P0228</v>
      </c>
      <c r="O231" s="11" t="str">
        <f>_xlfn.XLOOKUP($N231,PropertiesTbl[Property ID],PropertiesTbl[Property Name])</f>
        <v>Summit Escape</v>
      </c>
      <c r="P231" s="13">
        <f>SUMIFS(CalcTbl[Total Revenue],CalcTbl[Property ID],$N231,CalcTbl[Month],IF(Dashboard!$C$3="All (Fiscal Year)","*",Dashboard!$C$3))</f>
        <v>23516.942800000001</v>
      </c>
      <c r="Q231" s="13">
        <f>SUMIFS(CalcTbl[Total Expenses],CalcTbl[Property ID],$N231,CalcTbl[Month],IF(Dashboard!$C$3="All (Fiscal Year)","*",Dashboard!$C$3))</f>
        <v>10242.669999999998</v>
      </c>
      <c r="R231" s="13">
        <f t="shared" si="33"/>
        <v>13274.272800000002</v>
      </c>
      <c r="S231" s="16">
        <f>_xlfn.XLOOKUP($N231,RatingsTbl[Property ID],RatingsTbl[Overall Rating])</f>
        <v>4.9550000000000001</v>
      </c>
      <c r="T231" s="23">
        <f t="shared" si="34"/>
        <v>172</v>
      </c>
      <c r="U231" s="23">
        <f t="shared" si="35"/>
        <v>46</v>
      </c>
      <c r="AG231" s="22">
        <f t="shared" si="36"/>
        <v>13274.272822800003</v>
      </c>
      <c r="AH231">
        <f t="shared" si="37"/>
        <v>4.9550228000000001</v>
      </c>
    </row>
    <row r="232" spans="1:34" x14ac:dyDescent="0.25">
      <c r="A232" s="10" t="str">
        <f>Revenue!A233</f>
        <v>P0020</v>
      </c>
      <c r="B232" s="10" t="str">
        <f>Revenue!B233</f>
        <v>Apr</v>
      </c>
      <c r="C232" s="11" t="str">
        <f t="shared" si="31"/>
        <v>P0020|Apr</v>
      </c>
      <c r="D232" s="12">
        <f>Revenue!J233</f>
        <v>730.48399999999992</v>
      </c>
      <c r="E232" s="13">
        <f>_xlfn.XLOOKUP($C232,ExpensesTbl[Key],ExpensesTbl[Total Operating Expenses])</f>
        <v>407.48</v>
      </c>
      <c r="F232" s="13">
        <f t="shared" si="32"/>
        <v>323.00399999999991</v>
      </c>
      <c r="G232" s="11" t="str">
        <f>_xlfn.XLOOKUP($A232,PropertiesTbl[Property ID],PropertiesTbl[Property Name])</f>
        <v>Timber Perch</v>
      </c>
      <c r="N232" s="10" t="str">
        <f>Properties!A233</f>
        <v>P0229</v>
      </c>
      <c r="O232" s="11" t="str">
        <f>_xlfn.XLOOKUP($N232,PropertiesTbl[Property ID],PropertiesTbl[Property Name])</f>
        <v>Granite Getaway</v>
      </c>
      <c r="P232" s="13">
        <f>SUMIFS(CalcTbl[Total Revenue],CalcTbl[Property ID],$N232,CalcTbl[Month],IF(Dashboard!$C$3="All (Fiscal Year)","*",Dashboard!$C$3))</f>
        <v>33855.425999999999</v>
      </c>
      <c r="Q232" s="13">
        <f>SUMIFS(CalcTbl[Total Expenses],CalcTbl[Property ID],$N232,CalcTbl[Month],IF(Dashboard!$C$3="All (Fiscal Year)","*",Dashboard!$C$3))</f>
        <v>16710.55</v>
      </c>
      <c r="R232" s="13">
        <f t="shared" si="33"/>
        <v>17144.876</v>
      </c>
      <c r="S232" s="16">
        <f>_xlfn.XLOOKUP($N232,RatingsTbl[Property ID],RatingsTbl[Overall Rating])</f>
        <v>4.95</v>
      </c>
      <c r="T232" s="23">
        <f t="shared" si="34"/>
        <v>101</v>
      </c>
      <c r="U232" s="23">
        <f t="shared" si="35"/>
        <v>60</v>
      </c>
      <c r="AG232" s="22">
        <f t="shared" si="36"/>
        <v>17144.8760229</v>
      </c>
      <c r="AH232">
        <f t="shared" si="37"/>
        <v>4.9500229000000004</v>
      </c>
    </row>
    <row r="233" spans="1:34" x14ac:dyDescent="0.25">
      <c r="A233" s="10" t="str">
        <f>Revenue!A234</f>
        <v>P0020</v>
      </c>
      <c r="B233" s="10" t="str">
        <f>Revenue!B234</f>
        <v>May</v>
      </c>
      <c r="C233" s="11" t="str">
        <f t="shared" si="31"/>
        <v>P0020|May</v>
      </c>
      <c r="D233" s="12">
        <f>Revenue!J234</f>
        <v>775.56959999999992</v>
      </c>
      <c r="E233" s="13">
        <f>_xlfn.XLOOKUP($C233,ExpensesTbl[Key],ExpensesTbl[Total Operating Expenses])</f>
        <v>513.0300000000002</v>
      </c>
      <c r="F233" s="13">
        <f t="shared" si="32"/>
        <v>262.53959999999972</v>
      </c>
      <c r="G233" s="11" t="str">
        <f>_xlfn.XLOOKUP($A233,PropertiesTbl[Property ID],PropertiesTbl[Property Name])</f>
        <v>Timber Perch</v>
      </c>
      <c r="N233" s="10" t="str">
        <f>Properties!A234</f>
        <v>P0230</v>
      </c>
      <c r="O233" s="11" t="str">
        <f>_xlfn.XLOOKUP($N233,PropertiesTbl[Property ID],PropertiesTbl[Property Name])</f>
        <v>Whispering Getaway</v>
      </c>
      <c r="P233" s="13">
        <f>SUMIFS(CalcTbl[Total Revenue],CalcTbl[Property ID],$N233,CalcTbl[Month],IF(Dashboard!$C$3="All (Fiscal Year)","*",Dashboard!$C$3))</f>
        <v>37832.188300000002</v>
      </c>
      <c r="Q233" s="13">
        <f>SUMIFS(CalcTbl[Total Expenses],CalcTbl[Property ID],$N233,CalcTbl[Month],IF(Dashboard!$C$3="All (Fiscal Year)","*",Dashboard!$C$3))</f>
        <v>16816.079999999998</v>
      </c>
      <c r="R233" s="13">
        <f t="shared" si="33"/>
        <v>21016.108300000004</v>
      </c>
      <c r="S233" s="16">
        <f>_xlfn.XLOOKUP($N233,RatingsTbl[Property ID],RatingsTbl[Overall Rating])</f>
        <v>4.9433333333333342</v>
      </c>
      <c r="T233" s="23">
        <f t="shared" si="34"/>
        <v>60</v>
      </c>
      <c r="U233" s="23">
        <f t="shared" si="35"/>
        <v>89</v>
      </c>
      <c r="AG233" s="22">
        <f t="shared" si="36"/>
        <v>21016.108323000004</v>
      </c>
      <c r="AH233">
        <f t="shared" si="37"/>
        <v>4.9433563333333339</v>
      </c>
    </row>
    <row r="234" spans="1:34" x14ac:dyDescent="0.25">
      <c r="A234" s="10" t="str">
        <f>Revenue!A235</f>
        <v>P0020</v>
      </c>
      <c r="B234" s="10" t="str">
        <f>Revenue!B235</f>
        <v>Jun</v>
      </c>
      <c r="C234" s="11" t="str">
        <f t="shared" si="31"/>
        <v>P0020|Jun</v>
      </c>
      <c r="D234" s="12">
        <f>Revenue!J235</f>
        <v>834.93359999999996</v>
      </c>
      <c r="E234" s="13">
        <f>_xlfn.XLOOKUP($C234,ExpensesTbl[Key],ExpensesTbl[Total Operating Expenses])</f>
        <v>553.86999999999955</v>
      </c>
      <c r="F234" s="13">
        <f t="shared" si="32"/>
        <v>281.06360000000041</v>
      </c>
      <c r="G234" s="11" t="str">
        <f>_xlfn.XLOOKUP($A234,PropertiesTbl[Property ID],PropertiesTbl[Property Name])</f>
        <v>Timber Perch</v>
      </c>
      <c r="N234" s="10" t="str">
        <f>Properties!A235</f>
        <v>P0231</v>
      </c>
      <c r="O234" s="11" t="str">
        <f>_xlfn.XLOOKUP($N234,PropertiesTbl[Property ID],PropertiesTbl[Property Name])</f>
        <v>Sierra Escape</v>
      </c>
      <c r="P234" s="13">
        <f>SUMIFS(CalcTbl[Total Revenue],CalcTbl[Property ID],$N234,CalcTbl[Month],IF(Dashboard!$C$3="All (Fiscal Year)","*",Dashboard!$C$3))</f>
        <v>34199.709900000002</v>
      </c>
      <c r="Q234" s="13">
        <f>SUMIFS(CalcTbl[Total Expenses],CalcTbl[Property ID],$N234,CalcTbl[Month],IF(Dashboard!$C$3="All (Fiscal Year)","*",Dashboard!$C$3))</f>
        <v>13974.590000000004</v>
      </c>
      <c r="R234" s="13">
        <f t="shared" si="33"/>
        <v>20225.119899999998</v>
      </c>
      <c r="S234" s="16">
        <f>_xlfn.XLOOKUP($N234,RatingsTbl[Property ID],RatingsTbl[Overall Rating])</f>
        <v>4.9633333333333338</v>
      </c>
      <c r="T234" s="23">
        <f t="shared" si="34"/>
        <v>67</v>
      </c>
      <c r="U234" s="23">
        <f t="shared" si="35"/>
        <v>21</v>
      </c>
      <c r="AG234" s="22">
        <f t="shared" si="36"/>
        <v>20225.119923099999</v>
      </c>
      <c r="AH234">
        <f t="shared" si="37"/>
        <v>4.9633564333333338</v>
      </c>
    </row>
    <row r="235" spans="1:34" x14ac:dyDescent="0.25">
      <c r="A235" s="10" t="str">
        <f>Revenue!A236</f>
        <v>P0020</v>
      </c>
      <c r="B235" s="10" t="str">
        <f>Revenue!B236</f>
        <v>Jul</v>
      </c>
      <c r="C235" s="11" t="str">
        <f t="shared" si="31"/>
        <v>P0020|Jul</v>
      </c>
      <c r="D235" s="12">
        <f>Revenue!J236</f>
        <v>1258.9576</v>
      </c>
      <c r="E235" s="13">
        <f>_xlfn.XLOOKUP($C235,ExpensesTbl[Key],ExpensesTbl[Total Operating Expenses])</f>
        <v>898.32000000000016</v>
      </c>
      <c r="F235" s="13">
        <f t="shared" si="32"/>
        <v>360.63759999999979</v>
      </c>
      <c r="G235" s="11" t="str">
        <f>_xlfn.XLOOKUP($A235,PropertiesTbl[Property ID],PropertiesTbl[Property Name])</f>
        <v>Timber Perch</v>
      </c>
      <c r="N235" s="10" t="str">
        <f>Properties!A236</f>
        <v>P0232</v>
      </c>
      <c r="O235" s="11" t="str">
        <f>_xlfn.XLOOKUP($N235,PropertiesTbl[Property ID],PropertiesTbl[Property Name])</f>
        <v>Mountain Manor</v>
      </c>
      <c r="P235" s="13">
        <f>SUMIFS(CalcTbl[Total Revenue],CalcTbl[Property ID],$N235,CalcTbl[Month],IF(Dashboard!$C$3="All (Fiscal Year)","*",Dashboard!$C$3))</f>
        <v>20439.308700000001</v>
      </c>
      <c r="Q235" s="13">
        <f>SUMIFS(CalcTbl[Total Expenses],CalcTbl[Property ID],$N235,CalcTbl[Month],IF(Dashboard!$C$3="All (Fiscal Year)","*",Dashboard!$C$3))</f>
        <v>10302.279999999999</v>
      </c>
      <c r="R235" s="13">
        <f t="shared" si="33"/>
        <v>10137.028700000003</v>
      </c>
      <c r="S235" s="16">
        <f>_xlfn.XLOOKUP($N235,RatingsTbl[Property ID],RatingsTbl[Overall Rating])</f>
        <v>4.9283333333333337</v>
      </c>
      <c r="T235" s="23">
        <f t="shared" si="34"/>
        <v>241</v>
      </c>
      <c r="U235" s="23">
        <f t="shared" si="35"/>
        <v>160</v>
      </c>
      <c r="AG235" s="22">
        <f t="shared" si="36"/>
        <v>10137.028723200003</v>
      </c>
      <c r="AH235">
        <f t="shared" si="37"/>
        <v>4.9283565333333339</v>
      </c>
    </row>
    <row r="236" spans="1:34" x14ac:dyDescent="0.25">
      <c r="A236" s="10" t="str">
        <f>Revenue!A237</f>
        <v>P0020</v>
      </c>
      <c r="B236" s="10" t="str">
        <f>Revenue!B237</f>
        <v>Aug</v>
      </c>
      <c r="C236" s="11" t="str">
        <f t="shared" si="31"/>
        <v>P0020|Aug</v>
      </c>
      <c r="D236" s="12">
        <f>Revenue!J237</f>
        <v>1298.5432999999998</v>
      </c>
      <c r="E236" s="13">
        <f>_xlfn.XLOOKUP($C236,ExpensesTbl[Key],ExpensesTbl[Total Operating Expenses])</f>
        <v>866.05</v>
      </c>
      <c r="F236" s="13">
        <f t="shared" si="32"/>
        <v>432.49329999999986</v>
      </c>
      <c r="G236" s="11" t="str">
        <f>_xlfn.XLOOKUP($A236,PropertiesTbl[Property ID],PropertiesTbl[Property Name])</f>
        <v>Timber Perch</v>
      </c>
      <c r="N236" s="10" t="str">
        <f>Properties!A237</f>
        <v>P0233</v>
      </c>
      <c r="O236" s="11" t="str">
        <f>_xlfn.XLOOKUP($N236,PropertiesTbl[Property ID],PropertiesTbl[Property Name])</f>
        <v>Sierra Haven</v>
      </c>
      <c r="P236" s="13">
        <f>SUMIFS(CalcTbl[Total Revenue],CalcTbl[Property ID],$N236,CalcTbl[Month],IF(Dashboard!$C$3="All (Fiscal Year)","*",Dashboard!$C$3))</f>
        <v>33575.403200000001</v>
      </c>
      <c r="Q236" s="13">
        <f>SUMIFS(CalcTbl[Total Expenses],CalcTbl[Property ID],$N236,CalcTbl[Month],IF(Dashboard!$C$3="All (Fiscal Year)","*",Dashboard!$C$3))</f>
        <v>16076.229999999996</v>
      </c>
      <c r="R236" s="13">
        <f t="shared" si="33"/>
        <v>17499.173200000005</v>
      </c>
      <c r="S236" s="16">
        <f>_xlfn.XLOOKUP($N236,RatingsTbl[Property ID],RatingsTbl[Overall Rating])</f>
        <v>4.915</v>
      </c>
      <c r="T236" s="23">
        <f t="shared" si="34"/>
        <v>95</v>
      </c>
      <c r="U236" s="23">
        <f t="shared" si="35"/>
        <v>215</v>
      </c>
      <c r="AG236" s="22">
        <f t="shared" si="36"/>
        <v>17499.173223300004</v>
      </c>
      <c r="AH236">
        <f t="shared" si="37"/>
        <v>4.9150232999999997</v>
      </c>
    </row>
    <row r="237" spans="1:34" x14ac:dyDescent="0.25">
      <c r="A237" s="10" t="str">
        <f>Revenue!A238</f>
        <v>P0020</v>
      </c>
      <c r="B237" s="10" t="str">
        <f>Revenue!B238</f>
        <v>Sep</v>
      </c>
      <c r="C237" s="11" t="str">
        <f t="shared" si="31"/>
        <v>P0020|Sep</v>
      </c>
      <c r="D237" s="12">
        <f>Revenue!J238</f>
        <v>779.71149999999989</v>
      </c>
      <c r="E237" s="13">
        <f>_xlfn.XLOOKUP($C237,ExpensesTbl[Key],ExpensesTbl[Total Operating Expenses])</f>
        <v>468.87999999999954</v>
      </c>
      <c r="F237" s="13">
        <f t="shared" si="32"/>
        <v>310.83150000000035</v>
      </c>
      <c r="G237" s="11" t="str">
        <f>_xlfn.XLOOKUP($A237,PropertiesTbl[Property ID],PropertiesTbl[Property Name])</f>
        <v>Timber Perch</v>
      </c>
      <c r="N237" s="10" t="str">
        <f>Properties!A238</f>
        <v>P0234</v>
      </c>
      <c r="O237" s="11" t="str">
        <f>_xlfn.XLOOKUP($N237,PropertiesTbl[Property ID],PropertiesTbl[Property Name])</f>
        <v>Rustic Villa</v>
      </c>
      <c r="P237" s="13">
        <f>SUMIFS(CalcTbl[Total Revenue],CalcTbl[Property ID],$N237,CalcTbl[Month],IF(Dashboard!$C$3="All (Fiscal Year)","*",Dashboard!$C$3))</f>
        <v>19070.121999999999</v>
      </c>
      <c r="Q237" s="13">
        <f>SUMIFS(CalcTbl[Total Expenses],CalcTbl[Property ID],$N237,CalcTbl[Month],IF(Dashboard!$C$3="All (Fiscal Year)","*",Dashboard!$C$3))</f>
        <v>10078.82</v>
      </c>
      <c r="R237" s="13">
        <f t="shared" si="33"/>
        <v>8991.3019999999997</v>
      </c>
      <c r="S237" s="16">
        <f>_xlfn.XLOOKUP($N237,RatingsTbl[Property ID],RatingsTbl[Overall Rating])</f>
        <v>4.9233333333333329</v>
      </c>
      <c r="T237" s="23">
        <f t="shared" si="34"/>
        <v>259</v>
      </c>
      <c r="U237" s="23">
        <f t="shared" si="35"/>
        <v>182</v>
      </c>
      <c r="AG237" s="22">
        <f t="shared" si="36"/>
        <v>8991.3020233999996</v>
      </c>
      <c r="AH237">
        <f t="shared" si="37"/>
        <v>4.9233567333333328</v>
      </c>
    </row>
    <row r="238" spans="1:34" x14ac:dyDescent="0.25">
      <c r="A238" s="10" t="str">
        <f>Revenue!A239</f>
        <v>P0020</v>
      </c>
      <c r="B238" s="10" t="str">
        <f>Revenue!B239</f>
        <v>Oct</v>
      </c>
      <c r="C238" s="11" t="str">
        <f t="shared" si="31"/>
        <v>P0020|Oct</v>
      </c>
      <c r="D238" s="12">
        <f>Revenue!J239</f>
        <v>686.03859999999997</v>
      </c>
      <c r="E238" s="13">
        <f>_xlfn.XLOOKUP($C238,ExpensesTbl[Key],ExpensesTbl[Total Operating Expenses])</f>
        <v>461.58000000000004</v>
      </c>
      <c r="F238" s="13">
        <f t="shared" si="32"/>
        <v>224.45859999999993</v>
      </c>
      <c r="G238" s="11" t="str">
        <f>_xlfn.XLOOKUP($A238,PropertiesTbl[Property ID],PropertiesTbl[Property Name])</f>
        <v>Timber Perch</v>
      </c>
      <c r="N238" s="10" t="str">
        <f>Properties!A239</f>
        <v>P0235</v>
      </c>
      <c r="O238" s="11" t="str">
        <f>_xlfn.XLOOKUP($N238,PropertiesTbl[Property ID],PropertiesTbl[Property Name])</f>
        <v>Copper Retreat</v>
      </c>
      <c r="P238" s="13">
        <f>SUMIFS(CalcTbl[Total Revenue],CalcTbl[Property ID],$N238,CalcTbl[Month],IF(Dashboard!$C$3="All (Fiscal Year)","*",Dashboard!$C$3))</f>
        <v>35797.217300000004</v>
      </c>
      <c r="Q238" s="13">
        <f>SUMIFS(CalcTbl[Total Expenses],CalcTbl[Property ID],$N238,CalcTbl[Month],IF(Dashboard!$C$3="All (Fiscal Year)","*",Dashboard!$C$3))</f>
        <v>16136.999999999998</v>
      </c>
      <c r="R238" s="13">
        <f t="shared" si="33"/>
        <v>19660.217300000004</v>
      </c>
      <c r="S238" s="16">
        <f>_xlfn.XLOOKUP($N238,RatingsTbl[Property ID],RatingsTbl[Overall Rating])</f>
        <v>4.91</v>
      </c>
      <c r="T238" s="23">
        <f t="shared" si="34"/>
        <v>74</v>
      </c>
      <c r="U238" s="23">
        <f t="shared" si="35"/>
        <v>233</v>
      </c>
      <c r="AG238" s="22">
        <f t="shared" si="36"/>
        <v>19660.217323500005</v>
      </c>
      <c r="AH238">
        <f t="shared" si="37"/>
        <v>4.9100235000000003</v>
      </c>
    </row>
    <row r="239" spans="1:34" x14ac:dyDescent="0.25">
      <c r="A239" s="10" t="str">
        <f>Revenue!A240</f>
        <v>P0020</v>
      </c>
      <c r="B239" s="10" t="str">
        <f>Revenue!B240</f>
        <v>Nov</v>
      </c>
      <c r="C239" s="11" t="str">
        <f t="shared" si="31"/>
        <v>P0020|Nov</v>
      </c>
      <c r="D239" s="12">
        <f>Revenue!J240</f>
        <v>1000.2392</v>
      </c>
      <c r="E239" s="13">
        <f>_xlfn.XLOOKUP($C239,ExpensesTbl[Key],ExpensesTbl[Total Operating Expenses])</f>
        <v>534.78999999999974</v>
      </c>
      <c r="F239" s="13">
        <f t="shared" si="32"/>
        <v>465.44920000000025</v>
      </c>
      <c r="G239" s="11" t="str">
        <f>_xlfn.XLOOKUP($A239,PropertiesTbl[Property ID],PropertiesTbl[Property Name])</f>
        <v>Timber Perch</v>
      </c>
      <c r="N239" s="10" t="str">
        <f>Properties!A240</f>
        <v>P0236</v>
      </c>
      <c r="O239" s="11" t="str">
        <f>_xlfn.XLOOKUP($N239,PropertiesTbl[Property ID],PropertiesTbl[Property Name])</f>
        <v>Starlight Landing</v>
      </c>
      <c r="P239" s="13">
        <f>SUMIFS(CalcTbl[Total Revenue],CalcTbl[Property ID],$N239,CalcTbl[Month],IF(Dashboard!$C$3="All (Fiscal Year)","*",Dashboard!$C$3))</f>
        <v>27838.260700000003</v>
      </c>
      <c r="Q239" s="13">
        <f>SUMIFS(CalcTbl[Total Expenses],CalcTbl[Property ID],$N239,CalcTbl[Month],IF(Dashboard!$C$3="All (Fiscal Year)","*",Dashboard!$C$3))</f>
        <v>13444.86</v>
      </c>
      <c r="R239" s="13">
        <f t="shared" si="33"/>
        <v>14393.400700000002</v>
      </c>
      <c r="S239" s="16">
        <f>_xlfn.XLOOKUP($N239,RatingsTbl[Property ID],RatingsTbl[Overall Rating])</f>
        <v>4.9416666666666664</v>
      </c>
      <c r="T239" s="23">
        <f t="shared" si="34"/>
        <v>142</v>
      </c>
      <c r="U239" s="23">
        <f t="shared" si="35"/>
        <v>101</v>
      </c>
      <c r="AG239" s="22">
        <f t="shared" si="36"/>
        <v>14393.400723600002</v>
      </c>
      <c r="AH239">
        <f t="shared" si="37"/>
        <v>4.941690266666666</v>
      </c>
    </row>
    <row r="240" spans="1:34" x14ac:dyDescent="0.25">
      <c r="A240" s="10" t="str">
        <f>Revenue!A241</f>
        <v>P0020</v>
      </c>
      <c r="B240" s="10" t="str">
        <f>Revenue!B241</f>
        <v>Dec</v>
      </c>
      <c r="C240" s="11" t="str">
        <f t="shared" si="31"/>
        <v>P0020|Dec</v>
      </c>
      <c r="D240" s="12">
        <f>Revenue!J241</f>
        <v>2727.1829999999995</v>
      </c>
      <c r="E240" s="13">
        <f>_xlfn.XLOOKUP($C240,ExpensesTbl[Key],ExpensesTbl[Total Operating Expenses])</f>
        <v>760.18000000000052</v>
      </c>
      <c r="F240" s="13">
        <f t="shared" si="32"/>
        <v>1967.002999999999</v>
      </c>
      <c r="G240" s="11" t="str">
        <f>_xlfn.XLOOKUP($A240,PropertiesTbl[Property ID],PropertiesTbl[Property Name])</f>
        <v>Timber Perch</v>
      </c>
      <c r="N240" s="10" t="str">
        <f>Properties!A241</f>
        <v>P0237</v>
      </c>
      <c r="O240" s="11" t="str">
        <f>_xlfn.XLOOKUP($N240,PropertiesTbl[Property ID],PropertiesTbl[Property Name])</f>
        <v>Frost Escape</v>
      </c>
      <c r="P240" s="13">
        <f>SUMIFS(CalcTbl[Total Revenue],CalcTbl[Property ID],$N240,CalcTbl[Month],IF(Dashboard!$C$3="All (Fiscal Year)","*",Dashboard!$C$3))</f>
        <v>19373.654399999999</v>
      </c>
      <c r="Q240" s="13">
        <f>SUMIFS(CalcTbl[Total Expenses],CalcTbl[Property ID],$N240,CalcTbl[Month],IF(Dashboard!$C$3="All (Fiscal Year)","*",Dashboard!$C$3))</f>
        <v>10130.410000000002</v>
      </c>
      <c r="R240" s="13">
        <f t="shared" si="33"/>
        <v>9243.2443999999978</v>
      </c>
      <c r="S240" s="16">
        <f>_xlfn.XLOOKUP($N240,RatingsTbl[Property ID],RatingsTbl[Overall Rating])</f>
        <v>4.9483333333333333</v>
      </c>
      <c r="T240" s="23">
        <f t="shared" si="34"/>
        <v>257</v>
      </c>
      <c r="U240" s="23">
        <f t="shared" si="35"/>
        <v>73</v>
      </c>
      <c r="AG240" s="22">
        <f t="shared" si="36"/>
        <v>9243.2444236999982</v>
      </c>
      <c r="AH240">
        <f t="shared" si="37"/>
        <v>4.9483570333333331</v>
      </c>
    </row>
    <row r="241" spans="1:34" x14ac:dyDescent="0.25">
      <c r="A241" s="10" t="str">
        <f>Revenue!A242</f>
        <v>P0020</v>
      </c>
      <c r="B241" s="10" t="str">
        <f>Revenue!B242</f>
        <v>Jan</v>
      </c>
      <c r="C241" s="11" t="str">
        <f t="shared" si="31"/>
        <v>P0020|Jan</v>
      </c>
      <c r="D241" s="12">
        <f>Revenue!J242</f>
        <v>2776.5075000000002</v>
      </c>
      <c r="E241" s="13">
        <f>_xlfn.XLOOKUP($C241,ExpensesTbl[Key],ExpensesTbl[Total Operating Expenses])</f>
        <v>748.64999999999975</v>
      </c>
      <c r="F241" s="13">
        <f t="shared" si="32"/>
        <v>2027.8575000000005</v>
      </c>
      <c r="G241" s="11" t="str">
        <f>_xlfn.XLOOKUP($A241,PropertiesTbl[Property ID],PropertiesTbl[Property Name])</f>
        <v>Timber Perch</v>
      </c>
      <c r="N241" s="10" t="str">
        <f>Properties!A242</f>
        <v>P0238</v>
      </c>
      <c r="O241" s="11" t="str">
        <f>_xlfn.XLOOKUP($N241,PropertiesTbl[Property ID],PropertiesTbl[Property Name])</f>
        <v>Sierra Hollow</v>
      </c>
      <c r="P241" s="13">
        <f>SUMIFS(CalcTbl[Total Revenue],CalcTbl[Property ID],$N241,CalcTbl[Month],IF(Dashboard!$C$3="All (Fiscal Year)","*",Dashboard!$C$3))</f>
        <v>27458.5736</v>
      </c>
      <c r="Q241" s="13">
        <f>SUMIFS(CalcTbl[Total Expenses],CalcTbl[Property ID],$N241,CalcTbl[Month],IF(Dashboard!$C$3="All (Fiscal Year)","*",Dashboard!$C$3))</f>
        <v>13458.430000000004</v>
      </c>
      <c r="R241" s="13">
        <f t="shared" si="33"/>
        <v>14000.143599999996</v>
      </c>
      <c r="S241" s="16">
        <f>_xlfn.XLOOKUP($N241,RatingsTbl[Property ID],RatingsTbl[Overall Rating])</f>
        <v>4.92</v>
      </c>
      <c r="T241" s="23">
        <f t="shared" si="34"/>
        <v>153</v>
      </c>
      <c r="U241" s="23">
        <f t="shared" si="35"/>
        <v>197</v>
      </c>
      <c r="AG241" s="22">
        <f t="shared" si="36"/>
        <v>14000.143623799995</v>
      </c>
      <c r="AH241">
        <f t="shared" si="37"/>
        <v>4.9200238000000001</v>
      </c>
    </row>
    <row r="242" spans="1:34" x14ac:dyDescent="0.25">
      <c r="A242" s="10" t="str">
        <f>Revenue!A243</f>
        <v>P0020</v>
      </c>
      <c r="B242" s="10" t="str">
        <f>Revenue!B243</f>
        <v>Feb</v>
      </c>
      <c r="C242" s="11" t="str">
        <f t="shared" si="31"/>
        <v>P0020|Feb</v>
      </c>
      <c r="D242" s="12">
        <f>Revenue!J243</f>
        <v>2342.3858</v>
      </c>
      <c r="E242" s="13">
        <f>_xlfn.XLOOKUP($C242,ExpensesTbl[Key],ExpensesTbl[Total Operating Expenses])</f>
        <v>696.88000000000022</v>
      </c>
      <c r="F242" s="13">
        <f t="shared" si="32"/>
        <v>1645.5057999999999</v>
      </c>
      <c r="G242" s="11" t="str">
        <f>_xlfn.XLOOKUP($A242,PropertiesTbl[Property ID],PropertiesTbl[Property Name])</f>
        <v>Timber Perch</v>
      </c>
      <c r="N242" s="10" t="str">
        <f>Properties!A243</f>
        <v>P0239</v>
      </c>
      <c r="O242" s="11" t="str">
        <f>_xlfn.XLOOKUP($N242,PropertiesTbl[Property ID],PropertiesTbl[Property Name])</f>
        <v>Aspen Manor</v>
      </c>
      <c r="P242" s="13">
        <f>SUMIFS(CalcTbl[Total Revenue],CalcTbl[Property ID],$N242,CalcTbl[Month],IF(Dashboard!$C$3="All (Fiscal Year)","*",Dashboard!$C$3))</f>
        <v>26618.128400000001</v>
      </c>
      <c r="Q242" s="13">
        <f>SUMIFS(CalcTbl[Total Expenses],CalcTbl[Property ID],$N242,CalcTbl[Month],IF(Dashboard!$C$3="All (Fiscal Year)","*",Dashboard!$C$3))</f>
        <v>13390.91</v>
      </c>
      <c r="R242" s="13">
        <f t="shared" si="33"/>
        <v>13227.218400000002</v>
      </c>
      <c r="S242" s="16">
        <f>_xlfn.XLOOKUP($N242,RatingsTbl[Property ID],RatingsTbl[Overall Rating])</f>
        <v>4.9200000000000008</v>
      </c>
      <c r="T242" s="23">
        <f t="shared" si="34"/>
        <v>175</v>
      </c>
      <c r="U242" s="23">
        <f t="shared" si="35"/>
        <v>196</v>
      </c>
      <c r="AG242" s="22">
        <f t="shared" si="36"/>
        <v>13227.218423900002</v>
      </c>
      <c r="AH242">
        <f t="shared" si="37"/>
        <v>4.9200239000000012</v>
      </c>
    </row>
    <row r="243" spans="1:34" x14ac:dyDescent="0.25">
      <c r="A243" s="10" t="str">
        <f>Revenue!A244</f>
        <v>P0020</v>
      </c>
      <c r="B243" s="10" t="str">
        <f>Revenue!B244</f>
        <v>Mar</v>
      </c>
      <c r="C243" s="11" t="str">
        <f t="shared" si="31"/>
        <v>P0020|Mar</v>
      </c>
      <c r="D243" s="12">
        <f>Revenue!J244</f>
        <v>1693.1084000000001</v>
      </c>
      <c r="E243" s="13">
        <f>_xlfn.XLOOKUP($C243,ExpensesTbl[Key],ExpensesTbl[Total Operating Expenses])</f>
        <v>619.81000000000017</v>
      </c>
      <c r="F243" s="13">
        <f t="shared" si="32"/>
        <v>1073.2983999999999</v>
      </c>
      <c r="G243" s="11" t="str">
        <f>_xlfn.XLOOKUP($A243,PropertiesTbl[Property ID],PropertiesTbl[Property Name])</f>
        <v>Timber Perch</v>
      </c>
      <c r="N243" s="10" t="str">
        <f>Properties!A244</f>
        <v>P0240</v>
      </c>
      <c r="O243" s="11" t="str">
        <f>_xlfn.XLOOKUP($N243,PropertiesTbl[Property ID],PropertiesTbl[Property Name])</f>
        <v>Lakeview Overlook</v>
      </c>
      <c r="P243" s="13">
        <f>SUMIFS(CalcTbl[Total Revenue],CalcTbl[Property ID],$N243,CalcTbl[Month],IF(Dashboard!$C$3="All (Fiscal Year)","*",Dashboard!$C$3))</f>
        <v>20036.408799999997</v>
      </c>
      <c r="Q243" s="13">
        <f>SUMIFS(CalcTbl[Total Expenses],CalcTbl[Property ID],$N243,CalcTbl[Month],IF(Dashboard!$C$3="All (Fiscal Year)","*",Dashboard!$C$3))</f>
        <v>9814.5600000000013</v>
      </c>
      <c r="R243" s="13">
        <f t="shared" si="33"/>
        <v>10221.848799999996</v>
      </c>
      <c r="S243" s="16">
        <f>_xlfn.XLOOKUP($N243,RatingsTbl[Property ID],RatingsTbl[Overall Rating])</f>
        <v>3.51</v>
      </c>
      <c r="T243" s="23">
        <f t="shared" si="34"/>
        <v>238</v>
      </c>
      <c r="U243" s="23">
        <f t="shared" si="35"/>
        <v>284</v>
      </c>
      <c r="AG243" s="22">
        <f t="shared" si="36"/>
        <v>10221.848823999997</v>
      </c>
      <c r="AH243">
        <f t="shared" si="37"/>
        <v>3.5100239999999996</v>
      </c>
    </row>
    <row r="244" spans="1:34" x14ac:dyDescent="0.25">
      <c r="A244" s="10" t="str">
        <f>Revenue!A245</f>
        <v>P0021</v>
      </c>
      <c r="B244" s="10" t="str">
        <f>Revenue!B245</f>
        <v>Apr</v>
      </c>
      <c r="C244" s="11" t="str">
        <f t="shared" si="31"/>
        <v>P0021|Apr</v>
      </c>
      <c r="D244" s="12">
        <f>Revenue!J245</f>
        <v>1166.1324</v>
      </c>
      <c r="E244" s="13">
        <f>_xlfn.XLOOKUP($C244,ExpensesTbl[Key],ExpensesTbl[Total Operating Expenses])</f>
        <v>642.58999999999958</v>
      </c>
      <c r="F244" s="13">
        <f t="shared" si="32"/>
        <v>523.54240000000038</v>
      </c>
      <c r="G244" s="11" t="str">
        <f>_xlfn.XLOOKUP($A244,PropertiesTbl[Property ID],PropertiesTbl[Property Name])</f>
        <v>Lakeview Den</v>
      </c>
      <c r="N244" s="10" t="str">
        <f>Properties!A245</f>
        <v>P0241</v>
      </c>
      <c r="O244" s="11" t="str">
        <f>_xlfn.XLOOKUP($N244,PropertiesTbl[Property ID],PropertiesTbl[Property Name])</f>
        <v>Golden Hollow</v>
      </c>
      <c r="P244" s="13">
        <f>SUMIFS(CalcTbl[Total Revenue],CalcTbl[Property ID],$N244,CalcTbl[Month],IF(Dashboard!$C$3="All (Fiscal Year)","*",Dashboard!$C$3))</f>
        <v>49814.352899999998</v>
      </c>
      <c r="Q244" s="13">
        <f>SUMIFS(CalcTbl[Total Expenses],CalcTbl[Property ID],$N244,CalcTbl[Month],IF(Dashboard!$C$3="All (Fiscal Year)","*",Dashboard!$C$3))</f>
        <v>20190.8</v>
      </c>
      <c r="R244" s="13">
        <f t="shared" si="33"/>
        <v>29623.552899999999</v>
      </c>
      <c r="S244" s="16">
        <f>_xlfn.XLOOKUP($N244,RatingsTbl[Property ID],RatingsTbl[Overall Rating])</f>
        <v>4.9366666666666674</v>
      </c>
      <c r="T244" s="23">
        <f t="shared" si="34"/>
        <v>15</v>
      </c>
      <c r="U244" s="23">
        <f t="shared" si="35"/>
        <v>121</v>
      </c>
      <c r="AG244" s="22">
        <f t="shared" si="36"/>
        <v>29623.5529241</v>
      </c>
      <c r="AH244">
        <f t="shared" si="37"/>
        <v>4.9366907666666675</v>
      </c>
    </row>
    <row r="245" spans="1:34" x14ac:dyDescent="0.25">
      <c r="A245" s="10" t="str">
        <f>Revenue!A246</f>
        <v>P0021</v>
      </c>
      <c r="B245" s="10" t="str">
        <f>Revenue!B246</f>
        <v>May</v>
      </c>
      <c r="C245" s="11" t="str">
        <f t="shared" si="31"/>
        <v>P0021|May</v>
      </c>
      <c r="D245" s="12">
        <f>Revenue!J246</f>
        <v>1305.8027</v>
      </c>
      <c r="E245" s="13">
        <f>_xlfn.XLOOKUP($C245,ExpensesTbl[Key],ExpensesTbl[Total Operating Expenses])</f>
        <v>961.43000000000029</v>
      </c>
      <c r="F245" s="13">
        <f t="shared" si="32"/>
        <v>344.37269999999967</v>
      </c>
      <c r="G245" s="11" t="str">
        <f>_xlfn.XLOOKUP($A245,PropertiesTbl[Property ID],PropertiesTbl[Property Name])</f>
        <v>Lakeview Den</v>
      </c>
      <c r="N245" s="10" t="str">
        <f>Properties!A246</f>
        <v>P0242</v>
      </c>
      <c r="O245" s="11" t="str">
        <f>_xlfn.XLOOKUP($N245,PropertiesTbl[Property ID],PropertiesTbl[Property Name])</f>
        <v>Frost Refuge</v>
      </c>
      <c r="P245" s="13">
        <f>SUMIFS(CalcTbl[Total Revenue],CalcTbl[Property ID],$N245,CalcTbl[Month],IF(Dashboard!$C$3="All (Fiscal Year)","*",Dashboard!$C$3))</f>
        <v>24509.712899999999</v>
      </c>
      <c r="Q245" s="13">
        <f>SUMIFS(CalcTbl[Total Expenses],CalcTbl[Property ID],$N245,CalcTbl[Month],IF(Dashboard!$C$3="All (Fiscal Year)","*",Dashboard!$C$3))</f>
        <v>12391.089999999998</v>
      </c>
      <c r="R245" s="13">
        <f t="shared" si="33"/>
        <v>12118.6229</v>
      </c>
      <c r="S245" s="16">
        <f>_xlfn.XLOOKUP($N245,RatingsTbl[Property ID],RatingsTbl[Overall Rating])</f>
        <v>3.561666666666667</v>
      </c>
      <c r="T245" s="23">
        <f t="shared" si="34"/>
        <v>204</v>
      </c>
      <c r="U245" s="23">
        <f t="shared" si="35"/>
        <v>282</v>
      </c>
      <c r="AG245" s="22">
        <f t="shared" si="36"/>
        <v>12118.622924200001</v>
      </c>
      <c r="AH245">
        <f t="shared" si="37"/>
        <v>3.5616908666666669</v>
      </c>
    </row>
    <row r="246" spans="1:34" x14ac:dyDescent="0.25">
      <c r="A246" s="10" t="str">
        <f>Revenue!A247</f>
        <v>P0021</v>
      </c>
      <c r="B246" s="10" t="str">
        <f>Revenue!B247</f>
        <v>Jun</v>
      </c>
      <c r="C246" s="11" t="str">
        <f t="shared" si="31"/>
        <v>P0021|Jun</v>
      </c>
      <c r="D246" s="12">
        <f>Revenue!J247</f>
        <v>1408.3608000000002</v>
      </c>
      <c r="E246" s="13">
        <f>_xlfn.XLOOKUP($C246,ExpensesTbl[Key],ExpensesTbl[Total Operating Expenses])</f>
        <v>1072.1899999999996</v>
      </c>
      <c r="F246" s="13">
        <f t="shared" si="32"/>
        <v>336.17080000000055</v>
      </c>
      <c r="G246" s="11" t="str">
        <f>_xlfn.XLOOKUP($A246,PropertiesTbl[Property ID],PropertiesTbl[Property Name])</f>
        <v>Lakeview Den</v>
      </c>
      <c r="N246" s="10" t="str">
        <f>Properties!A247</f>
        <v>P0243</v>
      </c>
      <c r="O246" s="11" t="str">
        <f>_xlfn.XLOOKUP($N246,PropertiesTbl[Property ID],PropertiesTbl[Property Name])</f>
        <v>Sierra Getaway</v>
      </c>
      <c r="P246" s="13">
        <f>SUMIFS(CalcTbl[Total Revenue],CalcTbl[Property ID],$N246,CalcTbl[Month],IF(Dashboard!$C$3="All (Fiscal Year)","*",Dashboard!$C$3))</f>
        <v>45083.528299999998</v>
      </c>
      <c r="Q246" s="13">
        <f>SUMIFS(CalcTbl[Total Expenses],CalcTbl[Property ID],$N246,CalcTbl[Month],IF(Dashboard!$C$3="All (Fiscal Year)","*",Dashboard!$C$3))</f>
        <v>19757.719999999994</v>
      </c>
      <c r="R246" s="13">
        <f t="shared" si="33"/>
        <v>25325.808300000004</v>
      </c>
      <c r="S246" s="16">
        <f>_xlfn.XLOOKUP($N246,RatingsTbl[Property ID],RatingsTbl[Overall Rating])</f>
        <v>4.958333333333333</v>
      </c>
      <c r="T246" s="23">
        <f t="shared" si="34"/>
        <v>27</v>
      </c>
      <c r="U246" s="23">
        <f t="shared" si="35"/>
        <v>30</v>
      </c>
      <c r="AG246" s="22">
        <f t="shared" si="36"/>
        <v>25325.808324300004</v>
      </c>
      <c r="AH246">
        <f t="shared" si="37"/>
        <v>4.9583576333333328</v>
      </c>
    </row>
    <row r="247" spans="1:34" x14ac:dyDescent="0.25">
      <c r="A247" s="10" t="str">
        <f>Revenue!A248</f>
        <v>P0021</v>
      </c>
      <c r="B247" s="10" t="str">
        <f>Revenue!B248</f>
        <v>Jul</v>
      </c>
      <c r="C247" s="11" t="str">
        <f t="shared" si="31"/>
        <v>P0021|Jul</v>
      </c>
      <c r="D247" s="12">
        <f>Revenue!J248</f>
        <v>2320.8777999999998</v>
      </c>
      <c r="E247" s="13">
        <f>_xlfn.XLOOKUP($C247,ExpensesTbl[Key],ExpensesTbl[Total Operating Expenses])</f>
        <v>2028.3599999999997</v>
      </c>
      <c r="F247" s="13">
        <f t="shared" si="32"/>
        <v>292.51780000000008</v>
      </c>
      <c r="G247" s="11" t="str">
        <f>_xlfn.XLOOKUP($A247,PropertiesTbl[Property ID],PropertiesTbl[Property Name])</f>
        <v>Lakeview Den</v>
      </c>
      <c r="N247" s="10" t="str">
        <f>Properties!A248</f>
        <v>P0244</v>
      </c>
      <c r="O247" s="11" t="str">
        <f>_xlfn.XLOOKUP($N247,PropertiesTbl[Property ID],PropertiesTbl[Property Name])</f>
        <v>Silver Escape</v>
      </c>
      <c r="P247" s="13">
        <f>SUMIFS(CalcTbl[Total Revenue],CalcTbl[Property ID],$N247,CalcTbl[Month],IF(Dashboard!$C$3="All (Fiscal Year)","*",Dashboard!$C$3))</f>
        <v>32890.58</v>
      </c>
      <c r="Q247" s="13">
        <f>SUMIFS(CalcTbl[Total Expenses],CalcTbl[Property ID],$N247,CalcTbl[Month],IF(Dashboard!$C$3="All (Fiscal Year)","*",Dashboard!$C$3))</f>
        <v>15796.77</v>
      </c>
      <c r="R247" s="13">
        <f t="shared" si="33"/>
        <v>17093.810000000001</v>
      </c>
      <c r="S247" s="16">
        <f>_xlfn.XLOOKUP($N247,RatingsTbl[Property ID],RatingsTbl[Overall Rating])</f>
        <v>4.9300000000000006</v>
      </c>
      <c r="T247" s="23">
        <f t="shared" si="34"/>
        <v>102</v>
      </c>
      <c r="U247" s="23">
        <f t="shared" si="35"/>
        <v>152</v>
      </c>
      <c r="AG247" s="22">
        <f t="shared" si="36"/>
        <v>17093.810024400002</v>
      </c>
      <c r="AH247">
        <f t="shared" si="37"/>
        <v>4.9300244000000006</v>
      </c>
    </row>
    <row r="248" spans="1:34" x14ac:dyDescent="0.25">
      <c r="A248" s="10" t="str">
        <f>Revenue!A249</f>
        <v>P0021</v>
      </c>
      <c r="B248" s="10" t="str">
        <f>Revenue!B249</f>
        <v>Aug</v>
      </c>
      <c r="C248" s="11" t="str">
        <f t="shared" si="31"/>
        <v>P0021|Aug</v>
      </c>
      <c r="D248" s="12">
        <f>Revenue!J249</f>
        <v>2376.1484</v>
      </c>
      <c r="E248" s="13">
        <f>_xlfn.XLOOKUP($C248,ExpensesTbl[Key],ExpensesTbl[Total Operating Expenses])</f>
        <v>1927.0899999999997</v>
      </c>
      <c r="F248" s="13">
        <f t="shared" si="32"/>
        <v>449.05840000000035</v>
      </c>
      <c r="G248" s="11" t="str">
        <f>_xlfn.XLOOKUP($A248,PropertiesTbl[Property ID],PropertiesTbl[Property Name])</f>
        <v>Lakeview Den</v>
      </c>
      <c r="N248" s="10" t="str">
        <f>Properties!A249</f>
        <v>P0245</v>
      </c>
      <c r="O248" s="11" t="str">
        <f>_xlfn.XLOOKUP($N248,PropertiesTbl[Property ID],PropertiesTbl[Property Name])</f>
        <v>Aspen House</v>
      </c>
      <c r="P248" s="13">
        <f>SUMIFS(CalcTbl[Total Revenue],CalcTbl[Property ID],$N248,CalcTbl[Month],IF(Dashboard!$C$3="All (Fiscal Year)","*",Dashboard!$C$3))</f>
        <v>15191.068899999998</v>
      </c>
      <c r="Q248" s="13">
        <f>SUMIFS(CalcTbl[Total Expenses],CalcTbl[Property ID],$N248,CalcTbl[Month],IF(Dashboard!$C$3="All (Fiscal Year)","*",Dashboard!$C$3))</f>
        <v>7528.5600000000013</v>
      </c>
      <c r="R248" s="13">
        <f t="shared" si="33"/>
        <v>7662.5088999999971</v>
      </c>
      <c r="S248" s="16">
        <f>_xlfn.XLOOKUP($N248,RatingsTbl[Property ID],RatingsTbl[Overall Rating])</f>
        <v>4.9349999999999996</v>
      </c>
      <c r="T248" s="23">
        <f t="shared" si="34"/>
        <v>279</v>
      </c>
      <c r="U248" s="23">
        <f t="shared" si="35"/>
        <v>133</v>
      </c>
      <c r="AG248" s="22">
        <f t="shared" si="36"/>
        <v>7662.5089244999972</v>
      </c>
      <c r="AH248">
        <f t="shared" si="37"/>
        <v>4.9350244999999999</v>
      </c>
    </row>
    <row r="249" spans="1:34" x14ac:dyDescent="0.25">
      <c r="A249" s="10" t="str">
        <f>Revenue!A250</f>
        <v>P0021</v>
      </c>
      <c r="B249" s="10" t="str">
        <f>Revenue!B250</f>
        <v>Sep</v>
      </c>
      <c r="C249" s="11" t="str">
        <f t="shared" si="31"/>
        <v>P0021|Sep</v>
      </c>
      <c r="D249" s="12">
        <f>Revenue!J250</f>
        <v>1403.2392</v>
      </c>
      <c r="E249" s="13">
        <f>_xlfn.XLOOKUP($C249,ExpensesTbl[Key],ExpensesTbl[Total Operating Expenses])</f>
        <v>849.75</v>
      </c>
      <c r="F249" s="13">
        <f t="shared" si="32"/>
        <v>553.48919999999998</v>
      </c>
      <c r="G249" s="11" t="str">
        <f>_xlfn.XLOOKUP($A249,PropertiesTbl[Property ID],PropertiesTbl[Property Name])</f>
        <v>Lakeview Den</v>
      </c>
      <c r="N249" s="10" t="str">
        <f>Properties!A250</f>
        <v>P0246</v>
      </c>
      <c r="O249" s="11" t="str">
        <f>_xlfn.XLOOKUP($N249,PropertiesTbl[Property ID],PropertiesTbl[Property Name])</f>
        <v>Bearpaw Hideaway</v>
      </c>
      <c r="P249" s="13">
        <f>SUMIFS(CalcTbl[Total Revenue],CalcTbl[Property ID],$N249,CalcTbl[Month],IF(Dashboard!$C$3="All (Fiscal Year)","*",Dashboard!$C$3))</f>
        <v>32195.520099999998</v>
      </c>
      <c r="Q249" s="13">
        <f>SUMIFS(CalcTbl[Total Expenses],CalcTbl[Property ID],$N249,CalcTbl[Month],IF(Dashboard!$C$3="All (Fiscal Year)","*",Dashboard!$C$3))</f>
        <v>13339.810000000001</v>
      </c>
      <c r="R249" s="13">
        <f t="shared" si="33"/>
        <v>18855.710099999997</v>
      </c>
      <c r="S249" s="16">
        <f>_xlfn.XLOOKUP($N249,RatingsTbl[Property ID],RatingsTbl[Overall Rating])</f>
        <v>4.9783333333333335</v>
      </c>
      <c r="T249" s="23">
        <f t="shared" si="34"/>
        <v>85</v>
      </c>
      <c r="U249" s="23">
        <f t="shared" si="35"/>
        <v>6</v>
      </c>
      <c r="AG249" s="22">
        <f t="shared" si="36"/>
        <v>18855.710124599998</v>
      </c>
      <c r="AH249">
        <f t="shared" si="37"/>
        <v>4.9783579333333332</v>
      </c>
    </row>
    <row r="250" spans="1:34" x14ac:dyDescent="0.25">
      <c r="A250" s="10" t="str">
        <f>Revenue!A251</f>
        <v>P0021</v>
      </c>
      <c r="B250" s="10" t="str">
        <f>Revenue!B251</f>
        <v>Oct</v>
      </c>
      <c r="C250" s="11" t="str">
        <f t="shared" si="31"/>
        <v>P0021|Oct</v>
      </c>
      <c r="D250" s="12">
        <f>Revenue!J251</f>
        <v>1378.2520000000002</v>
      </c>
      <c r="E250" s="13">
        <f>_xlfn.XLOOKUP($C250,ExpensesTbl[Key],ExpensesTbl[Total Operating Expenses])</f>
        <v>757.55000000000041</v>
      </c>
      <c r="F250" s="13">
        <f t="shared" si="32"/>
        <v>620.70199999999977</v>
      </c>
      <c r="G250" s="11" t="str">
        <f>_xlfn.XLOOKUP($A250,PropertiesTbl[Property ID],PropertiesTbl[Property Name])</f>
        <v>Lakeview Den</v>
      </c>
      <c r="N250" s="10" t="str">
        <f>Properties!A251</f>
        <v>P0247</v>
      </c>
      <c r="O250" s="11" t="str">
        <f>_xlfn.XLOOKUP($N250,PropertiesTbl[Property ID],PropertiesTbl[Property Name])</f>
        <v>Meadow Villa</v>
      </c>
      <c r="P250" s="13">
        <f>SUMIFS(CalcTbl[Total Revenue],CalcTbl[Property ID],$N250,CalcTbl[Month],IF(Dashboard!$C$3="All (Fiscal Year)","*",Dashboard!$C$3))</f>
        <v>36567.796800000004</v>
      </c>
      <c r="Q250" s="13">
        <f>SUMIFS(CalcTbl[Total Expenses],CalcTbl[Property ID],$N250,CalcTbl[Month],IF(Dashboard!$C$3="All (Fiscal Year)","*",Dashboard!$C$3))</f>
        <v>10100.779999999999</v>
      </c>
      <c r="R250" s="13">
        <f t="shared" si="33"/>
        <v>26467.016800000005</v>
      </c>
      <c r="S250" s="16">
        <f>_xlfn.XLOOKUP($N250,RatingsTbl[Property ID],RatingsTbl[Overall Rating])</f>
        <v>4.9266666666666667</v>
      </c>
      <c r="T250" s="23">
        <f t="shared" si="34"/>
        <v>23</v>
      </c>
      <c r="U250" s="23">
        <f t="shared" si="35"/>
        <v>165</v>
      </c>
      <c r="AG250" s="22">
        <f t="shared" si="36"/>
        <v>26467.016824700004</v>
      </c>
      <c r="AH250">
        <f t="shared" si="37"/>
        <v>4.9266913666666667</v>
      </c>
    </row>
    <row r="251" spans="1:34" x14ac:dyDescent="0.25">
      <c r="A251" s="10" t="str">
        <f>Revenue!A252</f>
        <v>P0021</v>
      </c>
      <c r="B251" s="10" t="str">
        <f>Revenue!B252</f>
        <v>Nov</v>
      </c>
      <c r="C251" s="11" t="str">
        <f t="shared" si="31"/>
        <v>P0021|Nov</v>
      </c>
      <c r="D251" s="12">
        <f>Revenue!J252</f>
        <v>1565.3253999999999</v>
      </c>
      <c r="E251" s="13">
        <f>_xlfn.XLOOKUP($C251,ExpensesTbl[Key],ExpensesTbl[Total Operating Expenses])</f>
        <v>824.56999999999994</v>
      </c>
      <c r="F251" s="13">
        <f t="shared" si="32"/>
        <v>740.75540000000001</v>
      </c>
      <c r="G251" s="11" t="str">
        <f>_xlfn.XLOOKUP($A251,PropertiesTbl[Property ID],PropertiesTbl[Property Name])</f>
        <v>Lakeview Den</v>
      </c>
      <c r="N251" s="10" t="str">
        <f>Properties!A252</f>
        <v>P0248</v>
      </c>
      <c r="O251" s="11" t="str">
        <f>_xlfn.XLOOKUP($N251,PropertiesTbl[Property ID],PropertiesTbl[Property Name])</f>
        <v>Cedar Hideaway</v>
      </c>
      <c r="P251" s="13">
        <f>SUMIFS(CalcTbl[Total Revenue],CalcTbl[Property ID],$N251,CalcTbl[Month],IF(Dashboard!$C$3="All (Fiscal Year)","*",Dashboard!$C$3))</f>
        <v>31199.538599999996</v>
      </c>
      <c r="Q251" s="13">
        <f>SUMIFS(CalcTbl[Total Expenses],CalcTbl[Property ID],$N251,CalcTbl[Month],IF(Dashboard!$C$3="All (Fiscal Year)","*",Dashboard!$C$3))</f>
        <v>15985.15</v>
      </c>
      <c r="R251" s="13">
        <f t="shared" si="33"/>
        <v>15214.388599999997</v>
      </c>
      <c r="S251" s="16">
        <f>_xlfn.XLOOKUP($N251,RatingsTbl[Property ID],RatingsTbl[Overall Rating])</f>
        <v>4.9333333333333327</v>
      </c>
      <c r="T251" s="23">
        <f t="shared" si="34"/>
        <v>127</v>
      </c>
      <c r="U251" s="23">
        <f t="shared" si="35"/>
        <v>139</v>
      </c>
      <c r="AG251" s="22">
        <f t="shared" si="36"/>
        <v>15214.388624799996</v>
      </c>
      <c r="AH251">
        <f t="shared" si="37"/>
        <v>4.933358133333333</v>
      </c>
    </row>
    <row r="252" spans="1:34" x14ac:dyDescent="0.25">
      <c r="A252" s="10" t="str">
        <f>Revenue!A253</f>
        <v>P0021</v>
      </c>
      <c r="B252" s="10" t="str">
        <f>Revenue!B253</f>
        <v>Dec</v>
      </c>
      <c r="C252" s="11" t="str">
        <f t="shared" si="31"/>
        <v>P0021|Dec</v>
      </c>
      <c r="D252" s="12">
        <f>Revenue!J253</f>
        <v>4939.8074999999999</v>
      </c>
      <c r="E252" s="13">
        <f>_xlfn.XLOOKUP($C252,ExpensesTbl[Key],ExpensesTbl[Total Operating Expenses])</f>
        <v>1179.3300000000002</v>
      </c>
      <c r="F252" s="13">
        <f t="shared" si="32"/>
        <v>3760.4775</v>
      </c>
      <c r="G252" s="11" t="str">
        <f>_xlfn.XLOOKUP($A252,PropertiesTbl[Property ID],PropertiesTbl[Property Name])</f>
        <v>Lakeview Den</v>
      </c>
      <c r="N252" s="10" t="str">
        <f>Properties!A253</f>
        <v>P0249</v>
      </c>
      <c r="O252" s="11" t="str">
        <f>_xlfn.XLOOKUP($N252,PropertiesTbl[Property ID],PropertiesTbl[Property Name])</f>
        <v>Whispering Cottage</v>
      </c>
      <c r="P252" s="13">
        <f>SUMIFS(CalcTbl[Total Revenue],CalcTbl[Property ID],$N252,CalcTbl[Month],IF(Dashboard!$C$3="All (Fiscal Year)","*",Dashboard!$C$3))</f>
        <v>28759.217500000002</v>
      </c>
      <c r="Q252" s="13">
        <f>SUMIFS(CalcTbl[Total Expenses],CalcTbl[Property ID],$N252,CalcTbl[Month],IF(Dashboard!$C$3="All (Fiscal Year)","*",Dashboard!$C$3))</f>
        <v>13349.03</v>
      </c>
      <c r="R252" s="13">
        <f t="shared" si="33"/>
        <v>15410.187500000002</v>
      </c>
      <c r="S252" s="16">
        <f>_xlfn.XLOOKUP($N252,RatingsTbl[Property ID],RatingsTbl[Overall Rating])</f>
        <v>4.9616666666666669</v>
      </c>
      <c r="T252" s="23">
        <f t="shared" si="34"/>
        <v>124</v>
      </c>
      <c r="U252" s="23">
        <f t="shared" si="35"/>
        <v>25</v>
      </c>
      <c r="AG252" s="22">
        <f t="shared" si="36"/>
        <v>15410.187524900002</v>
      </c>
      <c r="AH252">
        <f t="shared" si="37"/>
        <v>4.9616915666666666</v>
      </c>
    </row>
    <row r="253" spans="1:34" x14ac:dyDescent="0.25">
      <c r="A253" s="10" t="str">
        <f>Revenue!A254</f>
        <v>P0021</v>
      </c>
      <c r="B253" s="10" t="str">
        <f>Revenue!B254</f>
        <v>Jan</v>
      </c>
      <c r="C253" s="11" t="str">
        <f t="shared" si="31"/>
        <v>P0021|Jan</v>
      </c>
      <c r="D253" s="12">
        <f>Revenue!J254</f>
        <v>4634.0925999999999</v>
      </c>
      <c r="E253" s="13">
        <f>_xlfn.XLOOKUP($C253,ExpensesTbl[Key],ExpensesTbl[Total Operating Expenses])</f>
        <v>1205.2599999999995</v>
      </c>
      <c r="F253" s="13">
        <f t="shared" si="32"/>
        <v>3428.8326000000006</v>
      </c>
      <c r="G253" s="11" t="str">
        <f>_xlfn.XLOOKUP($A253,PropertiesTbl[Property ID],PropertiesTbl[Property Name])</f>
        <v>Lakeview Den</v>
      </c>
      <c r="N253" s="10" t="str">
        <f>Properties!A254</f>
        <v>P0250</v>
      </c>
      <c r="O253" s="11" t="str">
        <f>_xlfn.XLOOKUP($N253,PropertiesTbl[Property ID],PropertiesTbl[Property Name])</f>
        <v>Ridge Haven</v>
      </c>
      <c r="P253" s="13">
        <f>SUMIFS(CalcTbl[Total Revenue],CalcTbl[Property ID],$N253,CalcTbl[Month],IF(Dashboard!$C$3="All (Fiscal Year)","*",Dashboard!$C$3))</f>
        <v>24487.9267</v>
      </c>
      <c r="Q253" s="13">
        <f>SUMIFS(CalcTbl[Total Expenses],CalcTbl[Property ID],$N253,CalcTbl[Month],IF(Dashboard!$C$3="All (Fiscal Year)","*",Dashboard!$C$3))</f>
        <v>12691.14</v>
      </c>
      <c r="R253" s="13">
        <f t="shared" si="33"/>
        <v>11796.786700000001</v>
      </c>
      <c r="S253" s="16">
        <f>_xlfn.XLOOKUP($N253,RatingsTbl[Property ID],RatingsTbl[Overall Rating])</f>
        <v>4.3233333333333333</v>
      </c>
      <c r="T253" s="23">
        <f t="shared" si="34"/>
        <v>211</v>
      </c>
      <c r="U253" s="23">
        <f t="shared" si="35"/>
        <v>278</v>
      </c>
      <c r="AG253" s="22">
        <f t="shared" si="36"/>
        <v>11796.786725</v>
      </c>
      <c r="AH253">
        <f t="shared" si="37"/>
        <v>4.3233583333333332</v>
      </c>
    </row>
    <row r="254" spans="1:34" x14ac:dyDescent="0.25">
      <c r="A254" s="10" t="str">
        <f>Revenue!A255</f>
        <v>P0021</v>
      </c>
      <c r="B254" s="10" t="str">
        <f>Revenue!B255</f>
        <v>Feb</v>
      </c>
      <c r="C254" s="11" t="str">
        <f t="shared" si="31"/>
        <v>P0021|Feb</v>
      </c>
      <c r="D254" s="12">
        <f>Revenue!J255</f>
        <v>3613.5563999999999</v>
      </c>
      <c r="E254" s="13">
        <f>_xlfn.XLOOKUP($C254,ExpensesTbl[Key],ExpensesTbl[Total Operating Expenses])</f>
        <v>1083.56</v>
      </c>
      <c r="F254" s="13">
        <f t="shared" si="32"/>
        <v>2529.9964</v>
      </c>
      <c r="G254" s="11" t="str">
        <f>_xlfn.XLOOKUP($A254,PropertiesTbl[Property ID],PropertiesTbl[Property Name])</f>
        <v>Lakeview Den</v>
      </c>
      <c r="N254" s="10" t="str">
        <f>Properties!A255</f>
        <v>P0251</v>
      </c>
      <c r="O254" s="11" t="str">
        <f>_xlfn.XLOOKUP($N254,PropertiesTbl[Property ID],PropertiesTbl[Property Name])</f>
        <v>Cedar Cabin</v>
      </c>
      <c r="P254" s="13">
        <f>SUMIFS(CalcTbl[Total Revenue],CalcTbl[Property ID],$N254,CalcTbl[Month],IF(Dashboard!$C$3="All (Fiscal Year)","*",Dashboard!$C$3))</f>
        <v>36671.219000000005</v>
      </c>
      <c r="Q254" s="13">
        <f>SUMIFS(CalcTbl[Total Expenses],CalcTbl[Property ID],$N254,CalcTbl[Month],IF(Dashboard!$C$3="All (Fiscal Year)","*",Dashboard!$C$3))</f>
        <v>19064.349999999999</v>
      </c>
      <c r="R254" s="13">
        <f t="shared" si="33"/>
        <v>17606.869000000006</v>
      </c>
      <c r="S254" s="16">
        <f>_xlfn.XLOOKUP($N254,RatingsTbl[Property ID],RatingsTbl[Overall Rating])</f>
        <v>4.915</v>
      </c>
      <c r="T254" s="23">
        <f t="shared" si="34"/>
        <v>94</v>
      </c>
      <c r="U254" s="23">
        <f t="shared" si="35"/>
        <v>214</v>
      </c>
      <c r="AG254" s="22">
        <f t="shared" si="36"/>
        <v>17606.869025100004</v>
      </c>
      <c r="AH254">
        <f t="shared" si="37"/>
        <v>4.9150251000000003</v>
      </c>
    </row>
    <row r="255" spans="1:34" x14ac:dyDescent="0.25">
      <c r="A255" s="10" t="str">
        <f>Revenue!A256</f>
        <v>P0021</v>
      </c>
      <c r="B255" s="10" t="str">
        <f>Revenue!B256</f>
        <v>Mar</v>
      </c>
      <c r="C255" s="11" t="str">
        <f t="shared" si="31"/>
        <v>P0021|Mar</v>
      </c>
      <c r="D255" s="12">
        <f>Revenue!J256</f>
        <v>2991.8939</v>
      </c>
      <c r="E255" s="13">
        <f>_xlfn.XLOOKUP($C255,ExpensesTbl[Key],ExpensesTbl[Total Operating Expenses])</f>
        <v>965.49999999999943</v>
      </c>
      <c r="F255" s="13">
        <f t="shared" si="32"/>
        <v>2026.3939000000005</v>
      </c>
      <c r="G255" s="11" t="str">
        <f>_xlfn.XLOOKUP($A255,PropertiesTbl[Property ID],PropertiesTbl[Property Name])</f>
        <v>Lakeview Den</v>
      </c>
      <c r="N255" s="10" t="str">
        <f>Properties!A256</f>
        <v>P0252</v>
      </c>
      <c r="O255" s="11" t="str">
        <f>_xlfn.XLOOKUP($N255,PropertiesTbl[Property ID],PropertiesTbl[Property Name])</f>
        <v>Golden Refuge</v>
      </c>
      <c r="P255" s="13">
        <f>SUMIFS(CalcTbl[Total Revenue],CalcTbl[Property ID],$N255,CalcTbl[Month],IF(Dashboard!$C$3="All (Fiscal Year)","*",Dashboard!$C$3))</f>
        <v>14059.7166</v>
      </c>
      <c r="Q255" s="13">
        <f>SUMIFS(CalcTbl[Total Expenses],CalcTbl[Property ID],$N255,CalcTbl[Month],IF(Dashboard!$C$3="All (Fiscal Year)","*",Dashboard!$C$3))</f>
        <v>7305.6599999999989</v>
      </c>
      <c r="R255" s="13">
        <f t="shared" si="33"/>
        <v>6754.0566000000008</v>
      </c>
      <c r="S255" s="16">
        <f>_xlfn.XLOOKUP($N255,RatingsTbl[Property ID],RatingsTbl[Overall Rating])</f>
        <v>4.9483333333333333</v>
      </c>
      <c r="T255" s="23">
        <f t="shared" si="34"/>
        <v>291</v>
      </c>
      <c r="U255" s="23">
        <f t="shared" si="35"/>
        <v>72</v>
      </c>
      <c r="AG255" s="22">
        <f t="shared" si="36"/>
        <v>6754.0566252000008</v>
      </c>
      <c r="AH255">
        <f t="shared" si="37"/>
        <v>4.9483585333333329</v>
      </c>
    </row>
    <row r="256" spans="1:34" x14ac:dyDescent="0.25">
      <c r="A256" s="10" t="str">
        <f>Revenue!A257</f>
        <v>P0022</v>
      </c>
      <c r="B256" s="10" t="str">
        <f>Revenue!B257</f>
        <v>Apr</v>
      </c>
      <c r="C256" s="11" t="str">
        <f t="shared" si="31"/>
        <v>P0022|Apr</v>
      </c>
      <c r="D256" s="12">
        <f>Revenue!J257</f>
        <v>1890.6765</v>
      </c>
      <c r="E256" s="13">
        <f>_xlfn.XLOOKUP($C256,ExpensesTbl[Key],ExpensesTbl[Total Operating Expenses])</f>
        <v>1081.7900000000002</v>
      </c>
      <c r="F256" s="13">
        <f t="shared" si="32"/>
        <v>808.88649999999984</v>
      </c>
      <c r="G256" s="11" t="str">
        <f>_xlfn.XLOOKUP($A256,PropertiesTbl[Property ID],PropertiesTbl[Property Name])</f>
        <v>Mountain Perch</v>
      </c>
      <c r="N256" s="10" t="str">
        <f>Properties!A257</f>
        <v>P0253</v>
      </c>
      <c r="O256" s="11" t="str">
        <f>_xlfn.XLOOKUP($N256,PropertiesTbl[Property ID],PropertiesTbl[Property Name])</f>
        <v>Juniper Landing</v>
      </c>
      <c r="P256" s="13">
        <f>SUMIFS(CalcTbl[Total Revenue],CalcTbl[Property ID],$N256,CalcTbl[Month],IF(Dashboard!$C$3="All (Fiscal Year)","*",Dashboard!$C$3))</f>
        <v>29164.396999999997</v>
      </c>
      <c r="Q256" s="13">
        <f>SUMIFS(CalcTbl[Total Expenses],CalcTbl[Property ID],$N256,CalcTbl[Month],IF(Dashboard!$C$3="All (Fiscal Year)","*",Dashboard!$C$3))</f>
        <v>13324.260000000002</v>
      </c>
      <c r="R256" s="13">
        <f t="shared" si="33"/>
        <v>15840.136999999995</v>
      </c>
      <c r="S256" s="16">
        <f>_xlfn.XLOOKUP($N256,RatingsTbl[Property ID],RatingsTbl[Overall Rating])</f>
        <v>4.9683333333333337</v>
      </c>
      <c r="T256" s="23">
        <f t="shared" si="34"/>
        <v>115</v>
      </c>
      <c r="U256" s="23">
        <f t="shared" si="35"/>
        <v>12</v>
      </c>
      <c r="AG256" s="22">
        <f t="shared" si="36"/>
        <v>15840.137025299995</v>
      </c>
      <c r="AH256">
        <f t="shared" si="37"/>
        <v>4.9683586333333336</v>
      </c>
    </row>
    <row r="257" spans="1:34" x14ac:dyDescent="0.25">
      <c r="A257" s="10" t="str">
        <f>Revenue!A258</f>
        <v>P0022</v>
      </c>
      <c r="B257" s="10" t="str">
        <f>Revenue!B258</f>
        <v>May</v>
      </c>
      <c r="C257" s="11" t="str">
        <f t="shared" si="31"/>
        <v>P0022|May</v>
      </c>
      <c r="D257" s="12">
        <f>Revenue!J258</f>
        <v>2644.3568</v>
      </c>
      <c r="E257" s="13">
        <f>_xlfn.XLOOKUP($C257,ExpensesTbl[Key],ExpensesTbl[Total Operating Expenses])</f>
        <v>1738.6999999999996</v>
      </c>
      <c r="F257" s="13">
        <f t="shared" si="32"/>
        <v>905.65680000000043</v>
      </c>
      <c r="G257" s="11" t="str">
        <f>_xlfn.XLOOKUP($A257,PropertiesTbl[Property ID],PropertiesTbl[Property Name])</f>
        <v>Mountain Perch</v>
      </c>
      <c r="N257" s="10" t="str">
        <f>Properties!A258</f>
        <v>P0254</v>
      </c>
      <c r="O257" s="11" t="str">
        <f>_xlfn.XLOOKUP($N257,PropertiesTbl[Property ID],PropertiesTbl[Property Name])</f>
        <v>Golden Getaway</v>
      </c>
      <c r="P257" s="13">
        <f>SUMIFS(CalcTbl[Total Revenue],CalcTbl[Property ID],$N257,CalcTbl[Month],IF(Dashboard!$C$3="All (Fiscal Year)","*",Dashboard!$C$3))</f>
        <v>21069.847499999996</v>
      </c>
      <c r="Q257" s="13">
        <f>SUMIFS(CalcTbl[Total Expenses],CalcTbl[Property ID],$N257,CalcTbl[Month],IF(Dashboard!$C$3="All (Fiscal Year)","*",Dashboard!$C$3))</f>
        <v>10574.91</v>
      </c>
      <c r="R257" s="13">
        <f t="shared" si="33"/>
        <v>10494.937499999996</v>
      </c>
      <c r="S257" s="16">
        <f>_xlfn.XLOOKUP($N257,RatingsTbl[Property ID],RatingsTbl[Overall Rating])</f>
        <v>4.9583333333333339</v>
      </c>
      <c r="T257" s="23">
        <f t="shared" si="34"/>
        <v>228</v>
      </c>
      <c r="U257" s="23">
        <f t="shared" si="35"/>
        <v>29</v>
      </c>
      <c r="AG257" s="22">
        <f t="shared" si="36"/>
        <v>10494.937525399997</v>
      </c>
      <c r="AH257">
        <f t="shared" si="37"/>
        <v>4.9583587333333341</v>
      </c>
    </row>
    <row r="258" spans="1:34" x14ac:dyDescent="0.25">
      <c r="A258" s="10" t="str">
        <f>Revenue!A259</f>
        <v>P0022</v>
      </c>
      <c r="B258" s="10" t="str">
        <f>Revenue!B259</f>
        <v>Jun</v>
      </c>
      <c r="C258" s="11" t="str">
        <f t="shared" si="31"/>
        <v>P0022|Jun</v>
      </c>
      <c r="D258" s="12">
        <f>Revenue!J259</f>
        <v>2815.8722000000002</v>
      </c>
      <c r="E258" s="13">
        <f>_xlfn.XLOOKUP($C258,ExpensesTbl[Key],ExpensesTbl[Total Operating Expenses])</f>
        <v>1947.2799999999997</v>
      </c>
      <c r="F258" s="13">
        <f t="shared" si="32"/>
        <v>868.5922000000005</v>
      </c>
      <c r="G258" s="11" t="str">
        <f>_xlfn.XLOOKUP($A258,PropertiesTbl[Property ID],PropertiesTbl[Property Name])</f>
        <v>Mountain Perch</v>
      </c>
      <c r="N258" s="10" t="str">
        <f>Properties!A259</f>
        <v>P0255</v>
      </c>
      <c r="O258" s="11" t="str">
        <f>_xlfn.XLOOKUP($N258,PropertiesTbl[Property ID],PropertiesTbl[Property Name])</f>
        <v>Highland Nest</v>
      </c>
      <c r="P258" s="13">
        <f>SUMIFS(CalcTbl[Total Revenue],CalcTbl[Property ID],$N258,CalcTbl[Month],IF(Dashboard!$C$3="All (Fiscal Year)","*",Dashboard!$C$3))</f>
        <v>13797.3043</v>
      </c>
      <c r="Q258" s="13">
        <f>SUMIFS(CalcTbl[Total Expenses],CalcTbl[Property ID],$N258,CalcTbl[Month],IF(Dashboard!$C$3="All (Fiscal Year)","*",Dashboard!$C$3))</f>
        <v>7312.2499999999973</v>
      </c>
      <c r="R258" s="13">
        <f t="shared" si="33"/>
        <v>6485.0543000000025</v>
      </c>
      <c r="S258" s="16">
        <f>_xlfn.XLOOKUP($N258,RatingsTbl[Property ID],RatingsTbl[Overall Rating])</f>
        <v>4.9366666666666674</v>
      </c>
      <c r="T258" s="23">
        <f t="shared" si="34"/>
        <v>293</v>
      </c>
      <c r="U258" s="23">
        <f t="shared" si="35"/>
        <v>120</v>
      </c>
      <c r="AG258" s="22">
        <f t="shared" si="36"/>
        <v>6485.054325500003</v>
      </c>
      <c r="AH258">
        <f t="shared" si="37"/>
        <v>4.936692166666667</v>
      </c>
    </row>
    <row r="259" spans="1:34" x14ac:dyDescent="0.25">
      <c r="A259" s="10" t="str">
        <f>Revenue!A260</f>
        <v>P0022</v>
      </c>
      <c r="B259" s="10" t="str">
        <f>Revenue!B260</f>
        <v>Jul</v>
      </c>
      <c r="C259" s="11" t="str">
        <f t="shared" si="31"/>
        <v>P0022|Jul</v>
      </c>
      <c r="D259" s="12">
        <f>Revenue!J260</f>
        <v>4350.4029999999993</v>
      </c>
      <c r="E259" s="13">
        <f>_xlfn.XLOOKUP($C259,ExpensesTbl[Key],ExpensesTbl[Total Operating Expenses])</f>
        <v>3839.95</v>
      </c>
      <c r="F259" s="13">
        <f t="shared" si="32"/>
        <v>510.45299999999952</v>
      </c>
      <c r="G259" s="11" t="str">
        <f>_xlfn.XLOOKUP($A259,PropertiesTbl[Property ID],PropertiesTbl[Property Name])</f>
        <v>Mountain Perch</v>
      </c>
      <c r="N259" s="10" t="str">
        <f>Properties!A260</f>
        <v>P0256</v>
      </c>
      <c r="O259" s="11" t="str">
        <f>_xlfn.XLOOKUP($N259,PropertiesTbl[Property ID],PropertiesTbl[Property Name])</f>
        <v>Silver Getaway</v>
      </c>
      <c r="P259" s="13">
        <f>SUMIFS(CalcTbl[Total Revenue],CalcTbl[Property ID],$N259,CalcTbl[Month],IF(Dashboard!$C$3="All (Fiscal Year)","*",Dashboard!$C$3))</f>
        <v>33074.099099999999</v>
      </c>
      <c r="Q259" s="13">
        <f>SUMIFS(CalcTbl[Total Expenses],CalcTbl[Property ID],$N259,CalcTbl[Month],IF(Dashboard!$C$3="All (Fiscal Year)","*",Dashboard!$C$3))</f>
        <v>16502.860000000004</v>
      </c>
      <c r="R259" s="13">
        <f t="shared" si="33"/>
        <v>16571.239099999995</v>
      </c>
      <c r="S259" s="16">
        <f>_xlfn.XLOOKUP($N259,RatingsTbl[Property ID],RatingsTbl[Overall Rating])</f>
        <v>4.9366666666666665</v>
      </c>
      <c r="T259" s="23">
        <f t="shared" si="34"/>
        <v>107</v>
      </c>
      <c r="U259" s="23">
        <f t="shared" si="35"/>
        <v>119</v>
      </c>
      <c r="AG259" s="22">
        <f t="shared" si="36"/>
        <v>16571.239125599994</v>
      </c>
      <c r="AH259">
        <f t="shared" si="37"/>
        <v>4.9366922666666664</v>
      </c>
    </row>
    <row r="260" spans="1:34" x14ac:dyDescent="0.25">
      <c r="A260" s="10" t="str">
        <f>Revenue!A261</f>
        <v>P0022</v>
      </c>
      <c r="B260" s="10" t="str">
        <f>Revenue!B261</f>
        <v>Aug</v>
      </c>
      <c r="C260" s="11" t="str">
        <f t="shared" si="31"/>
        <v>P0022|Aug</v>
      </c>
      <c r="D260" s="12">
        <f>Revenue!J261</f>
        <v>3593.0556000000006</v>
      </c>
      <c r="E260" s="13">
        <f>_xlfn.XLOOKUP($C260,ExpensesTbl[Key],ExpensesTbl[Total Operating Expenses])</f>
        <v>3441.18</v>
      </c>
      <c r="F260" s="13">
        <f t="shared" si="32"/>
        <v>151.87560000000076</v>
      </c>
      <c r="G260" s="11" t="str">
        <f>_xlfn.XLOOKUP($A260,PropertiesTbl[Property ID],PropertiesTbl[Property Name])</f>
        <v>Mountain Perch</v>
      </c>
      <c r="N260" s="10" t="str">
        <f>Properties!A261</f>
        <v>P0257</v>
      </c>
      <c r="O260" s="11" t="str">
        <f>_xlfn.XLOOKUP($N260,PropertiesTbl[Property ID],PropertiesTbl[Property Name])</f>
        <v>Cedar Manor</v>
      </c>
      <c r="P260" s="13">
        <f>SUMIFS(CalcTbl[Total Revenue],CalcTbl[Property ID],$N260,CalcTbl[Month],IF(Dashboard!$C$3="All (Fiscal Year)","*",Dashboard!$C$3))</f>
        <v>28940.162899999996</v>
      </c>
      <c r="Q260" s="13">
        <f>SUMIFS(CalcTbl[Total Expenses],CalcTbl[Property ID],$N260,CalcTbl[Month],IF(Dashboard!$C$3="All (Fiscal Year)","*",Dashboard!$C$3))</f>
        <v>13130.240000000002</v>
      </c>
      <c r="R260" s="13">
        <f t="shared" si="33"/>
        <v>15809.922899999994</v>
      </c>
      <c r="S260" s="16">
        <f>_xlfn.XLOOKUP($N260,RatingsTbl[Property ID],RatingsTbl[Overall Rating])</f>
        <v>4.9483333333333333</v>
      </c>
      <c r="T260" s="23">
        <f t="shared" si="34"/>
        <v>116</v>
      </c>
      <c r="U260" s="23">
        <f t="shared" si="35"/>
        <v>71</v>
      </c>
      <c r="AG260" s="22">
        <f t="shared" si="36"/>
        <v>15809.922925699993</v>
      </c>
      <c r="AH260">
        <f t="shared" si="37"/>
        <v>4.9483590333333334</v>
      </c>
    </row>
    <row r="261" spans="1:34" x14ac:dyDescent="0.25">
      <c r="A261" s="10" t="str">
        <f>Revenue!A262</f>
        <v>P0022</v>
      </c>
      <c r="B261" s="10" t="str">
        <f>Revenue!B262</f>
        <v>Sep</v>
      </c>
      <c r="C261" s="11" t="str">
        <f t="shared" ref="C261:C324" si="38">A261&amp;"|"&amp;B261</f>
        <v>P0022|Sep</v>
      </c>
      <c r="D261" s="12">
        <f>Revenue!J262</f>
        <v>2632.6100999999999</v>
      </c>
      <c r="E261" s="13">
        <f>_xlfn.XLOOKUP($C261,ExpensesTbl[Key],ExpensesTbl[Total Operating Expenses])</f>
        <v>1472.9199999999996</v>
      </c>
      <c r="F261" s="13">
        <f t="shared" ref="F261:F324" si="39">D261-E261</f>
        <v>1159.6901000000003</v>
      </c>
      <c r="G261" s="11" t="str">
        <f>_xlfn.XLOOKUP($A261,PropertiesTbl[Property ID],PropertiesTbl[Property Name])</f>
        <v>Mountain Perch</v>
      </c>
      <c r="N261" s="10" t="str">
        <f>Properties!A262</f>
        <v>P0258</v>
      </c>
      <c r="O261" s="11" t="str">
        <f>_xlfn.XLOOKUP($N261,PropertiesTbl[Property ID],PropertiesTbl[Property Name])</f>
        <v>Summit Haven</v>
      </c>
      <c r="P261" s="13">
        <f>SUMIFS(CalcTbl[Total Revenue],CalcTbl[Property ID],$N261,CalcTbl[Month],IF(Dashboard!$C$3="All (Fiscal Year)","*",Dashboard!$C$3))</f>
        <v>44924.273699999998</v>
      </c>
      <c r="Q261" s="13">
        <f>SUMIFS(CalcTbl[Total Expenses],CalcTbl[Property ID],$N261,CalcTbl[Month],IF(Dashboard!$C$3="All (Fiscal Year)","*",Dashboard!$C$3))</f>
        <v>19789.54</v>
      </c>
      <c r="R261" s="13">
        <f t="shared" ref="R261:R303" si="40">P261-Q261</f>
        <v>25134.733699999997</v>
      </c>
      <c r="S261" s="16">
        <f>_xlfn.XLOOKUP($N261,RatingsTbl[Property ID],RatingsTbl[Overall Rating])</f>
        <v>4.9116666666666662</v>
      </c>
      <c r="T261" s="23">
        <f t="shared" ref="T261:T303" si="41">_xlfn.RANK.EQ(AG261,$AG$4:$AG$303,0)</f>
        <v>31</v>
      </c>
      <c r="U261" s="23">
        <f t="shared" ref="U261:U302" si="42">_xlfn.RANK.EQ(AH261,$AH$4:$AH$303,0)</f>
        <v>225</v>
      </c>
      <c r="AG261" s="22">
        <f t="shared" ref="AG261:AG303" si="43">R261+(ROW()-3)*0.0000001</f>
        <v>25134.733725799997</v>
      </c>
      <c r="AH261">
        <f t="shared" ref="AH261:AH303" si="44">S261+(ROW()-3)*0.0000001</f>
        <v>4.9116924666666666</v>
      </c>
    </row>
    <row r="262" spans="1:34" x14ac:dyDescent="0.25">
      <c r="A262" s="10" t="str">
        <f>Revenue!A263</f>
        <v>P0022</v>
      </c>
      <c r="B262" s="10" t="str">
        <f>Revenue!B263</f>
        <v>Oct</v>
      </c>
      <c r="C262" s="11" t="str">
        <f t="shared" si="38"/>
        <v>P0022|Oct</v>
      </c>
      <c r="D262" s="12">
        <f>Revenue!J263</f>
        <v>2303.5763999999999</v>
      </c>
      <c r="E262" s="13">
        <f>_xlfn.XLOOKUP($C262,ExpensesTbl[Key],ExpensesTbl[Total Operating Expenses])</f>
        <v>1518.7900000000009</v>
      </c>
      <c r="F262" s="13">
        <f t="shared" si="39"/>
        <v>784.78639999999905</v>
      </c>
      <c r="G262" s="11" t="str">
        <f>_xlfn.XLOOKUP($A262,PropertiesTbl[Property ID],PropertiesTbl[Property Name])</f>
        <v>Mountain Perch</v>
      </c>
      <c r="N262" s="10" t="str">
        <f>Properties!A263</f>
        <v>P0259</v>
      </c>
      <c r="O262" s="11" t="str">
        <f>_xlfn.XLOOKUP($N262,PropertiesTbl[Property ID],PropertiesTbl[Property Name])</f>
        <v>Rustic Manor</v>
      </c>
      <c r="P262" s="13">
        <f>SUMIFS(CalcTbl[Total Revenue],CalcTbl[Property ID],$N262,CalcTbl[Month],IF(Dashboard!$C$3="All (Fiscal Year)","*",Dashboard!$C$3))</f>
        <v>24625.470300000001</v>
      </c>
      <c r="Q262" s="13">
        <f>SUMIFS(CalcTbl[Total Expenses],CalcTbl[Property ID],$N262,CalcTbl[Month],IF(Dashboard!$C$3="All (Fiscal Year)","*",Dashboard!$C$3))</f>
        <v>12688.680000000002</v>
      </c>
      <c r="R262" s="13">
        <f t="shared" si="40"/>
        <v>11936.790299999999</v>
      </c>
      <c r="S262" s="16">
        <f>_xlfn.XLOOKUP($N262,RatingsTbl[Property ID],RatingsTbl[Overall Rating])</f>
        <v>3.3416666666666668</v>
      </c>
      <c r="T262" s="23">
        <f t="shared" si="41"/>
        <v>208</v>
      </c>
      <c r="U262" s="23">
        <f t="shared" si="42"/>
        <v>286</v>
      </c>
      <c r="AG262" s="22">
        <f t="shared" si="43"/>
        <v>11936.7903259</v>
      </c>
      <c r="AH262">
        <f t="shared" si="44"/>
        <v>3.3416925666666666</v>
      </c>
    </row>
    <row r="263" spans="1:34" x14ac:dyDescent="0.25">
      <c r="A263" s="10" t="str">
        <f>Revenue!A264</f>
        <v>P0022</v>
      </c>
      <c r="B263" s="10" t="str">
        <f>Revenue!B264</f>
        <v>Nov</v>
      </c>
      <c r="C263" s="11" t="str">
        <f t="shared" si="38"/>
        <v>P0022|Nov</v>
      </c>
      <c r="D263" s="12">
        <f>Revenue!J264</f>
        <v>2711.5099</v>
      </c>
      <c r="E263" s="13">
        <f>_xlfn.XLOOKUP($C263,ExpensesTbl[Key],ExpensesTbl[Total Operating Expenses])</f>
        <v>1176.9700000000005</v>
      </c>
      <c r="F263" s="13">
        <f t="shared" si="39"/>
        <v>1534.5398999999995</v>
      </c>
      <c r="G263" s="11" t="str">
        <f>_xlfn.XLOOKUP($A263,PropertiesTbl[Property ID],PropertiesTbl[Property Name])</f>
        <v>Mountain Perch</v>
      </c>
      <c r="N263" s="10" t="str">
        <f>Properties!A264</f>
        <v>P0260</v>
      </c>
      <c r="O263" s="11" t="str">
        <f>_xlfn.XLOOKUP($N263,PropertiesTbl[Property ID],PropertiesTbl[Property Name])</f>
        <v>Forest House</v>
      </c>
      <c r="P263" s="13">
        <f>SUMIFS(CalcTbl[Total Revenue],CalcTbl[Property ID],$N263,CalcTbl[Month],IF(Dashboard!$C$3="All (Fiscal Year)","*",Dashboard!$C$3))</f>
        <v>23451.059100000006</v>
      </c>
      <c r="Q263" s="13">
        <f>SUMIFS(CalcTbl[Total Expenses],CalcTbl[Property ID],$N263,CalcTbl[Month],IF(Dashboard!$C$3="All (Fiscal Year)","*",Dashboard!$C$3))</f>
        <v>10136.759999999998</v>
      </c>
      <c r="R263" s="13">
        <f t="shared" si="40"/>
        <v>13314.299100000007</v>
      </c>
      <c r="S263" s="16">
        <f>_xlfn.XLOOKUP($N263,RatingsTbl[Property ID],RatingsTbl[Overall Rating])</f>
        <v>4.9616666666666669</v>
      </c>
      <c r="T263" s="23">
        <f t="shared" si="41"/>
        <v>171</v>
      </c>
      <c r="U263" s="23">
        <f t="shared" si="42"/>
        <v>24</v>
      </c>
      <c r="AG263" s="22">
        <f t="shared" si="43"/>
        <v>13314.299126000007</v>
      </c>
      <c r="AH263">
        <f t="shared" si="44"/>
        <v>4.961692666666667</v>
      </c>
    </row>
    <row r="264" spans="1:34" x14ac:dyDescent="0.25">
      <c r="A264" s="10" t="str">
        <f>Revenue!A265</f>
        <v>P0022</v>
      </c>
      <c r="B264" s="10" t="str">
        <f>Revenue!B265</f>
        <v>Dec</v>
      </c>
      <c r="C264" s="11" t="str">
        <f t="shared" si="38"/>
        <v>P0022|Dec</v>
      </c>
      <c r="D264" s="12">
        <f>Revenue!J265</f>
        <v>8818.2724999999991</v>
      </c>
      <c r="E264" s="13">
        <f>_xlfn.XLOOKUP($C264,ExpensesTbl[Key],ExpensesTbl[Total Operating Expenses])</f>
        <v>1850.5200000000045</v>
      </c>
      <c r="F264" s="13">
        <f t="shared" si="39"/>
        <v>6967.7524999999951</v>
      </c>
      <c r="G264" s="11" t="str">
        <f>_xlfn.XLOOKUP($A264,PropertiesTbl[Property ID],PropertiesTbl[Property Name])</f>
        <v>Mountain Perch</v>
      </c>
      <c r="N264" s="10" t="str">
        <f>Properties!A265</f>
        <v>P0261</v>
      </c>
      <c r="O264" s="11" t="str">
        <f>_xlfn.XLOOKUP($N264,PropertiesTbl[Property ID],PropertiesTbl[Property Name])</f>
        <v>Frost House</v>
      </c>
      <c r="P264" s="13">
        <f>SUMIFS(CalcTbl[Total Revenue],CalcTbl[Property ID],$N264,CalcTbl[Month],IF(Dashboard!$C$3="All (Fiscal Year)","*",Dashboard!$C$3))</f>
        <v>50298.397500000006</v>
      </c>
      <c r="Q264" s="13">
        <f>SUMIFS(CalcTbl[Total Expenses],CalcTbl[Property ID],$N264,CalcTbl[Month],IF(Dashboard!$C$3="All (Fiscal Year)","*",Dashboard!$C$3))</f>
        <v>23063.089999999997</v>
      </c>
      <c r="R264" s="13">
        <f t="shared" si="40"/>
        <v>27235.30750000001</v>
      </c>
      <c r="S264" s="16">
        <f>_xlfn.XLOOKUP($N264,RatingsTbl[Property ID],RatingsTbl[Overall Rating])</f>
        <v>4.93</v>
      </c>
      <c r="T264" s="23">
        <f t="shared" si="41"/>
        <v>19</v>
      </c>
      <c r="U264" s="23">
        <f t="shared" si="42"/>
        <v>151</v>
      </c>
      <c r="AG264" s="22">
        <f t="shared" si="43"/>
        <v>27235.307526100009</v>
      </c>
      <c r="AH264">
        <f t="shared" si="44"/>
        <v>4.9300261000000001</v>
      </c>
    </row>
    <row r="265" spans="1:34" x14ac:dyDescent="0.25">
      <c r="A265" s="10" t="str">
        <f>Revenue!A266</f>
        <v>P0022</v>
      </c>
      <c r="B265" s="10" t="str">
        <f>Revenue!B266</f>
        <v>Jan</v>
      </c>
      <c r="C265" s="11" t="str">
        <f t="shared" si="38"/>
        <v>P0022|Jan</v>
      </c>
      <c r="D265" s="12">
        <f>Revenue!J266</f>
        <v>9839.5859999999993</v>
      </c>
      <c r="E265" s="13">
        <f>_xlfn.XLOOKUP($C265,ExpensesTbl[Key],ExpensesTbl[Total Operating Expenses])</f>
        <v>2024.2800000000002</v>
      </c>
      <c r="F265" s="13">
        <f t="shared" si="39"/>
        <v>7815.3059999999987</v>
      </c>
      <c r="G265" s="11" t="str">
        <f>_xlfn.XLOOKUP($A265,PropertiesTbl[Property ID],PropertiesTbl[Property Name])</f>
        <v>Mountain Perch</v>
      </c>
      <c r="N265" s="10" t="str">
        <f>Properties!A266</f>
        <v>P0262</v>
      </c>
      <c r="O265" s="11" t="str">
        <f>_xlfn.XLOOKUP($N265,PropertiesTbl[Property ID],PropertiesTbl[Property Name])</f>
        <v>Aspen Lodge</v>
      </c>
      <c r="P265" s="13">
        <f>SUMIFS(CalcTbl[Total Revenue],CalcTbl[Property ID],$N265,CalcTbl[Month],IF(Dashboard!$C$3="All (Fiscal Year)","*",Dashboard!$C$3))</f>
        <v>22255.764300000003</v>
      </c>
      <c r="Q265" s="13">
        <f>SUMIFS(CalcTbl[Total Expenses],CalcTbl[Property ID],$N265,CalcTbl[Month],IF(Dashboard!$C$3="All (Fiscal Year)","*",Dashboard!$C$3))</f>
        <v>9978.6700000000019</v>
      </c>
      <c r="R265" s="13">
        <f t="shared" si="40"/>
        <v>12277.094300000001</v>
      </c>
      <c r="S265" s="16">
        <f>_xlfn.XLOOKUP($N265,RatingsTbl[Property ID],RatingsTbl[Overall Rating])</f>
        <v>4.9400000000000004</v>
      </c>
      <c r="T265" s="23">
        <f t="shared" si="41"/>
        <v>199</v>
      </c>
      <c r="U265" s="23">
        <f t="shared" si="42"/>
        <v>105</v>
      </c>
      <c r="AG265" s="22">
        <f t="shared" si="43"/>
        <v>12277.0943262</v>
      </c>
      <c r="AH265">
        <f t="shared" si="44"/>
        <v>4.9400262000000001</v>
      </c>
    </row>
    <row r="266" spans="1:34" x14ac:dyDescent="0.25">
      <c r="A266" s="10" t="str">
        <f>Revenue!A267</f>
        <v>P0022</v>
      </c>
      <c r="B266" s="10" t="str">
        <f>Revenue!B267</f>
        <v>Feb</v>
      </c>
      <c r="C266" s="11" t="str">
        <f t="shared" si="38"/>
        <v>P0022|Feb</v>
      </c>
      <c r="D266" s="12">
        <f>Revenue!J267</f>
        <v>6371.5731000000005</v>
      </c>
      <c r="E266" s="13">
        <f>_xlfn.XLOOKUP($C266,ExpensesTbl[Key],ExpensesTbl[Total Operating Expenses])</f>
        <v>1692.4500000000048</v>
      </c>
      <c r="F266" s="13">
        <f t="shared" si="39"/>
        <v>4679.1230999999952</v>
      </c>
      <c r="G266" s="11" t="str">
        <f>_xlfn.XLOOKUP($A266,PropertiesTbl[Property ID],PropertiesTbl[Property Name])</f>
        <v>Mountain Perch</v>
      </c>
      <c r="N266" s="10" t="str">
        <f>Properties!A267</f>
        <v>P0263</v>
      </c>
      <c r="O266" s="11" t="str">
        <f>_xlfn.XLOOKUP($N266,PropertiesTbl[Property ID],PropertiesTbl[Property Name])</f>
        <v>Birch Getaway</v>
      </c>
      <c r="P266" s="13">
        <f>SUMIFS(CalcTbl[Total Revenue],CalcTbl[Property ID],$N266,CalcTbl[Month],IF(Dashboard!$C$3="All (Fiscal Year)","*",Dashboard!$C$3))</f>
        <v>16345.973199999999</v>
      </c>
      <c r="Q266" s="13">
        <f>SUMIFS(CalcTbl[Total Expenses],CalcTbl[Property ID],$N266,CalcTbl[Month],IF(Dashboard!$C$3="All (Fiscal Year)","*",Dashboard!$C$3))</f>
        <v>7029.6600000000008</v>
      </c>
      <c r="R266" s="13">
        <f t="shared" si="40"/>
        <v>9316.3131999999969</v>
      </c>
      <c r="S266" s="16">
        <f>_xlfn.XLOOKUP($N266,RatingsTbl[Property ID],RatingsTbl[Overall Rating])</f>
        <v>4.9416666666666664</v>
      </c>
      <c r="T266" s="23">
        <f t="shared" si="41"/>
        <v>255</v>
      </c>
      <c r="U266" s="23">
        <f t="shared" si="42"/>
        <v>100</v>
      </c>
      <c r="AG266" s="22">
        <f t="shared" si="43"/>
        <v>9316.313226299997</v>
      </c>
      <c r="AH266">
        <f t="shared" si="44"/>
        <v>4.9416929666666665</v>
      </c>
    </row>
    <row r="267" spans="1:34" x14ac:dyDescent="0.25">
      <c r="A267" s="10" t="str">
        <f>Revenue!A268</f>
        <v>P0022</v>
      </c>
      <c r="B267" s="10" t="str">
        <f>Revenue!B268</f>
        <v>Mar</v>
      </c>
      <c r="C267" s="11" t="str">
        <f t="shared" si="38"/>
        <v>P0022|Mar</v>
      </c>
      <c r="D267" s="12">
        <f>Revenue!J268</f>
        <v>5461.9750000000004</v>
      </c>
      <c r="E267" s="13">
        <f>_xlfn.XLOOKUP($C267,ExpensesTbl[Key],ExpensesTbl[Total Operating Expenses])</f>
        <v>1654.0699999999972</v>
      </c>
      <c r="F267" s="13">
        <f t="shared" si="39"/>
        <v>3807.9050000000034</v>
      </c>
      <c r="G267" s="11" t="str">
        <f>_xlfn.XLOOKUP($A267,PropertiesTbl[Property ID],PropertiesTbl[Property Name])</f>
        <v>Mountain Perch</v>
      </c>
      <c r="N267" s="10" t="str">
        <f>Properties!A268</f>
        <v>P0264</v>
      </c>
      <c r="O267" s="11" t="str">
        <f>_xlfn.XLOOKUP($N267,PropertiesTbl[Property ID],PropertiesTbl[Property Name])</f>
        <v>Summit Retreat</v>
      </c>
      <c r="P267" s="13">
        <f>SUMIFS(CalcTbl[Total Revenue],CalcTbl[Property ID],$N267,CalcTbl[Month],IF(Dashboard!$C$3="All (Fiscal Year)","*",Dashboard!$C$3))</f>
        <v>30696.1312</v>
      </c>
      <c r="Q267" s="13">
        <f>SUMIFS(CalcTbl[Total Expenses],CalcTbl[Property ID],$N267,CalcTbl[Month],IF(Dashboard!$C$3="All (Fiscal Year)","*",Dashboard!$C$3))</f>
        <v>15932.16</v>
      </c>
      <c r="R267" s="13">
        <f t="shared" si="40"/>
        <v>14763.9712</v>
      </c>
      <c r="S267" s="16">
        <f>_xlfn.XLOOKUP($N267,RatingsTbl[Property ID],RatingsTbl[Overall Rating])</f>
        <v>4.9333333333333336</v>
      </c>
      <c r="T267" s="23">
        <f t="shared" si="41"/>
        <v>135</v>
      </c>
      <c r="U267" s="23">
        <f t="shared" si="42"/>
        <v>138</v>
      </c>
      <c r="AG267" s="22">
        <f t="shared" si="43"/>
        <v>14763.971226399999</v>
      </c>
      <c r="AH267">
        <f t="shared" si="44"/>
        <v>4.9333597333333339</v>
      </c>
    </row>
    <row r="268" spans="1:34" x14ac:dyDescent="0.25">
      <c r="A268" s="10" t="str">
        <f>Revenue!A269</f>
        <v>P0023</v>
      </c>
      <c r="B268" s="10" t="str">
        <f>Revenue!B269</f>
        <v>Apr</v>
      </c>
      <c r="C268" s="11" t="str">
        <f t="shared" si="38"/>
        <v>P0023|Apr</v>
      </c>
      <c r="D268" s="12">
        <f>Revenue!J269</f>
        <v>823.5132000000001</v>
      </c>
      <c r="E268" s="13">
        <f>_xlfn.XLOOKUP($C268,ExpensesTbl[Key],ExpensesTbl[Total Operating Expenses])</f>
        <v>527.48000000000047</v>
      </c>
      <c r="F268" s="13">
        <f t="shared" si="39"/>
        <v>296.03319999999962</v>
      </c>
      <c r="G268" s="11" t="str">
        <f>_xlfn.XLOOKUP($A268,PropertiesTbl[Property ID],PropertiesTbl[Property Name])</f>
        <v>Cinder Haven</v>
      </c>
      <c r="N268" s="10" t="str">
        <f>Properties!A269</f>
        <v>P0265</v>
      </c>
      <c r="O268" s="11" t="str">
        <f>_xlfn.XLOOKUP($N268,PropertiesTbl[Property ID],PropertiesTbl[Property Name])</f>
        <v>Snowline Refuge</v>
      </c>
      <c r="P268" s="13">
        <f>SUMIFS(CalcTbl[Total Revenue],CalcTbl[Property ID],$N268,CalcTbl[Month],IF(Dashboard!$C$3="All (Fiscal Year)","*",Dashboard!$C$3))</f>
        <v>19101.7621</v>
      </c>
      <c r="Q268" s="13">
        <f>SUMIFS(CalcTbl[Total Expenses],CalcTbl[Property ID],$N268,CalcTbl[Month],IF(Dashboard!$C$3="All (Fiscal Year)","*",Dashboard!$C$3))</f>
        <v>10393.59</v>
      </c>
      <c r="R268" s="13">
        <f t="shared" si="40"/>
        <v>8708.1720999999998</v>
      </c>
      <c r="S268" s="16">
        <f>_xlfn.XLOOKUP($N268,RatingsTbl[Property ID],RatingsTbl[Overall Rating])</f>
        <v>4.9349999999999996</v>
      </c>
      <c r="T268" s="23">
        <f t="shared" si="41"/>
        <v>263</v>
      </c>
      <c r="U268" s="23">
        <f t="shared" si="42"/>
        <v>132</v>
      </c>
      <c r="AG268" s="22">
        <f t="shared" si="43"/>
        <v>8708.1721264999996</v>
      </c>
      <c r="AH268">
        <f t="shared" si="44"/>
        <v>4.9350264999999993</v>
      </c>
    </row>
    <row r="269" spans="1:34" x14ac:dyDescent="0.25">
      <c r="A269" s="10" t="str">
        <f>Revenue!A270</f>
        <v>P0023</v>
      </c>
      <c r="B269" s="10" t="str">
        <f>Revenue!B270</f>
        <v>May</v>
      </c>
      <c r="C269" s="11" t="str">
        <f t="shared" si="38"/>
        <v>P0023|May</v>
      </c>
      <c r="D269" s="12">
        <f>Revenue!J270</f>
        <v>1015.8254000000002</v>
      </c>
      <c r="E269" s="13">
        <f>_xlfn.XLOOKUP($C269,ExpensesTbl[Key],ExpensesTbl[Total Operating Expenses])</f>
        <v>732.83000000000038</v>
      </c>
      <c r="F269" s="13">
        <f t="shared" si="39"/>
        <v>282.99539999999979</v>
      </c>
      <c r="G269" s="11" t="str">
        <f>_xlfn.XLOOKUP($A269,PropertiesTbl[Property ID],PropertiesTbl[Property Name])</f>
        <v>Cinder Haven</v>
      </c>
      <c r="N269" s="10" t="str">
        <f>Properties!A270</f>
        <v>P0266</v>
      </c>
      <c r="O269" s="11" t="str">
        <f>_xlfn.XLOOKUP($N269,PropertiesTbl[Property ID],PropertiesTbl[Property Name])</f>
        <v>Alpine Hollow</v>
      </c>
      <c r="P269" s="13">
        <f>SUMIFS(CalcTbl[Total Revenue],CalcTbl[Property ID],$N269,CalcTbl[Month],IF(Dashboard!$C$3="All (Fiscal Year)","*",Dashboard!$C$3))</f>
        <v>22371.217600000004</v>
      </c>
      <c r="Q269" s="13">
        <f>SUMIFS(CalcTbl[Total Expenses],CalcTbl[Property ID],$N269,CalcTbl[Month],IF(Dashboard!$C$3="All (Fiscal Year)","*",Dashboard!$C$3))</f>
        <v>10620.31</v>
      </c>
      <c r="R269" s="13">
        <f t="shared" si="40"/>
        <v>11750.907600000004</v>
      </c>
      <c r="S269" s="16">
        <f>_xlfn.XLOOKUP($N269,RatingsTbl[Property ID],RatingsTbl[Overall Rating])</f>
        <v>4.9283333333333337</v>
      </c>
      <c r="T269" s="23">
        <f t="shared" si="41"/>
        <v>212</v>
      </c>
      <c r="U269" s="23">
        <f t="shared" si="42"/>
        <v>159</v>
      </c>
      <c r="AG269" s="22">
        <f t="shared" si="43"/>
        <v>11750.907626600005</v>
      </c>
      <c r="AH269">
        <f t="shared" si="44"/>
        <v>4.9283599333333337</v>
      </c>
    </row>
    <row r="270" spans="1:34" x14ac:dyDescent="0.25">
      <c r="A270" s="10" t="str">
        <f>Revenue!A271</f>
        <v>P0023</v>
      </c>
      <c r="B270" s="10" t="str">
        <f>Revenue!B271</f>
        <v>Jun</v>
      </c>
      <c r="C270" s="11" t="str">
        <f t="shared" si="38"/>
        <v>P0023|Jun</v>
      </c>
      <c r="D270" s="12">
        <f>Revenue!J271</f>
        <v>1193.7816</v>
      </c>
      <c r="E270" s="13">
        <f>_xlfn.XLOOKUP($C270,ExpensesTbl[Key],ExpensesTbl[Total Operating Expenses])</f>
        <v>793.22</v>
      </c>
      <c r="F270" s="13">
        <f t="shared" si="39"/>
        <v>400.5616</v>
      </c>
      <c r="G270" s="11" t="str">
        <f>_xlfn.XLOOKUP($A270,PropertiesTbl[Property ID],PropertiesTbl[Property Name])</f>
        <v>Cinder Haven</v>
      </c>
      <c r="N270" s="10" t="str">
        <f>Properties!A271</f>
        <v>P0267</v>
      </c>
      <c r="O270" s="11" t="str">
        <f>_xlfn.XLOOKUP($N270,PropertiesTbl[Property ID],PropertiesTbl[Property Name])</f>
        <v>Rustic Landing</v>
      </c>
      <c r="P270" s="13">
        <f>SUMIFS(CalcTbl[Total Revenue],CalcTbl[Property ID],$N270,CalcTbl[Month],IF(Dashboard!$C$3="All (Fiscal Year)","*",Dashboard!$C$3))</f>
        <v>45495.4764</v>
      </c>
      <c r="Q270" s="13">
        <f>SUMIFS(CalcTbl[Total Expenses],CalcTbl[Property ID],$N270,CalcTbl[Month],IF(Dashboard!$C$3="All (Fiscal Year)","*",Dashboard!$C$3))</f>
        <v>20111.630000000005</v>
      </c>
      <c r="R270" s="13">
        <f t="shared" si="40"/>
        <v>25383.846399999995</v>
      </c>
      <c r="S270" s="16">
        <f>_xlfn.XLOOKUP($N270,RatingsTbl[Property ID],RatingsTbl[Overall Rating])</f>
        <v>4.9416666666666664</v>
      </c>
      <c r="T270" s="23">
        <f t="shared" si="41"/>
        <v>26</v>
      </c>
      <c r="U270" s="23">
        <f t="shared" si="42"/>
        <v>99</v>
      </c>
      <c r="AG270" s="22">
        <f t="shared" si="43"/>
        <v>25383.846426699994</v>
      </c>
      <c r="AH270">
        <f t="shared" si="44"/>
        <v>4.9416933666666667</v>
      </c>
    </row>
    <row r="271" spans="1:34" x14ac:dyDescent="0.25">
      <c r="A271" s="10" t="str">
        <f>Revenue!A272</f>
        <v>P0023</v>
      </c>
      <c r="B271" s="10" t="str">
        <f>Revenue!B272</f>
        <v>Jul</v>
      </c>
      <c r="C271" s="11" t="str">
        <f t="shared" si="38"/>
        <v>P0023|Jul</v>
      </c>
      <c r="D271" s="12">
        <f>Revenue!J272</f>
        <v>1880.1839999999997</v>
      </c>
      <c r="E271" s="13">
        <f>_xlfn.XLOOKUP($C271,ExpensesTbl[Key],ExpensesTbl[Total Operating Expenses])</f>
        <v>1445.63</v>
      </c>
      <c r="F271" s="13">
        <f t="shared" si="39"/>
        <v>434.55399999999963</v>
      </c>
      <c r="G271" s="11" t="str">
        <f>_xlfn.XLOOKUP($A271,PropertiesTbl[Property ID],PropertiesTbl[Property Name])</f>
        <v>Cinder Haven</v>
      </c>
      <c r="N271" s="10" t="str">
        <f>Properties!A272</f>
        <v>P0268</v>
      </c>
      <c r="O271" s="11" t="str">
        <f>_xlfn.XLOOKUP($N271,PropertiesTbl[Property ID],PropertiesTbl[Property Name])</f>
        <v>Whispering Escape</v>
      </c>
      <c r="P271" s="13">
        <f>SUMIFS(CalcTbl[Total Revenue],CalcTbl[Property ID],$N271,CalcTbl[Month],IF(Dashboard!$C$3="All (Fiscal Year)","*",Dashboard!$C$3))</f>
        <v>22923.759999999998</v>
      </c>
      <c r="Q271" s="13">
        <f>SUMIFS(CalcTbl[Total Expenses],CalcTbl[Property ID],$N271,CalcTbl[Month],IF(Dashboard!$C$3="All (Fiscal Year)","*",Dashboard!$C$3))</f>
        <v>10283.900000000001</v>
      </c>
      <c r="R271" s="13">
        <f t="shared" si="40"/>
        <v>12639.859999999997</v>
      </c>
      <c r="S271" s="16">
        <f>_xlfn.XLOOKUP($N271,RatingsTbl[Property ID],RatingsTbl[Overall Rating])</f>
        <v>4.9116666666666662</v>
      </c>
      <c r="T271" s="23">
        <f t="shared" si="41"/>
        <v>189</v>
      </c>
      <c r="U271" s="23">
        <f t="shared" si="42"/>
        <v>224</v>
      </c>
      <c r="AG271" s="22">
        <f t="shared" si="43"/>
        <v>12639.860026799997</v>
      </c>
      <c r="AH271">
        <f t="shared" si="44"/>
        <v>4.9116934666666658</v>
      </c>
    </row>
    <row r="272" spans="1:34" x14ac:dyDescent="0.25">
      <c r="A272" s="10" t="str">
        <f>Revenue!A273</f>
        <v>P0023</v>
      </c>
      <c r="B272" s="10" t="str">
        <f>Revenue!B273</f>
        <v>Aug</v>
      </c>
      <c r="C272" s="11" t="str">
        <f t="shared" si="38"/>
        <v>P0023|Aug</v>
      </c>
      <c r="D272" s="12">
        <f>Revenue!J273</f>
        <v>1810.1596999999999</v>
      </c>
      <c r="E272" s="13">
        <f>_xlfn.XLOOKUP($C272,ExpensesTbl[Key],ExpensesTbl[Total Operating Expenses])</f>
        <v>1363.7299999999998</v>
      </c>
      <c r="F272" s="13">
        <f t="shared" si="39"/>
        <v>446.42970000000014</v>
      </c>
      <c r="G272" s="11" t="str">
        <f>_xlfn.XLOOKUP($A272,PropertiesTbl[Property ID],PropertiesTbl[Property Name])</f>
        <v>Cinder Haven</v>
      </c>
      <c r="N272" s="10" t="str">
        <f>Properties!A273</f>
        <v>P0269</v>
      </c>
      <c r="O272" s="11" t="str">
        <f>_xlfn.XLOOKUP($N272,PropertiesTbl[Property ID],PropertiesTbl[Property Name])</f>
        <v>Aspen Landing</v>
      </c>
      <c r="P272" s="13">
        <f>SUMIFS(CalcTbl[Total Revenue],CalcTbl[Property ID],$N272,CalcTbl[Month],IF(Dashboard!$C$3="All (Fiscal Year)","*",Dashboard!$C$3))</f>
        <v>32061.045399999999</v>
      </c>
      <c r="Q272" s="13">
        <f>SUMIFS(CalcTbl[Total Expenses],CalcTbl[Property ID],$N272,CalcTbl[Month],IF(Dashboard!$C$3="All (Fiscal Year)","*",Dashboard!$C$3))</f>
        <v>18688.25</v>
      </c>
      <c r="R272" s="13">
        <f t="shared" si="40"/>
        <v>13372.795399999999</v>
      </c>
      <c r="S272" s="16">
        <f>_xlfn.XLOOKUP($N272,RatingsTbl[Property ID],RatingsTbl[Overall Rating])</f>
        <v>3.25</v>
      </c>
      <c r="T272" s="23">
        <f t="shared" si="41"/>
        <v>169</v>
      </c>
      <c r="U272" s="23">
        <f t="shared" si="42"/>
        <v>291</v>
      </c>
      <c r="AG272" s="22">
        <f t="shared" si="43"/>
        <v>13372.795426899998</v>
      </c>
      <c r="AH272">
        <f t="shared" si="44"/>
        <v>3.2500268999999999</v>
      </c>
    </row>
    <row r="273" spans="1:34" x14ac:dyDescent="0.25">
      <c r="A273" s="10" t="str">
        <f>Revenue!A274</f>
        <v>P0023</v>
      </c>
      <c r="B273" s="10" t="str">
        <f>Revenue!B274</f>
        <v>Sep</v>
      </c>
      <c r="C273" s="11" t="str">
        <f t="shared" si="38"/>
        <v>P0023|Sep</v>
      </c>
      <c r="D273" s="12">
        <f>Revenue!J274</f>
        <v>1374.7751999999998</v>
      </c>
      <c r="E273" s="13">
        <f>_xlfn.XLOOKUP($C273,ExpensesTbl[Key],ExpensesTbl[Total Operating Expenses])</f>
        <v>740.28999999999951</v>
      </c>
      <c r="F273" s="13">
        <f t="shared" si="39"/>
        <v>634.4852000000003</v>
      </c>
      <c r="G273" s="11" t="str">
        <f>_xlfn.XLOOKUP($A273,PropertiesTbl[Property ID],PropertiesTbl[Property Name])</f>
        <v>Cinder Haven</v>
      </c>
      <c r="N273" s="10" t="str">
        <f>Properties!A274</f>
        <v>P0270</v>
      </c>
      <c r="O273" s="11" t="str">
        <f>_xlfn.XLOOKUP($N273,PropertiesTbl[Property ID],PropertiesTbl[Property Name])</f>
        <v>Cloudline Retreat</v>
      </c>
      <c r="P273" s="13">
        <f>SUMIFS(CalcTbl[Total Revenue],CalcTbl[Property ID],$N273,CalcTbl[Month],IF(Dashboard!$C$3="All (Fiscal Year)","*",Dashboard!$C$3))</f>
        <v>33620.1947</v>
      </c>
      <c r="Q273" s="13">
        <f>SUMIFS(CalcTbl[Total Expenses],CalcTbl[Property ID],$N273,CalcTbl[Month],IF(Dashboard!$C$3="All (Fiscal Year)","*",Dashboard!$C$3))</f>
        <v>14003.66</v>
      </c>
      <c r="R273" s="13">
        <f t="shared" si="40"/>
        <v>19616.5347</v>
      </c>
      <c r="S273" s="16">
        <f>_xlfn.XLOOKUP($N273,RatingsTbl[Property ID],RatingsTbl[Overall Rating])</f>
        <v>4.9249999999999998</v>
      </c>
      <c r="T273" s="23">
        <f t="shared" si="41"/>
        <v>76</v>
      </c>
      <c r="U273" s="23">
        <f t="shared" si="42"/>
        <v>177</v>
      </c>
      <c r="AG273" s="22">
        <f t="shared" si="43"/>
        <v>19616.534726999998</v>
      </c>
      <c r="AH273">
        <f t="shared" si="44"/>
        <v>4.925027</v>
      </c>
    </row>
    <row r="274" spans="1:34" x14ac:dyDescent="0.25">
      <c r="A274" s="10" t="str">
        <f>Revenue!A275</f>
        <v>P0023</v>
      </c>
      <c r="B274" s="10" t="str">
        <f>Revenue!B275</f>
        <v>Oct</v>
      </c>
      <c r="C274" s="11" t="str">
        <f t="shared" si="38"/>
        <v>P0023|Oct</v>
      </c>
      <c r="D274" s="12">
        <f>Revenue!J275</f>
        <v>1089.0894999999998</v>
      </c>
      <c r="E274" s="13">
        <f>_xlfn.XLOOKUP($C274,ExpensesTbl[Key],ExpensesTbl[Total Operating Expenses])</f>
        <v>599.58999999999992</v>
      </c>
      <c r="F274" s="13">
        <f t="shared" si="39"/>
        <v>489.4994999999999</v>
      </c>
      <c r="G274" s="11" t="str">
        <f>_xlfn.XLOOKUP($A274,PropertiesTbl[Property ID],PropertiesTbl[Property Name])</f>
        <v>Cinder Haven</v>
      </c>
      <c r="N274" s="10" t="str">
        <f>Properties!A275</f>
        <v>P0271</v>
      </c>
      <c r="O274" s="11" t="str">
        <f>_xlfn.XLOOKUP($N274,PropertiesTbl[Property ID],PropertiesTbl[Property Name])</f>
        <v>Cinder Cabin</v>
      </c>
      <c r="P274" s="13">
        <f>SUMIFS(CalcTbl[Total Revenue],CalcTbl[Property ID],$N274,CalcTbl[Month],IF(Dashboard!$C$3="All (Fiscal Year)","*",Dashboard!$C$3))</f>
        <v>23916.980500000001</v>
      </c>
      <c r="Q274" s="13">
        <f>SUMIFS(CalcTbl[Total Expenses],CalcTbl[Property ID],$N274,CalcTbl[Month],IF(Dashboard!$C$3="All (Fiscal Year)","*",Dashboard!$C$3))</f>
        <v>10182.489999999998</v>
      </c>
      <c r="R274" s="13">
        <f t="shared" si="40"/>
        <v>13734.490500000004</v>
      </c>
      <c r="S274" s="16">
        <f>_xlfn.XLOOKUP($N274,RatingsTbl[Property ID],RatingsTbl[Overall Rating])</f>
        <v>4.9266666666666667</v>
      </c>
      <c r="T274" s="23">
        <f t="shared" si="41"/>
        <v>160</v>
      </c>
      <c r="U274" s="23">
        <f t="shared" si="42"/>
        <v>164</v>
      </c>
      <c r="AG274" s="22">
        <f t="shared" si="43"/>
        <v>13734.490527100004</v>
      </c>
      <c r="AH274">
        <f t="shared" si="44"/>
        <v>4.9266937666666664</v>
      </c>
    </row>
    <row r="275" spans="1:34" x14ac:dyDescent="0.25">
      <c r="A275" s="10" t="str">
        <f>Revenue!A276</f>
        <v>P0023</v>
      </c>
      <c r="B275" s="10" t="str">
        <f>Revenue!B276</f>
        <v>Nov</v>
      </c>
      <c r="C275" s="11" t="str">
        <f t="shared" si="38"/>
        <v>P0023|Nov</v>
      </c>
      <c r="D275" s="12">
        <f>Revenue!J276</f>
        <v>1157.0101999999999</v>
      </c>
      <c r="E275" s="13">
        <f>_xlfn.XLOOKUP($C275,ExpensesTbl[Key],ExpensesTbl[Total Operating Expenses])</f>
        <v>657.8500000000007</v>
      </c>
      <c r="F275" s="13">
        <f t="shared" si="39"/>
        <v>499.16019999999924</v>
      </c>
      <c r="G275" s="11" t="str">
        <f>_xlfn.XLOOKUP($A275,PropertiesTbl[Property ID],PropertiesTbl[Property Name])</f>
        <v>Cinder Haven</v>
      </c>
      <c r="N275" s="10" t="str">
        <f>Properties!A276</f>
        <v>P0272</v>
      </c>
      <c r="O275" s="11" t="str">
        <f>_xlfn.XLOOKUP($N275,PropertiesTbl[Property ID],PropertiesTbl[Property Name])</f>
        <v>Timber Refuge</v>
      </c>
      <c r="P275" s="13">
        <f>SUMIFS(CalcTbl[Total Revenue],CalcTbl[Property ID],$N275,CalcTbl[Month],IF(Dashboard!$C$3="All (Fiscal Year)","*",Dashboard!$C$3))</f>
        <v>12571.547999999999</v>
      </c>
      <c r="Q275" s="13">
        <f>SUMIFS(CalcTbl[Total Expenses],CalcTbl[Property ID],$N275,CalcTbl[Month],IF(Dashboard!$C$3="All (Fiscal Year)","*",Dashboard!$C$3))</f>
        <v>7168.7900000000009</v>
      </c>
      <c r="R275" s="13">
        <f t="shared" si="40"/>
        <v>5402.757999999998</v>
      </c>
      <c r="S275" s="16">
        <f>_xlfn.XLOOKUP($N275,RatingsTbl[Property ID],RatingsTbl[Overall Rating])</f>
        <v>4.9383333333333335</v>
      </c>
      <c r="T275" s="23">
        <f t="shared" si="41"/>
        <v>299</v>
      </c>
      <c r="U275" s="23">
        <f t="shared" si="42"/>
        <v>113</v>
      </c>
      <c r="AG275" s="22">
        <f t="shared" si="43"/>
        <v>5402.7580271999977</v>
      </c>
      <c r="AH275">
        <f t="shared" si="44"/>
        <v>4.9383605333333334</v>
      </c>
    </row>
    <row r="276" spans="1:34" x14ac:dyDescent="0.25">
      <c r="A276" s="10" t="str">
        <f>Revenue!A277</f>
        <v>P0023</v>
      </c>
      <c r="B276" s="10" t="str">
        <f>Revenue!B277</f>
        <v>Dec</v>
      </c>
      <c r="C276" s="11" t="str">
        <f t="shared" si="38"/>
        <v>P0023|Dec</v>
      </c>
      <c r="D276" s="12">
        <f>Revenue!J277</f>
        <v>3826.4250000000002</v>
      </c>
      <c r="E276" s="13">
        <f>_xlfn.XLOOKUP($C276,ExpensesTbl[Key],ExpensesTbl[Total Operating Expenses])</f>
        <v>953.25000000000011</v>
      </c>
      <c r="F276" s="13">
        <f t="shared" si="39"/>
        <v>2873.1750000000002</v>
      </c>
      <c r="G276" s="11" t="str">
        <f>_xlfn.XLOOKUP($A276,PropertiesTbl[Property ID],PropertiesTbl[Property Name])</f>
        <v>Cinder Haven</v>
      </c>
      <c r="N276" s="10" t="str">
        <f>Properties!A277</f>
        <v>P0273</v>
      </c>
      <c r="O276" s="11" t="str">
        <f>_xlfn.XLOOKUP($N276,PropertiesTbl[Property ID],PropertiesTbl[Property Name])</f>
        <v>Meadow Retreat</v>
      </c>
      <c r="P276" s="13">
        <f>SUMIFS(CalcTbl[Total Revenue],CalcTbl[Property ID],$N276,CalcTbl[Month],IF(Dashboard!$C$3="All (Fiscal Year)","*",Dashboard!$C$3))</f>
        <v>20971.604599999999</v>
      </c>
      <c r="Q276" s="13">
        <f>SUMIFS(CalcTbl[Total Expenses],CalcTbl[Property ID],$N276,CalcTbl[Month],IF(Dashboard!$C$3="All (Fiscal Year)","*",Dashboard!$C$3))</f>
        <v>10325.029999999999</v>
      </c>
      <c r="R276" s="13">
        <f t="shared" si="40"/>
        <v>10646.5746</v>
      </c>
      <c r="S276" s="16">
        <f>_xlfn.XLOOKUP($N276,RatingsTbl[Property ID],RatingsTbl[Overall Rating])</f>
        <v>4.9550000000000001</v>
      </c>
      <c r="T276" s="23">
        <f t="shared" si="41"/>
        <v>224</v>
      </c>
      <c r="U276" s="23">
        <f t="shared" si="42"/>
        <v>45</v>
      </c>
      <c r="AG276" s="22">
        <f t="shared" si="43"/>
        <v>10646.5746273</v>
      </c>
      <c r="AH276">
        <f t="shared" si="44"/>
        <v>4.9550273000000002</v>
      </c>
    </row>
    <row r="277" spans="1:34" x14ac:dyDescent="0.25">
      <c r="A277" s="10" t="str">
        <f>Revenue!A278</f>
        <v>P0023</v>
      </c>
      <c r="B277" s="10" t="str">
        <f>Revenue!B278</f>
        <v>Jan</v>
      </c>
      <c r="C277" s="11" t="str">
        <f t="shared" si="38"/>
        <v>P0023|Jan</v>
      </c>
      <c r="D277" s="12">
        <f>Revenue!J278</f>
        <v>3668.5574999999999</v>
      </c>
      <c r="E277" s="13">
        <f>_xlfn.XLOOKUP($C277,ExpensesTbl[Key],ExpensesTbl[Total Operating Expenses])</f>
        <v>969.21000000000038</v>
      </c>
      <c r="F277" s="13">
        <f t="shared" si="39"/>
        <v>2699.3474999999994</v>
      </c>
      <c r="G277" s="11" t="str">
        <f>_xlfn.XLOOKUP($A277,PropertiesTbl[Property ID],PropertiesTbl[Property Name])</f>
        <v>Cinder Haven</v>
      </c>
      <c r="N277" s="10" t="str">
        <f>Properties!A278</f>
        <v>P0274</v>
      </c>
      <c r="O277" s="11" t="str">
        <f>_xlfn.XLOOKUP($N277,PropertiesTbl[Property ID],PropertiesTbl[Property Name])</f>
        <v>Mountain Getaway</v>
      </c>
      <c r="P277" s="13">
        <f>SUMIFS(CalcTbl[Total Revenue],CalcTbl[Property ID],$N277,CalcTbl[Month],IF(Dashboard!$C$3="All (Fiscal Year)","*",Dashboard!$C$3))</f>
        <v>56211.005400000002</v>
      </c>
      <c r="Q277" s="13">
        <f>SUMIFS(CalcTbl[Total Expenses],CalcTbl[Property ID],$N277,CalcTbl[Month],IF(Dashboard!$C$3="All (Fiscal Year)","*",Dashboard!$C$3))</f>
        <v>23919.510000000009</v>
      </c>
      <c r="R277" s="13">
        <f t="shared" si="40"/>
        <v>32291.495399999993</v>
      </c>
      <c r="S277" s="16">
        <f>_xlfn.XLOOKUP($N277,RatingsTbl[Property ID],RatingsTbl[Overall Rating])</f>
        <v>4.9099999999999993</v>
      </c>
      <c r="T277" s="23">
        <f t="shared" si="41"/>
        <v>10</v>
      </c>
      <c r="U277" s="23">
        <f t="shared" si="42"/>
        <v>232</v>
      </c>
      <c r="AG277" s="22">
        <f t="shared" si="43"/>
        <v>32291.495427399994</v>
      </c>
      <c r="AH277">
        <f t="shared" si="44"/>
        <v>4.9100273999999988</v>
      </c>
    </row>
    <row r="278" spans="1:34" x14ac:dyDescent="0.25">
      <c r="A278" s="10" t="str">
        <f>Revenue!A279</f>
        <v>P0023</v>
      </c>
      <c r="B278" s="10" t="str">
        <f>Revenue!B279</f>
        <v>Feb</v>
      </c>
      <c r="C278" s="11" t="str">
        <f t="shared" si="38"/>
        <v>P0023|Feb</v>
      </c>
      <c r="D278" s="12">
        <f>Revenue!J279</f>
        <v>2834.9964</v>
      </c>
      <c r="E278" s="13">
        <f>_xlfn.XLOOKUP($C278,ExpensesTbl[Key],ExpensesTbl[Total Operating Expenses])</f>
        <v>868.78999999999962</v>
      </c>
      <c r="F278" s="13">
        <f t="shared" si="39"/>
        <v>1966.2064000000005</v>
      </c>
      <c r="G278" s="11" t="str">
        <f>_xlfn.XLOOKUP($A278,PropertiesTbl[Property ID],PropertiesTbl[Property Name])</f>
        <v>Cinder Haven</v>
      </c>
      <c r="N278" s="10" t="str">
        <f>Properties!A279</f>
        <v>P0275</v>
      </c>
      <c r="O278" s="11" t="str">
        <f>_xlfn.XLOOKUP($N278,PropertiesTbl[Property ID],PropertiesTbl[Property Name])</f>
        <v>Whispering Nest</v>
      </c>
      <c r="P278" s="13">
        <f>SUMIFS(CalcTbl[Total Revenue],CalcTbl[Property ID],$N278,CalcTbl[Month],IF(Dashboard!$C$3="All (Fiscal Year)","*",Dashboard!$C$3))</f>
        <v>34281.1535</v>
      </c>
      <c r="Q278" s="13">
        <f>SUMIFS(CalcTbl[Total Expenses],CalcTbl[Property ID],$N278,CalcTbl[Month],IF(Dashboard!$C$3="All (Fiscal Year)","*",Dashboard!$C$3))</f>
        <v>13584.53</v>
      </c>
      <c r="R278" s="13">
        <f t="shared" si="40"/>
        <v>20696.623500000002</v>
      </c>
      <c r="S278" s="16">
        <f>_xlfn.XLOOKUP($N278,RatingsTbl[Property ID],RatingsTbl[Overall Rating])</f>
        <v>4.9316666666666675</v>
      </c>
      <c r="T278" s="23">
        <f t="shared" si="41"/>
        <v>63</v>
      </c>
      <c r="U278" s="23">
        <f t="shared" si="42"/>
        <v>144</v>
      </c>
      <c r="AG278" s="22">
        <f t="shared" si="43"/>
        <v>20696.6235275</v>
      </c>
      <c r="AH278">
        <f t="shared" si="44"/>
        <v>4.9316941666666674</v>
      </c>
    </row>
    <row r="279" spans="1:34" x14ac:dyDescent="0.25">
      <c r="A279" s="10" t="str">
        <f>Revenue!A280</f>
        <v>P0023</v>
      </c>
      <c r="B279" s="10" t="str">
        <f>Revenue!B280</f>
        <v>Mar</v>
      </c>
      <c r="C279" s="11" t="str">
        <f t="shared" si="38"/>
        <v>P0023|Mar</v>
      </c>
      <c r="D279" s="12">
        <f>Revenue!J280</f>
        <v>2651.8992000000003</v>
      </c>
      <c r="E279" s="13">
        <f>_xlfn.XLOOKUP($C279,ExpensesTbl[Key],ExpensesTbl[Total Operating Expenses])</f>
        <v>859.93999999999983</v>
      </c>
      <c r="F279" s="13">
        <f t="shared" si="39"/>
        <v>1791.9592000000005</v>
      </c>
      <c r="G279" s="11" t="str">
        <f>_xlfn.XLOOKUP($A279,PropertiesTbl[Property ID],PropertiesTbl[Property Name])</f>
        <v>Cinder Haven</v>
      </c>
      <c r="N279" s="10" t="str">
        <f>Properties!A280</f>
        <v>P0276</v>
      </c>
      <c r="O279" s="11" t="str">
        <f>_xlfn.XLOOKUP($N279,PropertiesTbl[Property ID],PropertiesTbl[Property Name])</f>
        <v>Golden Point</v>
      </c>
      <c r="P279" s="13">
        <f>SUMIFS(CalcTbl[Total Revenue],CalcTbl[Property ID],$N279,CalcTbl[Month],IF(Dashboard!$C$3="All (Fiscal Year)","*",Dashboard!$C$3))</f>
        <v>24476.495899999998</v>
      </c>
      <c r="Q279" s="13">
        <f>SUMIFS(CalcTbl[Total Expenses],CalcTbl[Property ID],$N279,CalcTbl[Month],IF(Dashboard!$C$3="All (Fiscal Year)","*",Dashboard!$C$3))</f>
        <v>10225.970000000001</v>
      </c>
      <c r="R279" s="13">
        <f t="shared" si="40"/>
        <v>14250.525899999997</v>
      </c>
      <c r="S279" s="16">
        <f>_xlfn.XLOOKUP($N279,RatingsTbl[Property ID],RatingsTbl[Overall Rating])</f>
        <v>4.9216666666666669</v>
      </c>
      <c r="T279" s="23">
        <f t="shared" si="41"/>
        <v>146</v>
      </c>
      <c r="U279" s="23">
        <f t="shared" si="42"/>
        <v>188</v>
      </c>
      <c r="AG279" s="22">
        <f t="shared" si="43"/>
        <v>14250.525927599996</v>
      </c>
      <c r="AH279">
        <f t="shared" si="44"/>
        <v>4.921694266666667</v>
      </c>
    </row>
    <row r="280" spans="1:34" x14ac:dyDescent="0.25">
      <c r="A280" s="10" t="str">
        <f>Revenue!A281</f>
        <v>P0024</v>
      </c>
      <c r="B280" s="10" t="str">
        <f>Revenue!B281</f>
        <v>Apr</v>
      </c>
      <c r="C280" s="11" t="str">
        <f t="shared" si="38"/>
        <v>P0024|Apr</v>
      </c>
      <c r="D280" s="12">
        <f>Revenue!J281</f>
        <v>1038.8005000000001</v>
      </c>
      <c r="E280" s="13">
        <f>_xlfn.XLOOKUP($C280,ExpensesTbl[Key],ExpensesTbl[Total Operating Expenses])</f>
        <v>650.33999999999992</v>
      </c>
      <c r="F280" s="13">
        <f t="shared" si="39"/>
        <v>388.46050000000014</v>
      </c>
      <c r="G280" s="11" t="str">
        <f>_xlfn.XLOOKUP($A280,PropertiesTbl[Property ID],PropertiesTbl[Property Name])</f>
        <v>Evergreen Escape</v>
      </c>
      <c r="N280" s="10" t="str">
        <f>Properties!A281</f>
        <v>P0277</v>
      </c>
      <c r="O280" s="11" t="str">
        <f>_xlfn.XLOOKUP($N280,PropertiesTbl[Property ID],PropertiesTbl[Property Name])</f>
        <v>Starlight Hollow</v>
      </c>
      <c r="P280" s="13">
        <f>SUMIFS(CalcTbl[Total Revenue],CalcTbl[Property ID],$N280,CalcTbl[Month],IF(Dashboard!$C$3="All (Fiscal Year)","*",Dashboard!$C$3))</f>
        <v>71503.481700000004</v>
      </c>
      <c r="Q280" s="13">
        <f>SUMIFS(CalcTbl[Total Expenses],CalcTbl[Property ID],$N280,CalcTbl[Month],IF(Dashboard!$C$3="All (Fiscal Year)","*",Dashboard!$C$3))</f>
        <v>10091.1</v>
      </c>
      <c r="R280" s="13">
        <f t="shared" si="40"/>
        <v>61412.381700000005</v>
      </c>
      <c r="S280" s="16">
        <f>_xlfn.XLOOKUP($N280,RatingsTbl[Property ID],RatingsTbl[Overall Rating])</f>
        <v>4.9050000000000002</v>
      </c>
      <c r="T280" s="23">
        <f t="shared" si="41"/>
        <v>3</v>
      </c>
      <c r="U280" s="23">
        <f t="shared" si="42"/>
        <v>245</v>
      </c>
      <c r="AG280" s="22">
        <f t="shared" si="43"/>
        <v>61412.381727700005</v>
      </c>
      <c r="AH280">
        <f t="shared" si="44"/>
        <v>4.9050277000000007</v>
      </c>
    </row>
    <row r="281" spans="1:34" x14ac:dyDescent="0.25">
      <c r="A281" s="10" t="str">
        <f>Revenue!A282</f>
        <v>P0024</v>
      </c>
      <c r="B281" s="10" t="str">
        <f>Revenue!B282</f>
        <v>May</v>
      </c>
      <c r="C281" s="11" t="str">
        <f t="shared" si="38"/>
        <v>P0024|May</v>
      </c>
      <c r="D281" s="12">
        <f>Revenue!J282</f>
        <v>1292.1935999999998</v>
      </c>
      <c r="E281" s="13">
        <f>_xlfn.XLOOKUP($C281,ExpensesTbl[Key],ExpensesTbl[Total Operating Expenses])</f>
        <v>960.39000000000055</v>
      </c>
      <c r="F281" s="13">
        <f t="shared" si="39"/>
        <v>331.80359999999928</v>
      </c>
      <c r="G281" s="11" t="str">
        <f>_xlfn.XLOOKUP($A281,PropertiesTbl[Property ID],PropertiesTbl[Property Name])</f>
        <v>Evergreen Escape</v>
      </c>
      <c r="N281" s="10" t="str">
        <f>Properties!A282</f>
        <v>P0278</v>
      </c>
      <c r="O281" s="11" t="str">
        <f>_xlfn.XLOOKUP($N281,PropertiesTbl[Property ID],PropertiesTbl[Property Name])</f>
        <v>Timber Getaway</v>
      </c>
      <c r="P281" s="13">
        <f>SUMIFS(CalcTbl[Total Revenue],CalcTbl[Property ID],$N281,CalcTbl[Month],IF(Dashboard!$C$3="All (Fiscal Year)","*",Dashboard!$C$3))</f>
        <v>43828.686600000001</v>
      </c>
      <c r="Q281" s="13">
        <f>SUMIFS(CalcTbl[Total Expenses],CalcTbl[Property ID],$N281,CalcTbl[Month],IF(Dashboard!$C$3="All (Fiscal Year)","*",Dashboard!$C$3))</f>
        <v>20101.279999999995</v>
      </c>
      <c r="R281" s="13">
        <f t="shared" si="40"/>
        <v>23727.406600000006</v>
      </c>
      <c r="S281" s="16">
        <f>_xlfn.XLOOKUP($N281,RatingsTbl[Property ID],RatingsTbl[Overall Rating])</f>
        <v>4.9033333333333333</v>
      </c>
      <c r="T281" s="23">
        <f t="shared" si="41"/>
        <v>36</v>
      </c>
      <c r="U281" s="23">
        <f t="shared" si="42"/>
        <v>249</v>
      </c>
      <c r="AG281" s="22">
        <f t="shared" si="43"/>
        <v>23727.406627800006</v>
      </c>
      <c r="AH281">
        <f t="shared" si="44"/>
        <v>4.9033611333333331</v>
      </c>
    </row>
    <row r="282" spans="1:34" x14ac:dyDescent="0.25">
      <c r="A282" s="10" t="str">
        <f>Revenue!A283</f>
        <v>P0024</v>
      </c>
      <c r="B282" s="10" t="str">
        <f>Revenue!B283</f>
        <v>Jun</v>
      </c>
      <c r="C282" s="11" t="str">
        <f t="shared" si="38"/>
        <v>P0024|Jun</v>
      </c>
      <c r="D282" s="12">
        <f>Revenue!J283</f>
        <v>1281.4848</v>
      </c>
      <c r="E282" s="13">
        <f>_xlfn.XLOOKUP($C282,ExpensesTbl[Key],ExpensesTbl[Total Operating Expenses])</f>
        <v>1071.44</v>
      </c>
      <c r="F282" s="13">
        <f t="shared" si="39"/>
        <v>210.0447999999999</v>
      </c>
      <c r="G282" s="11" t="str">
        <f>_xlfn.XLOOKUP($A282,PropertiesTbl[Property ID],PropertiesTbl[Property Name])</f>
        <v>Evergreen Escape</v>
      </c>
      <c r="N282" s="10" t="str">
        <f>Properties!A283</f>
        <v>P0279</v>
      </c>
      <c r="O282" s="11" t="str">
        <f>_xlfn.XLOOKUP($N282,PropertiesTbl[Property ID],PropertiesTbl[Property Name])</f>
        <v>Starlight Point</v>
      </c>
      <c r="P282" s="13">
        <f>SUMIFS(CalcTbl[Total Revenue],CalcTbl[Property ID],$N282,CalcTbl[Month],IF(Dashboard!$C$3="All (Fiscal Year)","*",Dashboard!$C$3))</f>
        <v>19746.604499999998</v>
      </c>
      <c r="Q282" s="13">
        <f>SUMIFS(CalcTbl[Total Expenses],CalcTbl[Property ID],$N282,CalcTbl[Month],IF(Dashboard!$C$3="All (Fiscal Year)","*",Dashboard!$C$3))</f>
        <v>9884.09</v>
      </c>
      <c r="R282" s="13">
        <f t="shared" si="40"/>
        <v>9862.5144999999975</v>
      </c>
      <c r="S282" s="16">
        <f>_xlfn.XLOOKUP($N282,RatingsTbl[Property ID],RatingsTbl[Overall Rating])</f>
        <v>4.9049999999999994</v>
      </c>
      <c r="T282" s="23">
        <f t="shared" si="41"/>
        <v>244</v>
      </c>
      <c r="U282" s="23">
        <f t="shared" si="42"/>
        <v>244</v>
      </c>
      <c r="AG282" s="22">
        <f t="shared" si="43"/>
        <v>9862.5145278999971</v>
      </c>
      <c r="AH282">
        <f t="shared" si="44"/>
        <v>4.9050278999999994</v>
      </c>
    </row>
    <row r="283" spans="1:34" x14ac:dyDescent="0.25">
      <c r="A283" s="10" t="str">
        <f>Revenue!A284</f>
        <v>P0024</v>
      </c>
      <c r="B283" s="10" t="str">
        <f>Revenue!B284</f>
        <v>Jul</v>
      </c>
      <c r="C283" s="11" t="str">
        <f t="shared" si="38"/>
        <v>P0024|Jul</v>
      </c>
      <c r="D283" s="12">
        <f>Revenue!J284</f>
        <v>2095.0625999999997</v>
      </c>
      <c r="E283" s="13">
        <f>_xlfn.XLOOKUP($C283,ExpensesTbl[Key],ExpensesTbl[Total Operating Expenses])</f>
        <v>1899.9199999999998</v>
      </c>
      <c r="F283" s="13">
        <f t="shared" si="39"/>
        <v>195.1425999999999</v>
      </c>
      <c r="G283" s="11" t="str">
        <f>_xlfn.XLOOKUP($A283,PropertiesTbl[Property ID],PropertiesTbl[Property Name])</f>
        <v>Evergreen Escape</v>
      </c>
      <c r="N283" s="10" t="str">
        <f>Properties!A284</f>
        <v>P0280</v>
      </c>
      <c r="O283" s="11" t="str">
        <f>_xlfn.XLOOKUP($N283,PropertiesTbl[Property ID],PropertiesTbl[Property Name])</f>
        <v>Whispering Hideaway</v>
      </c>
      <c r="P283" s="13">
        <f>SUMIFS(CalcTbl[Total Revenue],CalcTbl[Property ID],$N283,CalcTbl[Month],IF(Dashboard!$C$3="All (Fiscal Year)","*",Dashboard!$C$3))</f>
        <v>36310.392500000002</v>
      </c>
      <c r="Q283" s="13">
        <f>SUMIFS(CalcTbl[Total Expenses],CalcTbl[Property ID],$N283,CalcTbl[Month],IF(Dashboard!$C$3="All (Fiscal Year)","*",Dashboard!$C$3))</f>
        <v>16618.79</v>
      </c>
      <c r="R283" s="13">
        <f t="shared" si="40"/>
        <v>19691.602500000001</v>
      </c>
      <c r="S283" s="16">
        <f>_xlfn.XLOOKUP($N283,RatingsTbl[Property ID],RatingsTbl[Overall Rating])</f>
        <v>4.9349999999999996</v>
      </c>
      <c r="T283" s="23">
        <f t="shared" si="41"/>
        <v>73</v>
      </c>
      <c r="U283" s="23">
        <f t="shared" si="42"/>
        <v>131</v>
      </c>
      <c r="AG283" s="22">
        <f t="shared" si="43"/>
        <v>19691.602527999999</v>
      </c>
      <c r="AH283">
        <f t="shared" si="44"/>
        <v>4.935028</v>
      </c>
    </row>
    <row r="284" spans="1:34" x14ac:dyDescent="0.25">
      <c r="A284" s="10" t="str">
        <f>Revenue!A285</f>
        <v>P0024</v>
      </c>
      <c r="B284" s="10" t="str">
        <f>Revenue!B285</f>
        <v>Aug</v>
      </c>
      <c r="C284" s="11" t="str">
        <f t="shared" si="38"/>
        <v>P0024|Aug</v>
      </c>
      <c r="D284" s="12">
        <f>Revenue!J285</f>
        <v>1827.0128</v>
      </c>
      <c r="E284" s="13">
        <f>_xlfn.XLOOKUP($C284,ExpensesTbl[Key],ExpensesTbl[Total Operating Expenses])</f>
        <v>1977.5</v>
      </c>
      <c r="F284" s="13">
        <f t="shared" si="39"/>
        <v>-150.48720000000003</v>
      </c>
      <c r="G284" s="11" t="str">
        <f>_xlfn.XLOOKUP($A284,PropertiesTbl[Property ID],PropertiesTbl[Property Name])</f>
        <v>Evergreen Escape</v>
      </c>
      <c r="N284" s="10" t="str">
        <f>Properties!A285</f>
        <v>P0281</v>
      </c>
      <c r="O284" s="11" t="str">
        <f>_xlfn.XLOOKUP($N284,PropertiesTbl[Property ID],PropertiesTbl[Property Name])</f>
        <v>Whispering Overlook</v>
      </c>
      <c r="P284" s="13">
        <f>SUMIFS(CalcTbl[Total Revenue],CalcTbl[Property ID],$N284,CalcTbl[Month],IF(Dashboard!$C$3="All (Fiscal Year)","*",Dashboard!$C$3))</f>
        <v>21781.374200000002</v>
      </c>
      <c r="Q284" s="13">
        <f>SUMIFS(CalcTbl[Total Expenses],CalcTbl[Property ID],$N284,CalcTbl[Month],IF(Dashboard!$C$3="All (Fiscal Year)","*",Dashboard!$C$3))</f>
        <v>10611.369999999999</v>
      </c>
      <c r="R284" s="13">
        <f t="shared" si="40"/>
        <v>11170.004200000003</v>
      </c>
      <c r="S284" s="16">
        <f>_xlfn.XLOOKUP($N284,RatingsTbl[Property ID],RatingsTbl[Overall Rating])</f>
        <v>4.9616666666666669</v>
      </c>
      <c r="T284" s="23">
        <f t="shared" si="41"/>
        <v>218</v>
      </c>
      <c r="U284" s="23">
        <f t="shared" si="42"/>
        <v>23</v>
      </c>
      <c r="AG284" s="22">
        <f t="shared" si="43"/>
        <v>11170.004228100002</v>
      </c>
      <c r="AH284">
        <f t="shared" si="44"/>
        <v>4.9616947666666666</v>
      </c>
    </row>
    <row r="285" spans="1:34" x14ac:dyDescent="0.25">
      <c r="A285" s="10" t="str">
        <f>Revenue!A286</f>
        <v>P0024</v>
      </c>
      <c r="B285" s="10" t="str">
        <f>Revenue!B286</f>
        <v>Sep</v>
      </c>
      <c r="C285" s="11" t="str">
        <f t="shared" si="38"/>
        <v>P0024|Sep</v>
      </c>
      <c r="D285" s="12">
        <f>Revenue!J286</f>
        <v>1324.8437999999999</v>
      </c>
      <c r="E285" s="13">
        <f>_xlfn.XLOOKUP($C285,ExpensesTbl[Key],ExpensesTbl[Total Operating Expenses])</f>
        <v>829.88000000000011</v>
      </c>
      <c r="F285" s="13">
        <f t="shared" si="39"/>
        <v>494.96379999999976</v>
      </c>
      <c r="G285" s="11" t="str">
        <f>_xlfn.XLOOKUP($A285,PropertiesTbl[Property ID],PropertiesTbl[Property Name])</f>
        <v>Evergreen Escape</v>
      </c>
      <c r="N285" s="10" t="str">
        <f>Properties!A286</f>
        <v>P0282</v>
      </c>
      <c r="O285" s="11" t="str">
        <f>_xlfn.XLOOKUP($N285,PropertiesTbl[Property ID],PropertiesTbl[Property Name])</f>
        <v>Evergreen Retreat</v>
      </c>
      <c r="P285" s="13">
        <f>SUMIFS(CalcTbl[Total Revenue],CalcTbl[Property ID],$N285,CalcTbl[Month],IF(Dashboard!$C$3="All (Fiscal Year)","*",Dashboard!$C$3))</f>
        <v>51668.126300000004</v>
      </c>
      <c r="Q285" s="13">
        <f>SUMIFS(CalcTbl[Total Expenses],CalcTbl[Property ID],$N285,CalcTbl[Month],IF(Dashboard!$C$3="All (Fiscal Year)","*",Dashboard!$C$3))</f>
        <v>23864.01999999999</v>
      </c>
      <c r="R285" s="13">
        <f t="shared" si="40"/>
        <v>27804.106300000014</v>
      </c>
      <c r="S285" s="16">
        <f>_xlfn.XLOOKUP($N285,RatingsTbl[Property ID],RatingsTbl[Overall Rating])</f>
        <v>4.91</v>
      </c>
      <c r="T285" s="23">
        <f t="shared" si="41"/>
        <v>18</v>
      </c>
      <c r="U285" s="23">
        <f t="shared" si="42"/>
        <v>231</v>
      </c>
      <c r="AG285" s="22">
        <f t="shared" si="43"/>
        <v>27804.106328200014</v>
      </c>
      <c r="AH285">
        <f t="shared" si="44"/>
        <v>4.9100282000000002</v>
      </c>
    </row>
    <row r="286" spans="1:34" x14ac:dyDescent="0.25">
      <c r="A286" s="10" t="str">
        <f>Revenue!A287</f>
        <v>P0024</v>
      </c>
      <c r="B286" s="10" t="str">
        <f>Revenue!B287</f>
        <v>Oct</v>
      </c>
      <c r="C286" s="11" t="str">
        <f t="shared" si="38"/>
        <v>P0024|Oct</v>
      </c>
      <c r="D286" s="12">
        <f>Revenue!J287</f>
        <v>1241.2685999999999</v>
      </c>
      <c r="E286" s="13">
        <f>_xlfn.XLOOKUP($C286,ExpensesTbl[Key],ExpensesTbl[Total Operating Expenses])</f>
        <v>738.87000000000035</v>
      </c>
      <c r="F286" s="13">
        <f t="shared" si="39"/>
        <v>502.39859999999953</v>
      </c>
      <c r="G286" s="11" t="str">
        <f>_xlfn.XLOOKUP($A286,PropertiesTbl[Property ID],PropertiesTbl[Property Name])</f>
        <v>Evergreen Escape</v>
      </c>
      <c r="N286" s="10" t="str">
        <f>Properties!A287</f>
        <v>P0283</v>
      </c>
      <c r="O286" s="11" t="str">
        <f>_xlfn.XLOOKUP($N286,PropertiesTbl[Property ID],PropertiesTbl[Property Name])</f>
        <v>Alpine Retreat</v>
      </c>
      <c r="P286" s="13">
        <f>SUMIFS(CalcTbl[Total Revenue],CalcTbl[Property ID],$N286,CalcTbl[Month],IF(Dashboard!$C$3="All (Fiscal Year)","*",Dashboard!$C$3))</f>
        <v>24757.526900000001</v>
      </c>
      <c r="Q286" s="13">
        <f>SUMIFS(CalcTbl[Total Expenses],CalcTbl[Property ID],$N286,CalcTbl[Month],IF(Dashboard!$C$3="All (Fiscal Year)","*",Dashboard!$C$3))</f>
        <v>12576.150000000005</v>
      </c>
      <c r="R286" s="13">
        <f t="shared" si="40"/>
        <v>12181.376899999996</v>
      </c>
      <c r="S286" s="16">
        <f>_xlfn.XLOOKUP($N286,RatingsTbl[Property ID],RatingsTbl[Overall Rating])</f>
        <v>4.916666666666667</v>
      </c>
      <c r="T286" s="23">
        <f t="shared" si="41"/>
        <v>203</v>
      </c>
      <c r="U286" s="23">
        <f t="shared" si="42"/>
        <v>210</v>
      </c>
      <c r="AG286" s="22">
        <f t="shared" si="43"/>
        <v>12181.376928299997</v>
      </c>
      <c r="AH286">
        <f t="shared" si="44"/>
        <v>4.9166949666666673</v>
      </c>
    </row>
    <row r="287" spans="1:34" x14ac:dyDescent="0.25">
      <c r="A287" s="10" t="str">
        <f>Revenue!A288</f>
        <v>P0024</v>
      </c>
      <c r="B287" s="10" t="str">
        <f>Revenue!B288</f>
        <v>Nov</v>
      </c>
      <c r="C287" s="11" t="str">
        <f t="shared" si="38"/>
        <v>P0024|Nov</v>
      </c>
      <c r="D287" s="12">
        <f>Revenue!J288</f>
        <v>1262.8026</v>
      </c>
      <c r="E287" s="13">
        <f>_xlfn.XLOOKUP($C287,ExpensesTbl[Key],ExpensesTbl[Total Operating Expenses])</f>
        <v>709.30000000000018</v>
      </c>
      <c r="F287" s="13">
        <f t="shared" si="39"/>
        <v>553.5025999999998</v>
      </c>
      <c r="G287" s="11" t="str">
        <f>_xlfn.XLOOKUP($A287,PropertiesTbl[Property ID],PropertiesTbl[Property Name])</f>
        <v>Evergreen Escape</v>
      </c>
      <c r="N287" s="10" t="str">
        <f>Properties!A288</f>
        <v>P0284</v>
      </c>
      <c r="O287" s="11" t="str">
        <f>_xlfn.XLOOKUP($N287,PropertiesTbl[Property ID],PropertiesTbl[Property Name])</f>
        <v>Whispering Villa</v>
      </c>
      <c r="P287" s="13">
        <f>SUMIFS(CalcTbl[Total Revenue],CalcTbl[Property ID],$N287,CalcTbl[Month],IF(Dashboard!$C$3="All (Fiscal Year)","*",Dashboard!$C$3))</f>
        <v>14551.401699999999</v>
      </c>
      <c r="Q287" s="13">
        <f>SUMIFS(CalcTbl[Total Expenses],CalcTbl[Property ID],$N287,CalcTbl[Month],IF(Dashboard!$C$3="All (Fiscal Year)","*",Dashboard!$C$3))</f>
        <v>7433.6400000000012</v>
      </c>
      <c r="R287" s="13">
        <f t="shared" si="40"/>
        <v>7117.7616999999973</v>
      </c>
      <c r="S287" s="16">
        <f>_xlfn.XLOOKUP($N287,RatingsTbl[Property ID],RatingsTbl[Overall Rating])</f>
        <v>4.9183333333333339</v>
      </c>
      <c r="T287" s="23">
        <f t="shared" si="41"/>
        <v>287</v>
      </c>
      <c r="U287" s="23">
        <f t="shared" si="42"/>
        <v>201</v>
      </c>
      <c r="AG287" s="22">
        <f t="shared" si="43"/>
        <v>7117.7617283999971</v>
      </c>
      <c r="AH287">
        <f t="shared" si="44"/>
        <v>4.9183617333333336</v>
      </c>
    </row>
    <row r="288" spans="1:34" x14ac:dyDescent="0.25">
      <c r="A288" s="10" t="str">
        <f>Revenue!A289</f>
        <v>P0024</v>
      </c>
      <c r="B288" s="10" t="str">
        <f>Revenue!B289</f>
        <v>Dec</v>
      </c>
      <c r="C288" s="11" t="str">
        <f t="shared" si="38"/>
        <v>P0024|Dec</v>
      </c>
      <c r="D288" s="12">
        <f>Revenue!J289</f>
        <v>4145.8341999999993</v>
      </c>
      <c r="E288" s="13">
        <f>_xlfn.XLOOKUP($C288,ExpensesTbl[Key],ExpensesTbl[Total Operating Expenses])</f>
        <v>1067.0500000000002</v>
      </c>
      <c r="F288" s="13">
        <f t="shared" si="39"/>
        <v>3078.7841999999991</v>
      </c>
      <c r="G288" s="11" t="str">
        <f>_xlfn.XLOOKUP($A288,PropertiesTbl[Property ID],PropertiesTbl[Property Name])</f>
        <v>Evergreen Escape</v>
      </c>
      <c r="N288" s="10" t="str">
        <f>Properties!A289</f>
        <v>P0285</v>
      </c>
      <c r="O288" s="11" t="str">
        <f>_xlfn.XLOOKUP($N288,PropertiesTbl[Property ID],PropertiesTbl[Property Name])</f>
        <v>Whispering Retreat</v>
      </c>
      <c r="P288" s="13">
        <f>SUMIFS(CalcTbl[Total Revenue],CalcTbl[Property ID],$N288,CalcTbl[Month],IF(Dashboard!$C$3="All (Fiscal Year)","*",Dashboard!$C$3))</f>
        <v>47277.578600000008</v>
      </c>
      <c r="Q288" s="13">
        <f>SUMIFS(CalcTbl[Total Expenses],CalcTbl[Property ID],$N288,CalcTbl[Month],IF(Dashboard!$C$3="All (Fiscal Year)","*",Dashboard!$C$3))</f>
        <v>20150.760000000006</v>
      </c>
      <c r="R288" s="13">
        <f t="shared" si="40"/>
        <v>27126.818600000002</v>
      </c>
      <c r="S288" s="16">
        <f>_xlfn.XLOOKUP($N288,RatingsTbl[Property ID],RatingsTbl[Overall Rating])</f>
        <v>4.9466666666666672</v>
      </c>
      <c r="T288" s="23">
        <f t="shared" si="41"/>
        <v>20</v>
      </c>
      <c r="U288" s="23">
        <f t="shared" si="42"/>
        <v>77</v>
      </c>
      <c r="AG288" s="22">
        <f t="shared" si="43"/>
        <v>27126.818628500001</v>
      </c>
      <c r="AH288">
        <f t="shared" si="44"/>
        <v>4.9466951666666672</v>
      </c>
    </row>
    <row r="289" spans="1:34" x14ac:dyDescent="0.25">
      <c r="A289" s="10" t="str">
        <f>Revenue!A290</f>
        <v>P0024</v>
      </c>
      <c r="B289" s="10" t="str">
        <f>Revenue!B290</f>
        <v>Jan</v>
      </c>
      <c r="C289" s="11" t="str">
        <f t="shared" si="38"/>
        <v>P0024|Jan</v>
      </c>
      <c r="D289" s="12">
        <f>Revenue!J290</f>
        <v>4053.3156000000004</v>
      </c>
      <c r="E289" s="13">
        <f>_xlfn.XLOOKUP($C289,ExpensesTbl[Key],ExpensesTbl[Total Operating Expenses])</f>
        <v>1094</v>
      </c>
      <c r="F289" s="13">
        <f t="shared" si="39"/>
        <v>2959.3156000000004</v>
      </c>
      <c r="G289" s="11" t="str">
        <f>_xlfn.XLOOKUP($A289,PropertiesTbl[Property ID],PropertiesTbl[Property Name])</f>
        <v>Evergreen Escape</v>
      </c>
      <c r="N289" s="10" t="str">
        <f>Properties!A290</f>
        <v>P0286</v>
      </c>
      <c r="O289" s="11" t="str">
        <f>_xlfn.XLOOKUP($N289,PropertiesTbl[Property ID],PropertiesTbl[Property Name])</f>
        <v>Whispering Perch</v>
      </c>
      <c r="P289" s="13">
        <f>SUMIFS(CalcTbl[Total Revenue],CalcTbl[Property ID],$N289,CalcTbl[Month],IF(Dashboard!$C$3="All (Fiscal Year)","*",Dashboard!$C$3))</f>
        <v>18988.955600000001</v>
      </c>
      <c r="Q289" s="13">
        <f>SUMIFS(CalcTbl[Total Expenses],CalcTbl[Property ID],$N289,CalcTbl[Month],IF(Dashboard!$C$3="All (Fiscal Year)","*",Dashboard!$C$3))</f>
        <v>9694.090000000002</v>
      </c>
      <c r="R289" s="13">
        <f t="shared" si="40"/>
        <v>9294.8655999999992</v>
      </c>
      <c r="S289" s="16">
        <f>_xlfn.XLOOKUP($N289,RatingsTbl[Property ID],RatingsTbl[Overall Rating])</f>
        <v>4.956666666666667</v>
      </c>
      <c r="T289" s="23">
        <f t="shared" si="41"/>
        <v>256</v>
      </c>
      <c r="U289" s="23">
        <f t="shared" si="42"/>
        <v>38</v>
      </c>
      <c r="AG289" s="22">
        <f t="shared" si="43"/>
        <v>9294.8656285999987</v>
      </c>
      <c r="AH289">
        <f t="shared" si="44"/>
        <v>4.9566952666666673</v>
      </c>
    </row>
    <row r="290" spans="1:34" x14ac:dyDescent="0.25">
      <c r="A290" s="10" t="str">
        <f>Revenue!A291</f>
        <v>P0024</v>
      </c>
      <c r="B290" s="10" t="str">
        <f>Revenue!B291</f>
        <v>Feb</v>
      </c>
      <c r="C290" s="11" t="str">
        <f t="shared" si="38"/>
        <v>P0024|Feb</v>
      </c>
      <c r="D290" s="12">
        <f>Revenue!J291</f>
        <v>3218.806</v>
      </c>
      <c r="E290" s="13">
        <f>_xlfn.XLOOKUP($C290,ExpensesTbl[Key],ExpensesTbl[Total Operating Expenses])</f>
        <v>968.58999999999992</v>
      </c>
      <c r="F290" s="13">
        <f t="shared" si="39"/>
        <v>2250.2160000000003</v>
      </c>
      <c r="G290" s="11" t="str">
        <f>_xlfn.XLOOKUP($A290,PropertiesTbl[Property ID],PropertiesTbl[Property Name])</f>
        <v>Evergreen Escape</v>
      </c>
      <c r="N290" s="10" t="str">
        <f>Properties!A291</f>
        <v>P0287</v>
      </c>
      <c r="O290" s="11" t="str">
        <f>_xlfn.XLOOKUP($N290,PropertiesTbl[Property ID],PropertiesTbl[Property Name])</f>
        <v>Alpine Landing</v>
      </c>
      <c r="P290" s="13">
        <f>SUMIFS(CalcTbl[Total Revenue],CalcTbl[Property ID],$N290,CalcTbl[Month],IF(Dashboard!$C$3="All (Fiscal Year)","*",Dashboard!$C$3))</f>
        <v>39093.186699999998</v>
      </c>
      <c r="Q290" s="13">
        <f>SUMIFS(CalcTbl[Total Expenses],CalcTbl[Property ID],$N290,CalcTbl[Month],IF(Dashboard!$C$3="All (Fiscal Year)","*",Dashboard!$C$3))</f>
        <v>16592.16</v>
      </c>
      <c r="R290" s="13">
        <f t="shared" si="40"/>
        <v>22501.026699999999</v>
      </c>
      <c r="S290" s="16">
        <f>_xlfn.XLOOKUP($N290,RatingsTbl[Property ID],RatingsTbl[Overall Rating])</f>
        <v>4.9183333333333339</v>
      </c>
      <c r="T290" s="23">
        <f t="shared" si="41"/>
        <v>43</v>
      </c>
      <c r="U290" s="23">
        <f t="shared" si="42"/>
        <v>200</v>
      </c>
      <c r="AG290" s="22">
        <f t="shared" si="43"/>
        <v>22501.026728699999</v>
      </c>
      <c r="AH290">
        <f t="shared" si="44"/>
        <v>4.9183620333333335</v>
      </c>
    </row>
    <row r="291" spans="1:34" x14ac:dyDescent="0.25">
      <c r="A291" s="10" t="str">
        <f>Revenue!A292</f>
        <v>P0024</v>
      </c>
      <c r="B291" s="10" t="str">
        <f>Revenue!B292</f>
        <v>Mar</v>
      </c>
      <c r="C291" s="11" t="str">
        <f t="shared" si="38"/>
        <v>P0024|Mar</v>
      </c>
      <c r="D291" s="12">
        <f>Revenue!J292</f>
        <v>2977.2760000000003</v>
      </c>
      <c r="E291" s="13">
        <f>_xlfn.XLOOKUP($C291,ExpensesTbl[Key],ExpensesTbl[Total Operating Expenses])</f>
        <v>969.52000000000032</v>
      </c>
      <c r="F291" s="13">
        <f t="shared" si="39"/>
        <v>2007.7559999999999</v>
      </c>
      <c r="G291" s="11" t="str">
        <f>_xlfn.XLOOKUP($A291,PropertiesTbl[Property ID],PropertiesTbl[Property Name])</f>
        <v>Evergreen Escape</v>
      </c>
      <c r="N291" s="10" t="str">
        <f>Properties!A292</f>
        <v>P0288</v>
      </c>
      <c r="O291" s="11" t="str">
        <f>_xlfn.XLOOKUP($N291,PropertiesTbl[Property ID],PropertiesTbl[Property Name])</f>
        <v>Rustic Cabin</v>
      </c>
      <c r="P291" s="13">
        <f>SUMIFS(CalcTbl[Total Revenue],CalcTbl[Property ID],$N291,CalcTbl[Month],IF(Dashboard!$C$3="All (Fiscal Year)","*",Dashboard!$C$3))</f>
        <v>25996.604899999998</v>
      </c>
      <c r="Q291" s="13">
        <f>SUMIFS(CalcTbl[Total Expenses],CalcTbl[Property ID],$N291,CalcTbl[Month],IF(Dashboard!$C$3="All (Fiscal Year)","*",Dashboard!$C$3))</f>
        <v>12556.540000000003</v>
      </c>
      <c r="R291" s="13">
        <f t="shared" si="40"/>
        <v>13440.064899999996</v>
      </c>
      <c r="S291" s="16">
        <f>_xlfn.XLOOKUP($N291,RatingsTbl[Property ID],RatingsTbl[Overall Rating])</f>
        <v>4.9133333333333331</v>
      </c>
      <c r="T291" s="23">
        <f t="shared" si="41"/>
        <v>167</v>
      </c>
      <c r="U291" s="23">
        <f t="shared" si="42"/>
        <v>220</v>
      </c>
      <c r="AG291" s="22">
        <f t="shared" si="43"/>
        <v>13440.064928799995</v>
      </c>
      <c r="AH291">
        <f t="shared" si="44"/>
        <v>4.913362133333333</v>
      </c>
    </row>
    <row r="292" spans="1:34" x14ac:dyDescent="0.25">
      <c r="A292" s="10" t="str">
        <f>Revenue!A293</f>
        <v>P0025</v>
      </c>
      <c r="B292" s="10" t="str">
        <f>Revenue!B293</f>
        <v>Apr</v>
      </c>
      <c r="C292" s="11" t="str">
        <f t="shared" si="38"/>
        <v>P0025|Apr</v>
      </c>
      <c r="D292" s="12">
        <f>Revenue!J293</f>
        <v>1632.7210000000002</v>
      </c>
      <c r="E292" s="13">
        <f>_xlfn.XLOOKUP($C292,ExpensesTbl[Key],ExpensesTbl[Total Operating Expenses])</f>
        <v>940.22000000000025</v>
      </c>
      <c r="F292" s="13">
        <f t="shared" si="39"/>
        <v>692.50099999999998</v>
      </c>
      <c r="G292" s="11" t="str">
        <f>_xlfn.XLOOKUP($A292,PropertiesTbl[Property ID],PropertiesTbl[Property Name])</f>
        <v>Forest Chalet</v>
      </c>
      <c r="N292" s="10" t="str">
        <f>Properties!A293</f>
        <v>P0289</v>
      </c>
      <c r="O292" s="11" t="str">
        <f>_xlfn.XLOOKUP($N292,PropertiesTbl[Property ID],PropertiesTbl[Property Name])</f>
        <v>Aspen Escape</v>
      </c>
      <c r="P292" s="13">
        <f>SUMIFS(CalcTbl[Total Revenue],CalcTbl[Property ID],$N292,CalcTbl[Month],IF(Dashboard!$C$3="All (Fiscal Year)","*",Dashboard!$C$3))</f>
        <v>17528.875600000003</v>
      </c>
      <c r="Q292" s="13">
        <f>SUMIFS(CalcTbl[Total Expenses],CalcTbl[Property ID],$N292,CalcTbl[Month],IF(Dashboard!$C$3="All (Fiscal Year)","*",Dashboard!$C$3))</f>
        <v>7528.579999999999</v>
      </c>
      <c r="R292" s="13">
        <f t="shared" si="40"/>
        <v>10000.295600000005</v>
      </c>
      <c r="S292" s="16">
        <f>_xlfn.XLOOKUP($N292,RatingsTbl[Property ID],RatingsTbl[Overall Rating])</f>
        <v>4.9550000000000001</v>
      </c>
      <c r="T292" s="23">
        <f t="shared" si="41"/>
        <v>242</v>
      </c>
      <c r="U292" s="23">
        <f t="shared" si="42"/>
        <v>44</v>
      </c>
      <c r="AG292" s="22">
        <f t="shared" si="43"/>
        <v>10000.295628900005</v>
      </c>
      <c r="AH292">
        <f t="shared" si="44"/>
        <v>4.9550289000000003</v>
      </c>
    </row>
    <row r="293" spans="1:34" x14ac:dyDescent="0.25">
      <c r="A293" s="10" t="str">
        <f>Revenue!A294</f>
        <v>P0025</v>
      </c>
      <c r="B293" s="10" t="str">
        <f>Revenue!B294</f>
        <v>May</v>
      </c>
      <c r="C293" s="11" t="str">
        <f t="shared" si="38"/>
        <v>P0025|May</v>
      </c>
      <c r="D293" s="12">
        <f>Revenue!J294</f>
        <v>2288.5962</v>
      </c>
      <c r="E293" s="13">
        <f>_xlfn.XLOOKUP($C293,ExpensesTbl[Key],ExpensesTbl[Total Operating Expenses])</f>
        <v>1478.5699999999997</v>
      </c>
      <c r="F293" s="13">
        <f t="shared" si="39"/>
        <v>810.02620000000024</v>
      </c>
      <c r="G293" s="11" t="str">
        <f>_xlfn.XLOOKUP($A293,PropertiesTbl[Property ID],PropertiesTbl[Property Name])</f>
        <v>Forest Chalet</v>
      </c>
      <c r="N293" s="10" t="str">
        <f>Properties!A294</f>
        <v>P0290</v>
      </c>
      <c r="O293" s="11" t="str">
        <f>_xlfn.XLOOKUP($N293,PropertiesTbl[Property ID],PropertiesTbl[Property Name])</f>
        <v>Boulder Refuge</v>
      </c>
      <c r="P293" s="13">
        <f>SUMIFS(CalcTbl[Total Revenue],CalcTbl[Property ID],$N293,CalcTbl[Month],IF(Dashboard!$C$3="All (Fiscal Year)","*",Dashboard!$C$3))</f>
        <v>20575.550999999999</v>
      </c>
      <c r="Q293" s="13">
        <f>SUMIFS(CalcTbl[Total Expenses],CalcTbl[Property ID],$N293,CalcTbl[Month],IF(Dashboard!$C$3="All (Fiscal Year)","*",Dashboard!$C$3))</f>
        <v>10178.43</v>
      </c>
      <c r="R293" s="13">
        <f t="shared" si="40"/>
        <v>10397.120999999999</v>
      </c>
      <c r="S293" s="16">
        <f>_xlfn.XLOOKUP($N293,RatingsTbl[Property ID],RatingsTbl[Overall Rating])</f>
        <v>4.9516666666666662</v>
      </c>
      <c r="T293" s="23">
        <f t="shared" si="41"/>
        <v>230</v>
      </c>
      <c r="U293" s="23">
        <f t="shared" si="42"/>
        <v>56</v>
      </c>
      <c r="AG293" s="22">
        <f t="shared" si="43"/>
        <v>10397.121029</v>
      </c>
      <c r="AH293">
        <f t="shared" si="44"/>
        <v>4.9516956666666658</v>
      </c>
    </row>
    <row r="294" spans="1:34" x14ac:dyDescent="0.25">
      <c r="A294" s="10" t="str">
        <f>Revenue!A295</f>
        <v>P0025</v>
      </c>
      <c r="B294" s="10" t="str">
        <f>Revenue!B295</f>
        <v>Jun</v>
      </c>
      <c r="C294" s="11" t="str">
        <f t="shared" si="38"/>
        <v>P0025|Jun</v>
      </c>
      <c r="D294" s="12">
        <f>Revenue!J295</f>
        <v>2347.4654999999998</v>
      </c>
      <c r="E294" s="13">
        <f>_xlfn.XLOOKUP($C294,ExpensesTbl[Key],ExpensesTbl[Total Operating Expenses])</f>
        <v>1643.2500000000002</v>
      </c>
      <c r="F294" s="13">
        <f t="shared" si="39"/>
        <v>704.21549999999957</v>
      </c>
      <c r="G294" s="11" t="str">
        <f>_xlfn.XLOOKUP($A294,PropertiesTbl[Property ID],PropertiesTbl[Property Name])</f>
        <v>Forest Chalet</v>
      </c>
      <c r="N294" s="10" t="str">
        <f>Properties!A295</f>
        <v>P0291</v>
      </c>
      <c r="O294" s="11" t="str">
        <f>_xlfn.XLOOKUP($N294,PropertiesTbl[Property ID],PropertiesTbl[Property Name])</f>
        <v>Cloudline Lodge</v>
      </c>
      <c r="P294" s="13">
        <f>SUMIFS(CalcTbl[Total Revenue],CalcTbl[Property ID],$N294,CalcTbl[Month],IF(Dashboard!$C$3="All (Fiscal Year)","*",Dashboard!$C$3))</f>
        <v>18722.5988</v>
      </c>
      <c r="Q294" s="13">
        <f>SUMIFS(CalcTbl[Total Expenses],CalcTbl[Property ID],$N294,CalcTbl[Month],IF(Dashboard!$C$3="All (Fiscal Year)","*",Dashboard!$C$3))</f>
        <v>10069.790000000001</v>
      </c>
      <c r="R294" s="13">
        <f t="shared" si="40"/>
        <v>8652.8087999999989</v>
      </c>
      <c r="S294" s="16">
        <f>_xlfn.XLOOKUP($N294,RatingsTbl[Property ID],RatingsTbl[Overall Rating])</f>
        <v>4.9483333333333333</v>
      </c>
      <c r="T294" s="23">
        <f t="shared" si="41"/>
        <v>264</v>
      </c>
      <c r="U294" s="23">
        <f t="shared" si="42"/>
        <v>70</v>
      </c>
      <c r="AG294" s="22">
        <f t="shared" si="43"/>
        <v>8652.8088290999985</v>
      </c>
      <c r="AH294">
        <f t="shared" si="44"/>
        <v>4.9483624333333331</v>
      </c>
    </row>
    <row r="295" spans="1:34" x14ac:dyDescent="0.25">
      <c r="A295" s="10" t="str">
        <f>Revenue!A296</f>
        <v>P0025</v>
      </c>
      <c r="B295" s="10" t="str">
        <f>Revenue!B296</f>
        <v>Jul</v>
      </c>
      <c r="C295" s="11" t="str">
        <f t="shared" si="38"/>
        <v>P0025|Jul</v>
      </c>
      <c r="D295" s="12">
        <f>Revenue!J296</f>
        <v>3370.8240000000001</v>
      </c>
      <c r="E295" s="13">
        <f>_xlfn.XLOOKUP($C295,ExpensesTbl[Key],ExpensesTbl[Total Operating Expenses])</f>
        <v>3172.2199999999993</v>
      </c>
      <c r="F295" s="13">
        <f t="shared" si="39"/>
        <v>198.60400000000072</v>
      </c>
      <c r="G295" s="11" t="str">
        <f>_xlfn.XLOOKUP($A295,PropertiesTbl[Property ID],PropertiesTbl[Property Name])</f>
        <v>Forest Chalet</v>
      </c>
      <c r="N295" s="10" t="str">
        <f>Properties!A296</f>
        <v>P0292</v>
      </c>
      <c r="O295" s="11" t="str">
        <f>_xlfn.XLOOKUP($N295,PropertiesTbl[Property ID],PropertiesTbl[Property Name])</f>
        <v>Timber House</v>
      </c>
      <c r="P295" s="13">
        <f>SUMIFS(CalcTbl[Total Revenue],CalcTbl[Property ID],$N295,CalcTbl[Month],IF(Dashboard!$C$3="All (Fiscal Year)","*",Dashboard!$C$3))</f>
        <v>22968.134899999997</v>
      </c>
      <c r="Q295" s="13">
        <f>SUMIFS(CalcTbl[Total Expenses],CalcTbl[Property ID],$N295,CalcTbl[Month],IF(Dashboard!$C$3="All (Fiscal Year)","*",Dashboard!$C$3))</f>
        <v>10128.710000000001</v>
      </c>
      <c r="R295" s="13">
        <f t="shared" si="40"/>
        <v>12839.424899999996</v>
      </c>
      <c r="S295" s="16">
        <f>_xlfn.XLOOKUP($N295,RatingsTbl[Property ID],RatingsTbl[Overall Rating])</f>
        <v>4.9349999999999996</v>
      </c>
      <c r="T295" s="23">
        <f t="shared" si="41"/>
        <v>183</v>
      </c>
      <c r="U295" s="23">
        <f t="shared" si="42"/>
        <v>130</v>
      </c>
      <c r="AG295" s="22">
        <f t="shared" si="43"/>
        <v>12839.424929199997</v>
      </c>
      <c r="AH295">
        <f t="shared" si="44"/>
        <v>4.9350291999999998</v>
      </c>
    </row>
    <row r="296" spans="1:34" x14ac:dyDescent="0.25">
      <c r="A296" s="10" t="str">
        <f>Revenue!A297</f>
        <v>P0025</v>
      </c>
      <c r="B296" s="10" t="str">
        <f>Revenue!B297</f>
        <v>Aug</v>
      </c>
      <c r="C296" s="11" t="str">
        <f t="shared" si="38"/>
        <v>P0025|Aug</v>
      </c>
      <c r="D296" s="12">
        <f>Revenue!J297</f>
        <v>3070.4841000000001</v>
      </c>
      <c r="E296" s="13">
        <f>_xlfn.XLOOKUP($C296,ExpensesTbl[Key],ExpensesTbl[Total Operating Expenses])</f>
        <v>2866.8599999999997</v>
      </c>
      <c r="F296" s="13">
        <f t="shared" si="39"/>
        <v>203.62410000000045</v>
      </c>
      <c r="G296" s="11" t="str">
        <f>_xlfn.XLOOKUP($A296,PropertiesTbl[Property ID],PropertiesTbl[Property Name])</f>
        <v>Forest Chalet</v>
      </c>
      <c r="N296" s="10" t="str">
        <f>Properties!A297</f>
        <v>P0293</v>
      </c>
      <c r="O296" s="11" t="str">
        <f>_xlfn.XLOOKUP($N296,PropertiesTbl[Property ID],PropertiesTbl[Property Name])</f>
        <v>Rustic Getaway</v>
      </c>
      <c r="P296" s="13">
        <f>SUMIFS(CalcTbl[Total Revenue],CalcTbl[Property ID],$N296,CalcTbl[Month],IF(Dashboard!$C$3="All (Fiscal Year)","*",Dashboard!$C$3))</f>
        <v>17920.650699999998</v>
      </c>
      <c r="Q296" s="13">
        <f>SUMIFS(CalcTbl[Total Expenses],CalcTbl[Property ID],$N296,CalcTbl[Month],IF(Dashboard!$C$3="All (Fiscal Year)","*",Dashboard!$C$3))</f>
        <v>7694.9800000000023</v>
      </c>
      <c r="R296" s="13">
        <f t="shared" si="40"/>
        <v>10225.670699999995</v>
      </c>
      <c r="S296" s="16">
        <f>_xlfn.XLOOKUP($N296,RatingsTbl[Property ID],RatingsTbl[Overall Rating])</f>
        <v>4.9416666666666664</v>
      </c>
      <c r="T296" s="23">
        <f t="shared" si="41"/>
        <v>237</v>
      </c>
      <c r="U296" s="23">
        <f t="shared" si="42"/>
        <v>98</v>
      </c>
      <c r="AG296" s="22">
        <f t="shared" si="43"/>
        <v>10225.670729299994</v>
      </c>
      <c r="AH296">
        <f t="shared" si="44"/>
        <v>4.941695966666666</v>
      </c>
    </row>
    <row r="297" spans="1:34" x14ac:dyDescent="0.25">
      <c r="A297" s="10" t="str">
        <f>Revenue!A298</f>
        <v>P0025</v>
      </c>
      <c r="B297" s="10" t="str">
        <f>Revenue!B298</f>
        <v>Sep</v>
      </c>
      <c r="C297" s="11" t="str">
        <f t="shared" si="38"/>
        <v>P0025|Sep</v>
      </c>
      <c r="D297" s="12">
        <f>Revenue!J298</f>
        <v>1976.6442000000002</v>
      </c>
      <c r="E297" s="13">
        <f>_xlfn.XLOOKUP($C297,ExpensesTbl[Key],ExpensesTbl[Total Operating Expenses])</f>
        <v>1251.9700000000003</v>
      </c>
      <c r="F297" s="13">
        <f t="shared" si="39"/>
        <v>724.67419999999993</v>
      </c>
      <c r="G297" s="11" t="str">
        <f>_xlfn.XLOOKUP($A297,PropertiesTbl[Property ID],PropertiesTbl[Property Name])</f>
        <v>Forest Chalet</v>
      </c>
      <c r="N297" s="10" t="str">
        <f>Properties!A298</f>
        <v>P0294</v>
      </c>
      <c r="O297" s="11" t="str">
        <f>_xlfn.XLOOKUP($N297,PropertiesTbl[Property ID],PropertiesTbl[Property Name])</f>
        <v>Timber Retreat</v>
      </c>
      <c r="P297" s="13">
        <f>SUMIFS(CalcTbl[Total Revenue],CalcTbl[Property ID],$N297,CalcTbl[Month],IF(Dashboard!$C$3="All (Fiscal Year)","*",Dashboard!$C$3))</f>
        <v>18240.917400000002</v>
      </c>
      <c r="Q297" s="13">
        <f>SUMIFS(CalcTbl[Total Expenses],CalcTbl[Property ID],$N297,CalcTbl[Month],IF(Dashboard!$C$3="All (Fiscal Year)","*",Dashboard!$C$3))</f>
        <v>7529.4399999999987</v>
      </c>
      <c r="R297" s="13">
        <f t="shared" si="40"/>
        <v>10711.477400000003</v>
      </c>
      <c r="S297" s="16">
        <f>_xlfn.XLOOKUP($N297,RatingsTbl[Property ID],RatingsTbl[Overall Rating])</f>
        <v>4.9400000000000004</v>
      </c>
      <c r="T297" s="23">
        <f t="shared" si="41"/>
        <v>223</v>
      </c>
      <c r="U297" s="23">
        <f t="shared" si="42"/>
        <v>104</v>
      </c>
      <c r="AG297" s="22">
        <f t="shared" si="43"/>
        <v>10711.477429400004</v>
      </c>
      <c r="AH297">
        <f t="shared" si="44"/>
        <v>4.9400294000000002</v>
      </c>
    </row>
    <row r="298" spans="1:34" x14ac:dyDescent="0.25">
      <c r="A298" s="10" t="str">
        <f>Revenue!A299</f>
        <v>P0025</v>
      </c>
      <c r="B298" s="10" t="str">
        <f>Revenue!B299</f>
        <v>Oct</v>
      </c>
      <c r="C298" s="11" t="str">
        <f t="shared" si="38"/>
        <v>P0025|Oct</v>
      </c>
      <c r="D298" s="12">
        <f>Revenue!J299</f>
        <v>1993.3670000000002</v>
      </c>
      <c r="E298" s="13">
        <f>_xlfn.XLOOKUP($C298,ExpensesTbl[Key],ExpensesTbl[Total Operating Expenses])</f>
        <v>1137.1099999999999</v>
      </c>
      <c r="F298" s="13">
        <f t="shared" si="39"/>
        <v>856.25700000000029</v>
      </c>
      <c r="G298" s="11" t="str">
        <f>_xlfn.XLOOKUP($A298,PropertiesTbl[Property ID],PropertiesTbl[Property Name])</f>
        <v>Forest Chalet</v>
      </c>
      <c r="N298" s="10" t="str">
        <f>Properties!A299</f>
        <v>P0295</v>
      </c>
      <c r="O298" s="11" t="str">
        <f>_xlfn.XLOOKUP($N298,PropertiesTbl[Property ID],PropertiesTbl[Property Name])</f>
        <v>Golden Chalet</v>
      </c>
      <c r="P298" s="13">
        <f>SUMIFS(CalcTbl[Total Revenue],CalcTbl[Property ID],$N298,CalcTbl[Month],IF(Dashboard!$C$3="All (Fiscal Year)","*",Dashboard!$C$3))</f>
        <v>32540.070200000002</v>
      </c>
      <c r="Q298" s="13">
        <f>SUMIFS(CalcTbl[Total Expenses],CalcTbl[Property ID],$N298,CalcTbl[Month],IF(Dashboard!$C$3="All (Fiscal Year)","*",Dashboard!$C$3))</f>
        <v>18884.559999999998</v>
      </c>
      <c r="R298" s="13">
        <f t="shared" si="40"/>
        <v>13655.510200000004</v>
      </c>
      <c r="S298" s="16">
        <f>_xlfn.XLOOKUP($N298,RatingsTbl[Property ID],RatingsTbl[Overall Rating])</f>
        <v>3.3149999999999999</v>
      </c>
      <c r="T298" s="23">
        <f t="shared" si="41"/>
        <v>164</v>
      </c>
      <c r="U298" s="23">
        <f t="shared" si="42"/>
        <v>289</v>
      </c>
      <c r="AG298" s="22">
        <f t="shared" si="43"/>
        <v>13655.510229500005</v>
      </c>
      <c r="AH298">
        <f t="shared" si="44"/>
        <v>3.3150295000000001</v>
      </c>
    </row>
    <row r="299" spans="1:34" x14ac:dyDescent="0.25">
      <c r="A299" s="10" t="str">
        <f>Revenue!A300</f>
        <v>P0025</v>
      </c>
      <c r="B299" s="10" t="str">
        <f>Revenue!B300</f>
        <v>Nov</v>
      </c>
      <c r="C299" s="11" t="str">
        <f t="shared" si="38"/>
        <v>P0025|Nov</v>
      </c>
      <c r="D299" s="12">
        <f>Revenue!J300</f>
        <v>2014.2995999999998</v>
      </c>
      <c r="E299" s="13">
        <f>_xlfn.XLOOKUP($C299,ExpensesTbl[Key],ExpensesTbl[Total Operating Expenses])</f>
        <v>1004.5099999999995</v>
      </c>
      <c r="F299" s="13">
        <f t="shared" si="39"/>
        <v>1009.7896000000003</v>
      </c>
      <c r="G299" s="11" t="str">
        <f>_xlfn.XLOOKUP($A299,PropertiesTbl[Property ID],PropertiesTbl[Property Name])</f>
        <v>Forest Chalet</v>
      </c>
      <c r="N299" s="10" t="str">
        <f>Properties!A300</f>
        <v>P0296</v>
      </c>
      <c r="O299" s="11" t="str">
        <f>_xlfn.XLOOKUP($N299,PropertiesTbl[Property ID],PropertiesTbl[Property Name])</f>
        <v>Trailside Manor</v>
      </c>
      <c r="P299" s="13">
        <f>SUMIFS(CalcTbl[Total Revenue],CalcTbl[Property ID],$N299,CalcTbl[Month],IF(Dashboard!$C$3="All (Fiscal Year)","*",Dashboard!$C$3))</f>
        <v>16546.964</v>
      </c>
      <c r="Q299" s="13">
        <f>SUMIFS(CalcTbl[Total Expenses],CalcTbl[Property ID],$N299,CalcTbl[Month],IF(Dashboard!$C$3="All (Fiscal Year)","*",Dashboard!$C$3))</f>
        <v>7557.13</v>
      </c>
      <c r="R299" s="13">
        <f t="shared" si="40"/>
        <v>8989.8339999999989</v>
      </c>
      <c r="S299" s="16">
        <f>_xlfn.XLOOKUP($N299,RatingsTbl[Property ID],RatingsTbl[Overall Rating])</f>
        <v>4.9016666666666664</v>
      </c>
      <c r="T299" s="23">
        <f t="shared" si="41"/>
        <v>260</v>
      </c>
      <c r="U299" s="23">
        <f t="shared" si="42"/>
        <v>251</v>
      </c>
      <c r="AG299" s="22">
        <f t="shared" si="43"/>
        <v>8989.8340295999988</v>
      </c>
      <c r="AH299">
        <f t="shared" si="44"/>
        <v>4.9016962666666668</v>
      </c>
    </row>
    <row r="300" spans="1:34" x14ac:dyDescent="0.25">
      <c r="A300" s="10" t="str">
        <f>Revenue!A301</f>
        <v>P0025</v>
      </c>
      <c r="B300" s="10" t="str">
        <f>Revenue!B301</f>
        <v>Dec</v>
      </c>
      <c r="C300" s="11" t="str">
        <f t="shared" si="38"/>
        <v>P0025|Dec</v>
      </c>
      <c r="D300" s="12">
        <f>Revenue!J301</f>
        <v>7325.4715999999999</v>
      </c>
      <c r="E300" s="13">
        <f>_xlfn.XLOOKUP($C300,ExpensesTbl[Key],ExpensesTbl[Total Operating Expenses])</f>
        <v>1889.949999999995</v>
      </c>
      <c r="F300" s="13">
        <f t="shared" si="39"/>
        <v>5435.5216000000046</v>
      </c>
      <c r="G300" s="11" t="str">
        <f>_xlfn.XLOOKUP($A300,PropertiesTbl[Property ID],PropertiesTbl[Property Name])</f>
        <v>Forest Chalet</v>
      </c>
      <c r="N300" s="10" t="str">
        <f>Properties!A301</f>
        <v>P0297</v>
      </c>
      <c r="O300" s="11" t="str">
        <f>_xlfn.XLOOKUP($N300,PropertiesTbl[Property ID],PropertiesTbl[Property Name])</f>
        <v>Cloudline Chalet</v>
      </c>
      <c r="P300" s="13">
        <f>SUMIFS(CalcTbl[Total Revenue],CalcTbl[Property ID],$N300,CalcTbl[Month],IF(Dashboard!$C$3="All (Fiscal Year)","*",Dashboard!$C$3))</f>
        <v>54523.275100000006</v>
      </c>
      <c r="Q300" s="13">
        <f>SUMIFS(CalcTbl[Total Expenses],CalcTbl[Property ID],$N300,CalcTbl[Month],IF(Dashboard!$C$3="All (Fiscal Year)","*",Dashboard!$C$3))</f>
        <v>13096.68</v>
      </c>
      <c r="R300" s="13">
        <f t="shared" si="40"/>
        <v>41426.595100000006</v>
      </c>
      <c r="S300" s="16">
        <f>_xlfn.XLOOKUP($N300,RatingsTbl[Property ID],RatingsTbl[Overall Rating])</f>
        <v>4.9050000000000002</v>
      </c>
      <c r="T300" s="23">
        <f t="shared" si="41"/>
        <v>7</v>
      </c>
      <c r="U300" s="23">
        <f t="shared" si="42"/>
        <v>243</v>
      </c>
      <c r="AG300" s="22">
        <f t="shared" si="43"/>
        <v>41426.595129700007</v>
      </c>
      <c r="AH300">
        <f t="shared" si="44"/>
        <v>4.9050297</v>
      </c>
    </row>
    <row r="301" spans="1:34" x14ac:dyDescent="0.25">
      <c r="A301" s="10" t="str">
        <f>Revenue!A302</f>
        <v>P0025</v>
      </c>
      <c r="B301" s="10" t="str">
        <f>Revenue!B302</f>
        <v>Jan</v>
      </c>
      <c r="C301" s="11" t="str">
        <f t="shared" si="38"/>
        <v>P0025|Jan</v>
      </c>
      <c r="D301" s="12">
        <f>Revenue!J302</f>
        <v>6786.2594999999992</v>
      </c>
      <c r="E301" s="13">
        <f>_xlfn.XLOOKUP($C301,ExpensesTbl[Key],ExpensesTbl[Total Operating Expenses])</f>
        <v>1589.8499999999956</v>
      </c>
      <c r="F301" s="13">
        <f t="shared" si="39"/>
        <v>5196.4095000000034</v>
      </c>
      <c r="G301" s="11" t="str">
        <f>_xlfn.XLOOKUP($A301,PropertiesTbl[Property ID],PropertiesTbl[Property Name])</f>
        <v>Forest Chalet</v>
      </c>
      <c r="N301" s="10" t="str">
        <f>Properties!A302</f>
        <v>P0298</v>
      </c>
      <c r="O301" s="11" t="str">
        <f>_xlfn.XLOOKUP($N301,PropertiesTbl[Property ID],PropertiesTbl[Property Name])</f>
        <v>Pine Getaway</v>
      </c>
      <c r="P301" s="13">
        <f>SUMIFS(CalcTbl[Total Revenue],CalcTbl[Property ID],$N301,CalcTbl[Month],IF(Dashboard!$C$3="All (Fiscal Year)","*",Dashboard!$C$3))</f>
        <v>23293.039000000001</v>
      </c>
      <c r="Q301" s="13">
        <f>SUMIFS(CalcTbl[Total Expenses],CalcTbl[Property ID],$N301,CalcTbl[Month],IF(Dashboard!$C$3="All (Fiscal Year)","*",Dashboard!$C$3))</f>
        <v>10684.950000000003</v>
      </c>
      <c r="R301" s="13">
        <f t="shared" si="40"/>
        <v>12608.088999999998</v>
      </c>
      <c r="S301" s="16">
        <f>_xlfn.XLOOKUP($N301,RatingsTbl[Property ID],RatingsTbl[Overall Rating])</f>
        <v>4.9400000000000004</v>
      </c>
      <c r="T301" s="23">
        <f t="shared" si="41"/>
        <v>191</v>
      </c>
      <c r="U301" s="23">
        <f t="shared" si="42"/>
        <v>103</v>
      </c>
      <c r="AG301" s="22">
        <f t="shared" si="43"/>
        <v>12608.089029799998</v>
      </c>
      <c r="AH301">
        <f t="shared" si="44"/>
        <v>4.9400298000000005</v>
      </c>
    </row>
    <row r="302" spans="1:34" x14ac:dyDescent="0.25">
      <c r="A302" s="10" t="str">
        <f>Revenue!A303</f>
        <v>P0025</v>
      </c>
      <c r="B302" s="10" t="str">
        <f>Revenue!B303</f>
        <v>Feb</v>
      </c>
      <c r="C302" s="11" t="str">
        <f t="shared" si="38"/>
        <v>P0025|Feb</v>
      </c>
      <c r="D302" s="12">
        <f>Revenue!J303</f>
        <v>5584.5168000000003</v>
      </c>
      <c r="E302" s="13">
        <f>_xlfn.XLOOKUP($C302,ExpensesTbl[Key],ExpensesTbl[Total Operating Expenses])</f>
        <v>1571.1099999999956</v>
      </c>
      <c r="F302" s="13">
        <f t="shared" si="39"/>
        <v>4013.4068000000048</v>
      </c>
      <c r="G302" s="11" t="str">
        <f>_xlfn.XLOOKUP($A302,PropertiesTbl[Property ID],PropertiesTbl[Property Name])</f>
        <v>Forest Chalet</v>
      </c>
      <c r="N302" s="10" t="str">
        <f>Properties!A303</f>
        <v>P0299</v>
      </c>
      <c r="O302" s="11" t="str">
        <f>_xlfn.XLOOKUP($N302,PropertiesTbl[Property ID],PropertiesTbl[Property Name])</f>
        <v>Trailside Cabin</v>
      </c>
      <c r="P302" s="13">
        <f>SUMIFS(CalcTbl[Total Revenue],CalcTbl[Property ID],$N302,CalcTbl[Month],IF(Dashboard!$C$3="All (Fiscal Year)","*",Dashboard!$C$3))</f>
        <v>20355.415300000001</v>
      </c>
      <c r="Q302" s="13">
        <f>SUMIFS(CalcTbl[Total Expenses],CalcTbl[Property ID],$N302,CalcTbl[Month],IF(Dashboard!$C$3="All (Fiscal Year)","*",Dashboard!$C$3))</f>
        <v>9796.1499999999978</v>
      </c>
      <c r="R302" s="13">
        <f t="shared" si="40"/>
        <v>10559.265300000003</v>
      </c>
      <c r="S302" s="16">
        <f>_xlfn.XLOOKUP($N302,RatingsTbl[Property ID],RatingsTbl[Overall Rating])</f>
        <v>4.9383333333333335</v>
      </c>
      <c r="T302" s="23">
        <f t="shared" si="41"/>
        <v>225</v>
      </c>
      <c r="U302" s="23">
        <f t="shared" si="42"/>
        <v>112</v>
      </c>
      <c r="AG302" s="22">
        <f t="shared" si="43"/>
        <v>10559.265329900003</v>
      </c>
      <c r="AH302">
        <f t="shared" si="44"/>
        <v>4.9383632333333338</v>
      </c>
    </row>
    <row r="303" spans="1:34" x14ac:dyDescent="0.25">
      <c r="A303" s="10" t="str">
        <f>Revenue!A304</f>
        <v>P0025</v>
      </c>
      <c r="B303" s="10" t="str">
        <f>Revenue!B304</f>
        <v>Mar</v>
      </c>
      <c r="C303" s="11" t="str">
        <f t="shared" si="38"/>
        <v>P0025|Mar</v>
      </c>
      <c r="D303" s="12">
        <f>Revenue!J304</f>
        <v>3680.5643999999998</v>
      </c>
      <c r="E303" s="13">
        <f>_xlfn.XLOOKUP($C303,ExpensesTbl[Key],ExpensesTbl[Total Operating Expenses])</f>
        <v>1217.6100000000001</v>
      </c>
      <c r="F303" s="13">
        <f t="shared" si="39"/>
        <v>2462.9543999999996</v>
      </c>
      <c r="G303" s="11" t="str">
        <f>_xlfn.XLOOKUP($A303,PropertiesTbl[Property ID],PropertiesTbl[Property Name])</f>
        <v>Forest Chalet</v>
      </c>
      <c r="N303" s="10" t="str">
        <f>Properties!A304</f>
        <v>P0300</v>
      </c>
      <c r="O303" s="11" t="str">
        <f>_xlfn.XLOOKUP($N303,PropertiesTbl[Property ID],PropertiesTbl[Property Name])</f>
        <v>Trailside Cottage</v>
      </c>
      <c r="P303" s="13">
        <f>SUMIFS(CalcTbl[Total Revenue],CalcTbl[Property ID],$N303,CalcTbl[Month],IF(Dashboard!$C$3="All (Fiscal Year)","*",Dashboard!$C$3))</f>
        <v>38815.236400000002</v>
      </c>
      <c r="Q303" s="13">
        <f>SUMIFS(CalcTbl[Total Expenses],CalcTbl[Property ID],$N303,CalcTbl[Month],IF(Dashboard!$C$3="All (Fiscal Year)","*",Dashboard!$C$3))</f>
        <v>16890.449999999997</v>
      </c>
      <c r="R303" s="13">
        <f t="shared" si="40"/>
        <v>21924.786400000005</v>
      </c>
      <c r="S303" s="16">
        <f>_xlfn.XLOOKUP($N303,RatingsTbl[Property ID],RatingsTbl[Overall Rating])</f>
        <v>4.9533333333333331</v>
      </c>
      <c r="T303" s="23">
        <f t="shared" si="41"/>
        <v>51</v>
      </c>
      <c r="U303" s="23">
        <f>_xlfn.RANK.EQ(AH303,$AH$4:$AH$303,0)</f>
        <v>50</v>
      </c>
      <c r="AG303" s="22">
        <f t="shared" si="43"/>
        <v>21924.786430000004</v>
      </c>
      <c r="AH303">
        <f t="shared" si="44"/>
        <v>4.9533633333333329</v>
      </c>
    </row>
    <row r="304" spans="1:34" x14ac:dyDescent="0.25">
      <c r="A304" s="10" t="str">
        <f>Revenue!A305</f>
        <v>P0026</v>
      </c>
      <c r="B304" s="10" t="str">
        <f>Revenue!B305</f>
        <v>Apr</v>
      </c>
      <c r="C304" s="11" t="str">
        <f t="shared" si="38"/>
        <v>P0026|Apr</v>
      </c>
      <c r="D304" s="12">
        <f>Revenue!J305</f>
        <v>781.59950000000003</v>
      </c>
      <c r="E304" s="13">
        <f>_xlfn.XLOOKUP($C304,ExpensesTbl[Key],ExpensesTbl[Total Operating Expenses])</f>
        <v>519.27999999999952</v>
      </c>
      <c r="F304" s="13">
        <f t="shared" si="39"/>
        <v>262.31950000000052</v>
      </c>
      <c r="G304" s="11" t="str">
        <f>_xlfn.XLOOKUP($A304,PropertiesTbl[Property ID],PropertiesTbl[Property Name])</f>
        <v>Frost Cabin</v>
      </c>
    </row>
    <row r="305" spans="1:7" x14ac:dyDescent="0.25">
      <c r="A305" s="10" t="str">
        <f>Revenue!A306</f>
        <v>P0026</v>
      </c>
      <c r="B305" s="10" t="str">
        <f>Revenue!B306</f>
        <v>May</v>
      </c>
      <c r="C305" s="11" t="str">
        <f t="shared" si="38"/>
        <v>P0026|May</v>
      </c>
      <c r="D305" s="12">
        <f>Revenue!J306</f>
        <v>997.42450000000008</v>
      </c>
      <c r="E305" s="13">
        <f>_xlfn.XLOOKUP($C305,ExpensesTbl[Key],ExpensesTbl[Total Operating Expenses])</f>
        <v>722.8900000000001</v>
      </c>
      <c r="F305" s="13">
        <f t="shared" si="39"/>
        <v>274.53449999999998</v>
      </c>
      <c r="G305" s="11" t="str">
        <f>_xlfn.XLOOKUP($A305,PropertiesTbl[Property ID],PropertiesTbl[Property Name])</f>
        <v>Frost Cabin</v>
      </c>
    </row>
    <row r="306" spans="1:7" x14ac:dyDescent="0.25">
      <c r="A306" s="10" t="str">
        <f>Revenue!A307</f>
        <v>P0026</v>
      </c>
      <c r="B306" s="10" t="str">
        <f>Revenue!B307</f>
        <v>Jun</v>
      </c>
      <c r="C306" s="11" t="str">
        <f t="shared" si="38"/>
        <v>P0026|Jun</v>
      </c>
      <c r="D306" s="12">
        <f>Revenue!J307</f>
        <v>965.98680000000002</v>
      </c>
      <c r="E306" s="13">
        <f>_xlfn.XLOOKUP($C306,ExpensesTbl[Key],ExpensesTbl[Total Operating Expenses])</f>
        <v>806.22000000000037</v>
      </c>
      <c r="F306" s="13">
        <f t="shared" si="39"/>
        <v>159.76679999999965</v>
      </c>
      <c r="G306" s="11" t="str">
        <f>_xlfn.XLOOKUP($A306,PropertiesTbl[Property ID],PropertiesTbl[Property Name])</f>
        <v>Frost Cabin</v>
      </c>
    </row>
    <row r="307" spans="1:7" x14ac:dyDescent="0.25">
      <c r="A307" s="10" t="str">
        <f>Revenue!A308</f>
        <v>P0026</v>
      </c>
      <c r="B307" s="10" t="str">
        <f>Revenue!B308</f>
        <v>Jul</v>
      </c>
      <c r="C307" s="11" t="str">
        <f t="shared" si="38"/>
        <v>P0026|Jul</v>
      </c>
      <c r="D307" s="12">
        <f>Revenue!J308</f>
        <v>1300.9472000000001</v>
      </c>
      <c r="E307" s="13">
        <f>_xlfn.XLOOKUP($C307,ExpensesTbl[Key],ExpensesTbl[Total Operating Expenses])</f>
        <v>1370.4300000000003</v>
      </c>
      <c r="F307" s="13">
        <f t="shared" si="39"/>
        <v>-69.482800000000225</v>
      </c>
      <c r="G307" s="11" t="str">
        <f>_xlfn.XLOOKUP($A307,PropertiesTbl[Property ID],PropertiesTbl[Property Name])</f>
        <v>Frost Cabin</v>
      </c>
    </row>
    <row r="308" spans="1:7" x14ac:dyDescent="0.25">
      <c r="A308" s="10" t="str">
        <f>Revenue!A309</f>
        <v>P0026</v>
      </c>
      <c r="B308" s="10" t="str">
        <f>Revenue!B309</f>
        <v>Aug</v>
      </c>
      <c r="C308" s="11" t="str">
        <f t="shared" si="38"/>
        <v>P0026|Aug</v>
      </c>
      <c r="D308" s="12">
        <f>Revenue!J309</f>
        <v>1614.6949999999999</v>
      </c>
      <c r="E308" s="13">
        <f>_xlfn.XLOOKUP($C308,ExpensesTbl[Key],ExpensesTbl[Total Operating Expenses])</f>
        <v>1375.7900000000004</v>
      </c>
      <c r="F308" s="13">
        <f t="shared" si="39"/>
        <v>238.90499999999952</v>
      </c>
      <c r="G308" s="11" t="str">
        <f>_xlfn.XLOOKUP($A308,PropertiesTbl[Property ID],PropertiesTbl[Property Name])</f>
        <v>Frost Cabin</v>
      </c>
    </row>
    <row r="309" spans="1:7" x14ac:dyDescent="0.25">
      <c r="A309" s="10" t="str">
        <f>Revenue!A310</f>
        <v>P0026</v>
      </c>
      <c r="B309" s="10" t="str">
        <f>Revenue!B310</f>
        <v>Sep</v>
      </c>
      <c r="C309" s="11" t="str">
        <f t="shared" si="38"/>
        <v>P0026|Sep</v>
      </c>
      <c r="D309" s="12">
        <f>Revenue!J310</f>
        <v>887.64960000000008</v>
      </c>
      <c r="E309" s="13">
        <f>_xlfn.XLOOKUP($C309,ExpensesTbl[Key],ExpensesTbl[Total Operating Expenses])</f>
        <v>657.09999999999991</v>
      </c>
      <c r="F309" s="13">
        <f t="shared" si="39"/>
        <v>230.54960000000017</v>
      </c>
      <c r="G309" s="11" t="str">
        <f>_xlfn.XLOOKUP($A309,PropertiesTbl[Property ID],PropertiesTbl[Property Name])</f>
        <v>Frost Cabin</v>
      </c>
    </row>
    <row r="310" spans="1:7" x14ac:dyDescent="0.25">
      <c r="A310" s="10" t="str">
        <f>Revenue!A311</f>
        <v>P0026</v>
      </c>
      <c r="B310" s="10" t="str">
        <f>Revenue!B311</f>
        <v>Oct</v>
      </c>
      <c r="C310" s="11" t="str">
        <f t="shared" si="38"/>
        <v>P0026|Oct</v>
      </c>
      <c r="D310" s="12">
        <f>Revenue!J311</f>
        <v>935.02440000000001</v>
      </c>
      <c r="E310" s="13">
        <f>_xlfn.XLOOKUP($C310,ExpensesTbl[Key],ExpensesTbl[Total Operating Expenses])</f>
        <v>849.64</v>
      </c>
      <c r="F310" s="13">
        <f t="shared" si="39"/>
        <v>85.384400000000028</v>
      </c>
      <c r="G310" s="11" t="str">
        <f>_xlfn.XLOOKUP($A310,PropertiesTbl[Property ID],PropertiesTbl[Property Name])</f>
        <v>Frost Cabin</v>
      </c>
    </row>
    <row r="311" spans="1:7" x14ac:dyDescent="0.25">
      <c r="A311" s="10" t="str">
        <f>Revenue!A312</f>
        <v>P0026</v>
      </c>
      <c r="B311" s="10" t="str">
        <f>Revenue!B312</f>
        <v>Nov</v>
      </c>
      <c r="C311" s="11" t="str">
        <f t="shared" si="38"/>
        <v>P0026|Nov</v>
      </c>
      <c r="D311" s="12">
        <f>Revenue!J312</f>
        <v>758.65899999999999</v>
      </c>
      <c r="E311" s="13">
        <f>_xlfn.XLOOKUP($C311,ExpensesTbl[Key],ExpensesTbl[Total Operating Expenses])</f>
        <v>586.73999999999967</v>
      </c>
      <c r="F311" s="13">
        <f t="shared" si="39"/>
        <v>171.91900000000032</v>
      </c>
      <c r="G311" s="11" t="str">
        <f>_xlfn.XLOOKUP($A311,PropertiesTbl[Property ID],PropertiesTbl[Property Name])</f>
        <v>Frost Cabin</v>
      </c>
    </row>
    <row r="312" spans="1:7" x14ac:dyDescent="0.25">
      <c r="A312" s="10" t="str">
        <f>Revenue!A313</f>
        <v>P0026</v>
      </c>
      <c r="B312" s="10" t="str">
        <f>Revenue!B313</f>
        <v>Dec</v>
      </c>
      <c r="C312" s="11" t="str">
        <f t="shared" si="38"/>
        <v>P0026|Dec</v>
      </c>
      <c r="D312" s="12">
        <f>Revenue!J313</f>
        <v>2849.8762000000002</v>
      </c>
      <c r="E312" s="13">
        <f>_xlfn.XLOOKUP($C312,ExpensesTbl[Key],ExpensesTbl[Total Operating Expenses])</f>
        <v>1072.7800000000004</v>
      </c>
      <c r="F312" s="13">
        <f t="shared" si="39"/>
        <v>1777.0961999999997</v>
      </c>
      <c r="G312" s="11" t="str">
        <f>_xlfn.XLOOKUP($A312,PropertiesTbl[Property ID],PropertiesTbl[Property Name])</f>
        <v>Frost Cabin</v>
      </c>
    </row>
    <row r="313" spans="1:7" x14ac:dyDescent="0.25">
      <c r="A313" s="10" t="str">
        <f>Revenue!A314</f>
        <v>P0026</v>
      </c>
      <c r="B313" s="10" t="str">
        <f>Revenue!B314</f>
        <v>Jan</v>
      </c>
      <c r="C313" s="11" t="str">
        <f t="shared" si="38"/>
        <v>P0026|Jan</v>
      </c>
      <c r="D313" s="12">
        <f>Revenue!J314</f>
        <v>2955.9360000000001</v>
      </c>
      <c r="E313" s="13">
        <f>_xlfn.XLOOKUP($C313,ExpensesTbl[Key],ExpensesTbl[Total Operating Expenses])</f>
        <v>865.67999999999984</v>
      </c>
      <c r="F313" s="13">
        <f t="shared" si="39"/>
        <v>2090.2560000000003</v>
      </c>
      <c r="G313" s="11" t="str">
        <f>_xlfn.XLOOKUP($A313,PropertiesTbl[Property ID],PropertiesTbl[Property Name])</f>
        <v>Frost Cabin</v>
      </c>
    </row>
    <row r="314" spans="1:7" x14ac:dyDescent="0.25">
      <c r="A314" s="10" t="str">
        <f>Revenue!A315</f>
        <v>P0026</v>
      </c>
      <c r="B314" s="10" t="str">
        <f>Revenue!B315</f>
        <v>Feb</v>
      </c>
      <c r="C314" s="11" t="str">
        <f t="shared" si="38"/>
        <v>P0026|Feb</v>
      </c>
      <c r="D314" s="12">
        <f>Revenue!J315</f>
        <v>2184.8719999999998</v>
      </c>
      <c r="E314" s="13">
        <f>_xlfn.XLOOKUP($C314,ExpensesTbl[Key],ExpensesTbl[Total Operating Expenses])</f>
        <v>770.7299999999999</v>
      </c>
      <c r="F314" s="13">
        <f t="shared" si="39"/>
        <v>1414.1419999999998</v>
      </c>
      <c r="G314" s="11" t="str">
        <f>_xlfn.XLOOKUP($A314,PropertiesTbl[Property ID],PropertiesTbl[Property Name])</f>
        <v>Frost Cabin</v>
      </c>
    </row>
    <row r="315" spans="1:7" x14ac:dyDescent="0.25">
      <c r="A315" s="10" t="str">
        <f>Revenue!A316</f>
        <v>P0026</v>
      </c>
      <c r="B315" s="10" t="str">
        <f>Revenue!B316</f>
        <v>Mar</v>
      </c>
      <c r="C315" s="11" t="str">
        <f t="shared" si="38"/>
        <v>P0026|Mar</v>
      </c>
      <c r="D315" s="12">
        <f>Revenue!J316</f>
        <v>1990.4840000000002</v>
      </c>
      <c r="E315" s="13">
        <f>_xlfn.XLOOKUP($C315,ExpensesTbl[Key],ExpensesTbl[Total Operating Expenses])</f>
        <v>790.65</v>
      </c>
      <c r="F315" s="13">
        <f t="shared" si="39"/>
        <v>1199.8340000000003</v>
      </c>
      <c r="G315" s="11" t="str">
        <f>_xlfn.XLOOKUP($A315,PropertiesTbl[Property ID],PropertiesTbl[Property Name])</f>
        <v>Frost Cabin</v>
      </c>
    </row>
    <row r="316" spans="1:7" x14ac:dyDescent="0.25">
      <c r="A316" s="10" t="str">
        <f>Revenue!A317</f>
        <v>P0027</v>
      </c>
      <c r="B316" s="10" t="str">
        <f>Revenue!B317</f>
        <v>Apr</v>
      </c>
      <c r="C316" s="11" t="str">
        <f t="shared" si="38"/>
        <v>P0027|Apr</v>
      </c>
      <c r="D316" s="12">
        <f>Revenue!J317</f>
        <v>2910.7550000000001</v>
      </c>
      <c r="E316" s="13">
        <f>_xlfn.XLOOKUP($C316,ExpensesTbl[Key],ExpensesTbl[Total Operating Expenses])</f>
        <v>636.91999999999973</v>
      </c>
      <c r="F316" s="13">
        <f t="shared" si="39"/>
        <v>2273.8350000000005</v>
      </c>
      <c r="G316" s="11" t="str">
        <f>_xlfn.XLOOKUP($A316,PropertiesTbl[Property ID],PropertiesTbl[Property Name])</f>
        <v>Highland Escape</v>
      </c>
    </row>
    <row r="317" spans="1:7" x14ac:dyDescent="0.25">
      <c r="A317" s="10" t="str">
        <f>Revenue!A318</f>
        <v>P0027</v>
      </c>
      <c r="B317" s="10" t="str">
        <f>Revenue!B318</f>
        <v>May</v>
      </c>
      <c r="C317" s="11" t="str">
        <f t="shared" si="38"/>
        <v>P0027|May</v>
      </c>
      <c r="D317" s="12">
        <f>Revenue!J318</f>
        <v>3693.6420000000003</v>
      </c>
      <c r="E317" s="13">
        <f>_xlfn.XLOOKUP($C317,ExpensesTbl[Key],ExpensesTbl[Total Operating Expenses])</f>
        <v>967.33999999999969</v>
      </c>
      <c r="F317" s="13">
        <f t="shared" si="39"/>
        <v>2726.3020000000006</v>
      </c>
      <c r="G317" s="11" t="str">
        <f>_xlfn.XLOOKUP($A317,PropertiesTbl[Property ID],PropertiesTbl[Property Name])</f>
        <v>Highland Escape</v>
      </c>
    </row>
    <row r="318" spans="1:7" x14ac:dyDescent="0.25">
      <c r="A318" s="10" t="str">
        <f>Revenue!A319</f>
        <v>P0027</v>
      </c>
      <c r="B318" s="10" t="str">
        <f>Revenue!B319</f>
        <v>Jun</v>
      </c>
      <c r="C318" s="11" t="str">
        <f t="shared" si="38"/>
        <v>P0027|Jun</v>
      </c>
      <c r="D318" s="12">
        <f>Revenue!J319</f>
        <v>3836.7558000000004</v>
      </c>
      <c r="E318" s="13">
        <f>_xlfn.XLOOKUP($C318,ExpensesTbl[Key],ExpensesTbl[Total Operating Expenses])</f>
        <v>1075.6199999999999</v>
      </c>
      <c r="F318" s="13">
        <f t="shared" si="39"/>
        <v>2761.1358000000005</v>
      </c>
      <c r="G318" s="11" t="str">
        <f>_xlfn.XLOOKUP($A318,PropertiesTbl[Property ID],PropertiesTbl[Property Name])</f>
        <v>Highland Escape</v>
      </c>
    </row>
    <row r="319" spans="1:7" x14ac:dyDescent="0.25">
      <c r="A319" s="10" t="str">
        <f>Revenue!A320</f>
        <v>P0027</v>
      </c>
      <c r="B319" s="10" t="str">
        <f>Revenue!B320</f>
        <v>Jul</v>
      </c>
      <c r="C319" s="11" t="str">
        <f t="shared" si="38"/>
        <v>P0027|Jul</v>
      </c>
      <c r="D319" s="12">
        <f>Revenue!J320</f>
        <v>5673.6448</v>
      </c>
      <c r="E319" s="13">
        <f>_xlfn.XLOOKUP($C319,ExpensesTbl[Key],ExpensesTbl[Total Operating Expenses])</f>
        <v>1915.1800000000003</v>
      </c>
      <c r="F319" s="13">
        <f t="shared" si="39"/>
        <v>3758.4647999999997</v>
      </c>
      <c r="G319" s="11" t="str">
        <f>_xlfn.XLOOKUP($A319,PropertiesTbl[Property ID],PropertiesTbl[Property Name])</f>
        <v>Highland Escape</v>
      </c>
    </row>
    <row r="320" spans="1:7" x14ac:dyDescent="0.25">
      <c r="A320" s="10" t="str">
        <f>Revenue!A321</f>
        <v>P0027</v>
      </c>
      <c r="B320" s="10" t="str">
        <f>Revenue!B321</f>
        <v>Aug</v>
      </c>
      <c r="C320" s="11" t="str">
        <f t="shared" si="38"/>
        <v>P0027|Aug</v>
      </c>
      <c r="D320" s="12">
        <f>Revenue!J321</f>
        <v>5288.3608000000004</v>
      </c>
      <c r="E320" s="13">
        <f>_xlfn.XLOOKUP($C320,ExpensesTbl[Key],ExpensesTbl[Total Operating Expenses])</f>
        <v>1812.9300000000003</v>
      </c>
      <c r="F320" s="13">
        <f t="shared" si="39"/>
        <v>3475.4308000000001</v>
      </c>
      <c r="G320" s="11" t="str">
        <f>_xlfn.XLOOKUP($A320,PropertiesTbl[Property ID],PropertiesTbl[Property Name])</f>
        <v>Highland Escape</v>
      </c>
    </row>
    <row r="321" spans="1:7" x14ac:dyDescent="0.25">
      <c r="A321" s="10" t="str">
        <f>Revenue!A322</f>
        <v>P0027</v>
      </c>
      <c r="B321" s="10" t="str">
        <f>Revenue!B322</f>
        <v>Sep</v>
      </c>
      <c r="C321" s="11" t="str">
        <f t="shared" si="38"/>
        <v>P0027|Sep</v>
      </c>
      <c r="D321" s="12">
        <f>Revenue!J322</f>
        <v>3336.0029999999997</v>
      </c>
      <c r="E321" s="13">
        <f>_xlfn.XLOOKUP($C321,ExpensesTbl[Key],ExpensesTbl[Total Operating Expenses])</f>
        <v>830.12999999999988</v>
      </c>
      <c r="F321" s="13">
        <f t="shared" si="39"/>
        <v>2505.8729999999996</v>
      </c>
      <c r="G321" s="11" t="str">
        <f>_xlfn.XLOOKUP($A321,PropertiesTbl[Property ID],PropertiesTbl[Property Name])</f>
        <v>Highland Escape</v>
      </c>
    </row>
    <row r="322" spans="1:7" x14ac:dyDescent="0.25">
      <c r="A322" s="10" t="str">
        <f>Revenue!A323</f>
        <v>P0027</v>
      </c>
      <c r="B322" s="10" t="str">
        <f>Revenue!B323</f>
        <v>Oct</v>
      </c>
      <c r="C322" s="11" t="str">
        <f t="shared" si="38"/>
        <v>P0027|Oct</v>
      </c>
      <c r="D322" s="12">
        <f>Revenue!J323</f>
        <v>2773.3545000000004</v>
      </c>
      <c r="E322" s="13">
        <f>_xlfn.XLOOKUP($C322,ExpensesTbl[Key],ExpensesTbl[Total Operating Expenses])</f>
        <v>765.69</v>
      </c>
      <c r="F322" s="13">
        <f t="shared" si="39"/>
        <v>2007.6645000000003</v>
      </c>
      <c r="G322" s="11" t="str">
        <f>_xlfn.XLOOKUP($A322,PropertiesTbl[Property ID],PropertiesTbl[Property Name])</f>
        <v>Highland Escape</v>
      </c>
    </row>
    <row r="323" spans="1:7" x14ac:dyDescent="0.25">
      <c r="A323" s="10" t="str">
        <f>Revenue!A324</f>
        <v>P0027</v>
      </c>
      <c r="B323" s="10" t="str">
        <f>Revenue!B324</f>
        <v>Nov</v>
      </c>
      <c r="C323" s="11" t="str">
        <f t="shared" si="38"/>
        <v>P0027|Nov</v>
      </c>
      <c r="D323" s="12">
        <f>Revenue!J324</f>
        <v>3292.1590000000001</v>
      </c>
      <c r="E323" s="13">
        <f>_xlfn.XLOOKUP($C323,ExpensesTbl[Key],ExpensesTbl[Total Operating Expenses])</f>
        <v>701.15000000000009</v>
      </c>
      <c r="F323" s="13">
        <f t="shared" si="39"/>
        <v>2591.009</v>
      </c>
      <c r="G323" s="11" t="str">
        <f>_xlfn.XLOOKUP($A323,PropertiesTbl[Property ID],PropertiesTbl[Property Name])</f>
        <v>Highland Escape</v>
      </c>
    </row>
    <row r="324" spans="1:7" x14ac:dyDescent="0.25">
      <c r="A324" s="10" t="str">
        <f>Revenue!A325</f>
        <v>P0027</v>
      </c>
      <c r="B324" s="10" t="str">
        <f>Revenue!B325</f>
        <v>Dec</v>
      </c>
      <c r="C324" s="11" t="str">
        <f t="shared" si="38"/>
        <v>P0027|Dec</v>
      </c>
      <c r="D324" s="12">
        <f>Revenue!J325</f>
        <v>11741.593800000001</v>
      </c>
      <c r="E324" s="13">
        <f>_xlfn.XLOOKUP($C324,ExpensesTbl[Key],ExpensesTbl[Total Operating Expenses])</f>
        <v>1061.4200000000005</v>
      </c>
      <c r="F324" s="13">
        <f t="shared" si="39"/>
        <v>10680.1738</v>
      </c>
      <c r="G324" s="11" t="str">
        <f>_xlfn.XLOOKUP($A324,PropertiesTbl[Property ID],PropertiesTbl[Property Name])</f>
        <v>Highland Escape</v>
      </c>
    </row>
    <row r="325" spans="1:7" x14ac:dyDescent="0.25">
      <c r="A325" s="10" t="str">
        <f>Revenue!A326</f>
        <v>P0027</v>
      </c>
      <c r="B325" s="10" t="str">
        <f>Revenue!B326</f>
        <v>Jan</v>
      </c>
      <c r="C325" s="11" t="str">
        <f t="shared" ref="C325:C388" si="45">A325&amp;"|"&amp;B325</f>
        <v>P0027|Jan</v>
      </c>
      <c r="D325" s="12">
        <f>Revenue!J326</f>
        <v>11205.659900000001</v>
      </c>
      <c r="E325" s="13">
        <f>_xlfn.XLOOKUP($C325,ExpensesTbl[Key],ExpensesTbl[Total Operating Expenses])</f>
        <v>973.19000000000028</v>
      </c>
      <c r="F325" s="13">
        <f t="shared" ref="F325:F388" si="46">D325-E325</f>
        <v>10232.4699</v>
      </c>
      <c r="G325" s="11" t="str">
        <f>_xlfn.XLOOKUP($A325,PropertiesTbl[Property ID],PropertiesTbl[Property Name])</f>
        <v>Highland Escape</v>
      </c>
    </row>
    <row r="326" spans="1:7" x14ac:dyDescent="0.25">
      <c r="A326" s="10" t="str">
        <f>Revenue!A327</f>
        <v>P0027</v>
      </c>
      <c r="B326" s="10" t="str">
        <f>Revenue!B327</f>
        <v>Feb</v>
      </c>
      <c r="C326" s="11" t="str">
        <f t="shared" si="45"/>
        <v>P0027|Feb</v>
      </c>
      <c r="D326" s="12">
        <f>Revenue!J327</f>
        <v>8432.6432999999997</v>
      </c>
      <c r="E326" s="13">
        <f>_xlfn.XLOOKUP($C326,ExpensesTbl[Key],ExpensesTbl[Total Operating Expenses])</f>
        <v>964.41000000000042</v>
      </c>
      <c r="F326" s="13">
        <f t="shared" si="46"/>
        <v>7468.233299999999</v>
      </c>
      <c r="G326" s="11" t="str">
        <f>_xlfn.XLOOKUP($A326,PropertiesTbl[Property ID],PropertiesTbl[Property Name])</f>
        <v>Highland Escape</v>
      </c>
    </row>
    <row r="327" spans="1:7" x14ac:dyDescent="0.25">
      <c r="A327" s="10" t="str">
        <f>Revenue!A328</f>
        <v>P0027</v>
      </c>
      <c r="B327" s="10" t="str">
        <f>Revenue!B328</f>
        <v>Mar</v>
      </c>
      <c r="C327" s="11" t="str">
        <f t="shared" si="45"/>
        <v>P0027|Mar</v>
      </c>
      <c r="D327" s="12">
        <f>Revenue!J328</f>
        <v>6770.5976000000001</v>
      </c>
      <c r="E327" s="13">
        <f>_xlfn.XLOOKUP($C327,ExpensesTbl[Key],ExpensesTbl[Total Operating Expenses])</f>
        <v>1126.0299999999993</v>
      </c>
      <c r="F327" s="13">
        <f t="shared" si="46"/>
        <v>5644.5676000000003</v>
      </c>
      <c r="G327" s="11" t="str">
        <f>_xlfn.XLOOKUP($A327,PropertiesTbl[Property ID],PropertiesTbl[Property Name])</f>
        <v>Highland Escape</v>
      </c>
    </row>
    <row r="328" spans="1:7" x14ac:dyDescent="0.25">
      <c r="A328" s="10" t="str">
        <f>Revenue!A329</f>
        <v>P0028</v>
      </c>
      <c r="B328" s="10" t="str">
        <f>Revenue!B329</f>
        <v>Apr</v>
      </c>
      <c r="C328" s="11" t="str">
        <f t="shared" si="45"/>
        <v>P0028|Apr</v>
      </c>
      <c r="D328" s="12">
        <f>Revenue!J329</f>
        <v>1390.3430000000001</v>
      </c>
      <c r="E328" s="13">
        <f>_xlfn.XLOOKUP($C328,ExpensesTbl[Key],ExpensesTbl[Total Operating Expenses])</f>
        <v>782.03999999999974</v>
      </c>
      <c r="F328" s="13">
        <f t="shared" si="46"/>
        <v>608.30300000000034</v>
      </c>
      <c r="G328" s="11" t="str">
        <f>_xlfn.XLOOKUP($A328,PropertiesTbl[Property ID],PropertiesTbl[Property Name])</f>
        <v>Boulder Perch</v>
      </c>
    </row>
    <row r="329" spans="1:7" x14ac:dyDescent="0.25">
      <c r="A329" s="10" t="str">
        <f>Revenue!A330</f>
        <v>P0028</v>
      </c>
      <c r="B329" s="10" t="str">
        <f>Revenue!B330</f>
        <v>May</v>
      </c>
      <c r="C329" s="11" t="str">
        <f t="shared" si="45"/>
        <v>P0028|May</v>
      </c>
      <c r="D329" s="12">
        <f>Revenue!J330</f>
        <v>1609.0198</v>
      </c>
      <c r="E329" s="13">
        <f>_xlfn.XLOOKUP($C329,ExpensesTbl[Key],ExpensesTbl[Total Operating Expenses])</f>
        <v>1207.2000000000003</v>
      </c>
      <c r="F329" s="13">
        <f t="shared" si="46"/>
        <v>401.81979999999976</v>
      </c>
      <c r="G329" s="11" t="str">
        <f>_xlfn.XLOOKUP($A329,PropertiesTbl[Property ID],PropertiesTbl[Property Name])</f>
        <v>Boulder Perch</v>
      </c>
    </row>
    <row r="330" spans="1:7" x14ac:dyDescent="0.25">
      <c r="A330" s="10" t="str">
        <f>Revenue!A331</f>
        <v>P0028</v>
      </c>
      <c r="B330" s="10" t="str">
        <f>Revenue!B331</f>
        <v>Jun</v>
      </c>
      <c r="C330" s="11" t="str">
        <f t="shared" si="45"/>
        <v>P0028|Jun</v>
      </c>
      <c r="D330" s="12">
        <f>Revenue!J331</f>
        <v>1721.6368</v>
      </c>
      <c r="E330" s="13">
        <f>_xlfn.XLOOKUP($C330,ExpensesTbl[Key],ExpensesTbl[Total Operating Expenses])</f>
        <v>1357.7199999999996</v>
      </c>
      <c r="F330" s="13">
        <f t="shared" si="46"/>
        <v>363.91680000000042</v>
      </c>
      <c r="G330" s="11" t="str">
        <f>_xlfn.XLOOKUP($A330,PropertiesTbl[Property ID],PropertiesTbl[Property Name])</f>
        <v>Boulder Perch</v>
      </c>
    </row>
    <row r="331" spans="1:7" x14ac:dyDescent="0.25">
      <c r="A331" s="10" t="str">
        <f>Revenue!A332</f>
        <v>P0028</v>
      </c>
      <c r="B331" s="10" t="str">
        <f>Revenue!B332</f>
        <v>Jul</v>
      </c>
      <c r="C331" s="11" t="str">
        <f t="shared" si="45"/>
        <v>P0028|Jul</v>
      </c>
      <c r="D331" s="12">
        <f>Revenue!J332</f>
        <v>2342.2039999999997</v>
      </c>
      <c r="E331" s="13">
        <f>_xlfn.XLOOKUP($C331,ExpensesTbl[Key],ExpensesTbl[Total Operating Expenses])</f>
        <v>2459.0400000000004</v>
      </c>
      <c r="F331" s="13">
        <f t="shared" si="46"/>
        <v>-116.83600000000069</v>
      </c>
      <c r="G331" s="11" t="str">
        <f>_xlfn.XLOOKUP($A331,PropertiesTbl[Property ID],PropertiesTbl[Property Name])</f>
        <v>Boulder Perch</v>
      </c>
    </row>
    <row r="332" spans="1:7" x14ac:dyDescent="0.25">
      <c r="A332" s="10" t="str">
        <f>Revenue!A333</f>
        <v>P0028</v>
      </c>
      <c r="B332" s="10" t="str">
        <f>Revenue!B333</f>
        <v>Aug</v>
      </c>
      <c r="C332" s="11" t="str">
        <f t="shared" si="45"/>
        <v>P0028|Aug</v>
      </c>
      <c r="D332" s="12">
        <f>Revenue!J333</f>
        <v>2244.9712</v>
      </c>
      <c r="E332" s="13">
        <f>_xlfn.XLOOKUP($C332,ExpensesTbl[Key],ExpensesTbl[Total Operating Expenses])</f>
        <v>2321.8700000000003</v>
      </c>
      <c r="F332" s="13">
        <f t="shared" si="46"/>
        <v>-76.898800000000392</v>
      </c>
      <c r="G332" s="11" t="str">
        <f>_xlfn.XLOOKUP($A332,PropertiesTbl[Property ID],PropertiesTbl[Property Name])</f>
        <v>Boulder Perch</v>
      </c>
    </row>
    <row r="333" spans="1:7" x14ac:dyDescent="0.25">
      <c r="A333" s="10" t="str">
        <f>Revenue!A334</f>
        <v>P0028</v>
      </c>
      <c r="B333" s="10" t="str">
        <f>Revenue!B334</f>
        <v>Sep</v>
      </c>
      <c r="C333" s="11" t="str">
        <f t="shared" si="45"/>
        <v>P0028|Sep</v>
      </c>
      <c r="D333" s="12">
        <f>Revenue!J334</f>
        <v>1788.4503999999999</v>
      </c>
      <c r="E333" s="13">
        <f>_xlfn.XLOOKUP($C333,ExpensesTbl[Key],ExpensesTbl[Total Operating Expenses])</f>
        <v>1036.5100000000002</v>
      </c>
      <c r="F333" s="13">
        <f t="shared" si="46"/>
        <v>751.94039999999973</v>
      </c>
      <c r="G333" s="11" t="str">
        <f>_xlfn.XLOOKUP($A333,PropertiesTbl[Property ID],PropertiesTbl[Property Name])</f>
        <v>Boulder Perch</v>
      </c>
    </row>
    <row r="334" spans="1:7" x14ac:dyDescent="0.25">
      <c r="A334" s="10" t="str">
        <f>Revenue!A335</f>
        <v>P0028</v>
      </c>
      <c r="B334" s="10" t="str">
        <f>Revenue!B335</f>
        <v>Oct</v>
      </c>
      <c r="C334" s="11" t="str">
        <f t="shared" si="45"/>
        <v>P0028|Oct</v>
      </c>
      <c r="D334" s="12">
        <f>Revenue!J335</f>
        <v>1386.269</v>
      </c>
      <c r="E334" s="13">
        <f>_xlfn.XLOOKUP($C334,ExpensesTbl[Key],ExpensesTbl[Total Operating Expenses])</f>
        <v>928.86</v>
      </c>
      <c r="F334" s="13">
        <f t="shared" si="46"/>
        <v>457.40899999999999</v>
      </c>
      <c r="G334" s="11" t="str">
        <f>_xlfn.XLOOKUP($A334,PropertiesTbl[Property ID],PropertiesTbl[Property Name])</f>
        <v>Boulder Perch</v>
      </c>
    </row>
    <row r="335" spans="1:7" x14ac:dyDescent="0.25">
      <c r="A335" s="10" t="str">
        <f>Revenue!A336</f>
        <v>P0028</v>
      </c>
      <c r="B335" s="10" t="str">
        <f>Revenue!B336</f>
        <v>Nov</v>
      </c>
      <c r="C335" s="11" t="str">
        <f t="shared" si="45"/>
        <v>P0028|Nov</v>
      </c>
      <c r="D335" s="12">
        <f>Revenue!J336</f>
        <v>1505.8215</v>
      </c>
      <c r="E335" s="13">
        <f>_xlfn.XLOOKUP($C335,ExpensesTbl[Key],ExpensesTbl[Total Operating Expenses])</f>
        <v>858.43000000000075</v>
      </c>
      <c r="F335" s="13">
        <f t="shared" si="46"/>
        <v>647.39149999999927</v>
      </c>
      <c r="G335" s="11" t="str">
        <f>_xlfn.XLOOKUP($A335,PropertiesTbl[Property ID],PropertiesTbl[Property Name])</f>
        <v>Boulder Perch</v>
      </c>
    </row>
    <row r="336" spans="1:7" x14ac:dyDescent="0.25">
      <c r="A336" s="10" t="str">
        <f>Revenue!A337</f>
        <v>P0028</v>
      </c>
      <c r="B336" s="10" t="str">
        <f>Revenue!B337</f>
        <v>Dec</v>
      </c>
      <c r="C336" s="11" t="str">
        <f t="shared" si="45"/>
        <v>P0028|Dec</v>
      </c>
      <c r="D336" s="12">
        <f>Revenue!J337</f>
        <v>5700.1936000000005</v>
      </c>
      <c r="E336" s="13">
        <f>_xlfn.XLOOKUP($C336,ExpensesTbl[Key],ExpensesTbl[Total Operating Expenses])</f>
        <v>1320.3999999999999</v>
      </c>
      <c r="F336" s="13">
        <f t="shared" si="46"/>
        <v>4379.7936000000009</v>
      </c>
      <c r="G336" s="11" t="str">
        <f>_xlfn.XLOOKUP($A336,PropertiesTbl[Property ID],PropertiesTbl[Property Name])</f>
        <v>Boulder Perch</v>
      </c>
    </row>
    <row r="337" spans="1:7" x14ac:dyDescent="0.25">
      <c r="A337" s="10" t="str">
        <f>Revenue!A338</f>
        <v>P0028</v>
      </c>
      <c r="B337" s="10" t="str">
        <f>Revenue!B338</f>
        <v>Jan</v>
      </c>
      <c r="C337" s="11" t="str">
        <f t="shared" si="45"/>
        <v>P0028|Jan</v>
      </c>
      <c r="D337" s="12">
        <f>Revenue!J338</f>
        <v>5272.6563999999998</v>
      </c>
      <c r="E337" s="13">
        <f>_xlfn.XLOOKUP($C337,ExpensesTbl[Key],ExpensesTbl[Total Operating Expenses])</f>
        <v>1322.7999999999997</v>
      </c>
      <c r="F337" s="13">
        <f t="shared" si="46"/>
        <v>3949.8564000000001</v>
      </c>
      <c r="G337" s="11" t="str">
        <f>_xlfn.XLOOKUP($A337,PropertiesTbl[Property ID],PropertiesTbl[Property Name])</f>
        <v>Boulder Perch</v>
      </c>
    </row>
    <row r="338" spans="1:7" x14ac:dyDescent="0.25">
      <c r="A338" s="10" t="str">
        <f>Revenue!A339</f>
        <v>P0028</v>
      </c>
      <c r="B338" s="10" t="str">
        <f>Revenue!B339</f>
        <v>Feb</v>
      </c>
      <c r="C338" s="11" t="str">
        <f t="shared" si="45"/>
        <v>P0028|Feb</v>
      </c>
      <c r="D338" s="12">
        <f>Revenue!J339</f>
        <v>3675.0146999999997</v>
      </c>
      <c r="E338" s="13">
        <f>_xlfn.XLOOKUP($C338,ExpensesTbl[Key],ExpensesTbl[Total Operating Expenses])</f>
        <v>1036.9699999999996</v>
      </c>
      <c r="F338" s="13">
        <f t="shared" si="46"/>
        <v>2638.0447000000004</v>
      </c>
      <c r="G338" s="11" t="str">
        <f>_xlfn.XLOOKUP($A338,PropertiesTbl[Property ID],PropertiesTbl[Property Name])</f>
        <v>Boulder Perch</v>
      </c>
    </row>
    <row r="339" spans="1:7" x14ac:dyDescent="0.25">
      <c r="A339" s="10" t="str">
        <f>Revenue!A340</f>
        <v>P0028</v>
      </c>
      <c r="B339" s="10" t="str">
        <f>Revenue!B340</f>
        <v>Mar</v>
      </c>
      <c r="C339" s="11" t="str">
        <f t="shared" si="45"/>
        <v>P0028|Mar</v>
      </c>
      <c r="D339" s="12">
        <f>Revenue!J340</f>
        <v>3344.4096</v>
      </c>
      <c r="E339" s="13">
        <f>_xlfn.XLOOKUP($C339,ExpensesTbl[Key],ExpensesTbl[Total Operating Expenses])</f>
        <v>1044.47</v>
      </c>
      <c r="F339" s="13">
        <f t="shared" si="46"/>
        <v>2299.9395999999997</v>
      </c>
      <c r="G339" s="11" t="str">
        <f>_xlfn.XLOOKUP($A339,PropertiesTbl[Property ID],PropertiesTbl[Property Name])</f>
        <v>Boulder Perch</v>
      </c>
    </row>
    <row r="340" spans="1:7" x14ac:dyDescent="0.25">
      <c r="A340" s="10" t="str">
        <f>Revenue!A341</f>
        <v>P0029</v>
      </c>
      <c r="B340" s="10" t="str">
        <f>Revenue!B341</f>
        <v>Apr</v>
      </c>
      <c r="C340" s="11" t="str">
        <f t="shared" si="45"/>
        <v>P0029|Apr</v>
      </c>
      <c r="D340" s="12">
        <f>Revenue!J341</f>
        <v>1229.2745</v>
      </c>
      <c r="E340" s="13">
        <f>_xlfn.XLOOKUP($C340,ExpensesTbl[Key],ExpensesTbl[Total Operating Expenses])</f>
        <v>773.51</v>
      </c>
      <c r="F340" s="13">
        <f t="shared" si="46"/>
        <v>455.7645</v>
      </c>
      <c r="G340" s="11" t="str">
        <f>_xlfn.XLOOKUP($A340,PropertiesTbl[Property ID],PropertiesTbl[Property Name])</f>
        <v>Ridge House</v>
      </c>
    </row>
    <row r="341" spans="1:7" x14ac:dyDescent="0.25">
      <c r="A341" s="10" t="str">
        <f>Revenue!A342</f>
        <v>P0029</v>
      </c>
      <c r="B341" s="10" t="str">
        <f>Revenue!B342</f>
        <v>May</v>
      </c>
      <c r="C341" s="11" t="str">
        <f t="shared" si="45"/>
        <v>P0029|May</v>
      </c>
      <c r="D341" s="12">
        <f>Revenue!J342</f>
        <v>1592.6074000000001</v>
      </c>
      <c r="E341" s="13">
        <f>_xlfn.XLOOKUP($C341,ExpensesTbl[Key],ExpensesTbl[Total Operating Expenses])</f>
        <v>1196.3900000000003</v>
      </c>
      <c r="F341" s="13">
        <f t="shared" si="46"/>
        <v>396.21739999999977</v>
      </c>
      <c r="G341" s="11" t="str">
        <f>_xlfn.XLOOKUP($A341,PropertiesTbl[Property ID],PropertiesTbl[Property Name])</f>
        <v>Ridge House</v>
      </c>
    </row>
    <row r="342" spans="1:7" x14ac:dyDescent="0.25">
      <c r="A342" s="10" t="str">
        <f>Revenue!A343</f>
        <v>P0029</v>
      </c>
      <c r="B342" s="10" t="str">
        <f>Revenue!B343</f>
        <v>Jun</v>
      </c>
      <c r="C342" s="11" t="str">
        <f t="shared" si="45"/>
        <v>P0029|Jun</v>
      </c>
      <c r="D342" s="12">
        <f>Revenue!J343</f>
        <v>1745.2465999999999</v>
      </c>
      <c r="E342" s="13">
        <f>_xlfn.XLOOKUP($C342,ExpensesTbl[Key],ExpensesTbl[Total Operating Expenses])</f>
        <v>1336.4900000000002</v>
      </c>
      <c r="F342" s="13">
        <f t="shared" si="46"/>
        <v>408.75659999999971</v>
      </c>
      <c r="G342" s="11" t="str">
        <f>_xlfn.XLOOKUP($A342,PropertiesTbl[Property ID],PropertiesTbl[Property Name])</f>
        <v>Ridge House</v>
      </c>
    </row>
    <row r="343" spans="1:7" x14ac:dyDescent="0.25">
      <c r="A343" s="10" t="str">
        <f>Revenue!A344</f>
        <v>P0029</v>
      </c>
      <c r="B343" s="10" t="str">
        <f>Revenue!B344</f>
        <v>Jul</v>
      </c>
      <c r="C343" s="11" t="str">
        <f t="shared" si="45"/>
        <v>P0029|Jul</v>
      </c>
      <c r="D343" s="12">
        <f>Revenue!J344</f>
        <v>2805.6910000000003</v>
      </c>
      <c r="E343" s="13">
        <f>_xlfn.XLOOKUP($C343,ExpensesTbl[Key],ExpensesTbl[Total Operating Expenses])</f>
        <v>2607.98</v>
      </c>
      <c r="F343" s="13">
        <f t="shared" si="46"/>
        <v>197.71100000000024</v>
      </c>
      <c r="G343" s="11" t="str">
        <f>_xlfn.XLOOKUP($A343,PropertiesTbl[Property ID],PropertiesTbl[Property Name])</f>
        <v>Ridge House</v>
      </c>
    </row>
    <row r="344" spans="1:7" x14ac:dyDescent="0.25">
      <c r="A344" s="10" t="str">
        <f>Revenue!A345</f>
        <v>P0029</v>
      </c>
      <c r="B344" s="10" t="str">
        <f>Revenue!B345</f>
        <v>Aug</v>
      </c>
      <c r="C344" s="11" t="str">
        <f t="shared" si="45"/>
        <v>P0029|Aug</v>
      </c>
      <c r="D344" s="12">
        <f>Revenue!J345</f>
        <v>2935.4769999999999</v>
      </c>
      <c r="E344" s="13">
        <f>_xlfn.XLOOKUP($C344,ExpensesTbl[Key],ExpensesTbl[Total Operating Expenses])</f>
        <v>2468.88</v>
      </c>
      <c r="F344" s="13">
        <f t="shared" si="46"/>
        <v>466.59699999999975</v>
      </c>
      <c r="G344" s="11" t="str">
        <f>_xlfn.XLOOKUP($A344,PropertiesTbl[Property ID],PropertiesTbl[Property Name])</f>
        <v>Ridge House</v>
      </c>
    </row>
    <row r="345" spans="1:7" x14ac:dyDescent="0.25">
      <c r="A345" s="10" t="str">
        <f>Revenue!A346</f>
        <v>P0029</v>
      </c>
      <c r="B345" s="10" t="str">
        <f>Revenue!B346</f>
        <v>Sep</v>
      </c>
      <c r="C345" s="11" t="str">
        <f t="shared" si="45"/>
        <v>P0029|Sep</v>
      </c>
      <c r="D345" s="12">
        <f>Revenue!J346</f>
        <v>1745.9935</v>
      </c>
      <c r="E345" s="13">
        <f>_xlfn.XLOOKUP($C345,ExpensesTbl[Key],ExpensesTbl[Total Operating Expenses])</f>
        <v>1050.3899999999994</v>
      </c>
      <c r="F345" s="13">
        <f t="shared" si="46"/>
        <v>695.60350000000062</v>
      </c>
      <c r="G345" s="11" t="str">
        <f>_xlfn.XLOOKUP($A345,PropertiesTbl[Property ID],PropertiesTbl[Property Name])</f>
        <v>Ridge House</v>
      </c>
    </row>
    <row r="346" spans="1:7" x14ac:dyDescent="0.25">
      <c r="A346" s="10" t="str">
        <f>Revenue!A347</f>
        <v>P0029</v>
      </c>
      <c r="B346" s="10" t="str">
        <f>Revenue!B347</f>
        <v>Oct</v>
      </c>
      <c r="C346" s="11" t="str">
        <f t="shared" si="45"/>
        <v>P0029|Oct</v>
      </c>
      <c r="D346" s="12">
        <f>Revenue!J347</f>
        <v>1469.4562000000001</v>
      </c>
      <c r="E346" s="13">
        <f>_xlfn.XLOOKUP($C346,ExpensesTbl[Key],ExpensesTbl[Total Operating Expenses])</f>
        <v>945.96000000000038</v>
      </c>
      <c r="F346" s="13">
        <f t="shared" si="46"/>
        <v>523.4961999999997</v>
      </c>
      <c r="G346" s="11" t="str">
        <f>_xlfn.XLOOKUP($A346,PropertiesTbl[Property ID],PropertiesTbl[Property Name])</f>
        <v>Ridge House</v>
      </c>
    </row>
    <row r="347" spans="1:7" x14ac:dyDescent="0.25">
      <c r="A347" s="10" t="str">
        <f>Revenue!A348</f>
        <v>P0029</v>
      </c>
      <c r="B347" s="10" t="str">
        <f>Revenue!B348</f>
        <v>Nov</v>
      </c>
      <c r="C347" s="11" t="str">
        <f t="shared" si="45"/>
        <v>P0029|Nov</v>
      </c>
      <c r="D347" s="12">
        <f>Revenue!J348</f>
        <v>1547.2114000000001</v>
      </c>
      <c r="E347" s="13">
        <f>_xlfn.XLOOKUP($C347,ExpensesTbl[Key],ExpensesTbl[Total Operating Expenses])</f>
        <v>1126.0700000000002</v>
      </c>
      <c r="F347" s="13">
        <f t="shared" si="46"/>
        <v>421.14139999999998</v>
      </c>
      <c r="G347" s="11" t="str">
        <f>_xlfn.XLOOKUP($A347,PropertiesTbl[Property ID],PropertiesTbl[Property Name])</f>
        <v>Ridge House</v>
      </c>
    </row>
    <row r="348" spans="1:7" x14ac:dyDescent="0.25">
      <c r="A348" s="10" t="str">
        <f>Revenue!A349</f>
        <v>P0029</v>
      </c>
      <c r="B348" s="10" t="str">
        <f>Revenue!B349</f>
        <v>Dec</v>
      </c>
      <c r="C348" s="11" t="str">
        <f t="shared" si="45"/>
        <v>P0029|Dec</v>
      </c>
      <c r="D348" s="12">
        <f>Revenue!J349</f>
        <v>5879.1602000000003</v>
      </c>
      <c r="E348" s="13">
        <f>_xlfn.XLOOKUP($C348,ExpensesTbl[Key],ExpensesTbl[Total Operating Expenses])</f>
        <v>1448.1499999999978</v>
      </c>
      <c r="F348" s="13">
        <f t="shared" si="46"/>
        <v>4431.0102000000024</v>
      </c>
      <c r="G348" s="11" t="str">
        <f>_xlfn.XLOOKUP($A348,PropertiesTbl[Property ID],PropertiesTbl[Property Name])</f>
        <v>Ridge House</v>
      </c>
    </row>
    <row r="349" spans="1:7" x14ac:dyDescent="0.25">
      <c r="A349" s="10" t="str">
        <f>Revenue!A350</f>
        <v>P0029</v>
      </c>
      <c r="B349" s="10" t="str">
        <f>Revenue!B350</f>
        <v>Jan</v>
      </c>
      <c r="C349" s="11" t="str">
        <f t="shared" si="45"/>
        <v>P0029|Jan</v>
      </c>
      <c r="D349" s="12">
        <f>Revenue!J350</f>
        <v>4982.3548000000001</v>
      </c>
      <c r="E349" s="13">
        <f>_xlfn.XLOOKUP($C349,ExpensesTbl[Key],ExpensesTbl[Total Operating Expenses])</f>
        <v>1333.6400000000006</v>
      </c>
      <c r="F349" s="13">
        <f t="shared" si="46"/>
        <v>3648.7147999999997</v>
      </c>
      <c r="G349" s="11" t="str">
        <f>_xlfn.XLOOKUP($A349,PropertiesTbl[Property ID],PropertiesTbl[Property Name])</f>
        <v>Ridge House</v>
      </c>
    </row>
    <row r="350" spans="1:7" x14ac:dyDescent="0.25">
      <c r="A350" s="10" t="str">
        <f>Revenue!A351</f>
        <v>P0029</v>
      </c>
      <c r="B350" s="10" t="str">
        <f>Revenue!B351</f>
        <v>Feb</v>
      </c>
      <c r="C350" s="11" t="str">
        <f t="shared" si="45"/>
        <v>P0029|Feb</v>
      </c>
      <c r="D350" s="12">
        <f>Revenue!J351</f>
        <v>4102.3303999999998</v>
      </c>
      <c r="E350" s="13">
        <f>_xlfn.XLOOKUP($C350,ExpensesTbl[Key],ExpensesTbl[Total Operating Expenses])</f>
        <v>1183.4400000000005</v>
      </c>
      <c r="F350" s="13">
        <f t="shared" si="46"/>
        <v>2918.8903999999993</v>
      </c>
      <c r="G350" s="11" t="str">
        <f>_xlfn.XLOOKUP($A350,PropertiesTbl[Property ID],PropertiesTbl[Property Name])</f>
        <v>Ridge House</v>
      </c>
    </row>
    <row r="351" spans="1:7" x14ac:dyDescent="0.25">
      <c r="A351" s="10" t="str">
        <f>Revenue!A352</f>
        <v>P0029</v>
      </c>
      <c r="B351" s="10" t="str">
        <f>Revenue!B352</f>
        <v>Mar</v>
      </c>
      <c r="C351" s="11" t="str">
        <f t="shared" si="45"/>
        <v>P0029|Mar</v>
      </c>
      <c r="D351" s="12">
        <f>Revenue!J352</f>
        <v>3386.645</v>
      </c>
      <c r="E351" s="13">
        <f>_xlfn.XLOOKUP($C351,ExpensesTbl[Key],ExpensesTbl[Total Operating Expenses])</f>
        <v>1176.7800000000009</v>
      </c>
      <c r="F351" s="13">
        <f t="shared" si="46"/>
        <v>2209.8649999999989</v>
      </c>
      <c r="G351" s="11" t="str">
        <f>_xlfn.XLOOKUP($A351,PropertiesTbl[Property ID],PropertiesTbl[Property Name])</f>
        <v>Ridge House</v>
      </c>
    </row>
    <row r="352" spans="1:7" x14ac:dyDescent="0.25">
      <c r="A352" s="10" t="str">
        <f>Revenue!A353</f>
        <v>P0030</v>
      </c>
      <c r="B352" s="10" t="str">
        <f>Revenue!B353</f>
        <v>Apr</v>
      </c>
      <c r="C352" s="11" t="str">
        <f t="shared" si="45"/>
        <v>P0030|Apr</v>
      </c>
      <c r="D352" s="12">
        <f>Revenue!J353</f>
        <v>1138.8366000000001</v>
      </c>
      <c r="E352" s="13">
        <f>_xlfn.XLOOKUP($C352,ExpensesTbl[Key],ExpensesTbl[Total Operating Expenses])</f>
        <v>641.86</v>
      </c>
      <c r="F352" s="13">
        <f t="shared" si="46"/>
        <v>496.97660000000008</v>
      </c>
      <c r="G352" s="11" t="str">
        <f>_xlfn.XLOOKUP($A352,PropertiesTbl[Property ID],PropertiesTbl[Property Name])</f>
        <v>Trailside Den</v>
      </c>
    </row>
    <row r="353" spans="1:7" x14ac:dyDescent="0.25">
      <c r="A353" s="10" t="str">
        <f>Revenue!A354</f>
        <v>P0030</v>
      </c>
      <c r="B353" s="10" t="str">
        <f>Revenue!B354</f>
        <v>May</v>
      </c>
      <c r="C353" s="11" t="str">
        <f t="shared" si="45"/>
        <v>P0030|May</v>
      </c>
      <c r="D353" s="12">
        <f>Revenue!J354</f>
        <v>1468.559</v>
      </c>
      <c r="E353" s="13">
        <f>_xlfn.XLOOKUP($C353,ExpensesTbl[Key],ExpensesTbl[Total Operating Expenses])</f>
        <v>966.6600000000002</v>
      </c>
      <c r="F353" s="13">
        <f t="shared" si="46"/>
        <v>501.89899999999977</v>
      </c>
      <c r="G353" s="11" t="str">
        <f>_xlfn.XLOOKUP($A353,PropertiesTbl[Property ID],PropertiesTbl[Property Name])</f>
        <v>Trailside Den</v>
      </c>
    </row>
    <row r="354" spans="1:7" x14ac:dyDescent="0.25">
      <c r="A354" s="10" t="str">
        <f>Revenue!A355</f>
        <v>P0030</v>
      </c>
      <c r="B354" s="10" t="str">
        <f>Revenue!B355</f>
        <v>Jun</v>
      </c>
      <c r="C354" s="11" t="str">
        <f t="shared" si="45"/>
        <v>P0030|Jun</v>
      </c>
      <c r="D354" s="12">
        <f>Revenue!J355</f>
        <v>1610.1208000000001</v>
      </c>
      <c r="E354" s="13">
        <f>_xlfn.XLOOKUP($C354,ExpensesTbl[Key],ExpensesTbl[Total Operating Expenses])</f>
        <v>1075.4400000000003</v>
      </c>
      <c r="F354" s="13">
        <f t="shared" si="46"/>
        <v>534.68079999999986</v>
      </c>
      <c r="G354" s="11" t="str">
        <f>_xlfn.XLOOKUP($A354,PropertiesTbl[Property ID],PropertiesTbl[Property Name])</f>
        <v>Trailside Den</v>
      </c>
    </row>
    <row r="355" spans="1:7" x14ac:dyDescent="0.25">
      <c r="A355" s="10" t="str">
        <f>Revenue!A356</f>
        <v>P0030</v>
      </c>
      <c r="B355" s="10" t="str">
        <f>Revenue!B356</f>
        <v>Jul</v>
      </c>
      <c r="C355" s="11" t="str">
        <f t="shared" si="45"/>
        <v>P0030|Jul</v>
      </c>
      <c r="D355" s="12">
        <f>Revenue!J356</f>
        <v>2603.5261</v>
      </c>
      <c r="E355" s="13">
        <f>_xlfn.XLOOKUP($C355,ExpensesTbl[Key],ExpensesTbl[Total Operating Expenses])</f>
        <v>2040.7500000000002</v>
      </c>
      <c r="F355" s="13">
        <f t="shared" si="46"/>
        <v>562.77609999999981</v>
      </c>
      <c r="G355" s="11" t="str">
        <f>_xlfn.XLOOKUP($A355,PropertiesTbl[Property ID],PropertiesTbl[Property Name])</f>
        <v>Trailside Den</v>
      </c>
    </row>
    <row r="356" spans="1:7" x14ac:dyDescent="0.25">
      <c r="A356" s="10" t="str">
        <f>Revenue!A357</f>
        <v>P0030</v>
      </c>
      <c r="B356" s="10" t="str">
        <f>Revenue!B357</f>
        <v>Aug</v>
      </c>
      <c r="C356" s="11" t="str">
        <f t="shared" si="45"/>
        <v>P0030|Aug</v>
      </c>
      <c r="D356" s="12">
        <f>Revenue!J357</f>
        <v>1961.4062999999999</v>
      </c>
      <c r="E356" s="13">
        <f>_xlfn.XLOOKUP($C356,ExpensesTbl[Key],ExpensesTbl[Total Operating Expenses])</f>
        <v>1924.3400000000001</v>
      </c>
      <c r="F356" s="13">
        <f t="shared" si="46"/>
        <v>37.066299999999728</v>
      </c>
      <c r="G356" s="11" t="str">
        <f>_xlfn.XLOOKUP($A356,PropertiesTbl[Property ID],PropertiesTbl[Property Name])</f>
        <v>Trailside Den</v>
      </c>
    </row>
    <row r="357" spans="1:7" x14ac:dyDescent="0.25">
      <c r="A357" s="10" t="str">
        <f>Revenue!A358</f>
        <v>P0030</v>
      </c>
      <c r="B357" s="10" t="str">
        <f>Revenue!B358</f>
        <v>Sep</v>
      </c>
      <c r="C357" s="11" t="str">
        <f t="shared" si="45"/>
        <v>P0030|Sep</v>
      </c>
      <c r="D357" s="12">
        <f>Revenue!J358</f>
        <v>1484.4476</v>
      </c>
      <c r="E357" s="13">
        <f>_xlfn.XLOOKUP($C357,ExpensesTbl[Key],ExpensesTbl[Total Operating Expenses])</f>
        <v>838.74999999999977</v>
      </c>
      <c r="F357" s="13">
        <f t="shared" si="46"/>
        <v>645.69760000000019</v>
      </c>
      <c r="G357" s="11" t="str">
        <f>_xlfn.XLOOKUP($A357,PropertiesTbl[Property ID],PropertiesTbl[Property Name])</f>
        <v>Trailside Den</v>
      </c>
    </row>
    <row r="358" spans="1:7" x14ac:dyDescent="0.25">
      <c r="A358" s="10" t="str">
        <f>Revenue!A359</f>
        <v>P0030</v>
      </c>
      <c r="B358" s="10" t="str">
        <f>Revenue!B359</f>
        <v>Oct</v>
      </c>
      <c r="C358" s="11" t="str">
        <f t="shared" si="45"/>
        <v>P0030|Oct</v>
      </c>
      <c r="D358" s="12">
        <f>Revenue!J359</f>
        <v>1212.8088</v>
      </c>
      <c r="E358" s="13">
        <f>_xlfn.XLOOKUP($C358,ExpensesTbl[Key],ExpensesTbl[Total Operating Expenses])</f>
        <v>776.55000000000018</v>
      </c>
      <c r="F358" s="13">
        <f t="shared" si="46"/>
        <v>436.25879999999984</v>
      </c>
      <c r="G358" s="11" t="str">
        <f>_xlfn.XLOOKUP($A358,PropertiesTbl[Property ID],PropertiesTbl[Property Name])</f>
        <v>Trailside Den</v>
      </c>
    </row>
    <row r="359" spans="1:7" x14ac:dyDescent="0.25">
      <c r="A359" s="10" t="str">
        <f>Revenue!A360</f>
        <v>P0030</v>
      </c>
      <c r="B359" s="10" t="str">
        <f>Revenue!B360</f>
        <v>Nov</v>
      </c>
      <c r="C359" s="11" t="str">
        <f t="shared" si="45"/>
        <v>P0030|Nov</v>
      </c>
      <c r="D359" s="12">
        <f>Revenue!J360</f>
        <v>1307.2092000000002</v>
      </c>
      <c r="E359" s="13">
        <f>_xlfn.XLOOKUP($C359,ExpensesTbl[Key],ExpensesTbl[Total Operating Expenses])</f>
        <v>705.49999999999955</v>
      </c>
      <c r="F359" s="13">
        <f t="shared" si="46"/>
        <v>601.70920000000069</v>
      </c>
      <c r="G359" s="11" t="str">
        <f>_xlfn.XLOOKUP($A359,PropertiesTbl[Property ID],PropertiesTbl[Property Name])</f>
        <v>Trailside Den</v>
      </c>
    </row>
    <row r="360" spans="1:7" x14ac:dyDescent="0.25">
      <c r="A360" s="10" t="str">
        <f>Revenue!A361</f>
        <v>P0030</v>
      </c>
      <c r="B360" s="10" t="str">
        <f>Revenue!B361</f>
        <v>Dec</v>
      </c>
      <c r="C360" s="11" t="str">
        <f t="shared" si="45"/>
        <v>P0030|Dec</v>
      </c>
      <c r="D360" s="12">
        <f>Revenue!J361</f>
        <v>5615.6549999999997</v>
      </c>
      <c r="E360" s="13">
        <f>_xlfn.XLOOKUP($C360,ExpensesTbl[Key],ExpensesTbl[Total Operating Expenses])</f>
        <v>1174.4100000000001</v>
      </c>
      <c r="F360" s="13">
        <f t="shared" si="46"/>
        <v>4441.2449999999999</v>
      </c>
      <c r="G360" s="11" t="str">
        <f>_xlfn.XLOOKUP($A360,PropertiesTbl[Property ID],PropertiesTbl[Property Name])</f>
        <v>Trailside Den</v>
      </c>
    </row>
    <row r="361" spans="1:7" x14ac:dyDescent="0.25">
      <c r="A361" s="10" t="str">
        <f>Revenue!A362</f>
        <v>P0030</v>
      </c>
      <c r="B361" s="10" t="str">
        <f>Revenue!B362</f>
        <v>Jan</v>
      </c>
      <c r="C361" s="11" t="str">
        <f t="shared" si="45"/>
        <v>P0030|Jan</v>
      </c>
      <c r="D361" s="12">
        <f>Revenue!J362</f>
        <v>4425.4463999999998</v>
      </c>
      <c r="E361" s="13">
        <f>_xlfn.XLOOKUP($C361,ExpensesTbl[Key],ExpensesTbl[Total Operating Expenses])</f>
        <v>1093.3000000000002</v>
      </c>
      <c r="F361" s="13">
        <f t="shared" si="46"/>
        <v>3332.1463999999996</v>
      </c>
      <c r="G361" s="11" t="str">
        <f>_xlfn.XLOOKUP($A361,PropertiesTbl[Property ID],PropertiesTbl[Property Name])</f>
        <v>Trailside Den</v>
      </c>
    </row>
    <row r="362" spans="1:7" x14ac:dyDescent="0.25">
      <c r="A362" s="10" t="str">
        <f>Revenue!A363</f>
        <v>P0030</v>
      </c>
      <c r="B362" s="10" t="str">
        <f>Revenue!B363</f>
        <v>Feb</v>
      </c>
      <c r="C362" s="11" t="str">
        <f t="shared" si="45"/>
        <v>P0030|Feb</v>
      </c>
      <c r="D362" s="12">
        <f>Revenue!J363</f>
        <v>3741.9456000000005</v>
      </c>
      <c r="E362" s="13">
        <f>_xlfn.XLOOKUP($C362,ExpensesTbl[Key],ExpensesTbl[Total Operating Expenses])</f>
        <v>1083.8999999999996</v>
      </c>
      <c r="F362" s="13">
        <f t="shared" si="46"/>
        <v>2658.0456000000008</v>
      </c>
      <c r="G362" s="11" t="str">
        <f>_xlfn.XLOOKUP($A362,PropertiesTbl[Property ID],PropertiesTbl[Property Name])</f>
        <v>Trailside Den</v>
      </c>
    </row>
    <row r="363" spans="1:7" x14ac:dyDescent="0.25">
      <c r="A363" s="10" t="str">
        <f>Revenue!A364</f>
        <v>P0030</v>
      </c>
      <c r="B363" s="10" t="str">
        <f>Revenue!B364</f>
        <v>Mar</v>
      </c>
      <c r="C363" s="11" t="str">
        <f t="shared" si="45"/>
        <v>P0030|Mar</v>
      </c>
      <c r="D363" s="12">
        <f>Revenue!J364</f>
        <v>2846.7139999999999</v>
      </c>
      <c r="E363" s="13">
        <f>_xlfn.XLOOKUP($C363,ExpensesTbl[Key],ExpensesTbl[Total Operating Expenses])</f>
        <v>970.30000000000052</v>
      </c>
      <c r="F363" s="13">
        <f t="shared" si="46"/>
        <v>1876.4139999999993</v>
      </c>
      <c r="G363" s="11" t="str">
        <f>_xlfn.XLOOKUP($A363,PropertiesTbl[Property ID],PropertiesTbl[Property Name])</f>
        <v>Trailside Den</v>
      </c>
    </row>
    <row r="364" spans="1:7" x14ac:dyDescent="0.25">
      <c r="A364" s="10" t="str">
        <f>Revenue!A365</f>
        <v>P0031</v>
      </c>
      <c r="B364" s="10" t="str">
        <f>Revenue!B365</f>
        <v>Apr</v>
      </c>
      <c r="C364" s="11" t="str">
        <f t="shared" si="45"/>
        <v>P0031|Apr</v>
      </c>
      <c r="D364" s="12">
        <f>Revenue!J365</f>
        <v>734.89400000000001</v>
      </c>
      <c r="E364" s="13">
        <f>_xlfn.XLOOKUP($C364,ExpensesTbl[Key],ExpensesTbl[Total Operating Expenses])</f>
        <v>511.24000000000018</v>
      </c>
      <c r="F364" s="13">
        <f t="shared" si="46"/>
        <v>223.65399999999983</v>
      </c>
      <c r="G364" s="11" t="str">
        <f>_xlfn.XLOOKUP($A364,PropertiesTbl[Property ID],PropertiesTbl[Property Name])</f>
        <v>Granite Manor</v>
      </c>
    </row>
    <row r="365" spans="1:7" x14ac:dyDescent="0.25">
      <c r="A365" s="10" t="str">
        <f>Revenue!A366</f>
        <v>P0031</v>
      </c>
      <c r="B365" s="10" t="str">
        <f>Revenue!B366</f>
        <v>May</v>
      </c>
      <c r="C365" s="11" t="str">
        <f t="shared" si="45"/>
        <v>P0031|May</v>
      </c>
      <c r="D365" s="12">
        <f>Revenue!J366</f>
        <v>820.02120000000002</v>
      </c>
      <c r="E365" s="13">
        <f>_xlfn.XLOOKUP($C365,ExpensesTbl[Key],ExpensesTbl[Total Operating Expenses])</f>
        <v>738.17999999999984</v>
      </c>
      <c r="F365" s="13">
        <f t="shared" si="46"/>
        <v>81.841200000000185</v>
      </c>
      <c r="G365" s="11" t="str">
        <f>_xlfn.XLOOKUP($A365,PropertiesTbl[Property ID],PropertiesTbl[Property Name])</f>
        <v>Granite Manor</v>
      </c>
    </row>
    <row r="366" spans="1:7" x14ac:dyDescent="0.25">
      <c r="A366" s="10" t="str">
        <f>Revenue!A367</f>
        <v>P0031</v>
      </c>
      <c r="B366" s="10" t="str">
        <f>Revenue!B367</f>
        <v>Jun</v>
      </c>
      <c r="C366" s="11" t="str">
        <f t="shared" si="45"/>
        <v>P0031|Jun</v>
      </c>
      <c r="D366" s="12">
        <f>Revenue!J367</f>
        <v>961.64120000000003</v>
      </c>
      <c r="E366" s="13">
        <f>_xlfn.XLOOKUP($C366,ExpensesTbl[Key],ExpensesTbl[Total Operating Expenses])</f>
        <v>812.56000000000006</v>
      </c>
      <c r="F366" s="13">
        <f t="shared" si="46"/>
        <v>149.08119999999997</v>
      </c>
      <c r="G366" s="11" t="str">
        <f>_xlfn.XLOOKUP($A366,PropertiesTbl[Property ID],PropertiesTbl[Property Name])</f>
        <v>Granite Manor</v>
      </c>
    </row>
    <row r="367" spans="1:7" x14ac:dyDescent="0.25">
      <c r="A367" s="10" t="str">
        <f>Revenue!A368</f>
        <v>P0031</v>
      </c>
      <c r="B367" s="10" t="str">
        <f>Revenue!B368</f>
        <v>Jul</v>
      </c>
      <c r="C367" s="11" t="str">
        <f t="shared" si="45"/>
        <v>P0031|Jul</v>
      </c>
      <c r="D367" s="12">
        <f>Revenue!J368</f>
        <v>1255.9974</v>
      </c>
      <c r="E367" s="13">
        <f>_xlfn.XLOOKUP($C367,ExpensesTbl[Key],ExpensesTbl[Total Operating Expenses])</f>
        <v>1357.5799999999995</v>
      </c>
      <c r="F367" s="13">
        <f t="shared" si="46"/>
        <v>-101.5825999999995</v>
      </c>
      <c r="G367" s="11" t="str">
        <f>_xlfn.XLOOKUP($A367,PropertiesTbl[Property ID],PropertiesTbl[Property Name])</f>
        <v>Granite Manor</v>
      </c>
    </row>
    <row r="368" spans="1:7" x14ac:dyDescent="0.25">
      <c r="A368" s="10" t="str">
        <f>Revenue!A369</f>
        <v>P0031</v>
      </c>
      <c r="B368" s="10" t="str">
        <f>Revenue!B369</f>
        <v>Aug</v>
      </c>
      <c r="C368" s="11" t="str">
        <f t="shared" si="45"/>
        <v>P0031|Aug</v>
      </c>
      <c r="D368" s="12">
        <f>Revenue!J369</f>
        <v>1179.3480000000002</v>
      </c>
      <c r="E368" s="13">
        <f>_xlfn.XLOOKUP($C368,ExpensesTbl[Key],ExpensesTbl[Total Operating Expenses])</f>
        <v>1290.2499999999998</v>
      </c>
      <c r="F368" s="13">
        <f t="shared" si="46"/>
        <v>-110.90199999999959</v>
      </c>
      <c r="G368" s="11" t="str">
        <f>_xlfn.XLOOKUP($A368,PropertiesTbl[Property ID],PropertiesTbl[Property Name])</f>
        <v>Granite Manor</v>
      </c>
    </row>
    <row r="369" spans="1:7" x14ac:dyDescent="0.25">
      <c r="A369" s="10" t="str">
        <f>Revenue!A370</f>
        <v>P0031</v>
      </c>
      <c r="B369" s="10" t="str">
        <f>Revenue!B370</f>
        <v>Sep</v>
      </c>
      <c r="C369" s="11" t="str">
        <f t="shared" si="45"/>
        <v>P0031|Sep</v>
      </c>
      <c r="D369" s="12">
        <f>Revenue!J370</f>
        <v>931.64879999999994</v>
      </c>
      <c r="E369" s="13">
        <f>_xlfn.XLOOKUP($C369,ExpensesTbl[Key],ExpensesTbl[Total Operating Expenses])</f>
        <v>641.87000000000012</v>
      </c>
      <c r="F369" s="13">
        <f t="shared" si="46"/>
        <v>289.77879999999982</v>
      </c>
      <c r="G369" s="11" t="str">
        <f>_xlfn.XLOOKUP($A369,PropertiesTbl[Property ID],PropertiesTbl[Property Name])</f>
        <v>Granite Manor</v>
      </c>
    </row>
    <row r="370" spans="1:7" x14ac:dyDescent="0.25">
      <c r="A370" s="10" t="str">
        <f>Revenue!A371</f>
        <v>P0031</v>
      </c>
      <c r="B370" s="10" t="str">
        <f>Revenue!B371</f>
        <v>Oct</v>
      </c>
      <c r="C370" s="11" t="str">
        <f t="shared" si="45"/>
        <v>P0031|Oct</v>
      </c>
      <c r="D370" s="12">
        <f>Revenue!J371</f>
        <v>845.92020000000002</v>
      </c>
      <c r="E370" s="13">
        <f>_xlfn.XLOOKUP($C370,ExpensesTbl[Key],ExpensesTbl[Total Operating Expenses])</f>
        <v>584.44000000000017</v>
      </c>
      <c r="F370" s="13">
        <f t="shared" si="46"/>
        <v>261.48019999999985</v>
      </c>
      <c r="G370" s="11" t="str">
        <f>_xlfn.XLOOKUP($A370,PropertiesTbl[Property ID],PropertiesTbl[Property Name])</f>
        <v>Granite Manor</v>
      </c>
    </row>
    <row r="371" spans="1:7" x14ac:dyDescent="0.25">
      <c r="A371" s="10" t="str">
        <f>Revenue!A372</f>
        <v>P0031</v>
      </c>
      <c r="B371" s="10" t="str">
        <f>Revenue!B372</f>
        <v>Nov</v>
      </c>
      <c r="C371" s="11" t="str">
        <f t="shared" si="45"/>
        <v>P0031|Nov</v>
      </c>
      <c r="D371" s="12">
        <f>Revenue!J372</f>
        <v>846.79320000000007</v>
      </c>
      <c r="E371" s="13">
        <f>_xlfn.XLOOKUP($C371,ExpensesTbl[Key],ExpensesTbl[Total Operating Expenses])</f>
        <v>575.13999999999987</v>
      </c>
      <c r="F371" s="13">
        <f t="shared" si="46"/>
        <v>271.6532000000002</v>
      </c>
      <c r="G371" s="11" t="str">
        <f>_xlfn.XLOOKUP($A371,PropertiesTbl[Property ID],PropertiesTbl[Property Name])</f>
        <v>Granite Manor</v>
      </c>
    </row>
    <row r="372" spans="1:7" x14ac:dyDescent="0.25">
      <c r="A372" s="10" t="str">
        <f>Revenue!A373</f>
        <v>P0031</v>
      </c>
      <c r="B372" s="10" t="str">
        <f>Revenue!B373</f>
        <v>Dec</v>
      </c>
      <c r="C372" s="11" t="str">
        <f t="shared" si="45"/>
        <v>P0031|Dec</v>
      </c>
      <c r="D372" s="12">
        <f>Revenue!J373</f>
        <v>2779.59</v>
      </c>
      <c r="E372" s="13">
        <f>_xlfn.XLOOKUP($C372,ExpensesTbl[Key],ExpensesTbl[Total Operating Expenses])</f>
        <v>1041.3899999999999</v>
      </c>
      <c r="F372" s="13">
        <f t="shared" si="46"/>
        <v>1738.2000000000003</v>
      </c>
      <c r="G372" s="11" t="str">
        <f>_xlfn.XLOOKUP($A372,PropertiesTbl[Property ID],PropertiesTbl[Property Name])</f>
        <v>Granite Manor</v>
      </c>
    </row>
    <row r="373" spans="1:7" x14ac:dyDescent="0.25">
      <c r="A373" s="10" t="str">
        <f>Revenue!A374</f>
        <v>P0031</v>
      </c>
      <c r="B373" s="10" t="str">
        <f>Revenue!B374</f>
        <v>Jan</v>
      </c>
      <c r="C373" s="11" t="str">
        <f t="shared" si="45"/>
        <v>P0031|Jan</v>
      </c>
      <c r="D373" s="12">
        <f>Revenue!J374</f>
        <v>2718.0144</v>
      </c>
      <c r="E373" s="13">
        <f>_xlfn.XLOOKUP($C373,ExpensesTbl[Key],ExpensesTbl[Total Operating Expenses])</f>
        <v>877.0899999999998</v>
      </c>
      <c r="F373" s="13">
        <f t="shared" si="46"/>
        <v>1840.9244000000003</v>
      </c>
      <c r="G373" s="11" t="str">
        <f>_xlfn.XLOOKUP($A373,PropertiesTbl[Property ID],PropertiesTbl[Property Name])</f>
        <v>Granite Manor</v>
      </c>
    </row>
    <row r="374" spans="1:7" x14ac:dyDescent="0.25">
      <c r="A374" s="10" t="str">
        <f>Revenue!A375</f>
        <v>P0031</v>
      </c>
      <c r="B374" s="10" t="str">
        <f>Revenue!B375</f>
        <v>Feb</v>
      </c>
      <c r="C374" s="11" t="str">
        <f t="shared" si="45"/>
        <v>P0031|Feb</v>
      </c>
      <c r="D374" s="12">
        <f>Revenue!J375</f>
        <v>1996.6920000000002</v>
      </c>
      <c r="E374" s="13">
        <f>_xlfn.XLOOKUP($C374,ExpensesTbl[Key],ExpensesTbl[Total Operating Expenses])</f>
        <v>792.61999999999978</v>
      </c>
      <c r="F374" s="13">
        <f t="shared" si="46"/>
        <v>1204.0720000000006</v>
      </c>
      <c r="G374" s="11" t="str">
        <f>_xlfn.XLOOKUP($A374,PropertiesTbl[Property ID],PropertiesTbl[Property Name])</f>
        <v>Granite Manor</v>
      </c>
    </row>
    <row r="375" spans="1:7" x14ac:dyDescent="0.25">
      <c r="A375" s="10" t="str">
        <f>Revenue!A376</f>
        <v>P0031</v>
      </c>
      <c r="B375" s="10" t="str">
        <f>Revenue!B376</f>
        <v>Mar</v>
      </c>
      <c r="C375" s="11" t="str">
        <f t="shared" si="45"/>
        <v>P0031|Mar</v>
      </c>
      <c r="D375" s="12">
        <f>Revenue!J376</f>
        <v>1899.886</v>
      </c>
      <c r="E375" s="13">
        <f>_xlfn.XLOOKUP($C375,ExpensesTbl[Key],ExpensesTbl[Total Operating Expenses])</f>
        <v>775.38000000000056</v>
      </c>
      <c r="F375" s="13">
        <f t="shared" si="46"/>
        <v>1124.5059999999994</v>
      </c>
      <c r="G375" s="11" t="str">
        <f>_xlfn.XLOOKUP($A375,PropertiesTbl[Property ID],PropertiesTbl[Property Name])</f>
        <v>Granite Manor</v>
      </c>
    </row>
    <row r="376" spans="1:7" x14ac:dyDescent="0.25">
      <c r="A376" s="10" t="str">
        <f>Revenue!A377</f>
        <v>P0032</v>
      </c>
      <c r="B376" s="10" t="str">
        <f>Revenue!B377</f>
        <v>Apr</v>
      </c>
      <c r="C376" s="11" t="str">
        <f t="shared" si="45"/>
        <v>P0032|Apr</v>
      </c>
      <c r="D376" s="12">
        <f>Revenue!J377</f>
        <v>1127.9531999999999</v>
      </c>
      <c r="E376" s="13">
        <f>_xlfn.XLOOKUP($C376,ExpensesTbl[Key],ExpensesTbl[Total Operating Expenses])</f>
        <v>796.06000000000006</v>
      </c>
      <c r="F376" s="13">
        <f t="shared" si="46"/>
        <v>331.89319999999987</v>
      </c>
      <c r="G376" s="11" t="str">
        <f>_xlfn.XLOOKUP($A376,PropertiesTbl[Property ID],PropertiesTbl[Property Name])</f>
        <v>Forest Getaway</v>
      </c>
    </row>
    <row r="377" spans="1:7" x14ac:dyDescent="0.25">
      <c r="A377" s="10" t="str">
        <f>Revenue!A378</f>
        <v>P0032</v>
      </c>
      <c r="B377" s="10" t="str">
        <f>Revenue!B378</f>
        <v>May</v>
      </c>
      <c r="C377" s="11" t="str">
        <f t="shared" si="45"/>
        <v>P0032|May</v>
      </c>
      <c r="D377" s="12">
        <f>Revenue!J378</f>
        <v>1227.7080000000001</v>
      </c>
      <c r="E377" s="13">
        <f>_xlfn.XLOOKUP($C377,ExpensesTbl[Key],ExpensesTbl[Total Operating Expenses])</f>
        <v>973.56999999999982</v>
      </c>
      <c r="F377" s="13">
        <f t="shared" si="46"/>
        <v>254.13800000000026</v>
      </c>
      <c r="G377" s="11" t="str">
        <f>_xlfn.XLOOKUP($A377,PropertiesTbl[Property ID],PropertiesTbl[Property Name])</f>
        <v>Forest Getaway</v>
      </c>
    </row>
    <row r="378" spans="1:7" x14ac:dyDescent="0.25">
      <c r="A378" s="10" t="str">
        <f>Revenue!A379</f>
        <v>P0032</v>
      </c>
      <c r="B378" s="10" t="str">
        <f>Revenue!B379</f>
        <v>Jun</v>
      </c>
      <c r="C378" s="11" t="str">
        <f t="shared" si="45"/>
        <v>P0032|Jun</v>
      </c>
      <c r="D378" s="12">
        <f>Revenue!J379</f>
        <v>1405.6836000000001</v>
      </c>
      <c r="E378" s="13">
        <f>_xlfn.XLOOKUP($C378,ExpensesTbl[Key],ExpensesTbl[Total Operating Expenses])</f>
        <v>1074.3400000000006</v>
      </c>
      <c r="F378" s="13">
        <f t="shared" si="46"/>
        <v>331.34359999999947</v>
      </c>
      <c r="G378" s="11" t="str">
        <f>_xlfn.XLOOKUP($A378,PropertiesTbl[Property ID],PropertiesTbl[Property Name])</f>
        <v>Forest Getaway</v>
      </c>
    </row>
    <row r="379" spans="1:7" x14ac:dyDescent="0.25">
      <c r="A379" s="10" t="str">
        <f>Revenue!A380</f>
        <v>P0032</v>
      </c>
      <c r="B379" s="10" t="str">
        <f>Revenue!B380</f>
        <v>Jul</v>
      </c>
      <c r="C379" s="11" t="str">
        <f t="shared" si="45"/>
        <v>P0032|Jul</v>
      </c>
      <c r="D379" s="12">
        <f>Revenue!J380</f>
        <v>2193.1870000000004</v>
      </c>
      <c r="E379" s="13">
        <f>_xlfn.XLOOKUP($C379,ExpensesTbl[Key],ExpensesTbl[Total Operating Expenses])</f>
        <v>2014.9800000000002</v>
      </c>
      <c r="F379" s="13">
        <f t="shared" si="46"/>
        <v>178.20700000000011</v>
      </c>
      <c r="G379" s="11" t="str">
        <f>_xlfn.XLOOKUP($A379,PropertiesTbl[Property ID],PropertiesTbl[Property Name])</f>
        <v>Forest Getaway</v>
      </c>
    </row>
    <row r="380" spans="1:7" x14ac:dyDescent="0.25">
      <c r="A380" s="10" t="str">
        <f>Revenue!A381</f>
        <v>P0032</v>
      </c>
      <c r="B380" s="10" t="str">
        <f>Revenue!B381</f>
        <v>Aug</v>
      </c>
      <c r="C380" s="11" t="str">
        <f t="shared" si="45"/>
        <v>P0032|Aug</v>
      </c>
      <c r="D380" s="12">
        <f>Revenue!J381</f>
        <v>2272.8239999999996</v>
      </c>
      <c r="E380" s="13">
        <f>_xlfn.XLOOKUP($C380,ExpensesTbl[Key],ExpensesTbl[Total Operating Expenses])</f>
        <v>1911.1999999999998</v>
      </c>
      <c r="F380" s="13">
        <f t="shared" si="46"/>
        <v>361.6239999999998</v>
      </c>
      <c r="G380" s="11" t="str">
        <f>_xlfn.XLOOKUP($A380,PropertiesTbl[Property ID],PropertiesTbl[Property Name])</f>
        <v>Forest Getaway</v>
      </c>
    </row>
    <row r="381" spans="1:7" x14ac:dyDescent="0.25">
      <c r="A381" s="10" t="str">
        <f>Revenue!A382</f>
        <v>P0032</v>
      </c>
      <c r="B381" s="10" t="str">
        <f>Revenue!B382</f>
        <v>Sep</v>
      </c>
      <c r="C381" s="11" t="str">
        <f t="shared" si="45"/>
        <v>P0032|Sep</v>
      </c>
      <c r="D381" s="12">
        <f>Revenue!J382</f>
        <v>1211.8776</v>
      </c>
      <c r="E381" s="13">
        <f>_xlfn.XLOOKUP($C381,ExpensesTbl[Key],ExpensesTbl[Total Operating Expenses])</f>
        <v>816.70999999999958</v>
      </c>
      <c r="F381" s="13">
        <f t="shared" si="46"/>
        <v>395.16760000000045</v>
      </c>
      <c r="G381" s="11" t="str">
        <f>_xlfn.XLOOKUP($A381,PropertiesTbl[Property ID],PropertiesTbl[Property Name])</f>
        <v>Forest Getaway</v>
      </c>
    </row>
    <row r="382" spans="1:7" x14ac:dyDescent="0.25">
      <c r="A382" s="10" t="str">
        <f>Revenue!A383</f>
        <v>P0032</v>
      </c>
      <c r="B382" s="10" t="str">
        <f>Revenue!B383</f>
        <v>Oct</v>
      </c>
      <c r="C382" s="11" t="str">
        <f t="shared" si="45"/>
        <v>P0032|Oct</v>
      </c>
      <c r="D382" s="12">
        <f>Revenue!J383</f>
        <v>1107.1758</v>
      </c>
      <c r="E382" s="13">
        <f>_xlfn.XLOOKUP($C382,ExpensesTbl[Key],ExpensesTbl[Total Operating Expenses])</f>
        <v>753.33999999999946</v>
      </c>
      <c r="F382" s="13">
        <f t="shared" si="46"/>
        <v>353.83580000000052</v>
      </c>
      <c r="G382" s="11" t="str">
        <f>_xlfn.XLOOKUP($A382,PropertiesTbl[Property ID],PropertiesTbl[Property Name])</f>
        <v>Forest Getaway</v>
      </c>
    </row>
    <row r="383" spans="1:7" x14ac:dyDescent="0.25">
      <c r="A383" s="10" t="str">
        <f>Revenue!A384</f>
        <v>P0032</v>
      </c>
      <c r="B383" s="10" t="str">
        <f>Revenue!B384</f>
        <v>Nov</v>
      </c>
      <c r="C383" s="11" t="str">
        <f t="shared" si="45"/>
        <v>P0032|Nov</v>
      </c>
      <c r="D383" s="12">
        <f>Revenue!J384</f>
        <v>1137.1487999999999</v>
      </c>
      <c r="E383" s="13">
        <f>_xlfn.XLOOKUP($C383,ExpensesTbl[Key],ExpensesTbl[Total Operating Expenses])</f>
        <v>887.12</v>
      </c>
      <c r="F383" s="13">
        <f t="shared" si="46"/>
        <v>250.02879999999993</v>
      </c>
      <c r="G383" s="11" t="str">
        <f>_xlfn.XLOOKUP($A383,PropertiesTbl[Property ID],PropertiesTbl[Property Name])</f>
        <v>Forest Getaway</v>
      </c>
    </row>
    <row r="384" spans="1:7" x14ac:dyDescent="0.25">
      <c r="A384" s="10" t="str">
        <f>Revenue!A385</f>
        <v>P0032</v>
      </c>
      <c r="B384" s="10" t="str">
        <f>Revenue!B385</f>
        <v>Dec</v>
      </c>
      <c r="C384" s="11" t="str">
        <f t="shared" si="45"/>
        <v>P0032|Dec</v>
      </c>
      <c r="D384" s="12">
        <f>Revenue!J385</f>
        <v>5279.0067999999992</v>
      </c>
      <c r="E384" s="13">
        <f>_xlfn.XLOOKUP($C384,ExpensesTbl[Key],ExpensesTbl[Total Operating Expenses])</f>
        <v>1186.1499999999994</v>
      </c>
      <c r="F384" s="13">
        <f t="shared" si="46"/>
        <v>4092.8567999999996</v>
      </c>
      <c r="G384" s="11" t="str">
        <f>_xlfn.XLOOKUP($A384,PropertiesTbl[Property ID],PropertiesTbl[Property Name])</f>
        <v>Forest Getaway</v>
      </c>
    </row>
    <row r="385" spans="1:7" x14ac:dyDescent="0.25">
      <c r="A385" s="10" t="str">
        <f>Revenue!A386</f>
        <v>P0032</v>
      </c>
      <c r="B385" s="10" t="str">
        <f>Revenue!B386</f>
        <v>Jan</v>
      </c>
      <c r="C385" s="11" t="str">
        <f t="shared" si="45"/>
        <v>P0032|Jan</v>
      </c>
      <c r="D385" s="12">
        <f>Revenue!J386</f>
        <v>3448.1520000000005</v>
      </c>
      <c r="E385" s="13">
        <f>_xlfn.XLOOKUP($C385,ExpensesTbl[Key],ExpensesTbl[Total Operating Expenses])</f>
        <v>1071.2500000000002</v>
      </c>
      <c r="F385" s="13">
        <f t="shared" si="46"/>
        <v>2376.902</v>
      </c>
      <c r="G385" s="11" t="str">
        <f>_xlfn.XLOOKUP($A385,PropertiesTbl[Property ID],PropertiesTbl[Property Name])</f>
        <v>Forest Getaway</v>
      </c>
    </row>
    <row r="386" spans="1:7" x14ac:dyDescent="0.25">
      <c r="A386" s="10" t="str">
        <f>Revenue!A387</f>
        <v>P0032</v>
      </c>
      <c r="B386" s="10" t="str">
        <f>Revenue!B387</f>
        <v>Feb</v>
      </c>
      <c r="C386" s="11" t="str">
        <f t="shared" si="45"/>
        <v>P0032|Feb</v>
      </c>
      <c r="D386" s="12">
        <f>Revenue!J387</f>
        <v>2865.3380000000002</v>
      </c>
      <c r="E386" s="13">
        <f>_xlfn.XLOOKUP($C386,ExpensesTbl[Key],ExpensesTbl[Total Operating Expenses])</f>
        <v>981.54999999999905</v>
      </c>
      <c r="F386" s="13">
        <f t="shared" si="46"/>
        <v>1883.7880000000011</v>
      </c>
      <c r="G386" s="11" t="str">
        <f>_xlfn.XLOOKUP($A386,PropertiesTbl[Property ID],PropertiesTbl[Property Name])</f>
        <v>Forest Getaway</v>
      </c>
    </row>
    <row r="387" spans="1:7" x14ac:dyDescent="0.25">
      <c r="A387" s="10" t="str">
        <f>Revenue!A388</f>
        <v>P0032</v>
      </c>
      <c r="B387" s="10" t="str">
        <f>Revenue!B388</f>
        <v>Mar</v>
      </c>
      <c r="C387" s="11" t="str">
        <f t="shared" si="45"/>
        <v>P0032|Mar</v>
      </c>
      <c r="D387" s="12">
        <f>Revenue!J388</f>
        <v>2508.7660000000001</v>
      </c>
      <c r="E387" s="13">
        <f>_xlfn.XLOOKUP($C387,ExpensesTbl[Key],ExpensesTbl[Total Operating Expenses])</f>
        <v>948.83000000000015</v>
      </c>
      <c r="F387" s="13">
        <f t="shared" si="46"/>
        <v>1559.9359999999999</v>
      </c>
      <c r="G387" s="11" t="str">
        <f>_xlfn.XLOOKUP($A387,PropertiesTbl[Property ID],PropertiesTbl[Property Name])</f>
        <v>Forest Getaway</v>
      </c>
    </row>
    <row r="388" spans="1:7" x14ac:dyDescent="0.25">
      <c r="A388" s="10" t="str">
        <f>Revenue!A389</f>
        <v>P0033</v>
      </c>
      <c r="B388" s="10" t="str">
        <f>Revenue!B389</f>
        <v>Apr</v>
      </c>
      <c r="C388" s="11" t="str">
        <f t="shared" si="45"/>
        <v>P0033|Apr</v>
      </c>
      <c r="D388" s="12">
        <f>Revenue!J389</f>
        <v>853.91300000000001</v>
      </c>
      <c r="E388" s="13">
        <f>_xlfn.XLOOKUP($C388,ExpensesTbl[Key],ExpensesTbl[Total Operating Expenses])</f>
        <v>508.88999999999947</v>
      </c>
      <c r="F388" s="13">
        <f t="shared" si="46"/>
        <v>345.02300000000054</v>
      </c>
      <c r="G388" s="11" t="str">
        <f>_xlfn.XLOOKUP($A388,PropertiesTbl[Property ID],PropertiesTbl[Property Name])</f>
        <v>Aspen Haven</v>
      </c>
    </row>
    <row r="389" spans="1:7" x14ac:dyDescent="0.25">
      <c r="A389" s="10" t="str">
        <f>Revenue!A390</f>
        <v>P0033</v>
      </c>
      <c r="B389" s="10" t="str">
        <f>Revenue!B390</f>
        <v>May</v>
      </c>
      <c r="C389" s="11" t="str">
        <f t="shared" ref="C389:C452" si="47">A389&amp;"|"&amp;B389</f>
        <v>P0033|May</v>
      </c>
      <c r="D389" s="12">
        <f>Revenue!J390</f>
        <v>880.00600000000009</v>
      </c>
      <c r="E389" s="13">
        <f>_xlfn.XLOOKUP($C389,ExpensesTbl[Key],ExpensesTbl[Total Operating Expenses])</f>
        <v>736.36999999999989</v>
      </c>
      <c r="F389" s="13">
        <f t="shared" ref="F389:F452" si="48">D389-E389</f>
        <v>143.63600000000019</v>
      </c>
      <c r="G389" s="11" t="str">
        <f>_xlfn.XLOOKUP($A389,PropertiesTbl[Property ID],PropertiesTbl[Property Name])</f>
        <v>Aspen Haven</v>
      </c>
    </row>
    <row r="390" spans="1:7" x14ac:dyDescent="0.25">
      <c r="A390" s="10" t="str">
        <f>Revenue!A391</f>
        <v>P0033</v>
      </c>
      <c r="B390" s="10" t="str">
        <f>Revenue!B391</f>
        <v>Jun</v>
      </c>
      <c r="C390" s="11" t="str">
        <f t="shared" si="47"/>
        <v>P0033|Jun</v>
      </c>
      <c r="D390" s="12">
        <f>Revenue!J391</f>
        <v>1123.7864</v>
      </c>
      <c r="E390" s="13">
        <f>_xlfn.XLOOKUP($C390,ExpensesTbl[Key],ExpensesTbl[Total Operating Expenses])</f>
        <v>796.04999999999973</v>
      </c>
      <c r="F390" s="13">
        <f t="shared" si="48"/>
        <v>327.73640000000023</v>
      </c>
      <c r="G390" s="11" t="str">
        <f>_xlfn.XLOOKUP($A390,PropertiesTbl[Property ID],PropertiesTbl[Property Name])</f>
        <v>Aspen Haven</v>
      </c>
    </row>
    <row r="391" spans="1:7" x14ac:dyDescent="0.25">
      <c r="A391" s="10" t="str">
        <f>Revenue!A392</f>
        <v>P0033</v>
      </c>
      <c r="B391" s="10" t="str">
        <f>Revenue!B392</f>
        <v>Jul</v>
      </c>
      <c r="C391" s="11" t="str">
        <f t="shared" si="47"/>
        <v>P0033|Jul</v>
      </c>
      <c r="D391" s="12">
        <f>Revenue!J392</f>
        <v>1546.8616</v>
      </c>
      <c r="E391" s="13">
        <f>_xlfn.XLOOKUP($C391,ExpensesTbl[Key],ExpensesTbl[Total Operating Expenses])</f>
        <v>1366.1999999999998</v>
      </c>
      <c r="F391" s="13">
        <f t="shared" si="48"/>
        <v>180.66160000000013</v>
      </c>
      <c r="G391" s="11" t="str">
        <f>_xlfn.XLOOKUP($A391,PropertiesTbl[Property ID],PropertiesTbl[Property Name])</f>
        <v>Aspen Haven</v>
      </c>
    </row>
    <row r="392" spans="1:7" x14ac:dyDescent="0.25">
      <c r="A392" s="10" t="str">
        <f>Revenue!A393</f>
        <v>P0033</v>
      </c>
      <c r="B392" s="10" t="str">
        <f>Revenue!B393</f>
        <v>Aug</v>
      </c>
      <c r="C392" s="11" t="str">
        <f t="shared" si="47"/>
        <v>P0033|Aug</v>
      </c>
      <c r="D392" s="12">
        <f>Revenue!J393</f>
        <v>1435.04</v>
      </c>
      <c r="E392" s="13">
        <f>_xlfn.XLOOKUP($C392,ExpensesTbl[Key],ExpensesTbl[Total Operating Expenses])</f>
        <v>1304.6000000000004</v>
      </c>
      <c r="F392" s="13">
        <f t="shared" si="48"/>
        <v>130.4399999999996</v>
      </c>
      <c r="G392" s="11" t="str">
        <f>_xlfn.XLOOKUP($A392,PropertiesTbl[Property ID],PropertiesTbl[Property Name])</f>
        <v>Aspen Haven</v>
      </c>
    </row>
    <row r="393" spans="1:7" x14ac:dyDescent="0.25">
      <c r="A393" s="10" t="str">
        <f>Revenue!A394</f>
        <v>P0033</v>
      </c>
      <c r="B393" s="10" t="str">
        <f>Revenue!B394</f>
        <v>Sep</v>
      </c>
      <c r="C393" s="11" t="str">
        <f t="shared" si="47"/>
        <v>P0033|Sep</v>
      </c>
      <c r="D393" s="12">
        <f>Revenue!J394</f>
        <v>997.53120000000001</v>
      </c>
      <c r="E393" s="13">
        <f>_xlfn.XLOOKUP($C393,ExpensesTbl[Key],ExpensesTbl[Total Operating Expenses])</f>
        <v>665.91000000000042</v>
      </c>
      <c r="F393" s="13">
        <f t="shared" si="48"/>
        <v>331.62119999999959</v>
      </c>
      <c r="G393" s="11" t="str">
        <f>_xlfn.XLOOKUP($A393,PropertiesTbl[Property ID],PropertiesTbl[Property Name])</f>
        <v>Aspen Haven</v>
      </c>
    </row>
    <row r="394" spans="1:7" x14ac:dyDescent="0.25">
      <c r="A394" s="10" t="str">
        <f>Revenue!A395</f>
        <v>P0033</v>
      </c>
      <c r="B394" s="10" t="str">
        <f>Revenue!B395</f>
        <v>Oct</v>
      </c>
      <c r="C394" s="11" t="str">
        <f t="shared" si="47"/>
        <v>P0033|Oct</v>
      </c>
      <c r="D394" s="12">
        <f>Revenue!J395</f>
        <v>897.17499999999995</v>
      </c>
      <c r="E394" s="13">
        <f>_xlfn.XLOOKUP($C394,ExpensesTbl[Key],ExpensesTbl[Total Operating Expenses])</f>
        <v>598.59999999999968</v>
      </c>
      <c r="F394" s="13">
        <f t="shared" si="48"/>
        <v>298.57500000000027</v>
      </c>
      <c r="G394" s="11" t="str">
        <f>_xlfn.XLOOKUP($A394,PropertiesTbl[Property ID],PropertiesTbl[Property Name])</f>
        <v>Aspen Haven</v>
      </c>
    </row>
    <row r="395" spans="1:7" x14ac:dyDescent="0.25">
      <c r="A395" s="10" t="str">
        <f>Revenue!A396</f>
        <v>P0033</v>
      </c>
      <c r="B395" s="10" t="str">
        <f>Revenue!B396</f>
        <v>Nov</v>
      </c>
      <c r="C395" s="11" t="str">
        <f t="shared" si="47"/>
        <v>P0033|Nov</v>
      </c>
      <c r="D395" s="12">
        <f>Revenue!J396</f>
        <v>881.12150000000008</v>
      </c>
      <c r="E395" s="13">
        <f>_xlfn.XLOOKUP($C395,ExpensesTbl[Key],ExpensesTbl[Total Operating Expenses])</f>
        <v>787.31000000000006</v>
      </c>
      <c r="F395" s="13">
        <f t="shared" si="48"/>
        <v>93.811500000000024</v>
      </c>
      <c r="G395" s="11" t="str">
        <f>_xlfn.XLOOKUP($A395,PropertiesTbl[Property ID],PropertiesTbl[Property Name])</f>
        <v>Aspen Haven</v>
      </c>
    </row>
    <row r="396" spans="1:7" x14ac:dyDescent="0.25">
      <c r="A396" s="10" t="str">
        <f>Revenue!A397</f>
        <v>P0033</v>
      </c>
      <c r="B396" s="10" t="str">
        <f>Revenue!B397</f>
        <v>Dec</v>
      </c>
      <c r="C396" s="11" t="str">
        <f t="shared" si="47"/>
        <v>P0033|Dec</v>
      </c>
      <c r="D396" s="12">
        <f>Revenue!J397</f>
        <v>3635.3627999999999</v>
      </c>
      <c r="E396" s="13">
        <f>_xlfn.XLOOKUP($C396,ExpensesTbl[Key],ExpensesTbl[Total Operating Expenses])</f>
        <v>879.02</v>
      </c>
      <c r="F396" s="13">
        <f t="shared" si="48"/>
        <v>2756.3427999999999</v>
      </c>
      <c r="G396" s="11" t="str">
        <f>_xlfn.XLOOKUP($A396,PropertiesTbl[Property ID],PropertiesTbl[Property Name])</f>
        <v>Aspen Haven</v>
      </c>
    </row>
    <row r="397" spans="1:7" x14ac:dyDescent="0.25">
      <c r="A397" s="10" t="str">
        <f>Revenue!A398</f>
        <v>P0033</v>
      </c>
      <c r="B397" s="10" t="str">
        <f>Revenue!B398</f>
        <v>Jan</v>
      </c>
      <c r="C397" s="11" t="str">
        <f t="shared" si="47"/>
        <v>P0033|Jan</v>
      </c>
      <c r="D397" s="12">
        <f>Revenue!J398</f>
        <v>3048.1623</v>
      </c>
      <c r="E397" s="13">
        <f>_xlfn.XLOOKUP($C397,ExpensesTbl[Key],ExpensesTbl[Total Operating Expenses])</f>
        <v>802.00000000000045</v>
      </c>
      <c r="F397" s="13">
        <f t="shared" si="48"/>
        <v>2246.1622999999995</v>
      </c>
      <c r="G397" s="11" t="str">
        <f>_xlfn.XLOOKUP($A397,PropertiesTbl[Property ID],PropertiesTbl[Property Name])</f>
        <v>Aspen Haven</v>
      </c>
    </row>
    <row r="398" spans="1:7" x14ac:dyDescent="0.25">
      <c r="A398" s="10" t="str">
        <f>Revenue!A399</f>
        <v>P0033</v>
      </c>
      <c r="B398" s="10" t="str">
        <f>Revenue!B399</f>
        <v>Feb</v>
      </c>
      <c r="C398" s="11" t="str">
        <f t="shared" si="47"/>
        <v>P0033|Feb</v>
      </c>
      <c r="D398" s="12">
        <f>Revenue!J399</f>
        <v>2600.7110000000002</v>
      </c>
      <c r="E398" s="13">
        <f>_xlfn.XLOOKUP($C398,ExpensesTbl[Key],ExpensesTbl[Total Operating Expenses])</f>
        <v>806.07999999999993</v>
      </c>
      <c r="F398" s="13">
        <f t="shared" si="48"/>
        <v>1794.6310000000003</v>
      </c>
      <c r="G398" s="11" t="str">
        <f>_xlfn.XLOOKUP($A398,PropertiesTbl[Property ID],PropertiesTbl[Property Name])</f>
        <v>Aspen Haven</v>
      </c>
    </row>
    <row r="399" spans="1:7" x14ac:dyDescent="0.25">
      <c r="A399" s="10" t="str">
        <f>Revenue!A400</f>
        <v>P0033</v>
      </c>
      <c r="B399" s="10" t="str">
        <f>Revenue!B400</f>
        <v>Mar</v>
      </c>
      <c r="C399" s="11" t="str">
        <f t="shared" si="47"/>
        <v>P0033|Mar</v>
      </c>
      <c r="D399" s="12">
        <f>Revenue!J400</f>
        <v>2223.3312000000001</v>
      </c>
      <c r="E399" s="13">
        <f>_xlfn.XLOOKUP($C399,ExpensesTbl[Key],ExpensesTbl[Total Operating Expenses])</f>
        <v>715.27</v>
      </c>
      <c r="F399" s="13">
        <f t="shared" si="48"/>
        <v>1508.0612000000001</v>
      </c>
      <c r="G399" s="11" t="str">
        <f>_xlfn.XLOOKUP($A399,PropertiesTbl[Property ID],PropertiesTbl[Property Name])</f>
        <v>Aspen Haven</v>
      </c>
    </row>
    <row r="400" spans="1:7" x14ac:dyDescent="0.25">
      <c r="A400" s="10" t="str">
        <f>Revenue!A401</f>
        <v>P0034</v>
      </c>
      <c r="B400" s="10" t="str">
        <f>Revenue!B401</f>
        <v>Apr</v>
      </c>
      <c r="C400" s="11" t="str">
        <f t="shared" si="47"/>
        <v>P0034|Apr</v>
      </c>
      <c r="D400" s="12">
        <f>Revenue!J401</f>
        <v>1152.048</v>
      </c>
      <c r="E400" s="13">
        <f>_xlfn.XLOOKUP($C400,ExpensesTbl[Key],ExpensesTbl[Total Operating Expenses])</f>
        <v>639.28999999999962</v>
      </c>
      <c r="F400" s="13">
        <f t="shared" si="48"/>
        <v>512.75800000000038</v>
      </c>
      <c r="G400" s="11" t="str">
        <f>_xlfn.XLOOKUP($A400,PropertiesTbl[Property ID],PropertiesTbl[Property Name])</f>
        <v>Silver Nest</v>
      </c>
    </row>
    <row r="401" spans="1:7" x14ac:dyDescent="0.25">
      <c r="A401" s="10" t="str">
        <f>Revenue!A402</f>
        <v>P0034</v>
      </c>
      <c r="B401" s="10" t="str">
        <f>Revenue!B402</f>
        <v>May</v>
      </c>
      <c r="C401" s="11" t="str">
        <f t="shared" si="47"/>
        <v>P0034|May</v>
      </c>
      <c r="D401" s="12">
        <f>Revenue!J402</f>
        <v>1379.61</v>
      </c>
      <c r="E401" s="13">
        <f>_xlfn.XLOOKUP($C401,ExpensesTbl[Key],ExpensesTbl[Total Operating Expenses])</f>
        <v>971.91000000000008</v>
      </c>
      <c r="F401" s="13">
        <f t="shared" si="48"/>
        <v>407.69999999999982</v>
      </c>
      <c r="G401" s="11" t="str">
        <f>_xlfn.XLOOKUP($A401,PropertiesTbl[Property ID],PropertiesTbl[Property Name])</f>
        <v>Silver Nest</v>
      </c>
    </row>
    <row r="402" spans="1:7" x14ac:dyDescent="0.25">
      <c r="A402" s="10" t="str">
        <f>Revenue!A403</f>
        <v>P0034</v>
      </c>
      <c r="B402" s="10" t="str">
        <f>Revenue!B403</f>
        <v>Jun</v>
      </c>
      <c r="C402" s="11" t="str">
        <f t="shared" si="47"/>
        <v>P0034|Jun</v>
      </c>
      <c r="D402" s="12">
        <f>Revenue!J403</f>
        <v>1500.8794</v>
      </c>
      <c r="E402" s="13">
        <f>_xlfn.XLOOKUP($C402,ExpensesTbl[Key],ExpensesTbl[Total Operating Expenses])</f>
        <v>1045.2099999999996</v>
      </c>
      <c r="F402" s="13">
        <f t="shared" si="48"/>
        <v>455.66940000000045</v>
      </c>
      <c r="G402" s="11" t="str">
        <f>_xlfn.XLOOKUP($A402,PropertiesTbl[Property ID],PropertiesTbl[Property Name])</f>
        <v>Silver Nest</v>
      </c>
    </row>
    <row r="403" spans="1:7" x14ac:dyDescent="0.25">
      <c r="A403" s="10" t="str">
        <f>Revenue!A404</f>
        <v>P0034</v>
      </c>
      <c r="B403" s="10" t="str">
        <f>Revenue!B404</f>
        <v>Jul</v>
      </c>
      <c r="C403" s="11" t="str">
        <f t="shared" si="47"/>
        <v>P0034|Jul</v>
      </c>
      <c r="D403" s="12">
        <f>Revenue!J404</f>
        <v>2478.2603000000004</v>
      </c>
      <c r="E403" s="13">
        <f>_xlfn.XLOOKUP($C403,ExpensesTbl[Key],ExpensesTbl[Total Operating Expenses])</f>
        <v>2025.9799999999998</v>
      </c>
      <c r="F403" s="13">
        <f t="shared" si="48"/>
        <v>452.28030000000058</v>
      </c>
      <c r="G403" s="11" t="str">
        <f>_xlfn.XLOOKUP($A403,PropertiesTbl[Property ID],PropertiesTbl[Property Name])</f>
        <v>Silver Nest</v>
      </c>
    </row>
    <row r="404" spans="1:7" x14ac:dyDescent="0.25">
      <c r="A404" s="10" t="str">
        <f>Revenue!A405</f>
        <v>P0034</v>
      </c>
      <c r="B404" s="10" t="str">
        <f>Revenue!B405</f>
        <v>Aug</v>
      </c>
      <c r="C404" s="11" t="str">
        <f t="shared" si="47"/>
        <v>P0034|Aug</v>
      </c>
      <c r="D404" s="12">
        <f>Revenue!J405</f>
        <v>2351.7819999999997</v>
      </c>
      <c r="E404" s="13">
        <f>_xlfn.XLOOKUP($C404,ExpensesTbl[Key],ExpensesTbl[Total Operating Expenses])</f>
        <v>1914.0000000000002</v>
      </c>
      <c r="F404" s="13">
        <f t="shared" si="48"/>
        <v>437.78199999999947</v>
      </c>
      <c r="G404" s="11" t="str">
        <f>_xlfn.XLOOKUP($A404,PropertiesTbl[Property ID],PropertiesTbl[Property Name])</f>
        <v>Silver Nest</v>
      </c>
    </row>
    <row r="405" spans="1:7" x14ac:dyDescent="0.25">
      <c r="A405" s="10" t="str">
        <f>Revenue!A406</f>
        <v>P0034</v>
      </c>
      <c r="B405" s="10" t="str">
        <f>Revenue!B406</f>
        <v>Sep</v>
      </c>
      <c r="C405" s="11" t="str">
        <f t="shared" si="47"/>
        <v>P0034|Sep</v>
      </c>
      <c r="D405" s="12">
        <f>Revenue!J406</f>
        <v>1526.8851</v>
      </c>
      <c r="E405" s="13">
        <f>_xlfn.XLOOKUP($C405,ExpensesTbl[Key],ExpensesTbl[Total Operating Expenses])</f>
        <v>831.98999999999978</v>
      </c>
      <c r="F405" s="13">
        <f t="shared" si="48"/>
        <v>694.89510000000018</v>
      </c>
      <c r="G405" s="11" t="str">
        <f>_xlfn.XLOOKUP($A405,PropertiesTbl[Property ID],PropertiesTbl[Property Name])</f>
        <v>Silver Nest</v>
      </c>
    </row>
    <row r="406" spans="1:7" x14ac:dyDescent="0.25">
      <c r="A406" s="10" t="str">
        <f>Revenue!A407</f>
        <v>P0034</v>
      </c>
      <c r="B406" s="10" t="str">
        <f>Revenue!B407</f>
        <v>Oct</v>
      </c>
      <c r="C406" s="11" t="str">
        <f t="shared" si="47"/>
        <v>P0034|Oct</v>
      </c>
      <c r="D406" s="12">
        <f>Revenue!J407</f>
        <v>1309.0134</v>
      </c>
      <c r="E406" s="13">
        <f>_xlfn.XLOOKUP($C406,ExpensesTbl[Key],ExpensesTbl[Total Operating Expenses])</f>
        <v>773.33999999999992</v>
      </c>
      <c r="F406" s="13">
        <f t="shared" si="48"/>
        <v>535.67340000000013</v>
      </c>
      <c r="G406" s="11" t="str">
        <f>_xlfn.XLOOKUP($A406,PropertiesTbl[Property ID],PropertiesTbl[Property Name])</f>
        <v>Silver Nest</v>
      </c>
    </row>
    <row r="407" spans="1:7" x14ac:dyDescent="0.25">
      <c r="A407" s="10" t="str">
        <f>Revenue!A408</f>
        <v>P0034</v>
      </c>
      <c r="B407" s="10" t="str">
        <f>Revenue!B408</f>
        <v>Nov</v>
      </c>
      <c r="C407" s="11" t="str">
        <f t="shared" si="47"/>
        <v>P0034|Nov</v>
      </c>
      <c r="D407" s="12">
        <f>Revenue!J408</f>
        <v>1566.8103000000001</v>
      </c>
      <c r="E407" s="13">
        <f>_xlfn.XLOOKUP($C407,ExpensesTbl[Key],ExpensesTbl[Total Operating Expenses])</f>
        <v>737.47999999999911</v>
      </c>
      <c r="F407" s="13">
        <f t="shared" si="48"/>
        <v>829.33030000000099</v>
      </c>
      <c r="G407" s="11" t="str">
        <f>_xlfn.XLOOKUP($A407,PropertiesTbl[Property ID],PropertiesTbl[Property Name])</f>
        <v>Silver Nest</v>
      </c>
    </row>
    <row r="408" spans="1:7" x14ac:dyDescent="0.25">
      <c r="A408" s="10" t="str">
        <f>Revenue!A409</f>
        <v>P0034</v>
      </c>
      <c r="B408" s="10" t="str">
        <f>Revenue!B409</f>
        <v>Dec</v>
      </c>
      <c r="C408" s="11" t="str">
        <f t="shared" si="47"/>
        <v>P0034|Dec</v>
      </c>
      <c r="D408" s="12">
        <f>Revenue!J409</f>
        <v>5161.5494999999992</v>
      </c>
      <c r="E408" s="13">
        <f>_xlfn.XLOOKUP($C408,ExpensesTbl[Key],ExpensesTbl[Total Operating Expenses])</f>
        <v>1187.4099999999996</v>
      </c>
      <c r="F408" s="13">
        <f t="shared" si="48"/>
        <v>3974.1394999999993</v>
      </c>
      <c r="G408" s="11" t="str">
        <f>_xlfn.XLOOKUP($A408,PropertiesTbl[Property ID],PropertiesTbl[Property Name])</f>
        <v>Silver Nest</v>
      </c>
    </row>
    <row r="409" spans="1:7" x14ac:dyDescent="0.25">
      <c r="A409" s="10" t="str">
        <f>Revenue!A410</f>
        <v>P0034</v>
      </c>
      <c r="B409" s="10" t="str">
        <f>Revenue!B410</f>
        <v>Jan</v>
      </c>
      <c r="C409" s="11" t="str">
        <f t="shared" si="47"/>
        <v>P0034|Jan</v>
      </c>
      <c r="D409" s="12">
        <f>Revenue!J410</f>
        <v>3853.1075999999998</v>
      </c>
      <c r="E409" s="13">
        <f>_xlfn.XLOOKUP($C409,ExpensesTbl[Key],ExpensesTbl[Total Operating Expenses])</f>
        <v>1194.3800000000006</v>
      </c>
      <c r="F409" s="13">
        <f t="shared" si="48"/>
        <v>2658.7275999999993</v>
      </c>
      <c r="G409" s="11" t="str">
        <f>_xlfn.XLOOKUP($A409,PropertiesTbl[Property ID],PropertiesTbl[Property Name])</f>
        <v>Silver Nest</v>
      </c>
    </row>
    <row r="410" spans="1:7" x14ac:dyDescent="0.25">
      <c r="A410" s="10" t="str">
        <f>Revenue!A411</f>
        <v>P0034</v>
      </c>
      <c r="B410" s="10" t="str">
        <f>Revenue!B411</f>
        <v>Feb</v>
      </c>
      <c r="C410" s="11" t="str">
        <f t="shared" si="47"/>
        <v>P0034|Feb</v>
      </c>
      <c r="D410" s="12">
        <f>Revenue!J411</f>
        <v>3385.8302999999996</v>
      </c>
      <c r="E410" s="13">
        <f>_xlfn.XLOOKUP($C410,ExpensesTbl[Key],ExpensesTbl[Total Operating Expenses])</f>
        <v>967.78999999999951</v>
      </c>
      <c r="F410" s="13">
        <f t="shared" si="48"/>
        <v>2418.0403000000001</v>
      </c>
      <c r="G410" s="11" t="str">
        <f>_xlfn.XLOOKUP($A410,PropertiesTbl[Property ID],PropertiesTbl[Property Name])</f>
        <v>Silver Nest</v>
      </c>
    </row>
    <row r="411" spans="1:7" x14ac:dyDescent="0.25">
      <c r="A411" s="10" t="str">
        <f>Revenue!A412</f>
        <v>P0034</v>
      </c>
      <c r="B411" s="10" t="str">
        <f>Revenue!B412</f>
        <v>Mar</v>
      </c>
      <c r="C411" s="11" t="str">
        <f t="shared" si="47"/>
        <v>P0034|Mar</v>
      </c>
      <c r="D411" s="12">
        <f>Revenue!J412</f>
        <v>3271.4964</v>
      </c>
      <c r="E411" s="13">
        <f>_xlfn.XLOOKUP($C411,ExpensesTbl[Key],ExpensesTbl[Total Operating Expenses])</f>
        <v>957.16000000000031</v>
      </c>
      <c r="F411" s="13">
        <f t="shared" si="48"/>
        <v>2314.3363999999997</v>
      </c>
      <c r="G411" s="11" t="str">
        <f>_xlfn.XLOOKUP($A411,PropertiesTbl[Property ID],PropertiesTbl[Property Name])</f>
        <v>Silver Nest</v>
      </c>
    </row>
    <row r="412" spans="1:7" x14ac:dyDescent="0.25">
      <c r="A412" s="10" t="str">
        <f>Revenue!A413</f>
        <v>P0035</v>
      </c>
      <c r="B412" s="10" t="str">
        <f>Revenue!B413</f>
        <v>Apr</v>
      </c>
      <c r="C412" s="11" t="str">
        <f t="shared" si="47"/>
        <v>P0035|Apr</v>
      </c>
      <c r="D412" s="12">
        <f>Revenue!J413</f>
        <v>779.04840000000002</v>
      </c>
      <c r="E412" s="13">
        <f>_xlfn.XLOOKUP($C412,ExpensesTbl[Key],ExpensesTbl[Total Operating Expenses])</f>
        <v>525.06999999999994</v>
      </c>
      <c r="F412" s="13">
        <f t="shared" si="48"/>
        <v>253.97840000000008</v>
      </c>
      <c r="G412" s="11" t="str">
        <f>_xlfn.XLOOKUP($A412,PropertiesTbl[Property ID],PropertiesTbl[Property Name])</f>
        <v>Alpine Den</v>
      </c>
    </row>
    <row r="413" spans="1:7" x14ac:dyDescent="0.25">
      <c r="A413" s="10" t="str">
        <f>Revenue!A414</f>
        <v>P0035</v>
      </c>
      <c r="B413" s="10" t="str">
        <f>Revenue!B414</f>
        <v>May</v>
      </c>
      <c r="C413" s="11" t="str">
        <f t="shared" si="47"/>
        <v>P0035|May</v>
      </c>
      <c r="D413" s="12">
        <f>Revenue!J414</f>
        <v>1010.8007999999999</v>
      </c>
      <c r="E413" s="13">
        <f>_xlfn.XLOOKUP($C413,ExpensesTbl[Key],ExpensesTbl[Total Operating Expenses])</f>
        <v>717.25000000000023</v>
      </c>
      <c r="F413" s="13">
        <f t="shared" si="48"/>
        <v>293.55079999999964</v>
      </c>
      <c r="G413" s="11" t="str">
        <f>_xlfn.XLOOKUP($A413,PropertiesTbl[Property ID],PropertiesTbl[Property Name])</f>
        <v>Alpine Den</v>
      </c>
    </row>
    <row r="414" spans="1:7" x14ac:dyDescent="0.25">
      <c r="A414" s="10" t="str">
        <f>Revenue!A415</f>
        <v>P0035</v>
      </c>
      <c r="B414" s="10" t="str">
        <f>Revenue!B415</f>
        <v>Jun</v>
      </c>
      <c r="C414" s="11" t="str">
        <f t="shared" si="47"/>
        <v>P0035|Jun</v>
      </c>
      <c r="D414" s="12">
        <f>Revenue!J415</f>
        <v>1150.4032</v>
      </c>
      <c r="E414" s="13">
        <f>_xlfn.XLOOKUP($C414,ExpensesTbl[Key],ExpensesTbl[Total Operating Expenses])</f>
        <v>941.09000000000015</v>
      </c>
      <c r="F414" s="13">
        <f t="shared" si="48"/>
        <v>209.31319999999982</v>
      </c>
      <c r="G414" s="11" t="str">
        <f>_xlfn.XLOOKUP($A414,PropertiesTbl[Property ID],PropertiesTbl[Property Name])</f>
        <v>Alpine Den</v>
      </c>
    </row>
    <row r="415" spans="1:7" x14ac:dyDescent="0.25">
      <c r="A415" s="10" t="str">
        <f>Revenue!A416</f>
        <v>P0035</v>
      </c>
      <c r="B415" s="10" t="str">
        <f>Revenue!B416</f>
        <v>Jul</v>
      </c>
      <c r="C415" s="11" t="str">
        <f t="shared" si="47"/>
        <v>P0035|Jul</v>
      </c>
      <c r="D415" s="12">
        <f>Revenue!J416</f>
        <v>1766.4127000000001</v>
      </c>
      <c r="E415" s="13">
        <f>_xlfn.XLOOKUP($C415,ExpensesTbl[Key],ExpensesTbl[Total Operating Expenses])</f>
        <v>1448.2099999999998</v>
      </c>
      <c r="F415" s="13">
        <f t="shared" si="48"/>
        <v>318.20270000000028</v>
      </c>
      <c r="G415" s="11" t="str">
        <f>_xlfn.XLOOKUP($A415,PropertiesTbl[Property ID],PropertiesTbl[Property Name])</f>
        <v>Alpine Den</v>
      </c>
    </row>
    <row r="416" spans="1:7" x14ac:dyDescent="0.25">
      <c r="A416" s="10" t="str">
        <f>Revenue!A417</f>
        <v>P0035</v>
      </c>
      <c r="B416" s="10" t="str">
        <f>Revenue!B417</f>
        <v>Aug</v>
      </c>
      <c r="C416" s="11" t="str">
        <f t="shared" si="47"/>
        <v>P0035|Aug</v>
      </c>
      <c r="D416" s="12">
        <f>Revenue!J417</f>
        <v>1370.7096000000001</v>
      </c>
      <c r="E416" s="13">
        <f>_xlfn.XLOOKUP($C416,ExpensesTbl[Key],ExpensesTbl[Total Operating Expenses])</f>
        <v>1294.6300000000001</v>
      </c>
      <c r="F416" s="13">
        <f t="shared" si="48"/>
        <v>76.079600000000028</v>
      </c>
      <c r="G416" s="11" t="str">
        <f>_xlfn.XLOOKUP($A416,PropertiesTbl[Property ID],PropertiesTbl[Property Name])</f>
        <v>Alpine Den</v>
      </c>
    </row>
    <row r="417" spans="1:7" x14ac:dyDescent="0.25">
      <c r="A417" s="10" t="str">
        <f>Revenue!A418</f>
        <v>P0035</v>
      </c>
      <c r="B417" s="10" t="str">
        <f>Revenue!B418</f>
        <v>Sep</v>
      </c>
      <c r="C417" s="11" t="str">
        <f t="shared" si="47"/>
        <v>P0035|Sep</v>
      </c>
      <c r="D417" s="12">
        <f>Revenue!J418</f>
        <v>1067.4294</v>
      </c>
      <c r="E417" s="13">
        <f>_xlfn.XLOOKUP($C417,ExpensesTbl[Key],ExpensesTbl[Total Operating Expenses])</f>
        <v>656.64</v>
      </c>
      <c r="F417" s="13">
        <f t="shared" si="48"/>
        <v>410.7894</v>
      </c>
      <c r="G417" s="11" t="str">
        <f>_xlfn.XLOOKUP($A417,PropertiesTbl[Property ID],PropertiesTbl[Property Name])</f>
        <v>Alpine Den</v>
      </c>
    </row>
    <row r="418" spans="1:7" x14ac:dyDescent="0.25">
      <c r="A418" s="10" t="str">
        <f>Revenue!A419</f>
        <v>P0035</v>
      </c>
      <c r="B418" s="10" t="str">
        <f>Revenue!B419</f>
        <v>Oct</v>
      </c>
      <c r="C418" s="11" t="str">
        <f t="shared" si="47"/>
        <v>P0035|Oct</v>
      </c>
      <c r="D418" s="12">
        <f>Revenue!J419</f>
        <v>867.10500000000002</v>
      </c>
      <c r="E418" s="13">
        <f>_xlfn.XLOOKUP($C418,ExpensesTbl[Key],ExpensesTbl[Total Operating Expenses])</f>
        <v>597.36999999999966</v>
      </c>
      <c r="F418" s="13">
        <f t="shared" si="48"/>
        <v>269.73500000000035</v>
      </c>
      <c r="G418" s="11" t="str">
        <f>_xlfn.XLOOKUP($A418,PropertiesTbl[Property ID],PropertiesTbl[Property Name])</f>
        <v>Alpine Den</v>
      </c>
    </row>
    <row r="419" spans="1:7" x14ac:dyDescent="0.25">
      <c r="A419" s="10" t="str">
        <f>Revenue!A420</f>
        <v>P0035</v>
      </c>
      <c r="B419" s="10" t="str">
        <f>Revenue!B420</f>
        <v>Nov</v>
      </c>
      <c r="C419" s="11" t="str">
        <f t="shared" si="47"/>
        <v>P0035|Nov</v>
      </c>
      <c r="D419" s="12">
        <f>Revenue!J420</f>
        <v>1035.1089999999999</v>
      </c>
      <c r="E419" s="13">
        <f>_xlfn.XLOOKUP($C419,ExpensesTbl[Key],ExpensesTbl[Total Operating Expenses])</f>
        <v>797.12999999999977</v>
      </c>
      <c r="F419" s="13">
        <f t="shared" si="48"/>
        <v>237.97900000000016</v>
      </c>
      <c r="G419" s="11" t="str">
        <f>_xlfn.XLOOKUP($A419,PropertiesTbl[Property ID],PropertiesTbl[Property Name])</f>
        <v>Alpine Den</v>
      </c>
    </row>
    <row r="420" spans="1:7" x14ac:dyDescent="0.25">
      <c r="A420" s="10" t="str">
        <f>Revenue!A421</f>
        <v>P0035</v>
      </c>
      <c r="B420" s="10" t="str">
        <f>Revenue!B421</f>
        <v>Dec</v>
      </c>
      <c r="C420" s="11" t="str">
        <f t="shared" si="47"/>
        <v>P0035|Dec</v>
      </c>
      <c r="D420" s="12">
        <f>Revenue!J421</f>
        <v>3664.7745</v>
      </c>
      <c r="E420" s="13">
        <f>_xlfn.XLOOKUP($C420,ExpensesTbl[Key],ExpensesTbl[Total Operating Expenses])</f>
        <v>954.93999999999983</v>
      </c>
      <c r="F420" s="13">
        <f t="shared" si="48"/>
        <v>2709.8344999999999</v>
      </c>
      <c r="G420" s="11" t="str">
        <f>_xlfn.XLOOKUP($A420,PropertiesTbl[Property ID],PropertiesTbl[Property Name])</f>
        <v>Alpine Den</v>
      </c>
    </row>
    <row r="421" spans="1:7" x14ac:dyDescent="0.25">
      <c r="A421" s="10" t="str">
        <f>Revenue!A422</f>
        <v>P0035</v>
      </c>
      <c r="B421" s="10" t="str">
        <f>Revenue!B422</f>
        <v>Jan</v>
      </c>
      <c r="C421" s="11" t="str">
        <f t="shared" si="47"/>
        <v>P0035|Jan</v>
      </c>
      <c r="D421" s="12">
        <f>Revenue!J422</f>
        <v>3376.248</v>
      </c>
      <c r="E421" s="13">
        <f>_xlfn.XLOOKUP($C421,ExpensesTbl[Key],ExpensesTbl[Total Operating Expenses])</f>
        <v>975.67000000000019</v>
      </c>
      <c r="F421" s="13">
        <f t="shared" si="48"/>
        <v>2400.578</v>
      </c>
      <c r="G421" s="11" t="str">
        <f>_xlfn.XLOOKUP($A421,PropertiesTbl[Property ID],PropertiesTbl[Property Name])</f>
        <v>Alpine Den</v>
      </c>
    </row>
    <row r="422" spans="1:7" x14ac:dyDescent="0.25">
      <c r="A422" s="10" t="str">
        <f>Revenue!A423</f>
        <v>P0035</v>
      </c>
      <c r="B422" s="10" t="str">
        <f>Revenue!B423</f>
        <v>Feb</v>
      </c>
      <c r="C422" s="11" t="str">
        <f t="shared" si="47"/>
        <v>P0035|Feb</v>
      </c>
      <c r="D422" s="12">
        <f>Revenue!J423</f>
        <v>2836.2574</v>
      </c>
      <c r="E422" s="13">
        <f>_xlfn.XLOOKUP($C422,ExpensesTbl[Key],ExpensesTbl[Total Operating Expenses])</f>
        <v>861.59000000000026</v>
      </c>
      <c r="F422" s="13">
        <f t="shared" si="48"/>
        <v>1974.6673999999998</v>
      </c>
      <c r="G422" s="11" t="str">
        <f>_xlfn.XLOOKUP($A422,PropertiesTbl[Property ID],PropertiesTbl[Property Name])</f>
        <v>Alpine Den</v>
      </c>
    </row>
    <row r="423" spans="1:7" x14ac:dyDescent="0.25">
      <c r="A423" s="10" t="str">
        <f>Revenue!A424</f>
        <v>P0035</v>
      </c>
      <c r="B423" s="10" t="str">
        <f>Revenue!B424</f>
        <v>Mar</v>
      </c>
      <c r="C423" s="11" t="str">
        <f t="shared" si="47"/>
        <v>P0035|Mar</v>
      </c>
      <c r="D423" s="12">
        <f>Revenue!J424</f>
        <v>2159.7684000000004</v>
      </c>
      <c r="E423" s="13">
        <f>_xlfn.XLOOKUP($C423,ExpensesTbl[Key],ExpensesTbl[Total Operating Expenses])</f>
        <v>781.05000000000064</v>
      </c>
      <c r="F423" s="13">
        <f t="shared" si="48"/>
        <v>1378.7183999999997</v>
      </c>
      <c r="G423" s="11" t="str">
        <f>_xlfn.XLOOKUP($A423,PropertiesTbl[Property ID],PropertiesTbl[Property Name])</f>
        <v>Alpine Den</v>
      </c>
    </row>
    <row r="424" spans="1:7" x14ac:dyDescent="0.25">
      <c r="A424" s="10" t="str">
        <f>Revenue!A425</f>
        <v>P0036</v>
      </c>
      <c r="B424" s="10" t="str">
        <f>Revenue!B425</f>
        <v>Apr</v>
      </c>
      <c r="C424" s="11" t="str">
        <f t="shared" si="47"/>
        <v>P0036|Apr</v>
      </c>
      <c r="D424" s="12">
        <f>Revenue!J425</f>
        <v>1468.7578000000001</v>
      </c>
      <c r="E424" s="13">
        <f>_xlfn.XLOOKUP($C424,ExpensesTbl[Key],ExpensesTbl[Total Operating Expenses])</f>
        <v>768.81000000000006</v>
      </c>
      <c r="F424" s="13">
        <f t="shared" si="48"/>
        <v>699.94780000000003</v>
      </c>
      <c r="G424" s="11" t="str">
        <f>_xlfn.XLOOKUP($A424,PropertiesTbl[Property ID],PropertiesTbl[Property Name])</f>
        <v>Mountain Landing</v>
      </c>
    </row>
    <row r="425" spans="1:7" x14ac:dyDescent="0.25">
      <c r="A425" s="10" t="str">
        <f>Revenue!A426</f>
        <v>P0036</v>
      </c>
      <c r="B425" s="10" t="str">
        <f>Revenue!B426</f>
        <v>May</v>
      </c>
      <c r="C425" s="11" t="str">
        <f t="shared" si="47"/>
        <v>P0036|May</v>
      </c>
      <c r="D425" s="12">
        <f>Revenue!J426</f>
        <v>1965.7664</v>
      </c>
      <c r="E425" s="13">
        <f>_xlfn.XLOOKUP($C425,ExpensesTbl[Key],ExpensesTbl[Total Operating Expenses])</f>
        <v>1214.7900000000004</v>
      </c>
      <c r="F425" s="13">
        <f t="shared" si="48"/>
        <v>750.97639999999956</v>
      </c>
      <c r="G425" s="11" t="str">
        <f>_xlfn.XLOOKUP($A425,PropertiesTbl[Property ID],PropertiesTbl[Property Name])</f>
        <v>Mountain Landing</v>
      </c>
    </row>
    <row r="426" spans="1:7" x14ac:dyDescent="0.25">
      <c r="A426" s="10" t="str">
        <f>Revenue!A427</f>
        <v>P0036</v>
      </c>
      <c r="B426" s="10" t="str">
        <f>Revenue!B427</f>
        <v>Jun</v>
      </c>
      <c r="C426" s="11" t="str">
        <f t="shared" si="47"/>
        <v>P0036|Jun</v>
      </c>
      <c r="D426" s="12">
        <f>Revenue!J427</f>
        <v>2052.7560000000003</v>
      </c>
      <c r="E426" s="13">
        <f>_xlfn.XLOOKUP($C426,ExpensesTbl[Key],ExpensesTbl[Total Operating Expenses])</f>
        <v>1329.7500000000005</v>
      </c>
      <c r="F426" s="13">
        <f t="shared" si="48"/>
        <v>723.00599999999986</v>
      </c>
      <c r="G426" s="11" t="str">
        <f>_xlfn.XLOOKUP($A426,PropertiesTbl[Property ID],PropertiesTbl[Property Name])</f>
        <v>Mountain Landing</v>
      </c>
    </row>
    <row r="427" spans="1:7" x14ac:dyDescent="0.25">
      <c r="A427" s="10" t="str">
        <f>Revenue!A428</f>
        <v>P0036</v>
      </c>
      <c r="B427" s="10" t="str">
        <f>Revenue!B428</f>
        <v>Jul</v>
      </c>
      <c r="C427" s="11" t="str">
        <f t="shared" si="47"/>
        <v>P0036|Jul</v>
      </c>
      <c r="D427" s="12">
        <f>Revenue!J428</f>
        <v>2862.0480000000002</v>
      </c>
      <c r="E427" s="13">
        <f>_xlfn.XLOOKUP($C427,ExpensesTbl[Key],ExpensesTbl[Total Operating Expenses])</f>
        <v>2581.1000000000004</v>
      </c>
      <c r="F427" s="13">
        <f t="shared" si="48"/>
        <v>280.94799999999987</v>
      </c>
      <c r="G427" s="11" t="str">
        <f>_xlfn.XLOOKUP($A427,PropertiesTbl[Property ID],PropertiesTbl[Property Name])</f>
        <v>Mountain Landing</v>
      </c>
    </row>
    <row r="428" spans="1:7" x14ac:dyDescent="0.25">
      <c r="A428" s="10" t="str">
        <f>Revenue!A429</f>
        <v>P0036</v>
      </c>
      <c r="B428" s="10" t="str">
        <f>Revenue!B429</f>
        <v>Aug</v>
      </c>
      <c r="C428" s="11" t="str">
        <f t="shared" si="47"/>
        <v>P0036|Aug</v>
      </c>
      <c r="D428" s="12">
        <f>Revenue!J429</f>
        <v>2806.1760000000004</v>
      </c>
      <c r="E428" s="13">
        <f>_xlfn.XLOOKUP($C428,ExpensesTbl[Key],ExpensesTbl[Total Operating Expenses])</f>
        <v>2466.2799999999997</v>
      </c>
      <c r="F428" s="13">
        <f t="shared" si="48"/>
        <v>339.89600000000064</v>
      </c>
      <c r="G428" s="11" t="str">
        <f>_xlfn.XLOOKUP($A428,PropertiesTbl[Property ID],PropertiesTbl[Property Name])</f>
        <v>Mountain Landing</v>
      </c>
    </row>
    <row r="429" spans="1:7" x14ac:dyDescent="0.25">
      <c r="A429" s="10" t="str">
        <f>Revenue!A430</f>
        <v>P0036</v>
      </c>
      <c r="B429" s="10" t="str">
        <f>Revenue!B430</f>
        <v>Sep</v>
      </c>
      <c r="C429" s="11" t="str">
        <f t="shared" si="47"/>
        <v>P0036|Sep</v>
      </c>
      <c r="D429" s="12">
        <f>Revenue!J430</f>
        <v>1831.0722000000001</v>
      </c>
      <c r="E429" s="13">
        <f>_xlfn.XLOOKUP($C429,ExpensesTbl[Key],ExpensesTbl[Total Operating Expenses])</f>
        <v>1031.52</v>
      </c>
      <c r="F429" s="13">
        <f t="shared" si="48"/>
        <v>799.55220000000008</v>
      </c>
      <c r="G429" s="11" t="str">
        <f>_xlfn.XLOOKUP($A429,PropertiesTbl[Property ID],PropertiesTbl[Property Name])</f>
        <v>Mountain Landing</v>
      </c>
    </row>
    <row r="430" spans="1:7" x14ac:dyDescent="0.25">
      <c r="A430" s="10" t="str">
        <f>Revenue!A431</f>
        <v>P0036</v>
      </c>
      <c r="B430" s="10" t="str">
        <f>Revenue!B431</f>
        <v>Oct</v>
      </c>
      <c r="C430" s="11" t="str">
        <f t="shared" si="47"/>
        <v>P0036|Oct</v>
      </c>
      <c r="D430" s="12">
        <f>Revenue!J431</f>
        <v>1916.4903999999999</v>
      </c>
      <c r="E430" s="13">
        <f>_xlfn.XLOOKUP($C430,ExpensesTbl[Key],ExpensesTbl[Total Operating Expenses])</f>
        <v>927.5400000000003</v>
      </c>
      <c r="F430" s="13">
        <f t="shared" si="48"/>
        <v>988.9503999999996</v>
      </c>
      <c r="G430" s="11" t="str">
        <f>_xlfn.XLOOKUP($A430,PropertiesTbl[Property ID],PropertiesTbl[Property Name])</f>
        <v>Mountain Landing</v>
      </c>
    </row>
    <row r="431" spans="1:7" x14ac:dyDescent="0.25">
      <c r="A431" s="10" t="str">
        <f>Revenue!A432</f>
        <v>P0036</v>
      </c>
      <c r="B431" s="10" t="str">
        <f>Revenue!B432</f>
        <v>Nov</v>
      </c>
      <c r="C431" s="11" t="str">
        <f t="shared" si="47"/>
        <v>P0036|Nov</v>
      </c>
      <c r="D431" s="12">
        <f>Revenue!J432</f>
        <v>1795.4926</v>
      </c>
      <c r="E431" s="13">
        <f>_xlfn.XLOOKUP($C431,ExpensesTbl[Key],ExpensesTbl[Total Operating Expenses])</f>
        <v>860.4100000000002</v>
      </c>
      <c r="F431" s="13">
        <f t="shared" si="48"/>
        <v>935.08259999999984</v>
      </c>
      <c r="G431" s="11" t="str">
        <f>_xlfn.XLOOKUP($A431,PropertiesTbl[Property ID],PropertiesTbl[Property Name])</f>
        <v>Mountain Landing</v>
      </c>
    </row>
    <row r="432" spans="1:7" x14ac:dyDescent="0.25">
      <c r="A432" s="10" t="str">
        <f>Revenue!A433</f>
        <v>P0036</v>
      </c>
      <c r="B432" s="10" t="str">
        <f>Revenue!B433</f>
        <v>Dec</v>
      </c>
      <c r="C432" s="11" t="str">
        <f t="shared" si="47"/>
        <v>P0036|Dec</v>
      </c>
      <c r="D432" s="12">
        <f>Revenue!J433</f>
        <v>6770.8229999999994</v>
      </c>
      <c r="E432" s="13">
        <f>_xlfn.XLOOKUP($C432,ExpensesTbl[Key],ExpensesTbl[Total Operating Expenses])</f>
        <v>1445.2200000000046</v>
      </c>
      <c r="F432" s="13">
        <f t="shared" si="48"/>
        <v>5325.6029999999946</v>
      </c>
      <c r="G432" s="11" t="str">
        <f>_xlfn.XLOOKUP($A432,PropertiesTbl[Property ID],PropertiesTbl[Property Name])</f>
        <v>Mountain Landing</v>
      </c>
    </row>
    <row r="433" spans="1:7" x14ac:dyDescent="0.25">
      <c r="A433" s="10" t="str">
        <f>Revenue!A434</f>
        <v>P0036</v>
      </c>
      <c r="B433" s="10" t="str">
        <f>Revenue!B434</f>
        <v>Jan</v>
      </c>
      <c r="C433" s="11" t="str">
        <f t="shared" si="47"/>
        <v>P0036|Jan</v>
      </c>
      <c r="D433" s="12">
        <f>Revenue!J434</f>
        <v>6189.6959999999999</v>
      </c>
      <c r="E433" s="13">
        <f>_xlfn.XLOOKUP($C433,ExpensesTbl[Key],ExpensesTbl[Total Operating Expenses])</f>
        <v>1444.3600000000001</v>
      </c>
      <c r="F433" s="13">
        <f t="shared" si="48"/>
        <v>4745.3359999999993</v>
      </c>
      <c r="G433" s="11" t="str">
        <f>_xlfn.XLOOKUP($A433,PropertiesTbl[Property ID],PropertiesTbl[Property Name])</f>
        <v>Mountain Landing</v>
      </c>
    </row>
    <row r="434" spans="1:7" x14ac:dyDescent="0.25">
      <c r="A434" s="10" t="str">
        <f>Revenue!A435</f>
        <v>P0036</v>
      </c>
      <c r="B434" s="10" t="str">
        <f>Revenue!B435</f>
        <v>Feb</v>
      </c>
      <c r="C434" s="11" t="str">
        <f t="shared" si="47"/>
        <v>P0036|Feb</v>
      </c>
      <c r="D434" s="12">
        <f>Revenue!J435</f>
        <v>4577.8923000000004</v>
      </c>
      <c r="E434" s="13">
        <f>_xlfn.XLOOKUP($C434,ExpensesTbl[Key],ExpensesTbl[Total Operating Expenses])</f>
        <v>1199.9399999999991</v>
      </c>
      <c r="F434" s="13">
        <f t="shared" si="48"/>
        <v>3377.9523000000013</v>
      </c>
      <c r="G434" s="11" t="str">
        <f>_xlfn.XLOOKUP($A434,PropertiesTbl[Property ID],PropertiesTbl[Property Name])</f>
        <v>Mountain Landing</v>
      </c>
    </row>
    <row r="435" spans="1:7" x14ac:dyDescent="0.25">
      <c r="A435" s="10" t="str">
        <f>Revenue!A436</f>
        <v>P0036</v>
      </c>
      <c r="B435" s="10" t="str">
        <f>Revenue!B436</f>
        <v>Mar</v>
      </c>
      <c r="C435" s="11" t="str">
        <f t="shared" si="47"/>
        <v>P0036|Mar</v>
      </c>
      <c r="D435" s="12">
        <f>Revenue!J436</f>
        <v>4194.9459999999999</v>
      </c>
      <c r="E435" s="13">
        <f>_xlfn.XLOOKUP($C435,ExpensesTbl[Key],ExpensesTbl[Total Operating Expenses])</f>
        <v>1168.56</v>
      </c>
      <c r="F435" s="13">
        <f t="shared" si="48"/>
        <v>3026.386</v>
      </c>
      <c r="G435" s="11" t="str">
        <f>_xlfn.XLOOKUP($A435,PropertiesTbl[Property ID],PropertiesTbl[Property Name])</f>
        <v>Mountain Landing</v>
      </c>
    </row>
    <row r="436" spans="1:7" x14ac:dyDescent="0.25">
      <c r="A436" s="10" t="str">
        <f>Revenue!A437</f>
        <v>P0037</v>
      </c>
      <c r="B436" s="10" t="str">
        <f>Revenue!B437</f>
        <v>Apr</v>
      </c>
      <c r="C436" s="11" t="str">
        <f t="shared" si="47"/>
        <v>P0037|Apr</v>
      </c>
      <c r="D436" s="12">
        <f>Revenue!J437</f>
        <v>1572.5769</v>
      </c>
      <c r="E436" s="13">
        <f>_xlfn.XLOOKUP($C436,ExpensesTbl[Key],ExpensesTbl[Total Operating Expenses])</f>
        <v>779.46999999999957</v>
      </c>
      <c r="F436" s="13">
        <f t="shared" si="48"/>
        <v>793.10690000000045</v>
      </c>
      <c r="G436" s="11" t="str">
        <f>_xlfn.XLOOKUP($A436,PropertiesTbl[Property ID],PropertiesTbl[Property Name])</f>
        <v>Boulder House</v>
      </c>
    </row>
    <row r="437" spans="1:7" x14ac:dyDescent="0.25">
      <c r="A437" s="10" t="str">
        <f>Revenue!A438</f>
        <v>P0037</v>
      </c>
      <c r="B437" s="10" t="str">
        <f>Revenue!B438</f>
        <v>May</v>
      </c>
      <c r="C437" s="11" t="str">
        <f t="shared" si="47"/>
        <v>P0037|May</v>
      </c>
      <c r="D437" s="12">
        <f>Revenue!J438</f>
        <v>2087.7552000000001</v>
      </c>
      <c r="E437" s="13">
        <f>_xlfn.XLOOKUP($C437,ExpensesTbl[Key],ExpensesTbl[Total Operating Expenses])</f>
        <v>1336.94</v>
      </c>
      <c r="F437" s="13">
        <f t="shared" si="48"/>
        <v>750.8152</v>
      </c>
      <c r="G437" s="11" t="str">
        <f>_xlfn.XLOOKUP($A437,PropertiesTbl[Property ID],PropertiesTbl[Property Name])</f>
        <v>Boulder House</v>
      </c>
    </row>
    <row r="438" spans="1:7" x14ac:dyDescent="0.25">
      <c r="A438" s="10" t="str">
        <f>Revenue!A439</f>
        <v>P0037</v>
      </c>
      <c r="B438" s="10" t="str">
        <f>Revenue!B439</f>
        <v>Jun</v>
      </c>
      <c r="C438" s="11" t="str">
        <f t="shared" si="47"/>
        <v>P0037|Jun</v>
      </c>
      <c r="D438" s="12">
        <f>Revenue!J439</f>
        <v>2237.2710000000002</v>
      </c>
      <c r="E438" s="13">
        <f>_xlfn.XLOOKUP($C438,ExpensesTbl[Key],ExpensesTbl[Total Operating Expenses])</f>
        <v>1467.7599999999998</v>
      </c>
      <c r="F438" s="13">
        <f t="shared" si="48"/>
        <v>769.51100000000042</v>
      </c>
      <c r="G438" s="11" t="str">
        <f>_xlfn.XLOOKUP($A438,PropertiesTbl[Property ID],PropertiesTbl[Property Name])</f>
        <v>Boulder House</v>
      </c>
    </row>
    <row r="439" spans="1:7" x14ac:dyDescent="0.25">
      <c r="A439" s="10" t="str">
        <f>Revenue!A440</f>
        <v>P0037</v>
      </c>
      <c r="B439" s="10" t="str">
        <f>Revenue!B440</f>
        <v>Jul</v>
      </c>
      <c r="C439" s="11" t="str">
        <f t="shared" si="47"/>
        <v>P0037|Jul</v>
      </c>
      <c r="D439" s="12">
        <f>Revenue!J440</f>
        <v>3466.3968</v>
      </c>
      <c r="E439" s="13">
        <f>_xlfn.XLOOKUP($C439,ExpensesTbl[Key],ExpensesTbl[Total Operating Expenses])</f>
        <v>2607.5</v>
      </c>
      <c r="F439" s="13">
        <f t="shared" si="48"/>
        <v>858.89679999999998</v>
      </c>
      <c r="G439" s="11" t="str">
        <f>_xlfn.XLOOKUP($A439,PropertiesTbl[Property ID],PropertiesTbl[Property Name])</f>
        <v>Boulder House</v>
      </c>
    </row>
    <row r="440" spans="1:7" x14ac:dyDescent="0.25">
      <c r="A440" s="10" t="str">
        <f>Revenue!A441</f>
        <v>P0037</v>
      </c>
      <c r="B440" s="10" t="str">
        <f>Revenue!B441</f>
        <v>Aug</v>
      </c>
      <c r="C440" s="11" t="str">
        <f t="shared" si="47"/>
        <v>P0037|Aug</v>
      </c>
      <c r="D440" s="12">
        <f>Revenue!J441</f>
        <v>3310.0715999999998</v>
      </c>
      <c r="E440" s="13">
        <f>_xlfn.XLOOKUP($C440,ExpensesTbl[Key],ExpensesTbl[Total Operating Expenses])</f>
        <v>2463.2299999999996</v>
      </c>
      <c r="F440" s="13">
        <f t="shared" si="48"/>
        <v>846.8416000000002</v>
      </c>
      <c r="G440" s="11" t="str">
        <f>_xlfn.XLOOKUP($A440,PropertiesTbl[Property ID],PropertiesTbl[Property Name])</f>
        <v>Boulder House</v>
      </c>
    </row>
    <row r="441" spans="1:7" x14ac:dyDescent="0.25">
      <c r="A441" s="10" t="str">
        <f>Revenue!A442</f>
        <v>P0037</v>
      </c>
      <c r="B441" s="10" t="str">
        <f>Revenue!B442</f>
        <v>Sep</v>
      </c>
      <c r="C441" s="11" t="str">
        <f t="shared" si="47"/>
        <v>P0037|Sep</v>
      </c>
      <c r="D441" s="12">
        <f>Revenue!J442</f>
        <v>1704.5065999999999</v>
      </c>
      <c r="E441" s="13">
        <f>_xlfn.XLOOKUP($C441,ExpensesTbl[Key],ExpensesTbl[Total Operating Expenses])</f>
        <v>1027.79</v>
      </c>
      <c r="F441" s="13">
        <f t="shared" si="48"/>
        <v>676.71659999999997</v>
      </c>
      <c r="G441" s="11" t="str">
        <f>_xlfn.XLOOKUP($A441,PropertiesTbl[Property ID],PropertiesTbl[Property Name])</f>
        <v>Boulder House</v>
      </c>
    </row>
    <row r="442" spans="1:7" x14ac:dyDescent="0.25">
      <c r="A442" s="10" t="str">
        <f>Revenue!A443</f>
        <v>P0037</v>
      </c>
      <c r="B442" s="10" t="str">
        <f>Revenue!B443</f>
        <v>Oct</v>
      </c>
      <c r="C442" s="11" t="str">
        <f t="shared" si="47"/>
        <v>P0037|Oct</v>
      </c>
      <c r="D442" s="12">
        <f>Revenue!J443</f>
        <v>1713.3336000000002</v>
      </c>
      <c r="E442" s="13">
        <f>_xlfn.XLOOKUP($C442,ExpensesTbl[Key],ExpensesTbl[Total Operating Expenses])</f>
        <v>1100.01</v>
      </c>
      <c r="F442" s="13">
        <f t="shared" si="48"/>
        <v>613.32360000000017</v>
      </c>
      <c r="G442" s="11" t="str">
        <f>_xlfn.XLOOKUP($A442,PropertiesTbl[Property ID],PropertiesTbl[Property Name])</f>
        <v>Boulder House</v>
      </c>
    </row>
    <row r="443" spans="1:7" x14ac:dyDescent="0.25">
      <c r="A443" s="10" t="str">
        <f>Revenue!A444</f>
        <v>P0037</v>
      </c>
      <c r="B443" s="10" t="str">
        <f>Revenue!B444</f>
        <v>Nov</v>
      </c>
      <c r="C443" s="11" t="str">
        <f t="shared" si="47"/>
        <v>P0037|Nov</v>
      </c>
      <c r="D443" s="12">
        <f>Revenue!J444</f>
        <v>1830.8409999999999</v>
      </c>
      <c r="E443" s="13">
        <f>_xlfn.XLOOKUP($C443,ExpensesTbl[Key],ExpensesTbl[Total Operating Expenses])</f>
        <v>985.70999999999992</v>
      </c>
      <c r="F443" s="13">
        <f t="shared" si="48"/>
        <v>845.13099999999997</v>
      </c>
      <c r="G443" s="11" t="str">
        <f>_xlfn.XLOOKUP($A443,PropertiesTbl[Property ID],PropertiesTbl[Property Name])</f>
        <v>Boulder House</v>
      </c>
    </row>
    <row r="444" spans="1:7" x14ac:dyDescent="0.25">
      <c r="A444" s="10" t="str">
        <f>Revenue!A445</f>
        <v>P0037</v>
      </c>
      <c r="B444" s="10" t="str">
        <f>Revenue!B445</f>
        <v>Dec</v>
      </c>
      <c r="C444" s="11" t="str">
        <f t="shared" si="47"/>
        <v>P0037|Dec</v>
      </c>
      <c r="D444" s="12">
        <f>Revenue!J445</f>
        <v>6447.6674999999996</v>
      </c>
      <c r="E444" s="13">
        <f>_xlfn.XLOOKUP($C444,ExpensesTbl[Key],ExpensesTbl[Total Operating Expenses])</f>
        <v>1441.350000000002</v>
      </c>
      <c r="F444" s="13">
        <f t="shared" si="48"/>
        <v>5006.3174999999974</v>
      </c>
      <c r="G444" s="11" t="str">
        <f>_xlfn.XLOOKUP($A444,PropertiesTbl[Property ID],PropertiesTbl[Property Name])</f>
        <v>Boulder House</v>
      </c>
    </row>
    <row r="445" spans="1:7" x14ac:dyDescent="0.25">
      <c r="A445" s="10" t="str">
        <f>Revenue!A446</f>
        <v>P0037</v>
      </c>
      <c r="B445" s="10" t="str">
        <f>Revenue!B446</f>
        <v>Jan</v>
      </c>
      <c r="C445" s="11" t="str">
        <f t="shared" si="47"/>
        <v>P0037|Jan</v>
      </c>
      <c r="D445" s="12">
        <f>Revenue!J446</f>
        <v>6289.2179999999998</v>
      </c>
      <c r="E445" s="13">
        <f>_xlfn.XLOOKUP($C445,ExpensesTbl[Key],ExpensesTbl[Total Operating Expenses])</f>
        <v>1437.3300000000017</v>
      </c>
      <c r="F445" s="13">
        <f t="shared" si="48"/>
        <v>4851.8879999999981</v>
      </c>
      <c r="G445" s="11" t="str">
        <f>_xlfn.XLOOKUP($A445,PropertiesTbl[Property ID],PropertiesTbl[Property Name])</f>
        <v>Boulder House</v>
      </c>
    </row>
    <row r="446" spans="1:7" x14ac:dyDescent="0.25">
      <c r="A446" s="10" t="str">
        <f>Revenue!A447</f>
        <v>P0037</v>
      </c>
      <c r="B446" s="10" t="str">
        <f>Revenue!B447</f>
        <v>Feb</v>
      </c>
      <c r="C446" s="11" t="str">
        <f t="shared" si="47"/>
        <v>P0037|Feb</v>
      </c>
      <c r="D446" s="12">
        <f>Revenue!J447</f>
        <v>4652.2637999999997</v>
      </c>
      <c r="E446" s="13">
        <f>_xlfn.XLOOKUP($C446,ExpensesTbl[Key],ExpensesTbl[Total Operating Expenses])</f>
        <v>1477.3300000000002</v>
      </c>
      <c r="F446" s="13">
        <f t="shared" si="48"/>
        <v>3174.9337999999998</v>
      </c>
      <c r="G446" s="11" t="str">
        <f>_xlfn.XLOOKUP($A446,PropertiesTbl[Property ID],PropertiesTbl[Property Name])</f>
        <v>Boulder House</v>
      </c>
    </row>
    <row r="447" spans="1:7" x14ac:dyDescent="0.25">
      <c r="A447" s="10" t="str">
        <f>Revenue!A448</f>
        <v>P0037</v>
      </c>
      <c r="B447" s="10" t="str">
        <f>Revenue!B448</f>
        <v>Mar</v>
      </c>
      <c r="C447" s="11" t="str">
        <f t="shared" si="47"/>
        <v>P0037|Mar</v>
      </c>
      <c r="D447" s="12">
        <f>Revenue!J448</f>
        <v>3853.1179999999995</v>
      </c>
      <c r="E447" s="13">
        <f>_xlfn.XLOOKUP($C447,ExpensesTbl[Key],ExpensesTbl[Total Operating Expenses])</f>
        <v>1158.72</v>
      </c>
      <c r="F447" s="13">
        <f t="shared" si="48"/>
        <v>2694.3979999999992</v>
      </c>
      <c r="G447" s="11" t="str">
        <f>_xlfn.XLOOKUP($A447,PropertiesTbl[Property ID],PropertiesTbl[Property Name])</f>
        <v>Boulder House</v>
      </c>
    </row>
    <row r="448" spans="1:7" x14ac:dyDescent="0.25">
      <c r="A448" s="10" t="str">
        <f>Revenue!A449</f>
        <v>P0038</v>
      </c>
      <c r="B448" s="10" t="str">
        <f>Revenue!B449</f>
        <v>Apr</v>
      </c>
      <c r="C448" s="11" t="str">
        <f t="shared" si="47"/>
        <v>P0038|Apr</v>
      </c>
      <c r="D448" s="12">
        <f>Revenue!J449</f>
        <v>841.03139999999996</v>
      </c>
      <c r="E448" s="13">
        <f>_xlfn.XLOOKUP($C448,ExpensesTbl[Key],ExpensesTbl[Total Operating Expenses])</f>
        <v>533.34000000000037</v>
      </c>
      <c r="F448" s="13">
        <f t="shared" si="48"/>
        <v>307.69139999999959</v>
      </c>
      <c r="G448" s="11" t="str">
        <f>_xlfn.XLOOKUP($A448,PropertiesTbl[Property ID],PropertiesTbl[Property Name])</f>
        <v>Starlight Manor</v>
      </c>
    </row>
    <row r="449" spans="1:7" x14ac:dyDescent="0.25">
      <c r="A449" s="10" t="str">
        <f>Revenue!A450</f>
        <v>P0038</v>
      </c>
      <c r="B449" s="10" t="str">
        <f>Revenue!B450</f>
        <v>May</v>
      </c>
      <c r="C449" s="11" t="str">
        <f t="shared" si="47"/>
        <v>P0038|May</v>
      </c>
      <c r="D449" s="12">
        <f>Revenue!J450</f>
        <v>1034.1583999999998</v>
      </c>
      <c r="E449" s="13">
        <f>_xlfn.XLOOKUP($C449,ExpensesTbl[Key],ExpensesTbl[Total Operating Expenses])</f>
        <v>733.0700000000005</v>
      </c>
      <c r="F449" s="13">
        <f t="shared" si="48"/>
        <v>301.0883999999993</v>
      </c>
      <c r="G449" s="11" t="str">
        <f>_xlfn.XLOOKUP($A449,PropertiesTbl[Property ID],PropertiesTbl[Property Name])</f>
        <v>Starlight Manor</v>
      </c>
    </row>
    <row r="450" spans="1:7" x14ac:dyDescent="0.25">
      <c r="A450" s="10" t="str">
        <f>Revenue!A451</f>
        <v>P0038</v>
      </c>
      <c r="B450" s="10" t="str">
        <f>Revenue!B451</f>
        <v>Jun</v>
      </c>
      <c r="C450" s="11" t="str">
        <f t="shared" si="47"/>
        <v>P0038|Jun</v>
      </c>
      <c r="D450" s="12">
        <f>Revenue!J451</f>
        <v>1051.3856000000001</v>
      </c>
      <c r="E450" s="13">
        <f>_xlfn.XLOOKUP($C450,ExpensesTbl[Key],ExpensesTbl[Total Operating Expenses])</f>
        <v>920.51</v>
      </c>
      <c r="F450" s="13">
        <f t="shared" si="48"/>
        <v>130.87560000000008</v>
      </c>
      <c r="G450" s="11" t="str">
        <f>_xlfn.XLOOKUP($A450,PropertiesTbl[Property ID],PropertiesTbl[Property Name])</f>
        <v>Starlight Manor</v>
      </c>
    </row>
    <row r="451" spans="1:7" x14ac:dyDescent="0.25">
      <c r="A451" s="10" t="str">
        <f>Revenue!A452</f>
        <v>P0038</v>
      </c>
      <c r="B451" s="10" t="str">
        <f>Revenue!B452</f>
        <v>Jul</v>
      </c>
      <c r="C451" s="11" t="str">
        <f t="shared" si="47"/>
        <v>P0038|Jul</v>
      </c>
      <c r="D451" s="12">
        <f>Revenue!J452</f>
        <v>1926.9768000000001</v>
      </c>
      <c r="E451" s="13">
        <f>_xlfn.XLOOKUP($C451,ExpensesTbl[Key],ExpensesTbl[Total Operating Expenses])</f>
        <v>1446.21</v>
      </c>
      <c r="F451" s="13">
        <f t="shared" si="48"/>
        <v>480.7668000000001</v>
      </c>
      <c r="G451" s="11" t="str">
        <f>_xlfn.XLOOKUP($A451,PropertiesTbl[Property ID],PropertiesTbl[Property Name])</f>
        <v>Starlight Manor</v>
      </c>
    </row>
    <row r="452" spans="1:7" x14ac:dyDescent="0.25">
      <c r="A452" s="10" t="str">
        <f>Revenue!A453</f>
        <v>P0038</v>
      </c>
      <c r="B452" s="10" t="str">
        <f>Revenue!B453</f>
        <v>Aug</v>
      </c>
      <c r="C452" s="11" t="str">
        <f t="shared" si="47"/>
        <v>P0038|Aug</v>
      </c>
      <c r="D452" s="12">
        <f>Revenue!J453</f>
        <v>1520.0230000000001</v>
      </c>
      <c r="E452" s="13">
        <f>_xlfn.XLOOKUP($C452,ExpensesTbl[Key],ExpensesTbl[Total Operating Expenses])</f>
        <v>1378.4699999999996</v>
      </c>
      <c r="F452" s="13">
        <f t="shared" si="48"/>
        <v>141.55300000000057</v>
      </c>
      <c r="G452" s="11" t="str">
        <f>_xlfn.XLOOKUP($A452,PropertiesTbl[Property ID],PropertiesTbl[Property Name])</f>
        <v>Starlight Manor</v>
      </c>
    </row>
    <row r="453" spans="1:7" x14ac:dyDescent="0.25">
      <c r="A453" s="10" t="str">
        <f>Revenue!A454</f>
        <v>P0038</v>
      </c>
      <c r="B453" s="10" t="str">
        <f>Revenue!B454</f>
        <v>Sep</v>
      </c>
      <c r="C453" s="11" t="str">
        <f t="shared" ref="C453:C516" si="49">A453&amp;"|"&amp;B453</f>
        <v>P0038|Sep</v>
      </c>
      <c r="D453" s="12">
        <f>Revenue!J454</f>
        <v>1222.2607999999998</v>
      </c>
      <c r="E453" s="13">
        <f>_xlfn.XLOOKUP($C453,ExpensesTbl[Key],ExpensesTbl[Total Operating Expenses])</f>
        <v>643.16000000000008</v>
      </c>
      <c r="F453" s="13">
        <f t="shared" ref="F453:F516" si="50">D453-E453</f>
        <v>579.10079999999971</v>
      </c>
      <c r="G453" s="11" t="str">
        <f>_xlfn.XLOOKUP($A453,PropertiesTbl[Property ID],PropertiesTbl[Property Name])</f>
        <v>Starlight Manor</v>
      </c>
    </row>
    <row r="454" spans="1:7" x14ac:dyDescent="0.25">
      <c r="A454" s="10" t="str">
        <f>Revenue!A455</f>
        <v>P0038</v>
      </c>
      <c r="B454" s="10" t="str">
        <f>Revenue!B455</f>
        <v>Oct</v>
      </c>
      <c r="C454" s="11" t="str">
        <f t="shared" si="49"/>
        <v>P0038|Oct</v>
      </c>
      <c r="D454" s="12">
        <f>Revenue!J455</f>
        <v>972.23360000000002</v>
      </c>
      <c r="E454" s="13">
        <f>_xlfn.XLOOKUP($C454,ExpensesTbl[Key],ExpensesTbl[Total Operating Expenses])</f>
        <v>583.75000000000023</v>
      </c>
      <c r="F454" s="13">
        <f t="shared" si="50"/>
        <v>388.4835999999998</v>
      </c>
      <c r="G454" s="11" t="str">
        <f>_xlfn.XLOOKUP($A454,PropertiesTbl[Property ID],PropertiesTbl[Property Name])</f>
        <v>Starlight Manor</v>
      </c>
    </row>
    <row r="455" spans="1:7" x14ac:dyDescent="0.25">
      <c r="A455" s="10" t="str">
        <f>Revenue!A456</f>
        <v>P0038</v>
      </c>
      <c r="B455" s="10" t="str">
        <f>Revenue!B456</f>
        <v>Nov</v>
      </c>
      <c r="C455" s="11" t="str">
        <f t="shared" si="49"/>
        <v>P0038|Nov</v>
      </c>
      <c r="D455" s="12">
        <f>Revenue!J456</f>
        <v>1038.7076999999999</v>
      </c>
      <c r="E455" s="13">
        <f>_xlfn.XLOOKUP($C455,ExpensesTbl[Key],ExpensesTbl[Total Operating Expenses])</f>
        <v>572.95999999999981</v>
      </c>
      <c r="F455" s="13">
        <f t="shared" si="50"/>
        <v>465.74770000000012</v>
      </c>
      <c r="G455" s="11" t="str">
        <f>_xlfn.XLOOKUP($A455,PropertiesTbl[Property ID],PropertiesTbl[Property Name])</f>
        <v>Starlight Manor</v>
      </c>
    </row>
    <row r="456" spans="1:7" x14ac:dyDescent="0.25">
      <c r="A456" s="10" t="str">
        <f>Revenue!A457</f>
        <v>P0038</v>
      </c>
      <c r="B456" s="10" t="str">
        <f>Revenue!B457</f>
        <v>Dec</v>
      </c>
      <c r="C456" s="11" t="str">
        <f t="shared" si="49"/>
        <v>P0038|Dec</v>
      </c>
      <c r="D456" s="12">
        <f>Revenue!J457</f>
        <v>3824.0969999999998</v>
      </c>
      <c r="E456" s="13">
        <f>_xlfn.XLOOKUP($C456,ExpensesTbl[Key],ExpensesTbl[Total Operating Expenses])</f>
        <v>950.29000000000042</v>
      </c>
      <c r="F456" s="13">
        <f t="shared" si="50"/>
        <v>2873.8069999999993</v>
      </c>
      <c r="G456" s="11" t="str">
        <f>_xlfn.XLOOKUP($A456,PropertiesTbl[Property ID],PropertiesTbl[Property Name])</f>
        <v>Starlight Manor</v>
      </c>
    </row>
    <row r="457" spans="1:7" x14ac:dyDescent="0.25">
      <c r="A457" s="10" t="str">
        <f>Revenue!A458</f>
        <v>P0038</v>
      </c>
      <c r="B457" s="10" t="str">
        <f>Revenue!B458</f>
        <v>Jan</v>
      </c>
      <c r="C457" s="11" t="str">
        <f t="shared" si="49"/>
        <v>P0038|Jan</v>
      </c>
      <c r="D457" s="12">
        <f>Revenue!J458</f>
        <v>3701.877</v>
      </c>
      <c r="E457" s="13">
        <f>_xlfn.XLOOKUP($C457,ExpensesTbl[Key],ExpensesTbl[Total Operating Expenses])</f>
        <v>951.59999999999968</v>
      </c>
      <c r="F457" s="13">
        <f t="shared" si="50"/>
        <v>2750.277</v>
      </c>
      <c r="G457" s="11" t="str">
        <f>_xlfn.XLOOKUP($A457,PropertiesTbl[Property ID],PropertiesTbl[Property Name])</f>
        <v>Starlight Manor</v>
      </c>
    </row>
    <row r="458" spans="1:7" x14ac:dyDescent="0.25">
      <c r="A458" s="10" t="str">
        <f>Revenue!A459</f>
        <v>P0038</v>
      </c>
      <c r="B458" s="10" t="str">
        <f>Revenue!B459</f>
        <v>Feb</v>
      </c>
      <c r="C458" s="11" t="str">
        <f t="shared" si="49"/>
        <v>P0038|Feb</v>
      </c>
      <c r="D458" s="12">
        <f>Revenue!J459</f>
        <v>2851.8744000000002</v>
      </c>
      <c r="E458" s="13">
        <f>_xlfn.XLOOKUP($C458,ExpensesTbl[Key],ExpensesTbl[Total Operating Expenses])</f>
        <v>859.48999999999967</v>
      </c>
      <c r="F458" s="13">
        <f t="shared" si="50"/>
        <v>1992.3844000000004</v>
      </c>
      <c r="G458" s="11" t="str">
        <f>_xlfn.XLOOKUP($A458,PropertiesTbl[Property ID],PropertiesTbl[Property Name])</f>
        <v>Starlight Manor</v>
      </c>
    </row>
    <row r="459" spans="1:7" x14ac:dyDescent="0.25">
      <c r="A459" s="10" t="str">
        <f>Revenue!A460</f>
        <v>P0038</v>
      </c>
      <c r="B459" s="10" t="str">
        <f>Revenue!B460</f>
        <v>Mar</v>
      </c>
      <c r="C459" s="11" t="str">
        <f t="shared" si="49"/>
        <v>P0038|Mar</v>
      </c>
      <c r="D459" s="12">
        <f>Revenue!J460</f>
        <v>2278.2636000000002</v>
      </c>
      <c r="E459" s="13">
        <f>_xlfn.XLOOKUP($C459,ExpensesTbl[Key],ExpensesTbl[Total Operating Expenses])</f>
        <v>789.64000000000044</v>
      </c>
      <c r="F459" s="13">
        <f t="shared" si="50"/>
        <v>1488.6235999999999</v>
      </c>
      <c r="G459" s="11" t="str">
        <f>_xlfn.XLOOKUP($A459,PropertiesTbl[Property ID],PropertiesTbl[Property Name])</f>
        <v>Starlight Manor</v>
      </c>
    </row>
    <row r="460" spans="1:7" x14ac:dyDescent="0.25">
      <c r="A460" s="10" t="str">
        <f>Revenue!A461</f>
        <v>P0039</v>
      </c>
      <c r="B460" s="10" t="str">
        <f>Revenue!B461</f>
        <v>Apr</v>
      </c>
      <c r="C460" s="11" t="str">
        <f t="shared" si="49"/>
        <v>P0039|Apr</v>
      </c>
      <c r="D460" s="12">
        <f>Revenue!J461</f>
        <v>1229.163</v>
      </c>
      <c r="E460" s="13">
        <f>_xlfn.XLOOKUP($C460,ExpensesTbl[Key],ExpensesTbl[Total Operating Expenses])</f>
        <v>654.24000000000046</v>
      </c>
      <c r="F460" s="13">
        <f t="shared" si="50"/>
        <v>574.92299999999955</v>
      </c>
      <c r="G460" s="11" t="str">
        <f>_xlfn.XLOOKUP($A460,PropertiesTbl[Property ID],PropertiesTbl[Property Name])</f>
        <v>Mountain Point</v>
      </c>
    </row>
    <row r="461" spans="1:7" x14ac:dyDescent="0.25">
      <c r="A461" s="10" t="str">
        <f>Revenue!A462</f>
        <v>P0039</v>
      </c>
      <c r="B461" s="10" t="str">
        <f>Revenue!B462</f>
        <v>May</v>
      </c>
      <c r="C461" s="11" t="str">
        <f t="shared" si="49"/>
        <v>P0039|May</v>
      </c>
      <c r="D461" s="12">
        <f>Revenue!J462</f>
        <v>1521.9284</v>
      </c>
      <c r="E461" s="13">
        <f>_xlfn.XLOOKUP($C461,ExpensesTbl[Key],ExpensesTbl[Total Operating Expenses])</f>
        <v>961.14999999999975</v>
      </c>
      <c r="F461" s="13">
        <f t="shared" si="50"/>
        <v>560.77840000000026</v>
      </c>
      <c r="G461" s="11" t="str">
        <f>_xlfn.XLOOKUP($A461,PropertiesTbl[Property ID],PropertiesTbl[Property Name])</f>
        <v>Mountain Point</v>
      </c>
    </row>
    <row r="462" spans="1:7" x14ac:dyDescent="0.25">
      <c r="A462" s="10" t="str">
        <f>Revenue!A463</f>
        <v>P0039</v>
      </c>
      <c r="B462" s="10" t="str">
        <f>Revenue!B463</f>
        <v>Jun</v>
      </c>
      <c r="C462" s="11" t="str">
        <f t="shared" si="49"/>
        <v>P0039|Jun</v>
      </c>
      <c r="D462" s="12">
        <f>Revenue!J463</f>
        <v>1879.8680999999999</v>
      </c>
      <c r="E462" s="13">
        <f>_xlfn.XLOOKUP($C462,ExpensesTbl[Key],ExpensesTbl[Total Operating Expenses])</f>
        <v>1075.7900000000004</v>
      </c>
      <c r="F462" s="13">
        <f t="shared" si="50"/>
        <v>804.07809999999949</v>
      </c>
      <c r="G462" s="11" t="str">
        <f>_xlfn.XLOOKUP($A462,PropertiesTbl[Property ID],PropertiesTbl[Property Name])</f>
        <v>Mountain Point</v>
      </c>
    </row>
    <row r="463" spans="1:7" x14ac:dyDescent="0.25">
      <c r="A463" s="10" t="str">
        <f>Revenue!A464</f>
        <v>P0039</v>
      </c>
      <c r="B463" s="10" t="str">
        <f>Revenue!B464</f>
        <v>Jul</v>
      </c>
      <c r="C463" s="11" t="str">
        <f t="shared" si="49"/>
        <v>P0039|Jul</v>
      </c>
      <c r="D463" s="12">
        <f>Revenue!J464</f>
        <v>2736.6779999999999</v>
      </c>
      <c r="E463" s="13">
        <f>_xlfn.XLOOKUP($C463,ExpensesTbl[Key],ExpensesTbl[Total Operating Expenses])</f>
        <v>2019.3500000000006</v>
      </c>
      <c r="F463" s="13">
        <f t="shared" si="50"/>
        <v>717.32799999999929</v>
      </c>
      <c r="G463" s="11" t="str">
        <f>_xlfn.XLOOKUP($A463,PropertiesTbl[Property ID],PropertiesTbl[Property Name])</f>
        <v>Mountain Point</v>
      </c>
    </row>
    <row r="464" spans="1:7" x14ac:dyDescent="0.25">
      <c r="A464" s="10" t="str">
        <f>Revenue!A465</f>
        <v>P0039</v>
      </c>
      <c r="B464" s="10" t="str">
        <f>Revenue!B465</f>
        <v>Aug</v>
      </c>
      <c r="C464" s="11" t="str">
        <f t="shared" si="49"/>
        <v>P0039|Aug</v>
      </c>
      <c r="D464" s="12">
        <f>Revenue!J465</f>
        <v>2677.3043000000002</v>
      </c>
      <c r="E464" s="13">
        <f>_xlfn.XLOOKUP($C464,ExpensesTbl[Key],ExpensesTbl[Total Operating Expenses])</f>
        <v>2189.86</v>
      </c>
      <c r="F464" s="13">
        <f t="shared" si="50"/>
        <v>487.44430000000011</v>
      </c>
      <c r="G464" s="11" t="str">
        <f>_xlfn.XLOOKUP($A464,PropertiesTbl[Property ID],PropertiesTbl[Property Name])</f>
        <v>Mountain Point</v>
      </c>
    </row>
    <row r="465" spans="1:7" x14ac:dyDescent="0.25">
      <c r="A465" s="10" t="str">
        <f>Revenue!A466</f>
        <v>P0039</v>
      </c>
      <c r="B465" s="10" t="str">
        <f>Revenue!B466</f>
        <v>Sep</v>
      </c>
      <c r="C465" s="11" t="str">
        <f t="shared" si="49"/>
        <v>P0039|Sep</v>
      </c>
      <c r="D465" s="12">
        <f>Revenue!J466</f>
        <v>1520.1629999999998</v>
      </c>
      <c r="E465" s="13">
        <f>_xlfn.XLOOKUP($C465,ExpensesTbl[Key],ExpensesTbl[Total Operating Expenses])</f>
        <v>849</v>
      </c>
      <c r="F465" s="13">
        <f t="shared" si="50"/>
        <v>671.16299999999978</v>
      </c>
      <c r="G465" s="11" t="str">
        <f>_xlfn.XLOOKUP($A465,PropertiesTbl[Property ID],PropertiesTbl[Property Name])</f>
        <v>Mountain Point</v>
      </c>
    </row>
    <row r="466" spans="1:7" x14ac:dyDescent="0.25">
      <c r="A466" s="10" t="str">
        <f>Revenue!A467</f>
        <v>P0039</v>
      </c>
      <c r="B466" s="10" t="str">
        <f>Revenue!B467</f>
        <v>Oct</v>
      </c>
      <c r="C466" s="11" t="str">
        <f t="shared" si="49"/>
        <v>P0039|Oct</v>
      </c>
      <c r="D466" s="12">
        <f>Revenue!J467</f>
        <v>1460.4110000000001</v>
      </c>
      <c r="E466" s="13">
        <f>_xlfn.XLOOKUP($C466,ExpensesTbl[Key],ExpensesTbl[Total Operating Expenses])</f>
        <v>762.19000000000051</v>
      </c>
      <c r="F466" s="13">
        <f t="shared" si="50"/>
        <v>698.22099999999955</v>
      </c>
      <c r="G466" s="11" t="str">
        <f>_xlfn.XLOOKUP($A466,PropertiesTbl[Property ID],PropertiesTbl[Property Name])</f>
        <v>Mountain Point</v>
      </c>
    </row>
    <row r="467" spans="1:7" x14ac:dyDescent="0.25">
      <c r="A467" s="10" t="str">
        <f>Revenue!A468</f>
        <v>P0039</v>
      </c>
      <c r="B467" s="10" t="str">
        <f>Revenue!B468</f>
        <v>Nov</v>
      </c>
      <c r="C467" s="11" t="str">
        <f t="shared" si="49"/>
        <v>P0039|Nov</v>
      </c>
      <c r="D467" s="12">
        <f>Revenue!J468</f>
        <v>1593.2323000000001</v>
      </c>
      <c r="E467" s="13">
        <f>_xlfn.XLOOKUP($C467,ExpensesTbl[Key],ExpensesTbl[Total Operating Expenses])</f>
        <v>819.41000000000008</v>
      </c>
      <c r="F467" s="13">
        <f t="shared" si="50"/>
        <v>773.82230000000004</v>
      </c>
      <c r="G467" s="11" t="str">
        <f>_xlfn.XLOOKUP($A467,PropertiesTbl[Property ID],PropertiesTbl[Property Name])</f>
        <v>Mountain Point</v>
      </c>
    </row>
    <row r="468" spans="1:7" x14ac:dyDescent="0.25">
      <c r="A468" s="10" t="str">
        <f>Revenue!A469</f>
        <v>P0039</v>
      </c>
      <c r="B468" s="10" t="str">
        <f>Revenue!B469</f>
        <v>Dec</v>
      </c>
      <c r="C468" s="11" t="str">
        <f t="shared" si="49"/>
        <v>P0039|Dec</v>
      </c>
      <c r="D468" s="12">
        <f>Revenue!J469</f>
        <v>5053.5884999999998</v>
      </c>
      <c r="E468" s="13">
        <f>_xlfn.XLOOKUP($C468,ExpensesTbl[Key],ExpensesTbl[Total Operating Expenses])</f>
        <v>1185.0199999999995</v>
      </c>
      <c r="F468" s="13">
        <f t="shared" si="50"/>
        <v>3868.5685000000003</v>
      </c>
      <c r="G468" s="11" t="str">
        <f>_xlfn.XLOOKUP($A468,PropertiesTbl[Property ID],PropertiesTbl[Property Name])</f>
        <v>Mountain Point</v>
      </c>
    </row>
    <row r="469" spans="1:7" x14ac:dyDescent="0.25">
      <c r="A469" s="10" t="str">
        <f>Revenue!A470</f>
        <v>P0039</v>
      </c>
      <c r="B469" s="10" t="str">
        <f>Revenue!B470</f>
        <v>Jan</v>
      </c>
      <c r="C469" s="11" t="str">
        <f t="shared" si="49"/>
        <v>P0039|Jan</v>
      </c>
      <c r="D469" s="12">
        <f>Revenue!J470</f>
        <v>5186.5755000000008</v>
      </c>
      <c r="E469" s="13">
        <f>_xlfn.XLOOKUP($C469,ExpensesTbl[Key],ExpensesTbl[Total Operating Expenses])</f>
        <v>1392.9599999999998</v>
      </c>
      <c r="F469" s="13">
        <f t="shared" si="50"/>
        <v>3793.6155000000008</v>
      </c>
      <c r="G469" s="11" t="str">
        <f>_xlfn.XLOOKUP($A469,PropertiesTbl[Property ID],PropertiesTbl[Property Name])</f>
        <v>Mountain Point</v>
      </c>
    </row>
    <row r="470" spans="1:7" x14ac:dyDescent="0.25">
      <c r="A470" s="10" t="str">
        <f>Revenue!A471</f>
        <v>P0039</v>
      </c>
      <c r="B470" s="10" t="str">
        <f>Revenue!B471</f>
        <v>Feb</v>
      </c>
      <c r="C470" s="11" t="str">
        <f t="shared" si="49"/>
        <v>P0039|Feb</v>
      </c>
      <c r="D470" s="12">
        <f>Revenue!J471</f>
        <v>4184.2656000000006</v>
      </c>
      <c r="E470" s="13">
        <f>_xlfn.XLOOKUP($C470,ExpensesTbl[Key],ExpensesTbl[Total Operating Expenses])</f>
        <v>1100.8300000000004</v>
      </c>
      <c r="F470" s="13">
        <f t="shared" si="50"/>
        <v>3083.4356000000002</v>
      </c>
      <c r="G470" s="11" t="str">
        <f>_xlfn.XLOOKUP($A470,PropertiesTbl[Property ID],PropertiesTbl[Property Name])</f>
        <v>Mountain Point</v>
      </c>
    </row>
    <row r="471" spans="1:7" x14ac:dyDescent="0.25">
      <c r="A471" s="10" t="str">
        <f>Revenue!A472</f>
        <v>P0039</v>
      </c>
      <c r="B471" s="10" t="str">
        <f>Revenue!B472</f>
        <v>Mar</v>
      </c>
      <c r="C471" s="11" t="str">
        <f t="shared" si="49"/>
        <v>P0039|Mar</v>
      </c>
      <c r="D471" s="12">
        <f>Revenue!J472</f>
        <v>3798.4675000000002</v>
      </c>
      <c r="E471" s="13">
        <f>_xlfn.XLOOKUP($C471,ExpensesTbl[Key],ExpensesTbl[Total Operating Expenses])</f>
        <v>1058.8199999999997</v>
      </c>
      <c r="F471" s="13">
        <f t="shared" si="50"/>
        <v>2739.6475000000005</v>
      </c>
      <c r="G471" s="11" t="str">
        <f>_xlfn.XLOOKUP($A471,PropertiesTbl[Property ID],PropertiesTbl[Property Name])</f>
        <v>Mountain Point</v>
      </c>
    </row>
    <row r="472" spans="1:7" x14ac:dyDescent="0.25">
      <c r="A472" s="10" t="str">
        <f>Revenue!A473</f>
        <v>P0040</v>
      </c>
      <c r="B472" s="10" t="str">
        <f>Revenue!B473</f>
        <v>Apr</v>
      </c>
      <c r="C472" s="11" t="str">
        <f t="shared" si="49"/>
        <v>P0040|Apr</v>
      </c>
      <c r="D472" s="12">
        <f>Revenue!J473</f>
        <v>1017.3774000000001</v>
      </c>
      <c r="E472" s="13">
        <f>_xlfn.XLOOKUP($C472,ExpensesTbl[Key],ExpensesTbl[Total Operating Expenses])</f>
        <v>514.79</v>
      </c>
      <c r="F472" s="13">
        <f t="shared" si="50"/>
        <v>502.58740000000012</v>
      </c>
      <c r="G472" s="11" t="str">
        <f>_xlfn.XLOOKUP($A472,PropertiesTbl[Property ID],PropertiesTbl[Property Name])</f>
        <v>Alpine Chalet</v>
      </c>
    </row>
    <row r="473" spans="1:7" x14ac:dyDescent="0.25">
      <c r="A473" s="10" t="str">
        <f>Revenue!A474</f>
        <v>P0040</v>
      </c>
      <c r="B473" s="10" t="str">
        <f>Revenue!B474</f>
        <v>May</v>
      </c>
      <c r="C473" s="11" t="str">
        <f t="shared" si="49"/>
        <v>P0040|May</v>
      </c>
      <c r="D473" s="12">
        <f>Revenue!J474</f>
        <v>993.98100000000011</v>
      </c>
      <c r="E473" s="13">
        <f>_xlfn.XLOOKUP($C473,ExpensesTbl[Key],ExpensesTbl[Total Operating Expenses])</f>
        <v>729.12999999999965</v>
      </c>
      <c r="F473" s="13">
        <f t="shared" si="50"/>
        <v>264.85100000000045</v>
      </c>
      <c r="G473" s="11" t="str">
        <f>_xlfn.XLOOKUP($A473,PropertiesTbl[Property ID],PropertiesTbl[Property Name])</f>
        <v>Alpine Chalet</v>
      </c>
    </row>
    <row r="474" spans="1:7" x14ac:dyDescent="0.25">
      <c r="A474" s="10" t="str">
        <f>Revenue!A475</f>
        <v>P0040</v>
      </c>
      <c r="B474" s="10" t="str">
        <f>Revenue!B475</f>
        <v>Jun</v>
      </c>
      <c r="C474" s="11" t="str">
        <f t="shared" si="49"/>
        <v>P0040|Jun</v>
      </c>
      <c r="D474" s="12">
        <f>Revenue!J475</f>
        <v>1470.1443000000002</v>
      </c>
      <c r="E474" s="13">
        <f>_xlfn.XLOOKUP($C474,ExpensesTbl[Key],ExpensesTbl[Total Operating Expenses])</f>
        <v>793.63999999999987</v>
      </c>
      <c r="F474" s="13">
        <f t="shared" si="50"/>
        <v>676.50430000000028</v>
      </c>
      <c r="G474" s="11" t="str">
        <f>_xlfn.XLOOKUP($A474,PropertiesTbl[Property ID],PropertiesTbl[Property Name])</f>
        <v>Alpine Chalet</v>
      </c>
    </row>
    <row r="475" spans="1:7" x14ac:dyDescent="0.25">
      <c r="A475" s="10" t="str">
        <f>Revenue!A476</f>
        <v>P0040</v>
      </c>
      <c r="B475" s="10" t="str">
        <f>Revenue!B476</f>
        <v>Jul</v>
      </c>
      <c r="C475" s="11" t="str">
        <f t="shared" si="49"/>
        <v>P0040|Jul</v>
      </c>
      <c r="D475" s="12">
        <f>Revenue!J476</f>
        <v>2084.1652999999997</v>
      </c>
      <c r="E475" s="13">
        <f>_xlfn.XLOOKUP($C475,ExpensesTbl[Key],ExpensesTbl[Total Operating Expenses])</f>
        <v>1443.4799999999998</v>
      </c>
      <c r="F475" s="13">
        <f t="shared" si="50"/>
        <v>640.68529999999987</v>
      </c>
      <c r="G475" s="11" t="str">
        <f>_xlfn.XLOOKUP($A475,PropertiesTbl[Property ID],PropertiesTbl[Property Name])</f>
        <v>Alpine Chalet</v>
      </c>
    </row>
    <row r="476" spans="1:7" x14ac:dyDescent="0.25">
      <c r="A476" s="10" t="str">
        <f>Revenue!A477</f>
        <v>P0040</v>
      </c>
      <c r="B476" s="10" t="str">
        <f>Revenue!B477</f>
        <v>Aug</v>
      </c>
      <c r="C476" s="11" t="str">
        <f t="shared" si="49"/>
        <v>P0040|Aug</v>
      </c>
      <c r="D476" s="12">
        <f>Revenue!J477</f>
        <v>1899.778</v>
      </c>
      <c r="E476" s="13">
        <f>_xlfn.XLOOKUP($C476,ExpensesTbl[Key],ExpensesTbl[Total Operating Expenses])</f>
        <v>1367.3199999999997</v>
      </c>
      <c r="F476" s="13">
        <f t="shared" si="50"/>
        <v>532.45800000000031</v>
      </c>
      <c r="G476" s="11" t="str">
        <f>_xlfn.XLOOKUP($A476,PropertiesTbl[Property ID],PropertiesTbl[Property Name])</f>
        <v>Alpine Chalet</v>
      </c>
    </row>
    <row r="477" spans="1:7" x14ac:dyDescent="0.25">
      <c r="A477" s="10" t="str">
        <f>Revenue!A478</f>
        <v>P0040</v>
      </c>
      <c r="B477" s="10" t="str">
        <f>Revenue!B478</f>
        <v>Sep</v>
      </c>
      <c r="C477" s="11" t="str">
        <f t="shared" si="49"/>
        <v>P0040|Sep</v>
      </c>
      <c r="D477" s="12">
        <f>Revenue!J478</f>
        <v>1198.7479999999998</v>
      </c>
      <c r="E477" s="13">
        <f>_xlfn.XLOOKUP($C477,ExpensesTbl[Key],ExpensesTbl[Total Operating Expenses])</f>
        <v>641.18000000000018</v>
      </c>
      <c r="F477" s="13">
        <f t="shared" si="50"/>
        <v>557.56799999999964</v>
      </c>
      <c r="G477" s="11" t="str">
        <f>_xlfn.XLOOKUP($A477,PropertiesTbl[Property ID],PropertiesTbl[Property Name])</f>
        <v>Alpine Chalet</v>
      </c>
    </row>
    <row r="478" spans="1:7" x14ac:dyDescent="0.25">
      <c r="A478" s="10" t="str">
        <f>Revenue!A479</f>
        <v>P0040</v>
      </c>
      <c r="B478" s="10" t="str">
        <f>Revenue!B479</f>
        <v>Oct</v>
      </c>
      <c r="C478" s="11" t="str">
        <f t="shared" si="49"/>
        <v>P0040|Oct</v>
      </c>
      <c r="D478" s="12">
        <f>Revenue!J479</f>
        <v>1115.7741999999998</v>
      </c>
      <c r="E478" s="13">
        <f>_xlfn.XLOOKUP($C478,ExpensesTbl[Key],ExpensesTbl[Total Operating Expenses])</f>
        <v>589.74000000000024</v>
      </c>
      <c r="F478" s="13">
        <f t="shared" si="50"/>
        <v>526.0341999999996</v>
      </c>
      <c r="G478" s="11" t="str">
        <f>_xlfn.XLOOKUP($A478,PropertiesTbl[Property ID],PropertiesTbl[Property Name])</f>
        <v>Alpine Chalet</v>
      </c>
    </row>
    <row r="479" spans="1:7" x14ac:dyDescent="0.25">
      <c r="A479" s="10" t="str">
        <f>Revenue!A480</f>
        <v>P0040</v>
      </c>
      <c r="B479" s="10" t="str">
        <f>Revenue!B480</f>
        <v>Nov</v>
      </c>
      <c r="C479" s="11" t="str">
        <f t="shared" si="49"/>
        <v>P0040|Nov</v>
      </c>
      <c r="D479" s="12">
        <f>Revenue!J480</f>
        <v>1360.0312000000001</v>
      </c>
      <c r="E479" s="13">
        <f>_xlfn.XLOOKUP($C479,ExpensesTbl[Key],ExpensesTbl[Total Operating Expenses])</f>
        <v>671.96000000000038</v>
      </c>
      <c r="F479" s="13">
        <f t="shared" si="50"/>
        <v>688.07119999999975</v>
      </c>
      <c r="G479" s="11" t="str">
        <f>_xlfn.XLOOKUP($A479,PropertiesTbl[Property ID],PropertiesTbl[Property Name])</f>
        <v>Alpine Chalet</v>
      </c>
    </row>
    <row r="480" spans="1:7" x14ac:dyDescent="0.25">
      <c r="A480" s="10" t="str">
        <f>Revenue!A481</f>
        <v>P0040</v>
      </c>
      <c r="B480" s="10" t="str">
        <f>Revenue!B481</f>
        <v>Dec</v>
      </c>
      <c r="C480" s="11" t="str">
        <f t="shared" si="49"/>
        <v>P0040|Dec</v>
      </c>
      <c r="D480" s="12">
        <f>Revenue!J481</f>
        <v>4335.6750000000002</v>
      </c>
      <c r="E480" s="13">
        <f>_xlfn.XLOOKUP($C480,ExpensesTbl[Key],ExpensesTbl[Total Operating Expenses])</f>
        <v>965.2</v>
      </c>
      <c r="F480" s="13">
        <f t="shared" si="50"/>
        <v>3370.4750000000004</v>
      </c>
      <c r="G480" s="11" t="str">
        <f>_xlfn.XLOOKUP($A480,PropertiesTbl[Property ID],PropertiesTbl[Property Name])</f>
        <v>Alpine Chalet</v>
      </c>
    </row>
    <row r="481" spans="1:7" x14ac:dyDescent="0.25">
      <c r="A481" s="10" t="str">
        <f>Revenue!A482</f>
        <v>P0040</v>
      </c>
      <c r="B481" s="10" t="str">
        <f>Revenue!B482</f>
        <v>Jan</v>
      </c>
      <c r="C481" s="11" t="str">
        <f t="shared" si="49"/>
        <v>P0040|Jan</v>
      </c>
      <c r="D481" s="12">
        <f>Revenue!J482</f>
        <v>3648.7985999999996</v>
      </c>
      <c r="E481" s="13">
        <f>_xlfn.XLOOKUP($C481,ExpensesTbl[Key],ExpensesTbl[Total Operating Expenses])</f>
        <v>960.80000000000041</v>
      </c>
      <c r="F481" s="13">
        <f t="shared" si="50"/>
        <v>2687.998599999999</v>
      </c>
      <c r="G481" s="11" t="str">
        <f>_xlfn.XLOOKUP($A481,PropertiesTbl[Property ID],PropertiesTbl[Property Name])</f>
        <v>Alpine Chalet</v>
      </c>
    </row>
    <row r="482" spans="1:7" x14ac:dyDescent="0.25">
      <c r="A482" s="10" t="str">
        <f>Revenue!A483</f>
        <v>P0040</v>
      </c>
      <c r="B482" s="10" t="str">
        <f>Revenue!B483</f>
        <v>Feb</v>
      </c>
      <c r="C482" s="11" t="str">
        <f t="shared" si="49"/>
        <v>P0040|Feb</v>
      </c>
      <c r="D482" s="12">
        <f>Revenue!J483</f>
        <v>2746.308</v>
      </c>
      <c r="E482" s="13">
        <f>_xlfn.XLOOKUP($C482,ExpensesTbl[Key],ExpensesTbl[Total Operating Expenses])</f>
        <v>782.20999999999992</v>
      </c>
      <c r="F482" s="13">
        <f t="shared" si="50"/>
        <v>1964.098</v>
      </c>
      <c r="G482" s="11" t="str">
        <f>_xlfn.XLOOKUP($A482,PropertiesTbl[Property ID],PropertiesTbl[Property Name])</f>
        <v>Alpine Chalet</v>
      </c>
    </row>
    <row r="483" spans="1:7" x14ac:dyDescent="0.25">
      <c r="A483" s="10" t="str">
        <f>Revenue!A484</f>
        <v>P0040</v>
      </c>
      <c r="B483" s="10" t="str">
        <f>Revenue!B484</f>
        <v>Mar</v>
      </c>
      <c r="C483" s="11" t="str">
        <f t="shared" si="49"/>
        <v>P0040|Mar</v>
      </c>
      <c r="D483" s="12">
        <f>Revenue!J484</f>
        <v>2616.6675</v>
      </c>
      <c r="E483" s="13">
        <f>_xlfn.XLOOKUP($C483,ExpensesTbl[Key],ExpensesTbl[Total Operating Expenses])</f>
        <v>776.65000000000009</v>
      </c>
      <c r="F483" s="13">
        <f t="shared" si="50"/>
        <v>1840.0174999999999</v>
      </c>
      <c r="G483" s="11" t="str">
        <f>_xlfn.XLOOKUP($A483,PropertiesTbl[Property ID],PropertiesTbl[Property Name])</f>
        <v>Alpine Chalet</v>
      </c>
    </row>
    <row r="484" spans="1:7" x14ac:dyDescent="0.25">
      <c r="A484" s="10" t="str">
        <f>Revenue!A485</f>
        <v>P0041</v>
      </c>
      <c r="B484" s="10" t="str">
        <f>Revenue!B485</f>
        <v>Apr</v>
      </c>
      <c r="C484" s="11" t="str">
        <f t="shared" si="49"/>
        <v>P0041|Apr</v>
      </c>
      <c r="D484" s="12">
        <f>Revenue!J485</f>
        <v>1130.2812000000001</v>
      </c>
      <c r="E484" s="13">
        <f>_xlfn.XLOOKUP($C484,ExpensesTbl[Key],ExpensesTbl[Total Operating Expenses])</f>
        <v>639.98000000000013</v>
      </c>
      <c r="F484" s="13">
        <f t="shared" si="50"/>
        <v>490.30119999999999</v>
      </c>
      <c r="G484" s="11" t="str">
        <f>_xlfn.XLOOKUP($A484,PropertiesTbl[Property ID],PropertiesTbl[Property Name])</f>
        <v>Sierra Overlook</v>
      </c>
    </row>
    <row r="485" spans="1:7" x14ac:dyDescent="0.25">
      <c r="A485" s="10" t="str">
        <f>Revenue!A486</f>
        <v>P0041</v>
      </c>
      <c r="B485" s="10" t="str">
        <f>Revenue!B486</f>
        <v>May</v>
      </c>
      <c r="C485" s="11" t="str">
        <f t="shared" si="49"/>
        <v>P0041|May</v>
      </c>
      <c r="D485" s="12">
        <f>Revenue!J486</f>
        <v>1313.0001</v>
      </c>
      <c r="E485" s="13">
        <f>_xlfn.XLOOKUP($C485,ExpensesTbl[Key],ExpensesTbl[Total Operating Expenses])</f>
        <v>956.30000000000018</v>
      </c>
      <c r="F485" s="13">
        <f t="shared" si="50"/>
        <v>356.70009999999979</v>
      </c>
      <c r="G485" s="11" t="str">
        <f>_xlfn.XLOOKUP($A485,PropertiesTbl[Property ID],PropertiesTbl[Property Name])</f>
        <v>Sierra Overlook</v>
      </c>
    </row>
    <row r="486" spans="1:7" x14ac:dyDescent="0.25">
      <c r="A486" s="10" t="str">
        <f>Revenue!A487</f>
        <v>P0041</v>
      </c>
      <c r="B486" s="10" t="str">
        <f>Revenue!B487</f>
        <v>Jun</v>
      </c>
      <c r="C486" s="11" t="str">
        <f t="shared" si="49"/>
        <v>P0041|Jun</v>
      </c>
      <c r="D486" s="12">
        <f>Revenue!J487</f>
        <v>1612.3712</v>
      </c>
      <c r="E486" s="13">
        <f>_xlfn.XLOOKUP($C486,ExpensesTbl[Key],ExpensesTbl[Total Operating Expenses])</f>
        <v>1088.7400000000002</v>
      </c>
      <c r="F486" s="13">
        <f t="shared" si="50"/>
        <v>523.63119999999981</v>
      </c>
      <c r="G486" s="11" t="str">
        <f>_xlfn.XLOOKUP($A486,PropertiesTbl[Property ID],PropertiesTbl[Property Name])</f>
        <v>Sierra Overlook</v>
      </c>
    </row>
    <row r="487" spans="1:7" x14ac:dyDescent="0.25">
      <c r="A487" s="10" t="str">
        <f>Revenue!A488</f>
        <v>P0041</v>
      </c>
      <c r="B487" s="10" t="str">
        <f>Revenue!B488</f>
        <v>Jul</v>
      </c>
      <c r="C487" s="11" t="str">
        <f t="shared" si="49"/>
        <v>P0041|Jul</v>
      </c>
      <c r="D487" s="12">
        <f>Revenue!J488</f>
        <v>2240.232</v>
      </c>
      <c r="E487" s="13">
        <f>_xlfn.XLOOKUP($C487,ExpensesTbl[Key],ExpensesTbl[Total Operating Expenses])</f>
        <v>2023.7600000000002</v>
      </c>
      <c r="F487" s="13">
        <f t="shared" si="50"/>
        <v>216.47199999999975</v>
      </c>
      <c r="G487" s="11" t="str">
        <f>_xlfn.XLOOKUP($A487,PropertiesTbl[Property ID],PropertiesTbl[Property Name])</f>
        <v>Sierra Overlook</v>
      </c>
    </row>
    <row r="488" spans="1:7" x14ac:dyDescent="0.25">
      <c r="A488" s="10" t="str">
        <f>Revenue!A489</f>
        <v>P0041</v>
      </c>
      <c r="B488" s="10" t="str">
        <f>Revenue!B489</f>
        <v>Aug</v>
      </c>
      <c r="C488" s="11" t="str">
        <f t="shared" si="49"/>
        <v>P0041|Aug</v>
      </c>
      <c r="D488" s="12">
        <f>Revenue!J489</f>
        <v>2139.5460000000003</v>
      </c>
      <c r="E488" s="13">
        <f>_xlfn.XLOOKUP($C488,ExpensesTbl[Key],ExpensesTbl[Total Operating Expenses])</f>
        <v>1920.7999999999997</v>
      </c>
      <c r="F488" s="13">
        <f t="shared" si="50"/>
        <v>218.74600000000055</v>
      </c>
      <c r="G488" s="11" t="str">
        <f>_xlfn.XLOOKUP($A488,PropertiesTbl[Property ID],PropertiesTbl[Property Name])</f>
        <v>Sierra Overlook</v>
      </c>
    </row>
    <row r="489" spans="1:7" x14ac:dyDescent="0.25">
      <c r="A489" s="10" t="str">
        <f>Revenue!A490</f>
        <v>P0041</v>
      </c>
      <c r="B489" s="10" t="str">
        <f>Revenue!B490</f>
        <v>Sep</v>
      </c>
      <c r="C489" s="11" t="str">
        <f t="shared" si="49"/>
        <v>P0041|Sep</v>
      </c>
      <c r="D489" s="12">
        <f>Revenue!J490</f>
        <v>1389.2517999999998</v>
      </c>
      <c r="E489" s="13">
        <f>_xlfn.XLOOKUP($C489,ExpensesTbl[Key],ExpensesTbl[Total Operating Expenses])</f>
        <v>832.07999999999947</v>
      </c>
      <c r="F489" s="13">
        <f t="shared" si="50"/>
        <v>557.1718000000003</v>
      </c>
      <c r="G489" s="11" t="str">
        <f>_xlfn.XLOOKUP($A489,PropertiesTbl[Property ID],PropertiesTbl[Property Name])</f>
        <v>Sierra Overlook</v>
      </c>
    </row>
    <row r="490" spans="1:7" x14ac:dyDescent="0.25">
      <c r="A490" s="10" t="str">
        <f>Revenue!A491</f>
        <v>P0041</v>
      </c>
      <c r="B490" s="10" t="str">
        <f>Revenue!B491</f>
        <v>Oct</v>
      </c>
      <c r="C490" s="11" t="str">
        <f t="shared" si="49"/>
        <v>P0041|Oct</v>
      </c>
      <c r="D490" s="12">
        <f>Revenue!J491</f>
        <v>1287.5375999999999</v>
      </c>
      <c r="E490" s="13">
        <f>_xlfn.XLOOKUP($C490,ExpensesTbl[Key],ExpensesTbl[Total Operating Expenses])</f>
        <v>772.29</v>
      </c>
      <c r="F490" s="13">
        <f t="shared" si="50"/>
        <v>515.24759999999992</v>
      </c>
      <c r="G490" s="11" t="str">
        <f>_xlfn.XLOOKUP($A490,PropertiesTbl[Property ID],PropertiesTbl[Property Name])</f>
        <v>Sierra Overlook</v>
      </c>
    </row>
    <row r="491" spans="1:7" x14ac:dyDescent="0.25">
      <c r="A491" s="10" t="str">
        <f>Revenue!A492</f>
        <v>P0041</v>
      </c>
      <c r="B491" s="10" t="str">
        <f>Revenue!B492</f>
        <v>Nov</v>
      </c>
      <c r="C491" s="11" t="str">
        <f t="shared" si="49"/>
        <v>P0041|Nov</v>
      </c>
      <c r="D491" s="12">
        <f>Revenue!J492</f>
        <v>1370.9187999999999</v>
      </c>
      <c r="E491" s="13">
        <f>_xlfn.XLOOKUP($C491,ExpensesTbl[Key],ExpensesTbl[Total Operating Expenses])</f>
        <v>698.82999999999936</v>
      </c>
      <c r="F491" s="13">
        <f t="shared" si="50"/>
        <v>672.08880000000056</v>
      </c>
      <c r="G491" s="11" t="str">
        <f>_xlfn.XLOOKUP($A491,PropertiesTbl[Property ID],PropertiesTbl[Property Name])</f>
        <v>Sierra Overlook</v>
      </c>
    </row>
    <row r="492" spans="1:7" x14ac:dyDescent="0.25">
      <c r="A492" s="10" t="str">
        <f>Revenue!A493</f>
        <v>P0041</v>
      </c>
      <c r="B492" s="10" t="str">
        <f>Revenue!B493</f>
        <v>Dec</v>
      </c>
      <c r="C492" s="11" t="str">
        <f t="shared" si="49"/>
        <v>P0041|Dec</v>
      </c>
      <c r="D492" s="12">
        <f>Revenue!J493</f>
        <v>4855.4465999999993</v>
      </c>
      <c r="E492" s="13">
        <f>_xlfn.XLOOKUP($C492,ExpensesTbl[Key],ExpensesTbl[Total Operating Expenses])</f>
        <v>1176.1399999999996</v>
      </c>
      <c r="F492" s="13">
        <f t="shared" si="50"/>
        <v>3679.3065999999999</v>
      </c>
      <c r="G492" s="11" t="str">
        <f>_xlfn.XLOOKUP($A492,PropertiesTbl[Property ID],PropertiesTbl[Property Name])</f>
        <v>Sierra Overlook</v>
      </c>
    </row>
    <row r="493" spans="1:7" x14ac:dyDescent="0.25">
      <c r="A493" s="10" t="str">
        <f>Revenue!A494</f>
        <v>P0041</v>
      </c>
      <c r="B493" s="10" t="str">
        <f>Revenue!B494</f>
        <v>Jan</v>
      </c>
      <c r="C493" s="11" t="str">
        <f t="shared" si="49"/>
        <v>P0041|Jan</v>
      </c>
      <c r="D493" s="12">
        <f>Revenue!J494</f>
        <v>4553.0200000000004</v>
      </c>
      <c r="E493" s="13">
        <f>_xlfn.XLOOKUP($C493,ExpensesTbl[Key],ExpensesTbl[Total Operating Expenses])</f>
        <v>1186.3500000000004</v>
      </c>
      <c r="F493" s="13">
        <f t="shared" si="50"/>
        <v>3366.67</v>
      </c>
      <c r="G493" s="11" t="str">
        <f>_xlfn.XLOOKUP($A493,PropertiesTbl[Property ID],PropertiesTbl[Property Name])</f>
        <v>Sierra Overlook</v>
      </c>
    </row>
    <row r="494" spans="1:7" x14ac:dyDescent="0.25">
      <c r="A494" s="10" t="str">
        <f>Revenue!A495</f>
        <v>P0041</v>
      </c>
      <c r="B494" s="10" t="str">
        <f>Revenue!B495</f>
        <v>Feb</v>
      </c>
      <c r="C494" s="11" t="str">
        <f t="shared" si="49"/>
        <v>P0041|Feb</v>
      </c>
      <c r="D494" s="12">
        <f>Revenue!J495</f>
        <v>3155.1449000000002</v>
      </c>
      <c r="E494" s="13">
        <f>_xlfn.XLOOKUP($C494,ExpensesTbl[Key],ExpensesTbl[Total Operating Expenses])</f>
        <v>969.31999999999971</v>
      </c>
      <c r="F494" s="13">
        <f t="shared" si="50"/>
        <v>2185.8249000000005</v>
      </c>
      <c r="G494" s="11" t="str">
        <f>_xlfn.XLOOKUP($A494,PropertiesTbl[Property ID],PropertiesTbl[Property Name])</f>
        <v>Sierra Overlook</v>
      </c>
    </row>
    <row r="495" spans="1:7" x14ac:dyDescent="0.25">
      <c r="A495" s="10" t="str">
        <f>Revenue!A496</f>
        <v>P0041</v>
      </c>
      <c r="B495" s="10" t="str">
        <f>Revenue!B496</f>
        <v>Mar</v>
      </c>
      <c r="C495" s="11" t="str">
        <f t="shared" si="49"/>
        <v>P0041|Mar</v>
      </c>
      <c r="D495" s="12">
        <f>Revenue!J496</f>
        <v>2921.8889999999997</v>
      </c>
      <c r="E495" s="13">
        <f>_xlfn.XLOOKUP($C495,ExpensesTbl[Key],ExpensesTbl[Total Operating Expenses])</f>
        <v>961.24999999999977</v>
      </c>
      <c r="F495" s="13">
        <f t="shared" si="50"/>
        <v>1960.6389999999999</v>
      </c>
      <c r="G495" s="11" t="str">
        <f>_xlfn.XLOOKUP($A495,PropertiesTbl[Property ID],PropertiesTbl[Property Name])</f>
        <v>Sierra Overlook</v>
      </c>
    </row>
    <row r="496" spans="1:7" x14ac:dyDescent="0.25">
      <c r="A496" s="10" t="str">
        <f>Revenue!A497</f>
        <v>P0042</v>
      </c>
      <c r="B496" s="10" t="str">
        <f>Revenue!B497</f>
        <v>Apr</v>
      </c>
      <c r="C496" s="11" t="str">
        <f t="shared" si="49"/>
        <v>P0042|Apr</v>
      </c>
      <c r="D496" s="12">
        <f>Revenue!J497</f>
        <v>516.96280000000002</v>
      </c>
      <c r="E496" s="13">
        <f>_xlfn.XLOOKUP($C496,ExpensesTbl[Key],ExpensesTbl[Total Operating Expenses])</f>
        <v>420.86000000000007</v>
      </c>
      <c r="F496" s="13">
        <f t="shared" si="50"/>
        <v>96.102799999999945</v>
      </c>
      <c r="G496" s="11" t="str">
        <f>_xlfn.XLOOKUP($A496,PropertiesTbl[Property ID],PropertiesTbl[Property Name])</f>
        <v>Summit House</v>
      </c>
    </row>
    <row r="497" spans="1:7" x14ac:dyDescent="0.25">
      <c r="A497" s="10" t="str">
        <f>Revenue!A498</f>
        <v>P0042</v>
      </c>
      <c r="B497" s="10" t="str">
        <f>Revenue!B498</f>
        <v>May</v>
      </c>
      <c r="C497" s="11" t="str">
        <f t="shared" si="49"/>
        <v>P0042|May</v>
      </c>
      <c r="D497" s="12">
        <f>Revenue!J498</f>
        <v>834.51300000000015</v>
      </c>
      <c r="E497" s="13">
        <f>_xlfn.XLOOKUP($C497,ExpensesTbl[Key],ExpensesTbl[Total Operating Expenses])</f>
        <v>740.32000000000028</v>
      </c>
      <c r="F497" s="13">
        <f t="shared" si="50"/>
        <v>94.19299999999987</v>
      </c>
      <c r="G497" s="11" t="str">
        <f>_xlfn.XLOOKUP($A497,PropertiesTbl[Property ID],PropertiesTbl[Property Name])</f>
        <v>Summit House</v>
      </c>
    </row>
    <row r="498" spans="1:7" x14ac:dyDescent="0.25">
      <c r="A498" s="10" t="str">
        <f>Revenue!A499</f>
        <v>P0042</v>
      </c>
      <c r="B498" s="10" t="str">
        <f>Revenue!B499</f>
        <v>Jun</v>
      </c>
      <c r="C498" s="11" t="str">
        <f t="shared" si="49"/>
        <v>P0042|Jun</v>
      </c>
      <c r="D498" s="12">
        <f>Revenue!J499</f>
        <v>898.18380000000002</v>
      </c>
      <c r="E498" s="13">
        <f>_xlfn.XLOOKUP($C498,ExpensesTbl[Key],ExpensesTbl[Total Operating Expenses])</f>
        <v>813.99000000000046</v>
      </c>
      <c r="F498" s="13">
        <f t="shared" si="50"/>
        <v>84.193799999999555</v>
      </c>
      <c r="G498" s="11" t="str">
        <f>_xlfn.XLOOKUP($A498,PropertiesTbl[Property ID],PropertiesTbl[Property Name])</f>
        <v>Summit House</v>
      </c>
    </row>
    <row r="499" spans="1:7" x14ac:dyDescent="0.25">
      <c r="A499" s="10" t="str">
        <f>Revenue!A500</f>
        <v>P0042</v>
      </c>
      <c r="B499" s="10" t="str">
        <f>Revenue!B500</f>
        <v>Jul</v>
      </c>
      <c r="C499" s="11" t="str">
        <f t="shared" si="49"/>
        <v>P0042|Jul</v>
      </c>
      <c r="D499" s="12">
        <f>Revenue!J500</f>
        <v>1329.3488</v>
      </c>
      <c r="E499" s="13">
        <f>_xlfn.XLOOKUP($C499,ExpensesTbl[Key],ExpensesTbl[Total Operating Expenses])</f>
        <v>1374.4799999999996</v>
      </c>
      <c r="F499" s="13">
        <f t="shared" si="50"/>
        <v>-45.131199999999581</v>
      </c>
      <c r="G499" s="11" t="str">
        <f>_xlfn.XLOOKUP($A499,PropertiesTbl[Property ID],PropertiesTbl[Property Name])</f>
        <v>Summit House</v>
      </c>
    </row>
    <row r="500" spans="1:7" x14ac:dyDescent="0.25">
      <c r="A500" s="10" t="str">
        <f>Revenue!A501</f>
        <v>P0042</v>
      </c>
      <c r="B500" s="10" t="str">
        <f>Revenue!B501</f>
        <v>Aug</v>
      </c>
      <c r="C500" s="11" t="str">
        <f t="shared" si="49"/>
        <v>P0042|Aug</v>
      </c>
      <c r="D500" s="12">
        <f>Revenue!J501</f>
        <v>1179.8136000000002</v>
      </c>
      <c r="E500" s="13">
        <f>_xlfn.XLOOKUP($C500,ExpensesTbl[Key],ExpensesTbl[Total Operating Expenses])</f>
        <v>1315.8299999999997</v>
      </c>
      <c r="F500" s="13">
        <f t="shared" si="50"/>
        <v>-136.01639999999952</v>
      </c>
      <c r="G500" s="11" t="str">
        <f>_xlfn.XLOOKUP($A500,PropertiesTbl[Property ID],PropertiesTbl[Property Name])</f>
        <v>Summit House</v>
      </c>
    </row>
    <row r="501" spans="1:7" x14ac:dyDescent="0.25">
      <c r="A501" s="10" t="str">
        <f>Revenue!A502</f>
        <v>P0042</v>
      </c>
      <c r="B501" s="10" t="str">
        <f>Revenue!B502</f>
        <v>Sep</v>
      </c>
      <c r="C501" s="11" t="str">
        <f t="shared" si="49"/>
        <v>P0042|Sep</v>
      </c>
      <c r="D501" s="12">
        <f>Revenue!J502</f>
        <v>916.69140000000004</v>
      </c>
      <c r="E501" s="13">
        <f>_xlfn.XLOOKUP($C501,ExpensesTbl[Key],ExpensesTbl[Total Operating Expenses])</f>
        <v>638.05999999999995</v>
      </c>
      <c r="F501" s="13">
        <f t="shared" si="50"/>
        <v>278.6314000000001</v>
      </c>
      <c r="G501" s="11" t="str">
        <f>_xlfn.XLOOKUP($A501,PropertiesTbl[Property ID],PropertiesTbl[Property Name])</f>
        <v>Summit House</v>
      </c>
    </row>
    <row r="502" spans="1:7" x14ac:dyDescent="0.25">
      <c r="A502" s="10" t="str">
        <f>Revenue!A503</f>
        <v>P0042</v>
      </c>
      <c r="B502" s="10" t="str">
        <f>Revenue!B503</f>
        <v>Oct</v>
      </c>
      <c r="C502" s="11" t="str">
        <f t="shared" si="49"/>
        <v>P0042|Oct</v>
      </c>
      <c r="D502" s="12">
        <f>Revenue!J503</f>
        <v>755.65199999999993</v>
      </c>
      <c r="E502" s="13">
        <f>_xlfn.XLOOKUP($C502,ExpensesTbl[Key],ExpensesTbl[Total Operating Expenses])</f>
        <v>624.11</v>
      </c>
      <c r="F502" s="13">
        <f t="shared" si="50"/>
        <v>131.54199999999992</v>
      </c>
      <c r="G502" s="11" t="str">
        <f>_xlfn.XLOOKUP($A502,PropertiesTbl[Property ID],PropertiesTbl[Property Name])</f>
        <v>Summit House</v>
      </c>
    </row>
    <row r="503" spans="1:7" x14ac:dyDescent="0.25">
      <c r="A503" s="10" t="str">
        <f>Revenue!A504</f>
        <v>P0042</v>
      </c>
      <c r="B503" s="10" t="str">
        <f>Revenue!B504</f>
        <v>Nov</v>
      </c>
      <c r="C503" s="11" t="str">
        <f t="shared" si="49"/>
        <v>P0042|Nov</v>
      </c>
      <c r="D503" s="12">
        <f>Revenue!J504</f>
        <v>902.78160000000003</v>
      </c>
      <c r="E503" s="13">
        <f>_xlfn.XLOOKUP($C503,ExpensesTbl[Key],ExpensesTbl[Total Operating Expenses])</f>
        <v>576.48999999999978</v>
      </c>
      <c r="F503" s="13">
        <f t="shared" si="50"/>
        <v>326.29160000000024</v>
      </c>
      <c r="G503" s="11" t="str">
        <f>_xlfn.XLOOKUP($A503,PropertiesTbl[Property ID],PropertiesTbl[Property Name])</f>
        <v>Summit House</v>
      </c>
    </row>
    <row r="504" spans="1:7" x14ac:dyDescent="0.25">
      <c r="A504" s="10" t="str">
        <f>Revenue!A505</f>
        <v>P0042</v>
      </c>
      <c r="B504" s="10" t="str">
        <f>Revenue!B505</f>
        <v>Dec</v>
      </c>
      <c r="C504" s="11" t="str">
        <f t="shared" si="49"/>
        <v>P0042|Dec</v>
      </c>
      <c r="D504" s="12">
        <f>Revenue!J505</f>
        <v>2804.8487999999998</v>
      </c>
      <c r="E504" s="13">
        <f>_xlfn.XLOOKUP($C504,ExpensesTbl[Key],ExpensesTbl[Total Operating Expenses])</f>
        <v>882.51</v>
      </c>
      <c r="F504" s="13">
        <f t="shared" si="50"/>
        <v>1922.3387999999998</v>
      </c>
      <c r="G504" s="11" t="str">
        <f>_xlfn.XLOOKUP($A504,PropertiesTbl[Property ID],PropertiesTbl[Property Name])</f>
        <v>Summit House</v>
      </c>
    </row>
    <row r="505" spans="1:7" x14ac:dyDescent="0.25">
      <c r="A505" s="10" t="str">
        <f>Revenue!A506</f>
        <v>P0042</v>
      </c>
      <c r="B505" s="10" t="str">
        <f>Revenue!B506</f>
        <v>Jan</v>
      </c>
      <c r="C505" s="11" t="str">
        <f t="shared" si="49"/>
        <v>P0042|Jan</v>
      </c>
      <c r="D505" s="12">
        <f>Revenue!J506</f>
        <v>2451.0690999999997</v>
      </c>
      <c r="E505" s="13">
        <f>_xlfn.XLOOKUP($C505,ExpensesTbl[Key],ExpensesTbl[Total Operating Expenses])</f>
        <v>784.00999999999976</v>
      </c>
      <c r="F505" s="13">
        <f t="shared" si="50"/>
        <v>1667.0590999999999</v>
      </c>
      <c r="G505" s="11" t="str">
        <f>_xlfn.XLOOKUP($A505,PropertiesTbl[Property ID],PropertiesTbl[Property Name])</f>
        <v>Summit House</v>
      </c>
    </row>
    <row r="506" spans="1:7" x14ac:dyDescent="0.25">
      <c r="A506" s="10" t="str">
        <f>Revenue!A507</f>
        <v>P0042</v>
      </c>
      <c r="B506" s="10" t="str">
        <f>Revenue!B507</f>
        <v>Feb</v>
      </c>
      <c r="C506" s="11" t="str">
        <f t="shared" si="49"/>
        <v>P0042|Feb</v>
      </c>
      <c r="D506" s="12">
        <f>Revenue!J507</f>
        <v>2135.1206999999999</v>
      </c>
      <c r="E506" s="13">
        <f>_xlfn.XLOOKUP($C506,ExpensesTbl[Key],ExpensesTbl[Total Operating Expenses])</f>
        <v>792.16000000000031</v>
      </c>
      <c r="F506" s="13">
        <f t="shared" si="50"/>
        <v>1342.9606999999996</v>
      </c>
      <c r="G506" s="11" t="str">
        <f>_xlfn.XLOOKUP($A506,PropertiesTbl[Property ID],PropertiesTbl[Property Name])</f>
        <v>Summit House</v>
      </c>
    </row>
    <row r="507" spans="1:7" x14ac:dyDescent="0.25">
      <c r="A507" s="10" t="str">
        <f>Revenue!A508</f>
        <v>P0042</v>
      </c>
      <c r="B507" s="10" t="str">
        <f>Revenue!B508</f>
        <v>Mar</v>
      </c>
      <c r="C507" s="11" t="str">
        <f t="shared" si="49"/>
        <v>P0042|Mar</v>
      </c>
      <c r="D507" s="12">
        <f>Revenue!J508</f>
        <v>1944.2149999999999</v>
      </c>
      <c r="E507" s="13">
        <f>_xlfn.XLOOKUP($C507,ExpensesTbl[Key],ExpensesTbl[Total Operating Expenses])</f>
        <v>774.94000000000017</v>
      </c>
      <c r="F507" s="13">
        <f t="shared" si="50"/>
        <v>1169.2749999999996</v>
      </c>
      <c r="G507" s="11" t="str">
        <f>_xlfn.XLOOKUP($A507,PropertiesTbl[Property ID],PropertiesTbl[Property Name])</f>
        <v>Summit House</v>
      </c>
    </row>
    <row r="508" spans="1:7" x14ac:dyDescent="0.25">
      <c r="A508" s="10" t="str">
        <f>Revenue!A509</f>
        <v>P0043</v>
      </c>
      <c r="B508" s="10" t="str">
        <f>Revenue!B509</f>
        <v>Apr</v>
      </c>
      <c r="C508" s="11" t="str">
        <f t="shared" si="49"/>
        <v>P0043|Apr</v>
      </c>
      <c r="D508" s="12">
        <f>Revenue!J509</f>
        <v>1263.3652</v>
      </c>
      <c r="E508" s="13">
        <f>_xlfn.XLOOKUP($C508,ExpensesTbl[Key],ExpensesTbl[Total Operating Expenses])</f>
        <v>629.01000000000022</v>
      </c>
      <c r="F508" s="13">
        <f t="shared" si="50"/>
        <v>634.35519999999974</v>
      </c>
      <c r="G508" s="11" t="str">
        <f>_xlfn.XLOOKUP($A508,PropertiesTbl[Property ID],PropertiesTbl[Property Name])</f>
        <v>Timber Hollow</v>
      </c>
    </row>
    <row r="509" spans="1:7" x14ac:dyDescent="0.25">
      <c r="A509" s="10" t="str">
        <f>Revenue!A510</f>
        <v>P0043</v>
      </c>
      <c r="B509" s="10" t="str">
        <f>Revenue!B510</f>
        <v>May</v>
      </c>
      <c r="C509" s="11" t="str">
        <f t="shared" si="49"/>
        <v>P0043|May</v>
      </c>
      <c r="D509" s="12">
        <f>Revenue!J510</f>
        <v>1209.0839999999998</v>
      </c>
      <c r="E509" s="13">
        <f>_xlfn.XLOOKUP($C509,ExpensesTbl[Key],ExpensesTbl[Total Operating Expenses])</f>
        <v>984.68999999999994</v>
      </c>
      <c r="F509" s="13">
        <f t="shared" si="50"/>
        <v>224.39399999999989</v>
      </c>
      <c r="G509" s="11" t="str">
        <f>_xlfn.XLOOKUP($A509,PropertiesTbl[Property ID],PropertiesTbl[Property Name])</f>
        <v>Timber Hollow</v>
      </c>
    </row>
    <row r="510" spans="1:7" x14ac:dyDescent="0.25">
      <c r="A510" s="10" t="str">
        <f>Revenue!A511</f>
        <v>P0043</v>
      </c>
      <c r="B510" s="10" t="str">
        <f>Revenue!B511</f>
        <v>Jun</v>
      </c>
      <c r="C510" s="11" t="str">
        <f t="shared" si="49"/>
        <v>P0043|Jun</v>
      </c>
      <c r="D510" s="12">
        <f>Revenue!J511</f>
        <v>1675.4988000000001</v>
      </c>
      <c r="E510" s="13">
        <f>_xlfn.XLOOKUP($C510,ExpensesTbl[Key],ExpensesTbl[Total Operating Expenses])</f>
        <v>1073.1599999999994</v>
      </c>
      <c r="F510" s="13">
        <f t="shared" si="50"/>
        <v>602.33880000000067</v>
      </c>
      <c r="G510" s="11" t="str">
        <f>_xlfn.XLOOKUP($A510,PropertiesTbl[Property ID],PropertiesTbl[Property Name])</f>
        <v>Timber Hollow</v>
      </c>
    </row>
    <row r="511" spans="1:7" x14ac:dyDescent="0.25">
      <c r="A511" s="10" t="str">
        <f>Revenue!A512</f>
        <v>P0043</v>
      </c>
      <c r="B511" s="10" t="str">
        <f>Revenue!B512</f>
        <v>Jul</v>
      </c>
      <c r="C511" s="11" t="str">
        <f t="shared" si="49"/>
        <v>P0043|Jul</v>
      </c>
      <c r="D511" s="12">
        <f>Revenue!J512</f>
        <v>2292.9223999999999</v>
      </c>
      <c r="E511" s="13">
        <f>_xlfn.XLOOKUP($C511,ExpensesTbl[Key],ExpensesTbl[Total Operating Expenses])</f>
        <v>2030.4799999999996</v>
      </c>
      <c r="F511" s="13">
        <f t="shared" si="50"/>
        <v>262.44240000000036</v>
      </c>
      <c r="G511" s="11" t="str">
        <f>_xlfn.XLOOKUP($A511,PropertiesTbl[Property ID],PropertiesTbl[Property Name])</f>
        <v>Timber Hollow</v>
      </c>
    </row>
    <row r="512" spans="1:7" x14ac:dyDescent="0.25">
      <c r="A512" s="10" t="str">
        <f>Revenue!A513</f>
        <v>P0043</v>
      </c>
      <c r="B512" s="10" t="str">
        <f>Revenue!B513</f>
        <v>Aug</v>
      </c>
      <c r="C512" s="11" t="str">
        <f t="shared" si="49"/>
        <v>P0043|Aug</v>
      </c>
      <c r="D512" s="12">
        <f>Revenue!J513</f>
        <v>2259.7386999999999</v>
      </c>
      <c r="E512" s="13">
        <f>_xlfn.XLOOKUP($C512,ExpensesTbl[Key],ExpensesTbl[Total Operating Expenses])</f>
        <v>1904.9700000000003</v>
      </c>
      <c r="F512" s="13">
        <f t="shared" si="50"/>
        <v>354.76869999999963</v>
      </c>
      <c r="G512" s="11" t="str">
        <f>_xlfn.XLOOKUP($A512,PropertiesTbl[Property ID],PropertiesTbl[Property Name])</f>
        <v>Timber Hollow</v>
      </c>
    </row>
    <row r="513" spans="1:7" x14ac:dyDescent="0.25">
      <c r="A513" s="10" t="str">
        <f>Revenue!A514</f>
        <v>P0043</v>
      </c>
      <c r="B513" s="10" t="str">
        <f>Revenue!B514</f>
        <v>Sep</v>
      </c>
      <c r="C513" s="11" t="str">
        <f t="shared" si="49"/>
        <v>P0043|Sep</v>
      </c>
      <c r="D513" s="12">
        <f>Revenue!J514</f>
        <v>1240.4829</v>
      </c>
      <c r="E513" s="13">
        <f>_xlfn.XLOOKUP($C513,ExpensesTbl[Key],ExpensesTbl[Total Operating Expenses])</f>
        <v>838.00000000000045</v>
      </c>
      <c r="F513" s="13">
        <f t="shared" si="50"/>
        <v>402.48289999999952</v>
      </c>
      <c r="G513" s="11" t="str">
        <f>_xlfn.XLOOKUP($A513,PropertiesTbl[Property ID],PropertiesTbl[Property Name])</f>
        <v>Timber Hollow</v>
      </c>
    </row>
    <row r="514" spans="1:7" x14ac:dyDescent="0.25">
      <c r="A514" s="10" t="str">
        <f>Revenue!A515</f>
        <v>P0043</v>
      </c>
      <c r="B514" s="10" t="str">
        <f>Revenue!B515</f>
        <v>Oct</v>
      </c>
      <c r="C514" s="11" t="str">
        <f t="shared" si="49"/>
        <v>P0043|Oct</v>
      </c>
      <c r="D514" s="12">
        <f>Revenue!J515</f>
        <v>1290.5931</v>
      </c>
      <c r="E514" s="13">
        <f>_xlfn.XLOOKUP($C514,ExpensesTbl[Key],ExpensesTbl[Total Operating Expenses])</f>
        <v>775.42999999999984</v>
      </c>
      <c r="F514" s="13">
        <f t="shared" si="50"/>
        <v>515.16310000000021</v>
      </c>
      <c r="G514" s="11" t="str">
        <f>_xlfn.XLOOKUP($A514,PropertiesTbl[Property ID],PropertiesTbl[Property Name])</f>
        <v>Timber Hollow</v>
      </c>
    </row>
    <row r="515" spans="1:7" x14ac:dyDescent="0.25">
      <c r="A515" s="10" t="str">
        <f>Revenue!A516</f>
        <v>P0043</v>
      </c>
      <c r="B515" s="10" t="str">
        <f>Revenue!B516</f>
        <v>Nov</v>
      </c>
      <c r="C515" s="11" t="str">
        <f t="shared" si="49"/>
        <v>P0043|Nov</v>
      </c>
      <c r="D515" s="12">
        <f>Revenue!J516</f>
        <v>1386.7395000000001</v>
      </c>
      <c r="E515" s="13">
        <f>_xlfn.XLOOKUP($C515,ExpensesTbl[Key],ExpensesTbl[Total Operating Expenses])</f>
        <v>685.5599999999996</v>
      </c>
      <c r="F515" s="13">
        <f t="shared" si="50"/>
        <v>701.17950000000053</v>
      </c>
      <c r="G515" s="11" t="str">
        <f>_xlfn.XLOOKUP($A515,PropertiesTbl[Property ID],PropertiesTbl[Property Name])</f>
        <v>Timber Hollow</v>
      </c>
    </row>
    <row r="516" spans="1:7" x14ac:dyDescent="0.25">
      <c r="A516" s="10" t="str">
        <f>Revenue!A517</f>
        <v>P0043</v>
      </c>
      <c r="B516" s="10" t="str">
        <f>Revenue!B517</f>
        <v>Dec</v>
      </c>
      <c r="C516" s="11" t="str">
        <f t="shared" si="49"/>
        <v>P0043|Dec</v>
      </c>
      <c r="D516" s="12">
        <f>Revenue!J517</f>
        <v>4544.6295</v>
      </c>
      <c r="E516" s="13">
        <f>_xlfn.XLOOKUP($C516,ExpensesTbl[Key],ExpensesTbl[Total Operating Expenses])</f>
        <v>1191.7300000000002</v>
      </c>
      <c r="F516" s="13">
        <f t="shared" si="50"/>
        <v>3352.8994999999995</v>
      </c>
      <c r="G516" s="11" t="str">
        <f>_xlfn.XLOOKUP($A516,PropertiesTbl[Property ID],PropertiesTbl[Property Name])</f>
        <v>Timber Hollow</v>
      </c>
    </row>
    <row r="517" spans="1:7" x14ac:dyDescent="0.25">
      <c r="A517" s="10" t="str">
        <f>Revenue!A518</f>
        <v>P0043</v>
      </c>
      <c r="B517" s="10" t="str">
        <f>Revenue!B518</f>
        <v>Jan</v>
      </c>
      <c r="C517" s="11" t="str">
        <f t="shared" ref="C517:C580" si="51">A517&amp;"|"&amp;B517</f>
        <v>P0043|Jan</v>
      </c>
      <c r="D517" s="12">
        <f>Revenue!J518</f>
        <v>4480.4640000000009</v>
      </c>
      <c r="E517" s="13">
        <f>_xlfn.XLOOKUP($C517,ExpensesTbl[Key],ExpensesTbl[Total Operating Expenses])</f>
        <v>1183.5200000000004</v>
      </c>
      <c r="F517" s="13">
        <f t="shared" ref="F517:F580" si="52">D517-E517</f>
        <v>3296.9440000000004</v>
      </c>
      <c r="G517" s="11" t="str">
        <f>_xlfn.XLOOKUP($A517,PropertiesTbl[Property ID],PropertiesTbl[Property Name])</f>
        <v>Timber Hollow</v>
      </c>
    </row>
    <row r="518" spans="1:7" x14ac:dyDescent="0.25">
      <c r="A518" s="10" t="str">
        <f>Revenue!A519</f>
        <v>P0043</v>
      </c>
      <c r="B518" s="10" t="str">
        <f>Revenue!B519</f>
        <v>Feb</v>
      </c>
      <c r="C518" s="11" t="str">
        <f t="shared" si="51"/>
        <v>P0043|Feb</v>
      </c>
      <c r="D518" s="12">
        <f>Revenue!J519</f>
        <v>3488.6592000000001</v>
      </c>
      <c r="E518" s="13">
        <f>_xlfn.XLOOKUP($C518,ExpensesTbl[Key],ExpensesTbl[Total Operating Expenses])</f>
        <v>1075.2199999999998</v>
      </c>
      <c r="F518" s="13">
        <f t="shared" si="52"/>
        <v>2413.4392000000003</v>
      </c>
      <c r="G518" s="11" t="str">
        <f>_xlfn.XLOOKUP($A518,PropertiesTbl[Property ID],PropertiesTbl[Property Name])</f>
        <v>Timber Hollow</v>
      </c>
    </row>
    <row r="519" spans="1:7" x14ac:dyDescent="0.25">
      <c r="A519" s="10" t="str">
        <f>Revenue!A520</f>
        <v>P0043</v>
      </c>
      <c r="B519" s="10" t="str">
        <f>Revenue!B520</f>
        <v>Mar</v>
      </c>
      <c r="C519" s="11" t="str">
        <f t="shared" si="51"/>
        <v>P0043|Mar</v>
      </c>
      <c r="D519" s="12">
        <f>Revenue!J520</f>
        <v>2879.3448000000003</v>
      </c>
      <c r="E519" s="13">
        <f>_xlfn.XLOOKUP($C519,ExpensesTbl[Key],ExpensesTbl[Total Operating Expenses])</f>
        <v>972.85000000000014</v>
      </c>
      <c r="F519" s="13">
        <f t="shared" si="52"/>
        <v>1906.4948000000002</v>
      </c>
      <c r="G519" s="11" t="str">
        <f>_xlfn.XLOOKUP($A519,PropertiesTbl[Property ID],PropertiesTbl[Property Name])</f>
        <v>Timber Hollow</v>
      </c>
    </row>
    <row r="520" spans="1:7" x14ac:dyDescent="0.25">
      <c r="A520" s="10" t="str">
        <f>Revenue!A521</f>
        <v>P0044</v>
      </c>
      <c r="B520" s="10" t="str">
        <f>Revenue!B521</f>
        <v>Apr</v>
      </c>
      <c r="C520" s="11" t="str">
        <f t="shared" si="51"/>
        <v>P0044|Apr</v>
      </c>
      <c r="D520" s="12">
        <f>Revenue!J521</f>
        <v>921.34739999999999</v>
      </c>
      <c r="E520" s="13">
        <f>_xlfn.XLOOKUP($C520,ExpensesTbl[Key],ExpensesTbl[Total Operating Expenses])</f>
        <v>533.35999999999945</v>
      </c>
      <c r="F520" s="13">
        <f t="shared" si="52"/>
        <v>387.98740000000055</v>
      </c>
      <c r="G520" s="11" t="str">
        <f>_xlfn.XLOOKUP($A520,PropertiesTbl[Property ID],PropertiesTbl[Property Name])</f>
        <v>Ridge Lodge</v>
      </c>
    </row>
    <row r="521" spans="1:7" x14ac:dyDescent="0.25">
      <c r="A521" s="10" t="str">
        <f>Revenue!A522</f>
        <v>P0044</v>
      </c>
      <c r="B521" s="10" t="str">
        <f>Revenue!B522</f>
        <v>May</v>
      </c>
      <c r="C521" s="11" t="str">
        <f t="shared" si="51"/>
        <v>P0044|May</v>
      </c>
      <c r="D521" s="12">
        <f>Revenue!J522</f>
        <v>1129.5579</v>
      </c>
      <c r="E521" s="13">
        <f>_xlfn.XLOOKUP($C521,ExpensesTbl[Key],ExpensesTbl[Total Operating Expenses])</f>
        <v>737.79</v>
      </c>
      <c r="F521" s="13">
        <f t="shared" si="52"/>
        <v>391.76790000000005</v>
      </c>
      <c r="G521" s="11" t="str">
        <f>_xlfn.XLOOKUP($A521,PropertiesTbl[Property ID],PropertiesTbl[Property Name])</f>
        <v>Ridge Lodge</v>
      </c>
    </row>
    <row r="522" spans="1:7" x14ac:dyDescent="0.25">
      <c r="A522" s="10" t="str">
        <f>Revenue!A523</f>
        <v>P0044</v>
      </c>
      <c r="B522" s="10" t="str">
        <f>Revenue!B523</f>
        <v>Jun</v>
      </c>
      <c r="C522" s="11" t="str">
        <f t="shared" si="51"/>
        <v>P0044|Jun</v>
      </c>
      <c r="D522" s="12">
        <f>Revenue!J523</f>
        <v>1272.6232</v>
      </c>
      <c r="E522" s="13">
        <f>_xlfn.XLOOKUP($C522,ExpensesTbl[Key],ExpensesTbl[Total Operating Expenses])</f>
        <v>805.48</v>
      </c>
      <c r="F522" s="13">
        <f t="shared" si="52"/>
        <v>467.14319999999998</v>
      </c>
      <c r="G522" s="11" t="str">
        <f>_xlfn.XLOOKUP($A522,PropertiesTbl[Property ID],PropertiesTbl[Property Name])</f>
        <v>Ridge Lodge</v>
      </c>
    </row>
    <row r="523" spans="1:7" x14ac:dyDescent="0.25">
      <c r="A523" s="10" t="str">
        <f>Revenue!A524</f>
        <v>P0044</v>
      </c>
      <c r="B523" s="10" t="str">
        <f>Revenue!B524</f>
        <v>Jul</v>
      </c>
      <c r="C523" s="11" t="str">
        <f t="shared" si="51"/>
        <v>P0044|Jul</v>
      </c>
      <c r="D523" s="12">
        <f>Revenue!J524</f>
        <v>1963.0219999999999</v>
      </c>
      <c r="E523" s="13">
        <f>_xlfn.XLOOKUP($C523,ExpensesTbl[Key],ExpensesTbl[Total Operating Expenses])</f>
        <v>1443.97</v>
      </c>
      <c r="F523" s="13">
        <f t="shared" si="52"/>
        <v>519.05199999999991</v>
      </c>
      <c r="G523" s="11" t="str">
        <f>_xlfn.XLOOKUP($A523,PropertiesTbl[Property ID],PropertiesTbl[Property Name])</f>
        <v>Ridge Lodge</v>
      </c>
    </row>
    <row r="524" spans="1:7" x14ac:dyDescent="0.25">
      <c r="A524" s="10" t="str">
        <f>Revenue!A525</f>
        <v>P0044</v>
      </c>
      <c r="B524" s="10" t="str">
        <f>Revenue!B525</f>
        <v>Aug</v>
      </c>
      <c r="C524" s="11" t="str">
        <f t="shared" si="51"/>
        <v>P0044|Aug</v>
      </c>
      <c r="D524" s="12">
        <f>Revenue!J525</f>
        <v>1913.4549999999999</v>
      </c>
      <c r="E524" s="13">
        <f>_xlfn.XLOOKUP($C524,ExpensesTbl[Key],ExpensesTbl[Total Operating Expenses])</f>
        <v>1381.0799999999995</v>
      </c>
      <c r="F524" s="13">
        <f t="shared" si="52"/>
        <v>532.37500000000045</v>
      </c>
      <c r="G524" s="11" t="str">
        <f>_xlfn.XLOOKUP($A524,PropertiesTbl[Property ID],PropertiesTbl[Property Name])</f>
        <v>Ridge Lodge</v>
      </c>
    </row>
    <row r="525" spans="1:7" x14ac:dyDescent="0.25">
      <c r="A525" s="10" t="str">
        <f>Revenue!A526</f>
        <v>P0044</v>
      </c>
      <c r="B525" s="10" t="str">
        <f>Revenue!B526</f>
        <v>Sep</v>
      </c>
      <c r="C525" s="11" t="str">
        <f t="shared" si="51"/>
        <v>P0044|Sep</v>
      </c>
      <c r="D525" s="12">
        <f>Revenue!J526</f>
        <v>1222.9883000000002</v>
      </c>
      <c r="E525" s="13">
        <f>_xlfn.XLOOKUP($C525,ExpensesTbl[Key],ExpensesTbl[Total Operating Expenses])</f>
        <v>656.29999999999961</v>
      </c>
      <c r="F525" s="13">
        <f t="shared" si="52"/>
        <v>566.68830000000059</v>
      </c>
      <c r="G525" s="11" t="str">
        <f>_xlfn.XLOOKUP($A525,PropertiesTbl[Property ID],PropertiesTbl[Property Name])</f>
        <v>Ridge Lodge</v>
      </c>
    </row>
    <row r="526" spans="1:7" x14ac:dyDescent="0.25">
      <c r="A526" s="10" t="str">
        <f>Revenue!A527</f>
        <v>P0044</v>
      </c>
      <c r="B526" s="10" t="str">
        <f>Revenue!B527</f>
        <v>Oct</v>
      </c>
      <c r="C526" s="11" t="str">
        <f t="shared" si="51"/>
        <v>P0044|Oct</v>
      </c>
      <c r="D526" s="12">
        <f>Revenue!J527</f>
        <v>1022.4407999999999</v>
      </c>
      <c r="E526" s="13">
        <f>_xlfn.XLOOKUP($C526,ExpensesTbl[Key],ExpensesTbl[Total Operating Expenses])</f>
        <v>600.87000000000012</v>
      </c>
      <c r="F526" s="13">
        <f t="shared" si="52"/>
        <v>421.57079999999974</v>
      </c>
      <c r="G526" s="11" t="str">
        <f>_xlfn.XLOOKUP($A526,PropertiesTbl[Property ID],PropertiesTbl[Property Name])</f>
        <v>Ridge Lodge</v>
      </c>
    </row>
    <row r="527" spans="1:7" x14ac:dyDescent="0.25">
      <c r="A527" s="10" t="str">
        <f>Revenue!A528</f>
        <v>P0044</v>
      </c>
      <c r="B527" s="10" t="str">
        <f>Revenue!B528</f>
        <v>Nov</v>
      </c>
      <c r="C527" s="11" t="str">
        <f t="shared" si="51"/>
        <v>P0044|Nov</v>
      </c>
      <c r="D527" s="12">
        <f>Revenue!J528</f>
        <v>1130.2854</v>
      </c>
      <c r="E527" s="13">
        <f>_xlfn.XLOOKUP($C527,ExpensesTbl[Key],ExpensesTbl[Total Operating Expenses])</f>
        <v>571.96000000000015</v>
      </c>
      <c r="F527" s="13">
        <f t="shared" si="52"/>
        <v>558.32539999999983</v>
      </c>
      <c r="G527" s="11" t="str">
        <f>_xlfn.XLOOKUP($A527,PropertiesTbl[Property ID],PropertiesTbl[Property Name])</f>
        <v>Ridge Lodge</v>
      </c>
    </row>
    <row r="528" spans="1:7" x14ac:dyDescent="0.25">
      <c r="A528" s="10" t="str">
        <f>Revenue!A529</f>
        <v>P0044</v>
      </c>
      <c r="B528" s="10" t="str">
        <f>Revenue!B529</f>
        <v>Dec</v>
      </c>
      <c r="C528" s="11" t="str">
        <f t="shared" si="51"/>
        <v>P0044|Dec</v>
      </c>
      <c r="D528" s="12">
        <f>Revenue!J529</f>
        <v>3813.0280000000002</v>
      </c>
      <c r="E528" s="13">
        <f>_xlfn.XLOOKUP($C528,ExpensesTbl[Key],ExpensesTbl[Total Operating Expenses])</f>
        <v>868.76999999999987</v>
      </c>
      <c r="F528" s="13">
        <f t="shared" si="52"/>
        <v>2944.2580000000003</v>
      </c>
      <c r="G528" s="11" t="str">
        <f>_xlfn.XLOOKUP($A528,PropertiesTbl[Property ID],PropertiesTbl[Property Name])</f>
        <v>Ridge Lodge</v>
      </c>
    </row>
    <row r="529" spans="1:7" x14ac:dyDescent="0.25">
      <c r="A529" s="10" t="str">
        <f>Revenue!A530</f>
        <v>P0044</v>
      </c>
      <c r="B529" s="10" t="str">
        <f>Revenue!B530</f>
        <v>Jan</v>
      </c>
      <c r="C529" s="11" t="str">
        <f t="shared" si="51"/>
        <v>P0044|Jan</v>
      </c>
      <c r="D529" s="12">
        <f>Revenue!J530</f>
        <v>3621.1037999999999</v>
      </c>
      <c r="E529" s="13">
        <f>_xlfn.XLOOKUP($C529,ExpensesTbl[Key],ExpensesTbl[Total Operating Expenses])</f>
        <v>872.72</v>
      </c>
      <c r="F529" s="13">
        <f t="shared" si="52"/>
        <v>2748.3837999999996</v>
      </c>
      <c r="G529" s="11" t="str">
        <f>_xlfn.XLOOKUP($A529,PropertiesTbl[Property ID],PropertiesTbl[Property Name])</f>
        <v>Ridge Lodge</v>
      </c>
    </row>
    <row r="530" spans="1:7" x14ac:dyDescent="0.25">
      <c r="A530" s="10" t="str">
        <f>Revenue!A531</f>
        <v>P0044</v>
      </c>
      <c r="B530" s="10" t="str">
        <f>Revenue!B531</f>
        <v>Feb</v>
      </c>
      <c r="C530" s="11" t="str">
        <f t="shared" si="51"/>
        <v>P0044|Feb</v>
      </c>
      <c r="D530" s="12">
        <f>Revenue!J531</f>
        <v>2870.1866999999997</v>
      </c>
      <c r="E530" s="13">
        <f>_xlfn.XLOOKUP($C530,ExpensesTbl[Key],ExpensesTbl[Total Operating Expenses])</f>
        <v>784.88000000000011</v>
      </c>
      <c r="F530" s="13">
        <f t="shared" si="52"/>
        <v>2085.3066999999996</v>
      </c>
      <c r="G530" s="11" t="str">
        <f>_xlfn.XLOOKUP($A530,PropertiesTbl[Property ID],PropertiesTbl[Property Name])</f>
        <v>Ridge Lodge</v>
      </c>
    </row>
    <row r="531" spans="1:7" x14ac:dyDescent="0.25">
      <c r="A531" s="10" t="str">
        <f>Revenue!A532</f>
        <v>P0044</v>
      </c>
      <c r="B531" s="10" t="str">
        <f>Revenue!B532</f>
        <v>Mar</v>
      </c>
      <c r="C531" s="11" t="str">
        <f t="shared" si="51"/>
        <v>P0044|Mar</v>
      </c>
      <c r="D531" s="12">
        <f>Revenue!J532</f>
        <v>2500.8980000000001</v>
      </c>
      <c r="E531" s="13">
        <f>_xlfn.XLOOKUP($C531,ExpensesTbl[Key],ExpensesTbl[Total Operating Expenses])</f>
        <v>773.44000000000017</v>
      </c>
      <c r="F531" s="13">
        <f t="shared" si="52"/>
        <v>1727.4580000000001</v>
      </c>
      <c r="G531" s="11" t="str">
        <f>_xlfn.XLOOKUP($A531,PropertiesTbl[Property ID],PropertiesTbl[Property Name])</f>
        <v>Ridge Lodge</v>
      </c>
    </row>
    <row r="532" spans="1:7" x14ac:dyDescent="0.25">
      <c r="A532" s="10" t="str">
        <f>Revenue!A533</f>
        <v>P0045</v>
      </c>
      <c r="B532" s="10" t="str">
        <f>Revenue!B533</f>
        <v>Apr</v>
      </c>
      <c r="C532" s="11" t="str">
        <f t="shared" si="51"/>
        <v>P0045|Apr</v>
      </c>
      <c r="D532" s="12">
        <f>Revenue!J533</f>
        <v>1003.1044999999999</v>
      </c>
      <c r="E532" s="13">
        <f>_xlfn.XLOOKUP($C532,ExpensesTbl[Key],ExpensesTbl[Total Operating Expenses])</f>
        <v>655.83000000000038</v>
      </c>
      <c r="F532" s="13">
        <f t="shared" si="52"/>
        <v>347.27449999999953</v>
      </c>
      <c r="G532" s="11" t="str">
        <f>_xlfn.XLOOKUP($A532,PropertiesTbl[Property ID],PropertiesTbl[Property Name])</f>
        <v>Golden Cabin</v>
      </c>
    </row>
    <row r="533" spans="1:7" x14ac:dyDescent="0.25">
      <c r="A533" s="10" t="str">
        <f>Revenue!A534</f>
        <v>P0045</v>
      </c>
      <c r="B533" s="10" t="str">
        <f>Revenue!B534</f>
        <v>May</v>
      </c>
      <c r="C533" s="11" t="str">
        <f t="shared" si="51"/>
        <v>P0045|May</v>
      </c>
      <c r="D533" s="12">
        <f>Revenue!J534</f>
        <v>1211.2955999999999</v>
      </c>
      <c r="E533" s="13">
        <f>_xlfn.XLOOKUP($C533,ExpensesTbl[Key],ExpensesTbl[Total Operating Expenses])</f>
        <v>966.77000000000032</v>
      </c>
      <c r="F533" s="13">
        <f t="shared" si="52"/>
        <v>244.5255999999996</v>
      </c>
      <c r="G533" s="11" t="str">
        <f>_xlfn.XLOOKUP($A533,PropertiesTbl[Property ID],PropertiesTbl[Property Name])</f>
        <v>Golden Cabin</v>
      </c>
    </row>
    <row r="534" spans="1:7" x14ac:dyDescent="0.25">
      <c r="A534" s="10" t="str">
        <f>Revenue!A535</f>
        <v>P0045</v>
      </c>
      <c r="B534" s="10" t="str">
        <f>Revenue!B535</f>
        <v>Jun</v>
      </c>
      <c r="C534" s="11" t="str">
        <f t="shared" si="51"/>
        <v>P0045|Jun</v>
      </c>
      <c r="D534" s="12">
        <f>Revenue!J535</f>
        <v>1371.5978</v>
      </c>
      <c r="E534" s="13">
        <f>_xlfn.XLOOKUP($C534,ExpensesTbl[Key],ExpensesTbl[Total Operating Expenses])</f>
        <v>1056.4999999999998</v>
      </c>
      <c r="F534" s="13">
        <f t="shared" si="52"/>
        <v>315.09780000000023</v>
      </c>
      <c r="G534" s="11" t="str">
        <f>_xlfn.XLOOKUP($A534,PropertiesTbl[Property ID],PropertiesTbl[Property Name])</f>
        <v>Golden Cabin</v>
      </c>
    </row>
    <row r="535" spans="1:7" x14ac:dyDescent="0.25">
      <c r="A535" s="10" t="str">
        <f>Revenue!A536</f>
        <v>P0045</v>
      </c>
      <c r="B535" s="10" t="str">
        <f>Revenue!B536</f>
        <v>Jul</v>
      </c>
      <c r="C535" s="11" t="str">
        <f t="shared" si="51"/>
        <v>P0045|Jul</v>
      </c>
      <c r="D535" s="12">
        <f>Revenue!J536</f>
        <v>2290.672</v>
      </c>
      <c r="E535" s="13">
        <f>_xlfn.XLOOKUP($C535,ExpensesTbl[Key],ExpensesTbl[Total Operating Expenses])</f>
        <v>2017.3200000000006</v>
      </c>
      <c r="F535" s="13">
        <f t="shared" si="52"/>
        <v>273.35199999999941</v>
      </c>
      <c r="G535" s="11" t="str">
        <f>_xlfn.XLOOKUP($A535,PropertiesTbl[Property ID],PropertiesTbl[Property Name])</f>
        <v>Golden Cabin</v>
      </c>
    </row>
    <row r="536" spans="1:7" x14ac:dyDescent="0.25">
      <c r="A536" s="10" t="str">
        <f>Revenue!A537</f>
        <v>P0045</v>
      </c>
      <c r="B536" s="10" t="str">
        <f>Revenue!B537</f>
        <v>Aug</v>
      </c>
      <c r="C536" s="11" t="str">
        <f t="shared" si="51"/>
        <v>P0045|Aug</v>
      </c>
      <c r="D536" s="12">
        <f>Revenue!J537</f>
        <v>2262.5420000000004</v>
      </c>
      <c r="E536" s="13">
        <f>_xlfn.XLOOKUP($C536,ExpensesTbl[Key],ExpensesTbl[Total Operating Expenses])</f>
        <v>1900.5100000000007</v>
      </c>
      <c r="F536" s="13">
        <f t="shared" si="52"/>
        <v>362.0319999999997</v>
      </c>
      <c r="G536" s="11" t="str">
        <f>_xlfn.XLOOKUP($A536,PropertiesTbl[Property ID],PropertiesTbl[Property Name])</f>
        <v>Golden Cabin</v>
      </c>
    </row>
    <row r="537" spans="1:7" x14ac:dyDescent="0.25">
      <c r="A537" s="10" t="str">
        <f>Revenue!A538</f>
        <v>P0045</v>
      </c>
      <c r="B537" s="10" t="str">
        <f>Revenue!B538</f>
        <v>Sep</v>
      </c>
      <c r="C537" s="11" t="str">
        <f t="shared" si="51"/>
        <v>P0045|Sep</v>
      </c>
      <c r="D537" s="12">
        <f>Revenue!J538</f>
        <v>1250.4642000000001</v>
      </c>
      <c r="E537" s="13">
        <f>_xlfn.XLOOKUP($C537,ExpensesTbl[Key],ExpensesTbl[Total Operating Expenses])</f>
        <v>821.43999999999983</v>
      </c>
      <c r="F537" s="13">
        <f t="shared" si="52"/>
        <v>429.02420000000029</v>
      </c>
      <c r="G537" s="11" t="str">
        <f>_xlfn.XLOOKUP($A537,PropertiesTbl[Property ID],PropertiesTbl[Property Name])</f>
        <v>Golden Cabin</v>
      </c>
    </row>
    <row r="538" spans="1:7" x14ac:dyDescent="0.25">
      <c r="A538" s="10" t="str">
        <f>Revenue!A539</f>
        <v>P0045</v>
      </c>
      <c r="B538" s="10" t="str">
        <f>Revenue!B539</f>
        <v>Oct</v>
      </c>
      <c r="C538" s="11" t="str">
        <f t="shared" si="51"/>
        <v>P0045|Oct</v>
      </c>
      <c r="D538" s="12">
        <f>Revenue!J539</f>
        <v>1350.0444</v>
      </c>
      <c r="E538" s="13">
        <f>_xlfn.XLOOKUP($C538,ExpensesTbl[Key],ExpensesTbl[Total Operating Expenses])</f>
        <v>767.41999999999985</v>
      </c>
      <c r="F538" s="13">
        <f t="shared" si="52"/>
        <v>582.62440000000015</v>
      </c>
      <c r="G538" s="11" t="str">
        <f>_xlfn.XLOOKUP($A538,PropertiesTbl[Property ID],PropertiesTbl[Property Name])</f>
        <v>Golden Cabin</v>
      </c>
    </row>
    <row r="539" spans="1:7" x14ac:dyDescent="0.25">
      <c r="A539" s="10" t="str">
        <f>Revenue!A540</f>
        <v>P0045</v>
      </c>
      <c r="B539" s="10" t="str">
        <f>Revenue!B540</f>
        <v>Nov</v>
      </c>
      <c r="C539" s="11" t="str">
        <f t="shared" si="51"/>
        <v>P0045|Nov</v>
      </c>
      <c r="D539" s="12">
        <f>Revenue!J540</f>
        <v>1256.6915999999999</v>
      </c>
      <c r="E539" s="13">
        <f>_xlfn.XLOOKUP($C539,ExpensesTbl[Key],ExpensesTbl[Total Operating Expenses])</f>
        <v>721.74000000000012</v>
      </c>
      <c r="F539" s="13">
        <f t="shared" si="52"/>
        <v>534.95159999999976</v>
      </c>
      <c r="G539" s="11" t="str">
        <f>_xlfn.XLOOKUP($A539,PropertiesTbl[Property ID],PropertiesTbl[Property Name])</f>
        <v>Golden Cabin</v>
      </c>
    </row>
    <row r="540" spans="1:7" x14ac:dyDescent="0.25">
      <c r="A540" s="10" t="str">
        <f>Revenue!A541</f>
        <v>P0045</v>
      </c>
      <c r="B540" s="10" t="str">
        <f>Revenue!B541</f>
        <v>Dec</v>
      </c>
      <c r="C540" s="11" t="str">
        <f t="shared" si="51"/>
        <v>P0045|Dec</v>
      </c>
      <c r="D540" s="12">
        <f>Revenue!J541</f>
        <v>4664.7834000000003</v>
      </c>
      <c r="E540" s="13">
        <f>_xlfn.XLOOKUP($C540,ExpensesTbl[Key],ExpensesTbl[Total Operating Expenses])</f>
        <v>1196.0600000000004</v>
      </c>
      <c r="F540" s="13">
        <f t="shared" si="52"/>
        <v>3468.7233999999999</v>
      </c>
      <c r="G540" s="11" t="str">
        <f>_xlfn.XLOOKUP($A540,PropertiesTbl[Property ID],PropertiesTbl[Property Name])</f>
        <v>Golden Cabin</v>
      </c>
    </row>
    <row r="541" spans="1:7" x14ac:dyDescent="0.25">
      <c r="A541" s="10" t="str">
        <f>Revenue!A542</f>
        <v>P0045</v>
      </c>
      <c r="B541" s="10" t="str">
        <f>Revenue!B542</f>
        <v>Jan</v>
      </c>
      <c r="C541" s="11" t="str">
        <f t="shared" si="51"/>
        <v>P0045|Jan</v>
      </c>
      <c r="D541" s="12">
        <f>Revenue!J542</f>
        <v>3978.3540000000003</v>
      </c>
      <c r="E541" s="13">
        <f>_xlfn.XLOOKUP($C541,ExpensesTbl[Key],ExpensesTbl[Total Operating Expenses])</f>
        <v>1078.7999999999997</v>
      </c>
      <c r="F541" s="13">
        <f t="shared" si="52"/>
        <v>2899.5540000000005</v>
      </c>
      <c r="G541" s="11" t="str">
        <f>_xlfn.XLOOKUP($A541,PropertiesTbl[Property ID],PropertiesTbl[Property Name])</f>
        <v>Golden Cabin</v>
      </c>
    </row>
    <row r="542" spans="1:7" x14ac:dyDescent="0.25">
      <c r="A542" s="10" t="str">
        <f>Revenue!A543</f>
        <v>P0045</v>
      </c>
      <c r="B542" s="10" t="str">
        <f>Revenue!B543</f>
        <v>Feb</v>
      </c>
      <c r="C542" s="11" t="str">
        <f t="shared" si="51"/>
        <v>P0045|Feb</v>
      </c>
      <c r="D542" s="12">
        <f>Revenue!J543</f>
        <v>3311.1403</v>
      </c>
      <c r="E542" s="13">
        <f>_xlfn.XLOOKUP($C542,ExpensesTbl[Key],ExpensesTbl[Total Operating Expenses])</f>
        <v>974.1500000000002</v>
      </c>
      <c r="F542" s="13">
        <f t="shared" si="52"/>
        <v>2336.9902999999999</v>
      </c>
      <c r="G542" s="11" t="str">
        <f>_xlfn.XLOOKUP($A542,PropertiesTbl[Property ID],PropertiesTbl[Property Name])</f>
        <v>Golden Cabin</v>
      </c>
    </row>
    <row r="543" spans="1:7" x14ac:dyDescent="0.25">
      <c r="A543" s="10" t="str">
        <f>Revenue!A544</f>
        <v>P0045</v>
      </c>
      <c r="B543" s="10" t="str">
        <f>Revenue!B544</f>
        <v>Mar</v>
      </c>
      <c r="C543" s="11" t="str">
        <f t="shared" si="51"/>
        <v>P0045|Mar</v>
      </c>
      <c r="D543" s="12">
        <f>Revenue!J544</f>
        <v>3043.1098999999999</v>
      </c>
      <c r="E543" s="13">
        <f>_xlfn.XLOOKUP($C543,ExpensesTbl[Key],ExpensesTbl[Total Operating Expenses])</f>
        <v>979.22000000000037</v>
      </c>
      <c r="F543" s="13">
        <f t="shared" si="52"/>
        <v>2063.8898999999997</v>
      </c>
      <c r="G543" s="11" t="str">
        <f>_xlfn.XLOOKUP($A543,PropertiesTbl[Property ID],PropertiesTbl[Property Name])</f>
        <v>Golden Cabin</v>
      </c>
    </row>
    <row r="544" spans="1:7" x14ac:dyDescent="0.25">
      <c r="A544" s="10" t="str">
        <f>Revenue!A545</f>
        <v>P0046</v>
      </c>
      <c r="B544" s="10" t="str">
        <f>Revenue!B545</f>
        <v>Apr</v>
      </c>
      <c r="C544" s="11" t="str">
        <f t="shared" si="51"/>
        <v>P0046|Apr</v>
      </c>
      <c r="D544" s="12">
        <f>Revenue!J545</f>
        <v>1498.2069999999999</v>
      </c>
      <c r="E544" s="13">
        <f>_xlfn.XLOOKUP($C544,ExpensesTbl[Key],ExpensesTbl[Total Operating Expenses])</f>
        <v>783.55000000000052</v>
      </c>
      <c r="F544" s="13">
        <f t="shared" si="52"/>
        <v>714.65699999999936</v>
      </c>
      <c r="G544" s="11" t="str">
        <f>_xlfn.XLOOKUP($A544,PropertiesTbl[Property ID],PropertiesTbl[Property Name])</f>
        <v>Cloudline Perch</v>
      </c>
    </row>
    <row r="545" spans="1:7" x14ac:dyDescent="0.25">
      <c r="A545" s="10" t="str">
        <f>Revenue!A546</f>
        <v>P0046</v>
      </c>
      <c r="B545" s="10" t="str">
        <f>Revenue!B546</f>
        <v>May</v>
      </c>
      <c r="C545" s="11" t="str">
        <f t="shared" si="51"/>
        <v>P0046|May</v>
      </c>
      <c r="D545" s="12">
        <f>Revenue!J546</f>
        <v>1605.9934000000001</v>
      </c>
      <c r="E545" s="13">
        <f>_xlfn.XLOOKUP($C545,ExpensesTbl[Key],ExpensesTbl[Total Operating Expenses])</f>
        <v>1198.3400000000004</v>
      </c>
      <c r="F545" s="13">
        <f t="shared" si="52"/>
        <v>407.65339999999969</v>
      </c>
      <c r="G545" s="11" t="str">
        <f>_xlfn.XLOOKUP($A545,PropertiesTbl[Property ID],PropertiesTbl[Property Name])</f>
        <v>Cloudline Perch</v>
      </c>
    </row>
    <row r="546" spans="1:7" x14ac:dyDescent="0.25">
      <c r="A546" s="10" t="str">
        <f>Revenue!A547</f>
        <v>P0046</v>
      </c>
      <c r="B546" s="10" t="str">
        <f>Revenue!B547</f>
        <v>Jun</v>
      </c>
      <c r="C546" s="11" t="str">
        <f t="shared" si="51"/>
        <v>P0046|Jun</v>
      </c>
      <c r="D546" s="12">
        <f>Revenue!J547</f>
        <v>1938.4221</v>
      </c>
      <c r="E546" s="13">
        <f>_xlfn.XLOOKUP($C546,ExpensesTbl[Key],ExpensesTbl[Total Operating Expenses])</f>
        <v>1363.1499999999996</v>
      </c>
      <c r="F546" s="13">
        <f t="shared" si="52"/>
        <v>575.27210000000036</v>
      </c>
      <c r="G546" s="11" t="str">
        <f>_xlfn.XLOOKUP($A546,PropertiesTbl[Property ID],PropertiesTbl[Property Name])</f>
        <v>Cloudline Perch</v>
      </c>
    </row>
    <row r="547" spans="1:7" x14ac:dyDescent="0.25">
      <c r="A547" s="10" t="str">
        <f>Revenue!A548</f>
        <v>P0046</v>
      </c>
      <c r="B547" s="10" t="str">
        <f>Revenue!B548</f>
        <v>Jul</v>
      </c>
      <c r="C547" s="11" t="str">
        <f t="shared" si="51"/>
        <v>P0046|Jul</v>
      </c>
      <c r="D547" s="12">
        <f>Revenue!J548</f>
        <v>2730.9412000000002</v>
      </c>
      <c r="E547" s="13">
        <f>_xlfn.XLOOKUP($C547,ExpensesTbl[Key],ExpensesTbl[Total Operating Expenses])</f>
        <v>2458.9300000000003</v>
      </c>
      <c r="F547" s="13">
        <f t="shared" si="52"/>
        <v>272.01119999999992</v>
      </c>
      <c r="G547" s="11" t="str">
        <f>_xlfn.XLOOKUP($A547,PropertiesTbl[Property ID],PropertiesTbl[Property Name])</f>
        <v>Cloudline Perch</v>
      </c>
    </row>
    <row r="548" spans="1:7" x14ac:dyDescent="0.25">
      <c r="A548" s="10" t="str">
        <f>Revenue!A549</f>
        <v>P0046</v>
      </c>
      <c r="B548" s="10" t="str">
        <f>Revenue!B549</f>
        <v>Aug</v>
      </c>
      <c r="C548" s="11" t="str">
        <f t="shared" si="51"/>
        <v>P0046|Aug</v>
      </c>
      <c r="D548" s="12">
        <f>Revenue!J549</f>
        <v>2418.9309999999996</v>
      </c>
      <c r="E548" s="13">
        <f>_xlfn.XLOOKUP($C548,ExpensesTbl[Key],ExpensesTbl[Total Operating Expenses])</f>
        <v>2316.15</v>
      </c>
      <c r="F548" s="13">
        <f t="shared" si="52"/>
        <v>102.78099999999949</v>
      </c>
      <c r="G548" s="11" t="str">
        <f>_xlfn.XLOOKUP($A548,PropertiesTbl[Property ID],PropertiesTbl[Property Name])</f>
        <v>Cloudline Perch</v>
      </c>
    </row>
    <row r="549" spans="1:7" x14ac:dyDescent="0.25">
      <c r="A549" s="10" t="str">
        <f>Revenue!A550</f>
        <v>P0046</v>
      </c>
      <c r="B549" s="10" t="str">
        <f>Revenue!B550</f>
        <v>Sep</v>
      </c>
      <c r="C549" s="11" t="str">
        <f t="shared" si="51"/>
        <v>P0046|Sep</v>
      </c>
      <c r="D549" s="12">
        <f>Revenue!J550</f>
        <v>1763.5407999999998</v>
      </c>
      <c r="E549" s="13">
        <f>_xlfn.XLOOKUP($C549,ExpensesTbl[Key],ExpensesTbl[Total Operating Expenses])</f>
        <v>1037.3700000000003</v>
      </c>
      <c r="F549" s="13">
        <f t="shared" si="52"/>
        <v>726.17079999999942</v>
      </c>
      <c r="G549" s="11" t="str">
        <f>_xlfn.XLOOKUP($A549,PropertiesTbl[Property ID],PropertiesTbl[Property Name])</f>
        <v>Cloudline Perch</v>
      </c>
    </row>
    <row r="550" spans="1:7" x14ac:dyDescent="0.25">
      <c r="A550" s="10" t="str">
        <f>Revenue!A551</f>
        <v>P0046</v>
      </c>
      <c r="B550" s="10" t="str">
        <f>Revenue!B551</f>
        <v>Oct</v>
      </c>
      <c r="C550" s="11" t="str">
        <f t="shared" si="51"/>
        <v>P0046|Oct</v>
      </c>
      <c r="D550" s="12">
        <f>Revenue!J551</f>
        <v>1434.8175000000001</v>
      </c>
      <c r="E550" s="13">
        <f>_xlfn.XLOOKUP($C550,ExpensesTbl[Key],ExpensesTbl[Total Operating Expenses])</f>
        <v>960.71000000000015</v>
      </c>
      <c r="F550" s="13">
        <f t="shared" si="52"/>
        <v>474.10749999999996</v>
      </c>
      <c r="G550" s="11" t="str">
        <f>_xlfn.XLOOKUP($A550,PropertiesTbl[Property ID],PropertiesTbl[Property Name])</f>
        <v>Cloudline Perch</v>
      </c>
    </row>
    <row r="551" spans="1:7" x14ac:dyDescent="0.25">
      <c r="A551" s="10" t="str">
        <f>Revenue!A552</f>
        <v>P0046</v>
      </c>
      <c r="B551" s="10" t="str">
        <f>Revenue!B552</f>
        <v>Nov</v>
      </c>
      <c r="C551" s="11" t="str">
        <f t="shared" si="51"/>
        <v>P0046|Nov</v>
      </c>
      <c r="D551" s="12">
        <f>Revenue!J552</f>
        <v>1579.2796000000001</v>
      </c>
      <c r="E551" s="13">
        <f>_xlfn.XLOOKUP($C551,ExpensesTbl[Key],ExpensesTbl[Total Operating Expenses])</f>
        <v>857.06999999999994</v>
      </c>
      <c r="F551" s="13">
        <f t="shared" si="52"/>
        <v>722.20960000000014</v>
      </c>
      <c r="G551" s="11" t="str">
        <f>_xlfn.XLOOKUP($A551,PropertiesTbl[Property ID],PropertiesTbl[Property Name])</f>
        <v>Cloudline Perch</v>
      </c>
    </row>
    <row r="552" spans="1:7" x14ac:dyDescent="0.25">
      <c r="A552" s="10" t="str">
        <f>Revenue!A553</f>
        <v>P0046</v>
      </c>
      <c r="B552" s="10" t="str">
        <f>Revenue!B553</f>
        <v>Dec</v>
      </c>
      <c r="C552" s="11" t="str">
        <f t="shared" si="51"/>
        <v>P0046|Dec</v>
      </c>
      <c r="D552" s="12">
        <f>Revenue!J553</f>
        <v>6288.1898000000001</v>
      </c>
      <c r="E552" s="13">
        <f>_xlfn.XLOOKUP($C552,ExpensesTbl[Key],ExpensesTbl[Total Operating Expenses])</f>
        <v>1469.65</v>
      </c>
      <c r="F552" s="13">
        <f t="shared" si="52"/>
        <v>4818.5398000000005</v>
      </c>
      <c r="G552" s="11" t="str">
        <f>_xlfn.XLOOKUP($A552,PropertiesTbl[Property ID],PropertiesTbl[Property Name])</f>
        <v>Cloudline Perch</v>
      </c>
    </row>
    <row r="553" spans="1:7" x14ac:dyDescent="0.25">
      <c r="A553" s="10" t="str">
        <f>Revenue!A554</f>
        <v>P0046</v>
      </c>
      <c r="B553" s="10" t="str">
        <f>Revenue!B554</f>
        <v>Jan</v>
      </c>
      <c r="C553" s="11" t="str">
        <f t="shared" si="51"/>
        <v>P0046|Jan</v>
      </c>
      <c r="D553" s="12">
        <f>Revenue!J554</f>
        <v>5314.6768000000002</v>
      </c>
      <c r="E553" s="13">
        <f>_xlfn.XLOOKUP($C553,ExpensesTbl[Key],ExpensesTbl[Total Operating Expenses])</f>
        <v>1304.3800000000001</v>
      </c>
      <c r="F553" s="13">
        <f t="shared" si="52"/>
        <v>4010.2968000000001</v>
      </c>
      <c r="G553" s="11" t="str">
        <f>_xlfn.XLOOKUP($A553,PropertiesTbl[Property ID],PropertiesTbl[Property Name])</f>
        <v>Cloudline Perch</v>
      </c>
    </row>
    <row r="554" spans="1:7" x14ac:dyDescent="0.25">
      <c r="A554" s="10" t="str">
        <f>Revenue!A555</f>
        <v>P0046</v>
      </c>
      <c r="B554" s="10" t="str">
        <f>Revenue!B555</f>
        <v>Feb</v>
      </c>
      <c r="C554" s="11" t="str">
        <f t="shared" si="51"/>
        <v>P0046|Feb</v>
      </c>
      <c r="D554" s="12">
        <f>Revenue!J555</f>
        <v>4270.6059999999998</v>
      </c>
      <c r="E554" s="13">
        <f>_xlfn.XLOOKUP($C554,ExpensesTbl[Key],ExpensesTbl[Total Operating Expenses])</f>
        <v>1194.0699999999995</v>
      </c>
      <c r="F554" s="13">
        <f t="shared" si="52"/>
        <v>3076.5360000000001</v>
      </c>
      <c r="G554" s="11" t="str">
        <f>_xlfn.XLOOKUP($A554,PropertiesTbl[Property ID],PropertiesTbl[Property Name])</f>
        <v>Cloudline Perch</v>
      </c>
    </row>
    <row r="555" spans="1:7" x14ac:dyDescent="0.25">
      <c r="A555" s="10" t="str">
        <f>Revenue!A556</f>
        <v>P0046</v>
      </c>
      <c r="B555" s="10" t="str">
        <f>Revenue!B556</f>
        <v>Mar</v>
      </c>
      <c r="C555" s="11" t="str">
        <f t="shared" si="51"/>
        <v>P0046|Mar</v>
      </c>
      <c r="D555" s="12">
        <f>Revenue!J556</f>
        <v>3805.2</v>
      </c>
      <c r="E555" s="13">
        <f>_xlfn.XLOOKUP($C555,ExpensesTbl[Key],ExpensesTbl[Total Operating Expenses])</f>
        <v>1310.04</v>
      </c>
      <c r="F555" s="13">
        <f t="shared" si="52"/>
        <v>2495.16</v>
      </c>
      <c r="G555" s="11" t="str">
        <f>_xlfn.XLOOKUP($A555,PropertiesTbl[Property ID],PropertiesTbl[Property Name])</f>
        <v>Cloudline Perch</v>
      </c>
    </row>
    <row r="556" spans="1:7" x14ac:dyDescent="0.25">
      <c r="A556" s="10" t="str">
        <f>Revenue!A557</f>
        <v>P0047</v>
      </c>
      <c r="B556" s="10" t="str">
        <f>Revenue!B557</f>
        <v>Apr</v>
      </c>
      <c r="C556" s="11" t="str">
        <f t="shared" si="51"/>
        <v>P0047|Apr</v>
      </c>
      <c r="D556" s="12">
        <f>Revenue!J557</f>
        <v>2170.5480000000002</v>
      </c>
      <c r="E556" s="13">
        <f>_xlfn.XLOOKUP($C556,ExpensesTbl[Key],ExpensesTbl[Total Operating Expenses])</f>
        <v>641.45000000000027</v>
      </c>
      <c r="F556" s="13">
        <f t="shared" si="52"/>
        <v>1529.098</v>
      </c>
      <c r="G556" s="11" t="str">
        <f>_xlfn.XLOOKUP($A556,PropertiesTbl[Property ID],PropertiesTbl[Property Name])</f>
        <v>Evergreen House</v>
      </c>
    </row>
    <row r="557" spans="1:7" x14ac:dyDescent="0.25">
      <c r="A557" s="10" t="str">
        <f>Revenue!A558</f>
        <v>P0047</v>
      </c>
      <c r="B557" s="10" t="str">
        <f>Revenue!B558</f>
        <v>May</v>
      </c>
      <c r="C557" s="11" t="str">
        <f t="shared" si="51"/>
        <v>P0047|May</v>
      </c>
      <c r="D557" s="12">
        <f>Revenue!J558</f>
        <v>2726.4162000000001</v>
      </c>
      <c r="E557" s="13">
        <f>_xlfn.XLOOKUP($C557,ExpensesTbl[Key],ExpensesTbl[Total Operating Expenses])</f>
        <v>943.53000000000009</v>
      </c>
      <c r="F557" s="13">
        <f t="shared" si="52"/>
        <v>1782.8861999999999</v>
      </c>
      <c r="G557" s="11" t="str">
        <f>_xlfn.XLOOKUP($A557,PropertiesTbl[Property ID],PropertiesTbl[Property Name])</f>
        <v>Evergreen House</v>
      </c>
    </row>
    <row r="558" spans="1:7" x14ac:dyDescent="0.25">
      <c r="A558" s="10" t="str">
        <f>Revenue!A559</f>
        <v>P0047</v>
      </c>
      <c r="B558" s="10" t="str">
        <f>Revenue!B559</f>
        <v>Jun</v>
      </c>
      <c r="C558" s="11" t="str">
        <f t="shared" si="51"/>
        <v>P0047|Jun</v>
      </c>
      <c r="D558" s="12">
        <f>Revenue!J559</f>
        <v>3257.2487000000001</v>
      </c>
      <c r="E558" s="13">
        <f>_xlfn.XLOOKUP($C558,ExpensesTbl[Key],ExpensesTbl[Total Operating Expenses])</f>
        <v>1057.9599999999996</v>
      </c>
      <c r="F558" s="13">
        <f t="shared" si="52"/>
        <v>2199.2887000000005</v>
      </c>
      <c r="G558" s="11" t="str">
        <f>_xlfn.XLOOKUP($A558,PropertiesTbl[Property ID],PropertiesTbl[Property Name])</f>
        <v>Evergreen House</v>
      </c>
    </row>
    <row r="559" spans="1:7" x14ac:dyDescent="0.25">
      <c r="A559" s="10" t="str">
        <f>Revenue!A560</f>
        <v>P0047</v>
      </c>
      <c r="B559" s="10" t="str">
        <f>Revenue!B560</f>
        <v>Jul</v>
      </c>
      <c r="C559" s="11" t="str">
        <f t="shared" si="51"/>
        <v>P0047|Jul</v>
      </c>
      <c r="D559" s="12">
        <f>Revenue!J560</f>
        <v>5105.1270000000004</v>
      </c>
      <c r="E559" s="13">
        <f>_xlfn.XLOOKUP($C559,ExpensesTbl[Key],ExpensesTbl[Total Operating Expenses])</f>
        <v>2030.7400000000005</v>
      </c>
      <c r="F559" s="13">
        <f t="shared" si="52"/>
        <v>3074.3869999999997</v>
      </c>
      <c r="G559" s="11" t="str">
        <f>_xlfn.XLOOKUP($A559,PropertiesTbl[Property ID],PropertiesTbl[Property Name])</f>
        <v>Evergreen House</v>
      </c>
    </row>
    <row r="560" spans="1:7" x14ac:dyDescent="0.25">
      <c r="A560" s="10" t="str">
        <f>Revenue!A561</f>
        <v>P0047</v>
      </c>
      <c r="B560" s="10" t="str">
        <f>Revenue!B561</f>
        <v>Aug</v>
      </c>
      <c r="C560" s="11" t="str">
        <f t="shared" si="51"/>
        <v>P0047|Aug</v>
      </c>
      <c r="D560" s="12">
        <f>Revenue!J561</f>
        <v>3810.3136</v>
      </c>
      <c r="E560" s="13">
        <f>_xlfn.XLOOKUP($C560,ExpensesTbl[Key],ExpensesTbl[Total Operating Expenses])</f>
        <v>1816.2100000000003</v>
      </c>
      <c r="F560" s="13">
        <f t="shared" si="52"/>
        <v>1994.1035999999997</v>
      </c>
      <c r="G560" s="11" t="str">
        <f>_xlfn.XLOOKUP($A560,PropertiesTbl[Property ID],PropertiesTbl[Property Name])</f>
        <v>Evergreen House</v>
      </c>
    </row>
    <row r="561" spans="1:7" x14ac:dyDescent="0.25">
      <c r="A561" s="10" t="str">
        <f>Revenue!A562</f>
        <v>P0047</v>
      </c>
      <c r="B561" s="10" t="str">
        <f>Revenue!B562</f>
        <v>Sep</v>
      </c>
      <c r="C561" s="11" t="str">
        <f t="shared" si="51"/>
        <v>P0047|Sep</v>
      </c>
      <c r="D561" s="12">
        <f>Revenue!J562</f>
        <v>3183.4414000000002</v>
      </c>
      <c r="E561" s="13">
        <f>_xlfn.XLOOKUP($C561,ExpensesTbl[Key],ExpensesTbl[Total Operating Expenses])</f>
        <v>828.49000000000024</v>
      </c>
      <c r="F561" s="13">
        <f t="shared" si="52"/>
        <v>2354.9513999999999</v>
      </c>
      <c r="G561" s="11" t="str">
        <f>_xlfn.XLOOKUP($A561,PropertiesTbl[Property ID],PropertiesTbl[Property Name])</f>
        <v>Evergreen House</v>
      </c>
    </row>
    <row r="562" spans="1:7" x14ac:dyDescent="0.25">
      <c r="A562" s="10" t="str">
        <f>Revenue!A563</f>
        <v>P0047</v>
      </c>
      <c r="B562" s="10" t="str">
        <f>Revenue!B563</f>
        <v>Oct</v>
      </c>
      <c r="C562" s="11" t="str">
        <f t="shared" si="51"/>
        <v>P0047|Oct</v>
      </c>
      <c r="D562" s="12">
        <f>Revenue!J563</f>
        <v>2784.5579999999995</v>
      </c>
      <c r="E562" s="13">
        <f>_xlfn.XLOOKUP($C562,ExpensesTbl[Key],ExpensesTbl[Total Operating Expenses])</f>
        <v>763.61999999999966</v>
      </c>
      <c r="F562" s="13">
        <f t="shared" si="52"/>
        <v>2020.9379999999999</v>
      </c>
      <c r="G562" s="11" t="str">
        <f>_xlfn.XLOOKUP($A562,PropertiesTbl[Property ID],PropertiesTbl[Property Name])</f>
        <v>Evergreen House</v>
      </c>
    </row>
    <row r="563" spans="1:7" x14ac:dyDescent="0.25">
      <c r="A563" s="10" t="str">
        <f>Revenue!A564</f>
        <v>P0047</v>
      </c>
      <c r="B563" s="10" t="str">
        <f>Revenue!B564</f>
        <v>Nov</v>
      </c>
      <c r="C563" s="11" t="str">
        <f t="shared" si="51"/>
        <v>P0047|Nov</v>
      </c>
      <c r="D563" s="12">
        <f>Revenue!J564</f>
        <v>2469.6475</v>
      </c>
      <c r="E563" s="13">
        <f>_xlfn.XLOOKUP($C563,ExpensesTbl[Key],ExpensesTbl[Total Operating Expenses])</f>
        <v>720.19999999999948</v>
      </c>
      <c r="F563" s="13">
        <f t="shared" si="52"/>
        <v>1749.4475000000007</v>
      </c>
      <c r="G563" s="11" t="str">
        <f>_xlfn.XLOOKUP($A563,PropertiesTbl[Property ID],PropertiesTbl[Property Name])</f>
        <v>Evergreen House</v>
      </c>
    </row>
    <row r="564" spans="1:7" x14ac:dyDescent="0.25">
      <c r="A564" s="10" t="str">
        <f>Revenue!A565</f>
        <v>P0047</v>
      </c>
      <c r="B564" s="10" t="str">
        <f>Revenue!B565</f>
        <v>Dec</v>
      </c>
      <c r="C564" s="11" t="str">
        <f t="shared" si="51"/>
        <v>P0047|Dec</v>
      </c>
      <c r="D564" s="12">
        <f>Revenue!J565</f>
        <v>10676.465900000001</v>
      </c>
      <c r="E564" s="13">
        <f>_xlfn.XLOOKUP($C564,ExpensesTbl[Key],ExpensesTbl[Total Operating Expenses])</f>
        <v>1072.7699999999998</v>
      </c>
      <c r="F564" s="13">
        <f t="shared" si="52"/>
        <v>9603.6959000000006</v>
      </c>
      <c r="G564" s="11" t="str">
        <f>_xlfn.XLOOKUP($A564,PropertiesTbl[Property ID],PropertiesTbl[Property Name])</f>
        <v>Evergreen House</v>
      </c>
    </row>
    <row r="565" spans="1:7" x14ac:dyDescent="0.25">
      <c r="A565" s="10" t="str">
        <f>Revenue!A566</f>
        <v>P0047</v>
      </c>
      <c r="B565" s="10" t="str">
        <f>Revenue!B566</f>
        <v>Jan</v>
      </c>
      <c r="C565" s="11" t="str">
        <f t="shared" si="51"/>
        <v>P0047|Jan</v>
      </c>
      <c r="D565" s="12">
        <f>Revenue!J566</f>
        <v>9234.0468000000001</v>
      </c>
      <c r="E565" s="13">
        <f>_xlfn.XLOOKUP($C565,ExpensesTbl[Key],ExpensesTbl[Total Operating Expenses])</f>
        <v>1075.96</v>
      </c>
      <c r="F565" s="13">
        <f t="shared" si="52"/>
        <v>8158.0868</v>
      </c>
      <c r="G565" s="11" t="str">
        <f>_xlfn.XLOOKUP($A565,PropertiesTbl[Property ID],PropertiesTbl[Property Name])</f>
        <v>Evergreen House</v>
      </c>
    </row>
    <row r="566" spans="1:7" x14ac:dyDescent="0.25">
      <c r="A566" s="10" t="str">
        <f>Revenue!A567</f>
        <v>P0047</v>
      </c>
      <c r="B566" s="10" t="str">
        <f>Revenue!B567</f>
        <v>Feb</v>
      </c>
      <c r="C566" s="11" t="str">
        <f t="shared" si="51"/>
        <v>P0047|Feb</v>
      </c>
      <c r="D566" s="12">
        <f>Revenue!J567</f>
        <v>7268.3620000000001</v>
      </c>
      <c r="E566" s="13">
        <f>_xlfn.XLOOKUP($C566,ExpensesTbl[Key],ExpensesTbl[Total Operating Expenses])</f>
        <v>1063.3499999999999</v>
      </c>
      <c r="F566" s="13">
        <f t="shared" si="52"/>
        <v>6205.0120000000006</v>
      </c>
      <c r="G566" s="11" t="str">
        <f>_xlfn.XLOOKUP($A566,PropertiesTbl[Property ID],PropertiesTbl[Property Name])</f>
        <v>Evergreen House</v>
      </c>
    </row>
    <row r="567" spans="1:7" x14ac:dyDescent="0.25">
      <c r="A567" s="10" t="str">
        <f>Revenue!A568</f>
        <v>P0047</v>
      </c>
      <c r="B567" s="10" t="str">
        <f>Revenue!B568</f>
        <v>Mar</v>
      </c>
      <c r="C567" s="11" t="str">
        <f t="shared" si="51"/>
        <v>P0047|Mar</v>
      </c>
      <c r="D567" s="12">
        <f>Revenue!J568</f>
        <v>5413.7034000000003</v>
      </c>
      <c r="E567" s="13">
        <f>_xlfn.XLOOKUP($C567,ExpensesTbl[Key],ExpensesTbl[Total Operating Expenses])</f>
        <v>852.97999999999968</v>
      </c>
      <c r="F567" s="13">
        <f t="shared" si="52"/>
        <v>4560.7234000000008</v>
      </c>
      <c r="G567" s="11" t="str">
        <f>_xlfn.XLOOKUP($A567,PropertiesTbl[Property ID],PropertiesTbl[Property Name])</f>
        <v>Evergreen House</v>
      </c>
    </row>
    <row r="568" spans="1:7" x14ac:dyDescent="0.25">
      <c r="A568" s="10" t="str">
        <f>Revenue!A569</f>
        <v>P0048</v>
      </c>
      <c r="B568" s="10" t="str">
        <f>Revenue!B569</f>
        <v>Apr</v>
      </c>
      <c r="C568" s="11" t="str">
        <f t="shared" si="51"/>
        <v>P0048|Apr</v>
      </c>
      <c r="D568" s="12">
        <f>Revenue!J569</f>
        <v>1849.0698</v>
      </c>
      <c r="E568" s="13">
        <f>_xlfn.XLOOKUP($C568,ExpensesTbl[Key],ExpensesTbl[Total Operating Expenses])</f>
        <v>948.17000000000007</v>
      </c>
      <c r="F568" s="13">
        <f t="shared" si="52"/>
        <v>900.89979999999991</v>
      </c>
      <c r="G568" s="11" t="str">
        <f>_xlfn.XLOOKUP($A568,PropertiesTbl[Property ID],PropertiesTbl[Property Name])</f>
        <v>Snowline Villa</v>
      </c>
    </row>
    <row r="569" spans="1:7" x14ac:dyDescent="0.25">
      <c r="A569" s="10" t="str">
        <f>Revenue!A570</f>
        <v>P0048</v>
      </c>
      <c r="B569" s="10" t="str">
        <f>Revenue!B570</f>
        <v>May</v>
      </c>
      <c r="C569" s="11" t="str">
        <f t="shared" si="51"/>
        <v>P0048|May</v>
      </c>
      <c r="D569" s="12">
        <f>Revenue!J570</f>
        <v>2330.3547000000003</v>
      </c>
      <c r="E569" s="13">
        <f>_xlfn.XLOOKUP($C569,ExpensesTbl[Key],ExpensesTbl[Total Operating Expenses])</f>
        <v>1485.3600000000001</v>
      </c>
      <c r="F569" s="13">
        <f t="shared" si="52"/>
        <v>844.99470000000019</v>
      </c>
      <c r="G569" s="11" t="str">
        <f>_xlfn.XLOOKUP($A569,PropertiesTbl[Property ID],PropertiesTbl[Property Name])</f>
        <v>Snowline Villa</v>
      </c>
    </row>
    <row r="570" spans="1:7" x14ac:dyDescent="0.25">
      <c r="A570" s="10" t="str">
        <f>Revenue!A571</f>
        <v>P0048</v>
      </c>
      <c r="B570" s="10" t="str">
        <f>Revenue!B571</f>
        <v>Jun</v>
      </c>
      <c r="C570" s="11" t="str">
        <f t="shared" si="51"/>
        <v>P0048|Jun</v>
      </c>
      <c r="D570" s="12">
        <f>Revenue!J571</f>
        <v>2713.4367999999999</v>
      </c>
      <c r="E570" s="13">
        <f>_xlfn.XLOOKUP($C570,ExpensesTbl[Key],ExpensesTbl[Total Operating Expenses])</f>
        <v>1637.9100000000003</v>
      </c>
      <c r="F570" s="13">
        <f t="shared" si="52"/>
        <v>1075.5267999999996</v>
      </c>
      <c r="G570" s="11" t="str">
        <f>_xlfn.XLOOKUP($A570,PropertiesTbl[Property ID],PropertiesTbl[Property Name])</f>
        <v>Snowline Villa</v>
      </c>
    </row>
    <row r="571" spans="1:7" x14ac:dyDescent="0.25">
      <c r="A571" s="10" t="str">
        <f>Revenue!A572</f>
        <v>P0048</v>
      </c>
      <c r="B571" s="10" t="str">
        <f>Revenue!B572</f>
        <v>Jul</v>
      </c>
      <c r="C571" s="11" t="str">
        <f t="shared" si="51"/>
        <v>P0048|Jul</v>
      </c>
      <c r="D571" s="12">
        <f>Revenue!J572</f>
        <v>3810.0594000000001</v>
      </c>
      <c r="E571" s="13">
        <f>_xlfn.XLOOKUP($C571,ExpensesTbl[Key],ExpensesTbl[Total Operating Expenses])</f>
        <v>3204.97</v>
      </c>
      <c r="F571" s="13">
        <f t="shared" si="52"/>
        <v>605.0894000000003</v>
      </c>
      <c r="G571" s="11" t="str">
        <f>_xlfn.XLOOKUP($A571,PropertiesTbl[Property ID],PropertiesTbl[Property Name])</f>
        <v>Snowline Villa</v>
      </c>
    </row>
    <row r="572" spans="1:7" x14ac:dyDescent="0.25">
      <c r="A572" s="10" t="str">
        <f>Revenue!A573</f>
        <v>P0048</v>
      </c>
      <c r="B572" s="10" t="str">
        <f>Revenue!B573</f>
        <v>Aug</v>
      </c>
      <c r="C572" s="11" t="str">
        <f t="shared" si="51"/>
        <v>P0048|Aug</v>
      </c>
      <c r="D572" s="12">
        <f>Revenue!J573</f>
        <v>3951.8636999999999</v>
      </c>
      <c r="E572" s="13">
        <f>_xlfn.XLOOKUP($C572,ExpensesTbl[Key],ExpensesTbl[Total Operating Expenses])</f>
        <v>3038.9599999999991</v>
      </c>
      <c r="F572" s="13">
        <f t="shared" si="52"/>
        <v>912.90370000000075</v>
      </c>
      <c r="G572" s="11" t="str">
        <f>_xlfn.XLOOKUP($A572,PropertiesTbl[Property ID],PropertiesTbl[Property Name])</f>
        <v>Snowline Villa</v>
      </c>
    </row>
    <row r="573" spans="1:7" x14ac:dyDescent="0.25">
      <c r="A573" s="10" t="str">
        <f>Revenue!A574</f>
        <v>P0048</v>
      </c>
      <c r="B573" s="10" t="str">
        <f>Revenue!B574</f>
        <v>Sep</v>
      </c>
      <c r="C573" s="11" t="str">
        <f t="shared" si="51"/>
        <v>P0048|Sep</v>
      </c>
      <c r="D573" s="12">
        <f>Revenue!J574</f>
        <v>2264.0843</v>
      </c>
      <c r="E573" s="13">
        <f>_xlfn.XLOOKUP($C573,ExpensesTbl[Key],ExpensesTbl[Total Operating Expenses])</f>
        <v>1221.81</v>
      </c>
      <c r="F573" s="13">
        <f t="shared" si="52"/>
        <v>1042.2743</v>
      </c>
      <c r="G573" s="11" t="str">
        <f>_xlfn.XLOOKUP($A573,PropertiesTbl[Property ID],PropertiesTbl[Property Name])</f>
        <v>Snowline Villa</v>
      </c>
    </row>
    <row r="574" spans="1:7" x14ac:dyDescent="0.25">
      <c r="A574" s="10" t="str">
        <f>Revenue!A575</f>
        <v>P0048</v>
      </c>
      <c r="B574" s="10" t="str">
        <f>Revenue!B575</f>
        <v>Oct</v>
      </c>
      <c r="C574" s="11" t="str">
        <f t="shared" si="51"/>
        <v>P0048|Oct</v>
      </c>
      <c r="D574" s="12">
        <f>Revenue!J575</f>
        <v>2298.4417000000003</v>
      </c>
      <c r="E574" s="13">
        <f>_xlfn.XLOOKUP($C574,ExpensesTbl[Key],ExpensesTbl[Total Operating Expenses])</f>
        <v>1121.7400000000002</v>
      </c>
      <c r="F574" s="13">
        <f t="shared" si="52"/>
        <v>1176.7017000000001</v>
      </c>
      <c r="G574" s="11" t="str">
        <f>_xlfn.XLOOKUP($A574,PropertiesTbl[Property ID],PropertiesTbl[Property Name])</f>
        <v>Snowline Villa</v>
      </c>
    </row>
    <row r="575" spans="1:7" x14ac:dyDescent="0.25">
      <c r="A575" s="10" t="str">
        <f>Revenue!A576</f>
        <v>P0048</v>
      </c>
      <c r="B575" s="10" t="str">
        <f>Revenue!B576</f>
        <v>Nov</v>
      </c>
      <c r="C575" s="11" t="str">
        <f t="shared" si="51"/>
        <v>P0048|Nov</v>
      </c>
      <c r="D575" s="12">
        <f>Revenue!J576</f>
        <v>2344.8173999999999</v>
      </c>
      <c r="E575" s="13">
        <f>_xlfn.XLOOKUP($C575,ExpensesTbl[Key],ExpensesTbl[Total Operating Expenses])</f>
        <v>1022.3000000000003</v>
      </c>
      <c r="F575" s="13">
        <f t="shared" si="52"/>
        <v>1322.5173999999997</v>
      </c>
      <c r="G575" s="11" t="str">
        <f>_xlfn.XLOOKUP($A575,PropertiesTbl[Property ID],PropertiesTbl[Property Name])</f>
        <v>Snowline Villa</v>
      </c>
    </row>
    <row r="576" spans="1:7" x14ac:dyDescent="0.25">
      <c r="A576" s="10" t="str">
        <f>Revenue!A577</f>
        <v>P0048</v>
      </c>
      <c r="B576" s="10" t="str">
        <f>Revenue!B577</f>
        <v>Dec</v>
      </c>
      <c r="C576" s="11" t="str">
        <f t="shared" si="51"/>
        <v>P0048|Dec</v>
      </c>
      <c r="D576" s="12">
        <f>Revenue!J577</f>
        <v>7502.6336000000001</v>
      </c>
      <c r="E576" s="13">
        <f>_xlfn.XLOOKUP($C576,ExpensesTbl[Key],ExpensesTbl[Total Operating Expenses])</f>
        <v>1570.2400000000021</v>
      </c>
      <c r="F576" s="13">
        <f t="shared" si="52"/>
        <v>5932.3935999999976</v>
      </c>
      <c r="G576" s="11" t="str">
        <f>_xlfn.XLOOKUP($A576,PropertiesTbl[Property ID],PropertiesTbl[Property Name])</f>
        <v>Snowline Villa</v>
      </c>
    </row>
    <row r="577" spans="1:7" x14ac:dyDescent="0.25">
      <c r="A577" s="10" t="str">
        <f>Revenue!A578</f>
        <v>P0048</v>
      </c>
      <c r="B577" s="10" t="str">
        <f>Revenue!B578</f>
        <v>Jan</v>
      </c>
      <c r="C577" s="11" t="str">
        <f t="shared" si="51"/>
        <v>P0048|Jan</v>
      </c>
      <c r="D577" s="12">
        <f>Revenue!J578</f>
        <v>8490.8490000000002</v>
      </c>
      <c r="E577" s="13">
        <f>_xlfn.XLOOKUP($C577,ExpensesTbl[Key],ExpensesTbl[Total Operating Expenses])</f>
        <v>1715.7400000000027</v>
      </c>
      <c r="F577" s="13">
        <f t="shared" si="52"/>
        <v>6775.1089999999976</v>
      </c>
      <c r="G577" s="11" t="str">
        <f>_xlfn.XLOOKUP($A577,PropertiesTbl[Property ID],PropertiesTbl[Property Name])</f>
        <v>Snowline Villa</v>
      </c>
    </row>
    <row r="578" spans="1:7" x14ac:dyDescent="0.25">
      <c r="A578" s="10" t="str">
        <f>Revenue!A579</f>
        <v>P0048</v>
      </c>
      <c r="B578" s="10" t="str">
        <f>Revenue!B579</f>
        <v>Feb</v>
      </c>
      <c r="C578" s="11" t="str">
        <f t="shared" si="51"/>
        <v>P0048|Feb</v>
      </c>
      <c r="D578" s="12">
        <f>Revenue!J579</f>
        <v>6293.0436</v>
      </c>
      <c r="E578" s="13">
        <f>_xlfn.XLOOKUP($C578,ExpensesTbl[Key],ExpensesTbl[Total Operating Expenses])</f>
        <v>1556.3999999999978</v>
      </c>
      <c r="F578" s="13">
        <f t="shared" si="52"/>
        <v>4736.6436000000022</v>
      </c>
      <c r="G578" s="11" t="str">
        <f>_xlfn.XLOOKUP($A578,PropertiesTbl[Property ID],PropertiesTbl[Property Name])</f>
        <v>Snowline Villa</v>
      </c>
    </row>
    <row r="579" spans="1:7" x14ac:dyDescent="0.25">
      <c r="A579" s="10" t="str">
        <f>Revenue!A580</f>
        <v>P0048</v>
      </c>
      <c r="B579" s="10" t="str">
        <f>Revenue!B580</f>
        <v>Mar</v>
      </c>
      <c r="C579" s="11" t="str">
        <f t="shared" si="51"/>
        <v>P0048|Mar</v>
      </c>
      <c r="D579" s="12">
        <f>Revenue!J580</f>
        <v>4809.8080999999993</v>
      </c>
      <c r="E579" s="13">
        <f>_xlfn.XLOOKUP($C579,ExpensesTbl[Key],ExpensesTbl[Total Operating Expenses])</f>
        <v>1403.0500000000002</v>
      </c>
      <c r="F579" s="13">
        <f t="shared" si="52"/>
        <v>3406.7580999999991</v>
      </c>
      <c r="G579" s="11" t="str">
        <f>_xlfn.XLOOKUP($A579,PropertiesTbl[Property ID],PropertiesTbl[Property Name])</f>
        <v>Snowline Villa</v>
      </c>
    </row>
    <row r="580" spans="1:7" x14ac:dyDescent="0.25">
      <c r="A580" s="10" t="str">
        <f>Revenue!A581</f>
        <v>P0049</v>
      </c>
      <c r="B580" s="10" t="str">
        <f>Revenue!B581</f>
        <v>Apr</v>
      </c>
      <c r="C580" s="11" t="str">
        <f t="shared" si="51"/>
        <v>P0049|Apr</v>
      </c>
      <c r="D580" s="12">
        <f>Revenue!J581</f>
        <v>1028.8622</v>
      </c>
      <c r="E580" s="13">
        <f>_xlfn.XLOOKUP($C580,ExpensesTbl[Key],ExpensesTbl[Total Operating Expenses])</f>
        <v>515.23999999999978</v>
      </c>
      <c r="F580" s="13">
        <f t="shared" si="52"/>
        <v>513.62220000000025</v>
      </c>
      <c r="G580" s="11" t="str">
        <f>_xlfn.XLOOKUP($A580,PropertiesTbl[Property ID],PropertiesTbl[Property Name])</f>
        <v>Highland Hollow</v>
      </c>
    </row>
    <row r="581" spans="1:7" x14ac:dyDescent="0.25">
      <c r="A581" s="10" t="str">
        <f>Revenue!A582</f>
        <v>P0049</v>
      </c>
      <c r="B581" s="10" t="str">
        <f>Revenue!B582</f>
        <v>May</v>
      </c>
      <c r="C581" s="11" t="str">
        <f t="shared" ref="C581:C644" si="53">A581&amp;"|"&amp;B581</f>
        <v>P0049|May</v>
      </c>
      <c r="D581" s="12">
        <f>Revenue!J582</f>
        <v>978.41250000000002</v>
      </c>
      <c r="E581" s="13">
        <f>_xlfn.XLOOKUP($C581,ExpensesTbl[Key],ExpensesTbl[Total Operating Expenses])</f>
        <v>735.0300000000002</v>
      </c>
      <c r="F581" s="13">
        <f t="shared" ref="F581:F644" si="54">D581-E581</f>
        <v>243.38249999999982</v>
      </c>
      <c r="G581" s="11" t="str">
        <f>_xlfn.XLOOKUP($A581,PropertiesTbl[Property ID],PropertiesTbl[Property Name])</f>
        <v>Highland Hollow</v>
      </c>
    </row>
    <row r="582" spans="1:7" x14ac:dyDescent="0.25">
      <c r="A582" s="10" t="str">
        <f>Revenue!A583</f>
        <v>P0049</v>
      </c>
      <c r="B582" s="10" t="str">
        <f>Revenue!B583</f>
        <v>Jun</v>
      </c>
      <c r="C582" s="11" t="str">
        <f t="shared" si="53"/>
        <v>P0049|Jun</v>
      </c>
      <c r="D582" s="12">
        <f>Revenue!J583</f>
        <v>1600.3584000000001</v>
      </c>
      <c r="E582" s="13">
        <f>_xlfn.XLOOKUP($C582,ExpensesTbl[Key],ExpensesTbl[Total Operating Expenses])</f>
        <v>882.11999999999989</v>
      </c>
      <c r="F582" s="13">
        <f t="shared" si="54"/>
        <v>718.23840000000018</v>
      </c>
      <c r="G582" s="11" t="str">
        <f>_xlfn.XLOOKUP($A582,PropertiesTbl[Property ID],PropertiesTbl[Property Name])</f>
        <v>Highland Hollow</v>
      </c>
    </row>
    <row r="583" spans="1:7" x14ac:dyDescent="0.25">
      <c r="A583" s="10" t="str">
        <f>Revenue!A584</f>
        <v>P0049</v>
      </c>
      <c r="B583" s="10" t="str">
        <f>Revenue!B584</f>
        <v>Jul</v>
      </c>
      <c r="C583" s="11" t="str">
        <f t="shared" si="53"/>
        <v>P0049|Jul</v>
      </c>
      <c r="D583" s="12">
        <f>Revenue!J584</f>
        <v>1929.8770999999999</v>
      </c>
      <c r="E583" s="13">
        <f>_xlfn.XLOOKUP($C583,ExpensesTbl[Key],ExpensesTbl[Total Operating Expenses])</f>
        <v>1452.2799999999997</v>
      </c>
      <c r="F583" s="13">
        <f t="shared" si="54"/>
        <v>477.59710000000018</v>
      </c>
      <c r="G583" s="11" t="str">
        <f>_xlfn.XLOOKUP($A583,PropertiesTbl[Property ID],PropertiesTbl[Property Name])</f>
        <v>Highland Hollow</v>
      </c>
    </row>
    <row r="584" spans="1:7" x14ac:dyDescent="0.25">
      <c r="A584" s="10" t="str">
        <f>Revenue!A585</f>
        <v>P0049</v>
      </c>
      <c r="B584" s="10" t="str">
        <f>Revenue!B585</f>
        <v>Aug</v>
      </c>
      <c r="C584" s="11" t="str">
        <f t="shared" si="53"/>
        <v>P0049|Aug</v>
      </c>
      <c r="D584" s="12">
        <f>Revenue!J585</f>
        <v>1601.018</v>
      </c>
      <c r="E584" s="13">
        <f>_xlfn.XLOOKUP($C584,ExpensesTbl[Key],ExpensesTbl[Total Operating Expenses])</f>
        <v>1381.4099999999999</v>
      </c>
      <c r="F584" s="13">
        <f t="shared" si="54"/>
        <v>219.60800000000017</v>
      </c>
      <c r="G584" s="11" t="str">
        <f>_xlfn.XLOOKUP($A584,PropertiesTbl[Property ID],PropertiesTbl[Property Name])</f>
        <v>Highland Hollow</v>
      </c>
    </row>
    <row r="585" spans="1:7" x14ac:dyDescent="0.25">
      <c r="A585" s="10" t="str">
        <f>Revenue!A586</f>
        <v>P0049</v>
      </c>
      <c r="B585" s="10" t="str">
        <f>Revenue!B586</f>
        <v>Sep</v>
      </c>
      <c r="C585" s="11" t="str">
        <f t="shared" si="53"/>
        <v>P0049|Sep</v>
      </c>
      <c r="D585" s="12">
        <f>Revenue!J586</f>
        <v>1272.9336000000001</v>
      </c>
      <c r="E585" s="13">
        <f>_xlfn.XLOOKUP($C585,ExpensesTbl[Key],ExpensesTbl[Total Operating Expenses])</f>
        <v>631.34000000000015</v>
      </c>
      <c r="F585" s="13">
        <f t="shared" si="54"/>
        <v>641.59359999999992</v>
      </c>
      <c r="G585" s="11" t="str">
        <f>_xlfn.XLOOKUP($A585,PropertiesTbl[Property ID],PropertiesTbl[Property Name])</f>
        <v>Highland Hollow</v>
      </c>
    </row>
    <row r="586" spans="1:7" x14ac:dyDescent="0.25">
      <c r="A586" s="10" t="str">
        <f>Revenue!A587</f>
        <v>P0049</v>
      </c>
      <c r="B586" s="10" t="str">
        <f>Revenue!B587</f>
        <v>Oct</v>
      </c>
      <c r="C586" s="11" t="str">
        <f t="shared" si="53"/>
        <v>P0049|Oct</v>
      </c>
      <c r="D586" s="12">
        <f>Revenue!J587</f>
        <v>867.04679999999996</v>
      </c>
      <c r="E586" s="13">
        <f>_xlfn.XLOOKUP($C586,ExpensesTbl[Key],ExpensesTbl[Total Operating Expenses])</f>
        <v>580.72999999999968</v>
      </c>
      <c r="F586" s="13">
        <f t="shared" si="54"/>
        <v>286.31680000000028</v>
      </c>
      <c r="G586" s="11" t="str">
        <f>_xlfn.XLOOKUP($A586,PropertiesTbl[Property ID],PropertiesTbl[Property Name])</f>
        <v>Highland Hollow</v>
      </c>
    </row>
    <row r="587" spans="1:7" x14ac:dyDescent="0.25">
      <c r="A587" s="10" t="str">
        <f>Revenue!A588</f>
        <v>P0049</v>
      </c>
      <c r="B587" s="10" t="str">
        <f>Revenue!B588</f>
        <v>Nov</v>
      </c>
      <c r="C587" s="11" t="str">
        <f t="shared" si="53"/>
        <v>P0049|Nov</v>
      </c>
      <c r="D587" s="12">
        <f>Revenue!J588</f>
        <v>1217.577</v>
      </c>
      <c r="E587" s="13">
        <f>_xlfn.XLOOKUP($C587,ExpensesTbl[Key],ExpensesTbl[Total Operating Expenses])</f>
        <v>664.19</v>
      </c>
      <c r="F587" s="13">
        <f t="shared" si="54"/>
        <v>553.38699999999994</v>
      </c>
      <c r="G587" s="11" t="str">
        <f>_xlfn.XLOOKUP($A587,PropertiesTbl[Property ID],PropertiesTbl[Property Name])</f>
        <v>Highland Hollow</v>
      </c>
    </row>
    <row r="588" spans="1:7" x14ac:dyDescent="0.25">
      <c r="A588" s="10" t="str">
        <f>Revenue!A589</f>
        <v>P0049</v>
      </c>
      <c r="B588" s="10" t="str">
        <f>Revenue!B589</f>
        <v>Dec</v>
      </c>
      <c r="C588" s="11" t="str">
        <f t="shared" si="53"/>
        <v>P0049|Dec</v>
      </c>
      <c r="D588" s="12">
        <f>Revenue!J589</f>
        <v>4032.4529999999995</v>
      </c>
      <c r="E588" s="13">
        <f>_xlfn.XLOOKUP($C588,ExpensesTbl[Key],ExpensesTbl[Total Operating Expenses])</f>
        <v>952.72000000000025</v>
      </c>
      <c r="F588" s="13">
        <f t="shared" si="54"/>
        <v>3079.7329999999993</v>
      </c>
      <c r="G588" s="11" t="str">
        <f>_xlfn.XLOOKUP($A588,PropertiesTbl[Property ID],PropertiesTbl[Property Name])</f>
        <v>Highland Hollow</v>
      </c>
    </row>
    <row r="589" spans="1:7" x14ac:dyDescent="0.25">
      <c r="A589" s="10" t="str">
        <f>Revenue!A590</f>
        <v>P0049</v>
      </c>
      <c r="B589" s="10" t="str">
        <f>Revenue!B590</f>
        <v>Jan</v>
      </c>
      <c r="C589" s="11" t="str">
        <f t="shared" si="53"/>
        <v>P0049|Jan</v>
      </c>
      <c r="D589" s="12">
        <f>Revenue!J590</f>
        <v>3328.6293999999998</v>
      </c>
      <c r="E589" s="13">
        <f>_xlfn.XLOOKUP($C589,ExpensesTbl[Key],ExpensesTbl[Total Operating Expenses])</f>
        <v>871.26000000000033</v>
      </c>
      <c r="F589" s="13">
        <f t="shared" si="54"/>
        <v>2457.3693999999996</v>
      </c>
      <c r="G589" s="11" t="str">
        <f>_xlfn.XLOOKUP($A589,PropertiesTbl[Property ID],PropertiesTbl[Property Name])</f>
        <v>Highland Hollow</v>
      </c>
    </row>
    <row r="590" spans="1:7" x14ac:dyDescent="0.25">
      <c r="A590" s="10" t="str">
        <f>Revenue!A591</f>
        <v>P0049</v>
      </c>
      <c r="B590" s="10" t="str">
        <f>Revenue!B591</f>
        <v>Feb</v>
      </c>
      <c r="C590" s="11" t="str">
        <f t="shared" si="53"/>
        <v>P0049|Feb</v>
      </c>
      <c r="D590" s="12">
        <f>Revenue!J591</f>
        <v>3101.1934999999999</v>
      </c>
      <c r="E590" s="13">
        <f>_xlfn.XLOOKUP($C590,ExpensesTbl[Key],ExpensesTbl[Total Operating Expenses])</f>
        <v>905.39000000000067</v>
      </c>
      <c r="F590" s="13">
        <f t="shared" si="54"/>
        <v>2195.8034999999991</v>
      </c>
      <c r="G590" s="11" t="str">
        <f>_xlfn.XLOOKUP($A590,PropertiesTbl[Property ID],PropertiesTbl[Property Name])</f>
        <v>Highland Hollow</v>
      </c>
    </row>
    <row r="591" spans="1:7" x14ac:dyDescent="0.25">
      <c r="A591" s="10" t="str">
        <f>Revenue!A592</f>
        <v>P0049</v>
      </c>
      <c r="B591" s="10" t="str">
        <f>Revenue!B592</f>
        <v>Mar</v>
      </c>
      <c r="C591" s="11" t="str">
        <f t="shared" si="53"/>
        <v>P0049|Mar</v>
      </c>
      <c r="D591" s="12">
        <f>Revenue!J592</f>
        <v>2225.2919000000002</v>
      </c>
      <c r="E591" s="13">
        <f>_xlfn.XLOOKUP($C591,ExpensesTbl[Key],ExpensesTbl[Total Operating Expenses])</f>
        <v>772.95000000000027</v>
      </c>
      <c r="F591" s="13">
        <f t="shared" si="54"/>
        <v>1452.3418999999999</v>
      </c>
      <c r="G591" s="11" t="str">
        <f>_xlfn.XLOOKUP($A591,PropertiesTbl[Property ID],PropertiesTbl[Property Name])</f>
        <v>Highland Hollow</v>
      </c>
    </row>
    <row r="592" spans="1:7" x14ac:dyDescent="0.25">
      <c r="A592" s="10" t="str">
        <f>Revenue!A593</f>
        <v>P0050</v>
      </c>
      <c r="B592" s="10" t="str">
        <f>Revenue!B593</f>
        <v>Apr</v>
      </c>
      <c r="C592" s="11" t="str">
        <f t="shared" si="53"/>
        <v>P0050|Apr</v>
      </c>
      <c r="D592" s="12">
        <f>Revenue!J593</f>
        <v>1562.9835999999998</v>
      </c>
      <c r="E592" s="13">
        <f>_xlfn.XLOOKUP($C592,ExpensesTbl[Key],ExpensesTbl[Total Operating Expenses])</f>
        <v>774.55999999999972</v>
      </c>
      <c r="F592" s="13">
        <f t="shared" si="54"/>
        <v>788.42360000000008</v>
      </c>
      <c r="G592" s="11" t="str">
        <f>_xlfn.XLOOKUP($A592,PropertiesTbl[Property ID],PropertiesTbl[Property Name])</f>
        <v>Evergreen Manor</v>
      </c>
    </row>
    <row r="593" spans="1:7" x14ac:dyDescent="0.25">
      <c r="A593" s="10" t="str">
        <f>Revenue!A594</f>
        <v>P0050</v>
      </c>
      <c r="B593" s="10" t="str">
        <f>Revenue!B594</f>
        <v>May</v>
      </c>
      <c r="C593" s="11" t="str">
        <f t="shared" si="53"/>
        <v>P0050|May</v>
      </c>
      <c r="D593" s="12">
        <f>Revenue!J594</f>
        <v>1882.6762000000001</v>
      </c>
      <c r="E593" s="13">
        <f>_xlfn.XLOOKUP($C593,ExpensesTbl[Key],ExpensesTbl[Total Operating Expenses])</f>
        <v>1187.75</v>
      </c>
      <c r="F593" s="13">
        <f t="shared" si="54"/>
        <v>694.92620000000011</v>
      </c>
      <c r="G593" s="11" t="str">
        <f>_xlfn.XLOOKUP($A593,PropertiesTbl[Property ID],PropertiesTbl[Property Name])</f>
        <v>Evergreen Manor</v>
      </c>
    </row>
    <row r="594" spans="1:7" x14ac:dyDescent="0.25">
      <c r="A594" s="10" t="str">
        <f>Revenue!A595</f>
        <v>P0050</v>
      </c>
      <c r="B594" s="10" t="str">
        <f>Revenue!B595</f>
        <v>Jun</v>
      </c>
      <c r="C594" s="11" t="str">
        <f t="shared" si="53"/>
        <v>P0050|Jun</v>
      </c>
      <c r="D594" s="12">
        <f>Revenue!J595</f>
        <v>2035.9944</v>
      </c>
      <c r="E594" s="13">
        <f>_xlfn.XLOOKUP($C594,ExpensesTbl[Key],ExpensesTbl[Total Operating Expenses])</f>
        <v>1347.7200000000003</v>
      </c>
      <c r="F594" s="13">
        <f t="shared" si="54"/>
        <v>688.27439999999979</v>
      </c>
      <c r="G594" s="11" t="str">
        <f>_xlfn.XLOOKUP($A594,PropertiesTbl[Property ID],PropertiesTbl[Property Name])</f>
        <v>Evergreen Manor</v>
      </c>
    </row>
    <row r="595" spans="1:7" x14ac:dyDescent="0.25">
      <c r="A595" s="10" t="str">
        <f>Revenue!A596</f>
        <v>P0050</v>
      </c>
      <c r="B595" s="10" t="str">
        <f>Revenue!B596</f>
        <v>Jul</v>
      </c>
      <c r="C595" s="11" t="str">
        <f t="shared" si="53"/>
        <v>P0050|Jul</v>
      </c>
      <c r="D595" s="12">
        <f>Revenue!J596</f>
        <v>2429.6688999999997</v>
      </c>
      <c r="E595" s="13">
        <f>_xlfn.XLOOKUP($C595,ExpensesTbl[Key],ExpensesTbl[Total Operating Expenses])</f>
        <v>2475.63</v>
      </c>
      <c r="F595" s="13">
        <f t="shared" si="54"/>
        <v>-45.961100000000442</v>
      </c>
      <c r="G595" s="11" t="str">
        <f>_xlfn.XLOOKUP($A595,PropertiesTbl[Property ID],PropertiesTbl[Property Name])</f>
        <v>Evergreen Manor</v>
      </c>
    </row>
    <row r="596" spans="1:7" x14ac:dyDescent="0.25">
      <c r="A596" s="10" t="str">
        <f>Revenue!A597</f>
        <v>P0050</v>
      </c>
      <c r="B596" s="10" t="str">
        <f>Revenue!B597</f>
        <v>Aug</v>
      </c>
      <c r="C596" s="11" t="str">
        <f t="shared" si="53"/>
        <v>P0050|Aug</v>
      </c>
      <c r="D596" s="12">
        <f>Revenue!J597</f>
        <v>3022.777</v>
      </c>
      <c r="E596" s="13">
        <f>_xlfn.XLOOKUP($C596,ExpensesTbl[Key],ExpensesTbl[Total Operating Expenses])</f>
        <v>2483.46</v>
      </c>
      <c r="F596" s="13">
        <f t="shared" si="54"/>
        <v>539.31700000000001</v>
      </c>
      <c r="G596" s="11" t="str">
        <f>_xlfn.XLOOKUP($A596,PropertiesTbl[Property ID],PropertiesTbl[Property Name])</f>
        <v>Evergreen Manor</v>
      </c>
    </row>
    <row r="597" spans="1:7" x14ac:dyDescent="0.25">
      <c r="A597" s="10" t="str">
        <f>Revenue!A598</f>
        <v>P0050</v>
      </c>
      <c r="B597" s="10" t="str">
        <f>Revenue!B598</f>
        <v>Sep</v>
      </c>
      <c r="C597" s="11" t="str">
        <f t="shared" si="53"/>
        <v>P0050|Sep</v>
      </c>
      <c r="D597" s="12">
        <f>Revenue!J598</f>
        <v>1801.7393999999999</v>
      </c>
      <c r="E597" s="13">
        <f>_xlfn.XLOOKUP($C597,ExpensesTbl[Key],ExpensesTbl[Total Operating Expenses])</f>
        <v>1031.1799999999998</v>
      </c>
      <c r="F597" s="13">
        <f t="shared" si="54"/>
        <v>770.5594000000001</v>
      </c>
      <c r="G597" s="11" t="str">
        <f>_xlfn.XLOOKUP($A597,PropertiesTbl[Property ID],PropertiesTbl[Property Name])</f>
        <v>Evergreen Manor</v>
      </c>
    </row>
    <row r="598" spans="1:7" x14ac:dyDescent="0.25">
      <c r="A598" s="10" t="str">
        <f>Revenue!A599</f>
        <v>P0050</v>
      </c>
      <c r="B598" s="10" t="str">
        <f>Revenue!B599</f>
        <v>Oct</v>
      </c>
      <c r="C598" s="11" t="str">
        <f t="shared" si="53"/>
        <v>P0050|Oct</v>
      </c>
      <c r="D598" s="12">
        <f>Revenue!J599</f>
        <v>1548.9574</v>
      </c>
      <c r="E598" s="13">
        <f>_xlfn.XLOOKUP($C598,ExpensesTbl[Key],ExpensesTbl[Total Operating Expenses])</f>
        <v>919.55000000000041</v>
      </c>
      <c r="F598" s="13">
        <f t="shared" si="54"/>
        <v>629.4073999999996</v>
      </c>
      <c r="G598" s="11" t="str">
        <f>_xlfn.XLOOKUP($A598,PropertiesTbl[Property ID],PropertiesTbl[Property Name])</f>
        <v>Evergreen Manor</v>
      </c>
    </row>
    <row r="599" spans="1:7" x14ac:dyDescent="0.25">
      <c r="A599" s="10" t="str">
        <f>Revenue!A600</f>
        <v>P0050</v>
      </c>
      <c r="B599" s="10" t="str">
        <f>Revenue!B600</f>
        <v>Nov</v>
      </c>
      <c r="C599" s="11" t="str">
        <f t="shared" si="53"/>
        <v>P0050|Nov</v>
      </c>
      <c r="D599" s="12">
        <f>Revenue!J600</f>
        <v>1755.0921000000001</v>
      </c>
      <c r="E599" s="13">
        <f>_xlfn.XLOOKUP($C599,ExpensesTbl[Key],ExpensesTbl[Total Operating Expenses])</f>
        <v>846.33999999999969</v>
      </c>
      <c r="F599" s="13">
        <f t="shared" si="54"/>
        <v>908.75210000000038</v>
      </c>
      <c r="G599" s="11" t="str">
        <f>_xlfn.XLOOKUP($A599,PropertiesTbl[Property ID],PropertiesTbl[Property Name])</f>
        <v>Evergreen Manor</v>
      </c>
    </row>
    <row r="600" spans="1:7" x14ac:dyDescent="0.25">
      <c r="A600" s="10" t="str">
        <f>Revenue!A601</f>
        <v>P0050</v>
      </c>
      <c r="B600" s="10" t="str">
        <f>Revenue!B601</f>
        <v>Dec</v>
      </c>
      <c r="C600" s="11" t="str">
        <f t="shared" si="53"/>
        <v>P0050|Dec</v>
      </c>
      <c r="D600" s="12">
        <f>Revenue!J601</f>
        <v>6610.9184999999998</v>
      </c>
      <c r="E600" s="13">
        <f>_xlfn.XLOOKUP($C600,ExpensesTbl[Key],ExpensesTbl[Total Operating Expenses])</f>
        <v>1451.4800000000009</v>
      </c>
      <c r="F600" s="13">
        <f t="shared" si="54"/>
        <v>5159.4384999999984</v>
      </c>
      <c r="G600" s="11" t="str">
        <f>_xlfn.XLOOKUP($A600,PropertiesTbl[Property ID],PropertiesTbl[Property Name])</f>
        <v>Evergreen Manor</v>
      </c>
    </row>
    <row r="601" spans="1:7" x14ac:dyDescent="0.25">
      <c r="A601" s="10" t="str">
        <f>Revenue!A602</f>
        <v>P0050</v>
      </c>
      <c r="B601" s="10" t="str">
        <f>Revenue!B602</f>
        <v>Jan</v>
      </c>
      <c r="C601" s="11" t="str">
        <f t="shared" si="53"/>
        <v>P0050|Jan</v>
      </c>
      <c r="D601" s="12">
        <f>Revenue!J602</f>
        <v>6605.146999999999</v>
      </c>
      <c r="E601" s="13">
        <f>_xlfn.XLOOKUP($C601,ExpensesTbl[Key],ExpensesTbl[Total Operating Expenses])</f>
        <v>1442.9299999999998</v>
      </c>
      <c r="F601" s="13">
        <f t="shared" si="54"/>
        <v>5162.2169999999987</v>
      </c>
      <c r="G601" s="11" t="str">
        <f>_xlfn.XLOOKUP($A601,PropertiesTbl[Property ID],PropertiesTbl[Property Name])</f>
        <v>Evergreen Manor</v>
      </c>
    </row>
    <row r="602" spans="1:7" x14ac:dyDescent="0.25">
      <c r="A602" s="10" t="str">
        <f>Revenue!A603</f>
        <v>P0050</v>
      </c>
      <c r="B602" s="10" t="str">
        <f>Revenue!B603</f>
        <v>Feb</v>
      </c>
      <c r="C602" s="11" t="str">
        <f t="shared" si="53"/>
        <v>P0050|Feb</v>
      </c>
      <c r="D602" s="12">
        <f>Revenue!J603</f>
        <v>4814.6224000000002</v>
      </c>
      <c r="E602" s="13">
        <f>_xlfn.XLOOKUP($C602,ExpensesTbl[Key],ExpensesTbl[Total Operating Expenses])</f>
        <v>1296.7099999999994</v>
      </c>
      <c r="F602" s="13">
        <f t="shared" si="54"/>
        <v>3517.9124000000011</v>
      </c>
      <c r="G602" s="11" t="str">
        <f>_xlfn.XLOOKUP($A602,PropertiesTbl[Property ID],PropertiesTbl[Property Name])</f>
        <v>Evergreen Manor</v>
      </c>
    </row>
    <row r="603" spans="1:7" x14ac:dyDescent="0.25">
      <c r="A603" s="10" t="str">
        <f>Revenue!A604</f>
        <v>P0050</v>
      </c>
      <c r="B603" s="10" t="str">
        <f>Revenue!B604</f>
        <v>Mar</v>
      </c>
      <c r="C603" s="11" t="str">
        <f t="shared" si="53"/>
        <v>P0050|Mar</v>
      </c>
      <c r="D603" s="12">
        <f>Revenue!J604</f>
        <v>3720.0243</v>
      </c>
      <c r="E603" s="13">
        <f>_xlfn.XLOOKUP($C603,ExpensesTbl[Key],ExpensesTbl[Total Operating Expenses])</f>
        <v>1163.3200000000008</v>
      </c>
      <c r="F603" s="13">
        <f t="shared" si="54"/>
        <v>2556.7042999999994</v>
      </c>
      <c r="G603" s="11" t="str">
        <f>_xlfn.XLOOKUP($A603,PropertiesTbl[Property ID],PropertiesTbl[Property Name])</f>
        <v>Evergreen Manor</v>
      </c>
    </row>
    <row r="604" spans="1:7" x14ac:dyDescent="0.25">
      <c r="A604" s="10" t="str">
        <f>Revenue!A605</f>
        <v>P0051</v>
      </c>
      <c r="B604" s="10" t="str">
        <f>Revenue!B605</f>
        <v>Apr</v>
      </c>
      <c r="C604" s="11" t="str">
        <f t="shared" si="53"/>
        <v>P0051|Apr</v>
      </c>
      <c r="D604" s="12">
        <f>Revenue!J605</f>
        <v>1073.0414999999998</v>
      </c>
      <c r="E604" s="13">
        <f>_xlfn.XLOOKUP($C604,ExpensesTbl[Key],ExpensesTbl[Total Operating Expenses])</f>
        <v>641.49</v>
      </c>
      <c r="F604" s="13">
        <f t="shared" si="54"/>
        <v>431.55149999999981</v>
      </c>
      <c r="G604" s="11" t="str">
        <f>_xlfn.XLOOKUP($A604,PropertiesTbl[Property ID],PropertiesTbl[Property Name])</f>
        <v>Alpine Cabin</v>
      </c>
    </row>
    <row r="605" spans="1:7" x14ac:dyDescent="0.25">
      <c r="A605" s="10" t="str">
        <f>Revenue!A606</f>
        <v>P0051</v>
      </c>
      <c r="B605" s="10" t="str">
        <f>Revenue!B606</f>
        <v>May</v>
      </c>
      <c r="C605" s="11" t="str">
        <f t="shared" si="53"/>
        <v>P0051|May</v>
      </c>
      <c r="D605" s="12">
        <f>Revenue!J606</f>
        <v>1142.3480000000002</v>
      </c>
      <c r="E605" s="13">
        <f>_xlfn.XLOOKUP($C605,ExpensesTbl[Key],ExpensesTbl[Total Operating Expenses])</f>
        <v>962.99000000000024</v>
      </c>
      <c r="F605" s="13">
        <f t="shared" si="54"/>
        <v>179.35799999999995</v>
      </c>
      <c r="G605" s="11" t="str">
        <f>_xlfn.XLOOKUP($A605,PropertiesTbl[Property ID],PropertiesTbl[Property Name])</f>
        <v>Alpine Cabin</v>
      </c>
    </row>
    <row r="606" spans="1:7" x14ac:dyDescent="0.25">
      <c r="A606" s="10" t="str">
        <f>Revenue!A607</f>
        <v>P0051</v>
      </c>
      <c r="B606" s="10" t="str">
        <f>Revenue!B607</f>
        <v>Jun</v>
      </c>
      <c r="C606" s="11" t="str">
        <f t="shared" si="53"/>
        <v>P0051|Jun</v>
      </c>
      <c r="D606" s="12">
        <f>Revenue!J607</f>
        <v>1415.9849999999999</v>
      </c>
      <c r="E606" s="13">
        <f>_xlfn.XLOOKUP($C606,ExpensesTbl[Key],ExpensesTbl[Total Operating Expenses])</f>
        <v>1059.04</v>
      </c>
      <c r="F606" s="13">
        <f t="shared" si="54"/>
        <v>356.94499999999994</v>
      </c>
      <c r="G606" s="11" t="str">
        <f>_xlfn.XLOOKUP($A606,PropertiesTbl[Property ID],PropertiesTbl[Property Name])</f>
        <v>Alpine Cabin</v>
      </c>
    </row>
    <row r="607" spans="1:7" x14ac:dyDescent="0.25">
      <c r="A607" s="10" t="str">
        <f>Revenue!A608</f>
        <v>P0051</v>
      </c>
      <c r="B607" s="10" t="str">
        <f>Revenue!B608</f>
        <v>Jul</v>
      </c>
      <c r="C607" s="11" t="str">
        <f t="shared" si="53"/>
        <v>P0051|Jul</v>
      </c>
      <c r="D607" s="12">
        <f>Revenue!J608</f>
        <v>2146.6569</v>
      </c>
      <c r="E607" s="13">
        <f>_xlfn.XLOOKUP($C607,ExpensesTbl[Key],ExpensesTbl[Total Operating Expenses])</f>
        <v>1910.5200000000004</v>
      </c>
      <c r="F607" s="13">
        <f t="shared" si="54"/>
        <v>236.13689999999951</v>
      </c>
      <c r="G607" s="11" t="str">
        <f>_xlfn.XLOOKUP($A607,PropertiesTbl[Property ID],PropertiesTbl[Property Name])</f>
        <v>Alpine Cabin</v>
      </c>
    </row>
    <row r="608" spans="1:7" x14ac:dyDescent="0.25">
      <c r="A608" s="10" t="str">
        <f>Revenue!A609</f>
        <v>P0051</v>
      </c>
      <c r="B608" s="10" t="str">
        <f>Revenue!B609</f>
        <v>Aug</v>
      </c>
      <c r="C608" s="11" t="str">
        <f t="shared" si="53"/>
        <v>P0051|Aug</v>
      </c>
      <c r="D608" s="12">
        <f>Revenue!J609</f>
        <v>2225.8379999999997</v>
      </c>
      <c r="E608" s="13">
        <f>_xlfn.XLOOKUP($C608,ExpensesTbl[Key],ExpensesTbl[Total Operating Expenses])</f>
        <v>1807.4799999999996</v>
      </c>
      <c r="F608" s="13">
        <f t="shared" si="54"/>
        <v>418.35800000000017</v>
      </c>
      <c r="G608" s="11" t="str">
        <f>_xlfn.XLOOKUP($A608,PropertiesTbl[Property ID],PropertiesTbl[Property Name])</f>
        <v>Alpine Cabin</v>
      </c>
    </row>
    <row r="609" spans="1:7" x14ac:dyDescent="0.25">
      <c r="A609" s="10" t="str">
        <f>Revenue!A610</f>
        <v>P0051</v>
      </c>
      <c r="B609" s="10" t="str">
        <f>Revenue!B610</f>
        <v>Sep</v>
      </c>
      <c r="C609" s="11" t="str">
        <f t="shared" si="53"/>
        <v>P0051|Sep</v>
      </c>
      <c r="D609" s="12">
        <f>Revenue!J610</f>
        <v>1352.0814</v>
      </c>
      <c r="E609" s="13">
        <f>_xlfn.XLOOKUP($C609,ExpensesTbl[Key],ExpensesTbl[Total Operating Expenses])</f>
        <v>817.8</v>
      </c>
      <c r="F609" s="13">
        <f t="shared" si="54"/>
        <v>534.28140000000008</v>
      </c>
      <c r="G609" s="11" t="str">
        <f>_xlfn.XLOOKUP($A609,PropertiesTbl[Property ID],PropertiesTbl[Property Name])</f>
        <v>Alpine Cabin</v>
      </c>
    </row>
    <row r="610" spans="1:7" x14ac:dyDescent="0.25">
      <c r="A610" s="10" t="str">
        <f>Revenue!A611</f>
        <v>P0051</v>
      </c>
      <c r="B610" s="10" t="str">
        <f>Revenue!B611</f>
        <v>Oct</v>
      </c>
      <c r="C610" s="11" t="str">
        <f t="shared" si="53"/>
        <v>P0051|Oct</v>
      </c>
      <c r="D610" s="12">
        <f>Revenue!J611</f>
        <v>1272.2892000000002</v>
      </c>
      <c r="E610" s="13">
        <f>_xlfn.XLOOKUP($C610,ExpensesTbl[Key],ExpensesTbl[Total Operating Expenses])</f>
        <v>1017.3800000000001</v>
      </c>
      <c r="F610" s="13">
        <f t="shared" si="54"/>
        <v>254.90920000000006</v>
      </c>
      <c r="G610" s="11" t="str">
        <f>_xlfn.XLOOKUP($A610,PropertiesTbl[Property ID],PropertiesTbl[Property Name])</f>
        <v>Alpine Cabin</v>
      </c>
    </row>
    <row r="611" spans="1:7" x14ac:dyDescent="0.25">
      <c r="A611" s="10" t="str">
        <f>Revenue!A612</f>
        <v>P0051</v>
      </c>
      <c r="B611" s="10" t="str">
        <f>Revenue!B612</f>
        <v>Nov</v>
      </c>
      <c r="C611" s="11" t="str">
        <f t="shared" si="53"/>
        <v>P0051|Nov</v>
      </c>
      <c r="D611" s="12">
        <f>Revenue!J612</f>
        <v>1291.6116</v>
      </c>
      <c r="E611" s="13">
        <f>_xlfn.XLOOKUP($C611,ExpensesTbl[Key],ExpensesTbl[Total Operating Expenses])</f>
        <v>697.05000000000007</v>
      </c>
      <c r="F611" s="13">
        <f t="shared" si="54"/>
        <v>594.56159999999988</v>
      </c>
      <c r="G611" s="11" t="str">
        <f>_xlfn.XLOOKUP($A611,PropertiesTbl[Property ID],PropertiesTbl[Property Name])</f>
        <v>Alpine Cabin</v>
      </c>
    </row>
    <row r="612" spans="1:7" x14ac:dyDescent="0.25">
      <c r="A612" s="10" t="str">
        <f>Revenue!A613</f>
        <v>P0051</v>
      </c>
      <c r="B612" s="10" t="str">
        <f>Revenue!B613</f>
        <v>Dec</v>
      </c>
      <c r="C612" s="11" t="str">
        <f t="shared" si="53"/>
        <v>P0051|Dec</v>
      </c>
      <c r="D612" s="12">
        <f>Revenue!J613</f>
        <v>4986.3294999999998</v>
      </c>
      <c r="E612" s="13">
        <f>_xlfn.XLOOKUP($C612,ExpensesTbl[Key],ExpensesTbl[Total Operating Expenses])</f>
        <v>1105.8999999999996</v>
      </c>
      <c r="F612" s="13">
        <f t="shared" si="54"/>
        <v>3880.4295000000002</v>
      </c>
      <c r="G612" s="11" t="str">
        <f>_xlfn.XLOOKUP($A612,PropertiesTbl[Property ID],PropertiesTbl[Property Name])</f>
        <v>Alpine Cabin</v>
      </c>
    </row>
    <row r="613" spans="1:7" x14ac:dyDescent="0.25">
      <c r="A613" s="10" t="str">
        <f>Revenue!A614</f>
        <v>P0051</v>
      </c>
      <c r="B613" s="10" t="str">
        <f>Revenue!B614</f>
        <v>Jan</v>
      </c>
      <c r="C613" s="11" t="str">
        <f t="shared" si="53"/>
        <v>P0051|Jan</v>
      </c>
      <c r="D613" s="12">
        <f>Revenue!J614</f>
        <v>4136.4251999999997</v>
      </c>
      <c r="E613" s="13">
        <f>_xlfn.XLOOKUP($C613,ExpensesTbl[Key],ExpensesTbl[Total Operating Expenses])</f>
        <v>1069.9499999999996</v>
      </c>
      <c r="F613" s="13">
        <f t="shared" si="54"/>
        <v>3066.4751999999999</v>
      </c>
      <c r="G613" s="11" t="str">
        <f>_xlfn.XLOOKUP($A613,PropertiesTbl[Property ID],PropertiesTbl[Property Name])</f>
        <v>Alpine Cabin</v>
      </c>
    </row>
    <row r="614" spans="1:7" x14ac:dyDescent="0.25">
      <c r="A614" s="10" t="str">
        <f>Revenue!A615</f>
        <v>P0051</v>
      </c>
      <c r="B614" s="10" t="str">
        <f>Revenue!B615</f>
        <v>Feb</v>
      </c>
      <c r="C614" s="11" t="str">
        <f t="shared" si="53"/>
        <v>P0051|Feb</v>
      </c>
      <c r="D614" s="12">
        <f>Revenue!J615</f>
        <v>3292.6229999999996</v>
      </c>
      <c r="E614" s="13">
        <f>_xlfn.XLOOKUP($C614,ExpensesTbl[Key],ExpensesTbl[Total Operating Expenses])</f>
        <v>964.50999999999976</v>
      </c>
      <c r="F614" s="13">
        <f t="shared" si="54"/>
        <v>2328.1129999999998</v>
      </c>
      <c r="G614" s="11" t="str">
        <f>_xlfn.XLOOKUP($A614,PropertiesTbl[Property ID],PropertiesTbl[Property Name])</f>
        <v>Alpine Cabin</v>
      </c>
    </row>
    <row r="615" spans="1:7" x14ac:dyDescent="0.25">
      <c r="A615" s="10" t="str">
        <f>Revenue!A616</f>
        <v>P0051</v>
      </c>
      <c r="B615" s="10" t="str">
        <f>Revenue!B616</f>
        <v>Mar</v>
      </c>
      <c r="C615" s="11" t="str">
        <f t="shared" si="53"/>
        <v>P0051|Mar</v>
      </c>
      <c r="D615" s="12">
        <f>Revenue!J616</f>
        <v>3014.7180000000003</v>
      </c>
      <c r="E615" s="13">
        <f>_xlfn.XLOOKUP($C615,ExpensesTbl[Key],ExpensesTbl[Total Operating Expenses])</f>
        <v>944.49999999999909</v>
      </c>
      <c r="F615" s="13">
        <f t="shared" si="54"/>
        <v>2070.2180000000012</v>
      </c>
      <c r="G615" s="11" t="str">
        <f>_xlfn.XLOOKUP($A615,PropertiesTbl[Property ID],PropertiesTbl[Property Name])</f>
        <v>Alpine Cabin</v>
      </c>
    </row>
    <row r="616" spans="1:7" x14ac:dyDescent="0.25">
      <c r="A616" s="10" t="str">
        <f>Revenue!A617</f>
        <v>P0052</v>
      </c>
      <c r="B616" s="10" t="str">
        <f>Revenue!B617</f>
        <v>Apr</v>
      </c>
      <c r="C616" s="11" t="str">
        <f t="shared" si="53"/>
        <v>P0052|Apr</v>
      </c>
      <c r="D616" s="12">
        <f>Revenue!J617</f>
        <v>1142.0375999999999</v>
      </c>
      <c r="E616" s="13">
        <f>_xlfn.XLOOKUP($C616,ExpensesTbl[Key],ExpensesTbl[Total Operating Expenses])</f>
        <v>645.39999999999986</v>
      </c>
      <c r="F616" s="13">
        <f t="shared" si="54"/>
        <v>496.63760000000002</v>
      </c>
      <c r="G616" s="11" t="str">
        <f>_xlfn.XLOOKUP($A616,PropertiesTbl[Property ID],PropertiesTbl[Property Name])</f>
        <v>Rustic Hollow</v>
      </c>
    </row>
    <row r="617" spans="1:7" x14ac:dyDescent="0.25">
      <c r="A617" s="10" t="str">
        <f>Revenue!A618</f>
        <v>P0052</v>
      </c>
      <c r="B617" s="10" t="str">
        <f>Revenue!B618</f>
        <v>May</v>
      </c>
      <c r="C617" s="11" t="str">
        <f t="shared" si="53"/>
        <v>P0052|May</v>
      </c>
      <c r="D617" s="12">
        <f>Revenue!J618</f>
        <v>1382.5975999999998</v>
      </c>
      <c r="E617" s="13">
        <f>_xlfn.XLOOKUP($C617,ExpensesTbl[Key],ExpensesTbl[Total Operating Expenses])</f>
        <v>974.68000000000029</v>
      </c>
      <c r="F617" s="13">
        <f t="shared" si="54"/>
        <v>407.91759999999954</v>
      </c>
      <c r="G617" s="11" t="str">
        <f>_xlfn.XLOOKUP($A617,PropertiesTbl[Property ID],PropertiesTbl[Property Name])</f>
        <v>Rustic Hollow</v>
      </c>
    </row>
    <row r="618" spans="1:7" x14ac:dyDescent="0.25">
      <c r="A618" s="10" t="str">
        <f>Revenue!A619</f>
        <v>P0052</v>
      </c>
      <c r="B618" s="10" t="str">
        <f>Revenue!B619</f>
        <v>Jun</v>
      </c>
      <c r="C618" s="11" t="str">
        <f t="shared" si="53"/>
        <v>P0052|Jun</v>
      </c>
      <c r="D618" s="12">
        <f>Revenue!J619</f>
        <v>1436.646</v>
      </c>
      <c r="E618" s="13">
        <f>_xlfn.XLOOKUP($C618,ExpensesTbl[Key],ExpensesTbl[Total Operating Expenses])</f>
        <v>1071.9100000000001</v>
      </c>
      <c r="F618" s="13">
        <f t="shared" si="54"/>
        <v>364.73599999999988</v>
      </c>
      <c r="G618" s="11" t="str">
        <f>_xlfn.XLOOKUP($A618,PropertiesTbl[Property ID],PropertiesTbl[Property Name])</f>
        <v>Rustic Hollow</v>
      </c>
    </row>
    <row r="619" spans="1:7" x14ac:dyDescent="0.25">
      <c r="A619" s="10" t="str">
        <f>Revenue!A620</f>
        <v>P0052</v>
      </c>
      <c r="B619" s="10" t="str">
        <f>Revenue!B620</f>
        <v>Jul</v>
      </c>
      <c r="C619" s="11" t="str">
        <f t="shared" si="53"/>
        <v>P0052|Jul</v>
      </c>
      <c r="D619" s="12">
        <f>Revenue!J620</f>
        <v>1768.7352000000001</v>
      </c>
      <c r="E619" s="13">
        <f>_xlfn.XLOOKUP($C619,ExpensesTbl[Key],ExpensesTbl[Total Operating Expenses])</f>
        <v>1897.9000000000003</v>
      </c>
      <c r="F619" s="13">
        <f t="shared" si="54"/>
        <v>-129.16480000000024</v>
      </c>
      <c r="G619" s="11" t="str">
        <f>_xlfn.XLOOKUP($A619,PropertiesTbl[Property ID],PropertiesTbl[Property Name])</f>
        <v>Rustic Hollow</v>
      </c>
    </row>
    <row r="620" spans="1:7" x14ac:dyDescent="0.25">
      <c r="A620" s="10" t="str">
        <f>Revenue!A621</f>
        <v>P0052</v>
      </c>
      <c r="B620" s="10" t="str">
        <f>Revenue!B621</f>
        <v>Aug</v>
      </c>
      <c r="C620" s="11" t="str">
        <f t="shared" si="53"/>
        <v>P0052|Aug</v>
      </c>
      <c r="D620" s="12">
        <f>Revenue!J621</f>
        <v>1828.4484</v>
      </c>
      <c r="E620" s="13">
        <f>_xlfn.XLOOKUP($C620,ExpensesTbl[Key],ExpensesTbl[Total Operating Expenses])</f>
        <v>1816.6599999999999</v>
      </c>
      <c r="F620" s="13">
        <f t="shared" si="54"/>
        <v>11.788400000000138</v>
      </c>
      <c r="G620" s="11" t="str">
        <f>_xlfn.XLOOKUP($A620,PropertiesTbl[Property ID],PropertiesTbl[Property Name])</f>
        <v>Rustic Hollow</v>
      </c>
    </row>
    <row r="621" spans="1:7" x14ac:dyDescent="0.25">
      <c r="A621" s="10" t="str">
        <f>Revenue!A622</f>
        <v>P0052</v>
      </c>
      <c r="B621" s="10" t="str">
        <f>Revenue!B622</f>
        <v>Sep</v>
      </c>
      <c r="C621" s="11" t="str">
        <f t="shared" si="53"/>
        <v>P0052|Sep</v>
      </c>
      <c r="D621" s="12">
        <f>Revenue!J622</f>
        <v>1263.3846000000001</v>
      </c>
      <c r="E621" s="13">
        <f>_xlfn.XLOOKUP($C621,ExpensesTbl[Key],ExpensesTbl[Total Operating Expenses])</f>
        <v>827.08999999999969</v>
      </c>
      <c r="F621" s="13">
        <f t="shared" si="54"/>
        <v>436.2946000000004</v>
      </c>
      <c r="G621" s="11" t="str">
        <f>_xlfn.XLOOKUP($A621,PropertiesTbl[Property ID],PropertiesTbl[Property Name])</f>
        <v>Rustic Hollow</v>
      </c>
    </row>
    <row r="622" spans="1:7" x14ac:dyDescent="0.25">
      <c r="A622" s="10" t="str">
        <f>Revenue!A623</f>
        <v>P0052</v>
      </c>
      <c r="B622" s="10" t="str">
        <f>Revenue!B623</f>
        <v>Oct</v>
      </c>
      <c r="C622" s="11" t="str">
        <f t="shared" si="53"/>
        <v>P0052|Oct</v>
      </c>
      <c r="D622" s="12">
        <f>Revenue!J623</f>
        <v>1187.8410000000001</v>
      </c>
      <c r="E622" s="13">
        <f>_xlfn.XLOOKUP($C622,ExpensesTbl[Key],ExpensesTbl[Total Operating Expenses])</f>
        <v>754.14000000000033</v>
      </c>
      <c r="F622" s="13">
        <f t="shared" si="54"/>
        <v>433.70099999999979</v>
      </c>
      <c r="G622" s="11" t="str">
        <f>_xlfn.XLOOKUP($A622,PropertiesTbl[Property ID],PropertiesTbl[Property Name])</f>
        <v>Rustic Hollow</v>
      </c>
    </row>
    <row r="623" spans="1:7" x14ac:dyDescent="0.25">
      <c r="A623" s="10" t="str">
        <f>Revenue!A624</f>
        <v>P0052</v>
      </c>
      <c r="B623" s="10" t="str">
        <f>Revenue!B624</f>
        <v>Nov</v>
      </c>
      <c r="C623" s="11" t="str">
        <f t="shared" si="53"/>
        <v>P0052|Nov</v>
      </c>
      <c r="D623" s="12">
        <f>Revenue!J624</f>
        <v>1303.7172</v>
      </c>
      <c r="E623" s="13">
        <f>_xlfn.XLOOKUP($C623,ExpensesTbl[Key],ExpensesTbl[Total Operating Expenses])</f>
        <v>690.13999999999987</v>
      </c>
      <c r="F623" s="13">
        <f t="shared" si="54"/>
        <v>613.57720000000018</v>
      </c>
      <c r="G623" s="11" t="str">
        <f>_xlfn.XLOOKUP($A623,PropertiesTbl[Property ID],PropertiesTbl[Property Name])</f>
        <v>Rustic Hollow</v>
      </c>
    </row>
    <row r="624" spans="1:7" x14ac:dyDescent="0.25">
      <c r="A624" s="10" t="str">
        <f>Revenue!A625</f>
        <v>P0052</v>
      </c>
      <c r="B624" s="10" t="str">
        <f>Revenue!B625</f>
        <v>Dec</v>
      </c>
      <c r="C624" s="11" t="str">
        <f t="shared" si="53"/>
        <v>P0052|Dec</v>
      </c>
      <c r="D624" s="12">
        <f>Revenue!J625</f>
        <v>4614.5374000000002</v>
      </c>
      <c r="E624" s="13">
        <f>_xlfn.XLOOKUP($C624,ExpensesTbl[Key],ExpensesTbl[Total Operating Expenses])</f>
        <v>1197.83</v>
      </c>
      <c r="F624" s="13">
        <f t="shared" si="54"/>
        <v>3416.7074000000002</v>
      </c>
      <c r="G624" s="11" t="str">
        <f>_xlfn.XLOOKUP($A624,PropertiesTbl[Property ID],PropertiesTbl[Property Name])</f>
        <v>Rustic Hollow</v>
      </c>
    </row>
    <row r="625" spans="1:7" x14ac:dyDescent="0.25">
      <c r="A625" s="10" t="str">
        <f>Revenue!A626</f>
        <v>P0052</v>
      </c>
      <c r="B625" s="10" t="str">
        <f>Revenue!B626</f>
        <v>Jan</v>
      </c>
      <c r="C625" s="11" t="str">
        <f t="shared" si="53"/>
        <v>P0052|Jan</v>
      </c>
      <c r="D625" s="12">
        <f>Revenue!J626</f>
        <v>3561.1763999999998</v>
      </c>
      <c r="E625" s="13">
        <f>_xlfn.XLOOKUP($C625,ExpensesTbl[Key],ExpensesTbl[Total Operating Expenses])</f>
        <v>1090.5199999999995</v>
      </c>
      <c r="F625" s="13">
        <f t="shared" si="54"/>
        <v>2470.6564000000003</v>
      </c>
      <c r="G625" s="11" t="str">
        <f>_xlfn.XLOOKUP($A625,PropertiesTbl[Property ID],PropertiesTbl[Property Name])</f>
        <v>Rustic Hollow</v>
      </c>
    </row>
    <row r="626" spans="1:7" x14ac:dyDescent="0.25">
      <c r="A626" s="10" t="str">
        <f>Revenue!A627</f>
        <v>P0052</v>
      </c>
      <c r="B626" s="10" t="str">
        <f>Revenue!B627</f>
        <v>Feb</v>
      </c>
      <c r="C626" s="11" t="str">
        <f t="shared" si="53"/>
        <v>P0052|Feb</v>
      </c>
      <c r="D626" s="12">
        <f>Revenue!J627</f>
        <v>3111.2912000000001</v>
      </c>
      <c r="E626" s="13">
        <f>_xlfn.XLOOKUP($C626,ExpensesTbl[Key],ExpensesTbl[Total Operating Expenses])</f>
        <v>958.74999999999966</v>
      </c>
      <c r="F626" s="13">
        <f t="shared" si="54"/>
        <v>2152.5412000000006</v>
      </c>
      <c r="G626" s="11" t="str">
        <f>_xlfn.XLOOKUP($A626,PropertiesTbl[Property ID],PropertiesTbl[Property Name])</f>
        <v>Rustic Hollow</v>
      </c>
    </row>
    <row r="627" spans="1:7" x14ac:dyDescent="0.25">
      <c r="A627" s="10" t="str">
        <f>Revenue!A628</f>
        <v>P0052</v>
      </c>
      <c r="B627" s="10" t="str">
        <f>Revenue!B628</f>
        <v>Mar</v>
      </c>
      <c r="C627" s="11" t="str">
        <f t="shared" si="53"/>
        <v>P0052|Mar</v>
      </c>
      <c r="D627" s="12">
        <f>Revenue!J628</f>
        <v>2703.154</v>
      </c>
      <c r="E627" s="13">
        <f>_xlfn.XLOOKUP($C627,ExpensesTbl[Key],ExpensesTbl[Total Operating Expenses])</f>
        <v>977.34</v>
      </c>
      <c r="F627" s="13">
        <f t="shared" si="54"/>
        <v>1725.8139999999999</v>
      </c>
      <c r="G627" s="11" t="str">
        <f>_xlfn.XLOOKUP($A627,PropertiesTbl[Property ID],PropertiesTbl[Property Name])</f>
        <v>Rustic Hollow</v>
      </c>
    </row>
    <row r="628" spans="1:7" x14ac:dyDescent="0.25">
      <c r="A628" s="10" t="str">
        <f>Revenue!A629</f>
        <v>P0053</v>
      </c>
      <c r="B628" s="10" t="str">
        <f>Revenue!B629</f>
        <v>Apr</v>
      </c>
      <c r="C628" s="11" t="str">
        <f t="shared" si="53"/>
        <v>P0053|Apr</v>
      </c>
      <c r="D628" s="12">
        <f>Revenue!J629</f>
        <v>1144.5402000000001</v>
      </c>
      <c r="E628" s="13">
        <f>_xlfn.XLOOKUP($C628,ExpensesTbl[Key],ExpensesTbl[Total Operating Expenses])</f>
        <v>633.3300000000005</v>
      </c>
      <c r="F628" s="13">
        <f t="shared" si="54"/>
        <v>511.21019999999965</v>
      </c>
      <c r="G628" s="11" t="str">
        <f>_xlfn.XLOOKUP($A628,PropertiesTbl[Property ID],PropertiesTbl[Property Name])</f>
        <v>Silver Cabin</v>
      </c>
    </row>
    <row r="629" spans="1:7" x14ac:dyDescent="0.25">
      <c r="A629" s="10" t="str">
        <f>Revenue!A630</f>
        <v>P0053</v>
      </c>
      <c r="B629" s="10" t="str">
        <f>Revenue!B630</f>
        <v>May</v>
      </c>
      <c r="C629" s="11" t="str">
        <f t="shared" si="53"/>
        <v>P0053|May</v>
      </c>
      <c r="D629" s="12">
        <f>Revenue!J630</f>
        <v>1426.1215</v>
      </c>
      <c r="E629" s="13">
        <f>_xlfn.XLOOKUP($C629,ExpensesTbl[Key],ExpensesTbl[Total Operating Expenses])</f>
        <v>939.84000000000015</v>
      </c>
      <c r="F629" s="13">
        <f t="shared" si="54"/>
        <v>486.28149999999982</v>
      </c>
      <c r="G629" s="11" t="str">
        <f>_xlfn.XLOOKUP($A629,PropertiesTbl[Property ID],PropertiesTbl[Property Name])</f>
        <v>Silver Cabin</v>
      </c>
    </row>
    <row r="630" spans="1:7" x14ac:dyDescent="0.25">
      <c r="A630" s="10" t="str">
        <f>Revenue!A631</f>
        <v>P0053</v>
      </c>
      <c r="B630" s="10" t="str">
        <f>Revenue!B631</f>
        <v>Jun</v>
      </c>
      <c r="C630" s="11" t="str">
        <f t="shared" si="53"/>
        <v>P0053|Jun</v>
      </c>
      <c r="D630" s="12">
        <f>Revenue!J631</f>
        <v>1536.4784</v>
      </c>
      <c r="E630" s="13">
        <f>_xlfn.XLOOKUP($C630,ExpensesTbl[Key],ExpensesTbl[Total Operating Expenses])</f>
        <v>1067.1299999999997</v>
      </c>
      <c r="F630" s="13">
        <f t="shared" si="54"/>
        <v>469.34840000000031</v>
      </c>
      <c r="G630" s="11" t="str">
        <f>_xlfn.XLOOKUP($A630,PropertiesTbl[Property ID],PropertiesTbl[Property Name])</f>
        <v>Silver Cabin</v>
      </c>
    </row>
    <row r="631" spans="1:7" x14ac:dyDescent="0.25">
      <c r="A631" s="10" t="str">
        <f>Revenue!A632</f>
        <v>P0053</v>
      </c>
      <c r="B631" s="10" t="str">
        <f>Revenue!B632</f>
        <v>Jul</v>
      </c>
      <c r="C631" s="11" t="str">
        <f t="shared" si="53"/>
        <v>P0053|Jul</v>
      </c>
      <c r="D631" s="12">
        <f>Revenue!J632</f>
        <v>2355.0217999999995</v>
      </c>
      <c r="E631" s="13">
        <f>_xlfn.XLOOKUP($C631,ExpensesTbl[Key],ExpensesTbl[Total Operating Expenses])</f>
        <v>2024.0700000000006</v>
      </c>
      <c r="F631" s="13">
        <f t="shared" si="54"/>
        <v>330.95179999999891</v>
      </c>
      <c r="G631" s="11" t="str">
        <f>_xlfn.XLOOKUP($A631,PropertiesTbl[Property ID],PropertiesTbl[Property Name])</f>
        <v>Silver Cabin</v>
      </c>
    </row>
    <row r="632" spans="1:7" x14ac:dyDescent="0.25">
      <c r="A632" s="10" t="str">
        <f>Revenue!A633</f>
        <v>P0053</v>
      </c>
      <c r="B632" s="10" t="str">
        <f>Revenue!B633</f>
        <v>Aug</v>
      </c>
      <c r="C632" s="11" t="str">
        <f t="shared" si="53"/>
        <v>P0053|Aug</v>
      </c>
      <c r="D632" s="12">
        <f>Revenue!J633</f>
        <v>2277.8679999999999</v>
      </c>
      <c r="E632" s="13">
        <f>_xlfn.XLOOKUP($C632,ExpensesTbl[Key],ExpensesTbl[Total Operating Expenses])</f>
        <v>1919.0399999999995</v>
      </c>
      <c r="F632" s="13">
        <f t="shared" si="54"/>
        <v>358.82800000000043</v>
      </c>
      <c r="G632" s="11" t="str">
        <f>_xlfn.XLOOKUP($A632,PropertiesTbl[Property ID],PropertiesTbl[Property Name])</f>
        <v>Silver Cabin</v>
      </c>
    </row>
    <row r="633" spans="1:7" x14ac:dyDescent="0.25">
      <c r="A633" s="10" t="str">
        <f>Revenue!A634</f>
        <v>P0053</v>
      </c>
      <c r="B633" s="10" t="str">
        <f>Revenue!B634</f>
        <v>Sep</v>
      </c>
      <c r="C633" s="11" t="str">
        <f t="shared" si="53"/>
        <v>P0053|Sep</v>
      </c>
      <c r="D633" s="12">
        <f>Revenue!J634</f>
        <v>1496.6016999999999</v>
      </c>
      <c r="E633" s="13">
        <f>_xlfn.XLOOKUP($C633,ExpensesTbl[Key],ExpensesTbl[Total Operating Expenses])</f>
        <v>840.2199999999998</v>
      </c>
      <c r="F633" s="13">
        <f t="shared" si="54"/>
        <v>656.38170000000014</v>
      </c>
      <c r="G633" s="11" t="str">
        <f>_xlfn.XLOOKUP($A633,PropertiesTbl[Property ID],PropertiesTbl[Property Name])</f>
        <v>Silver Cabin</v>
      </c>
    </row>
    <row r="634" spans="1:7" x14ac:dyDescent="0.25">
      <c r="A634" s="10" t="str">
        <f>Revenue!A635</f>
        <v>P0053</v>
      </c>
      <c r="B634" s="10" t="str">
        <f>Revenue!B635</f>
        <v>Oct</v>
      </c>
      <c r="C634" s="11" t="str">
        <f t="shared" si="53"/>
        <v>P0053|Oct</v>
      </c>
      <c r="D634" s="12">
        <f>Revenue!J635</f>
        <v>1391.2888</v>
      </c>
      <c r="E634" s="13">
        <f>_xlfn.XLOOKUP($C634,ExpensesTbl[Key],ExpensesTbl[Total Operating Expenses])</f>
        <v>751.25999999999976</v>
      </c>
      <c r="F634" s="13">
        <f t="shared" si="54"/>
        <v>640.02880000000027</v>
      </c>
      <c r="G634" s="11" t="str">
        <f>_xlfn.XLOOKUP($A634,PropertiesTbl[Property ID],PropertiesTbl[Property Name])</f>
        <v>Silver Cabin</v>
      </c>
    </row>
    <row r="635" spans="1:7" x14ac:dyDescent="0.25">
      <c r="A635" s="10" t="str">
        <f>Revenue!A636</f>
        <v>P0053</v>
      </c>
      <c r="B635" s="10" t="str">
        <f>Revenue!B636</f>
        <v>Nov</v>
      </c>
      <c r="C635" s="11" t="str">
        <f t="shared" si="53"/>
        <v>P0053|Nov</v>
      </c>
      <c r="D635" s="12">
        <f>Revenue!J636</f>
        <v>1276.9452000000001</v>
      </c>
      <c r="E635" s="13">
        <f>_xlfn.XLOOKUP($C635,ExpensesTbl[Key],ExpensesTbl[Total Operating Expenses])</f>
        <v>719.8399999999998</v>
      </c>
      <c r="F635" s="13">
        <f t="shared" si="54"/>
        <v>557.10520000000031</v>
      </c>
      <c r="G635" s="11" t="str">
        <f>_xlfn.XLOOKUP($A635,PropertiesTbl[Property ID],PropertiesTbl[Property Name])</f>
        <v>Silver Cabin</v>
      </c>
    </row>
    <row r="636" spans="1:7" x14ac:dyDescent="0.25">
      <c r="A636" s="10" t="str">
        <f>Revenue!A637</f>
        <v>P0053</v>
      </c>
      <c r="B636" s="10" t="str">
        <f>Revenue!B637</f>
        <v>Dec</v>
      </c>
      <c r="C636" s="11" t="str">
        <f t="shared" si="53"/>
        <v>P0053|Dec</v>
      </c>
      <c r="D636" s="12">
        <f>Revenue!J637</f>
        <v>5242.4475000000002</v>
      </c>
      <c r="E636" s="13">
        <f>_xlfn.XLOOKUP($C636,ExpensesTbl[Key],ExpensesTbl[Total Operating Expenses])</f>
        <v>1192.6000000000001</v>
      </c>
      <c r="F636" s="13">
        <f t="shared" si="54"/>
        <v>4049.8474999999999</v>
      </c>
      <c r="G636" s="11" t="str">
        <f>_xlfn.XLOOKUP($A636,PropertiesTbl[Property ID],PropertiesTbl[Property Name])</f>
        <v>Silver Cabin</v>
      </c>
    </row>
    <row r="637" spans="1:7" x14ac:dyDescent="0.25">
      <c r="A637" s="10" t="str">
        <f>Revenue!A638</f>
        <v>P0053</v>
      </c>
      <c r="B637" s="10" t="str">
        <f>Revenue!B638</f>
        <v>Jan</v>
      </c>
      <c r="C637" s="11" t="str">
        <f t="shared" si="53"/>
        <v>P0053|Jan</v>
      </c>
      <c r="D637" s="12">
        <f>Revenue!J638</f>
        <v>4277.7736000000004</v>
      </c>
      <c r="E637" s="13">
        <f>_xlfn.XLOOKUP($C637,ExpensesTbl[Key],ExpensesTbl[Total Operating Expenses])</f>
        <v>1079.4099999999999</v>
      </c>
      <c r="F637" s="13">
        <f t="shared" si="54"/>
        <v>3198.3636000000006</v>
      </c>
      <c r="G637" s="11" t="str">
        <f>_xlfn.XLOOKUP($A637,PropertiesTbl[Property ID],PropertiesTbl[Property Name])</f>
        <v>Silver Cabin</v>
      </c>
    </row>
    <row r="638" spans="1:7" x14ac:dyDescent="0.25">
      <c r="A638" s="10" t="str">
        <f>Revenue!A639</f>
        <v>P0053</v>
      </c>
      <c r="B638" s="10" t="str">
        <f>Revenue!B639</f>
        <v>Feb</v>
      </c>
      <c r="C638" s="11" t="str">
        <f t="shared" si="53"/>
        <v>P0053|Feb</v>
      </c>
      <c r="D638" s="12">
        <f>Revenue!J639</f>
        <v>3451.4112</v>
      </c>
      <c r="E638" s="13">
        <f>_xlfn.XLOOKUP($C638,ExpensesTbl[Key],ExpensesTbl[Total Operating Expenses])</f>
        <v>1068.6799999999994</v>
      </c>
      <c r="F638" s="13">
        <f t="shared" si="54"/>
        <v>2382.7312000000006</v>
      </c>
      <c r="G638" s="11" t="str">
        <f>_xlfn.XLOOKUP($A638,PropertiesTbl[Property ID],PropertiesTbl[Property Name])</f>
        <v>Silver Cabin</v>
      </c>
    </row>
    <row r="639" spans="1:7" x14ac:dyDescent="0.25">
      <c r="A639" s="10" t="str">
        <f>Revenue!A640</f>
        <v>P0053</v>
      </c>
      <c r="B639" s="10" t="str">
        <f>Revenue!B640</f>
        <v>Mar</v>
      </c>
      <c r="C639" s="11" t="str">
        <f t="shared" si="53"/>
        <v>P0053|Mar</v>
      </c>
      <c r="D639" s="12">
        <f>Revenue!J640</f>
        <v>3004.6979000000001</v>
      </c>
      <c r="E639" s="13">
        <f>_xlfn.XLOOKUP($C639,ExpensesTbl[Key],ExpensesTbl[Total Operating Expenses])</f>
        <v>982.15999999999963</v>
      </c>
      <c r="F639" s="13">
        <f t="shared" si="54"/>
        <v>2022.5379000000005</v>
      </c>
      <c r="G639" s="11" t="str">
        <f>_xlfn.XLOOKUP($A639,PropertiesTbl[Property ID],PropertiesTbl[Property Name])</f>
        <v>Silver Cabin</v>
      </c>
    </row>
    <row r="640" spans="1:7" x14ac:dyDescent="0.25">
      <c r="A640" s="10" t="str">
        <f>Revenue!A641</f>
        <v>P0054</v>
      </c>
      <c r="B640" s="10" t="str">
        <f>Revenue!B641</f>
        <v>Apr</v>
      </c>
      <c r="C640" s="11" t="str">
        <f t="shared" si="53"/>
        <v>P0054|Apr</v>
      </c>
      <c r="D640" s="12">
        <f>Revenue!J641</f>
        <v>1177.8985</v>
      </c>
      <c r="E640" s="13">
        <f>_xlfn.XLOOKUP($C640,ExpensesTbl[Key],ExpensesTbl[Total Operating Expenses])</f>
        <v>667.67000000000007</v>
      </c>
      <c r="F640" s="13">
        <f t="shared" si="54"/>
        <v>510.22849999999994</v>
      </c>
      <c r="G640" s="11" t="str">
        <f>_xlfn.XLOOKUP($A640,PropertiesTbl[Property ID],PropertiesTbl[Property Name])</f>
        <v>Cedar Getaway</v>
      </c>
    </row>
    <row r="641" spans="1:7" x14ac:dyDescent="0.25">
      <c r="A641" s="10" t="str">
        <f>Revenue!A642</f>
        <v>P0054</v>
      </c>
      <c r="B641" s="10" t="str">
        <f>Revenue!B642</f>
        <v>May</v>
      </c>
      <c r="C641" s="11" t="str">
        <f t="shared" si="53"/>
        <v>P0054|May</v>
      </c>
      <c r="D641" s="12">
        <f>Revenue!J642</f>
        <v>1431.2819</v>
      </c>
      <c r="E641" s="13">
        <f>_xlfn.XLOOKUP($C641,ExpensesTbl[Key],ExpensesTbl[Total Operating Expenses])</f>
        <v>971.05000000000052</v>
      </c>
      <c r="F641" s="13">
        <f t="shared" si="54"/>
        <v>460.23189999999943</v>
      </c>
      <c r="G641" s="11" t="str">
        <f>_xlfn.XLOOKUP($A641,PropertiesTbl[Property ID],PropertiesTbl[Property Name])</f>
        <v>Cedar Getaway</v>
      </c>
    </row>
    <row r="642" spans="1:7" x14ac:dyDescent="0.25">
      <c r="A642" s="10" t="str">
        <f>Revenue!A643</f>
        <v>P0054</v>
      </c>
      <c r="B642" s="10" t="str">
        <f>Revenue!B643</f>
        <v>Jun</v>
      </c>
      <c r="C642" s="11" t="str">
        <f t="shared" si="53"/>
        <v>P0054|Jun</v>
      </c>
      <c r="D642" s="12">
        <f>Revenue!J643</f>
        <v>1683.5303999999999</v>
      </c>
      <c r="E642" s="13">
        <f>_xlfn.XLOOKUP($C642,ExpensesTbl[Key],ExpensesTbl[Total Operating Expenses])</f>
        <v>1057.08</v>
      </c>
      <c r="F642" s="13">
        <f t="shared" si="54"/>
        <v>626.45039999999995</v>
      </c>
      <c r="G642" s="11" t="str">
        <f>_xlfn.XLOOKUP($A642,PropertiesTbl[Property ID],PropertiesTbl[Property Name])</f>
        <v>Cedar Getaway</v>
      </c>
    </row>
    <row r="643" spans="1:7" x14ac:dyDescent="0.25">
      <c r="A643" s="10" t="str">
        <f>Revenue!A644</f>
        <v>P0054</v>
      </c>
      <c r="B643" s="10" t="str">
        <f>Revenue!B644</f>
        <v>Jul</v>
      </c>
      <c r="C643" s="11" t="str">
        <f t="shared" si="53"/>
        <v>P0054|Jul</v>
      </c>
      <c r="D643" s="12">
        <f>Revenue!J644</f>
        <v>2558.0718999999999</v>
      </c>
      <c r="E643" s="13">
        <f>_xlfn.XLOOKUP($C643,ExpensesTbl[Key],ExpensesTbl[Total Operating Expenses])</f>
        <v>2152.5300000000011</v>
      </c>
      <c r="F643" s="13">
        <f t="shared" si="54"/>
        <v>405.5418999999988</v>
      </c>
      <c r="G643" s="11" t="str">
        <f>_xlfn.XLOOKUP($A643,PropertiesTbl[Property ID],PropertiesTbl[Property Name])</f>
        <v>Cedar Getaway</v>
      </c>
    </row>
    <row r="644" spans="1:7" x14ac:dyDescent="0.25">
      <c r="A644" s="10" t="str">
        <f>Revenue!A645</f>
        <v>P0054</v>
      </c>
      <c r="B644" s="10" t="str">
        <f>Revenue!B645</f>
        <v>Aug</v>
      </c>
      <c r="C644" s="11" t="str">
        <f t="shared" si="53"/>
        <v>P0054|Aug</v>
      </c>
      <c r="D644" s="12">
        <f>Revenue!J645</f>
        <v>2327.7260000000001</v>
      </c>
      <c r="E644" s="13">
        <f>_xlfn.XLOOKUP($C644,ExpensesTbl[Key],ExpensesTbl[Total Operating Expenses])</f>
        <v>1921.1700000000005</v>
      </c>
      <c r="F644" s="13">
        <f t="shared" si="54"/>
        <v>406.55599999999959</v>
      </c>
      <c r="G644" s="11" t="str">
        <f>_xlfn.XLOOKUP($A644,PropertiesTbl[Property ID],PropertiesTbl[Property Name])</f>
        <v>Cedar Getaway</v>
      </c>
    </row>
    <row r="645" spans="1:7" x14ac:dyDescent="0.25">
      <c r="A645" s="10" t="str">
        <f>Revenue!A646</f>
        <v>P0054</v>
      </c>
      <c r="B645" s="10" t="str">
        <f>Revenue!B646</f>
        <v>Sep</v>
      </c>
      <c r="C645" s="11" t="str">
        <f t="shared" ref="C645:C708" si="55">A645&amp;"|"&amp;B645</f>
        <v>P0054|Sep</v>
      </c>
      <c r="D645" s="12">
        <f>Revenue!J646</f>
        <v>1547.1096</v>
      </c>
      <c r="E645" s="13">
        <f>_xlfn.XLOOKUP($C645,ExpensesTbl[Key],ExpensesTbl[Total Operating Expenses])</f>
        <v>825.84999999999968</v>
      </c>
      <c r="F645" s="13">
        <f t="shared" ref="F645:F708" si="56">D645-E645</f>
        <v>721.25960000000032</v>
      </c>
      <c r="G645" s="11" t="str">
        <f>_xlfn.XLOOKUP($A645,PropertiesTbl[Property ID],PropertiesTbl[Property Name])</f>
        <v>Cedar Getaway</v>
      </c>
    </row>
    <row r="646" spans="1:7" x14ac:dyDescent="0.25">
      <c r="A646" s="10" t="str">
        <f>Revenue!A647</f>
        <v>P0054</v>
      </c>
      <c r="B646" s="10" t="str">
        <f>Revenue!B647</f>
        <v>Oct</v>
      </c>
      <c r="C646" s="11" t="str">
        <f t="shared" si="55"/>
        <v>P0054|Oct</v>
      </c>
      <c r="D646" s="12">
        <f>Revenue!J647</f>
        <v>1564.7053999999998</v>
      </c>
      <c r="E646" s="13">
        <f>_xlfn.XLOOKUP($C646,ExpensesTbl[Key],ExpensesTbl[Total Operating Expenses])</f>
        <v>765.19</v>
      </c>
      <c r="F646" s="13">
        <f t="shared" si="56"/>
        <v>799.51539999999977</v>
      </c>
      <c r="G646" s="11" t="str">
        <f>_xlfn.XLOOKUP($A646,PropertiesTbl[Property ID],PropertiesTbl[Property Name])</f>
        <v>Cedar Getaway</v>
      </c>
    </row>
    <row r="647" spans="1:7" x14ac:dyDescent="0.25">
      <c r="A647" s="10" t="str">
        <f>Revenue!A648</f>
        <v>P0054</v>
      </c>
      <c r="B647" s="10" t="str">
        <f>Revenue!B648</f>
        <v>Nov</v>
      </c>
      <c r="C647" s="11" t="str">
        <f t="shared" si="55"/>
        <v>P0054|Nov</v>
      </c>
      <c r="D647" s="12">
        <f>Revenue!J648</f>
        <v>1411.2125999999998</v>
      </c>
      <c r="E647" s="13">
        <f>_xlfn.XLOOKUP($C647,ExpensesTbl[Key],ExpensesTbl[Total Operating Expenses])</f>
        <v>687.18000000000006</v>
      </c>
      <c r="F647" s="13">
        <f t="shared" si="56"/>
        <v>724.03259999999977</v>
      </c>
      <c r="G647" s="11" t="str">
        <f>_xlfn.XLOOKUP($A647,PropertiesTbl[Property ID],PropertiesTbl[Property Name])</f>
        <v>Cedar Getaway</v>
      </c>
    </row>
    <row r="648" spans="1:7" x14ac:dyDescent="0.25">
      <c r="A648" s="10" t="str">
        <f>Revenue!A649</f>
        <v>P0054</v>
      </c>
      <c r="B648" s="10" t="str">
        <f>Revenue!B649</f>
        <v>Dec</v>
      </c>
      <c r="C648" s="11" t="str">
        <f t="shared" si="55"/>
        <v>P0054|Dec</v>
      </c>
      <c r="D648" s="12">
        <f>Revenue!J649</f>
        <v>5818.9184999999998</v>
      </c>
      <c r="E648" s="13">
        <f>_xlfn.XLOOKUP($C648,ExpensesTbl[Key],ExpensesTbl[Total Operating Expenses])</f>
        <v>1169.6799999999996</v>
      </c>
      <c r="F648" s="13">
        <f t="shared" si="56"/>
        <v>4649.2385000000004</v>
      </c>
      <c r="G648" s="11" t="str">
        <f>_xlfn.XLOOKUP($A648,PropertiesTbl[Property ID],PropertiesTbl[Property Name])</f>
        <v>Cedar Getaway</v>
      </c>
    </row>
    <row r="649" spans="1:7" x14ac:dyDescent="0.25">
      <c r="A649" s="10" t="str">
        <f>Revenue!A650</f>
        <v>P0054</v>
      </c>
      <c r="B649" s="10" t="str">
        <f>Revenue!B650</f>
        <v>Jan</v>
      </c>
      <c r="C649" s="11" t="str">
        <f t="shared" si="55"/>
        <v>P0054|Jan</v>
      </c>
      <c r="D649" s="12">
        <f>Revenue!J650</f>
        <v>4970.6534999999994</v>
      </c>
      <c r="E649" s="13">
        <f>_xlfn.XLOOKUP($C649,ExpensesTbl[Key],ExpensesTbl[Total Operating Expenses])</f>
        <v>1198.52</v>
      </c>
      <c r="F649" s="13">
        <f t="shared" si="56"/>
        <v>3772.1334999999995</v>
      </c>
      <c r="G649" s="11" t="str">
        <f>_xlfn.XLOOKUP($A649,PropertiesTbl[Property ID],PropertiesTbl[Property Name])</f>
        <v>Cedar Getaway</v>
      </c>
    </row>
    <row r="650" spans="1:7" x14ac:dyDescent="0.25">
      <c r="A650" s="10" t="str">
        <f>Revenue!A651</f>
        <v>P0054</v>
      </c>
      <c r="B650" s="10" t="str">
        <f>Revenue!B651</f>
        <v>Feb</v>
      </c>
      <c r="C650" s="11" t="str">
        <f t="shared" si="55"/>
        <v>P0054|Feb</v>
      </c>
      <c r="D650" s="12">
        <f>Revenue!J651</f>
        <v>4326.3221000000003</v>
      </c>
      <c r="E650" s="13">
        <f>_xlfn.XLOOKUP($C650,ExpensesTbl[Key],ExpensesTbl[Total Operating Expenses])</f>
        <v>1086.4100000000001</v>
      </c>
      <c r="F650" s="13">
        <f t="shared" si="56"/>
        <v>3239.9121000000005</v>
      </c>
      <c r="G650" s="11" t="str">
        <f>_xlfn.XLOOKUP($A650,PropertiesTbl[Property ID],PropertiesTbl[Property Name])</f>
        <v>Cedar Getaway</v>
      </c>
    </row>
    <row r="651" spans="1:7" x14ac:dyDescent="0.25">
      <c r="A651" s="10" t="str">
        <f>Revenue!A652</f>
        <v>P0054</v>
      </c>
      <c r="B651" s="10" t="str">
        <f>Revenue!B652</f>
        <v>Mar</v>
      </c>
      <c r="C651" s="11" t="str">
        <f t="shared" si="55"/>
        <v>P0054|Mar</v>
      </c>
      <c r="D651" s="12">
        <f>Revenue!J652</f>
        <v>2904.72</v>
      </c>
      <c r="E651" s="13">
        <f>_xlfn.XLOOKUP($C651,ExpensesTbl[Key],ExpensesTbl[Total Operating Expenses])</f>
        <v>987.68</v>
      </c>
      <c r="F651" s="13">
        <f t="shared" si="56"/>
        <v>1917.04</v>
      </c>
      <c r="G651" s="11" t="str">
        <f>_xlfn.XLOOKUP($A651,PropertiesTbl[Property ID],PropertiesTbl[Property Name])</f>
        <v>Cedar Getaway</v>
      </c>
    </row>
    <row r="652" spans="1:7" x14ac:dyDescent="0.25">
      <c r="A652" s="10" t="str">
        <f>Revenue!A653</f>
        <v>P0055</v>
      </c>
      <c r="B652" s="10" t="str">
        <f>Revenue!B653</f>
        <v>Apr</v>
      </c>
      <c r="C652" s="11" t="str">
        <f t="shared" si="55"/>
        <v>P0055|Apr</v>
      </c>
      <c r="D652" s="12">
        <f>Revenue!J653</f>
        <v>1238.0675999999999</v>
      </c>
      <c r="E652" s="13">
        <f>_xlfn.XLOOKUP($C652,ExpensesTbl[Key],ExpensesTbl[Total Operating Expenses])</f>
        <v>650.80000000000018</v>
      </c>
      <c r="F652" s="13">
        <f t="shared" si="56"/>
        <v>587.26759999999967</v>
      </c>
      <c r="G652" s="11" t="str">
        <f>_xlfn.XLOOKUP($A652,PropertiesTbl[Property ID],PropertiesTbl[Property Name])</f>
        <v>Golden Manor</v>
      </c>
    </row>
    <row r="653" spans="1:7" x14ac:dyDescent="0.25">
      <c r="A653" s="10" t="str">
        <f>Revenue!A654</f>
        <v>P0055</v>
      </c>
      <c r="B653" s="10" t="str">
        <f>Revenue!B654</f>
        <v>May</v>
      </c>
      <c r="C653" s="11" t="str">
        <f t="shared" si="55"/>
        <v>P0055|May</v>
      </c>
      <c r="D653" s="12">
        <f>Revenue!J654</f>
        <v>1299.8275000000001</v>
      </c>
      <c r="E653" s="13">
        <f>_xlfn.XLOOKUP($C653,ExpensesTbl[Key],ExpensesTbl[Total Operating Expenses])</f>
        <v>960.42000000000019</v>
      </c>
      <c r="F653" s="13">
        <f t="shared" si="56"/>
        <v>339.40749999999991</v>
      </c>
      <c r="G653" s="11" t="str">
        <f>_xlfn.XLOOKUP($A653,PropertiesTbl[Property ID],PropertiesTbl[Property Name])</f>
        <v>Golden Manor</v>
      </c>
    </row>
    <row r="654" spans="1:7" x14ac:dyDescent="0.25">
      <c r="A654" s="10" t="str">
        <f>Revenue!A655</f>
        <v>P0055</v>
      </c>
      <c r="B654" s="10" t="str">
        <f>Revenue!B655</f>
        <v>Jun</v>
      </c>
      <c r="C654" s="11" t="str">
        <f t="shared" si="55"/>
        <v>P0055|Jun</v>
      </c>
      <c r="D654" s="12">
        <f>Revenue!J655</f>
        <v>1672.4336000000001</v>
      </c>
      <c r="E654" s="13">
        <f>_xlfn.XLOOKUP($C654,ExpensesTbl[Key],ExpensesTbl[Total Operating Expenses])</f>
        <v>1078.7100000000005</v>
      </c>
      <c r="F654" s="13">
        <f t="shared" si="56"/>
        <v>593.72359999999958</v>
      </c>
      <c r="G654" s="11" t="str">
        <f>_xlfn.XLOOKUP($A654,PropertiesTbl[Property ID],PropertiesTbl[Property Name])</f>
        <v>Golden Manor</v>
      </c>
    </row>
    <row r="655" spans="1:7" x14ac:dyDescent="0.25">
      <c r="A655" s="10" t="str">
        <f>Revenue!A656</f>
        <v>P0055</v>
      </c>
      <c r="B655" s="10" t="str">
        <f>Revenue!B656</f>
        <v>Jul</v>
      </c>
      <c r="C655" s="11" t="str">
        <f t="shared" si="55"/>
        <v>P0055|Jul</v>
      </c>
      <c r="D655" s="12">
        <f>Revenue!J656</f>
        <v>2523.6660000000002</v>
      </c>
      <c r="E655" s="13">
        <f>_xlfn.XLOOKUP($C655,ExpensesTbl[Key],ExpensesTbl[Total Operating Expenses])</f>
        <v>2012.0599999999995</v>
      </c>
      <c r="F655" s="13">
        <f t="shared" si="56"/>
        <v>511.60600000000068</v>
      </c>
      <c r="G655" s="11" t="str">
        <f>_xlfn.XLOOKUP($A655,PropertiesTbl[Property ID],PropertiesTbl[Property Name])</f>
        <v>Golden Manor</v>
      </c>
    </row>
    <row r="656" spans="1:7" x14ac:dyDescent="0.25">
      <c r="A656" s="10" t="str">
        <f>Revenue!A657</f>
        <v>P0055</v>
      </c>
      <c r="B656" s="10" t="str">
        <f>Revenue!B657</f>
        <v>Aug</v>
      </c>
      <c r="C656" s="11" t="str">
        <f t="shared" si="55"/>
        <v>P0055|Aug</v>
      </c>
      <c r="D656" s="12">
        <f>Revenue!J657</f>
        <v>2274.8610000000003</v>
      </c>
      <c r="E656" s="13">
        <f>_xlfn.XLOOKUP($C656,ExpensesTbl[Key],ExpensesTbl[Total Operating Expenses])</f>
        <v>1916.2699999999998</v>
      </c>
      <c r="F656" s="13">
        <f t="shared" si="56"/>
        <v>358.59100000000058</v>
      </c>
      <c r="G656" s="11" t="str">
        <f>_xlfn.XLOOKUP($A656,PropertiesTbl[Property ID],PropertiesTbl[Property Name])</f>
        <v>Golden Manor</v>
      </c>
    </row>
    <row r="657" spans="1:7" x14ac:dyDescent="0.25">
      <c r="A657" s="10" t="str">
        <f>Revenue!A658</f>
        <v>P0055</v>
      </c>
      <c r="B657" s="10" t="str">
        <f>Revenue!B658</f>
        <v>Sep</v>
      </c>
      <c r="C657" s="11" t="str">
        <f t="shared" si="55"/>
        <v>P0055|Sep</v>
      </c>
      <c r="D657" s="12">
        <f>Revenue!J658</f>
        <v>1583.0384000000001</v>
      </c>
      <c r="E657" s="13">
        <f>_xlfn.XLOOKUP($C657,ExpensesTbl[Key],ExpensesTbl[Total Operating Expenses])</f>
        <v>834.26999999999953</v>
      </c>
      <c r="F657" s="13">
        <f t="shared" si="56"/>
        <v>748.76840000000061</v>
      </c>
      <c r="G657" s="11" t="str">
        <f>_xlfn.XLOOKUP($A657,PropertiesTbl[Property ID],PropertiesTbl[Property Name])</f>
        <v>Golden Manor</v>
      </c>
    </row>
    <row r="658" spans="1:7" x14ac:dyDescent="0.25">
      <c r="A658" s="10" t="str">
        <f>Revenue!A659</f>
        <v>P0055</v>
      </c>
      <c r="B658" s="10" t="str">
        <f>Revenue!B659</f>
        <v>Oct</v>
      </c>
      <c r="C658" s="11" t="str">
        <f t="shared" si="55"/>
        <v>P0055|Oct</v>
      </c>
      <c r="D658" s="12">
        <f>Revenue!J659</f>
        <v>1422.8623000000002</v>
      </c>
      <c r="E658" s="13">
        <f>_xlfn.XLOOKUP($C658,ExpensesTbl[Key],ExpensesTbl[Total Operating Expenses])</f>
        <v>783.91000000000031</v>
      </c>
      <c r="F658" s="13">
        <f t="shared" si="56"/>
        <v>638.95229999999992</v>
      </c>
      <c r="G658" s="11" t="str">
        <f>_xlfn.XLOOKUP($A658,PropertiesTbl[Property ID],PropertiesTbl[Property Name])</f>
        <v>Golden Manor</v>
      </c>
    </row>
    <row r="659" spans="1:7" x14ac:dyDescent="0.25">
      <c r="A659" s="10" t="str">
        <f>Revenue!A660</f>
        <v>P0055</v>
      </c>
      <c r="B659" s="10" t="str">
        <f>Revenue!B660</f>
        <v>Nov</v>
      </c>
      <c r="C659" s="11" t="str">
        <f t="shared" si="55"/>
        <v>P0055|Nov</v>
      </c>
      <c r="D659" s="12">
        <f>Revenue!J660</f>
        <v>1380.6963999999998</v>
      </c>
      <c r="E659" s="13">
        <f>_xlfn.XLOOKUP($C659,ExpensesTbl[Key],ExpensesTbl[Total Operating Expenses])</f>
        <v>696.49999999999943</v>
      </c>
      <c r="F659" s="13">
        <f t="shared" si="56"/>
        <v>684.19640000000038</v>
      </c>
      <c r="G659" s="11" t="str">
        <f>_xlfn.XLOOKUP($A659,PropertiesTbl[Property ID],PropertiesTbl[Property Name])</f>
        <v>Golden Manor</v>
      </c>
    </row>
    <row r="660" spans="1:7" x14ac:dyDescent="0.25">
      <c r="A660" s="10" t="str">
        <f>Revenue!A661</f>
        <v>P0055</v>
      </c>
      <c r="B660" s="10" t="str">
        <f>Revenue!B661</f>
        <v>Dec</v>
      </c>
      <c r="C660" s="11" t="str">
        <f t="shared" si="55"/>
        <v>P0055|Dec</v>
      </c>
      <c r="D660" s="12">
        <f>Revenue!J661</f>
        <v>5189.9219999999996</v>
      </c>
      <c r="E660" s="13">
        <f>_xlfn.XLOOKUP($C660,ExpensesTbl[Key],ExpensesTbl[Total Operating Expenses])</f>
        <v>1165.28</v>
      </c>
      <c r="F660" s="13">
        <f t="shared" si="56"/>
        <v>4024.6419999999998</v>
      </c>
      <c r="G660" s="11" t="str">
        <f>_xlfn.XLOOKUP($A660,PropertiesTbl[Property ID],PropertiesTbl[Property Name])</f>
        <v>Golden Manor</v>
      </c>
    </row>
    <row r="661" spans="1:7" x14ac:dyDescent="0.25">
      <c r="A661" s="10" t="str">
        <f>Revenue!A662</f>
        <v>P0055</v>
      </c>
      <c r="B661" s="10" t="str">
        <f>Revenue!B662</f>
        <v>Jan</v>
      </c>
      <c r="C661" s="11" t="str">
        <f t="shared" si="55"/>
        <v>P0055|Jan</v>
      </c>
      <c r="D661" s="12">
        <f>Revenue!J662</f>
        <v>4639.5246000000006</v>
      </c>
      <c r="E661" s="13">
        <f>_xlfn.XLOOKUP($C661,ExpensesTbl[Key],ExpensesTbl[Total Operating Expenses])</f>
        <v>1184.3899999999999</v>
      </c>
      <c r="F661" s="13">
        <f t="shared" si="56"/>
        <v>3455.1346000000008</v>
      </c>
      <c r="G661" s="11" t="str">
        <f>_xlfn.XLOOKUP($A661,PropertiesTbl[Property ID],PropertiesTbl[Property Name])</f>
        <v>Golden Manor</v>
      </c>
    </row>
    <row r="662" spans="1:7" x14ac:dyDescent="0.25">
      <c r="A662" s="10" t="str">
        <f>Revenue!A663</f>
        <v>P0055</v>
      </c>
      <c r="B662" s="10" t="str">
        <f>Revenue!B663</f>
        <v>Feb</v>
      </c>
      <c r="C662" s="11" t="str">
        <f t="shared" si="55"/>
        <v>P0055|Feb</v>
      </c>
      <c r="D662" s="12">
        <f>Revenue!J663</f>
        <v>3717.0360000000001</v>
      </c>
      <c r="E662" s="13">
        <f>_xlfn.XLOOKUP($C662,ExpensesTbl[Key],ExpensesTbl[Total Operating Expenses])</f>
        <v>1081.17</v>
      </c>
      <c r="F662" s="13">
        <f t="shared" si="56"/>
        <v>2635.866</v>
      </c>
      <c r="G662" s="11" t="str">
        <f>_xlfn.XLOOKUP($A662,PropertiesTbl[Property ID],PropertiesTbl[Property Name])</f>
        <v>Golden Manor</v>
      </c>
    </row>
    <row r="663" spans="1:7" x14ac:dyDescent="0.25">
      <c r="A663" s="10" t="str">
        <f>Revenue!A664</f>
        <v>P0055</v>
      </c>
      <c r="B663" s="10" t="str">
        <f>Revenue!B664</f>
        <v>Mar</v>
      </c>
      <c r="C663" s="11" t="str">
        <f t="shared" si="55"/>
        <v>P0055|Mar</v>
      </c>
      <c r="D663" s="12">
        <f>Revenue!J664</f>
        <v>3430.4987999999998</v>
      </c>
      <c r="E663" s="13">
        <f>_xlfn.XLOOKUP($C663,ExpensesTbl[Key],ExpensesTbl[Total Operating Expenses])</f>
        <v>984.64000000000044</v>
      </c>
      <c r="F663" s="13">
        <f t="shared" si="56"/>
        <v>2445.8587999999995</v>
      </c>
      <c r="G663" s="11" t="str">
        <f>_xlfn.XLOOKUP($A663,PropertiesTbl[Property ID],PropertiesTbl[Property Name])</f>
        <v>Golden Manor</v>
      </c>
    </row>
    <row r="664" spans="1:7" x14ac:dyDescent="0.25">
      <c r="A664" s="10" t="str">
        <f>Revenue!A665</f>
        <v>P0056</v>
      </c>
      <c r="B664" s="10" t="str">
        <f>Revenue!B665</f>
        <v>Apr</v>
      </c>
      <c r="C664" s="11" t="str">
        <f t="shared" si="55"/>
        <v>P0056|Apr</v>
      </c>
      <c r="D664" s="12">
        <f>Revenue!J665</f>
        <v>708.27099999999996</v>
      </c>
      <c r="E664" s="13">
        <f>_xlfn.XLOOKUP($C664,ExpensesTbl[Key],ExpensesTbl[Total Operating Expenses])</f>
        <v>414.61000000000007</v>
      </c>
      <c r="F664" s="13">
        <f t="shared" si="56"/>
        <v>293.66099999999989</v>
      </c>
      <c r="G664" s="11" t="str">
        <f>_xlfn.XLOOKUP($A664,PropertiesTbl[Property ID],PropertiesTbl[Property Name])</f>
        <v>Mountain Refuge</v>
      </c>
    </row>
    <row r="665" spans="1:7" x14ac:dyDescent="0.25">
      <c r="A665" s="10" t="str">
        <f>Revenue!A666</f>
        <v>P0056</v>
      </c>
      <c r="B665" s="10" t="str">
        <f>Revenue!B666</f>
        <v>May</v>
      </c>
      <c r="C665" s="11" t="str">
        <f t="shared" si="55"/>
        <v>P0056|May</v>
      </c>
      <c r="D665" s="12">
        <f>Revenue!J666</f>
        <v>924.47430000000008</v>
      </c>
      <c r="E665" s="13">
        <f>_xlfn.XLOOKUP($C665,ExpensesTbl[Key],ExpensesTbl[Total Operating Expenses])</f>
        <v>521.01000000000033</v>
      </c>
      <c r="F665" s="13">
        <f t="shared" si="56"/>
        <v>403.46429999999975</v>
      </c>
      <c r="G665" s="11" t="str">
        <f>_xlfn.XLOOKUP($A665,PropertiesTbl[Property ID],PropertiesTbl[Property Name])</f>
        <v>Mountain Refuge</v>
      </c>
    </row>
    <row r="666" spans="1:7" x14ac:dyDescent="0.25">
      <c r="A666" s="10" t="str">
        <f>Revenue!A667</f>
        <v>P0056</v>
      </c>
      <c r="B666" s="10" t="str">
        <f>Revenue!B667</f>
        <v>Jun</v>
      </c>
      <c r="C666" s="11" t="str">
        <f t="shared" si="55"/>
        <v>P0056|Jun</v>
      </c>
      <c r="D666" s="12">
        <f>Revenue!J667</f>
        <v>1053.8432</v>
      </c>
      <c r="E666" s="13">
        <f>_xlfn.XLOOKUP($C666,ExpensesTbl[Key],ExpensesTbl[Total Operating Expenses])</f>
        <v>556.38000000000045</v>
      </c>
      <c r="F666" s="13">
        <f t="shared" si="56"/>
        <v>497.46319999999957</v>
      </c>
      <c r="G666" s="11" t="str">
        <f>_xlfn.XLOOKUP($A666,PropertiesTbl[Property ID],PropertiesTbl[Property Name])</f>
        <v>Mountain Refuge</v>
      </c>
    </row>
    <row r="667" spans="1:7" x14ac:dyDescent="0.25">
      <c r="A667" s="10" t="str">
        <f>Revenue!A668</f>
        <v>P0056</v>
      </c>
      <c r="B667" s="10" t="str">
        <f>Revenue!B668</f>
        <v>Jul</v>
      </c>
      <c r="C667" s="11" t="str">
        <f t="shared" si="55"/>
        <v>P0056|Jul</v>
      </c>
      <c r="D667" s="12">
        <f>Revenue!J668</f>
        <v>1400.7909999999999</v>
      </c>
      <c r="E667" s="13">
        <f>_xlfn.XLOOKUP($C667,ExpensesTbl[Key],ExpensesTbl[Total Operating Expenses])</f>
        <v>908.34000000000037</v>
      </c>
      <c r="F667" s="13">
        <f t="shared" si="56"/>
        <v>492.45099999999957</v>
      </c>
      <c r="G667" s="11" t="str">
        <f>_xlfn.XLOOKUP($A667,PropertiesTbl[Property ID],PropertiesTbl[Property Name])</f>
        <v>Mountain Refuge</v>
      </c>
    </row>
    <row r="668" spans="1:7" x14ac:dyDescent="0.25">
      <c r="A668" s="10" t="str">
        <f>Revenue!A669</f>
        <v>P0056</v>
      </c>
      <c r="B668" s="10" t="str">
        <f>Revenue!B669</f>
        <v>Aug</v>
      </c>
      <c r="C668" s="11" t="str">
        <f t="shared" si="55"/>
        <v>P0056|Aug</v>
      </c>
      <c r="D668" s="12">
        <f>Revenue!J669</f>
        <v>1495.7539999999999</v>
      </c>
      <c r="E668" s="13">
        <f>_xlfn.XLOOKUP($C668,ExpensesTbl[Key],ExpensesTbl[Total Operating Expenses])</f>
        <v>862.78999999999974</v>
      </c>
      <c r="F668" s="13">
        <f t="shared" si="56"/>
        <v>632.96400000000017</v>
      </c>
      <c r="G668" s="11" t="str">
        <f>_xlfn.XLOOKUP($A668,PropertiesTbl[Property ID],PropertiesTbl[Property Name])</f>
        <v>Mountain Refuge</v>
      </c>
    </row>
    <row r="669" spans="1:7" x14ac:dyDescent="0.25">
      <c r="A669" s="10" t="str">
        <f>Revenue!A670</f>
        <v>P0056</v>
      </c>
      <c r="B669" s="10" t="str">
        <f>Revenue!B670</f>
        <v>Sep</v>
      </c>
      <c r="C669" s="11" t="str">
        <f t="shared" si="55"/>
        <v>P0056|Sep</v>
      </c>
      <c r="D669" s="12">
        <f>Revenue!J670</f>
        <v>837.41679999999997</v>
      </c>
      <c r="E669" s="13">
        <f>_xlfn.XLOOKUP($C669,ExpensesTbl[Key],ExpensesTbl[Total Operating Expenses])</f>
        <v>461.68999999999994</v>
      </c>
      <c r="F669" s="13">
        <f t="shared" si="56"/>
        <v>375.72680000000003</v>
      </c>
      <c r="G669" s="11" t="str">
        <f>_xlfn.XLOOKUP($A669,PropertiesTbl[Property ID],PropertiesTbl[Property Name])</f>
        <v>Mountain Refuge</v>
      </c>
    </row>
    <row r="670" spans="1:7" x14ac:dyDescent="0.25">
      <c r="A670" s="10" t="str">
        <f>Revenue!A671</f>
        <v>P0056</v>
      </c>
      <c r="B670" s="10" t="str">
        <f>Revenue!B671</f>
        <v>Oct</v>
      </c>
      <c r="C670" s="11" t="str">
        <f t="shared" si="55"/>
        <v>P0056|Oct</v>
      </c>
      <c r="D670" s="12">
        <f>Revenue!J671</f>
        <v>778.75120000000004</v>
      </c>
      <c r="E670" s="13">
        <f>_xlfn.XLOOKUP($C670,ExpensesTbl[Key],ExpensesTbl[Total Operating Expenses])</f>
        <v>448.52</v>
      </c>
      <c r="F670" s="13">
        <f t="shared" si="56"/>
        <v>330.23120000000006</v>
      </c>
      <c r="G670" s="11" t="str">
        <f>_xlfn.XLOOKUP($A670,PropertiesTbl[Property ID],PropertiesTbl[Property Name])</f>
        <v>Mountain Refuge</v>
      </c>
    </row>
    <row r="671" spans="1:7" x14ac:dyDescent="0.25">
      <c r="A671" s="10" t="str">
        <f>Revenue!A672</f>
        <v>P0056</v>
      </c>
      <c r="B671" s="10" t="str">
        <f>Revenue!B672</f>
        <v>Nov</v>
      </c>
      <c r="C671" s="11" t="str">
        <f t="shared" si="55"/>
        <v>P0056|Nov</v>
      </c>
      <c r="D671" s="12">
        <f>Revenue!J672</f>
        <v>774.91</v>
      </c>
      <c r="E671" s="13">
        <f>_xlfn.XLOOKUP($C671,ExpensesTbl[Key],ExpensesTbl[Total Operating Expenses])</f>
        <v>449.28999999999957</v>
      </c>
      <c r="F671" s="13">
        <f t="shared" si="56"/>
        <v>325.6200000000004</v>
      </c>
      <c r="G671" s="11" t="str">
        <f>_xlfn.XLOOKUP($A671,PropertiesTbl[Property ID],PropertiesTbl[Property Name])</f>
        <v>Mountain Refuge</v>
      </c>
    </row>
    <row r="672" spans="1:7" x14ac:dyDescent="0.25">
      <c r="A672" s="10" t="str">
        <f>Revenue!A673</f>
        <v>P0056</v>
      </c>
      <c r="B672" s="10" t="str">
        <f>Revenue!B673</f>
        <v>Dec</v>
      </c>
      <c r="C672" s="11" t="str">
        <f t="shared" si="55"/>
        <v>P0056|Dec</v>
      </c>
      <c r="D672" s="12">
        <f>Revenue!J673</f>
        <v>2846.6887999999999</v>
      </c>
      <c r="E672" s="13">
        <f>_xlfn.XLOOKUP($C672,ExpensesTbl[Key],ExpensesTbl[Total Operating Expenses])</f>
        <v>706.75999999999976</v>
      </c>
      <c r="F672" s="13">
        <f t="shared" si="56"/>
        <v>2139.9288000000001</v>
      </c>
      <c r="G672" s="11" t="str">
        <f>_xlfn.XLOOKUP($A672,PropertiesTbl[Property ID],PropertiesTbl[Property Name])</f>
        <v>Mountain Refuge</v>
      </c>
    </row>
    <row r="673" spans="1:7" x14ac:dyDescent="0.25">
      <c r="A673" s="10" t="str">
        <f>Revenue!A674</f>
        <v>P0056</v>
      </c>
      <c r="B673" s="10" t="str">
        <f>Revenue!B674</f>
        <v>Jan</v>
      </c>
      <c r="C673" s="11" t="str">
        <f t="shared" si="55"/>
        <v>P0056|Jan</v>
      </c>
      <c r="D673" s="12">
        <f>Revenue!J674</f>
        <v>2803.4365000000003</v>
      </c>
      <c r="E673" s="13">
        <f>_xlfn.XLOOKUP($C673,ExpensesTbl[Key],ExpensesTbl[Total Operating Expenses])</f>
        <v>703.8199999999996</v>
      </c>
      <c r="F673" s="13">
        <f t="shared" si="56"/>
        <v>2099.6165000000005</v>
      </c>
      <c r="G673" s="11" t="str">
        <f>_xlfn.XLOOKUP($A673,PropertiesTbl[Property ID],PropertiesTbl[Property Name])</f>
        <v>Mountain Refuge</v>
      </c>
    </row>
    <row r="674" spans="1:7" x14ac:dyDescent="0.25">
      <c r="A674" s="10" t="str">
        <f>Revenue!A675</f>
        <v>P0056</v>
      </c>
      <c r="B674" s="10" t="str">
        <f>Revenue!B675</f>
        <v>Feb</v>
      </c>
      <c r="C674" s="11" t="str">
        <f t="shared" si="55"/>
        <v>P0056|Feb</v>
      </c>
      <c r="D674" s="12">
        <f>Revenue!J675</f>
        <v>1915.8010000000002</v>
      </c>
      <c r="E674" s="13">
        <f>_xlfn.XLOOKUP($C674,ExpensesTbl[Key],ExpensesTbl[Total Operating Expenses])</f>
        <v>634.9500000000005</v>
      </c>
      <c r="F674" s="13">
        <f t="shared" si="56"/>
        <v>1280.8509999999997</v>
      </c>
      <c r="G674" s="11" t="str">
        <f>_xlfn.XLOOKUP($A674,PropertiesTbl[Property ID],PropertiesTbl[Property Name])</f>
        <v>Mountain Refuge</v>
      </c>
    </row>
    <row r="675" spans="1:7" x14ac:dyDescent="0.25">
      <c r="A675" s="10" t="str">
        <f>Revenue!A676</f>
        <v>P0056</v>
      </c>
      <c r="B675" s="10" t="str">
        <f>Revenue!B676</f>
        <v>Mar</v>
      </c>
      <c r="C675" s="11" t="str">
        <f t="shared" si="55"/>
        <v>P0056|Mar</v>
      </c>
      <c r="D675" s="12">
        <f>Revenue!J676</f>
        <v>1905.422</v>
      </c>
      <c r="E675" s="13">
        <f>_xlfn.XLOOKUP($C675,ExpensesTbl[Key],ExpensesTbl[Total Operating Expenses])</f>
        <v>614.38999999999953</v>
      </c>
      <c r="F675" s="13">
        <f t="shared" si="56"/>
        <v>1291.0320000000006</v>
      </c>
      <c r="G675" s="11" t="str">
        <f>_xlfn.XLOOKUP($A675,PropertiesTbl[Property ID],PropertiesTbl[Property Name])</f>
        <v>Mountain Refuge</v>
      </c>
    </row>
    <row r="676" spans="1:7" x14ac:dyDescent="0.25">
      <c r="A676" s="10" t="str">
        <f>Revenue!A677</f>
        <v>P0057</v>
      </c>
      <c r="B676" s="10" t="str">
        <f>Revenue!B677</f>
        <v>Apr</v>
      </c>
      <c r="C676" s="11" t="str">
        <f t="shared" si="55"/>
        <v>P0057|Apr</v>
      </c>
      <c r="D676" s="12">
        <f>Revenue!J677</f>
        <v>707.98</v>
      </c>
      <c r="E676" s="13">
        <f>_xlfn.XLOOKUP($C676,ExpensesTbl[Key],ExpensesTbl[Total Operating Expenses])</f>
        <v>407.14</v>
      </c>
      <c r="F676" s="13">
        <f t="shared" si="56"/>
        <v>300.84000000000003</v>
      </c>
      <c r="G676" s="11" t="str">
        <f>_xlfn.XLOOKUP($A676,PropertiesTbl[Property ID],PropertiesTbl[Property Name])</f>
        <v>Birch Villa</v>
      </c>
    </row>
    <row r="677" spans="1:7" x14ac:dyDescent="0.25">
      <c r="A677" s="10" t="str">
        <f>Revenue!A678</f>
        <v>P0057</v>
      </c>
      <c r="B677" s="10" t="str">
        <f>Revenue!B678</f>
        <v>May</v>
      </c>
      <c r="C677" s="11" t="str">
        <f t="shared" si="55"/>
        <v>P0057|May</v>
      </c>
      <c r="D677" s="12">
        <f>Revenue!J678</f>
        <v>724.50879999999995</v>
      </c>
      <c r="E677" s="13">
        <f>_xlfn.XLOOKUP($C677,ExpensesTbl[Key],ExpensesTbl[Total Operating Expenses])</f>
        <v>515.92000000000007</v>
      </c>
      <c r="F677" s="13">
        <f t="shared" si="56"/>
        <v>208.58879999999988</v>
      </c>
      <c r="G677" s="11" t="str">
        <f>_xlfn.XLOOKUP($A677,PropertiesTbl[Property ID],PropertiesTbl[Property Name])</f>
        <v>Birch Villa</v>
      </c>
    </row>
    <row r="678" spans="1:7" x14ac:dyDescent="0.25">
      <c r="A678" s="10" t="str">
        <f>Revenue!A679</f>
        <v>P0057</v>
      </c>
      <c r="B678" s="10" t="str">
        <f>Revenue!B679</f>
        <v>Jun</v>
      </c>
      <c r="C678" s="11" t="str">
        <f t="shared" si="55"/>
        <v>P0057|Jun</v>
      </c>
      <c r="D678" s="12">
        <f>Revenue!J679</f>
        <v>732.0456999999999</v>
      </c>
      <c r="E678" s="13">
        <f>_xlfn.XLOOKUP($C678,ExpensesTbl[Key],ExpensesTbl[Total Operating Expenses])</f>
        <v>546.87000000000012</v>
      </c>
      <c r="F678" s="13">
        <f t="shared" si="56"/>
        <v>185.17569999999978</v>
      </c>
      <c r="G678" s="11" t="str">
        <f>_xlfn.XLOOKUP($A678,PropertiesTbl[Property ID],PropertiesTbl[Property Name])</f>
        <v>Birch Villa</v>
      </c>
    </row>
    <row r="679" spans="1:7" x14ac:dyDescent="0.25">
      <c r="A679" s="10" t="str">
        <f>Revenue!A680</f>
        <v>P0057</v>
      </c>
      <c r="B679" s="10" t="str">
        <f>Revenue!B680</f>
        <v>Jul</v>
      </c>
      <c r="C679" s="11" t="str">
        <f t="shared" si="55"/>
        <v>P0057|Jul</v>
      </c>
      <c r="D679" s="12">
        <f>Revenue!J680</f>
        <v>1490.9234000000001</v>
      </c>
      <c r="E679" s="13">
        <f>_xlfn.XLOOKUP($C679,ExpensesTbl[Key],ExpensesTbl[Total Operating Expenses])</f>
        <v>924.95999999999947</v>
      </c>
      <c r="F679" s="13">
        <f t="shared" si="56"/>
        <v>565.96340000000066</v>
      </c>
      <c r="G679" s="11" t="str">
        <f>_xlfn.XLOOKUP($A679,PropertiesTbl[Property ID],PropertiesTbl[Property Name])</f>
        <v>Birch Villa</v>
      </c>
    </row>
    <row r="680" spans="1:7" x14ac:dyDescent="0.25">
      <c r="A680" s="10" t="str">
        <f>Revenue!A681</f>
        <v>P0057</v>
      </c>
      <c r="B680" s="10" t="str">
        <f>Revenue!B681</f>
        <v>Aug</v>
      </c>
      <c r="C680" s="11" t="str">
        <f t="shared" si="55"/>
        <v>P0057|Aug</v>
      </c>
      <c r="D680" s="12">
        <f>Revenue!J681</f>
        <v>1296.807</v>
      </c>
      <c r="E680" s="13">
        <f>_xlfn.XLOOKUP($C680,ExpensesTbl[Key],ExpensesTbl[Total Operating Expenses])</f>
        <v>869.64000000000033</v>
      </c>
      <c r="F680" s="13">
        <f t="shared" si="56"/>
        <v>427.16699999999969</v>
      </c>
      <c r="G680" s="11" t="str">
        <f>_xlfn.XLOOKUP($A680,PropertiesTbl[Property ID],PropertiesTbl[Property Name])</f>
        <v>Birch Villa</v>
      </c>
    </row>
    <row r="681" spans="1:7" x14ac:dyDescent="0.25">
      <c r="A681" s="10" t="str">
        <f>Revenue!A682</f>
        <v>P0057</v>
      </c>
      <c r="B681" s="10" t="str">
        <f>Revenue!B682</f>
        <v>Sep</v>
      </c>
      <c r="C681" s="11" t="str">
        <f t="shared" si="55"/>
        <v>P0057|Sep</v>
      </c>
      <c r="D681" s="12">
        <f>Revenue!J682</f>
        <v>858.06810000000007</v>
      </c>
      <c r="E681" s="13">
        <f>_xlfn.XLOOKUP($C681,ExpensesTbl[Key],ExpensesTbl[Total Operating Expenses])</f>
        <v>462.07999999999959</v>
      </c>
      <c r="F681" s="13">
        <f t="shared" si="56"/>
        <v>395.98810000000049</v>
      </c>
      <c r="G681" s="11" t="str">
        <f>_xlfn.XLOOKUP($A681,PropertiesTbl[Property ID],PropertiesTbl[Property Name])</f>
        <v>Birch Villa</v>
      </c>
    </row>
    <row r="682" spans="1:7" x14ac:dyDescent="0.25">
      <c r="A682" s="10" t="str">
        <f>Revenue!A683</f>
        <v>P0057</v>
      </c>
      <c r="B682" s="10" t="str">
        <f>Revenue!B683</f>
        <v>Oct</v>
      </c>
      <c r="C682" s="11" t="str">
        <f t="shared" si="55"/>
        <v>P0057|Oct</v>
      </c>
      <c r="D682" s="12">
        <f>Revenue!J683</f>
        <v>710.71539999999993</v>
      </c>
      <c r="E682" s="13">
        <f>_xlfn.XLOOKUP($C682,ExpensesTbl[Key],ExpensesTbl[Total Operating Expenses])</f>
        <v>448.90000000000026</v>
      </c>
      <c r="F682" s="13">
        <f t="shared" si="56"/>
        <v>261.81539999999967</v>
      </c>
      <c r="G682" s="11" t="str">
        <f>_xlfn.XLOOKUP($A682,PropertiesTbl[Property ID],PropertiesTbl[Property Name])</f>
        <v>Birch Villa</v>
      </c>
    </row>
    <row r="683" spans="1:7" x14ac:dyDescent="0.25">
      <c r="A683" s="10" t="str">
        <f>Revenue!A684</f>
        <v>P0057</v>
      </c>
      <c r="B683" s="10" t="str">
        <f>Revenue!B684</f>
        <v>Nov</v>
      </c>
      <c r="C683" s="11" t="str">
        <f t="shared" si="55"/>
        <v>P0057|Nov</v>
      </c>
      <c r="D683" s="12">
        <f>Revenue!J684</f>
        <v>697.15480000000002</v>
      </c>
      <c r="E683" s="13">
        <f>_xlfn.XLOOKUP($C683,ExpensesTbl[Key],ExpensesTbl[Total Operating Expenses])</f>
        <v>445.33999999999958</v>
      </c>
      <c r="F683" s="13">
        <f t="shared" si="56"/>
        <v>251.81480000000045</v>
      </c>
      <c r="G683" s="11" t="str">
        <f>_xlfn.XLOOKUP($A683,PropertiesTbl[Property ID],PropertiesTbl[Property Name])</f>
        <v>Birch Villa</v>
      </c>
    </row>
    <row r="684" spans="1:7" x14ac:dyDescent="0.25">
      <c r="A684" s="10" t="str">
        <f>Revenue!A685</f>
        <v>P0057</v>
      </c>
      <c r="B684" s="10" t="str">
        <f>Revenue!B685</f>
        <v>Dec</v>
      </c>
      <c r="C684" s="11" t="str">
        <f t="shared" si="55"/>
        <v>P0057|Dec</v>
      </c>
      <c r="D684" s="12">
        <f>Revenue!J685</f>
        <v>2550.3537999999999</v>
      </c>
      <c r="E684" s="13">
        <f>_xlfn.XLOOKUP($C684,ExpensesTbl[Key],ExpensesTbl[Total Operating Expenses])</f>
        <v>678.12000000000023</v>
      </c>
      <c r="F684" s="13">
        <f t="shared" si="56"/>
        <v>1872.2337999999995</v>
      </c>
      <c r="G684" s="11" t="str">
        <f>_xlfn.XLOOKUP($A684,PropertiesTbl[Property ID],PropertiesTbl[Property Name])</f>
        <v>Birch Villa</v>
      </c>
    </row>
    <row r="685" spans="1:7" x14ac:dyDescent="0.25">
      <c r="A685" s="10" t="str">
        <f>Revenue!A686</f>
        <v>P0057</v>
      </c>
      <c r="B685" s="10" t="str">
        <f>Revenue!B686</f>
        <v>Jan</v>
      </c>
      <c r="C685" s="11" t="str">
        <f t="shared" si="55"/>
        <v>P0057|Jan</v>
      </c>
      <c r="D685" s="12">
        <f>Revenue!J686</f>
        <v>2607.1958</v>
      </c>
      <c r="E685" s="13">
        <f>_xlfn.XLOOKUP($C685,ExpensesTbl[Key],ExpensesTbl[Total Operating Expenses])</f>
        <v>702.49999999999989</v>
      </c>
      <c r="F685" s="13">
        <f t="shared" si="56"/>
        <v>1904.6958</v>
      </c>
      <c r="G685" s="11" t="str">
        <f>_xlfn.XLOOKUP($A685,PropertiesTbl[Property ID],PropertiesTbl[Property Name])</f>
        <v>Birch Villa</v>
      </c>
    </row>
    <row r="686" spans="1:7" x14ac:dyDescent="0.25">
      <c r="A686" s="10" t="str">
        <f>Revenue!A687</f>
        <v>P0057</v>
      </c>
      <c r="B686" s="10" t="str">
        <f>Revenue!B687</f>
        <v>Feb</v>
      </c>
      <c r="C686" s="11" t="str">
        <f t="shared" si="55"/>
        <v>P0057|Feb</v>
      </c>
      <c r="D686" s="12">
        <f>Revenue!J687</f>
        <v>1867.0779000000002</v>
      </c>
      <c r="E686" s="13">
        <f>_xlfn.XLOOKUP($C686,ExpensesTbl[Key],ExpensesTbl[Total Operating Expenses])</f>
        <v>615.65000000000032</v>
      </c>
      <c r="F686" s="13">
        <f t="shared" si="56"/>
        <v>1251.4278999999999</v>
      </c>
      <c r="G686" s="11" t="str">
        <f>_xlfn.XLOOKUP($A686,PropertiesTbl[Property ID],PropertiesTbl[Property Name])</f>
        <v>Birch Villa</v>
      </c>
    </row>
    <row r="687" spans="1:7" x14ac:dyDescent="0.25">
      <c r="A687" s="10" t="str">
        <f>Revenue!A688</f>
        <v>P0057</v>
      </c>
      <c r="B687" s="10" t="str">
        <f>Revenue!B688</f>
        <v>Mar</v>
      </c>
      <c r="C687" s="11" t="str">
        <f t="shared" si="55"/>
        <v>P0057|Mar</v>
      </c>
      <c r="D687" s="12">
        <f>Revenue!J688</f>
        <v>1841.2564999999997</v>
      </c>
      <c r="E687" s="13">
        <f>_xlfn.XLOOKUP($C687,ExpensesTbl[Key],ExpensesTbl[Total Operating Expenses])</f>
        <v>611.62999999999954</v>
      </c>
      <c r="F687" s="13">
        <f t="shared" si="56"/>
        <v>1229.6265000000003</v>
      </c>
      <c r="G687" s="11" t="str">
        <f>_xlfn.XLOOKUP($A687,PropertiesTbl[Property ID],PropertiesTbl[Property Name])</f>
        <v>Birch Villa</v>
      </c>
    </row>
    <row r="688" spans="1:7" x14ac:dyDescent="0.25">
      <c r="A688" s="10" t="str">
        <f>Revenue!A689</f>
        <v>P0058</v>
      </c>
      <c r="B688" s="10" t="str">
        <f>Revenue!B689</f>
        <v>Apr</v>
      </c>
      <c r="C688" s="11" t="str">
        <f t="shared" si="55"/>
        <v>P0058|Apr</v>
      </c>
      <c r="D688" s="12">
        <f>Revenue!J689</f>
        <v>1644.0076999999999</v>
      </c>
      <c r="E688" s="13">
        <f>_xlfn.XLOOKUP($C688,ExpensesTbl[Key],ExpensesTbl[Total Operating Expenses])</f>
        <v>779.03999999999951</v>
      </c>
      <c r="F688" s="13">
        <f t="shared" si="56"/>
        <v>864.96770000000038</v>
      </c>
      <c r="G688" s="11" t="str">
        <f>_xlfn.XLOOKUP($A688,PropertiesTbl[Property ID],PropertiesTbl[Property Name])</f>
        <v>Pine Manor</v>
      </c>
    </row>
    <row r="689" spans="1:7" x14ac:dyDescent="0.25">
      <c r="A689" s="10" t="str">
        <f>Revenue!A690</f>
        <v>P0058</v>
      </c>
      <c r="B689" s="10" t="str">
        <f>Revenue!B690</f>
        <v>May</v>
      </c>
      <c r="C689" s="11" t="str">
        <f t="shared" si="55"/>
        <v>P0058|May</v>
      </c>
      <c r="D689" s="12">
        <f>Revenue!J690</f>
        <v>1767.1783</v>
      </c>
      <c r="E689" s="13">
        <f>_xlfn.XLOOKUP($C689,ExpensesTbl[Key],ExpensesTbl[Total Operating Expenses])</f>
        <v>1222.9500000000005</v>
      </c>
      <c r="F689" s="13">
        <f t="shared" si="56"/>
        <v>544.22829999999954</v>
      </c>
      <c r="G689" s="11" t="str">
        <f>_xlfn.XLOOKUP($A689,PropertiesTbl[Property ID],PropertiesTbl[Property Name])</f>
        <v>Pine Manor</v>
      </c>
    </row>
    <row r="690" spans="1:7" x14ac:dyDescent="0.25">
      <c r="A690" s="10" t="str">
        <f>Revenue!A691</f>
        <v>P0058</v>
      </c>
      <c r="B690" s="10" t="str">
        <f>Revenue!B691</f>
        <v>Jun</v>
      </c>
      <c r="C690" s="11" t="str">
        <f t="shared" si="55"/>
        <v>P0058|Jun</v>
      </c>
      <c r="D690" s="12">
        <f>Revenue!J691</f>
        <v>1991.452</v>
      </c>
      <c r="E690" s="13">
        <f>_xlfn.XLOOKUP($C690,ExpensesTbl[Key],ExpensesTbl[Total Operating Expenses])</f>
        <v>1354.2399999999998</v>
      </c>
      <c r="F690" s="13">
        <f t="shared" si="56"/>
        <v>637.21200000000022</v>
      </c>
      <c r="G690" s="11" t="str">
        <f>_xlfn.XLOOKUP($A690,PropertiesTbl[Property ID],PropertiesTbl[Property Name])</f>
        <v>Pine Manor</v>
      </c>
    </row>
    <row r="691" spans="1:7" x14ac:dyDescent="0.25">
      <c r="A691" s="10" t="str">
        <f>Revenue!A692</f>
        <v>P0058</v>
      </c>
      <c r="B691" s="10" t="str">
        <f>Revenue!B692</f>
        <v>Jul</v>
      </c>
      <c r="C691" s="11" t="str">
        <f t="shared" si="55"/>
        <v>P0058|Jul</v>
      </c>
      <c r="D691" s="12">
        <f>Revenue!J692</f>
        <v>3497.3592000000003</v>
      </c>
      <c r="E691" s="13">
        <f>_xlfn.XLOOKUP($C691,ExpensesTbl[Key],ExpensesTbl[Total Operating Expenses])</f>
        <v>2598.9300000000003</v>
      </c>
      <c r="F691" s="13">
        <f t="shared" si="56"/>
        <v>898.42920000000004</v>
      </c>
      <c r="G691" s="11" t="str">
        <f>_xlfn.XLOOKUP($A691,PropertiesTbl[Property ID],PropertiesTbl[Property Name])</f>
        <v>Pine Manor</v>
      </c>
    </row>
    <row r="692" spans="1:7" x14ac:dyDescent="0.25">
      <c r="A692" s="10" t="str">
        <f>Revenue!A693</f>
        <v>P0058</v>
      </c>
      <c r="B692" s="10" t="str">
        <f>Revenue!B693</f>
        <v>Aug</v>
      </c>
      <c r="C692" s="11" t="str">
        <f t="shared" si="55"/>
        <v>P0058|Aug</v>
      </c>
      <c r="D692" s="12">
        <f>Revenue!J693</f>
        <v>3146.7429999999999</v>
      </c>
      <c r="E692" s="13">
        <f>_xlfn.XLOOKUP($C692,ExpensesTbl[Key],ExpensesTbl[Total Operating Expenses])</f>
        <v>2459.2700000000004</v>
      </c>
      <c r="F692" s="13">
        <f t="shared" si="56"/>
        <v>687.4729999999995</v>
      </c>
      <c r="G692" s="11" t="str">
        <f>_xlfn.XLOOKUP($A692,PropertiesTbl[Property ID],PropertiesTbl[Property Name])</f>
        <v>Pine Manor</v>
      </c>
    </row>
    <row r="693" spans="1:7" x14ac:dyDescent="0.25">
      <c r="A693" s="10" t="str">
        <f>Revenue!A694</f>
        <v>P0058</v>
      </c>
      <c r="B693" s="10" t="str">
        <f>Revenue!B694</f>
        <v>Sep</v>
      </c>
      <c r="C693" s="11" t="str">
        <f t="shared" si="55"/>
        <v>P0058|Sep</v>
      </c>
      <c r="D693" s="12">
        <f>Revenue!J694</f>
        <v>1892.2501</v>
      </c>
      <c r="E693" s="13">
        <f>_xlfn.XLOOKUP($C693,ExpensesTbl[Key],ExpensesTbl[Total Operating Expenses])</f>
        <v>1036.4400000000003</v>
      </c>
      <c r="F693" s="13">
        <f t="shared" si="56"/>
        <v>855.81009999999969</v>
      </c>
      <c r="G693" s="11" t="str">
        <f>_xlfn.XLOOKUP($A693,PropertiesTbl[Property ID],PropertiesTbl[Property Name])</f>
        <v>Pine Manor</v>
      </c>
    </row>
    <row r="694" spans="1:7" x14ac:dyDescent="0.25">
      <c r="A694" s="10" t="str">
        <f>Revenue!A695</f>
        <v>P0058</v>
      </c>
      <c r="B694" s="10" t="str">
        <f>Revenue!B695</f>
        <v>Oct</v>
      </c>
      <c r="C694" s="11" t="str">
        <f t="shared" si="55"/>
        <v>P0058|Oct</v>
      </c>
      <c r="D694" s="12">
        <f>Revenue!J695</f>
        <v>1759.5735</v>
      </c>
      <c r="E694" s="13">
        <f>_xlfn.XLOOKUP($C694,ExpensesTbl[Key],ExpensesTbl[Total Operating Expenses])</f>
        <v>961.22000000000048</v>
      </c>
      <c r="F694" s="13">
        <f t="shared" si="56"/>
        <v>798.35349999999949</v>
      </c>
      <c r="G694" s="11" t="str">
        <f>_xlfn.XLOOKUP($A694,PropertiesTbl[Property ID],PropertiesTbl[Property Name])</f>
        <v>Pine Manor</v>
      </c>
    </row>
    <row r="695" spans="1:7" x14ac:dyDescent="0.25">
      <c r="A695" s="10" t="str">
        <f>Revenue!A696</f>
        <v>P0058</v>
      </c>
      <c r="B695" s="10" t="str">
        <f>Revenue!B696</f>
        <v>Nov</v>
      </c>
      <c r="C695" s="11" t="str">
        <f t="shared" si="55"/>
        <v>P0058|Nov</v>
      </c>
      <c r="D695" s="12">
        <f>Revenue!J696</f>
        <v>1785.1038999999998</v>
      </c>
      <c r="E695" s="13">
        <f>_xlfn.XLOOKUP($C695,ExpensesTbl[Key],ExpensesTbl[Total Operating Expenses])</f>
        <v>853.03000000000009</v>
      </c>
      <c r="F695" s="13">
        <f t="shared" si="56"/>
        <v>932.07389999999975</v>
      </c>
      <c r="G695" s="11" t="str">
        <f>_xlfn.XLOOKUP($A695,PropertiesTbl[Property ID],PropertiesTbl[Property Name])</f>
        <v>Pine Manor</v>
      </c>
    </row>
    <row r="696" spans="1:7" x14ac:dyDescent="0.25">
      <c r="A696" s="10" t="str">
        <f>Revenue!A697</f>
        <v>P0058</v>
      </c>
      <c r="B696" s="10" t="str">
        <f>Revenue!B697</f>
        <v>Dec</v>
      </c>
      <c r="C696" s="11" t="str">
        <f t="shared" si="55"/>
        <v>P0058|Dec</v>
      </c>
      <c r="D696" s="12">
        <f>Revenue!J697</f>
        <v>6719.1704999999993</v>
      </c>
      <c r="E696" s="13">
        <f>_xlfn.XLOOKUP($C696,ExpensesTbl[Key],ExpensesTbl[Total Operating Expenses])</f>
        <v>1447.4200000000003</v>
      </c>
      <c r="F696" s="13">
        <f t="shared" si="56"/>
        <v>5271.7504999999992</v>
      </c>
      <c r="G696" s="11" t="str">
        <f>_xlfn.XLOOKUP($A696,PropertiesTbl[Property ID],PropertiesTbl[Property Name])</f>
        <v>Pine Manor</v>
      </c>
    </row>
    <row r="697" spans="1:7" x14ac:dyDescent="0.25">
      <c r="A697" s="10" t="str">
        <f>Revenue!A698</f>
        <v>P0058</v>
      </c>
      <c r="B697" s="10" t="str">
        <f>Revenue!B698</f>
        <v>Jan</v>
      </c>
      <c r="C697" s="11" t="str">
        <f t="shared" si="55"/>
        <v>P0058|Jan</v>
      </c>
      <c r="D697" s="12">
        <f>Revenue!J698</f>
        <v>6336.7965000000004</v>
      </c>
      <c r="E697" s="13">
        <f>_xlfn.XLOOKUP($C697,ExpensesTbl[Key],ExpensesTbl[Total Operating Expenses])</f>
        <v>1455.0500000000022</v>
      </c>
      <c r="F697" s="13">
        <f t="shared" si="56"/>
        <v>4881.7464999999984</v>
      </c>
      <c r="G697" s="11" t="str">
        <f>_xlfn.XLOOKUP($A697,PropertiesTbl[Property ID],PropertiesTbl[Property Name])</f>
        <v>Pine Manor</v>
      </c>
    </row>
    <row r="698" spans="1:7" x14ac:dyDescent="0.25">
      <c r="A698" s="10" t="str">
        <f>Revenue!A699</f>
        <v>P0058</v>
      </c>
      <c r="B698" s="10" t="str">
        <f>Revenue!B699</f>
        <v>Feb</v>
      </c>
      <c r="C698" s="11" t="str">
        <f t="shared" si="55"/>
        <v>P0058|Feb</v>
      </c>
      <c r="D698" s="12">
        <f>Revenue!J699</f>
        <v>4582.0535999999993</v>
      </c>
      <c r="E698" s="13">
        <f>_xlfn.XLOOKUP($C698,ExpensesTbl[Key],ExpensesTbl[Total Operating Expenses])</f>
        <v>1154.9700000000003</v>
      </c>
      <c r="F698" s="13">
        <f t="shared" si="56"/>
        <v>3427.083599999999</v>
      </c>
      <c r="G698" s="11" t="str">
        <f>_xlfn.XLOOKUP($A698,PropertiesTbl[Property ID],PropertiesTbl[Property Name])</f>
        <v>Pine Manor</v>
      </c>
    </row>
    <row r="699" spans="1:7" x14ac:dyDescent="0.25">
      <c r="A699" s="10" t="str">
        <f>Revenue!A700</f>
        <v>P0058</v>
      </c>
      <c r="B699" s="10" t="str">
        <f>Revenue!B700</f>
        <v>Mar</v>
      </c>
      <c r="C699" s="11" t="str">
        <f t="shared" si="55"/>
        <v>P0058|Mar</v>
      </c>
      <c r="D699" s="12">
        <f>Revenue!J700</f>
        <v>3753.9549000000002</v>
      </c>
      <c r="E699" s="13">
        <f>_xlfn.XLOOKUP($C699,ExpensesTbl[Key],ExpensesTbl[Total Operating Expenses])</f>
        <v>1169.5100000000007</v>
      </c>
      <c r="F699" s="13">
        <f t="shared" si="56"/>
        <v>2584.4448999999995</v>
      </c>
      <c r="G699" s="11" t="str">
        <f>_xlfn.XLOOKUP($A699,PropertiesTbl[Property ID],PropertiesTbl[Property Name])</f>
        <v>Pine Manor</v>
      </c>
    </row>
    <row r="700" spans="1:7" x14ac:dyDescent="0.25">
      <c r="A700" s="10" t="str">
        <f>Revenue!A701</f>
        <v>P0059</v>
      </c>
      <c r="B700" s="10" t="str">
        <f>Revenue!B701</f>
        <v>Apr</v>
      </c>
      <c r="C700" s="11" t="str">
        <f t="shared" si="55"/>
        <v>P0059|Apr</v>
      </c>
      <c r="D700" s="12">
        <f>Revenue!J701</f>
        <v>1138.3127999999999</v>
      </c>
      <c r="E700" s="13">
        <f>_xlfn.XLOOKUP($C700,ExpensesTbl[Key],ExpensesTbl[Total Operating Expenses])</f>
        <v>628.18000000000029</v>
      </c>
      <c r="F700" s="13">
        <f t="shared" si="56"/>
        <v>510.13279999999963</v>
      </c>
      <c r="G700" s="11" t="str">
        <f>_xlfn.XLOOKUP($A700,PropertiesTbl[Property ID],PropertiesTbl[Property Name])</f>
        <v>Forest Haven</v>
      </c>
    </row>
    <row r="701" spans="1:7" x14ac:dyDescent="0.25">
      <c r="A701" s="10" t="str">
        <f>Revenue!A702</f>
        <v>P0059</v>
      </c>
      <c r="B701" s="10" t="str">
        <f>Revenue!B702</f>
        <v>May</v>
      </c>
      <c r="C701" s="11" t="str">
        <f t="shared" si="55"/>
        <v>P0059|May</v>
      </c>
      <c r="D701" s="12">
        <f>Revenue!J702</f>
        <v>1300.2349000000002</v>
      </c>
      <c r="E701" s="13">
        <f>_xlfn.XLOOKUP($C701,ExpensesTbl[Key],ExpensesTbl[Total Operating Expenses])</f>
        <v>963.83999999999969</v>
      </c>
      <c r="F701" s="13">
        <f t="shared" si="56"/>
        <v>336.39490000000046</v>
      </c>
      <c r="G701" s="11" t="str">
        <f>_xlfn.XLOOKUP($A701,PropertiesTbl[Property ID],PropertiesTbl[Property Name])</f>
        <v>Forest Haven</v>
      </c>
    </row>
    <row r="702" spans="1:7" x14ac:dyDescent="0.25">
      <c r="A702" s="10" t="str">
        <f>Revenue!A703</f>
        <v>P0059</v>
      </c>
      <c r="B702" s="10" t="str">
        <f>Revenue!B703</f>
        <v>Jun</v>
      </c>
      <c r="C702" s="11" t="str">
        <f t="shared" si="55"/>
        <v>P0059|Jun</v>
      </c>
      <c r="D702" s="12">
        <f>Revenue!J703</f>
        <v>1491.548</v>
      </c>
      <c r="E702" s="13">
        <f>_xlfn.XLOOKUP($C702,ExpensesTbl[Key],ExpensesTbl[Total Operating Expenses])</f>
        <v>1061.42</v>
      </c>
      <c r="F702" s="13">
        <f t="shared" si="56"/>
        <v>430.12799999999993</v>
      </c>
      <c r="G702" s="11" t="str">
        <f>_xlfn.XLOOKUP($A702,PropertiesTbl[Property ID],PropertiesTbl[Property Name])</f>
        <v>Forest Haven</v>
      </c>
    </row>
    <row r="703" spans="1:7" x14ac:dyDescent="0.25">
      <c r="A703" s="10" t="str">
        <f>Revenue!A704</f>
        <v>P0059</v>
      </c>
      <c r="B703" s="10" t="str">
        <f>Revenue!B704</f>
        <v>Jul</v>
      </c>
      <c r="C703" s="11" t="str">
        <f t="shared" si="55"/>
        <v>P0059|Jul</v>
      </c>
      <c r="D703" s="12">
        <f>Revenue!J704</f>
        <v>2213.8577</v>
      </c>
      <c r="E703" s="13">
        <f>_xlfn.XLOOKUP($C703,ExpensesTbl[Key],ExpensesTbl[Total Operating Expenses])</f>
        <v>2195.0300000000002</v>
      </c>
      <c r="F703" s="13">
        <f t="shared" si="56"/>
        <v>18.827699999999822</v>
      </c>
      <c r="G703" s="11" t="str">
        <f>_xlfn.XLOOKUP($A703,PropertiesTbl[Property ID],PropertiesTbl[Property Name])</f>
        <v>Forest Haven</v>
      </c>
    </row>
    <row r="704" spans="1:7" x14ac:dyDescent="0.25">
      <c r="A704" s="10" t="str">
        <f>Revenue!A705</f>
        <v>P0059</v>
      </c>
      <c r="B704" s="10" t="str">
        <f>Revenue!B705</f>
        <v>Aug</v>
      </c>
      <c r="C704" s="11" t="str">
        <f t="shared" si="55"/>
        <v>P0059|Aug</v>
      </c>
      <c r="D704" s="12">
        <f>Revenue!J705</f>
        <v>2191.5379999999996</v>
      </c>
      <c r="E704" s="13">
        <f>_xlfn.XLOOKUP($C704,ExpensesTbl[Key],ExpensesTbl[Total Operating Expenses])</f>
        <v>1921.7200000000003</v>
      </c>
      <c r="F704" s="13">
        <f t="shared" si="56"/>
        <v>269.8179999999993</v>
      </c>
      <c r="G704" s="11" t="str">
        <f>_xlfn.XLOOKUP($A704,PropertiesTbl[Property ID],PropertiesTbl[Property Name])</f>
        <v>Forest Haven</v>
      </c>
    </row>
    <row r="705" spans="1:7" x14ac:dyDescent="0.25">
      <c r="A705" s="10" t="str">
        <f>Revenue!A706</f>
        <v>P0059</v>
      </c>
      <c r="B705" s="10" t="str">
        <f>Revenue!B706</f>
        <v>Sep</v>
      </c>
      <c r="C705" s="11" t="str">
        <f t="shared" si="55"/>
        <v>P0059|Sep</v>
      </c>
      <c r="D705" s="12">
        <f>Revenue!J706</f>
        <v>1364.8078</v>
      </c>
      <c r="E705" s="13">
        <f>_xlfn.XLOOKUP($C705,ExpensesTbl[Key],ExpensesTbl[Total Operating Expenses])</f>
        <v>834.49999999999977</v>
      </c>
      <c r="F705" s="13">
        <f t="shared" si="56"/>
        <v>530.30780000000027</v>
      </c>
      <c r="G705" s="11" t="str">
        <f>_xlfn.XLOOKUP($A705,PropertiesTbl[Property ID],PropertiesTbl[Property Name])</f>
        <v>Forest Haven</v>
      </c>
    </row>
    <row r="706" spans="1:7" x14ac:dyDescent="0.25">
      <c r="A706" s="10" t="str">
        <f>Revenue!A707</f>
        <v>P0059</v>
      </c>
      <c r="B706" s="10" t="str">
        <f>Revenue!B707</f>
        <v>Oct</v>
      </c>
      <c r="C706" s="11" t="str">
        <f t="shared" si="55"/>
        <v>P0059|Oct</v>
      </c>
      <c r="D706" s="12">
        <f>Revenue!J707</f>
        <v>1134.4716000000001</v>
      </c>
      <c r="E706" s="13">
        <f>_xlfn.XLOOKUP($C706,ExpensesTbl[Key],ExpensesTbl[Total Operating Expenses])</f>
        <v>754.61999999999944</v>
      </c>
      <c r="F706" s="13">
        <f t="shared" si="56"/>
        <v>379.85160000000064</v>
      </c>
      <c r="G706" s="11" t="str">
        <f>_xlfn.XLOOKUP($A706,PropertiesTbl[Property ID],PropertiesTbl[Property Name])</f>
        <v>Forest Haven</v>
      </c>
    </row>
    <row r="707" spans="1:7" x14ac:dyDescent="0.25">
      <c r="A707" s="10" t="str">
        <f>Revenue!A708</f>
        <v>P0059</v>
      </c>
      <c r="B707" s="10" t="str">
        <f>Revenue!B708</f>
        <v>Nov</v>
      </c>
      <c r="C707" s="11" t="str">
        <f t="shared" si="55"/>
        <v>P0059|Nov</v>
      </c>
      <c r="D707" s="12">
        <f>Revenue!J708</f>
        <v>1336.3576999999998</v>
      </c>
      <c r="E707" s="13">
        <f>_xlfn.XLOOKUP($C707,ExpensesTbl[Key],ExpensesTbl[Total Operating Expenses])</f>
        <v>709.88999999999953</v>
      </c>
      <c r="F707" s="13">
        <f t="shared" si="56"/>
        <v>626.46770000000026</v>
      </c>
      <c r="G707" s="11" t="str">
        <f>_xlfn.XLOOKUP($A707,PropertiesTbl[Property ID],PropertiesTbl[Property Name])</f>
        <v>Forest Haven</v>
      </c>
    </row>
    <row r="708" spans="1:7" x14ac:dyDescent="0.25">
      <c r="A708" s="10" t="str">
        <f>Revenue!A709</f>
        <v>P0059</v>
      </c>
      <c r="B708" s="10" t="str">
        <f>Revenue!B709</f>
        <v>Dec</v>
      </c>
      <c r="C708" s="11" t="str">
        <f t="shared" si="55"/>
        <v>P0059|Dec</v>
      </c>
      <c r="D708" s="12">
        <f>Revenue!J709</f>
        <v>5190.3585000000003</v>
      </c>
      <c r="E708" s="13">
        <f>_xlfn.XLOOKUP($C708,ExpensesTbl[Key],ExpensesTbl[Total Operating Expenses])</f>
        <v>1451.5300000000002</v>
      </c>
      <c r="F708" s="13">
        <f t="shared" si="56"/>
        <v>3738.8285000000001</v>
      </c>
      <c r="G708" s="11" t="str">
        <f>_xlfn.XLOOKUP($A708,PropertiesTbl[Property ID],PropertiesTbl[Property Name])</f>
        <v>Forest Haven</v>
      </c>
    </row>
    <row r="709" spans="1:7" x14ac:dyDescent="0.25">
      <c r="A709" s="10" t="str">
        <f>Revenue!A710</f>
        <v>P0059</v>
      </c>
      <c r="B709" s="10" t="str">
        <f>Revenue!B710</f>
        <v>Jan</v>
      </c>
      <c r="C709" s="11" t="str">
        <f t="shared" ref="C709:C772" si="57">A709&amp;"|"&amp;B709</f>
        <v>P0059|Jan</v>
      </c>
      <c r="D709" s="12">
        <f>Revenue!J710</f>
        <v>4695.0765000000001</v>
      </c>
      <c r="E709" s="13">
        <f>_xlfn.XLOOKUP($C709,ExpensesTbl[Key],ExpensesTbl[Total Operating Expenses])</f>
        <v>1184.44</v>
      </c>
      <c r="F709" s="13">
        <f t="shared" ref="F709:F772" si="58">D709-E709</f>
        <v>3510.6365000000001</v>
      </c>
      <c r="G709" s="11" t="str">
        <f>_xlfn.XLOOKUP($A709,PropertiesTbl[Property ID],PropertiesTbl[Property Name])</f>
        <v>Forest Haven</v>
      </c>
    </row>
    <row r="710" spans="1:7" x14ac:dyDescent="0.25">
      <c r="A710" s="10" t="str">
        <f>Revenue!A711</f>
        <v>P0059</v>
      </c>
      <c r="B710" s="10" t="str">
        <f>Revenue!B711</f>
        <v>Feb</v>
      </c>
      <c r="C710" s="11" t="str">
        <f t="shared" si="57"/>
        <v>P0059|Feb</v>
      </c>
      <c r="D710" s="12">
        <f>Revenue!J711</f>
        <v>3512.9868000000001</v>
      </c>
      <c r="E710" s="13">
        <f>_xlfn.XLOOKUP($C710,ExpensesTbl[Key],ExpensesTbl[Total Operating Expenses])</f>
        <v>1068.4399999999996</v>
      </c>
      <c r="F710" s="13">
        <f t="shared" si="58"/>
        <v>2444.5468000000005</v>
      </c>
      <c r="G710" s="11" t="str">
        <f>_xlfn.XLOOKUP($A710,PropertiesTbl[Property ID],PropertiesTbl[Property Name])</f>
        <v>Forest Haven</v>
      </c>
    </row>
    <row r="711" spans="1:7" x14ac:dyDescent="0.25">
      <c r="A711" s="10" t="str">
        <f>Revenue!A712</f>
        <v>P0059</v>
      </c>
      <c r="B711" s="10" t="str">
        <f>Revenue!B712</f>
        <v>Mar</v>
      </c>
      <c r="C711" s="11" t="str">
        <f t="shared" si="57"/>
        <v>P0059|Mar</v>
      </c>
      <c r="D711" s="12">
        <f>Revenue!J712</f>
        <v>3082.8120000000004</v>
      </c>
      <c r="E711" s="13">
        <f>_xlfn.XLOOKUP($C711,ExpensesTbl[Key],ExpensesTbl[Total Operating Expenses])</f>
        <v>962.57000000000085</v>
      </c>
      <c r="F711" s="13">
        <f t="shared" si="58"/>
        <v>2120.2419999999993</v>
      </c>
      <c r="G711" s="11" t="str">
        <f>_xlfn.XLOOKUP($A711,PropertiesTbl[Property ID],PropertiesTbl[Property Name])</f>
        <v>Forest Haven</v>
      </c>
    </row>
    <row r="712" spans="1:7" x14ac:dyDescent="0.25">
      <c r="A712" s="10" t="str">
        <f>Revenue!A713</f>
        <v>P0060</v>
      </c>
      <c r="B712" s="10" t="str">
        <f>Revenue!B713</f>
        <v>Apr</v>
      </c>
      <c r="C712" s="11" t="str">
        <f t="shared" si="57"/>
        <v>P0060|Apr</v>
      </c>
      <c r="D712" s="12">
        <f>Revenue!J713</f>
        <v>1448.3296</v>
      </c>
      <c r="E712" s="13">
        <f>_xlfn.XLOOKUP($C712,ExpensesTbl[Key],ExpensesTbl[Total Operating Expenses])</f>
        <v>768.65999999999963</v>
      </c>
      <c r="F712" s="13">
        <f t="shared" si="58"/>
        <v>679.6696000000004</v>
      </c>
      <c r="G712" s="11" t="str">
        <f>_xlfn.XLOOKUP($A712,PropertiesTbl[Property ID],PropertiesTbl[Property Name])</f>
        <v>Highland Chalet</v>
      </c>
    </row>
    <row r="713" spans="1:7" x14ac:dyDescent="0.25">
      <c r="A713" s="10" t="str">
        <f>Revenue!A714</f>
        <v>P0060</v>
      </c>
      <c r="B713" s="10" t="str">
        <f>Revenue!B714</f>
        <v>May</v>
      </c>
      <c r="C713" s="11" t="str">
        <f t="shared" si="57"/>
        <v>P0060|May</v>
      </c>
      <c r="D713" s="12">
        <f>Revenue!J714</f>
        <v>1665.7357000000002</v>
      </c>
      <c r="E713" s="13">
        <f>_xlfn.XLOOKUP($C713,ExpensesTbl[Key],ExpensesTbl[Total Operating Expenses])</f>
        <v>1192.6399999999999</v>
      </c>
      <c r="F713" s="13">
        <f t="shared" si="58"/>
        <v>473.09570000000031</v>
      </c>
      <c r="G713" s="11" t="str">
        <f>_xlfn.XLOOKUP($A713,PropertiesTbl[Property ID],PropertiesTbl[Property Name])</f>
        <v>Highland Chalet</v>
      </c>
    </row>
    <row r="714" spans="1:7" x14ac:dyDescent="0.25">
      <c r="A714" s="10" t="str">
        <f>Revenue!A715</f>
        <v>P0060</v>
      </c>
      <c r="B714" s="10" t="str">
        <f>Revenue!B715</f>
        <v>Jun</v>
      </c>
      <c r="C714" s="11" t="str">
        <f t="shared" si="57"/>
        <v>P0060|Jun</v>
      </c>
      <c r="D714" s="12">
        <f>Revenue!J715</f>
        <v>2189.2543999999998</v>
      </c>
      <c r="E714" s="13">
        <f>_xlfn.XLOOKUP($C714,ExpensesTbl[Key],ExpensesTbl[Total Operating Expenses])</f>
        <v>1362.1700000000003</v>
      </c>
      <c r="F714" s="13">
        <f t="shared" si="58"/>
        <v>827.0843999999995</v>
      </c>
      <c r="G714" s="11" t="str">
        <f>_xlfn.XLOOKUP($A714,PropertiesTbl[Property ID],PropertiesTbl[Property Name])</f>
        <v>Highland Chalet</v>
      </c>
    </row>
    <row r="715" spans="1:7" x14ac:dyDescent="0.25">
      <c r="A715" s="10" t="str">
        <f>Revenue!A716</f>
        <v>P0060</v>
      </c>
      <c r="B715" s="10" t="str">
        <f>Revenue!B716</f>
        <v>Jul</v>
      </c>
      <c r="C715" s="11" t="str">
        <f t="shared" si="57"/>
        <v>P0060|Jul</v>
      </c>
      <c r="D715" s="12">
        <f>Revenue!J716</f>
        <v>2778.5309999999999</v>
      </c>
      <c r="E715" s="13">
        <f>_xlfn.XLOOKUP($C715,ExpensesTbl[Key],ExpensesTbl[Total Operating Expenses])</f>
        <v>2838.23</v>
      </c>
      <c r="F715" s="13">
        <f t="shared" si="58"/>
        <v>-59.699000000000069</v>
      </c>
      <c r="G715" s="11" t="str">
        <f>_xlfn.XLOOKUP($A715,PropertiesTbl[Property ID],PropertiesTbl[Property Name])</f>
        <v>Highland Chalet</v>
      </c>
    </row>
    <row r="716" spans="1:7" x14ac:dyDescent="0.25">
      <c r="A716" s="10" t="str">
        <f>Revenue!A717</f>
        <v>P0060</v>
      </c>
      <c r="B716" s="10" t="str">
        <f>Revenue!B717</f>
        <v>Aug</v>
      </c>
      <c r="C716" s="11" t="str">
        <f t="shared" si="57"/>
        <v>P0060|Aug</v>
      </c>
      <c r="D716" s="12">
        <f>Revenue!J717</f>
        <v>2844.8789999999999</v>
      </c>
      <c r="E716" s="13">
        <f>_xlfn.XLOOKUP($C716,ExpensesTbl[Key],ExpensesTbl[Total Operating Expenses])</f>
        <v>2469.3099999999995</v>
      </c>
      <c r="F716" s="13">
        <f t="shared" si="58"/>
        <v>375.56900000000041</v>
      </c>
      <c r="G716" s="11" t="str">
        <f>_xlfn.XLOOKUP($A716,PropertiesTbl[Property ID],PropertiesTbl[Property Name])</f>
        <v>Highland Chalet</v>
      </c>
    </row>
    <row r="717" spans="1:7" x14ac:dyDescent="0.25">
      <c r="A717" s="10" t="str">
        <f>Revenue!A718</f>
        <v>P0060</v>
      </c>
      <c r="B717" s="10" t="str">
        <f>Revenue!B718</f>
        <v>Sep</v>
      </c>
      <c r="C717" s="11" t="str">
        <f t="shared" si="57"/>
        <v>P0060|Sep</v>
      </c>
      <c r="D717" s="12">
        <f>Revenue!J718</f>
        <v>1830.0536999999999</v>
      </c>
      <c r="E717" s="13">
        <f>_xlfn.XLOOKUP($C717,ExpensesTbl[Key],ExpensesTbl[Total Operating Expenses])</f>
        <v>1052.8799999999997</v>
      </c>
      <c r="F717" s="13">
        <f t="shared" si="58"/>
        <v>777.17370000000028</v>
      </c>
      <c r="G717" s="11" t="str">
        <f>_xlfn.XLOOKUP($A717,PropertiesTbl[Property ID],PropertiesTbl[Property Name])</f>
        <v>Highland Chalet</v>
      </c>
    </row>
    <row r="718" spans="1:7" x14ac:dyDescent="0.25">
      <c r="A718" s="10" t="str">
        <f>Revenue!A719</f>
        <v>P0060</v>
      </c>
      <c r="B718" s="10" t="str">
        <f>Revenue!B719</f>
        <v>Oct</v>
      </c>
      <c r="C718" s="11" t="str">
        <f t="shared" si="57"/>
        <v>P0060|Oct</v>
      </c>
      <c r="D718" s="12">
        <f>Revenue!J719</f>
        <v>1610.7076</v>
      </c>
      <c r="E718" s="13">
        <f>_xlfn.XLOOKUP($C718,ExpensesTbl[Key],ExpensesTbl[Total Operating Expenses])</f>
        <v>942.2900000000003</v>
      </c>
      <c r="F718" s="13">
        <f t="shared" si="58"/>
        <v>668.41759999999965</v>
      </c>
      <c r="G718" s="11" t="str">
        <f>_xlfn.XLOOKUP($A718,PropertiesTbl[Property ID],PropertiesTbl[Property Name])</f>
        <v>Highland Chalet</v>
      </c>
    </row>
    <row r="719" spans="1:7" x14ac:dyDescent="0.25">
      <c r="A719" s="10" t="str">
        <f>Revenue!A720</f>
        <v>P0060</v>
      </c>
      <c r="B719" s="10" t="str">
        <f>Revenue!B720</f>
        <v>Nov</v>
      </c>
      <c r="C719" s="11" t="str">
        <f t="shared" si="57"/>
        <v>P0060|Nov</v>
      </c>
      <c r="D719" s="12">
        <f>Revenue!J720</f>
        <v>2010.1649</v>
      </c>
      <c r="E719" s="13">
        <f>_xlfn.XLOOKUP($C719,ExpensesTbl[Key],ExpensesTbl[Total Operating Expenses])</f>
        <v>1003.7399999999994</v>
      </c>
      <c r="F719" s="13">
        <f t="shared" si="58"/>
        <v>1006.4249000000005</v>
      </c>
      <c r="G719" s="11" t="str">
        <f>_xlfn.XLOOKUP($A719,PropertiesTbl[Property ID],PropertiesTbl[Property Name])</f>
        <v>Highland Chalet</v>
      </c>
    </row>
    <row r="720" spans="1:7" x14ac:dyDescent="0.25">
      <c r="A720" s="10" t="str">
        <f>Revenue!A721</f>
        <v>P0060</v>
      </c>
      <c r="B720" s="10" t="str">
        <f>Revenue!B721</f>
        <v>Dec</v>
      </c>
      <c r="C720" s="11" t="str">
        <f t="shared" si="57"/>
        <v>P0060|Dec</v>
      </c>
      <c r="D720" s="12">
        <f>Revenue!J721</f>
        <v>7031.268</v>
      </c>
      <c r="E720" s="13">
        <f>_xlfn.XLOOKUP($C720,ExpensesTbl[Key],ExpensesTbl[Total Operating Expenses])</f>
        <v>1452.2299999999993</v>
      </c>
      <c r="F720" s="13">
        <f t="shared" si="58"/>
        <v>5579.0380000000005</v>
      </c>
      <c r="G720" s="11" t="str">
        <f>_xlfn.XLOOKUP($A720,PropertiesTbl[Property ID],PropertiesTbl[Property Name])</f>
        <v>Highland Chalet</v>
      </c>
    </row>
    <row r="721" spans="1:7" x14ac:dyDescent="0.25">
      <c r="A721" s="10" t="str">
        <f>Revenue!A722</f>
        <v>P0060</v>
      </c>
      <c r="B721" s="10" t="str">
        <f>Revenue!B722</f>
        <v>Jan</v>
      </c>
      <c r="C721" s="11" t="str">
        <f t="shared" si="57"/>
        <v>P0060|Jan</v>
      </c>
      <c r="D721" s="12">
        <f>Revenue!J722</f>
        <v>5678</v>
      </c>
      <c r="E721" s="13">
        <f>_xlfn.XLOOKUP($C721,ExpensesTbl[Key],ExpensesTbl[Total Operating Expenses])</f>
        <v>1312.44</v>
      </c>
      <c r="F721" s="13">
        <f t="shared" si="58"/>
        <v>4365.5599999999995</v>
      </c>
      <c r="G721" s="11" t="str">
        <f>_xlfn.XLOOKUP($A721,PropertiesTbl[Property ID],PropertiesTbl[Property Name])</f>
        <v>Highland Chalet</v>
      </c>
    </row>
    <row r="722" spans="1:7" x14ac:dyDescent="0.25">
      <c r="A722" s="10" t="str">
        <f>Revenue!A723</f>
        <v>P0060</v>
      </c>
      <c r="B722" s="10" t="str">
        <f>Revenue!B723</f>
        <v>Feb</v>
      </c>
      <c r="C722" s="11" t="str">
        <f t="shared" si="57"/>
        <v>P0060|Feb</v>
      </c>
      <c r="D722" s="12">
        <f>Revenue!J723</f>
        <v>4597.6527999999998</v>
      </c>
      <c r="E722" s="13">
        <f>_xlfn.XLOOKUP($C722,ExpensesTbl[Key],ExpensesTbl[Total Operating Expenses])</f>
        <v>1325.3799999999997</v>
      </c>
      <c r="F722" s="13">
        <f t="shared" si="58"/>
        <v>3272.2728000000002</v>
      </c>
      <c r="G722" s="11" t="str">
        <f>_xlfn.XLOOKUP($A722,PropertiesTbl[Property ID],PropertiesTbl[Property Name])</f>
        <v>Highland Chalet</v>
      </c>
    </row>
    <row r="723" spans="1:7" x14ac:dyDescent="0.25">
      <c r="A723" s="10" t="str">
        <f>Revenue!A724</f>
        <v>P0060</v>
      </c>
      <c r="B723" s="10" t="str">
        <f>Revenue!B724</f>
        <v>Mar</v>
      </c>
      <c r="C723" s="11" t="str">
        <f t="shared" si="57"/>
        <v>P0060|Mar</v>
      </c>
      <c r="D723" s="12">
        <f>Revenue!J724</f>
        <v>4143.1868000000004</v>
      </c>
      <c r="E723" s="13">
        <f>_xlfn.XLOOKUP($C723,ExpensesTbl[Key],ExpensesTbl[Total Operating Expenses])</f>
        <v>1167.1600000000008</v>
      </c>
      <c r="F723" s="13">
        <f t="shared" si="58"/>
        <v>2976.0267999999996</v>
      </c>
      <c r="G723" s="11" t="str">
        <f>_xlfn.XLOOKUP($A723,PropertiesTbl[Property ID],PropertiesTbl[Property Name])</f>
        <v>Highland Chalet</v>
      </c>
    </row>
    <row r="724" spans="1:7" x14ac:dyDescent="0.25">
      <c r="A724" s="10" t="str">
        <f>Revenue!A725</f>
        <v>P0061</v>
      </c>
      <c r="B724" s="10" t="str">
        <f>Revenue!B725</f>
        <v>Apr</v>
      </c>
      <c r="C724" s="11" t="str">
        <f t="shared" si="57"/>
        <v>P0061|Apr</v>
      </c>
      <c r="D724" s="12">
        <f>Revenue!J725</f>
        <v>1954.066</v>
      </c>
      <c r="E724" s="13">
        <f>_xlfn.XLOOKUP($C724,ExpensesTbl[Key],ExpensesTbl[Total Operating Expenses])</f>
        <v>1093.9700000000003</v>
      </c>
      <c r="F724" s="13">
        <f t="shared" si="58"/>
        <v>860.09599999999978</v>
      </c>
      <c r="G724" s="11" t="str">
        <f>_xlfn.XLOOKUP($A724,PropertiesTbl[Property ID],PropertiesTbl[Property Name])</f>
        <v>Boulder Lodge</v>
      </c>
    </row>
    <row r="725" spans="1:7" x14ac:dyDescent="0.25">
      <c r="A725" s="10" t="str">
        <f>Revenue!A726</f>
        <v>P0061</v>
      </c>
      <c r="B725" s="10" t="str">
        <f>Revenue!B726</f>
        <v>May</v>
      </c>
      <c r="C725" s="11" t="str">
        <f t="shared" si="57"/>
        <v>P0061|May</v>
      </c>
      <c r="D725" s="12">
        <f>Revenue!J726</f>
        <v>2390.7600000000002</v>
      </c>
      <c r="E725" s="13">
        <f>_xlfn.XLOOKUP($C725,ExpensesTbl[Key],ExpensesTbl[Total Operating Expenses])</f>
        <v>1744.9999999999995</v>
      </c>
      <c r="F725" s="13">
        <f t="shared" si="58"/>
        <v>645.76000000000067</v>
      </c>
      <c r="G725" s="11" t="str">
        <f>_xlfn.XLOOKUP($A725,PropertiesTbl[Property ID],PropertiesTbl[Property Name])</f>
        <v>Boulder Lodge</v>
      </c>
    </row>
    <row r="726" spans="1:7" x14ac:dyDescent="0.25">
      <c r="A726" s="10" t="str">
        <f>Revenue!A727</f>
        <v>P0061</v>
      </c>
      <c r="B726" s="10" t="str">
        <f>Revenue!B727</f>
        <v>Jun</v>
      </c>
      <c r="C726" s="11" t="str">
        <f t="shared" si="57"/>
        <v>P0061|Jun</v>
      </c>
      <c r="D726" s="12">
        <f>Revenue!J727</f>
        <v>2460.7163999999998</v>
      </c>
      <c r="E726" s="13">
        <f>_xlfn.XLOOKUP($C726,ExpensesTbl[Key],ExpensesTbl[Total Operating Expenses])</f>
        <v>1951.5099999999998</v>
      </c>
      <c r="F726" s="13">
        <f t="shared" si="58"/>
        <v>509.20640000000003</v>
      </c>
      <c r="G726" s="11" t="str">
        <f>_xlfn.XLOOKUP($A726,PropertiesTbl[Property ID],PropertiesTbl[Property Name])</f>
        <v>Boulder Lodge</v>
      </c>
    </row>
    <row r="727" spans="1:7" x14ac:dyDescent="0.25">
      <c r="A727" s="10" t="str">
        <f>Revenue!A728</f>
        <v>P0061</v>
      </c>
      <c r="B727" s="10" t="str">
        <f>Revenue!B728</f>
        <v>Jul</v>
      </c>
      <c r="C727" s="11" t="str">
        <f t="shared" si="57"/>
        <v>P0061|Jul</v>
      </c>
      <c r="D727" s="12">
        <f>Revenue!J728</f>
        <v>3772.3697999999999</v>
      </c>
      <c r="E727" s="13">
        <f>_xlfn.XLOOKUP($C727,ExpensesTbl[Key],ExpensesTbl[Total Operating Expenses])</f>
        <v>3747.56</v>
      </c>
      <c r="F727" s="13">
        <f t="shared" si="58"/>
        <v>24.809799999999996</v>
      </c>
      <c r="G727" s="11" t="str">
        <f>_xlfn.XLOOKUP($A727,PropertiesTbl[Property ID],PropertiesTbl[Property Name])</f>
        <v>Boulder Lodge</v>
      </c>
    </row>
    <row r="728" spans="1:7" x14ac:dyDescent="0.25">
      <c r="A728" s="10" t="str">
        <f>Revenue!A729</f>
        <v>P0061</v>
      </c>
      <c r="B728" s="10" t="str">
        <f>Revenue!B729</f>
        <v>Aug</v>
      </c>
      <c r="C728" s="11" t="str">
        <f t="shared" si="57"/>
        <v>P0061|Aug</v>
      </c>
      <c r="D728" s="12">
        <f>Revenue!J729</f>
        <v>3435.1007999999997</v>
      </c>
      <c r="E728" s="13">
        <f>_xlfn.XLOOKUP($C728,ExpensesTbl[Key],ExpensesTbl[Total Operating Expenses])</f>
        <v>3431.9000000000005</v>
      </c>
      <c r="F728" s="13">
        <f t="shared" si="58"/>
        <v>3.2007999999991625</v>
      </c>
      <c r="G728" s="11" t="str">
        <f>_xlfn.XLOOKUP($A728,PropertiesTbl[Property ID],PropertiesTbl[Property Name])</f>
        <v>Boulder Lodge</v>
      </c>
    </row>
    <row r="729" spans="1:7" x14ac:dyDescent="0.25">
      <c r="A729" s="10" t="str">
        <f>Revenue!A730</f>
        <v>P0061</v>
      </c>
      <c r="B729" s="10" t="str">
        <f>Revenue!B730</f>
        <v>Sep</v>
      </c>
      <c r="C729" s="11" t="str">
        <f t="shared" si="57"/>
        <v>P0061|Sep</v>
      </c>
      <c r="D729" s="12">
        <f>Revenue!J730</f>
        <v>2339.7768000000001</v>
      </c>
      <c r="E729" s="13">
        <f>_xlfn.XLOOKUP($C729,ExpensesTbl[Key],ExpensesTbl[Total Operating Expenses])</f>
        <v>1476.5300000000002</v>
      </c>
      <c r="F729" s="13">
        <f t="shared" si="58"/>
        <v>863.24679999999989</v>
      </c>
      <c r="G729" s="11" t="str">
        <f>_xlfn.XLOOKUP($A729,PropertiesTbl[Property ID],PropertiesTbl[Property Name])</f>
        <v>Boulder Lodge</v>
      </c>
    </row>
    <row r="730" spans="1:7" x14ac:dyDescent="0.25">
      <c r="A730" s="10" t="str">
        <f>Revenue!A731</f>
        <v>P0061</v>
      </c>
      <c r="B730" s="10" t="str">
        <f>Revenue!B731</f>
        <v>Oct</v>
      </c>
      <c r="C730" s="11" t="str">
        <f t="shared" si="57"/>
        <v>P0061|Oct</v>
      </c>
      <c r="D730" s="12">
        <f>Revenue!J731</f>
        <v>2270.9843999999998</v>
      </c>
      <c r="E730" s="13">
        <f>_xlfn.XLOOKUP($C730,ExpensesTbl[Key],ExpensesTbl[Total Operating Expenses])</f>
        <v>1361.2</v>
      </c>
      <c r="F730" s="13">
        <f t="shared" si="58"/>
        <v>909.78439999999978</v>
      </c>
      <c r="G730" s="11" t="str">
        <f>_xlfn.XLOOKUP($A730,PropertiesTbl[Property ID],PropertiesTbl[Property Name])</f>
        <v>Boulder Lodge</v>
      </c>
    </row>
    <row r="731" spans="1:7" x14ac:dyDescent="0.25">
      <c r="A731" s="10" t="str">
        <f>Revenue!A732</f>
        <v>P0061</v>
      </c>
      <c r="B731" s="10" t="str">
        <f>Revenue!B732</f>
        <v>Nov</v>
      </c>
      <c r="C731" s="11" t="str">
        <f t="shared" si="57"/>
        <v>P0061|Nov</v>
      </c>
      <c r="D731" s="12">
        <f>Revenue!J732</f>
        <v>2412.0029999999997</v>
      </c>
      <c r="E731" s="13">
        <f>_xlfn.XLOOKUP($C731,ExpensesTbl[Key],ExpensesTbl[Total Operating Expenses])</f>
        <v>1204.4600000000003</v>
      </c>
      <c r="F731" s="13">
        <f t="shared" si="58"/>
        <v>1207.5429999999994</v>
      </c>
      <c r="G731" s="11" t="str">
        <f>_xlfn.XLOOKUP($A731,PropertiesTbl[Property ID],PropertiesTbl[Property Name])</f>
        <v>Boulder Lodge</v>
      </c>
    </row>
    <row r="732" spans="1:7" x14ac:dyDescent="0.25">
      <c r="A732" s="10" t="str">
        <f>Revenue!A733</f>
        <v>P0061</v>
      </c>
      <c r="B732" s="10" t="str">
        <f>Revenue!B733</f>
        <v>Dec</v>
      </c>
      <c r="C732" s="11" t="str">
        <f t="shared" si="57"/>
        <v>P0061|Dec</v>
      </c>
      <c r="D732" s="12">
        <f>Revenue!J733</f>
        <v>7509.6552000000001</v>
      </c>
      <c r="E732" s="13">
        <f>_xlfn.XLOOKUP($C732,ExpensesTbl[Key],ExpensesTbl[Total Operating Expenses])</f>
        <v>1834.2800000000016</v>
      </c>
      <c r="F732" s="13">
        <f t="shared" si="58"/>
        <v>5675.3751999999986</v>
      </c>
      <c r="G732" s="11" t="str">
        <f>_xlfn.XLOOKUP($A732,PropertiesTbl[Property ID],PropertiesTbl[Property Name])</f>
        <v>Boulder Lodge</v>
      </c>
    </row>
    <row r="733" spans="1:7" x14ac:dyDescent="0.25">
      <c r="A733" s="10" t="str">
        <f>Revenue!A734</f>
        <v>P0061</v>
      </c>
      <c r="B733" s="10" t="str">
        <f>Revenue!B734</f>
        <v>Jan</v>
      </c>
      <c r="C733" s="11" t="str">
        <f t="shared" si="57"/>
        <v>P0061|Jan</v>
      </c>
      <c r="D733" s="12">
        <f>Revenue!J734</f>
        <v>7730.5824000000002</v>
      </c>
      <c r="E733" s="13">
        <f>_xlfn.XLOOKUP($C733,ExpensesTbl[Key],ExpensesTbl[Total Operating Expenses])</f>
        <v>1834.4000000000015</v>
      </c>
      <c r="F733" s="13">
        <f t="shared" si="58"/>
        <v>5896.1823999999988</v>
      </c>
      <c r="G733" s="11" t="str">
        <f>_xlfn.XLOOKUP($A733,PropertiesTbl[Property ID],PropertiesTbl[Property Name])</f>
        <v>Boulder Lodge</v>
      </c>
    </row>
    <row r="734" spans="1:7" x14ac:dyDescent="0.25">
      <c r="A734" s="10" t="str">
        <f>Revenue!A735</f>
        <v>P0061</v>
      </c>
      <c r="B734" s="10" t="str">
        <f>Revenue!B735</f>
        <v>Feb</v>
      </c>
      <c r="C734" s="11" t="str">
        <f t="shared" si="57"/>
        <v>P0061|Feb</v>
      </c>
      <c r="D734" s="12">
        <f>Revenue!J735</f>
        <v>4623.4192000000003</v>
      </c>
      <c r="E734" s="13">
        <f>_xlfn.XLOOKUP($C734,ExpensesTbl[Key],ExpensesTbl[Total Operating Expenses])</f>
        <v>1450.8200000000004</v>
      </c>
      <c r="F734" s="13">
        <f t="shared" si="58"/>
        <v>3172.5991999999997</v>
      </c>
      <c r="G734" s="11" t="str">
        <f>_xlfn.XLOOKUP($A734,PropertiesTbl[Property ID],PropertiesTbl[Property Name])</f>
        <v>Boulder Lodge</v>
      </c>
    </row>
    <row r="735" spans="1:7" x14ac:dyDescent="0.25">
      <c r="A735" s="10" t="str">
        <f>Revenue!A736</f>
        <v>P0061</v>
      </c>
      <c r="B735" s="10" t="str">
        <f>Revenue!B736</f>
        <v>Mar</v>
      </c>
      <c r="C735" s="11" t="str">
        <f t="shared" si="57"/>
        <v>P0061|Mar</v>
      </c>
      <c r="D735" s="12">
        <f>Revenue!J736</f>
        <v>4974.8409999999994</v>
      </c>
      <c r="E735" s="13">
        <f>_xlfn.XLOOKUP($C735,ExpensesTbl[Key],ExpensesTbl[Total Operating Expenses])</f>
        <v>1647.5299999999988</v>
      </c>
      <c r="F735" s="13">
        <f t="shared" si="58"/>
        <v>3327.3110000000006</v>
      </c>
      <c r="G735" s="11" t="str">
        <f>_xlfn.XLOOKUP($A735,PropertiesTbl[Property ID],PropertiesTbl[Property Name])</f>
        <v>Boulder Lodge</v>
      </c>
    </row>
    <row r="736" spans="1:7" x14ac:dyDescent="0.25">
      <c r="A736" s="10" t="str">
        <f>Revenue!A737</f>
        <v>P0062</v>
      </c>
      <c r="B736" s="10" t="str">
        <f>Revenue!B737</f>
        <v>Apr</v>
      </c>
      <c r="C736" s="11" t="str">
        <f t="shared" si="57"/>
        <v>P0062|Apr</v>
      </c>
      <c r="D736" s="12">
        <f>Revenue!J737</f>
        <v>1618.7392000000002</v>
      </c>
      <c r="E736" s="13">
        <f>_xlfn.XLOOKUP($C736,ExpensesTbl[Key],ExpensesTbl[Total Operating Expenses])</f>
        <v>774.75</v>
      </c>
      <c r="F736" s="13">
        <f t="shared" si="58"/>
        <v>843.98920000000021</v>
      </c>
      <c r="G736" s="11" t="str">
        <f>_xlfn.XLOOKUP($A736,PropertiesTbl[Property ID],PropertiesTbl[Property Name])</f>
        <v>Bearpaw Getaway</v>
      </c>
    </row>
    <row r="737" spans="1:7" x14ac:dyDescent="0.25">
      <c r="A737" s="10" t="str">
        <f>Revenue!A738</f>
        <v>P0062</v>
      </c>
      <c r="B737" s="10" t="str">
        <f>Revenue!B738</f>
        <v>May</v>
      </c>
      <c r="C737" s="11" t="str">
        <f t="shared" si="57"/>
        <v>P0062|May</v>
      </c>
      <c r="D737" s="12">
        <f>Revenue!J738</f>
        <v>1838.5412000000001</v>
      </c>
      <c r="E737" s="13">
        <f>_xlfn.XLOOKUP($C737,ExpensesTbl[Key],ExpensesTbl[Total Operating Expenses])</f>
        <v>1226.8299999999995</v>
      </c>
      <c r="F737" s="13">
        <f t="shared" si="58"/>
        <v>611.71120000000064</v>
      </c>
      <c r="G737" s="11" t="str">
        <f>_xlfn.XLOOKUP($A737,PropertiesTbl[Property ID],PropertiesTbl[Property Name])</f>
        <v>Bearpaw Getaway</v>
      </c>
    </row>
    <row r="738" spans="1:7" x14ac:dyDescent="0.25">
      <c r="A738" s="10" t="str">
        <f>Revenue!A739</f>
        <v>P0062</v>
      </c>
      <c r="B738" s="10" t="str">
        <f>Revenue!B739</f>
        <v>Jun</v>
      </c>
      <c r="C738" s="11" t="str">
        <f t="shared" si="57"/>
        <v>P0062|Jun</v>
      </c>
      <c r="D738" s="12">
        <f>Revenue!J739</f>
        <v>1906.5091</v>
      </c>
      <c r="E738" s="13">
        <f>_xlfn.XLOOKUP($C738,ExpensesTbl[Key],ExpensesTbl[Total Operating Expenses])</f>
        <v>1331.7099999999996</v>
      </c>
      <c r="F738" s="13">
        <f t="shared" si="58"/>
        <v>574.79910000000041</v>
      </c>
      <c r="G738" s="11" t="str">
        <f>_xlfn.XLOOKUP($A738,PropertiesTbl[Property ID],PropertiesTbl[Property Name])</f>
        <v>Bearpaw Getaway</v>
      </c>
    </row>
    <row r="739" spans="1:7" x14ac:dyDescent="0.25">
      <c r="A739" s="10" t="str">
        <f>Revenue!A740</f>
        <v>P0062</v>
      </c>
      <c r="B739" s="10" t="str">
        <f>Revenue!B740</f>
        <v>Jul</v>
      </c>
      <c r="C739" s="11" t="str">
        <f t="shared" si="57"/>
        <v>P0062|Jul</v>
      </c>
      <c r="D739" s="12">
        <f>Revenue!J740</f>
        <v>2962.8309999999997</v>
      </c>
      <c r="E739" s="13">
        <f>_xlfn.XLOOKUP($C739,ExpensesTbl[Key],ExpensesTbl[Total Operating Expenses])</f>
        <v>2612.3999999999996</v>
      </c>
      <c r="F739" s="13">
        <f t="shared" si="58"/>
        <v>350.43100000000004</v>
      </c>
      <c r="G739" s="11" t="str">
        <f>_xlfn.XLOOKUP($A739,PropertiesTbl[Property ID],PropertiesTbl[Property Name])</f>
        <v>Bearpaw Getaway</v>
      </c>
    </row>
    <row r="740" spans="1:7" x14ac:dyDescent="0.25">
      <c r="A740" s="10" t="str">
        <f>Revenue!A741</f>
        <v>P0062</v>
      </c>
      <c r="B740" s="10" t="str">
        <f>Revenue!B741</f>
        <v>Aug</v>
      </c>
      <c r="C740" s="11" t="str">
        <f t="shared" si="57"/>
        <v>P0062|Aug</v>
      </c>
      <c r="D740" s="12">
        <f>Revenue!J741</f>
        <v>2951.87</v>
      </c>
      <c r="E740" s="13">
        <f>_xlfn.XLOOKUP($C740,ExpensesTbl[Key],ExpensesTbl[Total Operating Expenses])</f>
        <v>2478.2000000000007</v>
      </c>
      <c r="F740" s="13">
        <f t="shared" si="58"/>
        <v>473.66999999999916</v>
      </c>
      <c r="G740" s="11" t="str">
        <f>_xlfn.XLOOKUP($A740,PropertiesTbl[Property ID],PropertiesTbl[Property Name])</f>
        <v>Bearpaw Getaway</v>
      </c>
    </row>
    <row r="741" spans="1:7" x14ac:dyDescent="0.25">
      <c r="A741" s="10" t="str">
        <f>Revenue!A742</f>
        <v>P0062</v>
      </c>
      <c r="B741" s="10" t="str">
        <f>Revenue!B742</f>
        <v>Sep</v>
      </c>
      <c r="C741" s="11" t="str">
        <f t="shared" si="57"/>
        <v>P0062|Sep</v>
      </c>
      <c r="D741" s="12">
        <f>Revenue!J742</f>
        <v>1667.0452</v>
      </c>
      <c r="E741" s="13">
        <f>_xlfn.XLOOKUP($C741,ExpensesTbl[Key],ExpensesTbl[Total Operating Expenses])</f>
        <v>1039.8400000000001</v>
      </c>
      <c r="F741" s="13">
        <f t="shared" si="58"/>
        <v>627.20519999999988</v>
      </c>
      <c r="G741" s="11" t="str">
        <f>_xlfn.XLOOKUP($A741,PropertiesTbl[Property ID],PropertiesTbl[Property Name])</f>
        <v>Bearpaw Getaway</v>
      </c>
    </row>
    <row r="742" spans="1:7" x14ac:dyDescent="0.25">
      <c r="A742" s="10" t="str">
        <f>Revenue!A743</f>
        <v>P0062</v>
      </c>
      <c r="B742" s="10" t="str">
        <f>Revenue!B743</f>
        <v>Oct</v>
      </c>
      <c r="C742" s="11" t="str">
        <f t="shared" si="57"/>
        <v>P0062|Oct</v>
      </c>
      <c r="D742" s="12">
        <f>Revenue!J743</f>
        <v>1738.7475999999999</v>
      </c>
      <c r="E742" s="13">
        <f>_xlfn.XLOOKUP($C742,ExpensesTbl[Key],ExpensesTbl[Total Operating Expenses])</f>
        <v>941.85000000000048</v>
      </c>
      <c r="F742" s="13">
        <f t="shared" si="58"/>
        <v>796.89759999999944</v>
      </c>
      <c r="G742" s="11" t="str">
        <f>_xlfn.XLOOKUP($A742,PropertiesTbl[Property ID],PropertiesTbl[Property Name])</f>
        <v>Bearpaw Getaway</v>
      </c>
    </row>
    <row r="743" spans="1:7" x14ac:dyDescent="0.25">
      <c r="A743" s="10" t="str">
        <f>Revenue!A744</f>
        <v>P0062</v>
      </c>
      <c r="B743" s="10" t="str">
        <f>Revenue!B744</f>
        <v>Nov</v>
      </c>
      <c r="C743" s="11" t="str">
        <f t="shared" si="57"/>
        <v>P0062|Nov</v>
      </c>
      <c r="D743" s="12">
        <f>Revenue!J744</f>
        <v>1915.3361000000002</v>
      </c>
      <c r="E743" s="13">
        <f>_xlfn.XLOOKUP($C743,ExpensesTbl[Key],ExpensesTbl[Total Operating Expenses])</f>
        <v>857.79999999999927</v>
      </c>
      <c r="F743" s="13">
        <f t="shared" si="58"/>
        <v>1057.5361000000009</v>
      </c>
      <c r="G743" s="11" t="str">
        <f>_xlfn.XLOOKUP($A743,PropertiesTbl[Property ID],PropertiesTbl[Property Name])</f>
        <v>Bearpaw Getaway</v>
      </c>
    </row>
    <row r="744" spans="1:7" x14ac:dyDescent="0.25">
      <c r="A744" s="10" t="str">
        <f>Revenue!A745</f>
        <v>P0062</v>
      </c>
      <c r="B744" s="10" t="str">
        <f>Revenue!B745</f>
        <v>Dec</v>
      </c>
      <c r="C744" s="11" t="str">
        <f t="shared" si="57"/>
        <v>P0062|Dec</v>
      </c>
      <c r="D744" s="12">
        <f>Revenue!J745</f>
        <v>6728.4825000000001</v>
      </c>
      <c r="E744" s="13">
        <f>_xlfn.XLOOKUP($C744,ExpensesTbl[Key],ExpensesTbl[Total Operating Expenses])</f>
        <v>1461.1899999999973</v>
      </c>
      <c r="F744" s="13">
        <f t="shared" si="58"/>
        <v>5267.2925000000032</v>
      </c>
      <c r="G744" s="11" t="str">
        <f>_xlfn.XLOOKUP($A744,PropertiesTbl[Property ID],PropertiesTbl[Property Name])</f>
        <v>Bearpaw Getaway</v>
      </c>
    </row>
    <row r="745" spans="1:7" x14ac:dyDescent="0.25">
      <c r="A745" s="10" t="str">
        <f>Revenue!A746</f>
        <v>P0062</v>
      </c>
      <c r="B745" s="10" t="str">
        <f>Revenue!B746</f>
        <v>Jan</v>
      </c>
      <c r="C745" s="11" t="str">
        <f t="shared" si="57"/>
        <v>P0062|Jan</v>
      </c>
      <c r="D745" s="12">
        <f>Revenue!J746</f>
        <v>6110.4276</v>
      </c>
      <c r="E745" s="13">
        <f>_xlfn.XLOOKUP($C745,ExpensesTbl[Key],ExpensesTbl[Total Operating Expenses])</f>
        <v>1582.5100000000052</v>
      </c>
      <c r="F745" s="13">
        <f t="shared" si="58"/>
        <v>4527.9175999999952</v>
      </c>
      <c r="G745" s="11" t="str">
        <f>_xlfn.XLOOKUP($A745,PropertiesTbl[Property ID],PropertiesTbl[Property Name])</f>
        <v>Bearpaw Getaway</v>
      </c>
    </row>
    <row r="746" spans="1:7" x14ac:dyDescent="0.25">
      <c r="A746" s="10" t="str">
        <f>Revenue!A747</f>
        <v>P0062</v>
      </c>
      <c r="B746" s="10" t="str">
        <f>Revenue!B747</f>
        <v>Feb</v>
      </c>
      <c r="C746" s="11" t="str">
        <f t="shared" si="57"/>
        <v>P0062|Feb</v>
      </c>
      <c r="D746" s="12">
        <f>Revenue!J747</f>
        <v>4229.8369000000002</v>
      </c>
      <c r="E746" s="13">
        <f>_xlfn.XLOOKUP($C746,ExpensesTbl[Key],ExpensesTbl[Total Operating Expenses])</f>
        <v>1460.09</v>
      </c>
      <c r="F746" s="13">
        <f t="shared" si="58"/>
        <v>2769.7469000000001</v>
      </c>
      <c r="G746" s="11" t="str">
        <f>_xlfn.XLOOKUP($A746,PropertiesTbl[Property ID],PropertiesTbl[Property Name])</f>
        <v>Bearpaw Getaway</v>
      </c>
    </row>
    <row r="747" spans="1:7" x14ac:dyDescent="0.25">
      <c r="A747" s="10" t="str">
        <f>Revenue!A748</f>
        <v>P0062</v>
      </c>
      <c r="B747" s="10" t="str">
        <f>Revenue!B748</f>
        <v>Mar</v>
      </c>
      <c r="C747" s="11" t="str">
        <f t="shared" si="57"/>
        <v>P0062|Mar</v>
      </c>
      <c r="D747" s="12">
        <f>Revenue!J748</f>
        <v>3758.4362999999998</v>
      </c>
      <c r="E747" s="13">
        <f>_xlfn.XLOOKUP($C747,ExpensesTbl[Key],ExpensesTbl[Total Operating Expenses])</f>
        <v>1149.2999999999997</v>
      </c>
      <c r="F747" s="13">
        <f t="shared" si="58"/>
        <v>2609.1363000000001</v>
      </c>
      <c r="G747" s="11" t="str">
        <f>_xlfn.XLOOKUP($A747,PropertiesTbl[Property ID],PropertiesTbl[Property Name])</f>
        <v>Bearpaw Getaway</v>
      </c>
    </row>
    <row r="748" spans="1:7" x14ac:dyDescent="0.25">
      <c r="A748" s="10" t="str">
        <f>Revenue!A749</f>
        <v>P0063</v>
      </c>
      <c r="B748" s="10" t="str">
        <f>Revenue!B749</f>
        <v>Apr</v>
      </c>
      <c r="C748" s="11" t="str">
        <f t="shared" si="57"/>
        <v>P0063|Apr</v>
      </c>
      <c r="D748" s="12">
        <f>Revenue!J749</f>
        <v>595.60550000000001</v>
      </c>
      <c r="E748" s="13">
        <f>_xlfn.XLOOKUP($C748,ExpensesTbl[Key],ExpensesTbl[Total Operating Expenses])</f>
        <v>423.71999999999997</v>
      </c>
      <c r="F748" s="13">
        <f t="shared" si="58"/>
        <v>171.88550000000004</v>
      </c>
      <c r="G748" s="11" t="str">
        <f>_xlfn.XLOOKUP($A748,PropertiesTbl[Property ID],PropertiesTbl[Property Name])</f>
        <v>Timber Nest</v>
      </c>
    </row>
    <row r="749" spans="1:7" x14ac:dyDescent="0.25">
      <c r="A749" s="10" t="str">
        <f>Revenue!A750</f>
        <v>P0063</v>
      </c>
      <c r="B749" s="10" t="str">
        <f>Revenue!B750</f>
        <v>May</v>
      </c>
      <c r="C749" s="11" t="str">
        <f t="shared" si="57"/>
        <v>P0063|May</v>
      </c>
      <c r="D749" s="12">
        <f>Revenue!J750</f>
        <v>688.25019999999995</v>
      </c>
      <c r="E749" s="13">
        <f>_xlfn.XLOOKUP($C749,ExpensesTbl[Key],ExpensesTbl[Total Operating Expenses])</f>
        <v>512.62</v>
      </c>
      <c r="F749" s="13">
        <f t="shared" si="58"/>
        <v>175.63019999999995</v>
      </c>
      <c r="G749" s="11" t="str">
        <f>_xlfn.XLOOKUP($A749,PropertiesTbl[Property ID],PropertiesTbl[Property Name])</f>
        <v>Timber Nest</v>
      </c>
    </row>
    <row r="750" spans="1:7" x14ac:dyDescent="0.25">
      <c r="A750" s="10" t="str">
        <f>Revenue!A751</f>
        <v>P0063</v>
      </c>
      <c r="B750" s="10" t="str">
        <f>Revenue!B751</f>
        <v>Jun</v>
      </c>
      <c r="C750" s="11" t="str">
        <f t="shared" si="57"/>
        <v>P0063|Jun</v>
      </c>
      <c r="D750" s="12">
        <f>Revenue!J751</f>
        <v>826.49459999999999</v>
      </c>
      <c r="E750" s="13">
        <f>_xlfn.XLOOKUP($C750,ExpensesTbl[Key],ExpensesTbl[Total Operating Expenses])</f>
        <v>540.89999999999986</v>
      </c>
      <c r="F750" s="13">
        <f t="shared" si="58"/>
        <v>285.59460000000013</v>
      </c>
      <c r="G750" s="11" t="str">
        <f>_xlfn.XLOOKUP($A750,PropertiesTbl[Property ID],PropertiesTbl[Property Name])</f>
        <v>Timber Nest</v>
      </c>
    </row>
    <row r="751" spans="1:7" x14ac:dyDescent="0.25">
      <c r="A751" s="10" t="str">
        <f>Revenue!A752</f>
        <v>P0063</v>
      </c>
      <c r="B751" s="10" t="str">
        <f>Revenue!B752</f>
        <v>Jul</v>
      </c>
      <c r="C751" s="11" t="str">
        <f t="shared" si="57"/>
        <v>P0063|Jul</v>
      </c>
      <c r="D751" s="12">
        <f>Revenue!J752</f>
        <v>1218.625</v>
      </c>
      <c r="E751" s="13">
        <f>_xlfn.XLOOKUP($C751,ExpensesTbl[Key],ExpensesTbl[Total Operating Expenses])</f>
        <v>906.90999999999951</v>
      </c>
      <c r="F751" s="13">
        <f t="shared" si="58"/>
        <v>311.71500000000049</v>
      </c>
      <c r="G751" s="11" t="str">
        <f>_xlfn.XLOOKUP($A751,PropertiesTbl[Property ID],PropertiesTbl[Property Name])</f>
        <v>Timber Nest</v>
      </c>
    </row>
    <row r="752" spans="1:7" x14ac:dyDescent="0.25">
      <c r="A752" s="10" t="str">
        <f>Revenue!A753</f>
        <v>P0063</v>
      </c>
      <c r="B752" s="10" t="str">
        <f>Revenue!B753</f>
        <v>Aug</v>
      </c>
      <c r="C752" s="11" t="str">
        <f t="shared" si="57"/>
        <v>P0063|Aug</v>
      </c>
      <c r="D752" s="12">
        <f>Revenue!J753</f>
        <v>993.16</v>
      </c>
      <c r="E752" s="13">
        <f>_xlfn.XLOOKUP($C752,ExpensesTbl[Key],ExpensesTbl[Total Operating Expenses])</f>
        <v>787.55000000000018</v>
      </c>
      <c r="F752" s="13">
        <f t="shared" si="58"/>
        <v>205.60999999999979</v>
      </c>
      <c r="G752" s="11" t="str">
        <f>_xlfn.XLOOKUP($A752,PropertiesTbl[Property ID],PropertiesTbl[Property Name])</f>
        <v>Timber Nest</v>
      </c>
    </row>
    <row r="753" spans="1:7" x14ac:dyDescent="0.25">
      <c r="A753" s="10" t="str">
        <f>Revenue!A754</f>
        <v>P0063</v>
      </c>
      <c r="B753" s="10" t="str">
        <f>Revenue!B754</f>
        <v>Sep</v>
      </c>
      <c r="C753" s="11" t="str">
        <f t="shared" si="57"/>
        <v>P0063|Sep</v>
      </c>
      <c r="D753" s="12">
        <f>Revenue!J754</f>
        <v>711.93760000000009</v>
      </c>
      <c r="E753" s="13">
        <f>_xlfn.XLOOKUP($C753,ExpensesTbl[Key],ExpensesTbl[Total Operating Expenses])</f>
        <v>482.54999999999973</v>
      </c>
      <c r="F753" s="13">
        <f t="shared" si="58"/>
        <v>229.38760000000036</v>
      </c>
      <c r="G753" s="11" t="str">
        <f>_xlfn.XLOOKUP($A753,PropertiesTbl[Property ID],PropertiesTbl[Property Name])</f>
        <v>Timber Nest</v>
      </c>
    </row>
    <row r="754" spans="1:7" x14ac:dyDescent="0.25">
      <c r="A754" s="10" t="str">
        <f>Revenue!A755</f>
        <v>P0063</v>
      </c>
      <c r="B754" s="10" t="str">
        <f>Revenue!B755</f>
        <v>Oct</v>
      </c>
      <c r="C754" s="11" t="str">
        <f t="shared" si="57"/>
        <v>P0063|Oct</v>
      </c>
      <c r="D754" s="12">
        <f>Revenue!J755</f>
        <v>614.81150000000002</v>
      </c>
      <c r="E754" s="13">
        <f>_xlfn.XLOOKUP($C754,ExpensesTbl[Key],ExpensesTbl[Total Operating Expenses])</f>
        <v>463.24000000000024</v>
      </c>
      <c r="F754" s="13">
        <f t="shared" si="58"/>
        <v>151.57149999999979</v>
      </c>
      <c r="G754" s="11" t="str">
        <f>_xlfn.XLOOKUP($A754,PropertiesTbl[Property ID],PropertiesTbl[Property Name])</f>
        <v>Timber Nest</v>
      </c>
    </row>
    <row r="755" spans="1:7" x14ac:dyDescent="0.25">
      <c r="A755" s="10" t="str">
        <f>Revenue!A756</f>
        <v>P0063</v>
      </c>
      <c r="B755" s="10" t="str">
        <f>Revenue!B756</f>
        <v>Nov</v>
      </c>
      <c r="C755" s="11" t="str">
        <f t="shared" si="57"/>
        <v>P0063|Nov</v>
      </c>
      <c r="D755" s="12">
        <f>Revenue!J756</f>
        <v>716.71</v>
      </c>
      <c r="E755" s="13">
        <f>_xlfn.XLOOKUP($C755,ExpensesTbl[Key],ExpensesTbl[Total Operating Expenses])</f>
        <v>453.68000000000029</v>
      </c>
      <c r="F755" s="13">
        <f t="shared" si="58"/>
        <v>263.02999999999975</v>
      </c>
      <c r="G755" s="11" t="str">
        <f>_xlfn.XLOOKUP($A755,PropertiesTbl[Property ID],PropertiesTbl[Property Name])</f>
        <v>Timber Nest</v>
      </c>
    </row>
    <row r="756" spans="1:7" x14ac:dyDescent="0.25">
      <c r="A756" s="10" t="str">
        <f>Revenue!A757</f>
        <v>P0063</v>
      </c>
      <c r="B756" s="10" t="str">
        <f>Revenue!B757</f>
        <v>Dec</v>
      </c>
      <c r="C756" s="11" t="str">
        <f t="shared" si="57"/>
        <v>P0063|Dec</v>
      </c>
      <c r="D756" s="12">
        <f>Revenue!J757</f>
        <v>2566.1163000000001</v>
      </c>
      <c r="E756" s="13">
        <f>_xlfn.XLOOKUP($C756,ExpensesTbl[Key],ExpensesTbl[Total Operating Expenses])</f>
        <v>706.88000000000011</v>
      </c>
      <c r="F756" s="13">
        <f t="shared" si="58"/>
        <v>1859.2363</v>
      </c>
      <c r="G756" s="11" t="str">
        <f>_xlfn.XLOOKUP($A756,PropertiesTbl[Property ID],PropertiesTbl[Property Name])</f>
        <v>Timber Nest</v>
      </c>
    </row>
    <row r="757" spans="1:7" x14ac:dyDescent="0.25">
      <c r="A757" s="10" t="str">
        <f>Revenue!A758</f>
        <v>P0063</v>
      </c>
      <c r="B757" s="10" t="str">
        <f>Revenue!B758</f>
        <v>Jan</v>
      </c>
      <c r="C757" s="11" t="str">
        <f t="shared" si="57"/>
        <v>P0063|Jan</v>
      </c>
      <c r="D757" s="12">
        <f>Revenue!J758</f>
        <v>2370.4090999999999</v>
      </c>
      <c r="E757" s="13">
        <f>_xlfn.XLOOKUP($C757,ExpensesTbl[Key],ExpensesTbl[Total Operating Expenses])</f>
        <v>710.5599999999996</v>
      </c>
      <c r="F757" s="13">
        <f t="shared" si="58"/>
        <v>1659.8491000000004</v>
      </c>
      <c r="G757" s="11" t="str">
        <f>_xlfn.XLOOKUP($A757,PropertiesTbl[Property ID],PropertiesTbl[Property Name])</f>
        <v>Timber Nest</v>
      </c>
    </row>
    <row r="758" spans="1:7" x14ac:dyDescent="0.25">
      <c r="A758" s="10" t="str">
        <f>Revenue!A759</f>
        <v>P0063</v>
      </c>
      <c r="B758" s="10" t="str">
        <f>Revenue!B759</f>
        <v>Feb</v>
      </c>
      <c r="C758" s="11" t="str">
        <f t="shared" si="57"/>
        <v>P0063|Feb</v>
      </c>
      <c r="D758" s="12">
        <f>Revenue!J759</f>
        <v>1839.4425999999999</v>
      </c>
      <c r="E758" s="13">
        <f>_xlfn.XLOOKUP($C758,ExpensesTbl[Key],ExpensesTbl[Total Operating Expenses])</f>
        <v>609.49000000000035</v>
      </c>
      <c r="F758" s="13">
        <f t="shared" si="58"/>
        <v>1229.9525999999996</v>
      </c>
      <c r="G758" s="11" t="str">
        <f>_xlfn.XLOOKUP($A758,PropertiesTbl[Property ID],PropertiesTbl[Property Name])</f>
        <v>Timber Nest</v>
      </c>
    </row>
    <row r="759" spans="1:7" x14ac:dyDescent="0.25">
      <c r="A759" s="10" t="str">
        <f>Revenue!A760</f>
        <v>P0063</v>
      </c>
      <c r="B759" s="10" t="str">
        <f>Revenue!B760</f>
        <v>Mar</v>
      </c>
      <c r="C759" s="11" t="str">
        <f t="shared" si="57"/>
        <v>P0063|Mar</v>
      </c>
      <c r="D759" s="12">
        <f>Revenue!J760</f>
        <v>1450.395</v>
      </c>
      <c r="E759" s="13">
        <f>_xlfn.XLOOKUP($C759,ExpensesTbl[Key],ExpensesTbl[Total Operating Expenses])</f>
        <v>619.15999999999985</v>
      </c>
      <c r="F759" s="13">
        <f t="shared" si="58"/>
        <v>831.23500000000013</v>
      </c>
      <c r="G759" s="11" t="str">
        <f>_xlfn.XLOOKUP($A759,PropertiesTbl[Property ID],PropertiesTbl[Property Name])</f>
        <v>Timber Nest</v>
      </c>
    </row>
    <row r="760" spans="1:7" x14ac:dyDescent="0.25">
      <c r="A760" s="10" t="str">
        <f>Revenue!A761</f>
        <v>P0064</v>
      </c>
      <c r="B760" s="10" t="str">
        <f>Revenue!B761</f>
        <v>Apr</v>
      </c>
      <c r="C760" s="11" t="str">
        <f t="shared" si="57"/>
        <v>P0064|Apr</v>
      </c>
      <c r="D760" s="12">
        <f>Revenue!J761</f>
        <v>731.49900000000002</v>
      </c>
      <c r="E760" s="13">
        <f>_xlfn.XLOOKUP($C760,ExpensesTbl[Key],ExpensesTbl[Total Operating Expenses])</f>
        <v>526.15999999999985</v>
      </c>
      <c r="F760" s="13">
        <f t="shared" si="58"/>
        <v>205.33900000000017</v>
      </c>
      <c r="G760" s="11" t="str">
        <f>_xlfn.XLOOKUP($A760,PropertiesTbl[Property ID],PropertiesTbl[Property Name])</f>
        <v>Meadow Refuge</v>
      </c>
    </row>
    <row r="761" spans="1:7" x14ac:dyDescent="0.25">
      <c r="A761" s="10" t="str">
        <f>Revenue!A762</f>
        <v>P0064</v>
      </c>
      <c r="B761" s="10" t="str">
        <f>Revenue!B762</f>
        <v>May</v>
      </c>
      <c r="C761" s="11" t="str">
        <f t="shared" si="57"/>
        <v>P0064|May</v>
      </c>
      <c r="D761" s="12">
        <f>Revenue!J762</f>
        <v>721.55650000000003</v>
      </c>
      <c r="E761" s="13">
        <f>_xlfn.XLOOKUP($C761,ExpensesTbl[Key],ExpensesTbl[Total Operating Expenses])</f>
        <v>750.14000000000055</v>
      </c>
      <c r="F761" s="13">
        <f t="shared" si="58"/>
        <v>-28.583500000000527</v>
      </c>
      <c r="G761" s="11" t="str">
        <f>_xlfn.XLOOKUP($A761,PropertiesTbl[Property ID],PropertiesTbl[Property Name])</f>
        <v>Meadow Refuge</v>
      </c>
    </row>
    <row r="762" spans="1:7" x14ac:dyDescent="0.25">
      <c r="A762" s="10" t="str">
        <f>Revenue!A763</f>
        <v>P0064</v>
      </c>
      <c r="B762" s="10" t="str">
        <f>Revenue!B763</f>
        <v>Jun</v>
      </c>
      <c r="C762" s="11" t="str">
        <f t="shared" si="57"/>
        <v>P0064|Jun</v>
      </c>
      <c r="D762" s="12">
        <f>Revenue!J763</f>
        <v>918.66049999999996</v>
      </c>
      <c r="E762" s="13">
        <f>_xlfn.XLOOKUP($C762,ExpensesTbl[Key],ExpensesTbl[Total Operating Expenses])</f>
        <v>824.59999999999945</v>
      </c>
      <c r="F762" s="13">
        <f t="shared" si="58"/>
        <v>94.060500000000502</v>
      </c>
      <c r="G762" s="11" t="str">
        <f>_xlfn.XLOOKUP($A762,PropertiesTbl[Property ID],PropertiesTbl[Property Name])</f>
        <v>Meadow Refuge</v>
      </c>
    </row>
    <row r="763" spans="1:7" x14ac:dyDescent="0.25">
      <c r="A763" s="10" t="str">
        <f>Revenue!A764</f>
        <v>P0064</v>
      </c>
      <c r="B763" s="10" t="str">
        <f>Revenue!B764</f>
        <v>Jul</v>
      </c>
      <c r="C763" s="11" t="str">
        <f t="shared" si="57"/>
        <v>P0064|Jul</v>
      </c>
      <c r="D763" s="12">
        <f>Revenue!J764</f>
        <v>1596.6529999999998</v>
      </c>
      <c r="E763" s="13">
        <f>_xlfn.XLOOKUP($C763,ExpensesTbl[Key],ExpensesTbl[Total Operating Expenses])</f>
        <v>1456.9499999999994</v>
      </c>
      <c r="F763" s="13">
        <f t="shared" si="58"/>
        <v>139.70300000000043</v>
      </c>
      <c r="G763" s="11" t="str">
        <f>_xlfn.XLOOKUP($A763,PropertiesTbl[Property ID],PropertiesTbl[Property Name])</f>
        <v>Meadow Refuge</v>
      </c>
    </row>
    <row r="764" spans="1:7" x14ac:dyDescent="0.25">
      <c r="A764" s="10" t="str">
        <f>Revenue!A765</f>
        <v>P0064</v>
      </c>
      <c r="B764" s="10" t="str">
        <f>Revenue!B765</f>
        <v>Aug</v>
      </c>
      <c r="C764" s="11" t="str">
        <f t="shared" si="57"/>
        <v>P0064|Aug</v>
      </c>
      <c r="D764" s="12">
        <f>Revenue!J765</f>
        <v>1318.6787999999999</v>
      </c>
      <c r="E764" s="13">
        <f>_xlfn.XLOOKUP($C764,ExpensesTbl[Key],ExpensesTbl[Total Operating Expenses])</f>
        <v>1293.6200000000003</v>
      </c>
      <c r="F764" s="13">
        <f t="shared" si="58"/>
        <v>25.058799999999565</v>
      </c>
      <c r="G764" s="11" t="str">
        <f>_xlfn.XLOOKUP($A764,PropertiesTbl[Property ID],PropertiesTbl[Property Name])</f>
        <v>Meadow Refuge</v>
      </c>
    </row>
    <row r="765" spans="1:7" x14ac:dyDescent="0.25">
      <c r="A765" s="10" t="str">
        <f>Revenue!A766</f>
        <v>P0064</v>
      </c>
      <c r="B765" s="10" t="str">
        <f>Revenue!B766</f>
        <v>Sep</v>
      </c>
      <c r="C765" s="11" t="str">
        <f t="shared" si="57"/>
        <v>P0064|Sep</v>
      </c>
      <c r="D765" s="12">
        <f>Revenue!J766</f>
        <v>890.38499999999999</v>
      </c>
      <c r="E765" s="13">
        <f>_xlfn.XLOOKUP($C765,ExpensesTbl[Key],ExpensesTbl[Total Operating Expenses])</f>
        <v>672.24999999999977</v>
      </c>
      <c r="F765" s="13">
        <f t="shared" si="58"/>
        <v>218.13500000000022</v>
      </c>
      <c r="G765" s="11" t="str">
        <f>_xlfn.XLOOKUP($A765,PropertiesTbl[Property ID],PropertiesTbl[Property Name])</f>
        <v>Meadow Refuge</v>
      </c>
    </row>
    <row r="766" spans="1:7" x14ac:dyDescent="0.25">
      <c r="A766" s="10" t="str">
        <f>Revenue!A767</f>
        <v>P0064</v>
      </c>
      <c r="B766" s="10" t="str">
        <f>Revenue!B767</f>
        <v>Oct</v>
      </c>
      <c r="C766" s="11" t="str">
        <f t="shared" si="57"/>
        <v>P0064|Oct</v>
      </c>
      <c r="D766" s="12">
        <f>Revenue!J767</f>
        <v>846.79320000000007</v>
      </c>
      <c r="E766" s="13">
        <f>_xlfn.XLOOKUP($C766,ExpensesTbl[Key],ExpensesTbl[Total Operating Expenses])</f>
        <v>588.49999999999955</v>
      </c>
      <c r="F766" s="13">
        <f t="shared" si="58"/>
        <v>258.29320000000052</v>
      </c>
      <c r="G766" s="11" t="str">
        <f>_xlfn.XLOOKUP($A766,PropertiesTbl[Property ID],PropertiesTbl[Property Name])</f>
        <v>Meadow Refuge</v>
      </c>
    </row>
    <row r="767" spans="1:7" x14ac:dyDescent="0.25">
      <c r="A767" s="10" t="str">
        <f>Revenue!A768</f>
        <v>P0064</v>
      </c>
      <c r="B767" s="10" t="str">
        <f>Revenue!B768</f>
        <v>Nov</v>
      </c>
      <c r="C767" s="11" t="str">
        <f t="shared" si="57"/>
        <v>P0064|Nov</v>
      </c>
      <c r="D767" s="12">
        <f>Revenue!J768</f>
        <v>798.13799999999992</v>
      </c>
      <c r="E767" s="13">
        <f>_xlfn.XLOOKUP($C767,ExpensesTbl[Key],ExpensesTbl[Total Operating Expenses])</f>
        <v>580.56999999999971</v>
      </c>
      <c r="F767" s="13">
        <f t="shared" si="58"/>
        <v>217.56800000000021</v>
      </c>
      <c r="G767" s="11" t="str">
        <f>_xlfn.XLOOKUP($A767,PropertiesTbl[Property ID],PropertiesTbl[Property Name])</f>
        <v>Meadow Refuge</v>
      </c>
    </row>
    <row r="768" spans="1:7" x14ac:dyDescent="0.25">
      <c r="A768" s="10" t="str">
        <f>Revenue!A769</f>
        <v>P0064</v>
      </c>
      <c r="B768" s="10" t="str">
        <f>Revenue!B769</f>
        <v>Dec</v>
      </c>
      <c r="C768" s="11" t="str">
        <f t="shared" si="57"/>
        <v>P0064|Dec</v>
      </c>
      <c r="D768" s="12">
        <f>Revenue!J769</f>
        <v>2829.6420000000003</v>
      </c>
      <c r="E768" s="13">
        <f>_xlfn.XLOOKUP($C768,ExpensesTbl[Key],ExpensesTbl[Total Operating Expenses])</f>
        <v>866.48000000000025</v>
      </c>
      <c r="F768" s="13">
        <f t="shared" si="58"/>
        <v>1963.162</v>
      </c>
      <c r="G768" s="11" t="str">
        <f>_xlfn.XLOOKUP($A768,PropertiesTbl[Property ID],PropertiesTbl[Property Name])</f>
        <v>Meadow Refuge</v>
      </c>
    </row>
    <row r="769" spans="1:7" x14ac:dyDescent="0.25">
      <c r="A769" s="10" t="str">
        <f>Revenue!A770</f>
        <v>P0064</v>
      </c>
      <c r="B769" s="10" t="str">
        <f>Revenue!B770</f>
        <v>Jan</v>
      </c>
      <c r="C769" s="11" t="str">
        <f t="shared" si="57"/>
        <v>P0064|Jan</v>
      </c>
      <c r="D769" s="12">
        <f>Revenue!J770</f>
        <v>2782.6163999999999</v>
      </c>
      <c r="E769" s="13">
        <f>_xlfn.XLOOKUP($C769,ExpensesTbl[Key],ExpensesTbl[Total Operating Expenses])</f>
        <v>867.77</v>
      </c>
      <c r="F769" s="13">
        <f t="shared" si="58"/>
        <v>1914.8463999999999</v>
      </c>
      <c r="G769" s="11" t="str">
        <f>_xlfn.XLOOKUP($A769,PropertiesTbl[Property ID],PropertiesTbl[Property Name])</f>
        <v>Meadow Refuge</v>
      </c>
    </row>
    <row r="770" spans="1:7" x14ac:dyDescent="0.25">
      <c r="A770" s="10" t="str">
        <f>Revenue!A771</f>
        <v>P0064</v>
      </c>
      <c r="B770" s="10" t="str">
        <f>Revenue!B771</f>
        <v>Feb</v>
      </c>
      <c r="C770" s="11" t="str">
        <f t="shared" si="57"/>
        <v>P0064|Feb</v>
      </c>
      <c r="D770" s="12">
        <f>Revenue!J771</f>
        <v>2177.1120000000005</v>
      </c>
      <c r="E770" s="13">
        <f>_xlfn.XLOOKUP($C770,ExpensesTbl[Key],ExpensesTbl[Total Operating Expenses])</f>
        <v>782.02999999999963</v>
      </c>
      <c r="F770" s="13">
        <f t="shared" si="58"/>
        <v>1395.0820000000008</v>
      </c>
      <c r="G770" s="11" t="str">
        <f>_xlfn.XLOOKUP($A770,PropertiesTbl[Property ID],PropertiesTbl[Property Name])</f>
        <v>Meadow Refuge</v>
      </c>
    </row>
    <row r="771" spans="1:7" x14ac:dyDescent="0.25">
      <c r="A771" s="10" t="str">
        <f>Revenue!A772</f>
        <v>P0064</v>
      </c>
      <c r="B771" s="10" t="str">
        <f>Revenue!B772</f>
        <v>Mar</v>
      </c>
      <c r="C771" s="11" t="str">
        <f t="shared" si="57"/>
        <v>P0064|Mar</v>
      </c>
      <c r="D771" s="12">
        <f>Revenue!J772</f>
        <v>1699.0946999999999</v>
      </c>
      <c r="E771" s="13">
        <f>_xlfn.XLOOKUP($C771,ExpensesTbl[Key],ExpensesTbl[Total Operating Expenses])</f>
        <v>681.65000000000009</v>
      </c>
      <c r="F771" s="13">
        <f t="shared" si="58"/>
        <v>1017.4446999999998</v>
      </c>
      <c r="G771" s="11" t="str">
        <f>_xlfn.XLOOKUP($A771,PropertiesTbl[Property ID],PropertiesTbl[Property Name])</f>
        <v>Meadow Refuge</v>
      </c>
    </row>
    <row r="772" spans="1:7" x14ac:dyDescent="0.25">
      <c r="A772" s="10" t="str">
        <f>Revenue!A773</f>
        <v>P0065</v>
      </c>
      <c r="B772" s="10" t="str">
        <f>Revenue!B773</f>
        <v>Apr</v>
      </c>
      <c r="C772" s="11" t="str">
        <f t="shared" si="57"/>
        <v>P0065|Apr</v>
      </c>
      <c r="D772" s="12">
        <f>Revenue!J773</f>
        <v>1018.091</v>
      </c>
      <c r="E772" s="13">
        <f>_xlfn.XLOOKUP($C772,ExpensesTbl[Key],ExpensesTbl[Total Operating Expenses])</f>
        <v>737.38</v>
      </c>
      <c r="F772" s="13">
        <f t="shared" si="58"/>
        <v>280.71100000000001</v>
      </c>
      <c r="G772" s="11" t="str">
        <f>_xlfn.XLOOKUP($A772,PropertiesTbl[Property ID],PropertiesTbl[Property Name])</f>
        <v>Granite Hollow</v>
      </c>
    </row>
    <row r="773" spans="1:7" x14ac:dyDescent="0.25">
      <c r="A773" s="10" t="str">
        <f>Revenue!A774</f>
        <v>P0065</v>
      </c>
      <c r="B773" s="10" t="str">
        <f>Revenue!B774</f>
        <v>May</v>
      </c>
      <c r="C773" s="11" t="str">
        <f t="shared" ref="C773:C836" si="59">A773&amp;"|"&amp;B773</f>
        <v>P0065|May</v>
      </c>
      <c r="D773" s="12">
        <f>Revenue!J774</f>
        <v>1411.7946000000002</v>
      </c>
      <c r="E773" s="13">
        <f>_xlfn.XLOOKUP($C773,ExpensesTbl[Key],ExpensesTbl[Total Operating Expenses])</f>
        <v>963.62000000000023</v>
      </c>
      <c r="F773" s="13">
        <f t="shared" ref="F773:F836" si="60">D773-E773</f>
        <v>448.17459999999994</v>
      </c>
      <c r="G773" s="11" t="str">
        <f>_xlfn.XLOOKUP($A773,PropertiesTbl[Property ID],PropertiesTbl[Property Name])</f>
        <v>Granite Hollow</v>
      </c>
    </row>
    <row r="774" spans="1:7" x14ac:dyDescent="0.25">
      <c r="A774" s="10" t="str">
        <f>Revenue!A775</f>
        <v>P0065</v>
      </c>
      <c r="B774" s="10" t="str">
        <f>Revenue!B775</f>
        <v>Jun</v>
      </c>
      <c r="C774" s="11" t="str">
        <f t="shared" si="59"/>
        <v>P0065|Jun</v>
      </c>
      <c r="D774" s="12">
        <f>Revenue!J775</f>
        <v>1467.6084000000001</v>
      </c>
      <c r="E774" s="13">
        <f>_xlfn.XLOOKUP($C774,ExpensesTbl[Key],ExpensesTbl[Total Operating Expenses])</f>
        <v>1100.5400000000002</v>
      </c>
      <c r="F774" s="13">
        <f t="shared" si="60"/>
        <v>367.06839999999988</v>
      </c>
      <c r="G774" s="11" t="str">
        <f>_xlfn.XLOOKUP($A774,PropertiesTbl[Property ID],PropertiesTbl[Property Name])</f>
        <v>Granite Hollow</v>
      </c>
    </row>
    <row r="775" spans="1:7" x14ac:dyDescent="0.25">
      <c r="A775" s="10" t="str">
        <f>Revenue!A776</f>
        <v>P0065</v>
      </c>
      <c r="B775" s="10" t="str">
        <f>Revenue!B776</f>
        <v>Jul</v>
      </c>
      <c r="C775" s="11" t="str">
        <f t="shared" si="59"/>
        <v>P0065|Jul</v>
      </c>
      <c r="D775" s="12">
        <f>Revenue!J776</f>
        <v>2431.71</v>
      </c>
      <c r="E775" s="13">
        <f>_xlfn.XLOOKUP($C775,ExpensesTbl[Key],ExpensesTbl[Total Operating Expenses])</f>
        <v>1998.0900000000006</v>
      </c>
      <c r="F775" s="13">
        <f t="shared" si="60"/>
        <v>433.61999999999944</v>
      </c>
      <c r="G775" s="11" t="str">
        <f>_xlfn.XLOOKUP($A775,PropertiesTbl[Property ID],PropertiesTbl[Property Name])</f>
        <v>Granite Hollow</v>
      </c>
    </row>
    <row r="776" spans="1:7" x14ac:dyDescent="0.25">
      <c r="A776" s="10" t="str">
        <f>Revenue!A777</f>
        <v>P0065</v>
      </c>
      <c r="B776" s="10" t="str">
        <f>Revenue!B777</f>
        <v>Aug</v>
      </c>
      <c r="C776" s="11" t="str">
        <f t="shared" si="59"/>
        <v>P0065|Aug</v>
      </c>
      <c r="D776" s="12">
        <f>Revenue!J777</f>
        <v>1978.2552000000001</v>
      </c>
      <c r="E776" s="13">
        <f>_xlfn.XLOOKUP($C776,ExpensesTbl[Key],ExpensesTbl[Total Operating Expenses])</f>
        <v>1810.1399999999999</v>
      </c>
      <c r="F776" s="13">
        <f t="shared" si="60"/>
        <v>168.11520000000019</v>
      </c>
      <c r="G776" s="11" t="str">
        <f>_xlfn.XLOOKUP($A776,PropertiesTbl[Property ID],PropertiesTbl[Property Name])</f>
        <v>Granite Hollow</v>
      </c>
    </row>
    <row r="777" spans="1:7" x14ac:dyDescent="0.25">
      <c r="A777" s="10" t="str">
        <f>Revenue!A778</f>
        <v>P0065</v>
      </c>
      <c r="B777" s="10" t="str">
        <f>Revenue!B778</f>
        <v>Sep</v>
      </c>
      <c r="C777" s="11" t="str">
        <f t="shared" si="59"/>
        <v>P0065|Sep</v>
      </c>
      <c r="D777" s="12">
        <f>Revenue!J778</f>
        <v>1293.4157999999998</v>
      </c>
      <c r="E777" s="13">
        <f>_xlfn.XLOOKUP($C777,ExpensesTbl[Key],ExpensesTbl[Total Operating Expenses])</f>
        <v>848.24000000000046</v>
      </c>
      <c r="F777" s="13">
        <f t="shared" si="60"/>
        <v>445.1757999999993</v>
      </c>
      <c r="G777" s="11" t="str">
        <f>_xlfn.XLOOKUP($A777,PropertiesTbl[Property ID],PropertiesTbl[Property Name])</f>
        <v>Granite Hollow</v>
      </c>
    </row>
    <row r="778" spans="1:7" x14ac:dyDescent="0.25">
      <c r="A778" s="10" t="str">
        <f>Revenue!A779</f>
        <v>P0065</v>
      </c>
      <c r="B778" s="10" t="str">
        <f>Revenue!B779</f>
        <v>Oct</v>
      </c>
      <c r="C778" s="11" t="str">
        <f t="shared" si="59"/>
        <v>P0065|Oct</v>
      </c>
      <c r="D778" s="12">
        <f>Revenue!J779</f>
        <v>1244.2368000000001</v>
      </c>
      <c r="E778" s="13">
        <f>_xlfn.XLOOKUP($C778,ExpensesTbl[Key],ExpensesTbl[Total Operating Expenses])</f>
        <v>852.8900000000001</v>
      </c>
      <c r="F778" s="13">
        <f t="shared" si="60"/>
        <v>391.34680000000003</v>
      </c>
      <c r="G778" s="11" t="str">
        <f>_xlfn.XLOOKUP($A778,PropertiesTbl[Property ID],PropertiesTbl[Property Name])</f>
        <v>Granite Hollow</v>
      </c>
    </row>
    <row r="779" spans="1:7" x14ac:dyDescent="0.25">
      <c r="A779" s="10" t="str">
        <f>Revenue!A780</f>
        <v>P0065</v>
      </c>
      <c r="B779" s="10" t="str">
        <f>Revenue!B780</f>
        <v>Nov</v>
      </c>
      <c r="C779" s="11" t="str">
        <f t="shared" si="59"/>
        <v>P0065|Nov</v>
      </c>
      <c r="D779" s="12">
        <f>Revenue!J780</f>
        <v>1269.4956</v>
      </c>
      <c r="E779" s="13">
        <f>_xlfn.XLOOKUP($C779,ExpensesTbl[Key],ExpensesTbl[Total Operating Expenses])</f>
        <v>703.47000000000025</v>
      </c>
      <c r="F779" s="13">
        <f t="shared" si="60"/>
        <v>566.02559999999971</v>
      </c>
      <c r="G779" s="11" t="str">
        <f>_xlfn.XLOOKUP($A779,PropertiesTbl[Property ID],PropertiesTbl[Property Name])</f>
        <v>Granite Hollow</v>
      </c>
    </row>
    <row r="780" spans="1:7" x14ac:dyDescent="0.25">
      <c r="A780" s="10" t="str">
        <f>Revenue!A781</f>
        <v>P0065</v>
      </c>
      <c r="B780" s="10" t="str">
        <f>Revenue!B781</f>
        <v>Dec</v>
      </c>
      <c r="C780" s="11" t="str">
        <f t="shared" si="59"/>
        <v>P0065|Dec</v>
      </c>
      <c r="D780" s="12">
        <f>Revenue!J781</f>
        <v>5350.5734000000002</v>
      </c>
      <c r="E780" s="13">
        <f>_xlfn.XLOOKUP($C780,ExpensesTbl[Key],ExpensesTbl[Total Operating Expenses])</f>
        <v>1171.19</v>
      </c>
      <c r="F780" s="13">
        <f t="shared" si="60"/>
        <v>4179.3834000000006</v>
      </c>
      <c r="G780" s="11" t="str">
        <f>_xlfn.XLOOKUP($A780,PropertiesTbl[Property ID],PropertiesTbl[Property Name])</f>
        <v>Granite Hollow</v>
      </c>
    </row>
    <row r="781" spans="1:7" x14ac:dyDescent="0.25">
      <c r="A781" s="10" t="str">
        <f>Revenue!A782</f>
        <v>P0065</v>
      </c>
      <c r="B781" s="10" t="str">
        <f>Revenue!B782</f>
        <v>Jan</v>
      </c>
      <c r="C781" s="11" t="str">
        <f t="shared" si="59"/>
        <v>P0065|Jan</v>
      </c>
      <c r="D781" s="12">
        <f>Revenue!J782</f>
        <v>4488.3606</v>
      </c>
      <c r="E781" s="13">
        <f>_xlfn.XLOOKUP($C781,ExpensesTbl[Key],ExpensesTbl[Total Operating Expenses])</f>
        <v>1071.7000000000003</v>
      </c>
      <c r="F781" s="13">
        <f t="shared" si="60"/>
        <v>3416.6605999999997</v>
      </c>
      <c r="G781" s="11" t="str">
        <f>_xlfn.XLOOKUP($A781,PropertiesTbl[Property ID],PropertiesTbl[Property Name])</f>
        <v>Granite Hollow</v>
      </c>
    </row>
    <row r="782" spans="1:7" x14ac:dyDescent="0.25">
      <c r="A782" s="10" t="str">
        <f>Revenue!A783</f>
        <v>P0065</v>
      </c>
      <c r="B782" s="10" t="str">
        <f>Revenue!B783</f>
        <v>Feb</v>
      </c>
      <c r="C782" s="11" t="str">
        <f t="shared" si="59"/>
        <v>P0065|Feb</v>
      </c>
      <c r="D782" s="12">
        <f>Revenue!J783</f>
        <v>3111.7180000000003</v>
      </c>
      <c r="E782" s="13">
        <f>_xlfn.XLOOKUP($C782,ExpensesTbl[Key],ExpensesTbl[Total Operating Expenses])</f>
        <v>984.86000000000013</v>
      </c>
      <c r="F782" s="13">
        <f t="shared" si="60"/>
        <v>2126.8580000000002</v>
      </c>
      <c r="G782" s="11" t="str">
        <f>_xlfn.XLOOKUP($A782,PropertiesTbl[Property ID],PropertiesTbl[Property Name])</f>
        <v>Granite Hollow</v>
      </c>
    </row>
    <row r="783" spans="1:7" x14ac:dyDescent="0.25">
      <c r="A783" s="10" t="str">
        <f>Revenue!A784</f>
        <v>P0065</v>
      </c>
      <c r="B783" s="10" t="str">
        <f>Revenue!B784</f>
        <v>Mar</v>
      </c>
      <c r="C783" s="11" t="str">
        <f t="shared" si="59"/>
        <v>P0065|Mar</v>
      </c>
      <c r="D783" s="12">
        <f>Revenue!J784</f>
        <v>3194.6239</v>
      </c>
      <c r="E783" s="13">
        <f>_xlfn.XLOOKUP($C783,ExpensesTbl[Key],ExpensesTbl[Total Operating Expenses])</f>
        <v>958.97999999999979</v>
      </c>
      <c r="F783" s="13">
        <f t="shared" si="60"/>
        <v>2235.6439</v>
      </c>
      <c r="G783" s="11" t="str">
        <f>_xlfn.XLOOKUP($A783,PropertiesTbl[Property ID],PropertiesTbl[Property Name])</f>
        <v>Granite Hollow</v>
      </c>
    </row>
    <row r="784" spans="1:7" x14ac:dyDescent="0.25">
      <c r="A784" s="10" t="str">
        <f>Revenue!A785</f>
        <v>P0066</v>
      </c>
      <c r="B784" s="10" t="str">
        <f>Revenue!B785</f>
        <v>Apr</v>
      </c>
      <c r="C784" s="11" t="str">
        <f t="shared" si="59"/>
        <v>P0066|Apr</v>
      </c>
      <c r="D784" s="12">
        <f>Revenue!J785</f>
        <v>1110.0026999999998</v>
      </c>
      <c r="E784" s="13">
        <f>_xlfn.XLOOKUP($C784,ExpensesTbl[Key],ExpensesTbl[Total Operating Expenses])</f>
        <v>533.3900000000001</v>
      </c>
      <c r="F784" s="13">
        <f t="shared" si="60"/>
        <v>576.61269999999968</v>
      </c>
      <c r="G784" s="11" t="str">
        <f>_xlfn.XLOOKUP($A784,PropertiesTbl[Property ID],PropertiesTbl[Property Name])</f>
        <v>Alpine Haven</v>
      </c>
    </row>
    <row r="785" spans="1:7" x14ac:dyDescent="0.25">
      <c r="A785" s="10" t="str">
        <f>Revenue!A786</f>
        <v>P0066</v>
      </c>
      <c r="B785" s="10" t="str">
        <f>Revenue!B786</f>
        <v>May</v>
      </c>
      <c r="C785" s="11" t="str">
        <f t="shared" si="59"/>
        <v>P0066|May</v>
      </c>
      <c r="D785" s="12">
        <f>Revenue!J786</f>
        <v>1184.1592000000001</v>
      </c>
      <c r="E785" s="13">
        <f>_xlfn.XLOOKUP($C785,ExpensesTbl[Key],ExpensesTbl[Total Operating Expenses])</f>
        <v>739.35999999999979</v>
      </c>
      <c r="F785" s="13">
        <f t="shared" si="60"/>
        <v>444.79920000000027</v>
      </c>
      <c r="G785" s="11" t="str">
        <f>_xlfn.XLOOKUP($A785,PropertiesTbl[Property ID],PropertiesTbl[Property Name])</f>
        <v>Alpine Haven</v>
      </c>
    </row>
    <row r="786" spans="1:7" x14ac:dyDescent="0.25">
      <c r="A786" s="10" t="str">
        <f>Revenue!A787</f>
        <v>P0066</v>
      </c>
      <c r="B786" s="10" t="str">
        <f>Revenue!B787</f>
        <v>Jun</v>
      </c>
      <c r="C786" s="11" t="str">
        <f t="shared" si="59"/>
        <v>P0066|Jun</v>
      </c>
      <c r="D786" s="12">
        <f>Revenue!J787</f>
        <v>1488.7392</v>
      </c>
      <c r="E786" s="13">
        <f>_xlfn.XLOOKUP($C786,ExpensesTbl[Key],ExpensesTbl[Total Operating Expenses])</f>
        <v>810.0300000000002</v>
      </c>
      <c r="F786" s="13">
        <f t="shared" si="60"/>
        <v>678.70919999999978</v>
      </c>
      <c r="G786" s="11" t="str">
        <f>_xlfn.XLOOKUP($A786,PropertiesTbl[Property ID],PropertiesTbl[Property Name])</f>
        <v>Alpine Haven</v>
      </c>
    </row>
    <row r="787" spans="1:7" x14ac:dyDescent="0.25">
      <c r="A787" s="10" t="str">
        <f>Revenue!A788</f>
        <v>P0066</v>
      </c>
      <c r="B787" s="10" t="str">
        <f>Revenue!B788</f>
        <v>Jul</v>
      </c>
      <c r="C787" s="11" t="str">
        <f t="shared" si="59"/>
        <v>P0066|Jul</v>
      </c>
      <c r="D787" s="12">
        <f>Revenue!J788</f>
        <v>2106.6984000000002</v>
      </c>
      <c r="E787" s="13">
        <f>_xlfn.XLOOKUP($C787,ExpensesTbl[Key],ExpensesTbl[Total Operating Expenses])</f>
        <v>1470.19</v>
      </c>
      <c r="F787" s="13">
        <f t="shared" si="60"/>
        <v>636.50840000000017</v>
      </c>
      <c r="G787" s="11" t="str">
        <f>_xlfn.XLOOKUP($A787,PropertiesTbl[Property ID],PropertiesTbl[Property Name])</f>
        <v>Alpine Haven</v>
      </c>
    </row>
    <row r="788" spans="1:7" x14ac:dyDescent="0.25">
      <c r="A788" s="10" t="str">
        <f>Revenue!A789</f>
        <v>P0066</v>
      </c>
      <c r="B788" s="10" t="str">
        <f>Revenue!B789</f>
        <v>Aug</v>
      </c>
      <c r="C788" s="11" t="str">
        <f t="shared" si="59"/>
        <v>P0066|Aug</v>
      </c>
      <c r="D788" s="12">
        <f>Revenue!J789</f>
        <v>2190.8555999999999</v>
      </c>
      <c r="E788" s="13">
        <f>_xlfn.XLOOKUP($C788,ExpensesTbl[Key],ExpensesTbl[Total Operating Expenses])</f>
        <v>1400.4500000000003</v>
      </c>
      <c r="F788" s="13">
        <f t="shared" si="60"/>
        <v>790.40559999999959</v>
      </c>
      <c r="G788" s="11" t="str">
        <f>_xlfn.XLOOKUP($A788,PropertiesTbl[Property ID],PropertiesTbl[Property Name])</f>
        <v>Alpine Haven</v>
      </c>
    </row>
    <row r="789" spans="1:7" x14ac:dyDescent="0.25">
      <c r="A789" s="10" t="str">
        <f>Revenue!A790</f>
        <v>P0066</v>
      </c>
      <c r="B789" s="10" t="str">
        <f>Revenue!B790</f>
        <v>Sep</v>
      </c>
      <c r="C789" s="11" t="str">
        <f t="shared" si="59"/>
        <v>P0066|Sep</v>
      </c>
      <c r="D789" s="12">
        <f>Revenue!J790</f>
        <v>1518.9947999999999</v>
      </c>
      <c r="E789" s="13">
        <f>_xlfn.XLOOKUP($C789,ExpensesTbl[Key],ExpensesTbl[Total Operating Expenses])</f>
        <v>729.50000000000023</v>
      </c>
      <c r="F789" s="13">
        <f t="shared" si="60"/>
        <v>789.49479999999971</v>
      </c>
      <c r="G789" s="11" t="str">
        <f>_xlfn.XLOOKUP($A789,PropertiesTbl[Property ID],PropertiesTbl[Property Name])</f>
        <v>Alpine Haven</v>
      </c>
    </row>
    <row r="790" spans="1:7" x14ac:dyDescent="0.25">
      <c r="A790" s="10" t="str">
        <f>Revenue!A791</f>
        <v>P0066</v>
      </c>
      <c r="B790" s="10" t="str">
        <f>Revenue!B791</f>
        <v>Oct</v>
      </c>
      <c r="C790" s="11" t="str">
        <f t="shared" si="59"/>
        <v>P0066|Oct</v>
      </c>
      <c r="D790" s="12">
        <f>Revenue!J791</f>
        <v>1391.5368000000001</v>
      </c>
      <c r="E790" s="13">
        <f>_xlfn.XLOOKUP($C790,ExpensesTbl[Key],ExpensesTbl[Total Operating Expenses])</f>
        <v>706.07000000000028</v>
      </c>
      <c r="F790" s="13">
        <f t="shared" si="60"/>
        <v>685.46679999999981</v>
      </c>
      <c r="G790" s="11" t="str">
        <f>_xlfn.XLOOKUP($A790,PropertiesTbl[Property ID],PropertiesTbl[Property Name])</f>
        <v>Alpine Haven</v>
      </c>
    </row>
    <row r="791" spans="1:7" x14ac:dyDescent="0.25">
      <c r="A791" s="10" t="str">
        <f>Revenue!A792</f>
        <v>P0066</v>
      </c>
      <c r="B791" s="10" t="str">
        <f>Revenue!B792</f>
        <v>Nov</v>
      </c>
      <c r="C791" s="11" t="str">
        <f t="shared" si="59"/>
        <v>P0066|Nov</v>
      </c>
      <c r="D791" s="12">
        <f>Revenue!J792</f>
        <v>1372.4472000000001</v>
      </c>
      <c r="E791" s="13">
        <f>_xlfn.XLOOKUP($C791,ExpensesTbl[Key],ExpensesTbl[Total Operating Expenses])</f>
        <v>662.92000000000019</v>
      </c>
      <c r="F791" s="13">
        <f t="shared" si="60"/>
        <v>709.52719999999988</v>
      </c>
      <c r="G791" s="11" t="str">
        <f>_xlfn.XLOOKUP($A791,PropertiesTbl[Property ID],PropertiesTbl[Property Name])</f>
        <v>Alpine Haven</v>
      </c>
    </row>
    <row r="792" spans="1:7" x14ac:dyDescent="0.25">
      <c r="A792" s="10" t="str">
        <f>Revenue!A793</f>
        <v>P0066</v>
      </c>
      <c r="B792" s="10" t="str">
        <f>Revenue!B793</f>
        <v>Dec</v>
      </c>
      <c r="C792" s="11" t="str">
        <f t="shared" si="59"/>
        <v>P0066|Dec</v>
      </c>
      <c r="D792" s="12">
        <f>Revenue!J793</f>
        <v>4274.5649999999996</v>
      </c>
      <c r="E792" s="13">
        <f>_xlfn.XLOOKUP($C792,ExpensesTbl[Key],ExpensesTbl[Total Operating Expenses])</f>
        <v>966.12999999999988</v>
      </c>
      <c r="F792" s="13">
        <f t="shared" si="60"/>
        <v>3308.4349999999995</v>
      </c>
      <c r="G792" s="11" t="str">
        <f>_xlfn.XLOOKUP($A792,PropertiesTbl[Property ID],PropertiesTbl[Property Name])</f>
        <v>Alpine Haven</v>
      </c>
    </row>
    <row r="793" spans="1:7" x14ac:dyDescent="0.25">
      <c r="A793" s="10" t="str">
        <f>Revenue!A794</f>
        <v>P0066</v>
      </c>
      <c r="B793" s="10" t="str">
        <f>Revenue!B794</f>
        <v>Jan</v>
      </c>
      <c r="C793" s="11" t="str">
        <f t="shared" si="59"/>
        <v>P0066|Jan</v>
      </c>
      <c r="D793" s="12">
        <f>Revenue!J794</f>
        <v>3811.7295000000004</v>
      </c>
      <c r="E793" s="13">
        <f>_xlfn.XLOOKUP($C793,ExpensesTbl[Key],ExpensesTbl[Total Operating Expenses])</f>
        <v>980.62000000000046</v>
      </c>
      <c r="F793" s="13">
        <f t="shared" si="60"/>
        <v>2831.1095</v>
      </c>
      <c r="G793" s="11" t="str">
        <f>_xlfn.XLOOKUP($A793,PropertiesTbl[Property ID],PropertiesTbl[Property Name])</f>
        <v>Alpine Haven</v>
      </c>
    </row>
    <row r="794" spans="1:7" x14ac:dyDescent="0.25">
      <c r="A794" s="10" t="str">
        <f>Revenue!A795</f>
        <v>P0066</v>
      </c>
      <c r="B794" s="10" t="str">
        <f>Revenue!B795</f>
        <v>Feb</v>
      </c>
      <c r="C794" s="11" t="str">
        <f t="shared" si="59"/>
        <v>P0066|Feb</v>
      </c>
      <c r="D794" s="12">
        <f>Revenue!J795</f>
        <v>3178.8711000000003</v>
      </c>
      <c r="E794" s="13">
        <f>_xlfn.XLOOKUP($C794,ExpensesTbl[Key],ExpensesTbl[Total Operating Expenses])</f>
        <v>873.5799999999997</v>
      </c>
      <c r="F794" s="13">
        <f t="shared" si="60"/>
        <v>2305.2911000000004</v>
      </c>
      <c r="G794" s="11" t="str">
        <f>_xlfn.XLOOKUP($A794,PropertiesTbl[Property ID],PropertiesTbl[Property Name])</f>
        <v>Alpine Haven</v>
      </c>
    </row>
    <row r="795" spans="1:7" x14ac:dyDescent="0.25">
      <c r="A795" s="10" t="str">
        <f>Revenue!A796</f>
        <v>P0066</v>
      </c>
      <c r="B795" s="10" t="str">
        <f>Revenue!B796</f>
        <v>Mar</v>
      </c>
      <c r="C795" s="11" t="str">
        <f t="shared" si="59"/>
        <v>P0066|Mar</v>
      </c>
      <c r="D795" s="12">
        <f>Revenue!J796</f>
        <v>2544.4704000000002</v>
      </c>
      <c r="E795" s="13">
        <f>_xlfn.XLOOKUP($C795,ExpensesTbl[Key],ExpensesTbl[Total Operating Expenses])</f>
        <v>778.35000000000059</v>
      </c>
      <c r="F795" s="13">
        <f t="shared" si="60"/>
        <v>1766.1203999999996</v>
      </c>
      <c r="G795" s="11" t="str">
        <f>_xlfn.XLOOKUP($A795,PropertiesTbl[Property ID],PropertiesTbl[Property Name])</f>
        <v>Alpine Haven</v>
      </c>
    </row>
    <row r="796" spans="1:7" x14ac:dyDescent="0.25">
      <c r="A796" s="10" t="str">
        <f>Revenue!A797</f>
        <v>P0067</v>
      </c>
      <c r="B796" s="10" t="str">
        <f>Revenue!B797</f>
        <v>Apr</v>
      </c>
      <c r="C796" s="11" t="str">
        <f t="shared" si="59"/>
        <v>P0067|Apr</v>
      </c>
      <c r="D796" s="12">
        <f>Revenue!J797</f>
        <v>1990.3440000000001</v>
      </c>
      <c r="E796" s="13">
        <f>_xlfn.XLOOKUP($C796,ExpensesTbl[Key],ExpensesTbl[Total Operating Expenses])</f>
        <v>1093.4800000000002</v>
      </c>
      <c r="F796" s="13">
        <f t="shared" si="60"/>
        <v>896.86399999999981</v>
      </c>
      <c r="G796" s="11" t="str">
        <f>_xlfn.XLOOKUP($A796,PropertiesTbl[Property ID],PropertiesTbl[Property Name])</f>
        <v>Trailside Refuge</v>
      </c>
    </row>
    <row r="797" spans="1:7" x14ac:dyDescent="0.25">
      <c r="A797" s="10" t="str">
        <f>Revenue!A798</f>
        <v>P0067</v>
      </c>
      <c r="B797" s="10" t="str">
        <f>Revenue!B798</f>
        <v>May</v>
      </c>
      <c r="C797" s="11" t="str">
        <f t="shared" si="59"/>
        <v>P0067|May</v>
      </c>
      <c r="D797" s="12">
        <f>Revenue!J798</f>
        <v>2336.4594000000002</v>
      </c>
      <c r="E797" s="13">
        <f>_xlfn.XLOOKUP($C797,ExpensesTbl[Key],ExpensesTbl[Total Operating Expenses])</f>
        <v>1742.4499999999998</v>
      </c>
      <c r="F797" s="13">
        <f t="shared" si="60"/>
        <v>594.00940000000037</v>
      </c>
      <c r="G797" s="11" t="str">
        <f>_xlfn.XLOOKUP($A797,PropertiesTbl[Property ID],PropertiesTbl[Property Name])</f>
        <v>Trailside Refuge</v>
      </c>
    </row>
    <row r="798" spans="1:7" x14ac:dyDescent="0.25">
      <c r="A798" s="10" t="str">
        <f>Revenue!A799</f>
        <v>P0067</v>
      </c>
      <c r="B798" s="10" t="str">
        <f>Revenue!B799</f>
        <v>Jun</v>
      </c>
      <c r="C798" s="11" t="str">
        <f t="shared" si="59"/>
        <v>P0067|Jun</v>
      </c>
      <c r="D798" s="12">
        <f>Revenue!J799</f>
        <v>2517.7232999999997</v>
      </c>
      <c r="E798" s="13">
        <f>_xlfn.XLOOKUP($C798,ExpensesTbl[Key],ExpensesTbl[Total Operating Expenses])</f>
        <v>1963.8900000000003</v>
      </c>
      <c r="F798" s="13">
        <f t="shared" si="60"/>
        <v>553.83329999999933</v>
      </c>
      <c r="G798" s="11" t="str">
        <f>_xlfn.XLOOKUP($A798,PropertiesTbl[Property ID],PropertiesTbl[Property Name])</f>
        <v>Trailside Refuge</v>
      </c>
    </row>
    <row r="799" spans="1:7" x14ac:dyDescent="0.25">
      <c r="A799" s="10" t="str">
        <f>Revenue!A800</f>
        <v>P0067</v>
      </c>
      <c r="B799" s="10" t="str">
        <f>Revenue!B800</f>
        <v>Jul</v>
      </c>
      <c r="C799" s="11" t="str">
        <f t="shared" si="59"/>
        <v>P0067|Jul</v>
      </c>
      <c r="D799" s="12">
        <f>Revenue!J800</f>
        <v>3698.5140000000001</v>
      </c>
      <c r="E799" s="13">
        <f>_xlfn.XLOOKUP($C799,ExpensesTbl[Key],ExpensesTbl[Total Operating Expenses])</f>
        <v>3657.57</v>
      </c>
      <c r="F799" s="13">
        <f t="shared" si="60"/>
        <v>40.94399999999996</v>
      </c>
      <c r="G799" s="11" t="str">
        <f>_xlfn.XLOOKUP($A799,PropertiesTbl[Property ID],PropertiesTbl[Property Name])</f>
        <v>Trailside Refuge</v>
      </c>
    </row>
    <row r="800" spans="1:7" x14ac:dyDescent="0.25">
      <c r="A800" s="10" t="str">
        <f>Revenue!A801</f>
        <v>P0067</v>
      </c>
      <c r="B800" s="10" t="str">
        <f>Revenue!B801</f>
        <v>Aug</v>
      </c>
      <c r="C800" s="11" t="str">
        <f t="shared" si="59"/>
        <v>P0067|Aug</v>
      </c>
      <c r="D800" s="12">
        <f>Revenue!J801</f>
        <v>3602.8332</v>
      </c>
      <c r="E800" s="13">
        <f>_xlfn.XLOOKUP($C800,ExpensesTbl[Key],ExpensesTbl[Total Operating Expenses])</f>
        <v>3436.6200000000003</v>
      </c>
      <c r="F800" s="13">
        <f t="shared" si="60"/>
        <v>166.21319999999969</v>
      </c>
      <c r="G800" s="11" t="str">
        <f>_xlfn.XLOOKUP($A800,PropertiesTbl[Property ID],PropertiesTbl[Property Name])</f>
        <v>Trailside Refuge</v>
      </c>
    </row>
    <row r="801" spans="1:7" x14ac:dyDescent="0.25">
      <c r="A801" s="10" t="str">
        <f>Revenue!A802</f>
        <v>P0067</v>
      </c>
      <c r="B801" s="10" t="str">
        <f>Revenue!B802</f>
        <v>Sep</v>
      </c>
      <c r="C801" s="11" t="str">
        <f t="shared" si="59"/>
        <v>P0067|Sep</v>
      </c>
      <c r="D801" s="12">
        <f>Revenue!J802</f>
        <v>2567.6879999999996</v>
      </c>
      <c r="E801" s="13">
        <f>_xlfn.XLOOKUP($C801,ExpensesTbl[Key],ExpensesTbl[Total Operating Expenses])</f>
        <v>1482.5900000000004</v>
      </c>
      <c r="F801" s="13">
        <f t="shared" si="60"/>
        <v>1085.0979999999993</v>
      </c>
      <c r="G801" s="11" t="str">
        <f>_xlfn.XLOOKUP($A801,PropertiesTbl[Property ID],PropertiesTbl[Property Name])</f>
        <v>Trailside Refuge</v>
      </c>
    </row>
    <row r="802" spans="1:7" x14ac:dyDescent="0.25">
      <c r="A802" s="10" t="str">
        <f>Revenue!A803</f>
        <v>P0067</v>
      </c>
      <c r="B802" s="10" t="str">
        <f>Revenue!B803</f>
        <v>Oct</v>
      </c>
      <c r="C802" s="11" t="str">
        <f t="shared" si="59"/>
        <v>P0067|Oct</v>
      </c>
      <c r="D802" s="12">
        <f>Revenue!J803</f>
        <v>2286.1163999999999</v>
      </c>
      <c r="E802" s="13">
        <f>_xlfn.XLOOKUP($C802,ExpensesTbl[Key],ExpensesTbl[Total Operating Expenses])</f>
        <v>1326.8600000000006</v>
      </c>
      <c r="F802" s="13">
        <f t="shared" si="60"/>
        <v>959.2563999999993</v>
      </c>
      <c r="G802" s="11" t="str">
        <f>_xlfn.XLOOKUP($A802,PropertiesTbl[Property ID],PropertiesTbl[Property Name])</f>
        <v>Trailside Refuge</v>
      </c>
    </row>
    <row r="803" spans="1:7" x14ac:dyDescent="0.25">
      <c r="A803" s="10" t="str">
        <f>Revenue!A804</f>
        <v>P0067</v>
      </c>
      <c r="B803" s="10" t="str">
        <f>Revenue!B804</f>
        <v>Nov</v>
      </c>
      <c r="C803" s="11" t="str">
        <f t="shared" si="59"/>
        <v>P0067|Nov</v>
      </c>
      <c r="D803" s="12">
        <f>Revenue!J804</f>
        <v>2552.7305999999999</v>
      </c>
      <c r="E803" s="13">
        <f>_xlfn.XLOOKUP($C803,ExpensesTbl[Key],ExpensesTbl[Total Operating Expenses])</f>
        <v>1204.4300000000003</v>
      </c>
      <c r="F803" s="13">
        <f t="shared" si="60"/>
        <v>1348.3005999999996</v>
      </c>
      <c r="G803" s="11" t="str">
        <f>_xlfn.XLOOKUP($A803,PropertiesTbl[Property ID],PropertiesTbl[Property Name])</f>
        <v>Trailside Refuge</v>
      </c>
    </row>
    <row r="804" spans="1:7" x14ac:dyDescent="0.25">
      <c r="A804" s="10" t="str">
        <f>Revenue!A805</f>
        <v>P0067</v>
      </c>
      <c r="B804" s="10" t="str">
        <f>Revenue!B805</f>
        <v>Dec</v>
      </c>
      <c r="C804" s="11" t="str">
        <f t="shared" si="59"/>
        <v>P0067|Dec</v>
      </c>
      <c r="D804" s="12">
        <f>Revenue!J805</f>
        <v>9134.3572000000004</v>
      </c>
      <c r="E804" s="13">
        <f>_xlfn.XLOOKUP($C804,ExpensesTbl[Key],ExpensesTbl[Total Operating Expenses])</f>
        <v>2039.4699999999971</v>
      </c>
      <c r="F804" s="13">
        <f t="shared" si="60"/>
        <v>7094.8872000000028</v>
      </c>
      <c r="G804" s="11" t="str">
        <f>_xlfn.XLOOKUP($A804,PropertiesTbl[Property ID],PropertiesTbl[Property Name])</f>
        <v>Trailside Refuge</v>
      </c>
    </row>
    <row r="805" spans="1:7" x14ac:dyDescent="0.25">
      <c r="A805" s="10" t="str">
        <f>Revenue!A806</f>
        <v>P0067</v>
      </c>
      <c r="B805" s="10" t="str">
        <f>Revenue!B806</f>
        <v>Jan</v>
      </c>
      <c r="C805" s="11" t="str">
        <f t="shared" si="59"/>
        <v>P0067|Jan</v>
      </c>
      <c r="D805" s="12">
        <f>Revenue!J806</f>
        <v>6678.1221999999998</v>
      </c>
      <c r="E805" s="13">
        <f>_xlfn.XLOOKUP($C805,ExpensesTbl[Key],ExpensesTbl[Total Operating Expenses])</f>
        <v>1645.6400000000033</v>
      </c>
      <c r="F805" s="13">
        <f t="shared" si="60"/>
        <v>5032.4821999999967</v>
      </c>
      <c r="G805" s="11" t="str">
        <f>_xlfn.XLOOKUP($A805,PropertiesTbl[Property ID],PropertiesTbl[Property Name])</f>
        <v>Trailside Refuge</v>
      </c>
    </row>
    <row r="806" spans="1:7" x14ac:dyDescent="0.25">
      <c r="A806" s="10" t="str">
        <f>Revenue!A807</f>
        <v>P0067</v>
      </c>
      <c r="B806" s="10" t="str">
        <f>Revenue!B807</f>
        <v>Feb</v>
      </c>
      <c r="C806" s="11" t="str">
        <f t="shared" si="59"/>
        <v>P0067|Feb</v>
      </c>
      <c r="D806" s="12">
        <f>Revenue!J807</f>
        <v>5691.38</v>
      </c>
      <c r="E806" s="13">
        <f>_xlfn.XLOOKUP($C806,ExpensesTbl[Key],ExpensesTbl[Total Operating Expenses])</f>
        <v>1657.7799999999988</v>
      </c>
      <c r="F806" s="13">
        <f t="shared" si="60"/>
        <v>4033.6000000000013</v>
      </c>
      <c r="G806" s="11" t="str">
        <f>_xlfn.XLOOKUP($A806,PropertiesTbl[Property ID],PropertiesTbl[Property Name])</f>
        <v>Trailside Refuge</v>
      </c>
    </row>
    <row r="807" spans="1:7" x14ac:dyDescent="0.25">
      <c r="A807" s="10" t="str">
        <f>Revenue!A808</f>
        <v>P0067</v>
      </c>
      <c r="B807" s="10" t="str">
        <f>Revenue!B808</f>
        <v>Mar</v>
      </c>
      <c r="C807" s="11" t="str">
        <f t="shared" si="59"/>
        <v>P0067|Mar</v>
      </c>
      <c r="D807" s="12">
        <f>Revenue!J808</f>
        <v>4937.8059000000003</v>
      </c>
      <c r="E807" s="13">
        <f>_xlfn.XLOOKUP($C807,ExpensesTbl[Key],ExpensesTbl[Total Operating Expenses])</f>
        <v>1487.0399999999991</v>
      </c>
      <c r="F807" s="13">
        <f t="shared" si="60"/>
        <v>3450.7659000000012</v>
      </c>
      <c r="G807" s="11" t="str">
        <f>_xlfn.XLOOKUP($A807,PropertiesTbl[Property ID],PropertiesTbl[Property Name])</f>
        <v>Trailside Refuge</v>
      </c>
    </row>
    <row r="808" spans="1:7" x14ac:dyDescent="0.25">
      <c r="A808" s="10" t="str">
        <f>Revenue!A809</f>
        <v>P0068</v>
      </c>
      <c r="B808" s="10" t="str">
        <f>Revenue!B809</f>
        <v>Apr</v>
      </c>
      <c r="C808" s="11" t="str">
        <f t="shared" si="59"/>
        <v>P0068|Apr</v>
      </c>
      <c r="D808" s="12">
        <f>Revenue!J809</f>
        <v>1670.163</v>
      </c>
      <c r="E808" s="13">
        <f>_xlfn.XLOOKUP($C808,ExpensesTbl[Key],ExpensesTbl[Total Operating Expenses])</f>
        <v>925.13</v>
      </c>
      <c r="F808" s="13">
        <f t="shared" si="60"/>
        <v>745.03300000000002</v>
      </c>
      <c r="G808" s="11" t="str">
        <f>_xlfn.XLOOKUP($A808,PropertiesTbl[Property ID],PropertiesTbl[Property Name])</f>
        <v>Frost Cottage</v>
      </c>
    </row>
    <row r="809" spans="1:7" x14ac:dyDescent="0.25">
      <c r="A809" s="10" t="str">
        <f>Revenue!A810</f>
        <v>P0068</v>
      </c>
      <c r="B809" s="10" t="str">
        <f>Revenue!B810</f>
        <v>May</v>
      </c>
      <c r="C809" s="11" t="str">
        <f t="shared" si="59"/>
        <v>P0068|May</v>
      </c>
      <c r="D809" s="12">
        <f>Revenue!J810</f>
        <v>2112.6673000000001</v>
      </c>
      <c r="E809" s="13">
        <f>_xlfn.XLOOKUP($C809,ExpensesTbl[Key],ExpensesTbl[Total Operating Expenses])</f>
        <v>1460.75</v>
      </c>
      <c r="F809" s="13">
        <f t="shared" si="60"/>
        <v>651.91730000000007</v>
      </c>
      <c r="G809" s="11" t="str">
        <f>_xlfn.XLOOKUP($A809,PropertiesTbl[Property ID],PropertiesTbl[Property Name])</f>
        <v>Frost Cottage</v>
      </c>
    </row>
    <row r="810" spans="1:7" x14ac:dyDescent="0.25">
      <c r="A810" s="10" t="str">
        <f>Revenue!A811</f>
        <v>P0068</v>
      </c>
      <c r="B810" s="10" t="str">
        <f>Revenue!B811</f>
        <v>Jun</v>
      </c>
      <c r="C810" s="11" t="str">
        <f t="shared" si="59"/>
        <v>P0068|Jun</v>
      </c>
      <c r="D810" s="12">
        <f>Revenue!J811</f>
        <v>2422.5144</v>
      </c>
      <c r="E810" s="13">
        <f>_xlfn.XLOOKUP($C810,ExpensesTbl[Key],ExpensesTbl[Total Operating Expenses])</f>
        <v>1652.6899999999998</v>
      </c>
      <c r="F810" s="13">
        <f t="shared" si="60"/>
        <v>769.8244000000002</v>
      </c>
      <c r="G810" s="11" t="str">
        <f>_xlfn.XLOOKUP($A810,PropertiesTbl[Property ID],PropertiesTbl[Property Name])</f>
        <v>Frost Cottage</v>
      </c>
    </row>
    <row r="811" spans="1:7" x14ac:dyDescent="0.25">
      <c r="A811" s="10" t="str">
        <f>Revenue!A812</f>
        <v>P0068</v>
      </c>
      <c r="B811" s="10" t="str">
        <f>Revenue!B812</f>
        <v>Jul</v>
      </c>
      <c r="C811" s="11" t="str">
        <f t="shared" si="59"/>
        <v>P0068|Jul</v>
      </c>
      <c r="D811" s="12">
        <f>Revenue!J812</f>
        <v>3503.52</v>
      </c>
      <c r="E811" s="13">
        <f>_xlfn.XLOOKUP($C811,ExpensesTbl[Key],ExpensesTbl[Total Operating Expenses])</f>
        <v>3307.95</v>
      </c>
      <c r="F811" s="13">
        <f t="shared" si="60"/>
        <v>195.57000000000016</v>
      </c>
      <c r="G811" s="11" t="str">
        <f>_xlfn.XLOOKUP($A811,PropertiesTbl[Property ID],PropertiesTbl[Property Name])</f>
        <v>Frost Cottage</v>
      </c>
    </row>
    <row r="812" spans="1:7" x14ac:dyDescent="0.25">
      <c r="A812" s="10" t="str">
        <f>Revenue!A813</f>
        <v>P0068</v>
      </c>
      <c r="B812" s="10" t="str">
        <f>Revenue!B813</f>
        <v>Aug</v>
      </c>
      <c r="C812" s="11" t="str">
        <f t="shared" si="59"/>
        <v>P0068|Aug</v>
      </c>
      <c r="D812" s="12">
        <f>Revenue!J813</f>
        <v>3935.4319</v>
      </c>
      <c r="E812" s="13">
        <f>_xlfn.XLOOKUP($C812,ExpensesTbl[Key],ExpensesTbl[Total Operating Expenses])</f>
        <v>3049.49</v>
      </c>
      <c r="F812" s="13">
        <f t="shared" si="60"/>
        <v>885.94190000000026</v>
      </c>
      <c r="G812" s="11" t="str">
        <f>_xlfn.XLOOKUP($A812,PropertiesTbl[Property ID],PropertiesTbl[Property Name])</f>
        <v>Frost Cottage</v>
      </c>
    </row>
    <row r="813" spans="1:7" x14ac:dyDescent="0.25">
      <c r="A813" s="10" t="str">
        <f>Revenue!A814</f>
        <v>P0068</v>
      </c>
      <c r="B813" s="10" t="str">
        <f>Revenue!B814</f>
        <v>Sep</v>
      </c>
      <c r="C813" s="11" t="str">
        <f t="shared" si="59"/>
        <v>P0068|Sep</v>
      </c>
      <c r="D813" s="12">
        <f>Revenue!J814</f>
        <v>2361.9961000000003</v>
      </c>
      <c r="E813" s="13">
        <f>_xlfn.XLOOKUP($C813,ExpensesTbl[Key],ExpensesTbl[Total Operating Expenses])</f>
        <v>1263.2999999999997</v>
      </c>
      <c r="F813" s="13">
        <f t="shared" si="60"/>
        <v>1098.6961000000006</v>
      </c>
      <c r="G813" s="11" t="str">
        <f>_xlfn.XLOOKUP($A813,PropertiesTbl[Property ID],PropertiesTbl[Property Name])</f>
        <v>Frost Cottage</v>
      </c>
    </row>
    <row r="814" spans="1:7" x14ac:dyDescent="0.25">
      <c r="A814" s="10" t="str">
        <f>Revenue!A815</f>
        <v>P0068</v>
      </c>
      <c r="B814" s="10" t="str">
        <f>Revenue!B815</f>
        <v>Oct</v>
      </c>
      <c r="C814" s="11" t="str">
        <f t="shared" si="59"/>
        <v>P0068|Oct</v>
      </c>
      <c r="D814" s="12">
        <f>Revenue!J815</f>
        <v>2050.8492000000001</v>
      </c>
      <c r="E814" s="13">
        <f>_xlfn.XLOOKUP($C814,ExpensesTbl[Key],ExpensesTbl[Total Operating Expenses])</f>
        <v>1128.1600000000003</v>
      </c>
      <c r="F814" s="13">
        <f t="shared" si="60"/>
        <v>922.6891999999998</v>
      </c>
      <c r="G814" s="11" t="str">
        <f>_xlfn.XLOOKUP($A814,PropertiesTbl[Property ID],PropertiesTbl[Property Name])</f>
        <v>Frost Cottage</v>
      </c>
    </row>
    <row r="815" spans="1:7" x14ac:dyDescent="0.25">
      <c r="A815" s="10" t="str">
        <f>Revenue!A816</f>
        <v>P0068</v>
      </c>
      <c r="B815" s="10" t="str">
        <f>Revenue!B816</f>
        <v>Nov</v>
      </c>
      <c r="C815" s="11" t="str">
        <f t="shared" si="59"/>
        <v>P0068|Nov</v>
      </c>
      <c r="D815" s="12">
        <f>Revenue!J816</f>
        <v>1967.6232</v>
      </c>
      <c r="E815" s="13">
        <f>_xlfn.XLOOKUP($C815,ExpensesTbl[Key],ExpensesTbl[Total Operating Expenses])</f>
        <v>1020.4</v>
      </c>
      <c r="F815" s="13">
        <f t="shared" si="60"/>
        <v>947.22320000000002</v>
      </c>
      <c r="G815" s="11" t="str">
        <f>_xlfn.XLOOKUP($A815,PropertiesTbl[Property ID],PropertiesTbl[Property Name])</f>
        <v>Frost Cottage</v>
      </c>
    </row>
    <row r="816" spans="1:7" x14ac:dyDescent="0.25">
      <c r="A816" s="10" t="str">
        <f>Revenue!A817</f>
        <v>P0068</v>
      </c>
      <c r="B816" s="10" t="str">
        <f>Revenue!B817</f>
        <v>Dec</v>
      </c>
      <c r="C816" s="11" t="str">
        <f t="shared" si="59"/>
        <v>P0068|Dec</v>
      </c>
      <c r="D816" s="12">
        <f>Revenue!J817</f>
        <v>6561.5784000000003</v>
      </c>
      <c r="E816" s="13">
        <f>_xlfn.XLOOKUP($C816,ExpensesTbl[Key],ExpensesTbl[Total Operating Expenses])</f>
        <v>1570.2099999999962</v>
      </c>
      <c r="F816" s="13">
        <f t="shared" si="60"/>
        <v>4991.3684000000039</v>
      </c>
      <c r="G816" s="11" t="str">
        <f>_xlfn.XLOOKUP($A816,PropertiesTbl[Property ID],PropertiesTbl[Property Name])</f>
        <v>Frost Cottage</v>
      </c>
    </row>
    <row r="817" spans="1:7" x14ac:dyDescent="0.25">
      <c r="A817" s="10" t="str">
        <f>Revenue!A818</f>
        <v>P0068</v>
      </c>
      <c r="B817" s="10" t="str">
        <f>Revenue!B818</f>
        <v>Jan</v>
      </c>
      <c r="C817" s="11" t="str">
        <f t="shared" si="59"/>
        <v>P0068|Jan</v>
      </c>
      <c r="D817" s="12">
        <f>Revenue!J818</f>
        <v>6493.7075000000004</v>
      </c>
      <c r="E817" s="13">
        <f>_xlfn.XLOOKUP($C817,ExpensesTbl[Key],ExpensesTbl[Total Operating Expenses])</f>
        <v>1588.4000000000015</v>
      </c>
      <c r="F817" s="13">
        <f t="shared" si="60"/>
        <v>4905.307499999999</v>
      </c>
      <c r="G817" s="11" t="str">
        <f>_xlfn.XLOOKUP($A817,PropertiesTbl[Property ID],PropertiesTbl[Property Name])</f>
        <v>Frost Cottage</v>
      </c>
    </row>
    <row r="818" spans="1:7" x14ac:dyDescent="0.25">
      <c r="A818" s="10" t="str">
        <f>Revenue!A819</f>
        <v>P0068</v>
      </c>
      <c r="B818" s="10" t="str">
        <f>Revenue!B819</f>
        <v>Feb</v>
      </c>
      <c r="C818" s="11" t="str">
        <f t="shared" si="59"/>
        <v>P0068|Feb</v>
      </c>
      <c r="D818" s="12">
        <f>Revenue!J819</f>
        <v>5397.4049999999997</v>
      </c>
      <c r="E818" s="13">
        <f>_xlfn.XLOOKUP($C818,ExpensesTbl[Key],ExpensesTbl[Total Operating Expenses])</f>
        <v>1395.3200000000008</v>
      </c>
      <c r="F818" s="13">
        <f t="shared" si="60"/>
        <v>4002.0849999999991</v>
      </c>
      <c r="G818" s="11" t="str">
        <f>_xlfn.XLOOKUP($A818,PropertiesTbl[Property ID],PropertiesTbl[Property Name])</f>
        <v>Frost Cottage</v>
      </c>
    </row>
    <row r="819" spans="1:7" x14ac:dyDescent="0.25">
      <c r="A819" s="10" t="str">
        <f>Revenue!A820</f>
        <v>P0068</v>
      </c>
      <c r="B819" s="10" t="str">
        <f>Revenue!B820</f>
        <v>Mar</v>
      </c>
      <c r="C819" s="11" t="str">
        <f t="shared" si="59"/>
        <v>P0068|Mar</v>
      </c>
      <c r="D819" s="12">
        <f>Revenue!J820</f>
        <v>4638.4479000000001</v>
      </c>
      <c r="E819" s="13">
        <f>_xlfn.XLOOKUP($C819,ExpensesTbl[Key],ExpensesTbl[Total Operating Expenses])</f>
        <v>1411.2499999999995</v>
      </c>
      <c r="F819" s="13">
        <f t="shared" si="60"/>
        <v>3227.1979000000006</v>
      </c>
      <c r="G819" s="11" t="str">
        <f>_xlfn.XLOOKUP($A819,PropertiesTbl[Property ID],PropertiesTbl[Property Name])</f>
        <v>Frost Cottage</v>
      </c>
    </row>
    <row r="820" spans="1:7" x14ac:dyDescent="0.25">
      <c r="A820" s="10" t="str">
        <f>Revenue!A821</f>
        <v>P0069</v>
      </c>
      <c r="B820" s="10" t="str">
        <f>Revenue!B821</f>
        <v>Apr</v>
      </c>
      <c r="C820" s="11" t="str">
        <f t="shared" si="59"/>
        <v>P0069|Apr</v>
      </c>
      <c r="D820" s="12">
        <f>Revenue!J821</f>
        <v>1541.3470000000002</v>
      </c>
      <c r="E820" s="13">
        <f>_xlfn.XLOOKUP($C820,ExpensesTbl[Key],ExpensesTbl[Total Operating Expenses])</f>
        <v>912.0599999999996</v>
      </c>
      <c r="F820" s="13">
        <f t="shared" si="60"/>
        <v>629.2870000000006</v>
      </c>
      <c r="G820" s="11" t="str">
        <f>_xlfn.XLOOKUP($A820,PropertiesTbl[Property ID],PropertiesTbl[Property Name])</f>
        <v>Birch Hideaway</v>
      </c>
    </row>
    <row r="821" spans="1:7" x14ac:dyDescent="0.25">
      <c r="A821" s="10" t="str">
        <f>Revenue!A822</f>
        <v>P0069</v>
      </c>
      <c r="B821" s="10" t="str">
        <f>Revenue!B822</f>
        <v>May</v>
      </c>
      <c r="C821" s="11" t="str">
        <f t="shared" si="59"/>
        <v>P0069|May</v>
      </c>
      <c r="D821" s="12">
        <f>Revenue!J822</f>
        <v>1648.8715</v>
      </c>
      <c r="E821" s="13">
        <f>_xlfn.XLOOKUP($C821,ExpensesTbl[Key],ExpensesTbl[Total Operating Expenses])</f>
        <v>1481.1099999999997</v>
      </c>
      <c r="F821" s="13">
        <f t="shared" si="60"/>
        <v>167.7615000000003</v>
      </c>
      <c r="G821" s="11" t="str">
        <f>_xlfn.XLOOKUP($A821,PropertiesTbl[Property ID],PropertiesTbl[Property Name])</f>
        <v>Birch Hideaway</v>
      </c>
    </row>
    <row r="822" spans="1:7" x14ac:dyDescent="0.25">
      <c r="A822" s="10" t="str">
        <f>Revenue!A823</f>
        <v>P0069</v>
      </c>
      <c r="B822" s="10" t="str">
        <f>Revenue!B823</f>
        <v>Jun</v>
      </c>
      <c r="C822" s="11" t="str">
        <f t="shared" si="59"/>
        <v>P0069|Jun</v>
      </c>
      <c r="D822" s="12">
        <f>Revenue!J823</f>
        <v>2147.9752999999996</v>
      </c>
      <c r="E822" s="13">
        <f>_xlfn.XLOOKUP($C822,ExpensesTbl[Key],ExpensesTbl[Total Operating Expenses])</f>
        <v>1642.31</v>
      </c>
      <c r="F822" s="13">
        <f t="shared" si="60"/>
        <v>505.66529999999966</v>
      </c>
      <c r="G822" s="11" t="str">
        <f>_xlfn.XLOOKUP($A822,PropertiesTbl[Property ID],PropertiesTbl[Property Name])</f>
        <v>Birch Hideaway</v>
      </c>
    </row>
    <row r="823" spans="1:7" x14ac:dyDescent="0.25">
      <c r="A823" s="10" t="str">
        <f>Revenue!A824</f>
        <v>P0069</v>
      </c>
      <c r="B823" s="10" t="str">
        <f>Revenue!B824</f>
        <v>Jul</v>
      </c>
      <c r="C823" s="11" t="str">
        <f t="shared" si="59"/>
        <v>P0069|Jul</v>
      </c>
      <c r="D823" s="12">
        <f>Revenue!J824</f>
        <v>2639.7943999999998</v>
      </c>
      <c r="E823" s="13">
        <f>_xlfn.XLOOKUP($C823,ExpensesTbl[Key],ExpensesTbl[Total Operating Expenses])</f>
        <v>3052.86</v>
      </c>
      <c r="F823" s="13">
        <f t="shared" si="60"/>
        <v>-413.06560000000036</v>
      </c>
      <c r="G823" s="11" t="str">
        <f>_xlfn.XLOOKUP($A823,PropertiesTbl[Property ID],PropertiesTbl[Property Name])</f>
        <v>Birch Hideaway</v>
      </c>
    </row>
    <row r="824" spans="1:7" x14ac:dyDescent="0.25">
      <c r="A824" s="10" t="str">
        <f>Revenue!A825</f>
        <v>P0069</v>
      </c>
      <c r="B824" s="10" t="str">
        <f>Revenue!B825</f>
        <v>Aug</v>
      </c>
      <c r="C824" s="11" t="str">
        <f t="shared" si="59"/>
        <v>P0069|Aug</v>
      </c>
      <c r="D824" s="12">
        <f>Revenue!J825</f>
        <v>2926.6136999999999</v>
      </c>
      <c r="E824" s="13">
        <f>_xlfn.XLOOKUP($C824,ExpensesTbl[Key],ExpensesTbl[Total Operating Expenses])</f>
        <v>2884.58</v>
      </c>
      <c r="F824" s="13">
        <f t="shared" si="60"/>
        <v>42.033699999999953</v>
      </c>
      <c r="G824" s="11" t="str">
        <f>_xlfn.XLOOKUP($A824,PropertiesTbl[Property ID],PropertiesTbl[Property Name])</f>
        <v>Birch Hideaway</v>
      </c>
    </row>
    <row r="825" spans="1:7" x14ac:dyDescent="0.25">
      <c r="A825" s="10" t="str">
        <f>Revenue!A826</f>
        <v>P0069</v>
      </c>
      <c r="B825" s="10" t="str">
        <f>Revenue!B826</f>
        <v>Sep</v>
      </c>
      <c r="C825" s="11" t="str">
        <f t="shared" si="59"/>
        <v>P0069|Sep</v>
      </c>
      <c r="D825" s="12">
        <f>Revenue!J826</f>
        <v>2040.4313999999999</v>
      </c>
      <c r="E825" s="13">
        <f>_xlfn.XLOOKUP($C825,ExpensesTbl[Key],ExpensesTbl[Total Operating Expenses])</f>
        <v>1260.8600000000001</v>
      </c>
      <c r="F825" s="13">
        <f t="shared" si="60"/>
        <v>779.57139999999981</v>
      </c>
      <c r="G825" s="11" t="str">
        <f>_xlfn.XLOOKUP($A825,PropertiesTbl[Property ID],PropertiesTbl[Property Name])</f>
        <v>Birch Hideaway</v>
      </c>
    </row>
    <row r="826" spans="1:7" x14ac:dyDescent="0.25">
      <c r="A826" s="10" t="str">
        <f>Revenue!A827</f>
        <v>P0069</v>
      </c>
      <c r="B826" s="10" t="str">
        <f>Revenue!B827</f>
        <v>Oct</v>
      </c>
      <c r="C826" s="11" t="str">
        <f t="shared" si="59"/>
        <v>P0069|Oct</v>
      </c>
      <c r="D826" s="12">
        <f>Revenue!J827</f>
        <v>1909.0739999999998</v>
      </c>
      <c r="E826" s="13">
        <f>_xlfn.XLOOKUP($C826,ExpensesTbl[Key],ExpensesTbl[Total Operating Expenses])</f>
        <v>1129.04</v>
      </c>
      <c r="F826" s="13">
        <f t="shared" si="60"/>
        <v>780.03399999999988</v>
      </c>
      <c r="G826" s="11" t="str">
        <f>_xlfn.XLOOKUP($A826,PropertiesTbl[Property ID],PropertiesTbl[Property Name])</f>
        <v>Birch Hideaway</v>
      </c>
    </row>
    <row r="827" spans="1:7" x14ac:dyDescent="0.25">
      <c r="A827" s="10" t="str">
        <f>Revenue!A828</f>
        <v>P0069</v>
      </c>
      <c r="B827" s="10" t="str">
        <f>Revenue!B828</f>
        <v>Nov</v>
      </c>
      <c r="C827" s="11" t="str">
        <f t="shared" si="59"/>
        <v>P0069|Nov</v>
      </c>
      <c r="D827" s="12">
        <f>Revenue!J828</f>
        <v>1689.5145</v>
      </c>
      <c r="E827" s="13">
        <f>_xlfn.XLOOKUP($C827,ExpensesTbl[Key],ExpensesTbl[Total Operating Expenses])</f>
        <v>1039.4799999999998</v>
      </c>
      <c r="F827" s="13">
        <f t="shared" si="60"/>
        <v>650.03450000000021</v>
      </c>
      <c r="G827" s="11" t="str">
        <f>_xlfn.XLOOKUP($A827,PropertiesTbl[Property ID],PropertiesTbl[Property Name])</f>
        <v>Birch Hideaway</v>
      </c>
    </row>
    <row r="828" spans="1:7" x14ac:dyDescent="0.25">
      <c r="A828" s="10" t="str">
        <f>Revenue!A829</f>
        <v>P0069</v>
      </c>
      <c r="B828" s="10" t="str">
        <f>Revenue!B829</f>
        <v>Dec</v>
      </c>
      <c r="C828" s="11" t="str">
        <f t="shared" si="59"/>
        <v>P0069|Dec</v>
      </c>
      <c r="D828" s="12">
        <f>Revenue!J829</f>
        <v>7080.3247000000001</v>
      </c>
      <c r="E828" s="13">
        <f>_xlfn.XLOOKUP($C828,ExpensesTbl[Key],ExpensesTbl[Total Operating Expenses])</f>
        <v>1552.0400000000009</v>
      </c>
      <c r="F828" s="13">
        <f t="shared" si="60"/>
        <v>5528.2846999999992</v>
      </c>
      <c r="G828" s="11" t="str">
        <f>_xlfn.XLOOKUP($A828,PropertiesTbl[Property ID],PropertiesTbl[Property Name])</f>
        <v>Birch Hideaway</v>
      </c>
    </row>
    <row r="829" spans="1:7" x14ac:dyDescent="0.25">
      <c r="A829" s="10" t="str">
        <f>Revenue!A830</f>
        <v>P0069</v>
      </c>
      <c r="B829" s="10" t="str">
        <f>Revenue!B830</f>
        <v>Jan</v>
      </c>
      <c r="C829" s="11" t="str">
        <f t="shared" si="59"/>
        <v>P0069|Jan</v>
      </c>
      <c r="D829" s="12">
        <f>Revenue!J830</f>
        <v>5308.2038000000002</v>
      </c>
      <c r="E829" s="13">
        <f>_xlfn.XLOOKUP($C829,ExpensesTbl[Key],ExpensesTbl[Total Operating Expenses])</f>
        <v>1423.63</v>
      </c>
      <c r="F829" s="13">
        <f t="shared" si="60"/>
        <v>3884.5738000000001</v>
      </c>
      <c r="G829" s="11" t="str">
        <f>_xlfn.XLOOKUP($A829,PropertiesTbl[Property ID],PropertiesTbl[Property Name])</f>
        <v>Birch Hideaway</v>
      </c>
    </row>
    <row r="830" spans="1:7" x14ac:dyDescent="0.25">
      <c r="A830" s="10" t="str">
        <f>Revenue!A831</f>
        <v>P0069</v>
      </c>
      <c r="B830" s="10" t="str">
        <f>Revenue!B831</f>
        <v>Feb</v>
      </c>
      <c r="C830" s="11" t="str">
        <f t="shared" si="59"/>
        <v>P0069|Feb</v>
      </c>
      <c r="D830" s="12">
        <f>Revenue!J831</f>
        <v>5050.7270000000008</v>
      </c>
      <c r="E830" s="13">
        <f>_xlfn.XLOOKUP($C830,ExpensesTbl[Key],ExpensesTbl[Total Operating Expenses])</f>
        <v>1416.3600000000001</v>
      </c>
      <c r="F830" s="13">
        <f t="shared" si="60"/>
        <v>3634.3670000000006</v>
      </c>
      <c r="G830" s="11" t="str">
        <f>_xlfn.XLOOKUP($A830,PropertiesTbl[Property ID],PropertiesTbl[Property Name])</f>
        <v>Birch Hideaway</v>
      </c>
    </row>
    <row r="831" spans="1:7" x14ac:dyDescent="0.25">
      <c r="A831" s="10" t="str">
        <f>Revenue!A832</f>
        <v>P0069</v>
      </c>
      <c r="B831" s="10" t="str">
        <f>Revenue!B832</f>
        <v>Mar</v>
      </c>
      <c r="C831" s="11" t="str">
        <f t="shared" si="59"/>
        <v>P0069|Mar</v>
      </c>
      <c r="D831" s="12">
        <f>Revenue!J832</f>
        <v>4538.47</v>
      </c>
      <c r="E831" s="13">
        <f>_xlfn.XLOOKUP($C831,ExpensesTbl[Key],ExpensesTbl[Total Operating Expenses])</f>
        <v>1403.0899999999995</v>
      </c>
      <c r="F831" s="13">
        <f t="shared" si="60"/>
        <v>3135.380000000001</v>
      </c>
      <c r="G831" s="11" t="str">
        <f>_xlfn.XLOOKUP($A831,PropertiesTbl[Property ID],PropertiesTbl[Property Name])</f>
        <v>Birch Hideaway</v>
      </c>
    </row>
    <row r="832" spans="1:7" x14ac:dyDescent="0.25">
      <c r="A832" s="10" t="str">
        <f>Revenue!A833</f>
        <v>P0070</v>
      </c>
      <c r="B832" s="10" t="str">
        <f>Revenue!B833</f>
        <v>Apr</v>
      </c>
      <c r="C832" s="11" t="str">
        <f t="shared" si="59"/>
        <v>P0070|Apr</v>
      </c>
      <c r="D832" s="12">
        <f>Revenue!J833</f>
        <v>1256.5169999999998</v>
      </c>
      <c r="E832" s="13">
        <f>_xlfn.XLOOKUP($C832,ExpensesTbl[Key],ExpensesTbl[Total Operating Expenses])</f>
        <v>620.05999999999995</v>
      </c>
      <c r="F832" s="13">
        <f t="shared" si="60"/>
        <v>636.45699999999988</v>
      </c>
      <c r="G832" s="11" t="str">
        <f>_xlfn.XLOOKUP($A832,PropertiesTbl[Property ID],PropertiesTbl[Property Name])</f>
        <v>Cinder Overlook</v>
      </c>
    </row>
    <row r="833" spans="1:7" x14ac:dyDescent="0.25">
      <c r="A833" s="10" t="str">
        <f>Revenue!A834</f>
        <v>P0070</v>
      </c>
      <c r="B833" s="10" t="str">
        <f>Revenue!B834</f>
        <v>May</v>
      </c>
      <c r="C833" s="11" t="str">
        <f t="shared" si="59"/>
        <v>P0070|May</v>
      </c>
      <c r="D833" s="12">
        <f>Revenue!J834</f>
        <v>1485.6698000000001</v>
      </c>
      <c r="E833" s="13">
        <f>_xlfn.XLOOKUP($C833,ExpensesTbl[Key],ExpensesTbl[Total Operating Expenses])</f>
        <v>948.42</v>
      </c>
      <c r="F833" s="13">
        <f t="shared" si="60"/>
        <v>537.24980000000016</v>
      </c>
      <c r="G833" s="11" t="str">
        <f>_xlfn.XLOOKUP($A833,PropertiesTbl[Property ID],PropertiesTbl[Property Name])</f>
        <v>Cinder Overlook</v>
      </c>
    </row>
    <row r="834" spans="1:7" x14ac:dyDescent="0.25">
      <c r="A834" s="10" t="str">
        <f>Revenue!A835</f>
        <v>P0070</v>
      </c>
      <c r="B834" s="10" t="str">
        <f>Revenue!B835</f>
        <v>Jun</v>
      </c>
      <c r="C834" s="11" t="str">
        <f t="shared" si="59"/>
        <v>P0070|Jun</v>
      </c>
      <c r="D834" s="12">
        <f>Revenue!J835</f>
        <v>1449.2075</v>
      </c>
      <c r="E834" s="13">
        <f>_xlfn.XLOOKUP($C834,ExpensesTbl[Key],ExpensesTbl[Total Operating Expenses])</f>
        <v>1081.7099999999996</v>
      </c>
      <c r="F834" s="13">
        <f t="shared" si="60"/>
        <v>367.4975000000004</v>
      </c>
      <c r="G834" s="11" t="str">
        <f>_xlfn.XLOOKUP($A834,PropertiesTbl[Property ID],PropertiesTbl[Property Name])</f>
        <v>Cinder Overlook</v>
      </c>
    </row>
    <row r="835" spans="1:7" x14ac:dyDescent="0.25">
      <c r="A835" s="10" t="str">
        <f>Revenue!A836</f>
        <v>P0070</v>
      </c>
      <c r="B835" s="10" t="str">
        <f>Revenue!B836</f>
        <v>Jul</v>
      </c>
      <c r="C835" s="11" t="str">
        <f t="shared" si="59"/>
        <v>P0070|Jul</v>
      </c>
      <c r="D835" s="12">
        <f>Revenue!J836</f>
        <v>2396.402</v>
      </c>
      <c r="E835" s="13">
        <f>_xlfn.XLOOKUP($C835,ExpensesTbl[Key],ExpensesTbl[Total Operating Expenses])</f>
        <v>2019.5200000000007</v>
      </c>
      <c r="F835" s="13">
        <f t="shared" si="60"/>
        <v>376.88199999999938</v>
      </c>
      <c r="G835" s="11" t="str">
        <f>_xlfn.XLOOKUP($A835,PropertiesTbl[Property ID],PropertiesTbl[Property Name])</f>
        <v>Cinder Overlook</v>
      </c>
    </row>
    <row r="836" spans="1:7" x14ac:dyDescent="0.25">
      <c r="A836" s="10" t="str">
        <f>Revenue!A837</f>
        <v>P0070</v>
      </c>
      <c r="B836" s="10" t="str">
        <f>Revenue!B837</f>
        <v>Aug</v>
      </c>
      <c r="C836" s="11" t="str">
        <f t="shared" si="59"/>
        <v>P0070|Aug</v>
      </c>
      <c r="D836" s="12">
        <f>Revenue!J837</f>
        <v>2266.9069999999997</v>
      </c>
      <c r="E836" s="13">
        <f>_xlfn.XLOOKUP($C836,ExpensesTbl[Key],ExpensesTbl[Total Operating Expenses])</f>
        <v>2010.94</v>
      </c>
      <c r="F836" s="13">
        <f t="shared" si="60"/>
        <v>255.96699999999964</v>
      </c>
      <c r="G836" s="11" t="str">
        <f>_xlfn.XLOOKUP($A836,PropertiesTbl[Property ID],PropertiesTbl[Property Name])</f>
        <v>Cinder Overlook</v>
      </c>
    </row>
    <row r="837" spans="1:7" x14ac:dyDescent="0.25">
      <c r="A837" s="10" t="str">
        <f>Revenue!A838</f>
        <v>P0070</v>
      </c>
      <c r="B837" s="10" t="str">
        <f>Revenue!B838</f>
        <v>Sep</v>
      </c>
      <c r="C837" s="11" t="str">
        <f t="shared" ref="C837:C900" si="61">A837&amp;"|"&amp;B837</f>
        <v>P0070|Sep</v>
      </c>
      <c r="D837" s="12">
        <f>Revenue!J838</f>
        <v>1481.5958000000001</v>
      </c>
      <c r="E837" s="13">
        <f>_xlfn.XLOOKUP($C837,ExpensesTbl[Key],ExpensesTbl[Total Operating Expenses])</f>
        <v>835.91999999999985</v>
      </c>
      <c r="F837" s="13">
        <f t="shared" ref="F837:F900" si="62">D837-E837</f>
        <v>645.67580000000021</v>
      </c>
      <c r="G837" s="11" t="str">
        <f>_xlfn.XLOOKUP($A837,PropertiesTbl[Property ID],PropertiesTbl[Property Name])</f>
        <v>Cinder Overlook</v>
      </c>
    </row>
    <row r="838" spans="1:7" x14ac:dyDescent="0.25">
      <c r="A838" s="10" t="str">
        <f>Revenue!A839</f>
        <v>P0070</v>
      </c>
      <c r="B838" s="10" t="str">
        <f>Revenue!B839</f>
        <v>Oct</v>
      </c>
      <c r="C838" s="11" t="str">
        <f t="shared" si="61"/>
        <v>P0070|Oct</v>
      </c>
      <c r="D838" s="12">
        <f>Revenue!J839</f>
        <v>1306.2197999999999</v>
      </c>
      <c r="E838" s="13">
        <f>_xlfn.XLOOKUP($C838,ExpensesTbl[Key],ExpensesTbl[Total Operating Expenses])</f>
        <v>763.93999999999983</v>
      </c>
      <c r="F838" s="13">
        <f t="shared" si="62"/>
        <v>542.27980000000002</v>
      </c>
      <c r="G838" s="11" t="str">
        <f>_xlfn.XLOOKUP($A838,PropertiesTbl[Property ID],PropertiesTbl[Property Name])</f>
        <v>Cinder Overlook</v>
      </c>
    </row>
    <row r="839" spans="1:7" x14ac:dyDescent="0.25">
      <c r="A839" s="10" t="str">
        <f>Revenue!A840</f>
        <v>P0070</v>
      </c>
      <c r="B839" s="10" t="str">
        <f>Revenue!B840</f>
        <v>Nov</v>
      </c>
      <c r="C839" s="11" t="str">
        <f t="shared" si="61"/>
        <v>P0070|Nov</v>
      </c>
      <c r="D839" s="12">
        <f>Revenue!J840</f>
        <v>1067.0274999999999</v>
      </c>
      <c r="E839" s="13">
        <f>_xlfn.XLOOKUP($C839,ExpensesTbl[Key],ExpensesTbl[Total Operating Expenses])</f>
        <v>718.60999999999945</v>
      </c>
      <c r="F839" s="13">
        <f t="shared" si="62"/>
        <v>348.41750000000047</v>
      </c>
      <c r="G839" s="11" t="str">
        <f>_xlfn.XLOOKUP($A839,PropertiesTbl[Property ID],PropertiesTbl[Property Name])</f>
        <v>Cinder Overlook</v>
      </c>
    </row>
    <row r="840" spans="1:7" x14ac:dyDescent="0.25">
      <c r="A840" s="10" t="str">
        <f>Revenue!A841</f>
        <v>P0070</v>
      </c>
      <c r="B840" s="10" t="str">
        <f>Revenue!B841</f>
        <v>Dec</v>
      </c>
      <c r="C840" s="11" t="str">
        <f t="shared" si="61"/>
        <v>P0070|Dec</v>
      </c>
      <c r="D840" s="12">
        <f>Revenue!J841</f>
        <v>5305.3034999999991</v>
      </c>
      <c r="E840" s="13">
        <f>_xlfn.XLOOKUP($C840,ExpensesTbl[Key],ExpensesTbl[Total Operating Expenses])</f>
        <v>1182.0800000000002</v>
      </c>
      <c r="F840" s="13">
        <f t="shared" si="62"/>
        <v>4123.2234999999991</v>
      </c>
      <c r="G840" s="11" t="str">
        <f>_xlfn.XLOOKUP($A840,PropertiesTbl[Property ID],PropertiesTbl[Property Name])</f>
        <v>Cinder Overlook</v>
      </c>
    </row>
    <row r="841" spans="1:7" x14ac:dyDescent="0.25">
      <c r="A841" s="10" t="str">
        <f>Revenue!A842</f>
        <v>P0070</v>
      </c>
      <c r="B841" s="10" t="str">
        <f>Revenue!B842</f>
        <v>Jan</v>
      </c>
      <c r="C841" s="11" t="str">
        <f t="shared" si="61"/>
        <v>P0070|Jan</v>
      </c>
      <c r="D841" s="12">
        <f>Revenue!J842</f>
        <v>4576.9798000000001</v>
      </c>
      <c r="E841" s="13">
        <f>_xlfn.XLOOKUP($C841,ExpensesTbl[Key],ExpensesTbl[Total Operating Expenses])</f>
        <v>1102.1800000000003</v>
      </c>
      <c r="F841" s="13">
        <f t="shared" si="62"/>
        <v>3474.7997999999998</v>
      </c>
      <c r="G841" s="11" t="str">
        <f>_xlfn.XLOOKUP($A841,PropertiesTbl[Property ID],PropertiesTbl[Property Name])</f>
        <v>Cinder Overlook</v>
      </c>
    </row>
    <row r="842" spans="1:7" x14ac:dyDescent="0.25">
      <c r="A842" s="10" t="str">
        <f>Revenue!A843</f>
        <v>P0070</v>
      </c>
      <c r="B842" s="10" t="str">
        <f>Revenue!B843</f>
        <v>Feb</v>
      </c>
      <c r="C842" s="11" t="str">
        <f t="shared" si="61"/>
        <v>P0070|Feb</v>
      </c>
      <c r="D842" s="12">
        <f>Revenue!J843</f>
        <v>3138.393</v>
      </c>
      <c r="E842" s="13">
        <f>_xlfn.XLOOKUP($C842,ExpensesTbl[Key],ExpensesTbl[Total Operating Expenses])</f>
        <v>977.35999999999956</v>
      </c>
      <c r="F842" s="13">
        <f t="shared" si="62"/>
        <v>2161.0330000000004</v>
      </c>
      <c r="G842" s="11" t="str">
        <f>_xlfn.XLOOKUP($A842,PropertiesTbl[Property ID],PropertiesTbl[Property Name])</f>
        <v>Cinder Overlook</v>
      </c>
    </row>
    <row r="843" spans="1:7" x14ac:dyDescent="0.25">
      <c r="A843" s="10" t="str">
        <f>Revenue!A844</f>
        <v>P0070</v>
      </c>
      <c r="B843" s="10" t="str">
        <f>Revenue!B844</f>
        <v>Mar</v>
      </c>
      <c r="C843" s="11" t="str">
        <f t="shared" si="61"/>
        <v>P0070|Mar</v>
      </c>
      <c r="D843" s="12">
        <f>Revenue!J844</f>
        <v>2855.6379999999999</v>
      </c>
      <c r="E843" s="13">
        <f>_xlfn.XLOOKUP($C843,ExpensesTbl[Key],ExpensesTbl[Total Operating Expenses])</f>
        <v>968.5300000000002</v>
      </c>
      <c r="F843" s="13">
        <f t="shared" si="62"/>
        <v>1887.1079999999997</v>
      </c>
      <c r="G843" s="11" t="str">
        <f>_xlfn.XLOOKUP($A843,PropertiesTbl[Property ID],PropertiesTbl[Property Name])</f>
        <v>Cinder Overlook</v>
      </c>
    </row>
    <row r="844" spans="1:7" x14ac:dyDescent="0.25">
      <c r="A844" s="10" t="str">
        <f>Revenue!A845</f>
        <v>P0071</v>
      </c>
      <c r="B844" s="10" t="str">
        <f>Revenue!B845</f>
        <v>Apr</v>
      </c>
      <c r="C844" s="11" t="str">
        <f t="shared" si="61"/>
        <v>P0071|Apr</v>
      </c>
      <c r="D844" s="12">
        <f>Revenue!J845</f>
        <v>1575.4425000000001</v>
      </c>
      <c r="E844" s="13">
        <f>_xlfn.XLOOKUP($C844,ExpensesTbl[Key],ExpensesTbl[Total Operating Expenses])</f>
        <v>918.10000000000025</v>
      </c>
      <c r="F844" s="13">
        <f t="shared" si="62"/>
        <v>657.34249999999986</v>
      </c>
      <c r="G844" s="11" t="str">
        <f>_xlfn.XLOOKUP($A844,PropertiesTbl[Property ID],PropertiesTbl[Property Name])</f>
        <v>Juniper Perch</v>
      </c>
    </row>
    <row r="845" spans="1:7" x14ac:dyDescent="0.25">
      <c r="A845" s="10" t="str">
        <f>Revenue!A846</f>
        <v>P0071</v>
      </c>
      <c r="B845" s="10" t="str">
        <f>Revenue!B846</f>
        <v>May</v>
      </c>
      <c r="C845" s="11" t="str">
        <f t="shared" si="61"/>
        <v>P0071|May</v>
      </c>
      <c r="D845" s="12">
        <f>Revenue!J846</f>
        <v>1652.1210000000001</v>
      </c>
      <c r="E845" s="13">
        <f>_xlfn.XLOOKUP($C845,ExpensesTbl[Key],ExpensesTbl[Total Operating Expenses])</f>
        <v>1444.0499999999997</v>
      </c>
      <c r="F845" s="13">
        <f t="shared" si="62"/>
        <v>208.07100000000037</v>
      </c>
      <c r="G845" s="11" t="str">
        <f>_xlfn.XLOOKUP($A845,PropertiesTbl[Property ID],PropertiesTbl[Property Name])</f>
        <v>Juniper Perch</v>
      </c>
    </row>
    <row r="846" spans="1:7" x14ac:dyDescent="0.25">
      <c r="A846" s="10" t="str">
        <f>Revenue!A847</f>
        <v>P0071</v>
      </c>
      <c r="B846" s="10" t="str">
        <f>Revenue!B847</f>
        <v>Jun</v>
      </c>
      <c r="C846" s="11" t="str">
        <f t="shared" si="61"/>
        <v>P0071|Jun</v>
      </c>
      <c r="D846" s="12">
        <f>Revenue!J847</f>
        <v>2032.3998000000001</v>
      </c>
      <c r="E846" s="13">
        <f>_xlfn.XLOOKUP($C846,ExpensesTbl[Key],ExpensesTbl[Total Operating Expenses])</f>
        <v>1650.1599999999999</v>
      </c>
      <c r="F846" s="13">
        <f t="shared" si="62"/>
        <v>382.23980000000029</v>
      </c>
      <c r="G846" s="11" t="str">
        <f>_xlfn.XLOOKUP($A846,PropertiesTbl[Property ID],PropertiesTbl[Property Name])</f>
        <v>Juniper Perch</v>
      </c>
    </row>
    <row r="847" spans="1:7" x14ac:dyDescent="0.25">
      <c r="A847" s="10" t="str">
        <f>Revenue!A848</f>
        <v>P0071</v>
      </c>
      <c r="B847" s="10" t="str">
        <f>Revenue!B848</f>
        <v>Jul</v>
      </c>
      <c r="C847" s="11" t="str">
        <f t="shared" si="61"/>
        <v>P0071|Jul</v>
      </c>
      <c r="D847" s="12">
        <f>Revenue!J848</f>
        <v>2590.6736000000001</v>
      </c>
      <c r="E847" s="13">
        <f>_xlfn.XLOOKUP($C847,ExpensesTbl[Key],ExpensesTbl[Total Operating Expenses])</f>
        <v>3044.34</v>
      </c>
      <c r="F847" s="13">
        <f t="shared" si="62"/>
        <v>-453.66640000000007</v>
      </c>
      <c r="G847" s="11" t="str">
        <f>_xlfn.XLOOKUP($A847,PropertiesTbl[Property ID],PropertiesTbl[Property Name])</f>
        <v>Juniper Perch</v>
      </c>
    </row>
    <row r="848" spans="1:7" x14ac:dyDescent="0.25">
      <c r="A848" s="10" t="str">
        <f>Revenue!A849</f>
        <v>P0071</v>
      </c>
      <c r="B848" s="10" t="str">
        <f>Revenue!B849</f>
        <v>Aug</v>
      </c>
      <c r="C848" s="11" t="str">
        <f t="shared" si="61"/>
        <v>P0071|Aug</v>
      </c>
      <c r="D848" s="12">
        <f>Revenue!J849</f>
        <v>2591.7600000000002</v>
      </c>
      <c r="E848" s="13">
        <f>_xlfn.XLOOKUP($C848,ExpensesTbl[Key],ExpensesTbl[Total Operating Expenses])</f>
        <v>2899.95</v>
      </c>
      <c r="F848" s="13">
        <f t="shared" si="62"/>
        <v>-308.1899999999996</v>
      </c>
      <c r="G848" s="11" t="str">
        <f>_xlfn.XLOOKUP($A848,PropertiesTbl[Property ID],PropertiesTbl[Property Name])</f>
        <v>Juniper Perch</v>
      </c>
    </row>
    <row r="849" spans="1:7" x14ac:dyDescent="0.25">
      <c r="A849" s="10" t="str">
        <f>Revenue!A850</f>
        <v>P0071</v>
      </c>
      <c r="B849" s="10" t="str">
        <f>Revenue!B850</f>
        <v>Sep</v>
      </c>
      <c r="C849" s="11" t="str">
        <f t="shared" si="61"/>
        <v>P0071|Sep</v>
      </c>
      <c r="D849" s="12">
        <f>Revenue!J850</f>
        <v>1774.4379999999999</v>
      </c>
      <c r="E849" s="13">
        <f>_xlfn.XLOOKUP($C849,ExpensesTbl[Key],ExpensesTbl[Total Operating Expenses])</f>
        <v>1247.1099999999999</v>
      </c>
      <c r="F849" s="13">
        <f t="shared" si="62"/>
        <v>527.32799999999997</v>
      </c>
      <c r="G849" s="11" t="str">
        <f>_xlfn.XLOOKUP($A849,PropertiesTbl[Property ID],PropertiesTbl[Property Name])</f>
        <v>Juniper Perch</v>
      </c>
    </row>
    <row r="850" spans="1:7" x14ac:dyDescent="0.25">
      <c r="A850" s="10" t="str">
        <f>Revenue!A851</f>
        <v>P0071</v>
      </c>
      <c r="B850" s="10" t="str">
        <f>Revenue!B851</f>
        <v>Oct</v>
      </c>
      <c r="C850" s="11" t="str">
        <f t="shared" si="61"/>
        <v>P0071|Oct</v>
      </c>
      <c r="D850" s="12">
        <f>Revenue!J851</f>
        <v>1618.268</v>
      </c>
      <c r="E850" s="13">
        <f>_xlfn.XLOOKUP($C850,ExpensesTbl[Key],ExpensesTbl[Total Operating Expenses])</f>
        <v>1142.21</v>
      </c>
      <c r="F850" s="13">
        <f t="shared" si="62"/>
        <v>476.05799999999999</v>
      </c>
      <c r="G850" s="11" t="str">
        <f>_xlfn.XLOOKUP($A850,PropertiesTbl[Property ID],PropertiesTbl[Property Name])</f>
        <v>Juniper Perch</v>
      </c>
    </row>
    <row r="851" spans="1:7" x14ac:dyDescent="0.25">
      <c r="A851" s="10" t="str">
        <f>Revenue!A852</f>
        <v>P0071</v>
      </c>
      <c r="B851" s="10" t="str">
        <f>Revenue!B852</f>
        <v>Nov</v>
      </c>
      <c r="C851" s="11" t="str">
        <f t="shared" si="61"/>
        <v>P0071|Nov</v>
      </c>
      <c r="D851" s="12">
        <f>Revenue!J852</f>
        <v>1566.7125000000001</v>
      </c>
      <c r="E851" s="13">
        <f>_xlfn.XLOOKUP($C851,ExpensesTbl[Key],ExpensesTbl[Total Operating Expenses])</f>
        <v>1043.1399999999994</v>
      </c>
      <c r="F851" s="13">
        <f t="shared" si="62"/>
        <v>523.57250000000067</v>
      </c>
      <c r="G851" s="11" t="str">
        <f>_xlfn.XLOOKUP($A851,PropertiesTbl[Property ID],PropertiesTbl[Property Name])</f>
        <v>Juniper Perch</v>
      </c>
    </row>
    <row r="852" spans="1:7" x14ac:dyDescent="0.25">
      <c r="A852" s="10" t="str">
        <f>Revenue!A853</f>
        <v>P0071</v>
      </c>
      <c r="B852" s="10" t="str">
        <f>Revenue!B853</f>
        <v>Dec</v>
      </c>
      <c r="C852" s="11" t="str">
        <f t="shared" si="61"/>
        <v>P0071|Dec</v>
      </c>
      <c r="D852" s="12">
        <f>Revenue!J853</f>
        <v>6789.9552000000003</v>
      </c>
      <c r="E852" s="13">
        <f>_xlfn.XLOOKUP($C852,ExpensesTbl[Key],ExpensesTbl[Total Operating Expenses])</f>
        <v>1584.4199999999948</v>
      </c>
      <c r="F852" s="13">
        <f t="shared" si="62"/>
        <v>5205.5352000000057</v>
      </c>
      <c r="G852" s="11" t="str">
        <f>_xlfn.XLOOKUP($A852,PropertiesTbl[Property ID],PropertiesTbl[Property Name])</f>
        <v>Juniper Perch</v>
      </c>
    </row>
    <row r="853" spans="1:7" x14ac:dyDescent="0.25">
      <c r="A853" s="10" t="str">
        <f>Revenue!A854</f>
        <v>P0071</v>
      </c>
      <c r="B853" s="10" t="str">
        <f>Revenue!B854</f>
        <v>Jan</v>
      </c>
      <c r="C853" s="11" t="str">
        <f t="shared" si="61"/>
        <v>P0071|Jan</v>
      </c>
      <c r="D853" s="12">
        <f>Revenue!J854</f>
        <v>4986.0279999999993</v>
      </c>
      <c r="E853" s="13">
        <f>_xlfn.XLOOKUP($C853,ExpensesTbl[Key],ExpensesTbl[Total Operating Expenses])</f>
        <v>1436.0700000000002</v>
      </c>
      <c r="F853" s="13">
        <f t="shared" si="62"/>
        <v>3549.9579999999992</v>
      </c>
      <c r="G853" s="11" t="str">
        <f>_xlfn.XLOOKUP($A853,PropertiesTbl[Property ID],PropertiesTbl[Property Name])</f>
        <v>Juniper Perch</v>
      </c>
    </row>
    <row r="854" spans="1:7" x14ac:dyDescent="0.25">
      <c r="A854" s="10" t="str">
        <f>Revenue!A855</f>
        <v>P0071</v>
      </c>
      <c r="B854" s="10" t="str">
        <f>Revenue!B855</f>
        <v>Feb</v>
      </c>
      <c r="C854" s="11" t="str">
        <f t="shared" si="61"/>
        <v>P0071|Feb</v>
      </c>
      <c r="D854" s="12">
        <f>Revenue!J855</f>
        <v>4558.6556999999993</v>
      </c>
      <c r="E854" s="13">
        <f>_xlfn.XLOOKUP($C854,ExpensesTbl[Key],ExpensesTbl[Total Operating Expenses])</f>
        <v>1389.2899999999997</v>
      </c>
      <c r="F854" s="13">
        <f t="shared" si="62"/>
        <v>3169.3656999999994</v>
      </c>
      <c r="G854" s="11" t="str">
        <f>_xlfn.XLOOKUP($A854,PropertiesTbl[Property ID],PropertiesTbl[Property Name])</f>
        <v>Juniper Perch</v>
      </c>
    </row>
    <row r="855" spans="1:7" x14ac:dyDescent="0.25">
      <c r="A855" s="10" t="str">
        <f>Revenue!A856</f>
        <v>P0071</v>
      </c>
      <c r="B855" s="10" t="str">
        <f>Revenue!B856</f>
        <v>Mar</v>
      </c>
      <c r="C855" s="11" t="str">
        <f t="shared" si="61"/>
        <v>P0071|Mar</v>
      </c>
      <c r="D855" s="12">
        <f>Revenue!J856</f>
        <v>3714.8732999999997</v>
      </c>
      <c r="E855" s="13">
        <f>_xlfn.XLOOKUP($C855,ExpensesTbl[Key],ExpensesTbl[Total Operating Expenses])</f>
        <v>1234.1000000000006</v>
      </c>
      <c r="F855" s="13">
        <f t="shared" si="62"/>
        <v>2480.7732999999989</v>
      </c>
      <c r="G855" s="11" t="str">
        <f>_xlfn.XLOOKUP($A855,PropertiesTbl[Property ID],PropertiesTbl[Property Name])</f>
        <v>Juniper Perch</v>
      </c>
    </row>
    <row r="856" spans="1:7" x14ac:dyDescent="0.25">
      <c r="A856" s="10" t="str">
        <f>Revenue!A857</f>
        <v>P0072</v>
      </c>
      <c r="B856" s="10" t="str">
        <f>Revenue!B857</f>
        <v>Apr</v>
      </c>
      <c r="C856" s="11" t="str">
        <f t="shared" si="61"/>
        <v>P0072|Apr</v>
      </c>
      <c r="D856" s="12">
        <f>Revenue!J857</f>
        <v>1656.1903</v>
      </c>
      <c r="E856" s="13">
        <f>_xlfn.XLOOKUP($C856,ExpensesTbl[Key],ExpensesTbl[Total Operating Expenses])</f>
        <v>526.01999999999953</v>
      </c>
      <c r="F856" s="13">
        <f t="shared" si="62"/>
        <v>1130.1703000000005</v>
      </c>
      <c r="G856" s="11" t="str">
        <f>_xlfn.XLOOKUP($A856,PropertiesTbl[Property ID],PropertiesTbl[Property Name])</f>
        <v>Rustic Overlook</v>
      </c>
    </row>
    <row r="857" spans="1:7" x14ac:dyDescent="0.25">
      <c r="A857" s="10" t="str">
        <f>Revenue!A858</f>
        <v>P0072</v>
      </c>
      <c r="B857" s="10" t="str">
        <f>Revenue!B858</f>
        <v>May</v>
      </c>
      <c r="C857" s="11" t="str">
        <f t="shared" si="61"/>
        <v>P0072|May</v>
      </c>
      <c r="D857" s="12">
        <f>Revenue!J858</f>
        <v>1860.288</v>
      </c>
      <c r="E857" s="13">
        <f>_xlfn.XLOOKUP($C857,ExpensesTbl[Key],ExpensesTbl[Total Operating Expenses])</f>
        <v>731.73999999999967</v>
      </c>
      <c r="F857" s="13">
        <f t="shared" si="62"/>
        <v>1128.5480000000002</v>
      </c>
      <c r="G857" s="11" t="str">
        <f>_xlfn.XLOOKUP($A857,PropertiesTbl[Property ID],PropertiesTbl[Property Name])</f>
        <v>Rustic Overlook</v>
      </c>
    </row>
    <row r="858" spans="1:7" x14ac:dyDescent="0.25">
      <c r="A858" s="10" t="str">
        <f>Revenue!A859</f>
        <v>P0072</v>
      </c>
      <c r="B858" s="10" t="str">
        <f>Revenue!B859</f>
        <v>Jun</v>
      </c>
      <c r="C858" s="11" t="str">
        <f t="shared" si="61"/>
        <v>P0072|Jun</v>
      </c>
      <c r="D858" s="12">
        <f>Revenue!J859</f>
        <v>2467.9458</v>
      </c>
      <c r="E858" s="13">
        <f>_xlfn.XLOOKUP($C858,ExpensesTbl[Key],ExpensesTbl[Total Operating Expenses])</f>
        <v>885.42999999999984</v>
      </c>
      <c r="F858" s="13">
        <f t="shared" si="62"/>
        <v>1582.5158000000001</v>
      </c>
      <c r="G858" s="11" t="str">
        <f>_xlfn.XLOOKUP($A858,PropertiesTbl[Property ID],PropertiesTbl[Property Name])</f>
        <v>Rustic Overlook</v>
      </c>
    </row>
    <row r="859" spans="1:7" x14ac:dyDescent="0.25">
      <c r="A859" s="10" t="str">
        <f>Revenue!A860</f>
        <v>P0072</v>
      </c>
      <c r="B859" s="10" t="str">
        <f>Revenue!B860</f>
        <v>Jul</v>
      </c>
      <c r="C859" s="11" t="str">
        <f t="shared" si="61"/>
        <v>P0072|Jul</v>
      </c>
      <c r="D859" s="12">
        <f>Revenue!J860</f>
        <v>3964.0641000000001</v>
      </c>
      <c r="E859" s="13">
        <f>_xlfn.XLOOKUP($C859,ExpensesTbl[Key],ExpensesTbl[Total Operating Expenses])</f>
        <v>1448.6700000000003</v>
      </c>
      <c r="F859" s="13">
        <f t="shared" si="62"/>
        <v>2515.3940999999995</v>
      </c>
      <c r="G859" s="11" t="str">
        <f>_xlfn.XLOOKUP($A859,PropertiesTbl[Property ID],PropertiesTbl[Property Name])</f>
        <v>Rustic Overlook</v>
      </c>
    </row>
    <row r="860" spans="1:7" x14ac:dyDescent="0.25">
      <c r="A860" s="10" t="str">
        <f>Revenue!A861</f>
        <v>P0072</v>
      </c>
      <c r="B860" s="10" t="str">
        <f>Revenue!B861</f>
        <v>Aug</v>
      </c>
      <c r="C860" s="11" t="str">
        <f t="shared" si="61"/>
        <v>P0072|Aug</v>
      </c>
      <c r="D860" s="12">
        <f>Revenue!J861</f>
        <v>3122.3562999999999</v>
      </c>
      <c r="E860" s="13">
        <f>_xlfn.XLOOKUP($C860,ExpensesTbl[Key],ExpensesTbl[Total Operating Expenses])</f>
        <v>1389.8299999999995</v>
      </c>
      <c r="F860" s="13">
        <f t="shared" si="62"/>
        <v>1732.5263000000004</v>
      </c>
      <c r="G860" s="11" t="str">
        <f>_xlfn.XLOOKUP($A860,PropertiesTbl[Property ID],PropertiesTbl[Property Name])</f>
        <v>Rustic Overlook</v>
      </c>
    </row>
    <row r="861" spans="1:7" x14ac:dyDescent="0.25">
      <c r="A861" s="10" t="str">
        <f>Revenue!A862</f>
        <v>P0072</v>
      </c>
      <c r="B861" s="10" t="str">
        <f>Revenue!B862</f>
        <v>Sep</v>
      </c>
      <c r="C861" s="11" t="str">
        <f t="shared" si="61"/>
        <v>P0072|Sep</v>
      </c>
      <c r="D861" s="12">
        <f>Revenue!J862</f>
        <v>2196.2487999999998</v>
      </c>
      <c r="E861" s="13">
        <f>_xlfn.XLOOKUP($C861,ExpensesTbl[Key],ExpensesTbl[Total Operating Expenses])</f>
        <v>754.05999999999949</v>
      </c>
      <c r="F861" s="13">
        <f t="shared" si="62"/>
        <v>1442.1888000000004</v>
      </c>
      <c r="G861" s="11" t="str">
        <f>_xlfn.XLOOKUP($A861,PropertiesTbl[Property ID],PropertiesTbl[Property Name])</f>
        <v>Rustic Overlook</v>
      </c>
    </row>
    <row r="862" spans="1:7" x14ac:dyDescent="0.25">
      <c r="A862" s="10" t="str">
        <f>Revenue!A863</f>
        <v>P0072</v>
      </c>
      <c r="B862" s="10" t="str">
        <f>Revenue!B863</f>
        <v>Oct</v>
      </c>
      <c r="C862" s="11" t="str">
        <f t="shared" si="61"/>
        <v>P0072|Oct</v>
      </c>
      <c r="D862" s="12">
        <f>Revenue!J863</f>
        <v>2038.1</v>
      </c>
      <c r="E862" s="13">
        <f>_xlfn.XLOOKUP($C862,ExpensesTbl[Key],ExpensesTbl[Total Operating Expenses])</f>
        <v>674.24999999999966</v>
      </c>
      <c r="F862" s="13">
        <f t="shared" si="62"/>
        <v>1363.8500000000004</v>
      </c>
      <c r="G862" s="11" t="str">
        <f>_xlfn.XLOOKUP($A862,PropertiesTbl[Property ID],PropertiesTbl[Property Name])</f>
        <v>Rustic Overlook</v>
      </c>
    </row>
    <row r="863" spans="1:7" x14ac:dyDescent="0.25">
      <c r="A863" s="10" t="str">
        <f>Revenue!A864</f>
        <v>P0072</v>
      </c>
      <c r="B863" s="10" t="str">
        <f>Revenue!B864</f>
        <v>Nov</v>
      </c>
      <c r="C863" s="11" t="str">
        <f t="shared" si="61"/>
        <v>P0072|Nov</v>
      </c>
      <c r="D863" s="12">
        <f>Revenue!J864</f>
        <v>1930.8458000000001</v>
      </c>
      <c r="E863" s="13">
        <f>_xlfn.XLOOKUP($C863,ExpensesTbl[Key],ExpensesTbl[Total Operating Expenses])</f>
        <v>574.8199999999996</v>
      </c>
      <c r="F863" s="13">
        <f t="shared" si="62"/>
        <v>1356.0258000000003</v>
      </c>
      <c r="G863" s="11" t="str">
        <f>_xlfn.XLOOKUP($A863,PropertiesTbl[Property ID],PropertiesTbl[Property Name])</f>
        <v>Rustic Overlook</v>
      </c>
    </row>
    <row r="864" spans="1:7" x14ac:dyDescent="0.25">
      <c r="A864" s="10" t="str">
        <f>Revenue!A865</f>
        <v>P0072</v>
      </c>
      <c r="B864" s="10" t="str">
        <f>Revenue!B865</f>
        <v>Dec</v>
      </c>
      <c r="C864" s="11" t="str">
        <f t="shared" si="61"/>
        <v>P0072|Dec</v>
      </c>
      <c r="D864" s="12">
        <f>Revenue!J865</f>
        <v>6931.6860000000006</v>
      </c>
      <c r="E864" s="13">
        <f>_xlfn.XLOOKUP($C864,ExpensesTbl[Key],ExpensesTbl[Total Operating Expenses])</f>
        <v>969.47999999999968</v>
      </c>
      <c r="F864" s="13">
        <f t="shared" si="62"/>
        <v>5962.206000000001</v>
      </c>
      <c r="G864" s="11" t="str">
        <f>_xlfn.XLOOKUP($A864,PropertiesTbl[Property ID],PropertiesTbl[Property Name])</f>
        <v>Rustic Overlook</v>
      </c>
    </row>
    <row r="865" spans="1:7" x14ac:dyDescent="0.25">
      <c r="A865" s="10" t="str">
        <f>Revenue!A866</f>
        <v>P0072</v>
      </c>
      <c r="B865" s="10" t="str">
        <f>Revenue!B866</f>
        <v>Jan</v>
      </c>
      <c r="C865" s="11" t="str">
        <f t="shared" si="61"/>
        <v>P0072|Jan</v>
      </c>
      <c r="D865" s="12">
        <f>Revenue!J866</f>
        <v>6286.9755000000005</v>
      </c>
      <c r="E865" s="13">
        <f>_xlfn.XLOOKUP($C865,ExpensesTbl[Key],ExpensesTbl[Total Operating Expenses])</f>
        <v>1198.47</v>
      </c>
      <c r="F865" s="13">
        <f t="shared" si="62"/>
        <v>5088.5055000000002</v>
      </c>
      <c r="G865" s="11" t="str">
        <f>_xlfn.XLOOKUP($A865,PropertiesTbl[Property ID],PropertiesTbl[Property Name])</f>
        <v>Rustic Overlook</v>
      </c>
    </row>
    <row r="866" spans="1:7" x14ac:dyDescent="0.25">
      <c r="A866" s="10" t="str">
        <f>Revenue!A867</f>
        <v>P0072</v>
      </c>
      <c r="B866" s="10" t="str">
        <f>Revenue!B867</f>
        <v>Feb</v>
      </c>
      <c r="C866" s="11" t="str">
        <f t="shared" si="61"/>
        <v>P0072|Feb</v>
      </c>
      <c r="D866" s="12">
        <f>Revenue!J867</f>
        <v>5381.2464</v>
      </c>
      <c r="E866" s="13">
        <f>_xlfn.XLOOKUP($C866,ExpensesTbl[Key],ExpensesTbl[Total Operating Expenses])</f>
        <v>1094.1099999999994</v>
      </c>
      <c r="F866" s="13">
        <f t="shared" si="62"/>
        <v>4287.1364000000003</v>
      </c>
      <c r="G866" s="11" t="str">
        <f>_xlfn.XLOOKUP($A866,PropertiesTbl[Property ID],PropertiesTbl[Property Name])</f>
        <v>Rustic Overlook</v>
      </c>
    </row>
    <row r="867" spans="1:7" x14ac:dyDescent="0.25">
      <c r="A867" s="10" t="str">
        <f>Revenue!A868</f>
        <v>P0072</v>
      </c>
      <c r="B867" s="10" t="str">
        <f>Revenue!B868</f>
        <v>Mar</v>
      </c>
      <c r="C867" s="11" t="str">
        <f t="shared" si="61"/>
        <v>P0072|Mar</v>
      </c>
      <c r="D867" s="12">
        <f>Revenue!J868</f>
        <v>4450.8418000000001</v>
      </c>
      <c r="E867" s="13">
        <f>_xlfn.XLOOKUP($C867,ExpensesTbl[Key],ExpensesTbl[Total Operating Expenses])</f>
        <v>868.0400000000003</v>
      </c>
      <c r="F867" s="13">
        <f t="shared" si="62"/>
        <v>3582.8017999999997</v>
      </c>
      <c r="G867" s="11" t="str">
        <f>_xlfn.XLOOKUP($A867,PropertiesTbl[Property ID],PropertiesTbl[Property Name])</f>
        <v>Rustic Overlook</v>
      </c>
    </row>
    <row r="868" spans="1:7" x14ac:dyDescent="0.25">
      <c r="A868" s="10" t="str">
        <f>Revenue!A869</f>
        <v>P0073</v>
      </c>
      <c r="B868" s="10" t="str">
        <f>Revenue!B869</f>
        <v>Apr</v>
      </c>
      <c r="C868" s="11" t="str">
        <f t="shared" si="61"/>
        <v>P0073|Apr</v>
      </c>
      <c r="D868" s="12">
        <f>Revenue!J869</f>
        <v>760.45349999999996</v>
      </c>
      <c r="E868" s="13">
        <f>_xlfn.XLOOKUP($C868,ExpensesTbl[Key],ExpensesTbl[Total Operating Expenses])</f>
        <v>516.0300000000002</v>
      </c>
      <c r="F868" s="13">
        <f t="shared" si="62"/>
        <v>244.42349999999976</v>
      </c>
      <c r="G868" s="11" t="str">
        <f>_xlfn.XLOOKUP($A868,PropertiesTbl[Property ID],PropertiesTbl[Property Name])</f>
        <v>Forest Refuge</v>
      </c>
    </row>
    <row r="869" spans="1:7" x14ac:dyDescent="0.25">
      <c r="A869" s="10" t="str">
        <f>Revenue!A870</f>
        <v>P0073</v>
      </c>
      <c r="B869" s="10" t="str">
        <f>Revenue!B870</f>
        <v>May</v>
      </c>
      <c r="C869" s="11" t="str">
        <f t="shared" si="61"/>
        <v>P0073|May</v>
      </c>
      <c r="D869" s="12">
        <f>Revenue!J870</f>
        <v>882.81900000000007</v>
      </c>
      <c r="E869" s="13">
        <f>_xlfn.XLOOKUP($C869,ExpensesTbl[Key],ExpensesTbl[Total Operating Expenses])</f>
        <v>732.79000000000019</v>
      </c>
      <c r="F869" s="13">
        <f t="shared" si="62"/>
        <v>150.02899999999988</v>
      </c>
      <c r="G869" s="11" t="str">
        <f>_xlfn.XLOOKUP($A869,PropertiesTbl[Property ID],PropertiesTbl[Property Name])</f>
        <v>Forest Refuge</v>
      </c>
    </row>
    <row r="870" spans="1:7" x14ac:dyDescent="0.25">
      <c r="A870" s="10" t="str">
        <f>Revenue!A871</f>
        <v>P0073</v>
      </c>
      <c r="B870" s="10" t="str">
        <f>Revenue!B871</f>
        <v>Jun</v>
      </c>
      <c r="C870" s="11" t="str">
        <f t="shared" si="61"/>
        <v>P0073|Jun</v>
      </c>
      <c r="D870" s="12">
        <f>Revenue!J871</f>
        <v>978.61620000000005</v>
      </c>
      <c r="E870" s="13">
        <f>_xlfn.XLOOKUP($C870,ExpensesTbl[Key],ExpensesTbl[Total Operating Expenses])</f>
        <v>811.58999999999969</v>
      </c>
      <c r="F870" s="13">
        <f t="shared" si="62"/>
        <v>167.02620000000036</v>
      </c>
      <c r="G870" s="11" t="str">
        <f>_xlfn.XLOOKUP($A870,PropertiesTbl[Property ID],PropertiesTbl[Property Name])</f>
        <v>Forest Refuge</v>
      </c>
    </row>
    <row r="871" spans="1:7" x14ac:dyDescent="0.25">
      <c r="A871" s="10" t="str">
        <f>Revenue!A872</f>
        <v>P0073</v>
      </c>
      <c r="B871" s="10" t="str">
        <f>Revenue!B872</f>
        <v>Jul</v>
      </c>
      <c r="C871" s="11" t="str">
        <f t="shared" si="61"/>
        <v>P0073|Jul</v>
      </c>
      <c r="D871" s="12">
        <f>Revenue!J872</f>
        <v>1276.8136000000002</v>
      </c>
      <c r="E871" s="13">
        <f>_xlfn.XLOOKUP($C871,ExpensesTbl[Key],ExpensesTbl[Total Operating Expenses])</f>
        <v>1365.5800000000004</v>
      </c>
      <c r="F871" s="13">
        <f t="shared" si="62"/>
        <v>-88.766400000000203</v>
      </c>
      <c r="G871" s="11" t="str">
        <f>_xlfn.XLOOKUP($A871,PropertiesTbl[Property ID],PropertiesTbl[Property Name])</f>
        <v>Forest Refuge</v>
      </c>
    </row>
    <row r="872" spans="1:7" x14ac:dyDescent="0.25">
      <c r="A872" s="10" t="str">
        <f>Revenue!A873</f>
        <v>P0073</v>
      </c>
      <c r="B872" s="10" t="str">
        <f>Revenue!B873</f>
        <v>Aug</v>
      </c>
      <c r="C872" s="11" t="str">
        <f t="shared" si="61"/>
        <v>P0073|Aug</v>
      </c>
      <c r="D872" s="12">
        <f>Revenue!J873</f>
        <v>1284.1953000000001</v>
      </c>
      <c r="E872" s="13">
        <f>_xlfn.XLOOKUP($C872,ExpensesTbl[Key],ExpensesTbl[Total Operating Expenses])</f>
        <v>1289.5100000000002</v>
      </c>
      <c r="F872" s="13">
        <f t="shared" si="62"/>
        <v>-5.3147000000001299</v>
      </c>
      <c r="G872" s="11" t="str">
        <f>_xlfn.XLOOKUP($A872,PropertiesTbl[Property ID],PropertiesTbl[Property Name])</f>
        <v>Forest Refuge</v>
      </c>
    </row>
    <row r="873" spans="1:7" x14ac:dyDescent="0.25">
      <c r="A873" s="10" t="str">
        <f>Revenue!A874</f>
        <v>P0073</v>
      </c>
      <c r="B873" s="10" t="str">
        <f>Revenue!B874</f>
        <v>Sep</v>
      </c>
      <c r="C873" s="11" t="str">
        <f t="shared" si="61"/>
        <v>P0073|Sep</v>
      </c>
      <c r="D873" s="12">
        <f>Revenue!J874</f>
        <v>885.03060000000005</v>
      </c>
      <c r="E873" s="13">
        <f>_xlfn.XLOOKUP($C873,ExpensesTbl[Key],ExpensesTbl[Total Operating Expenses])</f>
        <v>645.90000000000043</v>
      </c>
      <c r="F873" s="13">
        <f t="shared" si="62"/>
        <v>239.13059999999962</v>
      </c>
      <c r="G873" s="11" t="str">
        <f>_xlfn.XLOOKUP($A873,PropertiesTbl[Property ID],PropertiesTbl[Property Name])</f>
        <v>Forest Refuge</v>
      </c>
    </row>
    <row r="874" spans="1:7" x14ac:dyDescent="0.25">
      <c r="A874" s="10" t="str">
        <f>Revenue!A875</f>
        <v>P0073</v>
      </c>
      <c r="B874" s="10" t="str">
        <f>Revenue!B875</f>
        <v>Oct</v>
      </c>
      <c r="C874" s="11" t="str">
        <f t="shared" si="61"/>
        <v>P0073|Oct</v>
      </c>
      <c r="D874" s="12">
        <f>Revenue!J875</f>
        <v>876.64980000000003</v>
      </c>
      <c r="E874" s="13">
        <f>_xlfn.XLOOKUP($C874,ExpensesTbl[Key],ExpensesTbl[Total Operating Expenses])</f>
        <v>599.19000000000028</v>
      </c>
      <c r="F874" s="13">
        <f t="shared" si="62"/>
        <v>277.45979999999975</v>
      </c>
      <c r="G874" s="11" t="str">
        <f>_xlfn.XLOOKUP($A874,PropertiesTbl[Property ID],PropertiesTbl[Property Name])</f>
        <v>Forest Refuge</v>
      </c>
    </row>
    <row r="875" spans="1:7" x14ac:dyDescent="0.25">
      <c r="A875" s="10" t="str">
        <f>Revenue!A876</f>
        <v>P0073</v>
      </c>
      <c r="B875" s="10" t="str">
        <f>Revenue!B876</f>
        <v>Nov</v>
      </c>
      <c r="C875" s="11" t="str">
        <f t="shared" si="61"/>
        <v>P0073|Nov</v>
      </c>
      <c r="D875" s="12">
        <f>Revenue!J876</f>
        <v>931.93979999999999</v>
      </c>
      <c r="E875" s="13">
        <f>_xlfn.XLOOKUP($C875,ExpensesTbl[Key],ExpensesTbl[Total Operating Expenses])</f>
        <v>567.3200000000005</v>
      </c>
      <c r="F875" s="13">
        <f t="shared" si="62"/>
        <v>364.61979999999949</v>
      </c>
      <c r="G875" s="11" t="str">
        <f>_xlfn.XLOOKUP($A875,PropertiesTbl[Property ID],PropertiesTbl[Property Name])</f>
        <v>Forest Refuge</v>
      </c>
    </row>
    <row r="876" spans="1:7" x14ac:dyDescent="0.25">
      <c r="A876" s="10" t="str">
        <f>Revenue!A877</f>
        <v>P0073</v>
      </c>
      <c r="B876" s="10" t="str">
        <f>Revenue!B877</f>
        <v>Dec</v>
      </c>
      <c r="C876" s="11" t="str">
        <f t="shared" si="61"/>
        <v>P0073|Dec</v>
      </c>
      <c r="D876" s="12">
        <f>Revenue!J877</f>
        <v>3205.8565000000003</v>
      </c>
      <c r="E876" s="13">
        <f>_xlfn.XLOOKUP($C876,ExpensesTbl[Key],ExpensesTbl[Total Operating Expenses])</f>
        <v>878.7099999999997</v>
      </c>
      <c r="F876" s="13">
        <f t="shared" si="62"/>
        <v>2327.1465000000007</v>
      </c>
      <c r="G876" s="11" t="str">
        <f>_xlfn.XLOOKUP($A876,PropertiesTbl[Property ID],PropertiesTbl[Property Name])</f>
        <v>Forest Refuge</v>
      </c>
    </row>
    <row r="877" spans="1:7" x14ac:dyDescent="0.25">
      <c r="A877" s="10" t="str">
        <f>Revenue!A878</f>
        <v>P0073</v>
      </c>
      <c r="B877" s="10" t="str">
        <f>Revenue!B878</f>
        <v>Jan</v>
      </c>
      <c r="C877" s="11" t="str">
        <f t="shared" si="61"/>
        <v>P0073|Jan</v>
      </c>
      <c r="D877" s="12">
        <f>Revenue!J878</f>
        <v>2638.1639999999998</v>
      </c>
      <c r="E877" s="13">
        <f>_xlfn.XLOOKUP($C877,ExpensesTbl[Key],ExpensesTbl[Total Operating Expenses])</f>
        <v>870.19000000000028</v>
      </c>
      <c r="F877" s="13">
        <f t="shared" si="62"/>
        <v>1767.9739999999995</v>
      </c>
      <c r="G877" s="11" t="str">
        <f>_xlfn.XLOOKUP($A877,PropertiesTbl[Property ID],PropertiesTbl[Property Name])</f>
        <v>Forest Refuge</v>
      </c>
    </row>
    <row r="878" spans="1:7" x14ac:dyDescent="0.25">
      <c r="A878" s="10" t="str">
        <f>Revenue!A879</f>
        <v>P0073</v>
      </c>
      <c r="B878" s="10" t="str">
        <f>Revenue!B879</f>
        <v>Feb</v>
      </c>
      <c r="C878" s="11" t="str">
        <f t="shared" si="61"/>
        <v>P0073|Feb</v>
      </c>
      <c r="D878" s="12">
        <f>Revenue!J879</f>
        <v>2039.3525999999999</v>
      </c>
      <c r="E878" s="13">
        <f>_xlfn.XLOOKUP($C878,ExpensesTbl[Key],ExpensesTbl[Total Operating Expenses])</f>
        <v>781.86000000000035</v>
      </c>
      <c r="F878" s="13">
        <f t="shared" si="62"/>
        <v>1257.4925999999996</v>
      </c>
      <c r="G878" s="11" t="str">
        <f>_xlfn.XLOOKUP($A878,PropertiesTbl[Property ID],PropertiesTbl[Property Name])</f>
        <v>Forest Refuge</v>
      </c>
    </row>
    <row r="879" spans="1:7" x14ac:dyDescent="0.25">
      <c r="A879" s="10" t="str">
        <f>Revenue!A880</f>
        <v>P0073</v>
      </c>
      <c r="B879" s="10" t="str">
        <f>Revenue!B880</f>
        <v>Mar</v>
      </c>
      <c r="C879" s="11" t="str">
        <f t="shared" si="61"/>
        <v>P0073|Mar</v>
      </c>
      <c r="D879" s="12">
        <f>Revenue!J880</f>
        <v>1685.3886</v>
      </c>
      <c r="E879" s="13">
        <f>_xlfn.XLOOKUP($C879,ExpensesTbl[Key],ExpensesTbl[Total Operating Expenses])</f>
        <v>686.55000000000007</v>
      </c>
      <c r="F879" s="13">
        <f t="shared" si="62"/>
        <v>998.83859999999993</v>
      </c>
      <c r="G879" s="11" t="str">
        <f>_xlfn.XLOOKUP($A879,PropertiesTbl[Property ID],PropertiesTbl[Property Name])</f>
        <v>Forest Refuge</v>
      </c>
    </row>
    <row r="880" spans="1:7" x14ac:dyDescent="0.25">
      <c r="A880" s="10" t="str">
        <f>Revenue!A881</f>
        <v>P0074</v>
      </c>
      <c r="B880" s="10" t="str">
        <f>Revenue!B881</f>
        <v>Apr</v>
      </c>
      <c r="C880" s="11" t="str">
        <f t="shared" si="61"/>
        <v>P0074|Apr</v>
      </c>
      <c r="D880" s="12">
        <f>Revenue!J881</f>
        <v>1244.2950000000001</v>
      </c>
      <c r="E880" s="13">
        <f>_xlfn.XLOOKUP($C880,ExpensesTbl[Key],ExpensesTbl[Total Operating Expenses])</f>
        <v>659.5699999999996</v>
      </c>
      <c r="F880" s="13">
        <f t="shared" si="62"/>
        <v>584.72500000000048</v>
      </c>
      <c r="G880" s="11" t="str">
        <f>_xlfn.XLOOKUP($A880,PropertiesTbl[Property ID],PropertiesTbl[Property Name])</f>
        <v>Aspen Hideaway</v>
      </c>
    </row>
    <row r="881" spans="1:7" x14ac:dyDescent="0.25">
      <c r="A881" s="10" t="str">
        <f>Revenue!A882</f>
        <v>P0074</v>
      </c>
      <c r="B881" s="10" t="str">
        <f>Revenue!B882</f>
        <v>May</v>
      </c>
      <c r="C881" s="11" t="str">
        <f t="shared" si="61"/>
        <v>P0074|May</v>
      </c>
      <c r="D881" s="12">
        <f>Revenue!J882</f>
        <v>1427.9548000000002</v>
      </c>
      <c r="E881" s="13">
        <f>_xlfn.XLOOKUP($C881,ExpensesTbl[Key],ExpensesTbl[Total Operating Expenses])</f>
        <v>966.43999999999983</v>
      </c>
      <c r="F881" s="13">
        <f t="shared" si="62"/>
        <v>461.51480000000038</v>
      </c>
      <c r="G881" s="11" t="str">
        <f>_xlfn.XLOOKUP($A881,PropertiesTbl[Property ID],PropertiesTbl[Property Name])</f>
        <v>Aspen Hideaway</v>
      </c>
    </row>
    <row r="882" spans="1:7" x14ac:dyDescent="0.25">
      <c r="A882" s="10" t="str">
        <f>Revenue!A883</f>
        <v>P0074</v>
      </c>
      <c r="B882" s="10" t="str">
        <f>Revenue!B883</f>
        <v>Jun</v>
      </c>
      <c r="C882" s="11" t="str">
        <f t="shared" si="61"/>
        <v>P0074|Jun</v>
      </c>
      <c r="D882" s="12">
        <f>Revenue!J883</f>
        <v>1465.0961000000002</v>
      </c>
      <c r="E882" s="13">
        <f>_xlfn.XLOOKUP($C882,ExpensesTbl[Key],ExpensesTbl[Total Operating Expenses])</f>
        <v>1062.0899999999997</v>
      </c>
      <c r="F882" s="13">
        <f t="shared" si="62"/>
        <v>403.00610000000052</v>
      </c>
      <c r="G882" s="11" t="str">
        <f>_xlfn.XLOOKUP($A882,PropertiesTbl[Property ID],PropertiesTbl[Property Name])</f>
        <v>Aspen Hideaway</v>
      </c>
    </row>
    <row r="883" spans="1:7" x14ac:dyDescent="0.25">
      <c r="A883" s="10" t="str">
        <f>Revenue!A884</f>
        <v>P0074</v>
      </c>
      <c r="B883" s="10" t="str">
        <f>Revenue!B884</f>
        <v>Jul</v>
      </c>
      <c r="C883" s="11" t="str">
        <f t="shared" si="61"/>
        <v>P0074|Jul</v>
      </c>
      <c r="D883" s="12">
        <f>Revenue!J884</f>
        <v>2623.4789999999998</v>
      </c>
      <c r="E883" s="13">
        <f>_xlfn.XLOOKUP($C883,ExpensesTbl[Key],ExpensesTbl[Total Operating Expenses])</f>
        <v>2010.6499999999999</v>
      </c>
      <c r="F883" s="13">
        <f t="shared" si="62"/>
        <v>612.82899999999995</v>
      </c>
      <c r="G883" s="11" t="str">
        <f>_xlfn.XLOOKUP($A883,PropertiesTbl[Property ID],PropertiesTbl[Property Name])</f>
        <v>Aspen Hideaway</v>
      </c>
    </row>
    <row r="884" spans="1:7" x14ac:dyDescent="0.25">
      <c r="A884" s="10" t="str">
        <f>Revenue!A885</f>
        <v>P0074</v>
      </c>
      <c r="B884" s="10" t="str">
        <f>Revenue!B885</f>
        <v>Aug</v>
      </c>
      <c r="C884" s="11" t="str">
        <f t="shared" si="61"/>
        <v>P0074|Aug</v>
      </c>
      <c r="D884" s="12">
        <f>Revenue!J885</f>
        <v>2519.6889999999999</v>
      </c>
      <c r="E884" s="13">
        <f>_xlfn.XLOOKUP($C884,ExpensesTbl[Key],ExpensesTbl[Total Operating Expenses])</f>
        <v>1894.7000000000003</v>
      </c>
      <c r="F884" s="13">
        <f t="shared" si="62"/>
        <v>624.98899999999958</v>
      </c>
      <c r="G884" s="11" t="str">
        <f>_xlfn.XLOOKUP($A884,PropertiesTbl[Property ID],PropertiesTbl[Property Name])</f>
        <v>Aspen Hideaway</v>
      </c>
    </row>
    <row r="885" spans="1:7" x14ac:dyDescent="0.25">
      <c r="A885" s="10" t="str">
        <f>Revenue!A886</f>
        <v>P0074</v>
      </c>
      <c r="B885" s="10" t="str">
        <f>Revenue!B886</f>
        <v>Sep</v>
      </c>
      <c r="C885" s="11" t="str">
        <f t="shared" si="61"/>
        <v>P0074|Sep</v>
      </c>
      <c r="D885" s="12">
        <f>Revenue!J886</f>
        <v>1474.8058000000001</v>
      </c>
      <c r="E885" s="13">
        <f>_xlfn.XLOOKUP($C885,ExpensesTbl[Key],ExpensesTbl[Total Operating Expenses])</f>
        <v>1089.8700000000001</v>
      </c>
      <c r="F885" s="13">
        <f t="shared" si="62"/>
        <v>384.93579999999997</v>
      </c>
      <c r="G885" s="11" t="str">
        <f>_xlfn.XLOOKUP($A885,PropertiesTbl[Property ID],PropertiesTbl[Property Name])</f>
        <v>Aspen Hideaway</v>
      </c>
    </row>
    <row r="886" spans="1:7" x14ac:dyDescent="0.25">
      <c r="A886" s="10" t="str">
        <f>Revenue!A887</f>
        <v>P0074</v>
      </c>
      <c r="B886" s="10" t="str">
        <f>Revenue!B887</f>
        <v>Oct</v>
      </c>
      <c r="C886" s="11" t="str">
        <f t="shared" si="61"/>
        <v>P0074|Oct</v>
      </c>
      <c r="D886" s="12">
        <f>Revenue!J887</f>
        <v>1454.5716</v>
      </c>
      <c r="E886" s="13">
        <f>_xlfn.XLOOKUP($C886,ExpensesTbl[Key],ExpensesTbl[Total Operating Expenses])</f>
        <v>757.24999999999955</v>
      </c>
      <c r="F886" s="13">
        <f t="shared" si="62"/>
        <v>697.32160000000044</v>
      </c>
      <c r="G886" s="11" t="str">
        <f>_xlfn.XLOOKUP($A886,PropertiesTbl[Property ID],PropertiesTbl[Property Name])</f>
        <v>Aspen Hideaway</v>
      </c>
    </row>
    <row r="887" spans="1:7" x14ac:dyDescent="0.25">
      <c r="A887" s="10" t="str">
        <f>Revenue!A888</f>
        <v>P0074</v>
      </c>
      <c r="B887" s="10" t="str">
        <f>Revenue!B888</f>
        <v>Nov</v>
      </c>
      <c r="C887" s="11" t="str">
        <f t="shared" si="61"/>
        <v>P0074|Nov</v>
      </c>
      <c r="D887" s="12">
        <f>Revenue!J888</f>
        <v>1518.3976</v>
      </c>
      <c r="E887" s="13">
        <f>_xlfn.XLOOKUP($C887,ExpensesTbl[Key],ExpensesTbl[Total Operating Expenses])</f>
        <v>722.63</v>
      </c>
      <c r="F887" s="13">
        <f t="shared" si="62"/>
        <v>795.76760000000002</v>
      </c>
      <c r="G887" s="11" t="str">
        <f>_xlfn.XLOOKUP($A887,PropertiesTbl[Property ID],PropertiesTbl[Property Name])</f>
        <v>Aspen Hideaway</v>
      </c>
    </row>
    <row r="888" spans="1:7" x14ac:dyDescent="0.25">
      <c r="A888" s="10" t="str">
        <f>Revenue!A889</f>
        <v>P0074</v>
      </c>
      <c r="B888" s="10" t="str">
        <f>Revenue!B889</f>
        <v>Dec</v>
      </c>
      <c r="C888" s="11" t="str">
        <f t="shared" si="61"/>
        <v>P0074|Dec</v>
      </c>
      <c r="D888" s="12">
        <f>Revenue!J889</f>
        <v>5595.1395000000002</v>
      </c>
      <c r="E888" s="13">
        <f>_xlfn.XLOOKUP($C888,ExpensesTbl[Key],ExpensesTbl[Total Operating Expenses])</f>
        <v>1176.45</v>
      </c>
      <c r="F888" s="13">
        <f t="shared" si="62"/>
        <v>4418.6895000000004</v>
      </c>
      <c r="G888" s="11" t="str">
        <f>_xlfn.XLOOKUP($A888,PropertiesTbl[Property ID],PropertiesTbl[Property Name])</f>
        <v>Aspen Hideaway</v>
      </c>
    </row>
    <row r="889" spans="1:7" x14ac:dyDescent="0.25">
      <c r="A889" s="10" t="str">
        <f>Revenue!A890</f>
        <v>P0074</v>
      </c>
      <c r="B889" s="10" t="str">
        <f>Revenue!B890</f>
        <v>Jan</v>
      </c>
      <c r="C889" s="11" t="str">
        <f t="shared" si="61"/>
        <v>P0074|Jan</v>
      </c>
      <c r="D889" s="12">
        <f>Revenue!J890</f>
        <v>4551.5851999999995</v>
      </c>
      <c r="E889" s="13">
        <f>_xlfn.XLOOKUP($C889,ExpensesTbl[Key],ExpensesTbl[Total Operating Expenses])</f>
        <v>1069.25</v>
      </c>
      <c r="F889" s="13">
        <f t="shared" si="62"/>
        <v>3482.3351999999995</v>
      </c>
      <c r="G889" s="11" t="str">
        <f>_xlfn.XLOOKUP($A889,PropertiesTbl[Property ID],PropertiesTbl[Property Name])</f>
        <v>Aspen Hideaway</v>
      </c>
    </row>
    <row r="890" spans="1:7" x14ac:dyDescent="0.25">
      <c r="A890" s="10" t="str">
        <f>Revenue!A891</f>
        <v>P0074</v>
      </c>
      <c r="B890" s="10" t="str">
        <f>Revenue!B891</f>
        <v>Feb</v>
      </c>
      <c r="C890" s="11" t="str">
        <f t="shared" si="61"/>
        <v>P0074|Feb</v>
      </c>
      <c r="D890" s="12">
        <f>Revenue!J891</f>
        <v>4094.4048000000003</v>
      </c>
      <c r="E890" s="13">
        <f>_xlfn.XLOOKUP($C890,ExpensesTbl[Key],ExpensesTbl[Total Operating Expenses])</f>
        <v>1328.6899999999998</v>
      </c>
      <c r="F890" s="13">
        <f t="shared" si="62"/>
        <v>2765.7148000000007</v>
      </c>
      <c r="G890" s="11" t="str">
        <f>_xlfn.XLOOKUP($A890,PropertiesTbl[Property ID],PropertiesTbl[Property Name])</f>
        <v>Aspen Hideaway</v>
      </c>
    </row>
    <row r="891" spans="1:7" x14ac:dyDescent="0.25">
      <c r="A891" s="10" t="str">
        <f>Revenue!A892</f>
        <v>P0074</v>
      </c>
      <c r="B891" s="10" t="str">
        <f>Revenue!B892</f>
        <v>Mar</v>
      </c>
      <c r="C891" s="11" t="str">
        <f t="shared" si="61"/>
        <v>P0074|Mar</v>
      </c>
      <c r="D891" s="12">
        <f>Revenue!J892</f>
        <v>3432.2447999999999</v>
      </c>
      <c r="E891" s="13">
        <f>_xlfn.XLOOKUP($C891,ExpensesTbl[Key],ExpensesTbl[Total Operating Expenses])</f>
        <v>972.46</v>
      </c>
      <c r="F891" s="13">
        <f t="shared" si="62"/>
        <v>2459.7847999999999</v>
      </c>
      <c r="G891" s="11" t="str">
        <f>_xlfn.XLOOKUP($A891,PropertiesTbl[Property ID],PropertiesTbl[Property Name])</f>
        <v>Aspen Hideaway</v>
      </c>
    </row>
    <row r="892" spans="1:7" x14ac:dyDescent="0.25">
      <c r="A892" s="10" t="str">
        <f>Revenue!A893</f>
        <v>P0075</v>
      </c>
      <c r="B892" s="10" t="str">
        <f>Revenue!B893</f>
        <v>Apr</v>
      </c>
      <c r="C892" s="11" t="str">
        <f t="shared" si="61"/>
        <v>P0075|Apr</v>
      </c>
      <c r="D892" s="12">
        <f>Revenue!J893</f>
        <v>1288.6869999999999</v>
      </c>
      <c r="E892" s="13">
        <f>_xlfn.XLOOKUP($C892,ExpensesTbl[Key],ExpensesTbl[Total Operating Expenses])</f>
        <v>760.48999999999967</v>
      </c>
      <c r="F892" s="13">
        <f t="shared" si="62"/>
        <v>528.19700000000023</v>
      </c>
      <c r="G892" s="11" t="str">
        <f>_xlfn.XLOOKUP($A892,PropertiesTbl[Property ID],PropertiesTbl[Property Name])</f>
        <v>Golden Nest</v>
      </c>
    </row>
    <row r="893" spans="1:7" x14ac:dyDescent="0.25">
      <c r="A893" s="10" t="str">
        <f>Revenue!A894</f>
        <v>P0075</v>
      </c>
      <c r="B893" s="10" t="str">
        <f>Revenue!B894</f>
        <v>May</v>
      </c>
      <c r="C893" s="11" t="str">
        <f t="shared" si="61"/>
        <v>P0075|May</v>
      </c>
      <c r="D893" s="12">
        <f>Revenue!J894</f>
        <v>1548.3172</v>
      </c>
      <c r="E893" s="13">
        <f>_xlfn.XLOOKUP($C893,ExpensesTbl[Key],ExpensesTbl[Total Operating Expenses])</f>
        <v>1205.3799999999997</v>
      </c>
      <c r="F893" s="13">
        <f t="shared" si="62"/>
        <v>342.9372000000003</v>
      </c>
      <c r="G893" s="11" t="str">
        <f>_xlfn.XLOOKUP($A893,PropertiesTbl[Property ID],PropertiesTbl[Property Name])</f>
        <v>Golden Nest</v>
      </c>
    </row>
    <row r="894" spans="1:7" x14ac:dyDescent="0.25">
      <c r="A894" s="10" t="str">
        <f>Revenue!A895</f>
        <v>P0075</v>
      </c>
      <c r="B894" s="10" t="str">
        <f>Revenue!B895</f>
        <v>Jun</v>
      </c>
      <c r="C894" s="11" t="str">
        <f t="shared" si="61"/>
        <v>P0075|Jun</v>
      </c>
      <c r="D894" s="12">
        <f>Revenue!J895</f>
        <v>1519.7410000000002</v>
      </c>
      <c r="E894" s="13">
        <f>_xlfn.XLOOKUP($C894,ExpensesTbl[Key],ExpensesTbl[Total Operating Expenses])</f>
        <v>1356.7099999999996</v>
      </c>
      <c r="F894" s="13">
        <f t="shared" si="62"/>
        <v>163.03100000000063</v>
      </c>
      <c r="G894" s="11" t="str">
        <f>_xlfn.XLOOKUP($A894,PropertiesTbl[Property ID],PropertiesTbl[Property Name])</f>
        <v>Golden Nest</v>
      </c>
    </row>
    <row r="895" spans="1:7" x14ac:dyDescent="0.25">
      <c r="A895" s="10" t="str">
        <f>Revenue!A896</f>
        <v>P0075</v>
      </c>
      <c r="B895" s="10" t="str">
        <f>Revenue!B896</f>
        <v>Jul</v>
      </c>
      <c r="C895" s="11" t="str">
        <f t="shared" si="61"/>
        <v>P0075|Jul</v>
      </c>
      <c r="D895" s="12">
        <f>Revenue!J896</f>
        <v>2522.9053000000004</v>
      </c>
      <c r="E895" s="13">
        <f>_xlfn.XLOOKUP($C895,ExpensesTbl[Key],ExpensesTbl[Total Operating Expenses])</f>
        <v>2459.2800000000002</v>
      </c>
      <c r="F895" s="13">
        <f t="shared" si="62"/>
        <v>63.625300000000152</v>
      </c>
      <c r="G895" s="11" t="str">
        <f>_xlfn.XLOOKUP($A895,PropertiesTbl[Property ID],PropertiesTbl[Property Name])</f>
        <v>Golden Nest</v>
      </c>
    </row>
    <row r="896" spans="1:7" x14ac:dyDescent="0.25">
      <c r="A896" s="10" t="str">
        <f>Revenue!A897</f>
        <v>P0075</v>
      </c>
      <c r="B896" s="10" t="str">
        <f>Revenue!B897</f>
        <v>Aug</v>
      </c>
      <c r="C896" s="11" t="str">
        <f t="shared" si="61"/>
        <v>P0075|Aug</v>
      </c>
      <c r="D896" s="12">
        <f>Revenue!J897</f>
        <v>2349.3528999999999</v>
      </c>
      <c r="E896" s="13">
        <f>_xlfn.XLOOKUP($C896,ExpensesTbl[Key],ExpensesTbl[Total Operating Expenses])</f>
        <v>2342.4500000000003</v>
      </c>
      <c r="F896" s="13">
        <f t="shared" si="62"/>
        <v>6.9028999999995904</v>
      </c>
      <c r="G896" s="11" t="str">
        <f>_xlfn.XLOOKUP($A896,PropertiesTbl[Property ID],PropertiesTbl[Property Name])</f>
        <v>Golden Nest</v>
      </c>
    </row>
    <row r="897" spans="1:7" x14ac:dyDescent="0.25">
      <c r="A897" s="10" t="str">
        <f>Revenue!A898</f>
        <v>P0075</v>
      </c>
      <c r="B897" s="10" t="str">
        <f>Revenue!B898</f>
        <v>Sep</v>
      </c>
      <c r="C897" s="11" t="str">
        <f t="shared" si="61"/>
        <v>P0075|Sep</v>
      </c>
      <c r="D897" s="12">
        <f>Revenue!J898</f>
        <v>1690.9654</v>
      </c>
      <c r="E897" s="13">
        <f>_xlfn.XLOOKUP($C897,ExpensesTbl[Key],ExpensesTbl[Total Operating Expenses])</f>
        <v>1036.3200000000002</v>
      </c>
      <c r="F897" s="13">
        <f t="shared" si="62"/>
        <v>654.64539999999988</v>
      </c>
      <c r="G897" s="11" t="str">
        <f>_xlfn.XLOOKUP($A897,PropertiesTbl[Property ID],PropertiesTbl[Property Name])</f>
        <v>Golden Nest</v>
      </c>
    </row>
    <row r="898" spans="1:7" x14ac:dyDescent="0.25">
      <c r="A898" s="10" t="str">
        <f>Revenue!A899</f>
        <v>P0075</v>
      </c>
      <c r="B898" s="10" t="str">
        <f>Revenue!B899</f>
        <v>Oct</v>
      </c>
      <c r="C898" s="11" t="str">
        <f t="shared" si="61"/>
        <v>P0075|Oct</v>
      </c>
      <c r="D898" s="12">
        <f>Revenue!J899</f>
        <v>1575.4384</v>
      </c>
      <c r="E898" s="13">
        <f>_xlfn.XLOOKUP($C898,ExpensesTbl[Key],ExpensesTbl[Total Operating Expenses])</f>
        <v>955.5599999999996</v>
      </c>
      <c r="F898" s="13">
        <f t="shared" si="62"/>
        <v>619.8784000000004</v>
      </c>
      <c r="G898" s="11" t="str">
        <f>_xlfn.XLOOKUP($A898,PropertiesTbl[Property ID],PropertiesTbl[Property Name])</f>
        <v>Golden Nest</v>
      </c>
    </row>
    <row r="899" spans="1:7" x14ac:dyDescent="0.25">
      <c r="A899" s="10" t="str">
        <f>Revenue!A900</f>
        <v>P0075</v>
      </c>
      <c r="B899" s="10" t="str">
        <f>Revenue!B900</f>
        <v>Nov</v>
      </c>
      <c r="C899" s="11" t="str">
        <f t="shared" si="61"/>
        <v>P0075|Nov</v>
      </c>
      <c r="D899" s="12">
        <f>Revenue!J900</f>
        <v>1583.0626</v>
      </c>
      <c r="E899" s="13">
        <f>_xlfn.XLOOKUP($C899,ExpensesTbl[Key],ExpensesTbl[Total Operating Expenses])</f>
        <v>860.33999999999958</v>
      </c>
      <c r="F899" s="13">
        <f t="shared" si="62"/>
        <v>722.7226000000004</v>
      </c>
      <c r="G899" s="11" t="str">
        <f>_xlfn.XLOOKUP($A899,PropertiesTbl[Property ID],PropertiesTbl[Property Name])</f>
        <v>Golden Nest</v>
      </c>
    </row>
    <row r="900" spans="1:7" x14ac:dyDescent="0.25">
      <c r="A900" s="10" t="str">
        <f>Revenue!A901</f>
        <v>P0075</v>
      </c>
      <c r="B900" s="10" t="str">
        <f>Revenue!B901</f>
        <v>Dec</v>
      </c>
      <c r="C900" s="11" t="str">
        <f t="shared" si="61"/>
        <v>P0075|Dec</v>
      </c>
      <c r="D900" s="12">
        <f>Revenue!J901</f>
        <v>5833.667199999999</v>
      </c>
      <c r="E900" s="13">
        <f>_xlfn.XLOOKUP($C900,ExpensesTbl[Key],ExpensesTbl[Total Operating Expenses])</f>
        <v>1442.3300000000056</v>
      </c>
      <c r="F900" s="13">
        <f t="shared" si="62"/>
        <v>4391.3371999999936</v>
      </c>
      <c r="G900" s="11" t="str">
        <f>_xlfn.XLOOKUP($A900,PropertiesTbl[Property ID],PropertiesTbl[Property Name])</f>
        <v>Golden Nest</v>
      </c>
    </row>
    <row r="901" spans="1:7" x14ac:dyDescent="0.25">
      <c r="A901" s="10" t="str">
        <f>Revenue!A902</f>
        <v>P0075</v>
      </c>
      <c r="B901" s="10" t="str">
        <f>Revenue!B902</f>
        <v>Jan</v>
      </c>
      <c r="C901" s="11" t="str">
        <f t="shared" ref="C901:C964" si="63">A901&amp;"|"&amp;B901</f>
        <v>P0075|Jan</v>
      </c>
      <c r="D901" s="12">
        <f>Revenue!J902</f>
        <v>4314.45</v>
      </c>
      <c r="E901" s="13">
        <f>_xlfn.XLOOKUP($C901,ExpensesTbl[Key],ExpensesTbl[Total Operating Expenses])</f>
        <v>1193.1499999999996</v>
      </c>
      <c r="F901" s="13">
        <f t="shared" ref="F901:F964" si="64">D901-E901</f>
        <v>3121.3</v>
      </c>
      <c r="G901" s="11" t="str">
        <f>_xlfn.XLOOKUP($A901,PropertiesTbl[Property ID],PropertiesTbl[Property Name])</f>
        <v>Golden Nest</v>
      </c>
    </row>
    <row r="902" spans="1:7" x14ac:dyDescent="0.25">
      <c r="A902" s="10" t="str">
        <f>Revenue!A903</f>
        <v>P0075</v>
      </c>
      <c r="B902" s="10" t="str">
        <f>Revenue!B903</f>
        <v>Feb</v>
      </c>
      <c r="C902" s="11" t="str">
        <f t="shared" si="63"/>
        <v>P0075|Feb</v>
      </c>
      <c r="D902" s="12">
        <f>Revenue!J903</f>
        <v>4034.1491000000005</v>
      </c>
      <c r="E902" s="13">
        <f>_xlfn.XLOOKUP($C902,ExpensesTbl[Key],ExpensesTbl[Total Operating Expenses])</f>
        <v>1169.6100000000004</v>
      </c>
      <c r="F902" s="13">
        <f t="shared" si="64"/>
        <v>2864.5391</v>
      </c>
      <c r="G902" s="11" t="str">
        <f>_xlfn.XLOOKUP($A902,PropertiesTbl[Property ID],PropertiesTbl[Property Name])</f>
        <v>Golden Nest</v>
      </c>
    </row>
    <row r="903" spans="1:7" x14ac:dyDescent="0.25">
      <c r="A903" s="10" t="str">
        <f>Revenue!A904</f>
        <v>P0075</v>
      </c>
      <c r="B903" s="10" t="str">
        <f>Revenue!B904</f>
        <v>Mar</v>
      </c>
      <c r="C903" s="11" t="str">
        <f t="shared" si="63"/>
        <v>P0075|Mar</v>
      </c>
      <c r="D903" s="12">
        <f>Revenue!J904</f>
        <v>3157.8494999999998</v>
      </c>
      <c r="E903" s="13">
        <f>_xlfn.XLOOKUP($C903,ExpensesTbl[Key],ExpensesTbl[Total Operating Expenses])</f>
        <v>1034.08</v>
      </c>
      <c r="F903" s="13">
        <f t="shared" si="64"/>
        <v>2123.7694999999999</v>
      </c>
      <c r="G903" s="11" t="str">
        <f>_xlfn.XLOOKUP($A903,PropertiesTbl[Property ID],PropertiesTbl[Property Name])</f>
        <v>Golden Nest</v>
      </c>
    </row>
    <row r="904" spans="1:7" x14ac:dyDescent="0.25">
      <c r="A904" s="10" t="str">
        <f>Revenue!A905</f>
        <v>P0076</v>
      </c>
      <c r="B904" s="10" t="str">
        <f>Revenue!B905</f>
        <v>Apr</v>
      </c>
      <c r="C904" s="11" t="str">
        <f t="shared" si="63"/>
        <v>P0076|Apr</v>
      </c>
      <c r="D904" s="12">
        <f>Revenue!J905</f>
        <v>1007.9544999999999</v>
      </c>
      <c r="E904" s="13">
        <f>_xlfn.XLOOKUP($C904,ExpensesTbl[Key],ExpensesTbl[Total Operating Expenses])</f>
        <v>631.03999999999985</v>
      </c>
      <c r="F904" s="13">
        <f t="shared" si="64"/>
        <v>376.91450000000009</v>
      </c>
      <c r="G904" s="11" t="str">
        <f>_xlfn.XLOOKUP($A904,PropertiesTbl[Property ID],PropertiesTbl[Property Name])</f>
        <v>Pine Hollow</v>
      </c>
    </row>
    <row r="905" spans="1:7" x14ac:dyDescent="0.25">
      <c r="A905" s="10" t="str">
        <f>Revenue!A906</f>
        <v>P0076</v>
      </c>
      <c r="B905" s="10" t="str">
        <f>Revenue!B906</f>
        <v>May</v>
      </c>
      <c r="C905" s="11" t="str">
        <f t="shared" si="63"/>
        <v>P0076|May</v>
      </c>
      <c r="D905" s="12">
        <f>Revenue!J906</f>
        <v>1029.5855000000001</v>
      </c>
      <c r="E905" s="13">
        <f>_xlfn.XLOOKUP($C905,ExpensesTbl[Key],ExpensesTbl[Total Operating Expenses])</f>
        <v>964.83999999999958</v>
      </c>
      <c r="F905" s="13">
        <f t="shared" si="64"/>
        <v>64.745500000000561</v>
      </c>
      <c r="G905" s="11" t="str">
        <f>_xlfn.XLOOKUP($A905,PropertiesTbl[Property ID],PropertiesTbl[Property Name])</f>
        <v>Pine Hollow</v>
      </c>
    </row>
    <row r="906" spans="1:7" x14ac:dyDescent="0.25">
      <c r="A906" s="10" t="str">
        <f>Revenue!A907</f>
        <v>P0076</v>
      </c>
      <c r="B906" s="10" t="str">
        <f>Revenue!B907</f>
        <v>Jun</v>
      </c>
      <c r="C906" s="11" t="str">
        <f t="shared" si="63"/>
        <v>P0076|Jun</v>
      </c>
      <c r="D906" s="12">
        <f>Revenue!J907</f>
        <v>1273.2785999999999</v>
      </c>
      <c r="E906" s="13">
        <f>_xlfn.XLOOKUP($C906,ExpensesTbl[Key],ExpensesTbl[Total Operating Expenses])</f>
        <v>1063.1599999999999</v>
      </c>
      <c r="F906" s="13">
        <f t="shared" si="64"/>
        <v>210.11860000000001</v>
      </c>
      <c r="G906" s="11" t="str">
        <f>_xlfn.XLOOKUP($A906,PropertiesTbl[Property ID],PropertiesTbl[Property Name])</f>
        <v>Pine Hollow</v>
      </c>
    </row>
    <row r="907" spans="1:7" x14ac:dyDescent="0.25">
      <c r="A907" s="10" t="str">
        <f>Revenue!A908</f>
        <v>P0076</v>
      </c>
      <c r="B907" s="10" t="str">
        <f>Revenue!B908</f>
        <v>Jul</v>
      </c>
      <c r="C907" s="11" t="str">
        <f t="shared" si="63"/>
        <v>P0076|Jul</v>
      </c>
      <c r="D907" s="12">
        <f>Revenue!J908</f>
        <v>1445.7446</v>
      </c>
      <c r="E907" s="13">
        <f>_xlfn.XLOOKUP($C907,ExpensesTbl[Key],ExpensesTbl[Total Operating Expenses])</f>
        <v>1911.3400000000001</v>
      </c>
      <c r="F907" s="13">
        <f t="shared" si="64"/>
        <v>-465.59540000000015</v>
      </c>
      <c r="G907" s="11" t="str">
        <f>_xlfn.XLOOKUP($A907,PropertiesTbl[Property ID],PropertiesTbl[Property Name])</f>
        <v>Pine Hollow</v>
      </c>
    </row>
    <row r="908" spans="1:7" x14ac:dyDescent="0.25">
      <c r="A908" s="10" t="str">
        <f>Revenue!A909</f>
        <v>P0076</v>
      </c>
      <c r="B908" s="10" t="str">
        <f>Revenue!B909</f>
        <v>Aug</v>
      </c>
      <c r="C908" s="11" t="str">
        <f t="shared" si="63"/>
        <v>P0076|Aug</v>
      </c>
      <c r="D908" s="12">
        <f>Revenue!J909</f>
        <v>1484.9908</v>
      </c>
      <c r="E908" s="13">
        <f>_xlfn.XLOOKUP($C908,ExpensesTbl[Key],ExpensesTbl[Total Operating Expenses])</f>
        <v>1788.2400000000005</v>
      </c>
      <c r="F908" s="13">
        <f t="shared" si="64"/>
        <v>-303.24920000000043</v>
      </c>
      <c r="G908" s="11" t="str">
        <f>_xlfn.XLOOKUP($A908,PropertiesTbl[Property ID],PropertiesTbl[Property Name])</f>
        <v>Pine Hollow</v>
      </c>
    </row>
    <row r="909" spans="1:7" x14ac:dyDescent="0.25">
      <c r="A909" s="10" t="str">
        <f>Revenue!A910</f>
        <v>P0076</v>
      </c>
      <c r="B909" s="10" t="str">
        <f>Revenue!B910</f>
        <v>Sep</v>
      </c>
      <c r="C909" s="11" t="str">
        <f t="shared" si="63"/>
        <v>P0076|Sep</v>
      </c>
      <c r="D909" s="12">
        <f>Revenue!J910</f>
        <v>1063.7294999999999</v>
      </c>
      <c r="E909" s="13">
        <f>_xlfn.XLOOKUP($C909,ExpensesTbl[Key],ExpensesTbl[Total Operating Expenses])</f>
        <v>846.56</v>
      </c>
      <c r="F909" s="13">
        <f t="shared" si="64"/>
        <v>217.16949999999997</v>
      </c>
      <c r="G909" s="11" t="str">
        <f>_xlfn.XLOOKUP($A909,PropertiesTbl[Property ID],PropertiesTbl[Property Name])</f>
        <v>Pine Hollow</v>
      </c>
    </row>
    <row r="910" spans="1:7" x14ac:dyDescent="0.25">
      <c r="A910" s="10" t="str">
        <f>Revenue!A911</f>
        <v>P0076</v>
      </c>
      <c r="B910" s="10" t="str">
        <f>Revenue!B911</f>
        <v>Oct</v>
      </c>
      <c r="C910" s="11" t="str">
        <f t="shared" si="63"/>
        <v>P0076|Oct</v>
      </c>
      <c r="D910" s="12">
        <f>Revenue!J911</f>
        <v>969.15449999999998</v>
      </c>
      <c r="E910" s="13">
        <f>_xlfn.XLOOKUP($C910,ExpensesTbl[Key],ExpensesTbl[Total Operating Expenses])</f>
        <v>789.21000000000049</v>
      </c>
      <c r="F910" s="13">
        <f t="shared" si="64"/>
        <v>179.94449999999949</v>
      </c>
      <c r="G910" s="11" t="str">
        <f>_xlfn.XLOOKUP($A910,PropertiesTbl[Property ID],PropertiesTbl[Property Name])</f>
        <v>Pine Hollow</v>
      </c>
    </row>
    <row r="911" spans="1:7" x14ac:dyDescent="0.25">
      <c r="A911" s="10" t="str">
        <f>Revenue!A912</f>
        <v>P0076</v>
      </c>
      <c r="B911" s="10" t="str">
        <f>Revenue!B912</f>
        <v>Nov</v>
      </c>
      <c r="C911" s="11" t="str">
        <f t="shared" si="63"/>
        <v>P0076|Nov</v>
      </c>
      <c r="D911" s="12">
        <f>Revenue!J912</f>
        <v>1024.7840000000001</v>
      </c>
      <c r="E911" s="13">
        <f>_xlfn.XLOOKUP($C911,ExpensesTbl[Key],ExpensesTbl[Total Operating Expenses])</f>
        <v>701.15999999999974</v>
      </c>
      <c r="F911" s="13">
        <f t="shared" si="64"/>
        <v>323.62400000000036</v>
      </c>
      <c r="G911" s="11" t="str">
        <f>_xlfn.XLOOKUP($A911,PropertiesTbl[Property ID],PropertiesTbl[Property Name])</f>
        <v>Pine Hollow</v>
      </c>
    </row>
    <row r="912" spans="1:7" x14ac:dyDescent="0.25">
      <c r="A912" s="10" t="str">
        <f>Revenue!A913</f>
        <v>P0076</v>
      </c>
      <c r="B912" s="10" t="str">
        <f>Revenue!B913</f>
        <v>Dec</v>
      </c>
      <c r="C912" s="11" t="str">
        <f t="shared" si="63"/>
        <v>P0076|Dec</v>
      </c>
      <c r="D912" s="12">
        <f>Revenue!J913</f>
        <v>3879.6468</v>
      </c>
      <c r="E912" s="13">
        <f>_xlfn.XLOOKUP($C912,ExpensesTbl[Key],ExpensesTbl[Total Operating Expenses])</f>
        <v>1079.6500000000001</v>
      </c>
      <c r="F912" s="13">
        <f t="shared" si="64"/>
        <v>2799.9967999999999</v>
      </c>
      <c r="G912" s="11" t="str">
        <f>_xlfn.XLOOKUP($A912,PropertiesTbl[Property ID],PropertiesTbl[Property Name])</f>
        <v>Pine Hollow</v>
      </c>
    </row>
    <row r="913" spans="1:7" x14ac:dyDescent="0.25">
      <c r="A913" s="10" t="str">
        <f>Revenue!A914</f>
        <v>P0076</v>
      </c>
      <c r="B913" s="10" t="str">
        <f>Revenue!B914</f>
        <v>Jan</v>
      </c>
      <c r="C913" s="11" t="str">
        <f t="shared" si="63"/>
        <v>P0076|Jan</v>
      </c>
      <c r="D913" s="12">
        <f>Revenue!J914</f>
        <v>3180.4909999999995</v>
      </c>
      <c r="E913" s="13">
        <f>_xlfn.XLOOKUP($C913,ExpensesTbl[Key],ExpensesTbl[Total Operating Expenses])</f>
        <v>979.24</v>
      </c>
      <c r="F913" s="13">
        <f t="shared" si="64"/>
        <v>2201.2509999999993</v>
      </c>
      <c r="G913" s="11" t="str">
        <f>_xlfn.XLOOKUP($A913,PropertiesTbl[Property ID],PropertiesTbl[Property Name])</f>
        <v>Pine Hollow</v>
      </c>
    </row>
    <row r="914" spans="1:7" x14ac:dyDescent="0.25">
      <c r="A914" s="10" t="str">
        <f>Revenue!A915</f>
        <v>P0076</v>
      </c>
      <c r="B914" s="10" t="str">
        <f>Revenue!B915</f>
        <v>Feb</v>
      </c>
      <c r="C914" s="11" t="str">
        <f t="shared" si="63"/>
        <v>P0076|Feb</v>
      </c>
      <c r="D914" s="12">
        <f>Revenue!J915</f>
        <v>2389.5440999999996</v>
      </c>
      <c r="E914" s="13">
        <f>_xlfn.XLOOKUP($C914,ExpensesTbl[Key],ExpensesTbl[Total Operating Expenses])</f>
        <v>883.81999999999948</v>
      </c>
      <c r="F914" s="13">
        <f t="shared" si="64"/>
        <v>1505.7241000000001</v>
      </c>
      <c r="G914" s="11" t="str">
        <f>_xlfn.XLOOKUP($A914,PropertiesTbl[Property ID],PropertiesTbl[Property Name])</f>
        <v>Pine Hollow</v>
      </c>
    </row>
    <row r="915" spans="1:7" x14ac:dyDescent="0.25">
      <c r="A915" s="10" t="str">
        <f>Revenue!A916</f>
        <v>P0076</v>
      </c>
      <c r="B915" s="10" t="str">
        <f>Revenue!B916</f>
        <v>Mar</v>
      </c>
      <c r="C915" s="11" t="str">
        <f t="shared" si="63"/>
        <v>P0076|Mar</v>
      </c>
      <c r="D915" s="12">
        <f>Revenue!J916</f>
        <v>2077.66</v>
      </c>
      <c r="E915" s="13">
        <f>_xlfn.XLOOKUP($C915,ExpensesTbl[Key],ExpensesTbl[Total Operating Expenses])</f>
        <v>886.3299999999997</v>
      </c>
      <c r="F915" s="13">
        <f t="shared" si="64"/>
        <v>1191.3300000000002</v>
      </c>
      <c r="G915" s="11" t="str">
        <f>_xlfn.XLOOKUP($A915,PropertiesTbl[Property ID],PropertiesTbl[Property Name])</f>
        <v>Pine Hollow</v>
      </c>
    </row>
    <row r="916" spans="1:7" x14ac:dyDescent="0.25">
      <c r="A916" s="10" t="str">
        <f>Revenue!A917</f>
        <v>P0077</v>
      </c>
      <c r="B916" s="10" t="str">
        <f>Revenue!B917</f>
        <v>Apr</v>
      </c>
      <c r="C916" s="11" t="str">
        <f t="shared" si="63"/>
        <v>P0077|Apr</v>
      </c>
      <c r="D916" s="12">
        <f>Revenue!J917</f>
        <v>904.45</v>
      </c>
      <c r="E916" s="13">
        <f>_xlfn.XLOOKUP($C916,ExpensesTbl[Key],ExpensesTbl[Total Operating Expenses])</f>
        <v>522.66000000000031</v>
      </c>
      <c r="F916" s="13">
        <f t="shared" si="64"/>
        <v>381.78999999999974</v>
      </c>
      <c r="G916" s="11" t="str">
        <f>_xlfn.XLOOKUP($A916,PropertiesTbl[Property ID],PropertiesTbl[Property Name])</f>
        <v>Cinder Den</v>
      </c>
    </row>
    <row r="917" spans="1:7" x14ac:dyDescent="0.25">
      <c r="A917" s="10" t="str">
        <f>Revenue!A918</f>
        <v>P0077</v>
      </c>
      <c r="B917" s="10" t="str">
        <f>Revenue!B918</f>
        <v>May</v>
      </c>
      <c r="C917" s="11" t="str">
        <f t="shared" si="63"/>
        <v>P0077|May</v>
      </c>
      <c r="D917" s="12">
        <f>Revenue!J918</f>
        <v>1018.0757999999998</v>
      </c>
      <c r="E917" s="13">
        <f>_xlfn.XLOOKUP($C917,ExpensesTbl[Key],ExpensesTbl[Total Operating Expenses])</f>
        <v>843.7</v>
      </c>
      <c r="F917" s="13">
        <f t="shared" si="64"/>
        <v>174.3757999999998</v>
      </c>
      <c r="G917" s="11" t="str">
        <f>_xlfn.XLOOKUP($A917,PropertiesTbl[Property ID],PropertiesTbl[Property Name])</f>
        <v>Cinder Den</v>
      </c>
    </row>
    <row r="918" spans="1:7" x14ac:dyDescent="0.25">
      <c r="A918" s="10" t="str">
        <f>Revenue!A919</f>
        <v>P0077</v>
      </c>
      <c r="B918" s="10" t="str">
        <f>Revenue!B919</f>
        <v>Jun</v>
      </c>
      <c r="C918" s="11" t="str">
        <f t="shared" si="63"/>
        <v>P0077|Jun</v>
      </c>
      <c r="D918" s="12">
        <f>Revenue!J919</f>
        <v>1196.3714999999997</v>
      </c>
      <c r="E918" s="13">
        <f>_xlfn.XLOOKUP($C918,ExpensesTbl[Key],ExpensesTbl[Total Operating Expenses])</f>
        <v>795.61999999999989</v>
      </c>
      <c r="F918" s="13">
        <f t="shared" si="64"/>
        <v>400.75149999999985</v>
      </c>
      <c r="G918" s="11" t="str">
        <f>_xlfn.XLOOKUP($A918,PropertiesTbl[Property ID],PropertiesTbl[Property Name])</f>
        <v>Cinder Den</v>
      </c>
    </row>
    <row r="919" spans="1:7" x14ac:dyDescent="0.25">
      <c r="A919" s="10" t="str">
        <f>Revenue!A920</f>
        <v>P0077</v>
      </c>
      <c r="B919" s="10" t="str">
        <f>Revenue!B920</f>
        <v>Jul</v>
      </c>
      <c r="C919" s="11" t="str">
        <f t="shared" si="63"/>
        <v>P0077|Jul</v>
      </c>
      <c r="D919" s="12">
        <f>Revenue!J920</f>
        <v>1728.2030999999999</v>
      </c>
      <c r="E919" s="13">
        <f>_xlfn.XLOOKUP($C919,ExpensesTbl[Key],ExpensesTbl[Total Operating Expenses])</f>
        <v>1361</v>
      </c>
      <c r="F919" s="13">
        <f t="shared" si="64"/>
        <v>367.20309999999995</v>
      </c>
      <c r="G919" s="11" t="str">
        <f>_xlfn.XLOOKUP($A919,PropertiesTbl[Property ID],PropertiesTbl[Property Name])</f>
        <v>Cinder Den</v>
      </c>
    </row>
    <row r="920" spans="1:7" x14ac:dyDescent="0.25">
      <c r="A920" s="10" t="str">
        <f>Revenue!A921</f>
        <v>P0077</v>
      </c>
      <c r="B920" s="10" t="str">
        <f>Revenue!B921</f>
        <v>Aug</v>
      </c>
      <c r="C920" s="11" t="str">
        <f t="shared" si="63"/>
        <v>P0077|Aug</v>
      </c>
      <c r="D920" s="12">
        <f>Revenue!J921</f>
        <v>1489.4376</v>
      </c>
      <c r="E920" s="13">
        <f>_xlfn.XLOOKUP($C920,ExpensesTbl[Key],ExpensesTbl[Total Operating Expenses])</f>
        <v>1305.4099999999999</v>
      </c>
      <c r="F920" s="13">
        <f t="shared" si="64"/>
        <v>184.02760000000012</v>
      </c>
      <c r="G920" s="11" t="str">
        <f>_xlfn.XLOOKUP($A920,PropertiesTbl[Property ID],PropertiesTbl[Property Name])</f>
        <v>Cinder Den</v>
      </c>
    </row>
    <row r="921" spans="1:7" x14ac:dyDescent="0.25">
      <c r="A921" s="10" t="str">
        <f>Revenue!A922</f>
        <v>P0077</v>
      </c>
      <c r="B921" s="10" t="str">
        <f>Revenue!B922</f>
        <v>Sep</v>
      </c>
      <c r="C921" s="11" t="str">
        <f t="shared" si="63"/>
        <v>P0077|Sep</v>
      </c>
      <c r="D921" s="12">
        <f>Revenue!J922</f>
        <v>1121.3807999999999</v>
      </c>
      <c r="E921" s="13">
        <f>_xlfn.XLOOKUP($C921,ExpensesTbl[Key],ExpensesTbl[Total Operating Expenses])</f>
        <v>671.17999999999984</v>
      </c>
      <c r="F921" s="13">
        <f t="shared" si="64"/>
        <v>450.20080000000007</v>
      </c>
      <c r="G921" s="11" t="str">
        <f>_xlfn.XLOOKUP($A921,PropertiesTbl[Property ID],PropertiesTbl[Property Name])</f>
        <v>Cinder Den</v>
      </c>
    </row>
    <row r="922" spans="1:7" x14ac:dyDescent="0.25">
      <c r="A922" s="10" t="str">
        <f>Revenue!A923</f>
        <v>P0077</v>
      </c>
      <c r="B922" s="10" t="str">
        <f>Revenue!B923</f>
        <v>Oct</v>
      </c>
      <c r="C922" s="11" t="str">
        <f t="shared" si="63"/>
        <v>P0077|Oct</v>
      </c>
      <c r="D922" s="12">
        <f>Revenue!J923</f>
        <v>1017.6102000000001</v>
      </c>
      <c r="E922" s="13">
        <f>_xlfn.XLOOKUP($C922,ExpensesTbl[Key],ExpensesTbl[Total Operating Expenses])</f>
        <v>606.35000000000014</v>
      </c>
      <c r="F922" s="13">
        <f t="shared" si="64"/>
        <v>411.26019999999994</v>
      </c>
      <c r="G922" s="11" t="str">
        <f>_xlfn.XLOOKUP($A922,PropertiesTbl[Property ID],PropertiesTbl[Property Name])</f>
        <v>Cinder Den</v>
      </c>
    </row>
    <row r="923" spans="1:7" x14ac:dyDescent="0.25">
      <c r="A923" s="10" t="str">
        <f>Revenue!A924</f>
        <v>P0077</v>
      </c>
      <c r="B923" s="10" t="str">
        <f>Revenue!B924</f>
        <v>Nov</v>
      </c>
      <c r="C923" s="11" t="str">
        <f t="shared" si="63"/>
        <v>P0077|Nov</v>
      </c>
      <c r="D923" s="12">
        <f>Revenue!J924</f>
        <v>956.97550000000012</v>
      </c>
      <c r="E923" s="13">
        <f>_xlfn.XLOOKUP($C923,ExpensesTbl[Key],ExpensesTbl[Total Operating Expenses])</f>
        <v>584.01999999999907</v>
      </c>
      <c r="F923" s="13">
        <f t="shared" si="64"/>
        <v>372.95550000000105</v>
      </c>
      <c r="G923" s="11" t="str">
        <f>_xlfn.XLOOKUP($A923,PropertiesTbl[Property ID],PropertiesTbl[Property Name])</f>
        <v>Cinder Den</v>
      </c>
    </row>
    <row r="924" spans="1:7" x14ac:dyDescent="0.25">
      <c r="A924" s="10" t="str">
        <f>Revenue!A925</f>
        <v>P0077</v>
      </c>
      <c r="B924" s="10" t="str">
        <f>Revenue!B925</f>
        <v>Dec</v>
      </c>
      <c r="C924" s="11" t="str">
        <f t="shared" si="63"/>
        <v>P0077|Dec</v>
      </c>
      <c r="D924" s="12">
        <f>Revenue!J925</f>
        <v>4155.0111999999999</v>
      </c>
      <c r="E924" s="13">
        <f>_xlfn.XLOOKUP($C924,ExpensesTbl[Key],ExpensesTbl[Total Operating Expenses])</f>
        <v>894.9400000000004</v>
      </c>
      <c r="F924" s="13">
        <f t="shared" si="64"/>
        <v>3260.0711999999994</v>
      </c>
      <c r="G924" s="11" t="str">
        <f>_xlfn.XLOOKUP($A924,PropertiesTbl[Property ID],PropertiesTbl[Property Name])</f>
        <v>Cinder Den</v>
      </c>
    </row>
    <row r="925" spans="1:7" x14ac:dyDescent="0.25">
      <c r="A925" s="10" t="str">
        <f>Revenue!A926</f>
        <v>P0077</v>
      </c>
      <c r="B925" s="10" t="str">
        <f>Revenue!B926</f>
        <v>Jan</v>
      </c>
      <c r="C925" s="11" t="str">
        <f t="shared" si="63"/>
        <v>P0077|Jan</v>
      </c>
      <c r="D925" s="12">
        <f>Revenue!J926</f>
        <v>3239.7192</v>
      </c>
      <c r="E925" s="13">
        <f>_xlfn.XLOOKUP($C925,ExpensesTbl[Key],ExpensesTbl[Total Operating Expenses])</f>
        <v>883.48000000000013</v>
      </c>
      <c r="F925" s="13">
        <f t="shared" si="64"/>
        <v>2356.2392</v>
      </c>
      <c r="G925" s="11" t="str">
        <f>_xlfn.XLOOKUP($A925,PropertiesTbl[Property ID],PropertiesTbl[Property Name])</f>
        <v>Cinder Den</v>
      </c>
    </row>
    <row r="926" spans="1:7" x14ac:dyDescent="0.25">
      <c r="A926" s="10" t="str">
        <f>Revenue!A927</f>
        <v>P0077</v>
      </c>
      <c r="B926" s="10" t="str">
        <f>Revenue!B927</f>
        <v>Feb</v>
      </c>
      <c r="C926" s="11" t="str">
        <f t="shared" si="63"/>
        <v>P0077|Feb</v>
      </c>
      <c r="D926" s="12">
        <f>Revenue!J927</f>
        <v>2530.386</v>
      </c>
      <c r="E926" s="13">
        <f>_xlfn.XLOOKUP($C926,ExpensesTbl[Key],ExpensesTbl[Total Operating Expenses])</f>
        <v>794.8300000000005</v>
      </c>
      <c r="F926" s="13">
        <f t="shared" si="64"/>
        <v>1735.5559999999996</v>
      </c>
      <c r="G926" s="11" t="str">
        <f>_xlfn.XLOOKUP($A926,PropertiesTbl[Property ID],PropertiesTbl[Property Name])</f>
        <v>Cinder Den</v>
      </c>
    </row>
    <row r="927" spans="1:7" x14ac:dyDescent="0.25">
      <c r="A927" s="10" t="str">
        <f>Revenue!A928</f>
        <v>P0077</v>
      </c>
      <c r="B927" s="10" t="str">
        <f>Revenue!B928</f>
        <v>Mar</v>
      </c>
      <c r="C927" s="11" t="str">
        <f t="shared" si="63"/>
        <v>P0077|Mar</v>
      </c>
      <c r="D927" s="12">
        <f>Revenue!J928</f>
        <v>1943.1854999999998</v>
      </c>
      <c r="E927" s="13">
        <f>_xlfn.XLOOKUP($C927,ExpensesTbl[Key],ExpensesTbl[Total Operating Expenses])</f>
        <v>680.37000000000012</v>
      </c>
      <c r="F927" s="13">
        <f t="shared" si="64"/>
        <v>1262.8154999999997</v>
      </c>
      <c r="G927" s="11" t="str">
        <f>_xlfn.XLOOKUP($A927,PropertiesTbl[Property ID],PropertiesTbl[Property Name])</f>
        <v>Cinder Den</v>
      </c>
    </row>
    <row r="928" spans="1:7" x14ac:dyDescent="0.25">
      <c r="A928" s="10" t="str">
        <f>Revenue!A929</f>
        <v>P0078</v>
      </c>
      <c r="B928" s="10" t="str">
        <f>Revenue!B929</f>
        <v>Apr</v>
      </c>
      <c r="C928" s="11" t="str">
        <f t="shared" si="63"/>
        <v>P0078|Apr</v>
      </c>
      <c r="D928" s="12">
        <f>Revenue!J929</f>
        <v>708.31599999999992</v>
      </c>
      <c r="E928" s="13">
        <f>_xlfn.XLOOKUP($C928,ExpensesTbl[Key],ExpensesTbl[Total Operating Expenses])</f>
        <v>525.61000000000013</v>
      </c>
      <c r="F928" s="13">
        <f t="shared" si="64"/>
        <v>182.70599999999979</v>
      </c>
      <c r="G928" s="11" t="str">
        <f>_xlfn.XLOOKUP($A928,PropertiesTbl[Property ID],PropertiesTbl[Property Name])</f>
        <v>Summit Cottage</v>
      </c>
    </row>
    <row r="929" spans="1:7" x14ac:dyDescent="0.25">
      <c r="A929" s="10" t="str">
        <f>Revenue!A930</f>
        <v>P0078</v>
      </c>
      <c r="B929" s="10" t="str">
        <f>Revenue!B930</f>
        <v>May</v>
      </c>
      <c r="C929" s="11" t="str">
        <f t="shared" si="63"/>
        <v>P0078|May</v>
      </c>
      <c r="D929" s="12">
        <f>Revenue!J930</f>
        <v>754.5462</v>
      </c>
      <c r="E929" s="13">
        <f>_xlfn.XLOOKUP($C929,ExpensesTbl[Key],ExpensesTbl[Total Operating Expenses])</f>
        <v>734.79000000000042</v>
      </c>
      <c r="F929" s="13">
        <f t="shared" si="64"/>
        <v>19.756199999999581</v>
      </c>
      <c r="G929" s="11" t="str">
        <f>_xlfn.XLOOKUP($A929,PropertiesTbl[Property ID],PropertiesTbl[Property Name])</f>
        <v>Summit Cottage</v>
      </c>
    </row>
    <row r="930" spans="1:7" x14ac:dyDescent="0.25">
      <c r="A930" s="10" t="str">
        <f>Revenue!A931</f>
        <v>P0078</v>
      </c>
      <c r="B930" s="10" t="str">
        <f>Revenue!B931</f>
        <v>Jun</v>
      </c>
      <c r="C930" s="11" t="str">
        <f t="shared" si="63"/>
        <v>P0078|Jun</v>
      </c>
      <c r="D930" s="12">
        <f>Revenue!J931</f>
        <v>823.33860000000004</v>
      </c>
      <c r="E930" s="13">
        <f>_xlfn.XLOOKUP($C930,ExpensesTbl[Key],ExpensesTbl[Total Operating Expenses])</f>
        <v>810.85</v>
      </c>
      <c r="F930" s="13">
        <f t="shared" si="64"/>
        <v>12.488600000000019</v>
      </c>
      <c r="G930" s="11" t="str">
        <f>_xlfn.XLOOKUP($A930,PropertiesTbl[Property ID],PropertiesTbl[Property Name])</f>
        <v>Summit Cottage</v>
      </c>
    </row>
    <row r="931" spans="1:7" x14ac:dyDescent="0.25">
      <c r="A931" s="10" t="str">
        <f>Revenue!A932</f>
        <v>P0078</v>
      </c>
      <c r="B931" s="10" t="str">
        <f>Revenue!B932</f>
        <v>Jul</v>
      </c>
      <c r="C931" s="11" t="str">
        <f t="shared" si="63"/>
        <v>P0078|Jul</v>
      </c>
      <c r="D931" s="12">
        <f>Revenue!J932</f>
        <v>1236.8787</v>
      </c>
      <c r="E931" s="13">
        <f>_xlfn.XLOOKUP($C931,ExpensesTbl[Key],ExpensesTbl[Total Operating Expenses])</f>
        <v>1388.3300000000004</v>
      </c>
      <c r="F931" s="13">
        <f t="shared" si="64"/>
        <v>-151.4513000000004</v>
      </c>
      <c r="G931" s="11" t="str">
        <f>_xlfn.XLOOKUP($A931,PropertiesTbl[Property ID],PropertiesTbl[Property Name])</f>
        <v>Summit Cottage</v>
      </c>
    </row>
    <row r="932" spans="1:7" x14ac:dyDescent="0.25">
      <c r="A932" s="10" t="str">
        <f>Revenue!A933</f>
        <v>P0078</v>
      </c>
      <c r="B932" s="10" t="str">
        <f>Revenue!B933</f>
        <v>Aug</v>
      </c>
      <c r="C932" s="11" t="str">
        <f t="shared" si="63"/>
        <v>P0078|Aug</v>
      </c>
      <c r="D932" s="12">
        <f>Revenue!J933</f>
        <v>1142.0999999999999</v>
      </c>
      <c r="E932" s="13">
        <f>_xlfn.XLOOKUP($C932,ExpensesTbl[Key],ExpensesTbl[Total Operating Expenses])</f>
        <v>1279.2699999999995</v>
      </c>
      <c r="F932" s="13">
        <f t="shared" si="64"/>
        <v>-137.16999999999962</v>
      </c>
      <c r="G932" s="11" t="str">
        <f>_xlfn.XLOOKUP($A932,PropertiesTbl[Property ID],PropertiesTbl[Property Name])</f>
        <v>Summit Cottage</v>
      </c>
    </row>
    <row r="933" spans="1:7" x14ac:dyDescent="0.25">
      <c r="A933" s="10" t="str">
        <f>Revenue!A934</f>
        <v>P0078</v>
      </c>
      <c r="B933" s="10" t="str">
        <f>Revenue!B934</f>
        <v>Sep</v>
      </c>
      <c r="C933" s="11" t="str">
        <f t="shared" si="63"/>
        <v>P0078|Sep</v>
      </c>
      <c r="D933" s="12">
        <f>Revenue!J934</f>
        <v>936.654</v>
      </c>
      <c r="E933" s="13">
        <f>_xlfn.XLOOKUP($C933,ExpensesTbl[Key],ExpensesTbl[Total Operating Expenses])</f>
        <v>645.12000000000057</v>
      </c>
      <c r="F933" s="13">
        <f t="shared" si="64"/>
        <v>291.53399999999942</v>
      </c>
      <c r="G933" s="11" t="str">
        <f>_xlfn.XLOOKUP($A933,PropertiesTbl[Property ID],PropertiesTbl[Property Name])</f>
        <v>Summit Cottage</v>
      </c>
    </row>
    <row r="934" spans="1:7" x14ac:dyDescent="0.25">
      <c r="A934" s="10" t="str">
        <f>Revenue!A935</f>
        <v>P0078</v>
      </c>
      <c r="B934" s="10" t="str">
        <f>Revenue!B935</f>
        <v>Oct</v>
      </c>
      <c r="C934" s="11" t="str">
        <f t="shared" si="63"/>
        <v>P0078|Oct</v>
      </c>
      <c r="D934" s="12">
        <f>Revenue!J935</f>
        <v>788.58349999999996</v>
      </c>
      <c r="E934" s="13">
        <f>_xlfn.XLOOKUP($C934,ExpensesTbl[Key],ExpensesTbl[Total Operating Expenses])</f>
        <v>581.76000000000045</v>
      </c>
      <c r="F934" s="13">
        <f t="shared" si="64"/>
        <v>206.82349999999951</v>
      </c>
      <c r="G934" s="11" t="str">
        <f>_xlfn.XLOOKUP($A934,PropertiesTbl[Property ID],PropertiesTbl[Property Name])</f>
        <v>Summit Cottage</v>
      </c>
    </row>
    <row r="935" spans="1:7" x14ac:dyDescent="0.25">
      <c r="A935" s="10" t="str">
        <f>Revenue!A936</f>
        <v>P0078</v>
      </c>
      <c r="B935" s="10" t="str">
        <f>Revenue!B936</f>
        <v>Nov</v>
      </c>
      <c r="C935" s="11" t="str">
        <f t="shared" si="63"/>
        <v>P0078|Nov</v>
      </c>
      <c r="D935" s="12">
        <f>Revenue!J936</f>
        <v>849.93599999999992</v>
      </c>
      <c r="E935" s="13">
        <f>_xlfn.XLOOKUP($C935,ExpensesTbl[Key],ExpensesTbl[Total Operating Expenses])</f>
        <v>579.47000000000014</v>
      </c>
      <c r="F935" s="13">
        <f t="shared" si="64"/>
        <v>270.46599999999978</v>
      </c>
      <c r="G935" s="11" t="str">
        <f>_xlfn.XLOOKUP($A935,PropertiesTbl[Property ID],PropertiesTbl[Property Name])</f>
        <v>Summit Cottage</v>
      </c>
    </row>
    <row r="936" spans="1:7" x14ac:dyDescent="0.25">
      <c r="A936" s="10" t="str">
        <f>Revenue!A937</f>
        <v>P0078</v>
      </c>
      <c r="B936" s="10" t="str">
        <f>Revenue!B937</f>
        <v>Dec</v>
      </c>
      <c r="C936" s="11" t="str">
        <f t="shared" si="63"/>
        <v>P0078|Dec</v>
      </c>
      <c r="D936" s="12">
        <f>Revenue!J937</f>
        <v>2718.5285000000003</v>
      </c>
      <c r="E936" s="13">
        <f>_xlfn.XLOOKUP($C936,ExpensesTbl[Key],ExpensesTbl[Total Operating Expenses])</f>
        <v>886.33999999999969</v>
      </c>
      <c r="F936" s="13">
        <f t="shared" si="64"/>
        <v>1832.1885000000007</v>
      </c>
      <c r="G936" s="11" t="str">
        <f>_xlfn.XLOOKUP($A936,PropertiesTbl[Property ID],PropertiesTbl[Property Name])</f>
        <v>Summit Cottage</v>
      </c>
    </row>
    <row r="937" spans="1:7" x14ac:dyDescent="0.25">
      <c r="A937" s="10" t="str">
        <f>Revenue!A938</f>
        <v>P0078</v>
      </c>
      <c r="B937" s="10" t="str">
        <f>Revenue!B938</f>
        <v>Jan</v>
      </c>
      <c r="C937" s="11" t="str">
        <f t="shared" si="63"/>
        <v>P0078|Jan</v>
      </c>
      <c r="D937" s="12">
        <f>Revenue!J938</f>
        <v>2372.5379000000003</v>
      </c>
      <c r="E937" s="13">
        <f>_xlfn.XLOOKUP($C937,ExpensesTbl[Key],ExpensesTbl[Total Operating Expenses])</f>
        <v>774.83</v>
      </c>
      <c r="F937" s="13">
        <f t="shared" si="64"/>
        <v>1597.7079000000003</v>
      </c>
      <c r="G937" s="11" t="str">
        <f>_xlfn.XLOOKUP($A937,PropertiesTbl[Property ID],PropertiesTbl[Property Name])</f>
        <v>Summit Cottage</v>
      </c>
    </row>
    <row r="938" spans="1:7" x14ac:dyDescent="0.25">
      <c r="A938" s="10" t="str">
        <f>Revenue!A939</f>
        <v>P0078</v>
      </c>
      <c r="B938" s="10" t="str">
        <f>Revenue!B939</f>
        <v>Feb</v>
      </c>
      <c r="C938" s="11" t="str">
        <f t="shared" si="63"/>
        <v>P0078|Feb</v>
      </c>
      <c r="D938" s="12">
        <f>Revenue!J939</f>
        <v>1881.3396</v>
      </c>
      <c r="E938" s="13">
        <f>_xlfn.XLOOKUP($C938,ExpensesTbl[Key],ExpensesTbl[Total Operating Expenses])</f>
        <v>795.97000000000025</v>
      </c>
      <c r="F938" s="13">
        <f t="shared" si="64"/>
        <v>1085.3695999999998</v>
      </c>
      <c r="G938" s="11" t="str">
        <f>_xlfn.XLOOKUP($A938,PropertiesTbl[Property ID],PropertiesTbl[Property Name])</f>
        <v>Summit Cottage</v>
      </c>
    </row>
    <row r="939" spans="1:7" x14ac:dyDescent="0.25">
      <c r="A939" s="10" t="str">
        <f>Revenue!A940</f>
        <v>P0078</v>
      </c>
      <c r="B939" s="10" t="str">
        <f>Revenue!B940</f>
        <v>Mar</v>
      </c>
      <c r="C939" s="11" t="str">
        <f t="shared" si="63"/>
        <v>P0078|Mar</v>
      </c>
      <c r="D939" s="12">
        <f>Revenue!J940</f>
        <v>1917.3460000000002</v>
      </c>
      <c r="E939" s="13">
        <f>_xlfn.XLOOKUP($C939,ExpensesTbl[Key],ExpensesTbl[Total Operating Expenses])</f>
        <v>780.84999999999991</v>
      </c>
      <c r="F939" s="13">
        <f t="shared" si="64"/>
        <v>1136.4960000000003</v>
      </c>
      <c r="G939" s="11" t="str">
        <f>_xlfn.XLOOKUP($A939,PropertiesTbl[Property ID],PropertiesTbl[Property Name])</f>
        <v>Summit Cottage</v>
      </c>
    </row>
    <row r="940" spans="1:7" x14ac:dyDescent="0.25">
      <c r="A940" s="10" t="str">
        <f>Revenue!A941</f>
        <v>P0079</v>
      </c>
      <c r="B940" s="10" t="str">
        <f>Revenue!B941</f>
        <v>Apr</v>
      </c>
      <c r="C940" s="11" t="str">
        <f t="shared" si="63"/>
        <v>P0079|Apr</v>
      </c>
      <c r="D940" s="12">
        <f>Revenue!J941</f>
        <v>838.39300000000003</v>
      </c>
      <c r="E940" s="13">
        <f>_xlfn.XLOOKUP($C940,ExpensesTbl[Key],ExpensesTbl[Total Operating Expenses])</f>
        <v>512.95000000000027</v>
      </c>
      <c r="F940" s="13">
        <f t="shared" si="64"/>
        <v>325.44299999999976</v>
      </c>
      <c r="G940" s="11" t="str">
        <f>_xlfn.XLOOKUP($A940,PropertiesTbl[Property ID],PropertiesTbl[Property Name])</f>
        <v>Mountain Retreat</v>
      </c>
    </row>
    <row r="941" spans="1:7" x14ac:dyDescent="0.25">
      <c r="A941" s="10" t="str">
        <f>Revenue!A942</f>
        <v>P0079</v>
      </c>
      <c r="B941" s="10" t="str">
        <f>Revenue!B942</f>
        <v>May</v>
      </c>
      <c r="C941" s="11" t="str">
        <f t="shared" si="63"/>
        <v>P0079|May</v>
      </c>
      <c r="D941" s="12">
        <f>Revenue!J942</f>
        <v>1065.2566000000002</v>
      </c>
      <c r="E941" s="13">
        <f>_xlfn.XLOOKUP($C941,ExpensesTbl[Key],ExpensesTbl[Total Operating Expenses])</f>
        <v>742.84999999999991</v>
      </c>
      <c r="F941" s="13">
        <f t="shared" si="64"/>
        <v>322.40660000000025</v>
      </c>
      <c r="G941" s="11" t="str">
        <f>_xlfn.XLOOKUP($A941,PropertiesTbl[Property ID],PropertiesTbl[Property Name])</f>
        <v>Mountain Retreat</v>
      </c>
    </row>
    <row r="942" spans="1:7" x14ac:dyDescent="0.25">
      <c r="A942" s="10" t="str">
        <f>Revenue!A943</f>
        <v>P0079</v>
      </c>
      <c r="B942" s="10" t="str">
        <f>Revenue!B943</f>
        <v>Jun</v>
      </c>
      <c r="C942" s="11" t="str">
        <f t="shared" si="63"/>
        <v>P0079|Jun</v>
      </c>
      <c r="D942" s="12">
        <f>Revenue!J943</f>
        <v>1207.0997</v>
      </c>
      <c r="E942" s="13">
        <f>_xlfn.XLOOKUP($C942,ExpensesTbl[Key],ExpensesTbl[Total Operating Expenses])</f>
        <v>811.42000000000019</v>
      </c>
      <c r="F942" s="13">
        <f t="shared" si="64"/>
        <v>395.6796999999998</v>
      </c>
      <c r="G942" s="11" t="str">
        <f>_xlfn.XLOOKUP($A942,PropertiesTbl[Property ID],PropertiesTbl[Property Name])</f>
        <v>Mountain Retreat</v>
      </c>
    </row>
    <row r="943" spans="1:7" x14ac:dyDescent="0.25">
      <c r="A943" s="10" t="str">
        <f>Revenue!A944</f>
        <v>P0079</v>
      </c>
      <c r="B943" s="10" t="str">
        <f>Revenue!B944</f>
        <v>Jul</v>
      </c>
      <c r="C943" s="11" t="str">
        <f t="shared" si="63"/>
        <v>P0079|Jul</v>
      </c>
      <c r="D943" s="12">
        <f>Revenue!J944</f>
        <v>1659.2360999999999</v>
      </c>
      <c r="E943" s="13">
        <f>_xlfn.XLOOKUP($C943,ExpensesTbl[Key],ExpensesTbl[Total Operating Expenses])</f>
        <v>1368.4099999999999</v>
      </c>
      <c r="F943" s="13">
        <f t="shared" si="64"/>
        <v>290.8261</v>
      </c>
      <c r="G943" s="11" t="str">
        <f>_xlfn.XLOOKUP($A943,PropertiesTbl[Property ID],PropertiesTbl[Property Name])</f>
        <v>Mountain Retreat</v>
      </c>
    </row>
    <row r="944" spans="1:7" x14ac:dyDescent="0.25">
      <c r="A944" s="10" t="str">
        <f>Revenue!A945</f>
        <v>P0079</v>
      </c>
      <c r="B944" s="10" t="str">
        <f>Revenue!B945</f>
        <v>Aug</v>
      </c>
      <c r="C944" s="11" t="str">
        <f t="shared" si="63"/>
        <v>P0079|Aug</v>
      </c>
      <c r="D944" s="12">
        <f>Revenue!J945</f>
        <v>1656.2678999999998</v>
      </c>
      <c r="E944" s="13">
        <f>_xlfn.XLOOKUP($C944,ExpensesTbl[Key],ExpensesTbl[Total Operating Expenses])</f>
        <v>1295.4900000000002</v>
      </c>
      <c r="F944" s="13">
        <f t="shared" si="64"/>
        <v>360.77789999999959</v>
      </c>
      <c r="G944" s="11" t="str">
        <f>_xlfn.XLOOKUP($A944,PropertiesTbl[Property ID],PropertiesTbl[Property Name])</f>
        <v>Mountain Retreat</v>
      </c>
    </row>
    <row r="945" spans="1:7" x14ac:dyDescent="0.25">
      <c r="A945" s="10" t="str">
        <f>Revenue!A946</f>
        <v>P0079</v>
      </c>
      <c r="B945" s="10" t="str">
        <f>Revenue!B946</f>
        <v>Sep</v>
      </c>
      <c r="C945" s="11" t="str">
        <f t="shared" si="63"/>
        <v>P0079|Sep</v>
      </c>
      <c r="D945" s="12">
        <f>Revenue!J946</f>
        <v>1029.3084000000001</v>
      </c>
      <c r="E945" s="13">
        <f>_xlfn.XLOOKUP($C945,ExpensesTbl[Key],ExpensesTbl[Total Operating Expenses])</f>
        <v>658.98999999999967</v>
      </c>
      <c r="F945" s="13">
        <f t="shared" si="64"/>
        <v>370.31840000000045</v>
      </c>
      <c r="G945" s="11" t="str">
        <f>_xlfn.XLOOKUP($A945,PropertiesTbl[Property ID],PropertiesTbl[Property Name])</f>
        <v>Mountain Retreat</v>
      </c>
    </row>
    <row r="946" spans="1:7" x14ac:dyDescent="0.25">
      <c r="A946" s="10" t="str">
        <f>Revenue!A947</f>
        <v>P0079</v>
      </c>
      <c r="B946" s="10" t="str">
        <f>Revenue!B947</f>
        <v>Oct</v>
      </c>
      <c r="C946" s="11" t="str">
        <f t="shared" si="63"/>
        <v>P0079|Oct</v>
      </c>
      <c r="D946" s="12">
        <f>Revenue!J947</f>
        <v>1135.2614999999998</v>
      </c>
      <c r="E946" s="13">
        <f>_xlfn.XLOOKUP($C946,ExpensesTbl[Key],ExpensesTbl[Total Operating Expenses])</f>
        <v>600.88999999999976</v>
      </c>
      <c r="F946" s="13">
        <f t="shared" si="64"/>
        <v>534.37150000000008</v>
      </c>
      <c r="G946" s="11" t="str">
        <f>_xlfn.XLOOKUP($A946,PropertiesTbl[Property ID],PropertiesTbl[Property Name])</f>
        <v>Mountain Retreat</v>
      </c>
    </row>
    <row r="947" spans="1:7" x14ac:dyDescent="0.25">
      <c r="A947" s="10" t="str">
        <f>Revenue!A948</f>
        <v>P0079</v>
      </c>
      <c r="B947" s="10" t="str">
        <f>Revenue!B948</f>
        <v>Nov</v>
      </c>
      <c r="C947" s="11" t="str">
        <f t="shared" si="63"/>
        <v>P0079|Nov</v>
      </c>
      <c r="D947" s="12">
        <f>Revenue!J948</f>
        <v>1031.8110000000001</v>
      </c>
      <c r="E947" s="13">
        <f>_xlfn.XLOOKUP($C947,ExpensesTbl[Key],ExpensesTbl[Total Operating Expenses])</f>
        <v>564.79000000000019</v>
      </c>
      <c r="F947" s="13">
        <f t="shared" si="64"/>
        <v>467.02099999999996</v>
      </c>
      <c r="G947" s="11" t="str">
        <f>_xlfn.XLOOKUP($A947,PropertiesTbl[Property ID],PropertiesTbl[Property Name])</f>
        <v>Mountain Retreat</v>
      </c>
    </row>
    <row r="948" spans="1:7" x14ac:dyDescent="0.25">
      <c r="A948" s="10" t="str">
        <f>Revenue!A949</f>
        <v>P0079</v>
      </c>
      <c r="B948" s="10" t="str">
        <f>Revenue!B949</f>
        <v>Dec</v>
      </c>
      <c r="C948" s="11" t="str">
        <f t="shared" si="63"/>
        <v>P0079|Dec</v>
      </c>
      <c r="D948" s="12">
        <f>Revenue!J949</f>
        <v>4225.5411999999997</v>
      </c>
      <c r="E948" s="13">
        <f>_xlfn.XLOOKUP($C948,ExpensesTbl[Key],ExpensesTbl[Total Operating Expenses])</f>
        <v>977.36000000000024</v>
      </c>
      <c r="F948" s="13">
        <f t="shared" si="64"/>
        <v>3248.1811999999995</v>
      </c>
      <c r="G948" s="11" t="str">
        <f>_xlfn.XLOOKUP($A948,PropertiesTbl[Property ID],PropertiesTbl[Property Name])</f>
        <v>Mountain Retreat</v>
      </c>
    </row>
    <row r="949" spans="1:7" x14ac:dyDescent="0.25">
      <c r="A949" s="10" t="str">
        <f>Revenue!A950</f>
        <v>P0079</v>
      </c>
      <c r="B949" s="10" t="str">
        <f>Revenue!B950</f>
        <v>Jan</v>
      </c>
      <c r="C949" s="11" t="str">
        <f t="shared" si="63"/>
        <v>P0079|Jan</v>
      </c>
      <c r="D949" s="12">
        <f>Revenue!J950</f>
        <v>3229.9415999999997</v>
      </c>
      <c r="E949" s="13">
        <f>_xlfn.XLOOKUP($C949,ExpensesTbl[Key],ExpensesTbl[Total Operating Expenses])</f>
        <v>871.45999999999981</v>
      </c>
      <c r="F949" s="13">
        <f t="shared" si="64"/>
        <v>2358.4816000000001</v>
      </c>
      <c r="G949" s="11" t="str">
        <f>_xlfn.XLOOKUP($A949,PropertiesTbl[Property ID],PropertiesTbl[Property Name])</f>
        <v>Mountain Retreat</v>
      </c>
    </row>
    <row r="950" spans="1:7" x14ac:dyDescent="0.25">
      <c r="A950" s="10" t="str">
        <f>Revenue!A951</f>
        <v>P0079</v>
      </c>
      <c r="B950" s="10" t="str">
        <f>Revenue!B951</f>
        <v>Feb</v>
      </c>
      <c r="C950" s="11" t="str">
        <f t="shared" si="63"/>
        <v>P0079|Feb</v>
      </c>
      <c r="D950" s="12">
        <f>Revenue!J951</f>
        <v>3009.3636000000001</v>
      </c>
      <c r="E950" s="13">
        <f>_xlfn.XLOOKUP($C950,ExpensesTbl[Key],ExpensesTbl[Total Operating Expenses])</f>
        <v>871.1099999999999</v>
      </c>
      <c r="F950" s="13">
        <f t="shared" si="64"/>
        <v>2138.2536</v>
      </c>
      <c r="G950" s="11" t="str">
        <f>_xlfn.XLOOKUP($A950,PropertiesTbl[Property ID],PropertiesTbl[Property Name])</f>
        <v>Mountain Retreat</v>
      </c>
    </row>
    <row r="951" spans="1:7" x14ac:dyDescent="0.25">
      <c r="A951" s="10" t="str">
        <f>Revenue!A952</f>
        <v>P0079</v>
      </c>
      <c r="B951" s="10" t="str">
        <f>Revenue!B952</f>
        <v>Mar</v>
      </c>
      <c r="C951" s="11" t="str">
        <f t="shared" si="63"/>
        <v>P0079|Mar</v>
      </c>
      <c r="D951" s="12">
        <f>Revenue!J952</f>
        <v>2194.4749999999999</v>
      </c>
      <c r="E951" s="13">
        <f>_xlfn.XLOOKUP($C951,ExpensesTbl[Key],ExpensesTbl[Total Operating Expenses])</f>
        <v>771.72999999999968</v>
      </c>
      <c r="F951" s="13">
        <f t="shared" si="64"/>
        <v>1422.7450000000003</v>
      </c>
      <c r="G951" s="11" t="str">
        <f>_xlfn.XLOOKUP($A951,PropertiesTbl[Property ID],PropertiesTbl[Property Name])</f>
        <v>Mountain Retreat</v>
      </c>
    </row>
    <row r="952" spans="1:7" x14ac:dyDescent="0.25">
      <c r="A952" s="10" t="str">
        <f>Revenue!A953</f>
        <v>P0080</v>
      </c>
      <c r="B952" s="10" t="str">
        <f>Revenue!B953</f>
        <v>Apr</v>
      </c>
      <c r="C952" s="11" t="str">
        <f t="shared" si="63"/>
        <v>P0080|Apr</v>
      </c>
      <c r="D952" s="12">
        <f>Revenue!J953</f>
        <v>831.02099999999996</v>
      </c>
      <c r="E952" s="13">
        <f>_xlfn.XLOOKUP($C952,ExpensesTbl[Key],ExpensesTbl[Total Operating Expenses])</f>
        <v>515.91000000000031</v>
      </c>
      <c r="F952" s="13">
        <f t="shared" si="64"/>
        <v>315.11099999999965</v>
      </c>
      <c r="G952" s="11" t="str">
        <f>_xlfn.XLOOKUP($A952,PropertiesTbl[Property ID],PropertiesTbl[Property Name])</f>
        <v>Timber Overlook</v>
      </c>
    </row>
    <row r="953" spans="1:7" x14ac:dyDescent="0.25">
      <c r="A953" s="10" t="str">
        <f>Revenue!A954</f>
        <v>P0080</v>
      </c>
      <c r="B953" s="10" t="str">
        <f>Revenue!B954</f>
        <v>May</v>
      </c>
      <c r="C953" s="11" t="str">
        <f t="shared" si="63"/>
        <v>P0080|May</v>
      </c>
      <c r="D953" s="12">
        <f>Revenue!J954</f>
        <v>967.6164</v>
      </c>
      <c r="E953" s="13">
        <f>_xlfn.XLOOKUP($C953,ExpensesTbl[Key],ExpensesTbl[Total Operating Expenses])</f>
        <v>742.84000000000049</v>
      </c>
      <c r="F953" s="13">
        <f t="shared" si="64"/>
        <v>224.77639999999951</v>
      </c>
      <c r="G953" s="11" t="str">
        <f>_xlfn.XLOOKUP($A953,PropertiesTbl[Property ID],PropertiesTbl[Property Name])</f>
        <v>Timber Overlook</v>
      </c>
    </row>
    <row r="954" spans="1:7" x14ac:dyDescent="0.25">
      <c r="A954" s="10" t="str">
        <f>Revenue!A955</f>
        <v>P0080</v>
      </c>
      <c r="B954" s="10" t="str">
        <f>Revenue!B955</f>
        <v>Jun</v>
      </c>
      <c r="C954" s="11" t="str">
        <f t="shared" si="63"/>
        <v>P0080|Jun</v>
      </c>
      <c r="D954" s="12">
        <f>Revenue!J955</f>
        <v>1094.8416</v>
      </c>
      <c r="E954" s="13">
        <f>_xlfn.XLOOKUP($C954,ExpensesTbl[Key],ExpensesTbl[Total Operating Expenses])</f>
        <v>803.78999999999974</v>
      </c>
      <c r="F954" s="13">
        <f t="shared" si="64"/>
        <v>291.05160000000024</v>
      </c>
      <c r="G954" s="11" t="str">
        <f>_xlfn.XLOOKUP($A954,PropertiesTbl[Property ID],PropertiesTbl[Property Name])</f>
        <v>Timber Overlook</v>
      </c>
    </row>
    <row r="955" spans="1:7" x14ac:dyDescent="0.25">
      <c r="A955" s="10" t="str">
        <f>Revenue!A956</f>
        <v>P0080</v>
      </c>
      <c r="B955" s="10" t="str">
        <f>Revenue!B956</f>
        <v>Jul</v>
      </c>
      <c r="C955" s="11" t="str">
        <f t="shared" si="63"/>
        <v>P0080|Jul</v>
      </c>
      <c r="D955" s="12">
        <f>Revenue!J956</f>
        <v>1553.7789999999998</v>
      </c>
      <c r="E955" s="13">
        <f>_xlfn.XLOOKUP($C955,ExpensesTbl[Key],ExpensesTbl[Total Operating Expenses])</f>
        <v>1442.82</v>
      </c>
      <c r="F955" s="13">
        <f t="shared" si="64"/>
        <v>110.95899999999983</v>
      </c>
      <c r="G955" s="11" t="str">
        <f>_xlfn.XLOOKUP($A955,PropertiesTbl[Property ID],PropertiesTbl[Property Name])</f>
        <v>Timber Overlook</v>
      </c>
    </row>
    <row r="956" spans="1:7" x14ac:dyDescent="0.25">
      <c r="A956" s="10" t="str">
        <f>Revenue!A957</f>
        <v>P0080</v>
      </c>
      <c r="B956" s="10" t="str">
        <f>Revenue!B957</f>
        <v>Aug</v>
      </c>
      <c r="C956" s="11" t="str">
        <f t="shared" si="63"/>
        <v>P0080|Aug</v>
      </c>
      <c r="D956" s="12">
        <f>Revenue!J957</f>
        <v>1601.6</v>
      </c>
      <c r="E956" s="13">
        <f>_xlfn.XLOOKUP($C956,ExpensesTbl[Key],ExpensesTbl[Total Operating Expenses])</f>
        <v>1379.2099999999996</v>
      </c>
      <c r="F956" s="13">
        <f t="shared" si="64"/>
        <v>222.39000000000033</v>
      </c>
      <c r="G956" s="11" t="str">
        <f>_xlfn.XLOOKUP($A956,PropertiesTbl[Property ID],PropertiesTbl[Property Name])</f>
        <v>Timber Overlook</v>
      </c>
    </row>
    <row r="957" spans="1:7" x14ac:dyDescent="0.25">
      <c r="A957" s="10" t="str">
        <f>Revenue!A958</f>
        <v>P0080</v>
      </c>
      <c r="B957" s="10" t="str">
        <f>Revenue!B958</f>
        <v>Sep</v>
      </c>
      <c r="C957" s="11" t="str">
        <f t="shared" si="63"/>
        <v>P0080|Sep</v>
      </c>
      <c r="D957" s="12">
        <f>Revenue!J958</f>
        <v>1016.7081000000001</v>
      </c>
      <c r="E957" s="13">
        <f>_xlfn.XLOOKUP($C957,ExpensesTbl[Key],ExpensesTbl[Total Operating Expenses])</f>
        <v>652.32000000000039</v>
      </c>
      <c r="F957" s="13">
        <f t="shared" si="64"/>
        <v>364.38809999999967</v>
      </c>
      <c r="G957" s="11" t="str">
        <f>_xlfn.XLOOKUP($A957,PropertiesTbl[Property ID],PropertiesTbl[Property Name])</f>
        <v>Timber Overlook</v>
      </c>
    </row>
    <row r="958" spans="1:7" x14ac:dyDescent="0.25">
      <c r="A958" s="10" t="str">
        <f>Revenue!A959</f>
        <v>P0080</v>
      </c>
      <c r="B958" s="10" t="str">
        <f>Revenue!B959</f>
        <v>Oct</v>
      </c>
      <c r="C958" s="11" t="str">
        <f t="shared" si="63"/>
        <v>P0080|Oct</v>
      </c>
      <c r="D958" s="12">
        <f>Revenue!J959</f>
        <v>955.66600000000005</v>
      </c>
      <c r="E958" s="13">
        <f>_xlfn.XLOOKUP($C958,ExpensesTbl[Key],ExpensesTbl[Total Operating Expenses])</f>
        <v>594.90000000000009</v>
      </c>
      <c r="F958" s="13">
        <f t="shared" si="64"/>
        <v>360.76599999999996</v>
      </c>
      <c r="G958" s="11" t="str">
        <f>_xlfn.XLOOKUP($A958,PropertiesTbl[Property ID],PropertiesTbl[Property Name])</f>
        <v>Timber Overlook</v>
      </c>
    </row>
    <row r="959" spans="1:7" x14ac:dyDescent="0.25">
      <c r="A959" s="10" t="str">
        <f>Revenue!A960</f>
        <v>P0080</v>
      </c>
      <c r="B959" s="10" t="str">
        <f>Revenue!B960</f>
        <v>Nov</v>
      </c>
      <c r="C959" s="11" t="str">
        <f t="shared" si="63"/>
        <v>P0080|Nov</v>
      </c>
      <c r="D959" s="12">
        <f>Revenue!J960</f>
        <v>986.56049999999993</v>
      </c>
      <c r="E959" s="13">
        <f>_xlfn.XLOOKUP($C959,ExpensesTbl[Key],ExpensesTbl[Total Operating Expenses])</f>
        <v>576.5899999999998</v>
      </c>
      <c r="F959" s="13">
        <f t="shared" si="64"/>
        <v>409.97050000000013</v>
      </c>
      <c r="G959" s="11" t="str">
        <f>_xlfn.XLOOKUP($A959,PropertiesTbl[Property ID],PropertiesTbl[Property Name])</f>
        <v>Timber Overlook</v>
      </c>
    </row>
    <row r="960" spans="1:7" x14ac:dyDescent="0.25">
      <c r="A960" s="10" t="str">
        <f>Revenue!A961</f>
        <v>P0080</v>
      </c>
      <c r="B960" s="10" t="str">
        <f>Revenue!B961</f>
        <v>Dec</v>
      </c>
      <c r="C960" s="11" t="str">
        <f t="shared" si="63"/>
        <v>P0080|Dec</v>
      </c>
      <c r="D960" s="12">
        <f>Revenue!J961</f>
        <v>3483.9180000000001</v>
      </c>
      <c r="E960" s="13">
        <f>_xlfn.XLOOKUP($C960,ExpensesTbl[Key],ExpensesTbl[Total Operating Expenses])</f>
        <v>954.06</v>
      </c>
      <c r="F960" s="13">
        <f t="shared" si="64"/>
        <v>2529.8580000000002</v>
      </c>
      <c r="G960" s="11" t="str">
        <f>_xlfn.XLOOKUP($A960,PropertiesTbl[Property ID],PropertiesTbl[Property Name])</f>
        <v>Timber Overlook</v>
      </c>
    </row>
    <row r="961" spans="1:7" x14ac:dyDescent="0.25">
      <c r="A961" s="10" t="str">
        <f>Revenue!A962</f>
        <v>P0080</v>
      </c>
      <c r="B961" s="10" t="str">
        <f>Revenue!B962</f>
        <v>Jan</v>
      </c>
      <c r="C961" s="11" t="str">
        <f t="shared" si="63"/>
        <v>P0080|Jan</v>
      </c>
      <c r="D961" s="12">
        <f>Revenue!J962</f>
        <v>3008.51</v>
      </c>
      <c r="E961" s="13">
        <f>_xlfn.XLOOKUP($C961,ExpensesTbl[Key],ExpensesTbl[Total Operating Expenses])</f>
        <v>1035.0200000000002</v>
      </c>
      <c r="F961" s="13">
        <f t="shared" si="64"/>
        <v>1973.49</v>
      </c>
      <c r="G961" s="11" t="str">
        <f>_xlfn.XLOOKUP($A961,PropertiesTbl[Property ID],PropertiesTbl[Property Name])</f>
        <v>Timber Overlook</v>
      </c>
    </row>
    <row r="962" spans="1:7" x14ac:dyDescent="0.25">
      <c r="A962" s="10" t="str">
        <f>Revenue!A963</f>
        <v>P0080</v>
      </c>
      <c r="B962" s="10" t="str">
        <f>Revenue!B963</f>
        <v>Feb</v>
      </c>
      <c r="C962" s="11" t="str">
        <f t="shared" si="63"/>
        <v>P0080|Feb</v>
      </c>
      <c r="D962" s="12">
        <f>Revenue!J963</f>
        <v>2488.59</v>
      </c>
      <c r="E962" s="13">
        <f>_xlfn.XLOOKUP($C962,ExpensesTbl[Key],ExpensesTbl[Total Operating Expenses])</f>
        <v>869.72000000000025</v>
      </c>
      <c r="F962" s="13">
        <f t="shared" si="64"/>
        <v>1618.87</v>
      </c>
      <c r="G962" s="11" t="str">
        <f>_xlfn.XLOOKUP($A962,PropertiesTbl[Property ID],PropertiesTbl[Property Name])</f>
        <v>Timber Overlook</v>
      </c>
    </row>
    <row r="963" spans="1:7" x14ac:dyDescent="0.25">
      <c r="A963" s="10" t="str">
        <f>Revenue!A964</f>
        <v>P0080</v>
      </c>
      <c r="B963" s="10" t="str">
        <f>Revenue!B964</f>
        <v>Mar</v>
      </c>
      <c r="C963" s="11" t="str">
        <f t="shared" si="63"/>
        <v>P0080|Mar</v>
      </c>
      <c r="D963" s="12">
        <f>Revenue!J964</f>
        <v>2104.1874000000003</v>
      </c>
      <c r="E963" s="13">
        <f>_xlfn.XLOOKUP($C963,ExpensesTbl[Key],ExpensesTbl[Total Operating Expenses])</f>
        <v>777.1099999999999</v>
      </c>
      <c r="F963" s="13">
        <f t="shared" si="64"/>
        <v>1327.0774000000004</v>
      </c>
      <c r="G963" s="11" t="str">
        <f>_xlfn.XLOOKUP($A963,PropertiesTbl[Property ID],PropertiesTbl[Property Name])</f>
        <v>Timber Overlook</v>
      </c>
    </row>
    <row r="964" spans="1:7" x14ac:dyDescent="0.25">
      <c r="A964" s="10" t="str">
        <f>Revenue!A965</f>
        <v>P0081</v>
      </c>
      <c r="B964" s="10" t="str">
        <f>Revenue!B965</f>
        <v>Apr</v>
      </c>
      <c r="C964" s="11" t="str">
        <f t="shared" si="63"/>
        <v>P0081|Apr</v>
      </c>
      <c r="D964" s="12">
        <f>Revenue!J965</f>
        <v>672.12400000000002</v>
      </c>
      <c r="E964" s="13">
        <f>_xlfn.XLOOKUP($C964,ExpensesTbl[Key],ExpensesTbl[Total Operating Expenses])</f>
        <v>453.49000000000018</v>
      </c>
      <c r="F964" s="13">
        <f t="shared" si="64"/>
        <v>218.63399999999984</v>
      </c>
      <c r="G964" s="11" t="str">
        <f>_xlfn.XLOOKUP($A964,PropertiesTbl[Property ID],PropertiesTbl[Property Name])</f>
        <v>Frost Villa</v>
      </c>
    </row>
    <row r="965" spans="1:7" x14ac:dyDescent="0.25">
      <c r="A965" s="10" t="str">
        <f>Revenue!A966</f>
        <v>P0081</v>
      </c>
      <c r="B965" s="10" t="str">
        <f>Revenue!B966</f>
        <v>May</v>
      </c>
      <c r="C965" s="11" t="str">
        <f t="shared" ref="C965:C1028" si="65">A965&amp;"|"&amp;B965</f>
        <v>P0081|May</v>
      </c>
      <c r="D965" s="12">
        <f>Revenue!J966</f>
        <v>1000.1502</v>
      </c>
      <c r="E965" s="13">
        <f>_xlfn.XLOOKUP($C965,ExpensesTbl[Key],ExpensesTbl[Total Operating Expenses])</f>
        <v>737.97000000000025</v>
      </c>
      <c r="F965" s="13">
        <f t="shared" ref="F965:F1028" si="66">D965-E965</f>
        <v>262.18019999999979</v>
      </c>
      <c r="G965" s="11" t="str">
        <f>_xlfn.XLOOKUP($A965,PropertiesTbl[Property ID],PropertiesTbl[Property Name])</f>
        <v>Frost Villa</v>
      </c>
    </row>
    <row r="966" spans="1:7" x14ac:dyDescent="0.25">
      <c r="A966" s="10" t="str">
        <f>Revenue!A967</f>
        <v>P0081</v>
      </c>
      <c r="B966" s="10" t="str">
        <f>Revenue!B967</f>
        <v>Jun</v>
      </c>
      <c r="C966" s="11" t="str">
        <f t="shared" si="65"/>
        <v>P0081|Jun</v>
      </c>
      <c r="D966" s="12">
        <f>Revenue!J967</f>
        <v>1101.2435999999998</v>
      </c>
      <c r="E966" s="13">
        <f>_xlfn.XLOOKUP($C966,ExpensesTbl[Key],ExpensesTbl[Total Operating Expenses])</f>
        <v>823.45</v>
      </c>
      <c r="F966" s="13">
        <f t="shared" si="66"/>
        <v>277.79359999999974</v>
      </c>
      <c r="G966" s="11" t="str">
        <f>_xlfn.XLOOKUP($A966,PropertiesTbl[Property ID],PropertiesTbl[Property Name])</f>
        <v>Frost Villa</v>
      </c>
    </row>
    <row r="967" spans="1:7" x14ac:dyDescent="0.25">
      <c r="A967" s="10" t="str">
        <f>Revenue!A968</f>
        <v>P0081</v>
      </c>
      <c r="B967" s="10" t="str">
        <f>Revenue!B968</f>
        <v>Jul</v>
      </c>
      <c r="C967" s="11" t="str">
        <f t="shared" si="65"/>
        <v>P0081|Jul</v>
      </c>
      <c r="D967" s="12">
        <f>Revenue!J968</f>
        <v>1434.1863999999998</v>
      </c>
      <c r="E967" s="13">
        <f>_xlfn.XLOOKUP($C967,ExpensesTbl[Key],ExpensesTbl[Total Operating Expenses])</f>
        <v>1384.74</v>
      </c>
      <c r="F967" s="13">
        <f t="shared" si="66"/>
        <v>49.446399999999812</v>
      </c>
      <c r="G967" s="11" t="str">
        <f>_xlfn.XLOOKUP($A967,PropertiesTbl[Property ID],PropertiesTbl[Property Name])</f>
        <v>Frost Villa</v>
      </c>
    </row>
    <row r="968" spans="1:7" x14ac:dyDescent="0.25">
      <c r="A968" s="10" t="str">
        <f>Revenue!A969</f>
        <v>P0081</v>
      </c>
      <c r="B968" s="10" t="str">
        <f>Revenue!B969</f>
        <v>Aug</v>
      </c>
      <c r="C968" s="11" t="str">
        <f t="shared" si="65"/>
        <v>P0081|Aug</v>
      </c>
      <c r="D968" s="12">
        <f>Revenue!J969</f>
        <v>1595.9435999999998</v>
      </c>
      <c r="E968" s="13">
        <f>_xlfn.XLOOKUP($C968,ExpensesTbl[Key],ExpensesTbl[Total Operating Expenses])</f>
        <v>1290.8400000000001</v>
      </c>
      <c r="F968" s="13">
        <f t="shared" si="66"/>
        <v>305.10359999999969</v>
      </c>
      <c r="G968" s="11" t="str">
        <f>_xlfn.XLOOKUP($A968,PropertiesTbl[Property ID],PropertiesTbl[Property Name])</f>
        <v>Frost Villa</v>
      </c>
    </row>
    <row r="969" spans="1:7" x14ac:dyDescent="0.25">
      <c r="A969" s="10" t="str">
        <f>Revenue!A970</f>
        <v>P0081</v>
      </c>
      <c r="B969" s="10" t="str">
        <f>Revenue!B970</f>
        <v>Sep</v>
      </c>
      <c r="C969" s="11" t="str">
        <f t="shared" si="65"/>
        <v>P0081|Sep</v>
      </c>
      <c r="D969" s="12">
        <f>Revenue!J970</f>
        <v>1032.2765999999999</v>
      </c>
      <c r="E969" s="13">
        <f>_xlfn.XLOOKUP($C969,ExpensesTbl[Key],ExpensesTbl[Total Operating Expenses])</f>
        <v>646.64</v>
      </c>
      <c r="F969" s="13">
        <f t="shared" si="66"/>
        <v>385.63659999999993</v>
      </c>
      <c r="G969" s="11" t="str">
        <f>_xlfn.XLOOKUP($A969,PropertiesTbl[Property ID],PropertiesTbl[Property Name])</f>
        <v>Frost Villa</v>
      </c>
    </row>
    <row r="970" spans="1:7" x14ac:dyDescent="0.25">
      <c r="A970" s="10" t="str">
        <f>Revenue!A971</f>
        <v>P0081</v>
      </c>
      <c r="B970" s="10" t="str">
        <f>Revenue!B971</f>
        <v>Oct</v>
      </c>
      <c r="C970" s="11" t="str">
        <f t="shared" si="65"/>
        <v>P0081|Oct</v>
      </c>
      <c r="D970" s="12">
        <f>Revenue!J971</f>
        <v>828.30499999999995</v>
      </c>
      <c r="E970" s="13">
        <f>_xlfn.XLOOKUP($C970,ExpensesTbl[Key],ExpensesTbl[Total Operating Expenses])</f>
        <v>591.4300000000004</v>
      </c>
      <c r="F970" s="13">
        <f t="shared" si="66"/>
        <v>236.87499999999955</v>
      </c>
      <c r="G970" s="11" t="str">
        <f>_xlfn.XLOOKUP($A970,PropertiesTbl[Property ID],PropertiesTbl[Property Name])</f>
        <v>Frost Villa</v>
      </c>
    </row>
    <row r="971" spans="1:7" x14ac:dyDescent="0.25">
      <c r="A971" s="10" t="str">
        <f>Revenue!A972</f>
        <v>P0081</v>
      </c>
      <c r="B971" s="10" t="str">
        <f>Revenue!B972</f>
        <v>Nov</v>
      </c>
      <c r="C971" s="11" t="str">
        <f t="shared" si="65"/>
        <v>P0081|Nov</v>
      </c>
      <c r="D971" s="12">
        <f>Revenue!J972</f>
        <v>924.77150000000006</v>
      </c>
      <c r="E971" s="13">
        <f>_xlfn.XLOOKUP($C971,ExpensesTbl[Key],ExpensesTbl[Total Operating Expenses])</f>
        <v>568.78000000000054</v>
      </c>
      <c r="F971" s="13">
        <f t="shared" si="66"/>
        <v>355.99149999999952</v>
      </c>
      <c r="G971" s="11" t="str">
        <f>_xlfn.XLOOKUP($A971,PropertiesTbl[Property ID],PropertiesTbl[Property Name])</f>
        <v>Frost Villa</v>
      </c>
    </row>
    <row r="972" spans="1:7" x14ac:dyDescent="0.25">
      <c r="A972" s="10" t="str">
        <f>Revenue!A973</f>
        <v>P0081</v>
      </c>
      <c r="B972" s="10" t="str">
        <f>Revenue!B973</f>
        <v>Dec</v>
      </c>
      <c r="C972" s="11" t="str">
        <f t="shared" si="65"/>
        <v>P0081|Dec</v>
      </c>
      <c r="D972" s="12">
        <f>Revenue!J973</f>
        <v>3437.7932000000001</v>
      </c>
      <c r="E972" s="13">
        <f>_xlfn.XLOOKUP($C972,ExpensesTbl[Key],ExpensesTbl[Total Operating Expenses])</f>
        <v>887.96999999999969</v>
      </c>
      <c r="F972" s="13">
        <f t="shared" si="66"/>
        <v>2549.8232000000003</v>
      </c>
      <c r="G972" s="11" t="str">
        <f>_xlfn.XLOOKUP($A972,PropertiesTbl[Property ID],PropertiesTbl[Property Name])</f>
        <v>Frost Villa</v>
      </c>
    </row>
    <row r="973" spans="1:7" x14ac:dyDescent="0.25">
      <c r="A973" s="10" t="str">
        <f>Revenue!A974</f>
        <v>P0081</v>
      </c>
      <c r="B973" s="10" t="str">
        <f>Revenue!B974</f>
        <v>Jan</v>
      </c>
      <c r="C973" s="11" t="str">
        <f t="shared" si="65"/>
        <v>P0081|Jan</v>
      </c>
      <c r="D973" s="12">
        <f>Revenue!J974</f>
        <v>2862.223</v>
      </c>
      <c r="E973" s="13">
        <f>_xlfn.XLOOKUP($C973,ExpensesTbl[Key],ExpensesTbl[Total Operating Expenses])</f>
        <v>788.0500000000003</v>
      </c>
      <c r="F973" s="13">
        <f t="shared" si="66"/>
        <v>2074.1729999999998</v>
      </c>
      <c r="G973" s="11" t="str">
        <f>_xlfn.XLOOKUP($A973,PropertiesTbl[Property ID],PropertiesTbl[Property Name])</f>
        <v>Frost Villa</v>
      </c>
    </row>
    <row r="974" spans="1:7" x14ac:dyDescent="0.25">
      <c r="A974" s="10" t="str">
        <f>Revenue!A975</f>
        <v>P0081</v>
      </c>
      <c r="B974" s="10" t="str">
        <f>Revenue!B975</f>
        <v>Feb</v>
      </c>
      <c r="C974" s="11" t="str">
        <f t="shared" si="65"/>
        <v>P0081|Feb</v>
      </c>
      <c r="D974" s="12">
        <f>Revenue!J975</f>
        <v>2442.9404999999997</v>
      </c>
      <c r="E974" s="13">
        <f>_xlfn.XLOOKUP($C974,ExpensesTbl[Key],ExpensesTbl[Total Operating Expenses])</f>
        <v>779.4300000000004</v>
      </c>
      <c r="F974" s="13">
        <f t="shared" si="66"/>
        <v>1663.5104999999994</v>
      </c>
      <c r="G974" s="11" t="str">
        <f>_xlfn.XLOOKUP($A974,PropertiesTbl[Property ID],PropertiesTbl[Property Name])</f>
        <v>Frost Villa</v>
      </c>
    </row>
    <row r="975" spans="1:7" x14ac:dyDescent="0.25">
      <c r="A975" s="10" t="str">
        <f>Revenue!A976</f>
        <v>P0081</v>
      </c>
      <c r="B975" s="10" t="str">
        <f>Revenue!B976</f>
        <v>Mar</v>
      </c>
      <c r="C975" s="11" t="str">
        <f t="shared" si="65"/>
        <v>P0081|Mar</v>
      </c>
      <c r="D975" s="12">
        <f>Revenue!J976</f>
        <v>1990.1529</v>
      </c>
      <c r="E975" s="13">
        <f>_xlfn.XLOOKUP($C975,ExpensesTbl[Key],ExpensesTbl[Total Operating Expenses])</f>
        <v>696.57999999999959</v>
      </c>
      <c r="F975" s="13">
        <f t="shared" si="66"/>
        <v>1293.5729000000006</v>
      </c>
      <c r="G975" s="11" t="str">
        <f>_xlfn.XLOOKUP($A975,PropertiesTbl[Property ID],PropertiesTbl[Property Name])</f>
        <v>Frost Villa</v>
      </c>
    </row>
    <row r="976" spans="1:7" x14ac:dyDescent="0.25">
      <c r="A976" s="10" t="str">
        <f>Revenue!A977</f>
        <v>P0082</v>
      </c>
      <c r="B976" s="10" t="str">
        <f>Revenue!B977</f>
        <v>Apr</v>
      </c>
      <c r="C976" s="11" t="str">
        <f t="shared" si="65"/>
        <v>P0082|Apr</v>
      </c>
      <c r="D976" s="12">
        <f>Revenue!J977</f>
        <v>1057.57</v>
      </c>
      <c r="E976" s="13">
        <f>_xlfn.XLOOKUP($C976,ExpensesTbl[Key],ExpensesTbl[Total Operating Expenses])</f>
        <v>624.82000000000005</v>
      </c>
      <c r="F976" s="13">
        <f t="shared" si="66"/>
        <v>432.74999999999989</v>
      </c>
      <c r="G976" s="11" t="str">
        <f>_xlfn.XLOOKUP($A976,PropertiesTbl[Property ID],PropertiesTbl[Property Name])</f>
        <v>Highland Den</v>
      </c>
    </row>
    <row r="977" spans="1:7" x14ac:dyDescent="0.25">
      <c r="A977" s="10" t="str">
        <f>Revenue!A978</f>
        <v>P0082</v>
      </c>
      <c r="B977" s="10" t="str">
        <f>Revenue!B978</f>
        <v>May</v>
      </c>
      <c r="C977" s="11" t="str">
        <f t="shared" si="65"/>
        <v>P0082|May</v>
      </c>
      <c r="D977" s="12">
        <f>Revenue!J978</f>
        <v>1313.9603999999999</v>
      </c>
      <c r="E977" s="13">
        <f>_xlfn.XLOOKUP($C977,ExpensesTbl[Key],ExpensesTbl[Total Operating Expenses])</f>
        <v>955.29999999999973</v>
      </c>
      <c r="F977" s="13">
        <f t="shared" si="66"/>
        <v>358.66040000000021</v>
      </c>
      <c r="G977" s="11" t="str">
        <f>_xlfn.XLOOKUP($A977,PropertiesTbl[Property ID],PropertiesTbl[Property Name])</f>
        <v>Highland Den</v>
      </c>
    </row>
    <row r="978" spans="1:7" x14ac:dyDescent="0.25">
      <c r="A978" s="10" t="str">
        <f>Revenue!A979</f>
        <v>P0082</v>
      </c>
      <c r="B978" s="10" t="str">
        <f>Revenue!B979</f>
        <v>Jun</v>
      </c>
      <c r="C978" s="11" t="str">
        <f t="shared" si="65"/>
        <v>P0082|Jun</v>
      </c>
      <c r="D978" s="12">
        <f>Revenue!J979</f>
        <v>1672.1232</v>
      </c>
      <c r="E978" s="13">
        <f>_xlfn.XLOOKUP($C978,ExpensesTbl[Key],ExpensesTbl[Total Operating Expenses])</f>
        <v>1071.3000000000004</v>
      </c>
      <c r="F978" s="13">
        <f t="shared" si="66"/>
        <v>600.82319999999959</v>
      </c>
      <c r="G978" s="11" t="str">
        <f>_xlfn.XLOOKUP($A978,PropertiesTbl[Property ID],PropertiesTbl[Property Name])</f>
        <v>Highland Den</v>
      </c>
    </row>
    <row r="979" spans="1:7" x14ac:dyDescent="0.25">
      <c r="A979" s="10" t="str">
        <f>Revenue!A980</f>
        <v>P0082</v>
      </c>
      <c r="B979" s="10" t="str">
        <f>Revenue!B980</f>
        <v>Jul</v>
      </c>
      <c r="C979" s="11" t="str">
        <f t="shared" si="65"/>
        <v>P0082|Jul</v>
      </c>
      <c r="D979" s="12">
        <f>Revenue!J980</f>
        <v>2157.4821000000002</v>
      </c>
      <c r="E979" s="13">
        <f>_xlfn.XLOOKUP($C979,ExpensesTbl[Key],ExpensesTbl[Total Operating Expenses])</f>
        <v>1899.3100000000004</v>
      </c>
      <c r="F979" s="13">
        <f t="shared" si="66"/>
        <v>258.17209999999977</v>
      </c>
      <c r="G979" s="11" t="str">
        <f>_xlfn.XLOOKUP($A979,PropertiesTbl[Property ID],PropertiesTbl[Property Name])</f>
        <v>Highland Den</v>
      </c>
    </row>
    <row r="980" spans="1:7" x14ac:dyDescent="0.25">
      <c r="A980" s="10" t="str">
        <f>Revenue!A981</f>
        <v>P0082</v>
      </c>
      <c r="B980" s="10" t="str">
        <f>Revenue!B981</f>
        <v>Aug</v>
      </c>
      <c r="C980" s="11" t="str">
        <f t="shared" si="65"/>
        <v>P0082|Aug</v>
      </c>
      <c r="D980" s="12">
        <f>Revenue!J981</f>
        <v>2328.502</v>
      </c>
      <c r="E980" s="13">
        <f>_xlfn.XLOOKUP($C980,ExpensesTbl[Key],ExpensesTbl[Total Operating Expenses])</f>
        <v>1920.5800000000004</v>
      </c>
      <c r="F980" s="13">
        <f t="shared" si="66"/>
        <v>407.92199999999957</v>
      </c>
      <c r="G980" s="11" t="str">
        <f>_xlfn.XLOOKUP($A980,PropertiesTbl[Property ID],PropertiesTbl[Property Name])</f>
        <v>Highland Den</v>
      </c>
    </row>
    <row r="981" spans="1:7" x14ac:dyDescent="0.25">
      <c r="A981" s="10" t="str">
        <f>Revenue!A982</f>
        <v>P0082</v>
      </c>
      <c r="B981" s="10" t="str">
        <f>Revenue!B982</f>
        <v>Sep</v>
      </c>
      <c r="C981" s="11" t="str">
        <f t="shared" si="65"/>
        <v>P0082|Sep</v>
      </c>
      <c r="D981" s="12">
        <f>Revenue!J982</f>
        <v>1334.6214000000002</v>
      </c>
      <c r="E981" s="13">
        <f>_xlfn.XLOOKUP($C981,ExpensesTbl[Key],ExpensesTbl[Total Operating Expenses])</f>
        <v>821.39999999999964</v>
      </c>
      <c r="F981" s="13">
        <f t="shared" si="66"/>
        <v>513.22140000000059</v>
      </c>
      <c r="G981" s="11" t="str">
        <f>_xlfn.XLOOKUP($A981,PropertiesTbl[Property ID],PropertiesTbl[Property Name])</f>
        <v>Highland Den</v>
      </c>
    </row>
    <row r="982" spans="1:7" x14ac:dyDescent="0.25">
      <c r="A982" s="10" t="str">
        <f>Revenue!A983</f>
        <v>P0082</v>
      </c>
      <c r="B982" s="10" t="str">
        <f>Revenue!B983</f>
        <v>Oct</v>
      </c>
      <c r="C982" s="11" t="str">
        <f t="shared" si="65"/>
        <v>P0082|Oct</v>
      </c>
      <c r="D982" s="12">
        <f>Revenue!J983</f>
        <v>1273.395</v>
      </c>
      <c r="E982" s="13">
        <f>_xlfn.XLOOKUP($C982,ExpensesTbl[Key],ExpensesTbl[Total Operating Expenses])</f>
        <v>757.02999999999975</v>
      </c>
      <c r="F982" s="13">
        <f t="shared" si="66"/>
        <v>516.36500000000024</v>
      </c>
      <c r="G982" s="11" t="str">
        <f>_xlfn.XLOOKUP($A982,PropertiesTbl[Property ID],PropertiesTbl[Property Name])</f>
        <v>Highland Den</v>
      </c>
    </row>
    <row r="983" spans="1:7" x14ac:dyDescent="0.25">
      <c r="A983" s="10" t="str">
        <f>Revenue!A984</f>
        <v>P0082</v>
      </c>
      <c r="B983" s="10" t="str">
        <f>Revenue!B984</f>
        <v>Nov</v>
      </c>
      <c r="C983" s="11" t="str">
        <f t="shared" si="65"/>
        <v>P0082|Nov</v>
      </c>
      <c r="D983" s="12">
        <f>Revenue!J984</f>
        <v>1356.9119999999998</v>
      </c>
      <c r="E983" s="13">
        <f>_xlfn.XLOOKUP($C983,ExpensesTbl[Key],ExpensesTbl[Total Operating Expenses])</f>
        <v>699.4399999999996</v>
      </c>
      <c r="F983" s="13">
        <f t="shared" si="66"/>
        <v>657.47200000000021</v>
      </c>
      <c r="G983" s="11" t="str">
        <f>_xlfn.XLOOKUP($A983,PropertiesTbl[Property ID],PropertiesTbl[Property Name])</f>
        <v>Highland Den</v>
      </c>
    </row>
    <row r="984" spans="1:7" x14ac:dyDescent="0.25">
      <c r="A984" s="10" t="str">
        <f>Revenue!A985</f>
        <v>P0082</v>
      </c>
      <c r="B984" s="10" t="str">
        <f>Revenue!B985</f>
        <v>Dec</v>
      </c>
      <c r="C984" s="11" t="str">
        <f t="shared" si="65"/>
        <v>P0082|Dec</v>
      </c>
      <c r="D984" s="12">
        <f>Revenue!J985</f>
        <v>5835.6509999999998</v>
      </c>
      <c r="E984" s="13">
        <f>_xlfn.XLOOKUP($C984,ExpensesTbl[Key],ExpensesTbl[Total Operating Expenses])</f>
        <v>1192.4700000000003</v>
      </c>
      <c r="F984" s="13">
        <f t="shared" si="66"/>
        <v>4643.1809999999996</v>
      </c>
      <c r="G984" s="11" t="str">
        <f>_xlfn.XLOOKUP($A984,PropertiesTbl[Property ID],PropertiesTbl[Property Name])</f>
        <v>Highland Den</v>
      </c>
    </row>
    <row r="985" spans="1:7" x14ac:dyDescent="0.25">
      <c r="A985" s="10" t="str">
        <f>Revenue!A986</f>
        <v>P0082</v>
      </c>
      <c r="B985" s="10" t="str">
        <f>Revenue!B986</f>
        <v>Jan</v>
      </c>
      <c r="C985" s="11" t="str">
        <f t="shared" si="65"/>
        <v>P0082|Jan</v>
      </c>
      <c r="D985" s="12">
        <f>Revenue!J986</f>
        <v>4780.1365999999998</v>
      </c>
      <c r="E985" s="13">
        <f>_xlfn.XLOOKUP($C985,ExpensesTbl[Key],ExpensesTbl[Total Operating Expenses])</f>
        <v>1098.1199999999997</v>
      </c>
      <c r="F985" s="13">
        <f t="shared" si="66"/>
        <v>3682.0165999999999</v>
      </c>
      <c r="G985" s="11" t="str">
        <f>_xlfn.XLOOKUP($A985,PropertiesTbl[Property ID],PropertiesTbl[Property Name])</f>
        <v>Highland Den</v>
      </c>
    </row>
    <row r="986" spans="1:7" x14ac:dyDescent="0.25">
      <c r="A986" s="10" t="str">
        <f>Revenue!A987</f>
        <v>P0082</v>
      </c>
      <c r="B986" s="10" t="str">
        <f>Revenue!B987</f>
        <v>Feb</v>
      </c>
      <c r="C986" s="11" t="str">
        <f t="shared" si="65"/>
        <v>P0082|Feb</v>
      </c>
      <c r="D986" s="12">
        <f>Revenue!J987</f>
        <v>3560.7116000000001</v>
      </c>
      <c r="E986" s="13">
        <f>_xlfn.XLOOKUP($C986,ExpensesTbl[Key],ExpensesTbl[Total Operating Expenses])</f>
        <v>964.51000000000033</v>
      </c>
      <c r="F986" s="13">
        <f t="shared" si="66"/>
        <v>2596.2015999999999</v>
      </c>
      <c r="G986" s="11" t="str">
        <f>_xlfn.XLOOKUP($A986,PropertiesTbl[Property ID],PropertiesTbl[Property Name])</f>
        <v>Highland Den</v>
      </c>
    </row>
    <row r="987" spans="1:7" x14ac:dyDescent="0.25">
      <c r="A987" s="10" t="str">
        <f>Revenue!A988</f>
        <v>P0082</v>
      </c>
      <c r="B987" s="10" t="str">
        <f>Revenue!B988</f>
        <v>Mar</v>
      </c>
      <c r="C987" s="11" t="str">
        <f t="shared" si="65"/>
        <v>P0082|Mar</v>
      </c>
      <c r="D987" s="12">
        <f>Revenue!J988</f>
        <v>2841.67</v>
      </c>
      <c r="E987" s="13">
        <f>_xlfn.XLOOKUP($C987,ExpensesTbl[Key],ExpensesTbl[Total Operating Expenses])</f>
        <v>979.80000000000007</v>
      </c>
      <c r="F987" s="13">
        <f t="shared" si="66"/>
        <v>1861.87</v>
      </c>
      <c r="G987" s="11" t="str">
        <f>_xlfn.XLOOKUP($A987,PropertiesTbl[Property ID],PropertiesTbl[Property Name])</f>
        <v>Highland Den</v>
      </c>
    </row>
    <row r="988" spans="1:7" x14ac:dyDescent="0.25">
      <c r="A988" s="10" t="str">
        <f>Revenue!A989</f>
        <v>P0083</v>
      </c>
      <c r="B988" s="10" t="str">
        <f>Revenue!B989</f>
        <v>Apr</v>
      </c>
      <c r="C988" s="11" t="str">
        <f t="shared" si="65"/>
        <v>P0083|Apr</v>
      </c>
      <c r="D988" s="12">
        <f>Revenue!J989</f>
        <v>1017.8484999999999</v>
      </c>
      <c r="E988" s="13">
        <f>_xlfn.XLOOKUP($C988,ExpensesTbl[Key],ExpensesTbl[Total Operating Expenses])</f>
        <v>636.91000000000054</v>
      </c>
      <c r="F988" s="13">
        <f t="shared" si="66"/>
        <v>380.93849999999941</v>
      </c>
      <c r="G988" s="11" t="str">
        <f>_xlfn.XLOOKUP($A988,PropertiesTbl[Property ID],PropertiesTbl[Property Name])</f>
        <v>Silver Landing</v>
      </c>
    </row>
    <row r="989" spans="1:7" x14ac:dyDescent="0.25">
      <c r="A989" s="10" t="str">
        <f>Revenue!A990</f>
        <v>P0083</v>
      </c>
      <c r="B989" s="10" t="str">
        <f>Revenue!B990</f>
        <v>May</v>
      </c>
      <c r="C989" s="11" t="str">
        <f t="shared" si="65"/>
        <v>P0083|May</v>
      </c>
      <c r="D989" s="12">
        <f>Revenue!J990</f>
        <v>1290.0984000000001</v>
      </c>
      <c r="E989" s="13">
        <f>_xlfn.XLOOKUP($C989,ExpensesTbl[Key],ExpensesTbl[Total Operating Expenses])</f>
        <v>963.34999999999957</v>
      </c>
      <c r="F989" s="13">
        <f t="shared" si="66"/>
        <v>326.74840000000052</v>
      </c>
      <c r="G989" s="11" t="str">
        <f>_xlfn.XLOOKUP($A989,PropertiesTbl[Property ID],PropertiesTbl[Property Name])</f>
        <v>Silver Landing</v>
      </c>
    </row>
    <row r="990" spans="1:7" x14ac:dyDescent="0.25">
      <c r="A990" s="10" t="str">
        <f>Revenue!A991</f>
        <v>P0083</v>
      </c>
      <c r="B990" s="10" t="str">
        <f>Revenue!B991</f>
        <v>Jun</v>
      </c>
      <c r="C990" s="11" t="str">
        <f t="shared" si="65"/>
        <v>P0083|Jun</v>
      </c>
      <c r="D990" s="12">
        <f>Revenue!J991</f>
        <v>1410.4560000000001</v>
      </c>
      <c r="E990" s="13">
        <f>_xlfn.XLOOKUP($C990,ExpensesTbl[Key],ExpensesTbl[Total Operating Expenses])</f>
        <v>1065.42</v>
      </c>
      <c r="F990" s="13">
        <f t="shared" si="66"/>
        <v>345.03600000000006</v>
      </c>
      <c r="G990" s="11" t="str">
        <f>_xlfn.XLOOKUP($A990,PropertiesTbl[Property ID],PropertiesTbl[Property Name])</f>
        <v>Silver Landing</v>
      </c>
    </row>
    <row r="991" spans="1:7" x14ac:dyDescent="0.25">
      <c r="A991" s="10" t="str">
        <f>Revenue!A992</f>
        <v>P0083</v>
      </c>
      <c r="B991" s="10" t="str">
        <f>Revenue!B992</f>
        <v>Jul</v>
      </c>
      <c r="C991" s="11" t="str">
        <f t="shared" si="65"/>
        <v>P0083|Jul</v>
      </c>
      <c r="D991" s="12">
        <f>Revenue!J992</f>
        <v>2291.4003000000002</v>
      </c>
      <c r="E991" s="13">
        <f>_xlfn.XLOOKUP($C991,ExpensesTbl[Key],ExpensesTbl[Total Operating Expenses])</f>
        <v>1899.3299999999997</v>
      </c>
      <c r="F991" s="13">
        <f t="shared" si="66"/>
        <v>392.07030000000054</v>
      </c>
      <c r="G991" s="11" t="str">
        <f>_xlfn.XLOOKUP($A991,PropertiesTbl[Property ID],PropertiesTbl[Property Name])</f>
        <v>Silver Landing</v>
      </c>
    </row>
    <row r="992" spans="1:7" x14ac:dyDescent="0.25">
      <c r="A992" s="10" t="str">
        <f>Revenue!A993</f>
        <v>P0083</v>
      </c>
      <c r="B992" s="10" t="str">
        <f>Revenue!B993</f>
        <v>Aug</v>
      </c>
      <c r="C992" s="11" t="str">
        <f t="shared" si="65"/>
        <v>P0083|Aug</v>
      </c>
      <c r="D992" s="12">
        <f>Revenue!J993</f>
        <v>1924.944</v>
      </c>
      <c r="E992" s="13">
        <f>_xlfn.XLOOKUP($C992,ExpensesTbl[Key],ExpensesTbl[Total Operating Expenses])</f>
        <v>1801.1600000000003</v>
      </c>
      <c r="F992" s="13">
        <f t="shared" si="66"/>
        <v>123.78399999999965</v>
      </c>
      <c r="G992" s="11" t="str">
        <f>_xlfn.XLOOKUP($A992,PropertiesTbl[Property ID],PropertiesTbl[Property Name])</f>
        <v>Silver Landing</v>
      </c>
    </row>
    <row r="993" spans="1:7" x14ac:dyDescent="0.25">
      <c r="A993" s="10" t="str">
        <f>Revenue!A994</f>
        <v>P0083</v>
      </c>
      <c r="B993" s="10" t="str">
        <f>Revenue!B994</f>
        <v>Sep</v>
      </c>
      <c r="C993" s="11" t="str">
        <f t="shared" si="65"/>
        <v>P0083|Sep</v>
      </c>
      <c r="D993" s="12">
        <f>Revenue!J994</f>
        <v>1201.9544999999998</v>
      </c>
      <c r="E993" s="13">
        <f>_xlfn.XLOOKUP($C993,ExpensesTbl[Key],ExpensesTbl[Total Operating Expenses])</f>
        <v>842.86000000000035</v>
      </c>
      <c r="F993" s="13">
        <f t="shared" si="66"/>
        <v>359.09449999999947</v>
      </c>
      <c r="G993" s="11" t="str">
        <f>_xlfn.XLOOKUP($A993,PropertiesTbl[Property ID],PropertiesTbl[Property Name])</f>
        <v>Silver Landing</v>
      </c>
    </row>
    <row r="994" spans="1:7" x14ac:dyDescent="0.25">
      <c r="A994" s="10" t="str">
        <f>Revenue!A995</f>
        <v>P0083</v>
      </c>
      <c r="B994" s="10" t="str">
        <f>Revenue!B995</f>
        <v>Oct</v>
      </c>
      <c r="C994" s="11" t="str">
        <f t="shared" si="65"/>
        <v>P0083|Oct</v>
      </c>
      <c r="D994" s="12">
        <f>Revenue!J995</f>
        <v>1152.5814999999998</v>
      </c>
      <c r="E994" s="13">
        <f>_xlfn.XLOOKUP($C994,ExpensesTbl[Key],ExpensesTbl[Total Operating Expenses])</f>
        <v>766.17000000000007</v>
      </c>
      <c r="F994" s="13">
        <f t="shared" si="66"/>
        <v>386.41149999999971</v>
      </c>
      <c r="G994" s="11" t="str">
        <f>_xlfn.XLOOKUP($A994,PropertiesTbl[Property ID],PropertiesTbl[Property Name])</f>
        <v>Silver Landing</v>
      </c>
    </row>
    <row r="995" spans="1:7" x14ac:dyDescent="0.25">
      <c r="A995" s="10" t="str">
        <f>Revenue!A996</f>
        <v>P0083</v>
      </c>
      <c r="B995" s="10" t="str">
        <f>Revenue!B996</f>
        <v>Nov</v>
      </c>
      <c r="C995" s="11" t="str">
        <f t="shared" si="65"/>
        <v>P0083|Nov</v>
      </c>
      <c r="D995" s="12">
        <f>Revenue!J996</f>
        <v>1299.2357999999999</v>
      </c>
      <c r="E995" s="13">
        <f>_xlfn.XLOOKUP($C995,ExpensesTbl[Key],ExpensesTbl[Total Operating Expenses])</f>
        <v>710.5200000000001</v>
      </c>
      <c r="F995" s="13">
        <f t="shared" si="66"/>
        <v>588.71579999999983</v>
      </c>
      <c r="G995" s="11" t="str">
        <f>_xlfn.XLOOKUP($A995,PropertiesTbl[Property ID],PropertiesTbl[Property Name])</f>
        <v>Silver Landing</v>
      </c>
    </row>
    <row r="996" spans="1:7" x14ac:dyDescent="0.25">
      <c r="A996" s="10" t="str">
        <f>Revenue!A997</f>
        <v>P0083</v>
      </c>
      <c r="B996" s="10" t="str">
        <f>Revenue!B997</f>
        <v>Dec</v>
      </c>
      <c r="C996" s="11" t="str">
        <f t="shared" si="65"/>
        <v>P0083|Dec</v>
      </c>
      <c r="D996" s="12">
        <f>Revenue!J997</f>
        <v>5175.2273000000005</v>
      </c>
      <c r="E996" s="13">
        <f>_xlfn.XLOOKUP($C996,ExpensesTbl[Key],ExpensesTbl[Total Operating Expenses])</f>
        <v>1236.7899999999997</v>
      </c>
      <c r="F996" s="13">
        <f t="shared" si="66"/>
        <v>3938.4373000000005</v>
      </c>
      <c r="G996" s="11" t="str">
        <f>_xlfn.XLOOKUP($A996,PropertiesTbl[Property ID],PropertiesTbl[Property Name])</f>
        <v>Silver Landing</v>
      </c>
    </row>
    <row r="997" spans="1:7" x14ac:dyDescent="0.25">
      <c r="A997" s="10" t="str">
        <f>Revenue!A998</f>
        <v>P0083</v>
      </c>
      <c r="B997" s="10" t="str">
        <f>Revenue!B998</f>
        <v>Jan</v>
      </c>
      <c r="C997" s="11" t="str">
        <f t="shared" si="65"/>
        <v>P0083|Jan</v>
      </c>
      <c r="D997" s="12">
        <f>Revenue!J998</f>
        <v>3900.2310000000002</v>
      </c>
      <c r="E997" s="13">
        <f>_xlfn.XLOOKUP($C997,ExpensesTbl[Key],ExpensesTbl[Total Operating Expenses])</f>
        <v>980.22999999999911</v>
      </c>
      <c r="F997" s="13">
        <f t="shared" si="66"/>
        <v>2920.0010000000011</v>
      </c>
      <c r="G997" s="11" t="str">
        <f>_xlfn.XLOOKUP($A997,PropertiesTbl[Property ID],PropertiesTbl[Property Name])</f>
        <v>Silver Landing</v>
      </c>
    </row>
    <row r="998" spans="1:7" x14ac:dyDescent="0.25">
      <c r="A998" s="10" t="str">
        <f>Revenue!A999</f>
        <v>P0083</v>
      </c>
      <c r="B998" s="10" t="str">
        <f>Revenue!B999</f>
        <v>Feb</v>
      </c>
      <c r="C998" s="11" t="str">
        <f t="shared" si="65"/>
        <v>P0083|Feb</v>
      </c>
      <c r="D998" s="12">
        <f>Revenue!J999</f>
        <v>3176.4848999999999</v>
      </c>
      <c r="E998" s="13">
        <f>_xlfn.XLOOKUP($C998,ExpensesTbl[Key],ExpensesTbl[Total Operating Expenses])</f>
        <v>979.37000000000035</v>
      </c>
      <c r="F998" s="13">
        <f t="shared" si="66"/>
        <v>2197.1148999999996</v>
      </c>
      <c r="G998" s="11" t="str">
        <f>_xlfn.XLOOKUP($A998,PropertiesTbl[Property ID],PropertiesTbl[Property Name])</f>
        <v>Silver Landing</v>
      </c>
    </row>
    <row r="999" spans="1:7" x14ac:dyDescent="0.25">
      <c r="A999" s="10" t="str">
        <f>Revenue!A1000</f>
        <v>P0083</v>
      </c>
      <c r="B999" s="10" t="str">
        <f>Revenue!B1000</f>
        <v>Mar</v>
      </c>
      <c r="C999" s="11" t="str">
        <f t="shared" si="65"/>
        <v>P0083|Mar</v>
      </c>
      <c r="D999" s="12">
        <f>Revenue!J1000</f>
        <v>2902.6829999999995</v>
      </c>
      <c r="E999" s="13">
        <f>_xlfn.XLOOKUP($C999,ExpensesTbl[Key],ExpensesTbl[Total Operating Expenses])</f>
        <v>949.71000000000038</v>
      </c>
      <c r="F999" s="13">
        <f t="shared" si="66"/>
        <v>1952.972999999999</v>
      </c>
      <c r="G999" s="11" t="str">
        <f>_xlfn.XLOOKUP($A999,PropertiesTbl[Property ID],PropertiesTbl[Property Name])</f>
        <v>Silver Landing</v>
      </c>
    </row>
    <row r="1000" spans="1:7" x14ac:dyDescent="0.25">
      <c r="A1000" s="10" t="str">
        <f>Revenue!A1001</f>
        <v>P0084</v>
      </c>
      <c r="B1000" s="10" t="str">
        <f>Revenue!B1001</f>
        <v>Apr</v>
      </c>
      <c r="C1000" s="11" t="str">
        <f t="shared" si="65"/>
        <v>P0084|Apr</v>
      </c>
      <c r="D1000" s="12">
        <f>Revenue!J1001</f>
        <v>1682.5070000000001</v>
      </c>
      <c r="E1000" s="13">
        <f>_xlfn.XLOOKUP($C1000,ExpensesTbl[Key],ExpensesTbl[Total Operating Expenses])</f>
        <v>784.24000000000012</v>
      </c>
      <c r="F1000" s="13">
        <f t="shared" si="66"/>
        <v>898.26699999999994</v>
      </c>
      <c r="G1000" s="11" t="str">
        <f>_xlfn.XLOOKUP($A1000,PropertiesTbl[Property ID],PropertiesTbl[Property Name])</f>
        <v>Highland Lodge</v>
      </c>
    </row>
    <row r="1001" spans="1:7" x14ac:dyDescent="0.25">
      <c r="A1001" s="10" t="str">
        <f>Revenue!A1002</f>
        <v>P0084</v>
      </c>
      <c r="B1001" s="10" t="str">
        <f>Revenue!B1002</f>
        <v>May</v>
      </c>
      <c r="C1001" s="11" t="str">
        <f t="shared" si="65"/>
        <v>P0084|May</v>
      </c>
      <c r="D1001" s="12">
        <f>Revenue!J1002</f>
        <v>1740.5615</v>
      </c>
      <c r="E1001" s="13">
        <f>_xlfn.XLOOKUP($C1001,ExpensesTbl[Key],ExpensesTbl[Total Operating Expenses])</f>
        <v>1214.3999999999994</v>
      </c>
      <c r="F1001" s="13">
        <f t="shared" si="66"/>
        <v>526.16150000000061</v>
      </c>
      <c r="G1001" s="11" t="str">
        <f>_xlfn.XLOOKUP($A1001,PropertiesTbl[Property ID],PropertiesTbl[Property Name])</f>
        <v>Highland Lodge</v>
      </c>
    </row>
    <row r="1002" spans="1:7" x14ac:dyDescent="0.25">
      <c r="A1002" s="10" t="str">
        <f>Revenue!A1003</f>
        <v>P0084</v>
      </c>
      <c r="B1002" s="10" t="str">
        <f>Revenue!B1003</f>
        <v>Jun</v>
      </c>
      <c r="C1002" s="11" t="str">
        <f t="shared" si="65"/>
        <v>P0084|Jun</v>
      </c>
      <c r="D1002" s="12">
        <f>Revenue!J1003</f>
        <v>1839.4239</v>
      </c>
      <c r="E1002" s="13">
        <f>_xlfn.XLOOKUP($C1002,ExpensesTbl[Key],ExpensesTbl[Total Operating Expenses])</f>
        <v>1355.0100000000002</v>
      </c>
      <c r="F1002" s="13">
        <f t="shared" si="66"/>
        <v>484.41389999999978</v>
      </c>
      <c r="G1002" s="11" t="str">
        <f>_xlfn.XLOOKUP($A1002,PropertiesTbl[Property ID],PropertiesTbl[Property Name])</f>
        <v>Highland Lodge</v>
      </c>
    </row>
    <row r="1003" spans="1:7" x14ac:dyDescent="0.25">
      <c r="A1003" s="10" t="str">
        <f>Revenue!A1004</f>
        <v>P0084</v>
      </c>
      <c r="B1003" s="10" t="str">
        <f>Revenue!B1004</f>
        <v>Jul</v>
      </c>
      <c r="C1003" s="11" t="str">
        <f t="shared" si="65"/>
        <v>P0084|Jul</v>
      </c>
      <c r="D1003" s="12">
        <f>Revenue!J1004</f>
        <v>3074.1869999999999</v>
      </c>
      <c r="E1003" s="13">
        <f>_xlfn.XLOOKUP($C1003,ExpensesTbl[Key],ExpensesTbl[Total Operating Expenses])</f>
        <v>2594.2699999999995</v>
      </c>
      <c r="F1003" s="13">
        <f t="shared" si="66"/>
        <v>479.91700000000037</v>
      </c>
      <c r="G1003" s="11" t="str">
        <f>_xlfn.XLOOKUP($A1003,PropertiesTbl[Property ID],PropertiesTbl[Property Name])</f>
        <v>Highland Lodge</v>
      </c>
    </row>
    <row r="1004" spans="1:7" x14ac:dyDescent="0.25">
      <c r="A1004" s="10" t="str">
        <f>Revenue!A1005</f>
        <v>P0084</v>
      </c>
      <c r="B1004" s="10" t="str">
        <f>Revenue!B1005</f>
        <v>Aug</v>
      </c>
      <c r="C1004" s="11" t="str">
        <f t="shared" si="65"/>
        <v>P0084|Aug</v>
      </c>
      <c r="D1004" s="12">
        <f>Revenue!J1005</f>
        <v>3196.4651999999996</v>
      </c>
      <c r="E1004" s="13">
        <f>_xlfn.XLOOKUP($C1004,ExpensesTbl[Key],ExpensesTbl[Total Operating Expenses])</f>
        <v>2450.4699999999998</v>
      </c>
      <c r="F1004" s="13">
        <f t="shared" si="66"/>
        <v>745.99519999999984</v>
      </c>
      <c r="G1004" s="11" t="str">
        <f>_xlfn.XLOOKUP($A1004,PropertiesTbl[Property ID],PropertiesTbl[Property Name])</f>
        <v>Highland Lodge</v>
      </c>
    </row>
    <row r="1005" spans="1:7" x14ac:dyDescent="0.25">
      <c r="A1005" s="10" t="str">
        <f>Revenue!A1006</f>
        <v>P0084</v>
      </c>
      <c r="B1005" s="10" t="str">
        <f>Revenue!B1006</f>
        <v>Sep</v>
      </c>
      <c r="C1005" s="11" t="str">
        <f t="shared" si="65"/>
        <v>P0084|Sep</v>
      </c>
      <c r="D1005" s="12">
        <f>Revenue!J1006</f>
        <v>2153.0927999999999</v>
      </c>
      <c r="E1005" s="13">
        <f>_xlfn.XLOOKUP($C1005,ExpensesTbl[Key],ExpensesTbl[Total Operating Expenses])</f>
        <v>1047.8000000000002</v>
      </c>
      <c r="F1005" s="13">
        <f t="shared" si="66"/>
        <v>1105.2927999999997</v>
      </c>
      <c r="G1005" s="11" t="str">
        <f>_xlfn.XLOOKUP($A1005,PropertiesTbl[Property ID],PropertiesTbl[Property Name])</f>
        <v>Highland Lodge</v>
      </c>
    </row>
    <row r="1006" spans="1:7" x14ac:dyDescent="0.25">
      <c r="A1006" s="10" t="str">
        <f>Revenue!A1007</f>
        <v>P0084</v>
      </c>
      <c r="B1006" s="10" t="str">
        <f>Revenue!B1007</f>
        <v>Oct</v>
      </c>
      <c r="C1006" s="11" t="str">
        <f t="shared" si="65"/>
        <v>P0084|Oct</v>
      </c>
      <c r="D1006" s="12">
        <f>Revenue!J1007</f>
        <v>1538.0157999999999</v>
      </c>
      <c r="E1006" s="13">
        <f>_xlfn.XLOOKUP($C1006,ExpensesTbl[Key],ExpensesTbl[Total Operating Expenses])</f>
        <v>1142.5</v>
      </c>
      <c r="F1006" s="13">
        <f t="shared" si="66"/>
        <v>395.5157999999999</v>
      </c>
      <c r="G1006" s="11" t="str">
        <f>_xlfn.XLOOKUP($A1006,PropertiesTbl[Property ID],PropertiesTbl[Property Name])</f>
        <v>Highland Lodge</v>
      </c>
    </row>
    <row r="1007" spans="1:7" x14ac:dyDescent="0.25">
      <c r="A1007" s="10" t="str">
        <f>Revenue!A1008</f>
        <v>P0084</v>
      </c>
      <c r="B1007" s="10" t="str">
        <f>Revenue!B1008</f>
        <v>Nov</v>
      </c>
      <c r="C1007" s="11" t="str">
        <f t="shared" si="65"/>
        <v>P0084|Nov</v>
      </c>
      <c r="D1007" s="12">
        <f>Revenue!J1008</f>
        <v>1777.7707000000003</v>
      </c>
      <c r="E1007" s="13">
        <f>_xlfn.XLOOKUP($C1007,ExpensesTbl[Key],ExpensesTbl[Total Operating Expenses])</f>
        <v>821.96999999999935</v>
      </c>
      <c r="F1007" s="13">
        <f t="shared" si="66"/>
        <v>955.80070000000092</v>
      </c>
      <c r="G1007" s="11" t="str">
        <f>_xlfn.XLOOKUP($A1007,PropertiesTbl[Property ID],PropertiesTbl[Property Name])</f>
        <v>Highland Lodge</v>
      </c>
    </row>
    <row r="1008" spans="1:7" x14ac:dyDescent="0.25">
      <c r="A1008" s="10" t="str">
        <f>Revenue!A1009</f>
        <v>P0084</v>
      </c>
      <c r="B1008" s="10" t="str">
        <f>Revenue!B1009</f>
        <v>Dec</v>
      </c>
      <c r="C1008" s="11" t="str">
        <f t="shared" si="65"/>
        <v>P0084|Dec</v>
      </c>
      <c r="D1008" s="12">
        <f>Revenue!J1009</f>
        <v>6567.7049999999999</v>
      </c>
      <c r="E1008" s="13">
        <f>_xlfn.XLOOKUP($C1008,ExpensesTbl[Key],ExpensesTbl[Total Operating Expenses])</f>
        <v>1441.96</v>
      </c>
      <c r="F1008" s="13">
        <f t="shared" si="66"/>
        <v>5125.7449999999999</v>
      </c>
      <c r="G1008" s="11" t="str">
        <f>_xlfn.XLOOKUP($A1008,PropertiesTbl[Property ID],PropertiesTbl[Property Name])</f>
        <v>Highland Lodge</v>
      </c>
    </row>
    <row r="1009" spans="1:7" x14ac:dyDescent="0.25">
      <c r="A1009" s="10" t="str">
        <f>Revenue!A1010</f>
        <v>P0084</v>
      </c>
      <c r="B1009" s="10" t="str">
        <f>Revenue!B1010</f>
        <v>Jan</v>
      </c>
      <c r="C1009" s="11" t="str">
        <f t="shared" si="65"/>
        <v>P0084|Jan</v>
      </c>
      <c r="D1009" s="12">
        <f>Revenue!J1010</f>
        <v>6445.0484999999999</v>
      </c>
      <c r="E1009" s="13">
        <f>_xlfn.XLOOKUP($C1009,ExpensesTbl[Key],ExpensesTbl[Total Operating Expenses])</f>
        <v>1447.4699999999982</v>
      </c>
      <c r="F1009" s="13">
        <f t="shared" si="66"/>
        <v>4997.5785000000014</v>
      </c>
      <c r="G1009" s="11" t="str">
        <f>_xlfn.XLOOKUP($A1009,PropertiesTbl[Property ID],PropertiesTbl[Property Name])</f>
        <v>Highland Lodge</v>
      </c>
    </row>
    <row r="1010" spans="1:7" x14ac:dyDescent="0.25">
      <c r="A1010" s="10" t="str">
        <f>Revenue!A1011</f>
        <v>P0084</v>
      </c>
      <c r="B1010" s="10" t="str">
        <f>Revenue!B1011</f>
        <v>Feb</v>
      </c>
      <c r="C1010" s="11" t="str">
        <f t="shared" si="65"/>
        <v>P0084|Feb</v>
      </c>
      <c r="D1010" s="12">
        <f>Revenue!J1011</f>
        <v>5082.808</v>
      </c>
      <c r="E1010" s="13">
        <f>_xlfn.XLOOKUP($C1010,ExpensesTbl[Key],ExpensesTbl[Total Operating Expenses])</f>
        <v>1314.6700000000005</v>
      </c>
      <c r="F1010" s="13">
        <f t="shared" si="66"/>
        <v>3768.1379999999995</v>
      </c>
      <c r="G1010" s="11" t="str">
        <f>_xlfn.XLOOKUP($A1010,PropertiesTbl[Property ID],PropertiesTbl[Property Name])</f>
        <v>Highland Lodge</v>
      </c>
    </row>
    <row r="1011" spans="1:7" x14ac:dyDescent="0.25">
      <c r="A1011" s="10" t="str">
        <f>Revenue!A1012</f>
        <v>P0084</v>
      </c>
      <c r="B1011" s="10" t="str">
        <f>Revenue!B1012</f>
        <v>Mar</v>
      </c>
      <c r="C1011" s="11" t="str">
        <f t="shared" si="65"/>
        <v>P0084|Mar</v>
      </c>
      <c r="D1011" s="12">
        <f>Revenue!J1012</f>
        <v>4447.6035000000002</v>
      </c>
      <c r="E1011" s="13">
        <f>_xlfn.XLOOKUP($C1011,ExpensesTbl[Key],ExpensesTbl[Total Operating Expenses])</f>
        <v>1278.3600000000001</v>
      </c>
      <c r="F1011" s="13">
        <f t="shared" si="66"/>
        <v>3169.2435</v>
      </c>
      <c r="G1011" s="11" t="str">
        <f>_xlfn.XLOOKUP($A1011,PropertiesTbl[Property ID],PropertiesTbl[Property Name])</f>
        <v>Highland Lodge</v>
      </c>
    </row>
    <row r="1012" spans="1:7" x14ac:dyDescent="0.25">
      <c r="A1012" s="10" t="str">
        <f>Revenue!A1013</f>
        <v>P0085</v>
      </c>
      <c r="B1012" s="10" t="str">
        <f>Revenue!B1013</f>
        <v>Apr</v>
      </c>
      <c r="C1012" s="11" t="str">
        <f t="shared" si="65"/>
        <v>P0085|Apr</v>
      </c>
      <c r="D1012" s="12">
        <f>Revenue!J1013</f>
        <v>1414.9324999999999</v>
      </c>
      <c r="E1012" s="13">
        <f>_xlfn.XLOOKUP($C1012,ExpensesTbl[Key],ExpensesTbl[Total Operating Expenses])</f>
        <v>781.43000000000052</v>
      </c>
      <c r="F1012" s="13">
        <f t="shared" si="66"/>
        <v>633.50249999999937</v>
      </c>
      <c r="G1012" s="11" t="str">
        <f>_xlfn.XLOOKUP($A1012,PropertiesTbl[Property ID],PropertiesTbl[Property Name])</f>
        <v>Trailside Perch</v>
      </c>
    </row>
    <row r="1013" spans="1:7" x14ac:dyDescent="0.25">
      <c r="A1013" s="10" t="str">
        <f>Revenue!A1014</f>
        <v>P0085</v>
      </c>
      <c r="B1013" s="10" t="str">
        <f>Revenue!B1014</f>
        <v>May</v>
      </c>
      <c r="C1013" s="11" t="str">
        <f t="shared" si="65"/>
        <v>P0085|May</v>
      </c>
      <c r="D1013" s="12">
        <f>Revenue!J1014</f>
        <v>1580.0944</v>
      </c>
      <c r="E1013" s="13">
        <f>_xlfn.XLOOKUP($C1013,ExpensesTbl[Key],ExpensesTbl[Total Operating Expenses])</f>
        <v>1213.6900000000003</v>
      </c>
      <c r="F1013" s="13">
        <f t="shared" si="66"/>
        <v>366.40439999999967</v>
      </c>
      <c r="G1013" s="11" t="str">
        <f>_xlfn.XLOOKUP($A1013,PropertiesTbl[Property ID],PropertiesTbl[Property Name])</f>
        <v>Trailside Perch</v>
      </c>
    </row>
    <row r="1014" spans="1:7" x14ac:dyDescent="0.25">
      <c r="A1014" s="10" t="str">
        <f>Revenue!A1015</f>
        <v>P0085</v>
      </c>
      <c r="B1014" s="10" t="str">
        <f>Revenue!B1015</f>
        <v>Jun</v>
      </c>
      <c r="C1014" s="11" t="str">
        <f t="shared" si="65"/>
        <v>P0085|Jun</v>
      </c>
      <c r="D1014" s="12">
        <f>Revenue!J1015</f>
        <v>1860.6766</v>
      </c>
      <c r="E1014" s="13">
        <f>_xlfn.XLOOKUP($C1014,ExpensesTbl[Key],ExpensesTbl[Total Operating Expenses])</f>
        <v>1535.8400000000001</v>
      </c>
      <c r="F1014" s="13">
        <f t="shared" si="66"/>
        <v>324.83659999999986</v>
      </c>
      <c r="G1014" s="11" t="str">
        <f>_xlfn.XLOOKUP($A1014,PropertiesTbl[Property ID],PropertiesTbl[Property Name])</f>
        <v>Trailside Perch</v>
      </c>
    </row>
    <row r="1015" spans="1:7" x14ac:dyDescent="0.25">
      <c r="A1015" s="10" t="str">
        <f>Revenue!A1016</f>
        <v>P0085</v>
      </c>
      <c r="B1015" s="10" t="str">
        <f>Revenue!B1016</f>
        <v>Jul</v>
      </c>
      <c r="C1015" s="11" t="str">
        <f t="shared" si="65"/>
        <v>P0085|Jul</v>
      </c>
      <c r="D1015" s="12">
        <f>Revenue!J1016</f>
        <v>3024.8139999999999</v>
      </c>
      <c r="E1015" s="13">
        <f>_xlfn.XLOOKUP($C1015,ExpensesTbl[Key],ExpensesTbl[Total Operating Expenses])</f>
        <v>2609.3900000000003</v>
      </c>
      <c r="F1015" s="13">
        <f t="shared" si="66"/>
        <v>415.42399999999952</v>
      </c>
      <c r="G1015" s="11" t="str">
        <f>_xlfn.XLOOKUP($A1015,PropertiesTbl[Property ID],PropertiesTbl[Property Name])</f>
        <v>Trailside Perch</v>
      </c>
    </row>
    <row r="1016" spans="1:7" x14ac:dyDescent="0.25">
      <c r="A1016" s="10" t="str">
        <f>Revenue!A1017</f>
        <v>P0085</v>
      </c>
      <c r="B1016" s="10" t="str">
        <f>Revenue!B1017</f>
        <v>Aug</v>
      </c>
      <c r="C1016" s="11" t="str">
        <f t="shared" si="65"/>
        <v>P0085|Aug</v>
      </c>
      <c r="D1016" s="12">
        <f>Revenue!J1017</f>
        <v>2804.6224000000002</v>
      </c>
      <c r="E1016" s="13">
        <f>_xlfn.XLOOKUP($C1016,ExpensesTbl[Key],ExpensesTbl[Total Operating Expenses])</f>
        <v>2322.9700000000003</v>
      </c>
      <c r="F1016" s="13">
        <f t="shared" si="66"/>
        <v>481.65239999999994</v>
      </c>
      <c r="G1016" s="11" t="str">
        <f>_xlfn.XLOOKUP($A1016,PropertiesTbl[Property ID],PropertiesTbl[Property Name])</f>
        <v>Trailside Perch</v>
      </c>
    </row>
    <row r="1017" spans="1:7" x14ac:dyDescent="0.25">
      <c r="A1017" s="10" t="str">
        <f>Revenue!A1018</f>
        <v>P0085</v>
      </c>
      <c r="B1017" s="10" t="str">
        <f>Revenue!B1018</f>
        <v>Sep</v>
      </c>
      <c r="C1017" s="11" t="str">
        <f t="shared" si="65"/>
        <v>P0085|Sep</v>
      </c>
      <c r="D1017" s="12">
        <f>Revenue!J1018</f>
        <v>1935.9776999999999</v>
      </c>
      <c r="E1017" s="13">
        <f>_xlfn.XLOOKUP($C1017,ExpensesTbl[Key],ExpensesTbl[Total Operating Expenses])</f>
        <v>1057.3699999999997</v>
      </c>
      <c r="F1017" s="13">
        <f t="shared" si="66"/>
        <v>878.60770000000025</v>
      </c>
      <c r="G1017" s="11" t="str">
        <f>_xlfn.XLOOKUP($A1017,PropertiesTbl[Property ID],PropertiesTbl[Property Name])</f>
        <v>Trailside Perch</v>
      </c>
    </row>
    <row r="1018" spans="1:7" x14ac:dyDescent="0.25">
      <c r="A1018" s="10" t="str">
        <f>Revenue!A1019</f>
        <v>P0085</v>
      </c>
      <c r="B1018" s="10" t="str">
        <f>Revenue!B1019</f>
        <v>Oct</v>
      </c>
      <c r="C1018" s="11" t="str">
        <f t="shared" si="65"/>
        <v>P0085|Oct</v>
      </c>
      <c r="D1018" s="12">
        <f>Revenue!J1019</f>
        <v>1888.1761000000001</v>
      </c>
      <c r="E1018" s="13">
        <f>_xlfn.XLOOKUP($C1018,ExpensesTbl[Key],ExpensesTbl[Total Operating Expenses])</f>
        <v>1071.4000000000001</v>
      </c>
      <c r="F1018" s="13">
        <f t="shared" si="66"/>
        <v>816.77610000000004</v>
      </c>
      <c r="G1018" s="11" t="str">
        <f>_xlfn.XLOOKUP($A1018,PropertiesTbl[Property ID],PropertiesTbl[Property Name])</f>
        <v>Trailside Perch</v>
      </c>
    </row>
    <row r="1019" spans="1:7" x14ac:dyDescent="0.25">
      <c r="A1019" s="10" t="str">
        <f>Revenue!A1020</f>
        <v>P0085</v>
      </c>
      <c r="B1019" s="10" t="str">
        <f>Revenue!B1020</f>
        <v>Nov</v>
      </c>
      <c r="C1019" s="11" t="str">
        <f t="shared" si="65"/>
        <v>P0085|Nov</v>
      </c>
      <c r="D1019" s="12">
        <f>Revenue!J1020</f>
        <v>1611.5224000000001</v>
      </c>
      <c r="E1019" s="13">
        <f>_xlfn.XLOOKUP($C1019,ExpensesTbl[Key],ExpensesTbl[Total Operating Expenses])</f>
        <v>827.57999999999925</v>
      </c>
      <c r="F1019" s="13">
        <f t="shared" si="66"/>
        <v>783.94240000000082</v>
      </c>
      <c r="G1019" s="11" t="str">
        <f>_xlfn.XLOOKUP($A1019,PropertiesTbl[Property ID],PropertiesTbl[Property Name])</f>
        <v>Trailside Perch</v>
      </c>
    </row>
    <row r="1020" spans="1:7" x14ac:dyDescent="0.25">
      <c r="A1020" s="10" t="str">
        <f>Revenue!A1021</f>
        <v>P0085</v>
      </c>
      <c r="B1020" s="10" t="str">
        <f>Revenue!B1021</f>
        <v>Dec</v>
      </c>
      <c r="C1020" s="11" t="str">
        <f t="shared" si="65"/>
        <v>P0085|Dec</v>
      </c>
      <c r="D1020" s="12">
        <f>Revenue!J1021</f>
        <v>5918.56</v>
      </c>
      <c r="E1020" s="13">
        <f>_xlfn.XLOOKUP($C1020,ExpensesTbl[Key],ExpensesTbl[Total Operating Expenses])</f>
        <v>1307.1599999999994</v>
      </c>
      <c r="F1020" s="13">
        <f t="shared" si="66"/>
        <v>4611.4000000000015</v>
      </c>
      <c r="G1020" s="11" t="str">
        <f>_xlfn.XLOOKUP($A1020,PropertiesTbl[Property ID],PropertiesTbl[Property Name])</f>
        <v>Trailside Perch</v>
      </c>
    </row>
    <row r="1021" spans="1:7" x14ac:dyDescent="0.25">
      <c r="A1021" s="10" t="str">
        <f>Revenue!A1022</f>
        <v>P0085</v>
      </c>
      <c r="B1021" s="10" t="str">
        <f>Revenue!B1022</f>
        <v>Jan</v>
      </c>
      <c r="C1021" s="11" t="str">
        <f t="shared" si="65"/>
        <v>P0085|Jan</v>
      </c>
      <c r="D1021" s="12">
        <f>Revenue!J1022</f>
        <v>5564.7233999999999</v>
      </c>
      <c r="E1021" s="13">
        <f>_xlfn.XLOOKUP($C1021,ExpensesTbl[Key],ExpensesTbl[Total Operating Expenses])</f>
        <v>1548.39</v>
      </c>
      <c r="F1021" s="13">
        <f t="shared" si="66"/>
        <v>4016.3333999999995</v>
      </c>
      <c r="G1021" s="11" t="str">
        <f>_xlfn.XLOOKUP($A1021,PropertiesTbl[Property ID],PropertiesTbl[Property Name])</f>
        <v>Trailside Perch</v>
      </c>
    </row>
    <row r="1022" spans="1:7" x14ac:dyDescent="0.25">
      <c r="A1022" s="10" t="str">
        <f>Revenue!A1023</f>
        <v>P0085</v>
      </c>
      <c r="B1022" s="10" t="str">
        <f>Revenue!B1023</f>
        <v>Feb</v>
      </c>
      <c r="C1022" s="11" t="str">
        <f t="shared" si="65"/>
        <v>P0085|Feb</v>
      </c>
      <c r="D1022" s="12">
        <f>Revenue!J1023</f>
        <v>4286.9214000000011</v>
      </c>
      <c r="E1022" s="13">
        <f>_xlfn.XLOOKUP($C1022,ExpensesTbl[Key],ExpensesTbl[Total Operating Expenses])</f>
        <v>1164.7399999999998</v>
      </c>
      <c r="F1022" s="13">
        <f t="shared" si="66"/>
        <v>3122.1814000000013</v>
      </c>
      <c r="G1022" s="11" t="str">
        <f>_xlfn.XLOOKUP($A1022,PropertiesTbl[Property ID],PropertiesTbl[Property Name])</f>
        <v>Trailside Perch</v>
      </c>
    </row>
    <row r="1023" spans="1:7" x14ac:dyDescent="0.25">
      <c r="A1023" s="10" t="str">
        <f>Revenue!A1024</f>
        <v>P0085</v>
      </c>
      <c r="B1023" s="10" t="str">
        <f>Revenue!B1024</f>
        <v>Mar</v>
      </c>
      <c r="C1023" s="11" t="str">
        <f t="shared" si="65"/>
        <v>P0085|Mar</v>
      </c>
      <c r="D1023" s="12">
        <f>Revenue!J1024</f>
        <v>3771.8319999999999</v>
      </c>
      <c r="E1023" s="13">
        <f>_xlfn.XLOOKUP($C1023,ExpensesTbl[Key],ExpensesTbl[Total Operating Expenses])</f>
        <v>1166.3099999999995</v>
      </c>
      <c r="F1023" s="13">
        <f t="shared" si="66"/>
        <v>2605.5220000000004</v>
      </c>
      <c r="G1023" s="11" t="str">
        <f>_xlfn.XLOOKUP($A1023,PropertiesTbl[Property ID],PropertiesTbl[Property Name])</f>
        <v>Trailside Perch</v>
      </c>
    </row>
    <row r="1024" spans="1:7" x14ac:dyDescent="0.25">
      <c r="A1024" s="10" t="str">
        <f>Revenue!A1025</f>
        <v>P0086</v>
      </c>
      <c r="B1024" s="10" t="str">
        <f>Revenue!B1025</f>
        <v>Apr</v>
      </c>
      <c r="C1024" s="11" t="str">
        <f t="shared" si="65"/>
        <v>P0086|Apr</v>
      </c>
      <c r="D1024" s="12">
        <f>Revenue!J1025</f>
        <v>1084.3905000000002</v>
      </c>
      <c r="E1024" s="13">
        <f>_xlfn.XLOOKUP($C1024,ExpensesTbl[Key],ExpensesTbl[Total Operating Expenses])</f>
        <v>625.72999999999968</v>
      </c>
      <c r="F1024" s="13">
        <f t="shared" si="66"/>
        <v>458.66050000000052</v>
      </c>
      <c r="G1024" s="11" t="str">
        <f>_xlfn.XLOOKUP($A1024,PropertiesTbl[Property ID],PropertiesTbl[Property Name])</f>
        <v>Lakeview Hollow</v>
      </c>
    </row>
    <row r="1025" spans="1:7" x14ac:dyDescent="0.25">
      <c r="A1025" s="10" t="str">
        <f>Revenue!A1026</f>
        <v>P0086</v>
      </c>
      <c r="B1025" s="10" t="str">
        <f>Revenue!B1026</f>
        <v>May</v>
      </c>
      <c r="C1025" s="11" t="str">
        <f t="shared" si="65"/>
        <v>P0086|May</v>
      </c>
      <c r="D1025" s="12">
        <f>Revenue!J1026</f>
        <v>1446.0841</v>
      </c>
      <c r="E1025" s="13">
        <f>_xlfn.XLOOKUP($C1025,ExpensesTbl[Key],ExpensesTbl[Total Operating Expenses])</f>
        <v>976.5400000000003</v>
      </c>
      <c r="F1025" s="13">
        <f t="shared" si="66"/>
        <v>469.54409999999973</v>
      </c>
      <c r="G1025" s="11" t="str">
        <f>_xlfn.XLOOKUP($A1025,PropertiesTbl[Property ID],PropertiesTbl[Property Name])</f>
        <v>Lakeview Hollow</v>
      </c>
    </row>
    <row r="1026" spans="1:7" x14ac:dyDescent="0.25">
      <c r="A1026" s="10" t="str">
        <f>Revenue!A1027</f>
        <v>P0086</v>
      </c>
      <c r="B1026" s="10" t="str">
        <f>Revenue!B1027</f>
        <v>Jun</v>
      </c>
      <c r="C1026" s="11" t="str">
        <f t="shared" si="65"/>
        <v>P0086|Jun</v>
      </c>
      <c r="D1026" s="12">
        <f>Revenue!J1027</f>
        <v>1587.384</v>
      </c>
      <c r="E1026" s="13">
        <f>_xlfn.XLOOKUP($C1026,ExpensesTbl[Key],ExpensesTbl[Total Operating Expenses])</f>
        <v>1079.3900000000001</v>
      </c>
      <c r="F1026" s="13">
        <f t="shared" si="66"/>
        <v>507.99399999999991</v>
      </c>
      <c r="G1026" s="11" t="str">
        <f>_xlfn.XLOOKUP($A1026,PropertiesTbl[Property ID],PropertiesTbl[Property Name])</f>
        <v>Lakeview Hollow</v>
      </c>
    </row>
    <row r="1027" spans="1:7" x14ac:dyDescent="0.25">
      <c r="A1027" s="10" t="str">
        <f>Revenue!A1028</f>
        <v>P0086</v>
      </c>
      <c r="B1027" s="10" t="str">
        <f>Revenue!B1028</f>
        <v>Jul</v>
      </c>
      <c r="C1027" s="11" t="str">
        <f t="shared" si="65"/>
        <v>P0086|Jul</v>
      </c>
      <c r="D1027" s="12">
        <f>Revenue!J1028</f>
        <v>2537.9250000000002</v>
      </c>
      <c r="E1027" s="13">
        <f>_xlfn.XLOOKUP($C1027,ExpensesTbl[Key],ExpensesTbl[Total Operating Expenses])</f>
        <v>2012.6300000000006</v>
      </c>
      <c r="F1027" s="13">
        <f t="shared" si="66"/>
        <v>525.29499999999962</v>
      </c>
      <c r="G1027" s="11" t="str">
        <f>_xlfn.XLOOKUP($A1027,PropertiesTbl[Property ID],PropertiesTbl[Property Name])</f>
        <v>Lakeview Hollow</v>
      </c>
    </row>
    <row r="1028" spans="1:7" x14ac:dyDescent="0.25">
      <c r="A1028" s="10" t="str">
        <f>Revenue!A1029</f>
        <v>P0086</v>
      </c>
      <c r="B1028" s="10" t="str">
        <f>Revenue!B1029</f>
        <v>Aug</v>
      </c>
      <c r="C1028" s="11" t="str">
        <f t="shared" si="65"/>
        <v>P0086|Aug</v>
      </c>
      <c r="D1028" s="12">
        <f>Revenue!J1029</f>
        <v>2075.0709000000002</v>
      </c>
      <c r="E1028" s="13">
        <f>_xlfn.XLOOKUP($C1028,ExpensesTbl[Key],ExpensesTbl[Total Operating Expenses])</f>
        <v>1977.3000000000002</v>
      </c>
      <c r="F1028" s="13">
        <f t="shared" si="66"/>
        <v>97.770899999999983</v>
      </c>
      <c r="G1028" s="11" t="str">
        <f>_xlfn.XLOOKUP($A1028,PropertiesTbl[Property ID],PropertiesTbl[Property Name])</f>
        <v>Lakeview Hollow</v>
      </c>
    </row>
    <row r="1029" spans="1:7" x14ac:dyDescent="0.25">
      <c r="A1029" s="10" t="str">
        <f>Revenue!A1030</f>
        <v>P0086</v>
      </c>
      <c r="B1029" s="10" t="str">
        <f>Revenue!B1030</f>
        <v>Sep</v>
      </c>
      <c r="C1029" s="11" t="str">
        <f t="shared" ref="C1029:C1092" si="67">A1029&amp;"|"&amp;B1029</f>
        <v>P0086|Sep</v>
      </c>
      <c r="D1029" s="12">
        <f>Revenue!J1030</f>
        <v>1327.8119999999999</v>
      </c>
      <c r="E1029" s="13">
        <f>_xlfn.XLOOKUP($C1029,ExpensesTbl[Key],ExpensesTbl[Total Operating Expenses])</f>
        <v>847.1899999999996</v>
      </c>
      <c r="F1029" s="13">
        <f t="shared" ref="F1029:F1092" si="68">D1029-E1029</f>
        <v>480.6220000000003</v>
      </c>
      <c r="G1029" s="11" t="str">
        <f>_xlfn.XLOOKUP($A1029,PropertiesTbl[Property ID],PropertiesTbl[Property Name])</f>
        <v>Lakeview Hollow</v>
      </c>
    </row>
    <row r="1030" spans="1:7" x14ac:dyDescent="0.25">
      <c r="A1030" s="10" t="str">
        <f>Revenue!A1031</f>
        <v>P0086</v>
      </c>
      <c r="B1030" s="10" t="str">
        <f>Revenue!B1031</f>
        <v>Oct</v>
      </c>
      <c r="C1030" s="11" t="str">
        <f t="shared" si="67"/>
        <v>P0086|Oct</v>
      </c>
      <c r="D1030" s="12">
        <f>Revenue!J1031</f>
        <v>1265.3052</v>
      </c>
      <c r="E1030" s="13">
        <f>_xlfn.XLOOKUP($C1030,ExpensesTbl[Key],ExpensesTbl[Total Operating Expenses])</f>
        <v>766.08000000000015</v>
      </c>
      <c r="F1030" s="13">
        <f t="shared" si="68"/>
        <v>499.22519999999986</v>
      </c>
      <c r="G1030" s="11" t="str">
        <f>_xlfn.XLOOKUP($A1030,PropertiesTbl[Property ID],PropertiesTbl[Property Name])</f>
        <v>Lakeview Hollow</v>
      </c>
    </row>
    <row r="1031" spans="1:7" x14ac:dyDescent="0.25">
      <c r="A1031" s="10" t="str">
        <f>Revenue!A1032</f>
        <v>P0086</v>
      </c>
      <c r="B1031" s="10" t="str">
        <f>Revenue!B1032</f>
        <v>Nov</v>
      </c>
      <c r="C1031" s="11" t="str">
        <f t="shared" si="67"/>
        <v>P0086|Nov</v>
      </c>
      <c r="D1031" s="12">
        <f>Revenue!J1032</f>
        <v>1250.5224000000001</v>
      </c>
      <c r="E1031" s="13">
        <f>_xlfn.XLOOKUP($C1031,ExpensesTbl[Key],ExpensesTbl[Total Operating Expenses])</f>
        <v>687.41999999999973</v>
      </c>
      <c r="F1031" s="13">
        <f t="shared" si="68"/>
        <v>563.10240000000033</v>
      </c>
      <c r="G1031" s="11" t="str">
        <f>_xlfn.XLOOKUP($A1031,PropertiesTbl[Property ID],PropertiesTbl[Property Name])</f>
        <v>Lakeview Hollow</v>
      </c>
    </row>
    <row r="1032" spans="1:7" x14ac:dyDescent="0.25">
      <c r="A1032" s="10" t="str">
        <f>Revenue!A1033</f>
        <v>P0086</v>
      </c>
      <c r="B1032" s="10" t="str">
        <f>Revenue!B1033</f>
        <v>Dec</v>
      </c>
      <c r="C1032" s="11" t="str">
        <f t="shared" si="67"/>
        <v>P0086|Dec</v>
      </c>
      <c r="D1032" s="12">
        <f>Revenue!J1033</f>
        <v>5380.8567999999996</v>
      </c>
      <c r="E1032" s="13">
        <f>_xlfn.XLOOKUP($C1032,ExpensesTbl[Key],ExpensesTbl[Total Operating Expenses])</f>
        <v>1193.0100000000002</v>
      </c>
      <c r="F1032" s="13">
        <f t="shared" si="68"/>
        <v>4187.8467999999993</v>
      </c>
      <c r="G1032" s="11" t="str">
        <f>_xlfn.XLOOKUP($A1032,PropertiesTbl[Property ID],PropertiesTbl[Property Name])</f>
        <v>Lakeview Hollow</v>
      </c>
    </row>
    <row r="1033" spans="1:7" x14ac:dyDescent="0.25">
      <c r="A1033" s="10" t="str">
        <f>Revenue!A1034</f>
        <v>P0086</v>
      </c>
      <c r="B1033" s="10" t="str">
        <f>Revenue!B1034</f>
        <v>Jan</v>
      </c>
      <c r="C1033" s="11" t="str">
        <f t="shared" si="67"/>
        <v>P0086|Jan</v>
      </c>
      <c r="D1033" s="12">
        <f>Revenue!J1034</f>
        <v>4124.9016000000001</v>
      </c>
      <c r="E1033" s="13">
        <f>_xlfn.XLOOKUP($C1033,ExpensesTbl[Key],ExpensesTbl[Total Operating Expenses])</f>
        <v>1091.2800000000002</v>
      </c>
      <c r="F1033" s="13">
        <f t="shared" si="68"/>
        <v>3033.6215999999999</v>
      </c>
      <c r="G1033" s="11" t="str">
        <f>_xlfn.XLOOKUP($A1033,PropertiesTbl[Property ID],PropertiesTbl[Property Name])</f>
        <v>Lakeview Hollow</v>
      </c>
    </row>
    <row r="1034" spans="1:7" x14ac:dyDescent="0.25">
      <c r="A1034" s="10" t="str">
        <f>Revenue!A1035</f>
        <v>P0086</v>
      </c>
      <c r="B1034" s="10" t="str">
        <f>Revenue!B1035</f>
        <v>Feb</v>
      </c>
      <c r="C1034" s="11" t="str">
        <f t="shared" si="67"/>
        <v>P0086|Feb</v>
      </c>
      <c r="D1034" s="12">
        <f>Revenue!J1035</f>
        <v>3376.8674999999998</v>
      </c>
      <c r="E1034" s="13">
        <f>_xlfn.XLOOKUP($C1034,ExpensesTbl[Key],ExpensesTbl[Total Operating Expenses])</f>
        <v>959.42000000000007</v>
      </c>
      <c r="F1034" s="13">
        <f t="shared" si="68"/>
        <v>2417.4474999999998</v>
      </c>
      <c r="G1034" s="11" t="str">
        <f>_xlfn.XLOOKUP($A1034,PropertiesTbl[Property ID],PropertiesTbl[Property Name])</f>
        <v>Lakeview Hollow</v>
      </c>
    </row>
    <row r="1035" spans="1:7" x14ac:dyDescent="0.25">
      <c r="A1035" s="10" t="str">
        <f>Revenue!A1036</f>
        <v>P0086</v>
      </c>
      <c r="B1035" s="10" t="str">
        <f>Revenue!B1036</f>
        <v>Mar</v>
      </c>
      <c r="C1035" s="11" t="str">
        <f t="shared" si="67"/>
        <v>P0086|Mar</v>
      </c>
      <c r="D1035" s="12">
        <f>Revenue!J1036</f>
        <v>3146.8223000000003</v>
      </c>
      <c r="E1035" s="13">
        <f>_xlfn.XLOOKUP($C1035,ExpensesTbl[Key],ExpensesTbl[Total Operating Expenses])</f>
        <v>961.53999999999928</v>
      </c>
      <c r="F1035" s="13">
        <f t="shared" si="68"/>
        <v>2185.2823000000008</v>
      </c>
      <c r="G1035" s="11" t="str">
        <f>_xlfn.XLOOKUP($A1035,PropertiesTbl[Property ID],PropertiesTbl[Property Name])</f>
        <v>Lakeview Hollow</v>
      </c>
    </row>
    <row r="1036" spans="1:7" x14ac:dyDescent="0.25">
      <c r="A1036" s="10" t="str">
        <f>Revenue!A1037</f>
        <v>P0087</v>
      </c>
      <c r="B1036" s="10" t="str">
        <f>Revenue!B1037</f>
        <v>Apr</v>
      </c>
      <c r="C1036" s="11" t="str">
        <f t="shared" si="67"/>
        <v>P0087|Apr</v>
      </c>
      <c r="D1036" s="12">
        <f>Revenue!J1037</f>
        <v>1037.2484999999999</v>
      </c>
      <c r="E1036" s="13">
        <f>_xlfn.XLOOKUP($C1036,ExpensesTbl[Key],ExpensesTbl[Total Operating Expenses])</f>
        <v>649.46</v>
      </c>
      <c r="F1036" s="13">
        <f t="shared" si="68"/>
        <v>387.78849999999989</v>
      </c>
      <c r="G1036" s="11" t="str">
        <f>_xlfn.XLOOKUP($A1036,PropertiesTbl[Property ID],PropertiesTbl[Property Name])</f>
        <v>Whispering Refuge</v>
      </c>
    </row>
    <row r="1037" spans="1:7" x14ac:dyDescent="0.25">
      <c r="A1037" s="10" t="str">
        <f>Revenue!A1038</f>
        <v>P0087</v>
      </c>
      <c r="B1037" s="10" t="str">
        <f>Revenue!B1038</f>
        <v>May</v>
      </c>
      <c r="C1037" s="11" t="str">
        <f t="shared" si="67"/>
        <v>P0087|May</v>
      </c>
      <c r="D1037" s="12">
        <f>Revenue!J1038</f>
        <v>1245.5753999999999</v>
      </c>
      <c r="E1037" s="13">
        <f>_xlfn.XLOOKUP($C1037,ExpensesTbl[Key],ExpensesTbl[Total Operating Expenses])</f>
        <v>966.95000000000039</v>
      </c>
      <c r="F1037" s="13">
        <f t="shared" si="68"/>
        <v>278.62539999999956</v>
      </c>
      <c r="G1037" s="11" t="str">
        <f>_xlfn.XLOOKUP($A1037,PropertiesTbl[Property ID],PropertiesTbl[Property Name])</f>
        <v>Whispering Refuge</v>
      </c>
    </row>
    <row r="1038" spans="1:7" x14ac:dyDescent="0.25">
      <c r="A1038" s="10" t="str">
        <f>Revenue!A1039</f>
        <v>P0087</v>
      </c>
      <c r="B1038" s="10" t="str">
        <f>Revenue!B1039</f>
        <v>Jun</v>
      </c>
      <c r="C1038" s="11" t="str">
        <f t="shared" si="67"/>
        <v>P0087|Jun</v>
      </c>
      <c r="D1038" s="12">
        <f>Revenue!J1039</f>
        <v>1555.2575999999999</v>
      </c>
      <c r="E1038" s="13">
        <f>_xlfn.XLOOKUP($C1038,ExpensesTbl[Key],ExpensesTbl[Total Operating Expenses])</f>
        <v>1084.6300000000001</v>
      </c>
      <c r="F1038" s="13">
        <f t="shared" si="68"/>
        <v>470.6275999999998</v>
      </c>
      <c r="G1038" s="11" t="str">
        <f>_xlfn.XLOOKUP($A1038,PropertiesTbl[Property ID],PropertiesTbl[Property Name])</f>
        <v>Whispering Refuge</v>
      </c>
    </row>
    <row r="1039" spans="1:7" x14ac:dyDescent="0.25">
      <c r="A1039" s="10" t="str">
        <f>Revenue!A1040</f>
        <v>P0087</v>
      </c>
      <c r="B1039" s="10" t="str">
        <f>Revenue!B1040</f>
        <v>Jul</v>
      </c>
      <c r="C1039" s="11" t="str">
        <f t="shared" si="67"/>
        <v>P0087|Jul</v>
      </c>
      <c r="D1039" s="12">
        <f>Revenue!J1040</f>
        <v>2246.7310000000002</v>
      </c>
      <c r="E1039" s="13">
        <f>_xlfn.XLOOKUP($C1039,ExpensesTbl[Key],ExpensesTbl[Total Operating Expenses])</f>
        <v>2000.0700000000006</v>
      </c>
      <c r="F1039" s="13">
        <f t="shared" si="68"/>
        <v>246.6609999999996</v>
      </c>
      <c r="G1039" s="11" t="str">
        <f>_xlfn.XLOOKUP($A1039,PropertiesTbl[Property ID],PropertiesTbl[Property Name])</f>
        <v>Whispering Refuge</v>
      </c>
    </row>
    <row r="1040" spans="1:7" x14ac:dyDescent="0.25">
      <c r="A1040" s="10" t="str">
        <f>Revenue!A1041</f>
        <v>P0087</v>
      </c>
      <c r="B1040" s="10" t="str">
        <f>Revenue!B1041</f>
        <v>Aug</v>
      </c>
      <c r="C1040" s="11" t="str">
        <f t="shared" si="67"/>
        <v>P0087|Aug</v>
      </c>
      <c r="D1040" s="12">
        <f>Revenue!J1041</f>
        <v>1774.7103999999999</v>
      </c>
      <c r="E1040" s="13">
        <f>_xlfn.XLOOKUP($C1040,ExpensesTbl[Key],ExpensesTbl[Total Operating Expenses])</f>
        <v>1812.1800000000003</v>
      </c>
      <c r="F1040" s="13">
        <f t="shared" si="68"/>
        <v>-37.469600000000355</v>
      </c>
      <c r="G1040" s="11" t="str">
        <f>_xlfn.XLOOKUP($A1040,PropertiesTbl[Property ID],PropertiesTbl[Property Name])</f>
        <v>Whispering Refuge</v>
      </c>
    </row>
    <row r="1041" spans="1:7" x14ac:dyDescent="0.25">
      <c r="A1041" s="10" t="str">
        <f>Revenue!A1042</f>
        <v>P0087</v>
      </c>
      <c r="B1041" s="10" t="str">
        <f>Revenue!B1042</f>
        <v>Sep</v>
      </c>
      <c r="C1041" s="11" t="str">
        <f t="shared" si="67"/>
        <v>P0087|Sep</v>
      </c>
      <c r="D1041" s="12">
        <f>Revenue!J1042</f>
        <v>1357.8432</v>
      </c>
      <c r="E1041" s="13">
        <f>_xlfn.XLOOKUP($C1041,ExpensesTbl[Key],ExpensesTbl[Total Operating Expenses])</f>
        <v>833.30000000000041</v>
      </c>
      <c r="F1041" s="13">
        <f t="shared" si="68"/>
        <v>524.54319999999962</v>
      </c>
      <c r="G1041" s="11" t="str">
        <f>_xlfn.XLOOKUP($A1041,PropertiesTbl[Property ID],PropertiesTbl[Property Name])</f>
        <v>Whispering Refuge</v>
      </c>
    </row>
    <row r="1042" spans="1:7" x14ac:dyDescent="0.25">
      <c r="A1042" s="10" t="str">
        <f>Revenue!A1043</f>
        <v>P0087</v>
      </c>
      <c r="B1042" s="10" t="str">
        <f>Revenue!B1043</f>
        <v>Oct</v>
      </c>
      <c r="C1042" s="11" t="str">
        <f t="shared" si="67"/>
        <v>P0087|Oct</v>
      </c>
      <c r="D1042" s="12">
        <f>Revenue!J1043</f>
        <v>1197.5603999999998</v>
      </c>
      <c r="E1042" s="13">
        <f>_xlfn.XLOOKUP($C1042,ExpensesTbl[Key],ExpensesTbl[Total Operating Expenses])</f>
        <v>756.97999999999979</v>
      </c>
      <c r="F1042" s="13">
        <f t="shared" si="68"/>
        <v>440.58040000000005</v>
      </c>
      <c r="G1042" s="11" t="str">
        <f>_xlfn.XLOOKUP($A1042,PropertiesTbl[Property ID],PropertiesTbl[Property Name])</f>
        <v>Whispering Refuge</v>
      </c>
    </row>
    <row r="1043" spans="1:7" x14ac:dyDescent="0.25">
      <c r="A1043" s="10" t="str">
        <f>Revenue!A1044</f>
        <v>P0087</v>
      </c>
      <c r="B1043" s="10" t="str">
        <f>Revenue!B1044</f>
        <v>Nov</v>
      </c>
      <c r="C1043" s="11" t="str">
        <f t="shared" si="67"/>
        <v>P0087|Nov</v>
      </c>
      <c r="D1043" s="12">
        <f>Revenue!J1044</f>
        <v>1189.9749999999999</v>
      </c>
      <c r="E1043" s="13">
        <f>_xlfn.XLOOKUP($C1043,ExpensesTbl[Key],ExpensesTbl[Total Operating Expenses])</f>
        <v>695.32000000000028</v>
      </c>
      <c r="F1043" s="13">
        <f t="shared" si="68"/>
        <v>494.65499999999963</v>
      </c>
      <c r="G1043" s="11" t="str">
        <f>_xlfn.XLOOKUP($A1043,PropertiesTbl[Property ID],PropertiesTbl[Property Name])</f>
        <v>Whispering Refuge</v>
      </c>
    </row>
    <row r="1044" spans="1:7" x14ac:dyDescent="0.25">
      <c r="A1044" s="10" t="str">
        <f>Revenue!A1045</f>
        <v>P0087</v>
      </c>
      <c r="B1044" s="10" t="str">
        <f>Revenue!B1045</f>
        <v>Dec</v>
      </c>
      <c r="C1044" s="11" t="str">
        <f t="shared" si="67"/>
        <v>P0087|Dec</v>
      </c>
      <c r="D1044" s="12">
        <f>Revenue!J1045</f>
        <v>5542.0320000000002</v>
      </c>
      <c r="E1044" s="13">
        <f>_xlfn.XLOOKUP($C1044,ExpensesTbl[Key],ExpensesTbl[Total Operating Expenses])</f>
        <v>1178.23</v>
      </c>
      <c r="F1044" s="13">
        <f t="shared" si="68"/>
        <v>4363.8019999999997</v>
      </c>
      <c r="G1044" s="11" t="str">
        <f>_xlfn.XLOOKUP($A1044,PropertiesTbl[Property ID],PropertiesTbl[Property Name])</f>
        <v>Whispering Refuge</v>
      </c>
    </row>
    <row r="1045" spans="1:7" x14ac:dyDescent="0.25">
      <c r="A1045" s="10" t="str">
        <f>Revenue!A1046</f>
        <v>P0087</v>
      </c>
      <c r="B1045" s="10" t="str">
        <f>Revenue!B1046</f>
        <v>Jan</v>
      </c>
      <c r="C1045" s="11" t="str">
        <f t="shared" si="67"/>
        <v>P0087|Jan</v>
      </c>
      <c r="D1045" s="12">
        <f>Revenue!J1046</f>
        <v>4304.8850999999995</v>
      </c>
      <c r="E1045" s="13">
        <f>_xlfn.XLOOKUP($C1045,ExpensesTbl[Key],ExpensesTbl[Total Operating Expenses])</f>
        <v>1094.9500000000003</v>
      </c>
      <c r="F1045" s="13">
        <f t="shared" si="68"/>
        <v>3209.9350999999992</v>
      </c>
      <c r="G1045" s="11" t="str">
        <f>_xlfn.XLOOKUP($A1045,PropertiesTbl[Property ID],PropertiesTbl[Property Name])</f>
        <v>Whispering Refuge</v>
      </c>
    </row>
    <row r="1046" spans="1:7" x14ac:dyDescent="0.25">
      <c r="A1046" s="10" t="str">
        <f>Revenue!A1047</f>
        <v>P0087</v>
      </c>
      <c r="B1046" s="10" t="str">
        <f>Revenue!B1047</f>
        <v>Feb</v>
      </c>
      <c r="C1046" s="11" t="str">
        <f t="shared" si="67"/>
        <v>P0087|Feb</v>
      </c>
      <c r="D1046" s="12">
        <f>Revenue!J1047</f>
        <v>3320.3164999999999</v>
      </c>
      <c r="E1046" s="13">
        <f>_xlfn.XLOOKUP($C1046,ExpensesTbl[Key],ExpensesTbl[Total Operating Expenses])</f>
        <v>955.83000000000027</v>
      </c>
      <c r="F1046" s="13">
        <f t="shared" si="68"/>
        <v>2364.4864999999995</v>
      </c>
      <c r="G1046" s="11" t="str">
        <f>_xlfn.XLOOKUP($A1046,PropertiesTbl[Property ID],PropertiesTbl[Property Name])</f>
        <v>Whispering Refuge</v>
      </c>
    </row>
    <row r="1047" spans="1:7" x14ac:dyDescent="0.25">
      <c r="A1047" s="10" t="str">
        <f>Revenue!A1048</f>
        <v>P0087</v>
      </c>
      <c r="B1047" s="10" t="str">
        <f>Revenue!B1048</f>
        <v>Mar</v>
      </c>
      <c r="C1047" s="11" t="str">
        <f t="shared" si="67"/>
        <v>P0087|Mar</v>
      </c>
      <c r="D1047" s="12">
        <f>Revenue!J1048</f>
        <v>2671.1440000000002</v>
      </c>
      <c r="E1047" s="13">
        <f>_xlfn.XLOOKUP($C1047,ExpensesTbl[Key],ExpensesTbl[Total Operating Expenses])</f>
        <v>955.30000000000018</v>
      </c>
      <c r="F1047" s="13">
        <f t="shared" si="68"/>
        <v>1715.8440000000001</v>
      </c>
      <c r="G1047" s="11" t="str">
        <f>_xlfn.XLOOKUP($A1047,PropertiesTbl[Property ID],PropertiesTbl[Property Name])</f>
        <v>Whispering Refuge</v>
      </c>
    </row>
    <row r="1048" spans="1:7" x14ac:dyDescent="0.25">
      <c r="A1048" s="10" t="str">
        <f>Revenue!A1049</f>
        <v>P0088</v>
      </c>
      <c r="B1048" s="10" t="str">
        <f>Revenue!B1049</f>
        <v>Apr</v>
      </c>
      <c r="C1048" s="11" t="str">
        <f t="shared" si="67"/>
        <v>P0088|Apr</v>
      </c>
      <c r="D1048" s="12">
        <f>Revenue!J1049</f>
        <v>1411.3144</v>
      </c>
      <c r="E1048" s="13">
        <f>_xlfn.XLOOKUP($C1048,ExpensesTbl[Key],ExpensesTbl[Total Operating Expenses])</f>
        <v>783.80000000000041</v>
      </c>
      <c r="F1048" s="13">
        <f t="shared" si="68"/>
        <v>627.51439999999957</v>
      </c>
      <c r="G1048" s="11" t="str">
        <f>_xlfn.XLOOKUP($A1048,PropertiesTbl[Property ID],PropertiesTbl[Property Name])</f>
        <v>Cedar Escape</v>
      </c>
    </row>
    <row r="1049" spans="1:7" x14ac:dyDescent="0.25">
      <c r="A1049" s="10" t="str">
        <f>Revenue!A1050</f>
        <v>P0088</v>
      </c>
      <c r="B1049" s="10" t="str">
        <f>Revenue!B1050</f>
        <v>May</v>
      </c>
      <c r="C1049" s="11" t="str">
        <f t="shared" si="67"/>
        <v>P0088|May</v>
      </c>
      <c r="D1049" s="12">
        <f>Revenue!J1050</f>
        <v>1709.0559000000001</v>
      </c>
      <c r="E1049" s="13">
        <f>_xlfn.XLOOKUP($C1049,ExpensesTbl[Key],ExpensesTbl[Total Operating Expenses])</f>
        <v>1197.8600000000001</v>
      </c>
      <c r="F1049" s="13">
        <f t="shared" si="68"/>
        <v>511.19589999999994</v>
      </c>
      <c r="G1049" s="11" t="str">
        <f>_xlfn.XLOOKUP($A1049,PropertiesTbl[Property ID],PropertiesTbl[Property Name])</f>
        <v>Cedar Escape</v>
      </c>
    </row>
    <row r="1050" spans="1:7" x14ac:dyDescent="0.25">
      <c r="A1050" s="10" t="str">
        <f>Revenue!A1051</f>
        <v>P0088</v>
      </c>
      <c r="B1050" s="10" t="str">
        <f>Revenue!B1051</f>
        <v>Jun</v>
      </c>
      <c r="C1050" s="11" t="str">
        <f t="shared" si="67"/>
        <v>P0088|Jun</v>
      </c>
      <c r="D1050" s="12">
        <f>Revenue!J1051</f>
        <v>1957.5408</v>
      </c>
      <c r="E1050" s="13">
        <f>_xlfn.XLOOKUP($C1050,ExpensesTbl[Key],ExpensesTbl[Total Operating Expenses])</f>
        <v>1616.71</v>
      </c>
      <c r="F1050" s="13">
        <f t="shared" si="68"/>
        <v>340.83079999999995</v>
      </c>
      <c r="G1050" s="11" t="str">
        <f>_xlfn.XLOOKUP($A1050,PropertiesTbl[Property ID],PropertiesTbl[Property Name])</f>
        <v>Cedar Escape</v>
      </c>
    </row>
    <row r="1051" spans="1:7" x14ac:dyDescent="0.25">
      <c r="A1051" s="10" t="str">
        <f>Revenue!A1052</f>
        <v>P0088</v>
      </c>
      <c r="B1051" s="10" t="str">
        <f>Revenue!B1052</f>
        <v>Jul</v>
      </c>
      <c r="C1051" s="11" t="str">
        <f t="shared" si="67"/>
        <v>P0088|Jul</v>
      </c>
      <c r="D1051" s="12">
        <f>Revenue!J1052</f>
        <v>3257.4587999999999</v>
      </c>
      <c r="E1051" s="13">
        <f>_xlfn.XLOOKUP($C1051,ExpensesTbl[Key],ExpensesTbl[Total Operating Expenses])</f>
        <v>2616.6499999999996</v>
      </c>
      <c r="F1051" s="13">
        <f t="shared" si="68"/>
        <v>640.80880000000025</v>
      </c>
      <c r="G1051" s="11" t="str">
        <f>_xlfn.XLOOKUP($A1051,PropertiesTbl[Property ID],PropertiesTbl[Property Name])</f>
        <v>Cedar Escape</v>
      </c>
    </row>
    <row r="1052" spans="1:7" x14ac:dyDescent="0.25">
      <c r="A1052" s="10" t="str">
        <f>Revenue!A1053</f>
        <v>P0088</v>
      </c>
      <c r="B1052" s="10" t="str">
        <f>Revenue!B1053</f>
        <v>Aug</v>
      </c>
      <c r="C1052" s="11" t="str">
        <f t="shared" si="67"/>
        <v>P0088|Aug</v>
      </c>
      <c r="D1052" s="12">
        <f>Revenue!J1053</f>
        <v>2913.0311999999999</v>
      </c>
      <c r="E1052" s="13">
        <f>_xlfn.XLOOKUP($C1052,ExpensesTbl[Key],ExpensesTbl[Total Operating Expenses])</f>
        <v>2458.6800000000003</v>
      </c>
      <c r="F1052" s="13">
        <f t="shared" si="68"/>
        <v>454.35119999999961</v>
      </c>
      <c r="G1052" s="11" t="str">
        <f>_xlfn.XLOOKUP($A1052,PropertiesTbl[Property ID],PropertiesTbl[Property Name])</f>
        <v>Cedar Escape</v>
      </c>
    </row>
    <row r="1053" spans="1:7" x14ac:dyDescent="0.25">
      <c r="A1053" s="10" t="str">
        <f>Revenue!A1054</f>
        <v>P0088</v>
      </c>
      <c r="B1053" s="10" t="str">
        <f>Revenue!B1054</f>
        <v>Sep</v>
      </c>
      <c r="C1053" s="11" t="str">
        <f t="shared" si="67"/>
        <v>P0088|Sep</v>
      </c>
      <c r="D1053" s="12">
        <f>Revenue!J1054</f>
        <v>1742.259</v>
      </c>
      <c r="E1053" s="13">
        <f>_xlfn.XLOOKUP($C1053,ExpensesTbl[Key],ExpensesTbl[Total Operating Expenses])</f>
        <v>1035.6100000000006</v>
      </c>
      <c r="F1053" s="13">
        <f t="shared" si="68"/>
        <v>706.64899999999943</v>
      </c>
      <c r="G1053" s="11" t="str">
        <f>_xlfn.XLOOKUP($A1053,PropertiesTbl[Property ID],PropertiesTbl[Property Name])</f>
        <v>Cedar Escape</v>
      </c>
    </row>
    <row r="1054" spans="1:7" x14ac:dyDescent="0.25">
      <c r="A1054" s="10" t="str">
        <f>Revenue!A1055</f>
        <v>P0088</v>
      </c>
      <c r="B1054" s="10" t="str">
        <f>Revenue!B1055</f>
        <v>Oct</v>
      </c>
      <c r="C1054" s="11" t="str">
        <f t="shared" si="67"/>
        <v>P0088|Oct</v>
      </c>
      <c r="D1054" s="12">
        <f>Revenue!J1055</f>
        <v>1653.5816</v>
      </c>
      <c r="E1054" s="13">
        <f>_xlfn.XLOOKUP($C1054,ExpensesTbl[Key],ExpensesTbl[Total Operating Expenses])</f>
        <v>952.06999999999948</v>
      </c>
      <c r="F1054" s="13">
        <f t="shared" si="68"/>
        <v>701.5116000000005</v>
      </c>
      <c r="G1054" s="11" t="str">
        <f>_xlfn.XLOOKUP($A1054,PropertiesTbl[Property ID],PropertiesTbl[Property Name])</f>
        <v>Cedar Escape</v>
      </c>
    </row>
    <row r="1055" spans="1:7" x14ac:dyDescent="0.25">
      <c r="A1055" s="10" t="str">
        <f>Revenue!A1056</f>
        <v>P0088</v>
      </c>
      <c r="B1055" s="10" t="str">
        <f>Revenue!B1056</f>
        <v>Nov</v>
      </c>
      <c r="C1055" s="11" t="str">
        <f t="shared" si="67"/>
        <v>P0088|Nov</v>
      </c>
      <c r="D1055" s="12">
        <f>Revenue!J1056</f>
        <v>1883.6672000000001</v>
      </c>
      <c r="E1055" s="13">
        <f>_xlfn.XLOOKUP($C1055,ExpensesTbl[Key],ExpensesTbl[Total Operating Expenses])</f>
        <v>1003.8199999999995</v>
      </c>
      <c r="F1055" s="13">
        <f t="shared" si="68"/>
        <v>879.84720000000061</v>
      </c>
      <c r="G1055" s="11" t="str">
        <f>_xlfn.XLOOKUP($A1055,PropertiesTbl[Property ID],PropertiesTbl[Property Name])</f>
        <v>Cedar Escape</v>
      </c>
    </row>
    <row r="1056" spans="1:7" x14ac:dyDescent="0.25">
      <c r="A1056" s="10" t="str">
        <f>Revenue!A1057</f>
        <v>P0088</v>
      </c>
      <c r="B1056" s="10" t="str">
        <f>Revenue!B1057</f>
        <v>Dec</v>
      </c>
      <c r="C1056" s="11" t="str">
        <f t="shared" si="67"/>
        <v>P0088|Dec</v>
      </c>
      <c r="D1056" s="12">
        <f>Revenue!J1057</f>
        <v>6497.2829999999994</v>
      </c>
      <c r="E1056" s="13">
        <f>_xlfn.XLOOKUP($C1056,ExpensesTbl[Key],ExpensesTbl[Total Operating Expenses])</f>
        <v>1424.6899999999951</v>
      </c>
      <c r="F1056" s="13">
        <f t="shared" si="68"/>
        <v>5072.5930000000044</v>
      </c>
      <c r="G1056" s="11" t="str">
        <f>_xlfn.XLOOKUP($A1056,PropertiesTbl[Property ID],PropertiesTbl[Property Name])</f>
        <v>Cedar Escape</v>
      </c>
    </row>
    <row r="1057" spans="1:7" x14ac:dyDescent="0.25">
      <c r="A1057" s="10" t="str">
        <f>Revenue!A1058</f>
        <v>P0088</v>
      </c>
      <c r="B1057" s="10" t="str">
        <f>Revenue!B1058</f>
        <v>Jan</v>
      </c>
      <c r="C1057" s="11" t="str">
        <f t="shared" si="67"/>
        <v>P0088|Jan</v>
      </c>
      <c r="D1057" s="12">
        <f>Revenue!J1058</f>
        <v>5661.24</v>
      </c>
      <c r="E1057" s="13">
        <f>_xlfn.XLOOKUP($C1057,ExpensesTbl[Key],ExpensesTbl[Total Operating Expenses])</f>
        <v>1440.4399999999966</v>
      </c>
      <c r="F1057" s="13">
        <f t="shared" si="68"/>
        <v>4220.8000000000029</v>
      </c>
      <c r="G1057" s="11" t="str">
        <f>_xlfn.XLOOKUP($A1057,PropertiesTbl[Property ID],PropertiesTbl[Property Name])</f>
        <v>Cedar Escape</v>
      </c>
    </row>
    <row r="1058" spans="1:7" x14ac:dyDescent="0.25">
      <c r="A1058" s="10" t="str">
        <f>Revenue!A1059</f>
        <v>P0088</v>
      </c>
      <c r="B1058" s="10" t="str">
        <f>Revenue!B1059</f>
        <v>Feb</v>
      </c>
      <c r="C1058" s="11" t="str">
        <f t="shared" si="67"/>
        <v>P0088|Feb</v>
      </c>
      <c r="D1058" s="12">
        <f>Revenue!J1059</f>
        <v>4559.5802999999996</v>
      </c>
      <c r="E1058" s="13">
        <f>_xlfn.XLOOKUP($C1058,ExpensesTbl[Key],ExpensesTbl[Total Operating Expenses])</f>
        <v>1326.0800000000006</v>
      </c>
      <c r="F1058" s="13">
        <f t="shared" si="68"/>
        <v>3233.5002999999988</v>
      </c>
      <c r="G1058" s="11" t="str">
        <f>_xlfn.XLOOKUP($A1058,PropertiesTbl[Property ID],PropertiesTbl[Property Name])</f>
        <v>Cedar Escape</v>
      </c>
    </row>
    <row r="1059" spans="1:7" x14ac:dyDescent="0.25">
      <c r="A1059" s="10" t="str">
        <f>Revenue!A1060</f>
        <v>P0088</v>
      </c>
      <c r="B1059" s="10" t="str">
        <f>Revenue!B1060</f>
        <v>Mar</v>
      </c>
      <c r="C1059" s="11" t="str">
        <f t="shared" si="67"/>
        <v>P0088|Mar</v>
      </c>
      <c r="D1059" s="12">
        <f>Revenue!J1060</f>
        <v>4089.41</v>
      </c>
      <c r="E1059" s="13">
        <f>_xlfn.XLOOKUP($C1059,ExpensesTbl[Key],ExpensesTbl[Total Operating Expenses])</f>
        <v>1163.5999999999999</v>
      </c>
      <c r="F1059" s="13">
        <f t="shared" si="68"/>
        <v>2925.81</v>
      </c>
      <c r="G1059" s="11" t="str">
        <f>_xlfn.XLOOKUP($A1059,PropertiesTbl[Property ID],PropertiesTbl[Property Name])</f>
        <v>Cedar Escape</v>
      </c>
    </row>
    <row r="1060" spans="1:7" x14ac:dyDescent="0.25">
      <c r="A1060" s="10" t="str">
        <f>Revenue!A1061</f>
        <v>P0089</v>
      </c>
      <c r="B1060" s="10" t="str">
        <f>Revenue!B1061</f>
        <v>Apr</v>
      </c>
      <c r="C1060" s="11" t="str">
        <f t="shared" si="67"/>
        <v>P0089|Apr</v>
      </c>
      <c r="D1060" s="12">
        <f>Revenue!J1061</f>
        <v>1603.0875000000001</v>
      </c>
      <c r="E1060" s="13">
        <f>_xlfn.XLOOKUP($C1060,ExpensesTbl[Key],ExpensesTbl[Total Operating Expenses])</f>
        <v>917.48000000000036</v>
      </c>
      <c r="F1060" s="13">
        <f t="shared" si="68"/>
        <v>685.60749999999973</v>
      </c>
      <c r="G1060" s="11" t="str">
        <f>_xlfn.XLOOKUP($A1060,PropertiesTbl[Property ID],PropertiesTbl[Property Name])</f>
        <v>Alpine Escape</v>
      </c>
    </row>
    <row r="1061" spans="1:7" x14ac:dyDescent="0.25">
      <c r="A1061" s="10" t="str">
        <f>Revenue!A1062</f>
        <v>P0089</v>
      </c>
      <c r="B1061" s="10" t="str">
        <f>Revenue!B1062</f>
        <v>May</v>
      </c>
      <c r="C1061" s="11" t="str">
        <f t="shared" si="67"/>
        <v>P0089|May</v>
      </c>
      <c r="D1061" s="12">
        <f>Revenue!J1062</f>
        <v>1925.952</v>
      </c>
      <c r="E1061" s="13">
        <f>_xlfn.XLOOKUP($C1061,ExpensesTbl[Key],ExpensesTbl[Total Operating Expenses])</f>
        <v>1478.1400000000006</v>
      </c>
      <c r="F1061" s="13">
        <f t="shared" si="68"/>
        <v>447.81199999999944</v>
      </c>
      <c r="G1061" s="11" t="str">
        <f>_xlfn.XLOOKUP($A1061,PropertiesTbl[Property ID],PropertiesTbl[Property Name])</f>
        <v>Alpine Escape</v>
      </c>
    </row>
    <row r="1062" spans="1:7" x14ac:dyDescent="0.25">
      <c r="A1062" s="10" t="str">
        <f>Revenue!A1063</f>
        <v>P0089</v>
      </c>
      <c r="B1062" s="10" t="str">
        <f>Revenue!B1063</f>
        <v>Jun</v>
      </c>
      <c r="C1062" s="11" t="str">
        <f t="shared" si="67"/>
        <v>P0089|Jun</v>
      </c>
      <c r="D1062" s="12">
        <f>Revenue!J1063</f>
        <v>1986.4412</v>
      </c>
      <c r="E1062" s="13">
        <f>_xlfn.XLOOKUP($C1062,ExpensesTbl[Key],ExpensesTbl[Total Operating Expenses])</f>
        <v>1665.87</v>
      </c>
      <c r="F1062" s="13">
        <f t="shared" si="68"/>
        <v>320.57120000000009</v>
      </c>
      <c r="G1062" s="11" t="str">
        <f>_xlfn.XLOOKUP($A1062,PropertiesTbl[Property ID],PropertiesTbl[Property Name])</f>
        <v>Alpine Escape</v>
      </c>
    </row>
    <row r="1063" spans="1:7" x14ac:dyDescent="0.25">
      <c r="A1063" s="10" t="str">
        <f>Revenue!A1064</f>
        <v>P0089</v>
      </c>
      <c r="B1063" s="10" t="str">
        <f>Revenue!B1064</f>
        <v>Jul</v>
      </c>
      <c r="C1063" s="11" t="str">
        <f t="shared" si="67"/>
        <v>P0089|Jul</v>
      </c>
      <c r="D1063" s="12">
        <f>Revenue!J1064</f>
        <v>2938.2246</v>
      </c>
      <c r="E1063" s="13">
        <f>_xlfn.XLOOKUP($C1063,ExpensesTbl[Key],ExpensesTbl[Total Operating Expenses])</f>
        <v>3054.56</v>
      </c>
      <c r="F1063" s="13">
        <f t="shared" si="68"/>
        <v>-116.33539999999994</v>
      </c>
      <c r="G1063" s="11" t="str">
        <f>_xlfn.XLOOKUP($A1063,PropertiesTbl[Property ID],PropertiesTbl[Property Name])</f>
        <v>Alpine Escape</v>
      </c>
    </row>
    <row r="1064" spans="1:7" x14ac:dyDescent="0.25">
      <c r="A1064" s="10" t="str">
        <f>Revenue!A1065</f>
        <v>P0089</v>
      </c>
      <c r="B1064" s="10" t="str">
        <f>Revenue!B1065</f>
        <v>Aug</v>
      </c>
      <c r="C1064" s="11" t="str">
        <f t="shared" si="67"/>
        <v>P0089|Aug</v>
      </c>
      <c r="D1064" s="12">
        <f>Revenue!J1065</f>
        <v>2793.7431000000006</v>
      </c>
      <c r="E1064" s="13">
        <f>_xlfn.XLOOKUP($C1064,ExpensesTbl[Key],ExpensesTbl[Total Operating Expenses])</f>
        <v>2894.35</v>
      </c>
      <c r="F1064" s="13">
        <f t="shared" si="68"/>
        <v>-100.60689999999931</v>
      </c>
      <c r="G1064" s="11" t="str">
        <f>_xlfn.XLOOKUP($A1064,PropertiesTbl[Property ID],PropertiesTbl[Property Name])</f>
        <v>Alpine Escape</v>
      </c>
    </row>
    <row r="1065" spans="1:7" x14ac:dyDescent="0.25">
      <c r="A1065" s="10" t="str">
        <f>Revenue!A1066</f>
        <v>P0089</v>
      </c>
      <c r="B1065" s="10" t="str">
        <f>Revenue!B1066</f>
        <v>Sep</v>
      </c>
      <c r="C1065" s="11" t="str">
        <f t="shared" si="67"/>
        <v>P0089|Sep</v>
      </c>
      <c r="D1065" s="12">
        <f>Revenue!J1066</f>
        <v>1996.7231999999999</v>
      </c>
      <c r="E1065" s="13">
        <f>_xlfn.XLOOKUP($C1065,ExpensesTbl[Key],ExpensesTbl[Total Operating Expenses])</f>
        <v>1288.3599999999997</v>
      </c>
      <c r="F1065" s="13">
        <f t="shared" si="68"/>
        <v>708.36320000000023</v>
      </c>
      <c r="G1065" s="11" t="str">
        <f>_xlfn.XLOOKUP($A1065,PropertiesTbl[Property ID],PropertiesTbl[Property Name])</f>
        <v>Alpine Escape</v>
      </c>
    </row>
    <row r="1066" spans="1:7" x14ac:dyDescent="0.25">
      <c r="A1066" s="10" t="str">
        <f>Revenue!A1067</f>
        <v>P0089</v>
      </c>
      <c r="B1066" s="10" t="str">
        <f>Revenue!B1067</f>
        <v>Oct</v>
      </c>
      <c r="C1066" s="11" t="str">
        <f t="shared" si="67"/>
        <v>P0089|Oct</v>
      </c>
      <c r="D1066" s="12">
        <f>Revenue!J1067</f>
        <v>1914.8939999999998</v>
      </c>
      <c r="E1066" s="13">
        <f>_xlfn.XLOOKUP($C1066,ExpensesTbl[Key],ExpensesTbl[Total Operating Expenses])</f>
        <v>1141.0999999999995</v>
      </c>
      <c r="F1066" s="13">
        <f t="shared" si="68"/>
        <v>773.79400000000032</v>
      </c>
      <c r="G1066" s="11" t="str">
        <f>_xlfn.XLOOKUP($A1066,PropertiesTbl[Property ID],PropertiesTbl[Property Name])</f>
        <v>Alpine Escape</v>
      </c>
    </row>
    <row r="1067" spans="1:7" x14ac:dyDescent="0.25">
      <c r="A1067" s="10" t="str">
        <f>Revenue!A1068</f>
        <v>P0089</v>
      </c>
      <c r="B1067" s="10" t="str">
        <f>Revenue!B1068</f>
        <v>Nov</v>
      </c>
      <c r="C1067" s="11" t="str">
        <f t="shared" si="67"/>
        <v>P0089|Nov</v>
      </c>
      <c r="D1067" s="12">
        <f>Revenue!J1068</f>
        <v>2188.6474000000003</v>
      </c>
      <c r="E1067" s="13">
        <f>_xlfn.XLOOKUP($C1067,ExpensesTbl[Key],ExpensesTbl[Total Operating Expenses])</f>
        <v>1016.9399999999993</v>
      </c>
      <c r="F1067" s="13">
        <f t="shared" si="68"/>
        <v>1171.7074000000011</v>
      </c>
      <c r="G1067" s="11" t="str">
        <f>_xlfn.XLOOKUP($A1067,PropertiesTbl[Property ID],PropertiesTbl[Property Name])</f>
        <v>Alpine Escape</v>
      </c>
    </row>
    <row r="1068" spans="1:7" x14ac:dyDescent="0.25">
      <c r="A1068" s="10" t="str">
        <f>Revenue!A1069</f>
        <v>P0089</v>
      </c>
      <c r="B1068" s="10" t="str">
        <f>Revenue!B1069</f>
        <v>Dec</v>
      </c>
      <c r="C1068" s="11" t="str">
        <f t="shared" si="67"/>
        <v>P0089|Dec</v>
      </c>
      <c r="D1068" s="12">
        <f>Revenue!J1069</f>
        <v>8483.2829999999994</v>
      </c>
      <c r="E1068" s="13">
        <f>_xlfn.XLOOKUP($C1068,ExpensesTbl[Key],ExpensesTbl[Total Operating Expenses])</f>
        <v>1730.0900000000029</v>
      </c>
      <c r="F1068" s="13">
        <f t="shared" si="68"/>
        <v>6753.1929999999966</v>
      </c>
      <c r="G1068" s="11" t="str">
        <f>_xlfn.XLOOKUP($A1068,PropertiesTbl[Property ID],PropertiesTbl[Property Name])</f>
        <v>Alpine Escape</v>
      </c>
    </row>
    <row r="1069" spans="1:7" x14ac:dyDescent="0.25">
      <c r="A1069" s="10" t="str">
        <f>Revenue!A1070</f>
        <v>P0089</v>
      </c>
      <c r="B1069" s="10" t="str">
        <f>Revenue!B1070</f>
        <v>Jan</v>
      </c>
      <c r="C1069" s="11" t="str">
        <f t="shared" si="67"/>
        <v>P0089|Jan</v>
      </c>
      <c r="D1069" s="12">
        <f>Revenue!J1070</f>
        <v>6013.2179999999998</v>
      </c>
      <c r="E1069" s="13">
        <f>_xlfn.XLOOKUP($C1069,ExpensesTbl[Key],ExpensesTbl[Total Operating Expenses])</f>
        <v>1584.3499999999963</v>
      </c>
      <c r="F1069" s="13">
        <f t="shared" si="68"/>
        <v>4428.868000000004</v>
      </c>
      <c r="G1069" s="11" t="str">
        <f>_xlfn.XLOOKUP($A1069,PropertiesTbl[Property ID],PropertiesTbl[Property Name])</f>
        <v>Alpine Escape</v>
      </c>
    </row>
    <row r="1070" spans="1:7" x14ac:dyDescent="0.25">
      <c r="A1070" s="10" t="str">
        <f>Revenue!A1071</f>
        <v>P0089</v>
      </c>
      <c r="B1070" s="10" t="str">
        <f>Revenue!B1071</f>
        <v>Feb</v>
      </c>
      <c r="C1070" s="11" t="str">
        <f t="shared" si="67"/>
        <v>P0089|Feb</v>
      </c>
      <c r="D1070" s="12">
        <f>Revenue!J1071</f>
        <v>5099.0718000000006</v>
      </c>
      <c r="E1070" s="13">
        <f>_xlfn.XLOOKUP($C1070,ExpensesTbl[Key],ExpensesTbl[Total Operating Expenses])</f>
        <v>1416.3400000000001</v>
      </c>
      <c r="F1070" s="13">
        <f t="shared" si="68"/>
        <v>3682.7318000000005</v>
      </c>
      <c r="G1070" s="11" t="str">
        <f>_xlfn.XLOOKUP($A1070,PropertiesTbl[Property ID],PropertiesTbl[Property Name])</f>
        <v>Alpine Escape</v>
      </c>
    </row>
    <row r="1071" spans="1:7" x14ac:dyDescent="0.25">
      <c r="A1071" s="10" t="str">
        <f>Revenue!A1072</f>
        <v>P0089</v>
      </c>
      <c r="B1071" s="10" t="str">
        <f>Revenue!B1072</f>
        <v>Mar</v>
      </c>
      <c r="C1071" s="11" t="str">
        <f t="shared" si="67"/>
        <v>P0089|Mar</v>
      </c>
      <c r="D1071" s="12">
        <f>Revenue!J1072</f>
        <v>4844.6989999999996</v>
      </c>
      <c r="E1071" s="13">
        <f>_xlfn.XLOOKUP($C1071,ExpensesTbl[Key],ExpensesTbl[Total Operating Expenses])</f>
        <v>1404.1199999999997</v>
      </c>
      <c r="F1071" s="13">
        <f t="shared" si="68"/>
        <v>3440.5789999999997</v>
      </c>
      <c r="G1071" s="11" t="str">
        <f>_xlfn.XLOOKUP($A1071,PropertiesTbl[Property ID],PropertiesTbl[Property Name])</f>
        <v>Alpine Escape</v>
      </c>
    </row>
    <row r="1072" spans="1:7" x14ac:dyDescent="0.25">
      <c r="A1072" s="10" t="str">
        <f>Revenue!A1073</f>
        <v>P0090</v>
      </c>
      <c r="B1072" s="10" t="str">
        <f>Revenue!B1073</f>
        <v>Apr</v>
      </c>
      <c r="C1072" s="11" t="str">
        <f t="shared" si="67"/>
        <v>P0090|Apr</v>
      </c>
      <c r="D1072" s="12">
        <f>Revenue!J1073</f>
        <v>1372.2039999999997</v>
      </c>
      <c r="E1072" s="13">
        <f>_xlfn.XLOOKUP($C1072,ExpensesTbl[Key],ExpensesTbl[Total Operating Expenses])</f>
        <v>787.55000000000052</v>
      </c>
      <c r="F1072" s="13">
        <f t="shared" si="68"/>
        <v>584.6539999999992</v>
      </c>
      <c r="G1072" s="11" t="str">
        <f>_xlfn.XLOOKUP($A1072,PropertiesTbl[Property ID],PropertiesTbl[Property Name])</f>
        <v>Trailside Haven</v>
      </c>
    </row>
    <row r="1073" spans="1:7" x14ac:dyDescent="0.25">
      <c r="A1073" s="10" t="str">
        <f>Revenue!A1074</f>
        <v>P0090</v>
      </c>
      <c r="B1073" s="10" t="str">
        <f>Revenue!B1074</f>
        <v>May</v>
      </c>
      <c r="C1073" s="11" t="str">
        <f t="shared" si="67"/>
        <v>P0090|May</v>
      </c>
      <c r="D1073" s="12">
        <f>Revenue!J1074</f>
        <v>1729.6296</v>
      </c>
      <c r="E1073" s="13">
        <f>_xlfn.XLOOKUP($C1073,ExpensesTbl[Key],ExpensesTbl[Total Operating Expenses])</f>
        <v>1202.0300000000002</v>
      </c>
      <c r="F1073" s="13">
        <f t="shared" si="68"/>
        <v>527.59959999999978</v>
      </c>
      <c r="G1073" s="11" t="str">
        <f>_xlfn.XLOOKUP($A1073,PropertiesTbl[Property ID],PropertiesTbl[Property Name])</f>
        <v>Trailside Haven</v>
      </c>
    </row>
    <row r="1074" spans="1:7" x14ac:dyDescent="0.25">
      <c r="A1074" s="10" t="str">
        <f>Revenue!A1075</f>
        <v>P0090</v>
      </c>
      <c r="B1074" s="10" t="str">
        <f>Revenue!B1075</f>
        <v>Jun</v>
      </c>
      <c r="C1074" s="11" t="str">
        <f t="shared" si="67"/>
        <v>P0090|Jun</v>
      </c>
      <c r="D1074" s="12">
        <f>Revenue!J1075</f>
        <v>1836.1743999999999</v>
      </c>
      <c r="E1074" s="13">
        <f>_xlfn.XLOOKUP($C1074,ExpensesTbl[Key],ExpensesTbl[Total Operating Expenses])</f>
        <v>1336.8700000000003</v>
      </c>
      <c r="F1074" s="13">
        <f t="shared" si="68"/>
        <v>499.30439999999953</v>
      </c>
      <c r="G1074" s="11" t="str">
        <f>_xlfn.XLOOKUP($A1074,PropertiesTbl[Property ID],PropertiesTbl[Property Name])</f>
        <v>Trailside Haven</v>
      </c>
    </row>
    <row r="1075" spans="1:7" x14ac:dyDescent="0.25">
      <c r="A1075" s="10" t="str">
        <f>Revenue!A1076</f>
        <v>P0090</v>
      </c>
      <c r="B1075" s="10" t="str">
        <f>Revenue!B1076</f>
        <v>Jul</v>
      </c>
      <c r="C1075" s="11" t="str">
        <f t="shared" si="67"/>
        <v>P0090|Jul</v>
      </c>
      <c r="D1075" s="12">
        <f>Revenue!J1076</f>
        <v>2949.0279</v>
      </c>
      <c r="E1075" s="13">
        <f>_xlfn.XLOOKUP($C1075,ExpensesTbl[Key],ExpensesTbl[Total Operating Expenses])</f>
        <v>2601.7400000000002</v>
      </c>
      <c r="F1075" s="13">
        <f t="shared" si="68"/>
        <v>347.28789999999981</v>
      </c>
      <c r="G1075" s="11" t="str">
        <f>_xlfn.XLOOKUP($A1075,PropertiesTbl[Property ID],PropertiesTbl[Property Name])</f>
        <v>Trailside Haven</v>
      </c>
    </row>
    <row r="1076" spans="1:7" x14ac:dyDescent="0.25">
      <c r="A1076" s="10" t="str">
        <f>Revenue!A1077</f>
        <v>P0090</v>
      </c>
      <c r="B1076" s="10" t="str">
        <f>Revenue!B1077</f>
        <v>Aug</v>
      </c>
      <c r="C1076" s="11" t="str">
        <f t="shared" si="67"/>
        <v>P0090|Aug</v>
      </c>
      <c r="D1076" s="12">
        <f>Revenue!J1077</f>
        <v>2044.4139999999998</v>
      </c>
      <c r="E1076" s="13">
        <f>_xlfn.XLOOKUP($C1076,ExpensesTbl[Key],ExpensesTbl[Total Operating Expenses])</f>
        <v>2328.8699999999994</v>
      </c>
      <c r="F1076" s="13">
        <f t="shared" si="68"/>
        <v>-284.45599999999968</v>
      </c>
      <c r="G1076" s="11" t="str">
        <f>_xlfn.XLOOKUP($A1076,PropertiesTbl[Property ID],PropertiesTbl[Property Name])</f>
        <v>Trailside Haven</v>
      </c>
    </row>
    <row r="1077" spans="1:7" x14ac:dyDescent="0.25">
      <c r="A1077" s="10" t="str">
        <f>Revenue!A1078</f>
        <v>P0090</v>
      </c>
      <c r="B1077" s="10" t="str">
        <f>Revenue!B1078</f>
        <v>Sep</v>
      </c>
      <c r="C1077" s="11" t="str">
        <f t="shared" si="67"/>
        <v>P0090|Sep</v>
      </c>
      <c r="D1077" s="12">
        <f>Revenue!J1078</f>
        <v>1687.8032000000001</v>
      </c>
      <c r="E1077" s="13">
        <f>_xlfn.XLOOKUP($C1077,ExpensesTbl[Key],ExpensesTbl[Total Operating Expenses])</f>
        <v>1029.3400000000004</v>
      </c>
      <c r="F1077" s="13">
        <f t="shared" si="68"/>
        <v>658.46319999999969</v>
      </c>
      <c r="G1077" s="11" t="str">
        <f>_xlfn.XLOOKUP($A1077,PropertiesTbl[Property ID],PropertiesTbl[Property Name])</f>
        <v>Trailside Haven</v>
      </c>
    </row>
    <row r="1078" spans="1:7" x14ac:dyDescent="0.25">
      <c r="A1078" s="10" t="str">
        <f>Revenue!A1079</f>
        <v>P0090</v>
      </c>
      <c r="B1078" s="10" t="str">
        <f>Revenue!B1079</f>
        <v>Oct</v>
      </c>
      <c r="C1078" s="11" t="str">
        <f t="shared" si="67"/>
        <v>P0090|Oct</v>
      </c>
      <c r="D1078" s="12">
        <f>Revenue!J1079</f>
        <v>1606.9246000000001</v>
      </c>
      <c r="E1078" s="13">
        <f>_xlfn.XLOOKUP($C1078,ExpensesTbl[Key],ExpensesTbl[Total Operating Expenses])</f>
        <v>936.80000000000041</v>
      </c>
      <c r="F1078" s="13">
        <f t="shared" si="68"/>
        <v>670.12459999999965</v>
      </c>
      <c r="G1078" s="11" t="str">
        <f>_xlfn.XLOOKUP($A1078,PropertiesTbl[Property ID],PropertiesTbl[Property Name])</f>
        <v>Trailside Haven</v>
      </c>
    </row>
    <row r="1079" spans="1:7" x14ac:dyDescent="0.25">
      <c r="A1079" s="10" t="str">
        <f>Revenue!A1080</f>
        <v>P0090</v>
      </c>
      <c r="B1079" s="10" t="str">
        <f>Revenue!B1080</f>
        <v>Nov</v>
      </c>
      <c r="C1079" s="11" t="str">
        <f t="shared" si="67"/>
        <v>P0090|Nov</v>
      </c>
      <c r="D1079" s="12">
        <f>Revenue!J1080</f>
        <v>1591.8604999999998</v>
      </c>
      <c r="E1079" s="13">
        <f>_xlfn.XLOOKUP($C1079,ExpensesTbl[Key],ExpensesTbl[Total Operating Expenses])</f>
        <v>1004.55</v>
      </c>
      <c r="F1079" s="13">
        <f t="shared" si="68"/>
        <v>587.31049999999982</v>
      </c>
      <c r="G1079" s="11" t="str">
        <f>_xlfn.XLOOKUP($A1079,PropertiesTbl[Property ID],PropertiesTbl[Property Name])</f>
        <v>Trailside Haven</v>
      </c>
    </row>
    <row r="1080" spans="1:7" x14ac:dyDescent="0.25">
      <c r="A1080" s="10" t="str">
        <f>Revenue!A1081</f>
        <v>P0090</v>
      </c>
      <c r="B1080" s="10" t="str">
        <f>Revenue!B1081</f>
        <v>Dec</v>
      </c>
      <c r="C1080" s="11" t="str">
        <f t="shared" si="67"/>
        <v>P0090|Dec</v>
      </c>
      <c r="D1080" s="12">
        <f>Revenue!J1081</f>
        <v>6089.5920000000006</v>
      </c>
      <c r="E1080" s="13">
        <f>_xlfn.XLOOKUP($C1080,ExpensesTbl[Key],ExpensesTbl[Total Operating Expenses])</f>
        <v>1445.4599999999957</v>
      </c>
      <c r="F1080" s="13">
        <f t="shared" si="68"/>
        <v>4644.1320000000051</v>
      </c>
      <c r="G1080" s="11" t="str">
        <f>_xlfn.XLOOKUP($A1080,PropertiesTbl[Property ID],PropertiesTbl[Property Name])</f>
        <v>Trailside Haven</v>
      </c>
    </row>
    <row r="1081" spans="1:7" x14ac:dyDescent="0.25">
      <c r="A1081" s="10" t="str">
        <f>Revenue!A1082</f>
        <v>P0090</v>
      </c>
      <c r="B1081" s="10" t="str">
        <f>Revenue!B1082</f>
        <v>Jan</v>
      </c>
      <c r="C1081" s="11" t="str">
        <f t="shared" si="67"/>
        <v>P0090|Jan</v>
      </c>
      <c r="D1081" s="12">
        <f>Revenue!J1082</f>
        <v>5366.5151999999998</v>
      </c>
      <c r="E1081" s="13">
        <f>_xlfn.XLOOKUP($C1081,ExpensesTbl[Key],ExpensesTbl[Total Operating Expenses])</f>
        <v>1447.5199999999984</v>
      </c>
      <c r="F1081" s="13">
        <f t="shared" si="68"/>
        <v>3918.9952000000012</v>
      </c>
      <c r="G1081" s="11" t="str">
        <f>_xlfn.XLOOKUP($A1081,PropertiesTbl[Property ID],PropertiesTbl[Property Name])</f>
        <v>Trailside Haven</v>
      </c>
    </row>
    <row r="1082" spans="1:7" x14ac:dyDescent="0.25">
      <c r="A1082" s="10" t="str">
        <f>Revenue!A1083</f>
        <v>P0090</v>
      </c>
      <c r="B1082" s="10" t="str">
        <f>Revenue!B1083</f>
        <v>Feb</v>
      </c>
      <c r="C1082" s="11" t="str">
        <f t="shared" si="67"/>
        <v>P0090|Feb</v>
      </c>
      <c r="D1082" s="12">
        <f>Revenue!J1083</f>
        <v>4574.1400000000003</v>
      </c>
      <c r="E1082" s="13">
        <f>_xlfn.XLOOKUP($C1082,ExpensesTbl[Key],ExpensesTbl[Total Operating Expenses])</f>
        <v>1293.9600000000005</v>
      </c>
      <c r="F1082" s="13">
        <f t="shared" si="68"/>
        <v>3280.18</v>
      </c>
      <c r="G1082" s="11" t="str">
        <f>_xlfn.XLOOKUP($A1082,PropertiesTbl[Property ID],PropertiesTbl[Property Name])</f>
        <v>Trailside Haven</v>
      </c>
    </row>
    <row r="1083" spans="1:7" x14ac:dyDescent="0.25">
      <c r="A1083" s="10" t="str">
        <f>Revenue!A1084</f>
        <v>P0090</v>
      </c>
      <c r="B1083" s="10" t="str">
        <f>Revenue!B1084</f>
        <v>Mar</v>
      </c>
      <c r="C1083" s="11" t="str">
        <f t="shared" si="67"/>
        <v>P0090|Mar</v>
      </c>
      <c r="D1083" s="12">
        <f>Revenue!J1084</f>
        <v>3738.0566000000003</v>
      </c>
      <c r="E1083" s="13">
        <f>_xlfn.XLOOKUP($C1083,ExpensesTbl[Key],ExpensesTbl[Total Operating Expenses])</f>
        <v>1178.3300000000004</v>
      </c>
      <c r="F1083" s="13">
        <f t="shared" si="68"/>
        <v>2559.7266</v>
      </c>
      <c r="G1083" s="11" t="str">
        <f>_xlfn.XLOOKUP($A1083,PropertiesTbl[Property ID],PropertiesTbl[Property Name])</f>
        <v>Trailside Haven</v>
      </c>
    </row>
    <row r="1084" spans="1:7" x14ac:dyDescent="0.25">
      <c r="A1084" s="10" t="str">
        <f>Revenue!A1085</f>
        <v>P0091</v>
      </c>
      <c r="B1084" s="10" t="str">
        <f>Revenue!B1085</f>
        <v>Apr</v>
      </c>
      <c r="C1084" s="11" t="str">
        <f t="shared" si="67"/>
        <v>P0091|Apr</v>
      </c>
      <c r="D1084" s="12">
        <f>Revenue!J1085</f>
        <v>1282.867</v>
      </c>
      <c r="E1084" s="13">
        <f>_xlfn.XLOOKUP($C1084,ExpensesTbl[Key],ExpensesTbl[Total Operating Expenses])</f>
        <v>769.93999999999983</v>
      </c>
      <c r="F1084" s="13">
        <f t="shared" si="68"/>
        <v>512.92700000000013</v>
      </c>
      <c r="G1084" s="11" t="str">
        <f>_xlfn.XLOOKUP($A1084,PropertiesTbl[Property ID],PropertiesTbl[Property Name])</f>
        <v>Lakeview House</v>
      </c>
    </row>
    <row r="1085" spans="1:7" x14ac:dyDescent="0.25">
      <c r="A1085" s="10" t="str">
        <f>Revenue!A1086</f>
        <v>P0091</v>
      </c>
      <c r="B1085" s="10" t="str">
        <f>Revenue!B1086</f>
        <v>May</v>
      </c>
      <c r="C1085" s="11" t="str">
        <f t="shared" si="67"/>
        <v>P0091|May</v>
      </c>
      <c r="D1085" s="12">
        <f>Revenue!J1086</f>
        <v>1335.2955000000002</v>
      </c>
      <c r="E1085" s="13">
        <f>_xlfn.XLOOKUP($C1085,ExpensesTbl[Key],ExpensesTbl[Total Operating Expenses])</f>
        <v>1287.73</v>
      </c>
      <c r="F1085" s="13">
        <f t="shared" si="68"/>
        <v>47.565500000000156</v>
      </c>
      <c r="G1085" s="11" t="str">
        <f>_xlfn.XLOOKUP($A1085,PropertiesTbl[Property ID],PropertiesTbl[Property Name])</f>
        <v>Lakeview House</v>
      </c>
    </row>
    <row r="1086" spans="1:7" x14ac:dyDescent="0.25">
      <c r="A1086" s="10" t="str">
        <f>Revenue!A1087</f>
        <v>P0091</v>
      </c>
      <c r="B1086" s="10" t="str">
        <f>Revenue!B1087</f>
        <v>Jun</v>
      </c>
      <c r="C1086" s="11" t="str">
        <f t="shared" si="67"/>
        <v>P0091|Jun</v>
      </c>
      <c r="D1086" s="12">
        <f>Revenue!J1087</f>
        <v>1865.9728</v>
      </c>
      <c r="E1086" s="13">
        <f>_xlfn.XLOOKUP($C1086,ExpensesTbl[Key],ExpensesTbl[Total Operating Expenses])</f>
        <v>1348.9600000000005</v>
      </c>
      <c r="F1086" s="13">
        <f t="shared" si="68"/>
        <v>517.01279999999952</v>
      </c>
      <c r="G1086" s="11" t="str">
        <f>_xlfn.XLOOKUP($A1086,PropertiesTbl[Property ID],PropertiesTbl[Property Name])</f>
        <v>Lakeview House</v>
      </c>
    </row>
    <row r="1087" spans="1:7" x14ac:dyDescent="0.25">
      <c r="A1087" s="10" t="str">
        <f>Revenue!A1088</f>
        <v>P0091</v>
      </c>
      <c r="B1087" s="10" t="str">
        <f>Revenue!B1088</f>
        <v>Jul</v>
      </c>
      <c r="C1087" s="11" t="str">
        <f t="shared" si="67"/>
        <v>P0091|Jul</v>
      </c>
      <c r="D1087" s="12">
        <f>Revenue!J1088</f>
        <v>2213.7760000000003</v>
      </c>
      <c r="E1087" s="13">
        <f>_xlfn.XLOOKUP($C1087,ExpensesTbl[Key],ExpensesTbl[Total Operating Expenses])</f>
        <v>2454.1200000000003</v>
      </c>
      <c r="F1087" s="13">
        <f t="shared" si="68"/>
        <v>-240.34400000000005</v>
      </c>
      <c r="G1087" s="11" t="str">
        <f>_xlfn.XLOOKUP($A1087,PropertiesTbl[Property ID],PropertiesTbl[Property Name])</f>
        <v>Lakeview House</v>
      </c>
    </row>
    <row r="1088" spans="1:7" x14ac:dyDescent="0.25">
      <c r="A1088" s="10" t="str">
        <f>Revenue!A1089</f>
        <v>P0091</v>
      </c>
      <c r="B1088" s="10" t="str">
        <f>Revenue!B1089</f>
        <v>Aug</v>
      </c>
      <c r="C1088" s="11" t="str">
        <f t="shared" si="67"/>
        <v>P0091|Aug</v>
      </c>
      <c r="D1088" s="12">
        <f>Revenue!J1089</f>
        <v>2300.6103999999996</v>
      </c>
      <c r="E1088" s="13">
        <f>_xlfn.XLOOKUP($C1088,ExpensesTbl[Key],ExpensesTbl[Total Operating Expenses])</f>
        <v>2337.2800000000002</v>
      </c>
      <c r="F1088" s="13">
        <f t="shared" si="68"/>
        <v>-36.669600000000628</v>
      </c>
      <c r="G1088" s="11" t="str">
        <f>_xlfn.XLOOKUP($A1088,PropertiesTbl[Property ID],PropertiesTbl[Property Name])</f>
        <v>Lakeview House</v>
      </c>
    </row>
    <row r="1089" spans="1:7" x14ac:dyDescent="0.25">
      <c r="A1089" s="10" t="str">
        <f>Revenue!A1090</f>
        <v>P0091</v>
      </c>
      <c r="B1089" s="10" t="str">
        <f>Revenue!B1090</f>
        <v>Sep</v>
      </c>
      <c r="C1089" s="11" t="str">
        <f t="shared" si="67"/>
        <v>P0091|Sep</v>
      </c>
      <c r="D1089" s="12">
        <f>Revenue!J1090</f>
        <v>1557.5710000000001</v>
      </c>
      <c r="E1089" s="13">
        <f>_xlfn.XLOOKUP($C1089,ExpensesTbl[Key],ExpensesTbl[Total Operating Expenses])</f>
        <v>1055.6800000000003</v>
      </c>
      <c r="F1089" s="13">
        <f t="shared" si="68"/>
        <v>501.89099999999985</v>
      </c>
      <c r="G1089" s="11" t="str">
        <f>_xlfn.XLOOKUP($A1089,PropertiesTbl[Property ID],PropertiesTbl[Property Name])</f>
        <v>Lakeview House</v>
      </c>
    </row>
    <row r="1090" spans="1:7" x14ac:dyDescent="0.25">
      <c r="A1090" s="10" t="str">
        <f>Revenue!A1091</f>
        <v>P0091</v>
      </c>
      <c r="B1090" s="10" t="str">
        <f>Revenue!B1091</f>
        <v>Oct</v>
      </c>
      <c r="C1090" s="11" t="str">
        <f t="shared" si="67"/>
        <v>P0091|Oct</v>
      </c>
      <c r="D1090" s="12">
        <f>Revenue!J1091</f>
        <v>1423.6624999999999</v>
      </c>
      <c r="E1090" s="13">
        <f>_xlfn.XLOOKUP($C1090,ExpensesTbl[Key],ExpensesTbl[Total Operating Expenses])</f>
        <v>950.35000000000048</v>
      </c>
      <c r="F1090" s="13">
        <f t="shared" si="68"/>
        <v>473.31249999999943</v>
      </c>
      <c r="G1090" s="11" t="str">
        <f>_xlfn.XLOOKUP($A1090,PropertiesTbl[Property ID],PropertiesTbl[Property Name])</f>
        <v>Lakeview House</v>
      </c>
    </row>
    <row r="1091" spans="1:7" x14ac:dyDescent="0.25">
      <c r="A1091" s="10" t="str">
        <f>Revenue!A1092</f>
        <v>P0091</v>
      </c>
      <c r="B1091" s="10" t="str">
        <f>Revenue!B1092</f>
        <v>Nov</v>
      </c>
      <c r="C1091" s="11" t="str">
        <f t="shared" si="67"/>
        <v>P0091|Nov</v>
      </c>
      <c r="D1091" s="12">
        <f>Revenue!J1092</f>
        <v>1378.6544999999999</v>
      </c>
      <c r="E1091" s="13">
        <f>_xlfn.XLOOKUP($C1091,ExpensesTbl[Key],ExpensesTbl[Total Operating Expenses])</f>
        <v>866.2800000000002</v>
      </c>
      <c r="F1091" s="13">
        <f t="shared" si="68"/>
        <v>512.37449999999967</v>
      </c>
      <c r="G1091" s="11" t="str">
        <f>_xlfn.XLOOKUP($A1091,PropertiesTbl[Property ID],PropertiesTbl[Property Name])</f>
        <v>Lakeview House</v>
      </c>
    </row>
    <row r="1092" spans="1:7" x14ac:dyDescent="0.25">
      <c r="A1092" s="10" t="str">
        <f>Revenue!A1093</f>
        <v>P0091</v>
      </c>
      <c r="B1092" s="10" t="str">
        <f>Revenue!B1093</f>
        <v>Dec</v>
      </c>
      <c r="C1092" s="11" t="str">
        <f t="shared" si="67"/>
        <v>P0091|Dec</v>
      </c>
      <c r="D1092" s="12">
        <f>Revenue!J1093</f>
        <v>5276.6140000000005</v>
      </c>
      <c r="E1092" s="13">
        <f>_xlfn.XLOOKUP($C1092,ExpensesTbl[Key],ExpensesTbl[Total Operating Expenses])</f>
        <v>1318.4900000000005</v>
      </c>
      <c r="F1092" s="13">
        <f t="shared" si="68"/>
        <v>3958.1239999999998</v>
      </c>
      <c r="G1092" s="11" t="str">
        <f>_xlfn.XLOOKUP($A1092,PropertiesTbl[Property ID],PropertiesTbl[Property Name])</f>
        <v>Lakeview House</v>
      </c>
    </row>
    <row r="1093" spans="1:7" x14ac:dyDescent="0.25">
      <c r="A1093" s="10" t="str">
        <f>Revenue!A1094</f>
        <v>P0091</v>
      </c>
      <c r="B1093" s="10" t="str">
        <f>Revenue!B1094</f>
        <v>Jan</v>
      </c>
      <c r="C1093" s="11" t="str">
        <f t="shared" ref="C1093:C1156" si="69">A1093&amp;"|"&amp;B1093</f>
        <v>P0091|Jan</v>
      </c>
      <c r="D1093" s="12">
        <f>Revenue!J1094</f>
        <v>4673.7784000000001</v>
      </c>
      <c r="E1093" s="13">
        <f>_xlfn.XLOOKUP($C1093,ExpensesTbl[Key],ExpensesTbl[Total Operating Expenses])</f>
        <v>1309.3200000000006</v>
      </c>
      <c r="F1093" s="13">
        <f t="shared" ref="F1093:F1156" si="70">D1093-E1093</f>
        <v>3364.4583999999995</v>
      </c>
      <c r="G1093" s="11" t="str">
        <f>_xlfn.XLOOKUP($A1093,PropertiesTbl[Property ID],PropertiesTbl[Property Name])</f>
        <v>Lakeview House</v>
      </c>
    </row>
    <row r="1094" spans="1:7" x14ac:dyDescent="0.25">
      <c r="A1094" s="10" t="str">
        <f>Revenue!A1095</f>
        <v>P0091</v>
      </c>
      <c r="B1094" s="10" t="str">
        <f>Revenue!B1095</f>
        <v>Feb</v>
      </c>
      <c r="C1094" s="11" t="str">
        <f t="shared" si="69"/>
        <v>P0091|Feb</v>
      </c>
      <c r="D1094" s="12">
        <f>Revenue!J1095</f>
        <v>3752.2380000000003</v>
      </c>
      <c r="E1094" s="13">
        <f>_xlfn.XLOOKUP($C1094,ExpensesTbl[Key],ExpensesTbl[Total Operating Expenses])</f>
        <v>1185.5099999999995</v>
      </c>
      <c r="F1094" s="13">
        <f t="shared" si="70"/>
        <v>2566.728000000001</v>
      </c>
      <c r="G1094" s="11" t="str">
        <f>_xlfn.XLOOKUP($A1094,PropertiesTbl[Property ID],PropertiesTbl[Property Name])</f>
        <v>Lakeview House</v>
      </c>
    </row>
    <row r="1095" spans="1:7" x14ac:dyDescent="0.25">
      <c r="A1095" s="10" t="str">
        <f>Revenue!A1096</f>
        <v>P0091</v>
      </c>
      <c r="B1095" s="10" t="str">
        <f>Revenue!B1096</f>
        <v>Mar</v>
      </c>
      <c r="C1095" s="11" t="str">
        <f t="shared" si="69"/>
        <v>P0091|Mar</v>
      </c>
      <c r="D1095" s="12">
        <f>Revenue!J1096</f>
        <v>3225.4196999999999</v>
      </c>
      <c r="E1095" s="13">
        <f>_xlfn.XLOOKUP($C1095,ExpensesTbl[Key],ExpensesTbl[Total Operating Expenses])</f>
        <v>1031.2100000000007</v>
      </c>
      <c r="F1095" s="13">
        <f t="shared" si="70"/>
        <v>2194.2096999999994</v>
      </c>
      <c r="G1095" s="11" t="str">
        <f>_xlfn.XLOOKUP($A1095,PropertiesTbl[Property ID],PropertiesTbl[Property Name])</f>
        <v>Lakeview House</v>
      </c>
    </row>
    <row r="1096" spans="1:7" x14ac:dyDescent="0.25">
      <c r="A1096" s="10" t="str">
        <f>Revenue!A1097</f>
        <v>P0092</v>
      </c>
      <c r="B1096" s="10" t="str">
        <f>Revenue!B1097</f>
        <v>Apr</v>
      </c>
      <c r="C1096" s="11" t="str">
        <f t="shared" si="69"/>
        <v>P0092|Apr</v>
      </c>
      <c r="D1096" s="12">
        <f>Revenue!J1097</f>
        <v>1617.8315</v>
      </c>
      <c r="E1096" s="13">
        <f>_xlfn.XLOOKUP($C1096,ExpensesTbl[Key],ExpensesTbl[Total Operating Expenses])</f>
        <v>937.21000000000049</v>
      </c>
      <c r="F1096" s="13">
        <f t="shared" si="70"/>
        <v>680.62149999999951</v>
      </c>
      <c r="G1096" s="11" t="str">
        <f>_xlfn.XLOOKUP($A1096,PropertiesTbl[Property ID],PropertiesTbl[Property Name])</f>
        <v>Lakeview Retreat</v>
      </c>
    </row>
    <row r="1097" spans="1:7" x14ac:dyDescent="0.25">
      <c r="A1097" s="10" t="str">
        <f>Revenue!A1098</f>
        <v>P0092</v>
      </c>
      <c r="B1097" s="10" t="str">
        <f>Revenue!B1098</f>
        <v>May</v>
      </c>
      <c r="C1097" s="11" t="str">
        <f t="shared" si="69"/>
        <v>P0092|May</v>
      </c>
      <c r="D1097" s="12">
        <f>Revenue!J1098</f>
        <v>2060.3357999999998</v>
      </c>
      <c r="E1097" s="13">
        <f>_xlfn.XLOOKUP($C1097,ExpensesTbl[Key],ExpensesTbl[Total Operating Expenses])</f>
        <v>1458.0599999999997</v>
      </c>
      <c r="F1097" s="13">
        <f t="shared" si="70"/>
        <v>602.27580000000012</v>
      </c>
      <c r="G1097" s="11" t="str">
        <f>_xlfn.XLOOKUP($A1097,PropertiesTbl[Property ID],PropertiesTbl[Property Name])</f>
        <v>Lakeview Retreat</v>
      </c>
    </row>
    <row r="1098" spans="1:7" x14ac:dyDescent="0.25">
      <c r="A1098" s="10" t="str">
        <f>Revenue!A1099</f>
        <v>P0092</v>
      </c>
      <c r="B1098" s="10" t="str">
        <f>Revenue!B1099</f>
        <v>Jun</v>
      </c>
      <c r="C1098" s="11" t="str">
        <f t="shared" si="69"/>
        <v>P0092|Jun</v>
      </c>
      <c r="D1098" s="12">
        <f>Revenue!J1099</f>
        <v>2031.8178000000003</v>
      </c>
      <c r="E1098" s="13">
        <f>_xlfn.XLOOKUP($C1098,ExpensesTbl[Key],ExpensesTbl[Total Operating Expenses])</f>
        <v>1640.13</v>
      </c>
      <c r="F1098" s="13">
        <f t="shared" si="70"/>
        <v>391.68780000000015</v>
      </c>
      <c r="G1098" s="11" t="str">
        <f>_xlfn.XLOOKUP($A1098,PropertiesTbl[Property ID],PropertiesTbl[Property Name])</f>
        <v>Lakeview Retreat</v>
      </c>
    </row>
    <row r="1099" spans="1:7" x14ac:dyDescent="0.25">
      <c r="A1099" s="10" t="str">
        <f>Revenue!A1100</f>
        <v>P0092</v>
      </c>
      <c r="B1099" s="10" t="str">
        <f>Revenue!B1100</f>
        <v>Jul</v>
      </c>
      <c r="C1099" s="11" t="str">
        <f t="shared" si="69"/>
        <v>P0092|Jul</v>
      </c>
      <c r="D1099" s="12">
        <f>Revenue!J1100</f>
        <v>2908.9112</v>
      </c>
      <c r="E1099" s="13">
        <f>_xlfn.XLOOKUP($C1099,ExpensesTbl[Key],ExpensesTbl[Total Operating Expenses])</f>
        <v>3061.1299999999997</v>
      </c>
      <c r="F1099" s="13">
        <f t="shared" si="70"/>
        <v>-152.21879999999965</v>
      </c>
      <c r="G1099" s="11" t="str">
        <f>_xlfn.XLOOKUP($A1099,PropertiesTbl[Property ID],PropertiesTbl[Property Name])</f>
        <v>Lakeview Retreat</v>
      </c>
    </row>
    <row r="1100" spans="1:7" x14ac:dyDescent="0.25">
      <c r="A1100" s="10" t="str">
        <f>Revenue!A1101</f>
        <v>P0092</v>
      </c>
      <c r="B1100" s="10" t="str">
        <f>Revenue!B1101</f>
        <v>Aug</v>
      </c>
      <c r="C1100" s="11" t="str">
        <f t="shared" si="69"/>
        <v>P0092|Aug</v>
      </c>
      <c r="D1100" s="12">
        <f>Revenue!J1101</f>
        <v>2897.9695999999999</v>
      </c>
      <c r="E1100" s="13">
        <f>_xlfn.XLOOKUP($C1100,ExpensesTbl[Key],ExpensesTbl[Total Operating Expenses])</f>
        <v>2885.6699999999996</v>
      </c>
      <c r="F1100" s="13">
        <f t="shared" si="70"/>
        <v>12.299600000000282</v>
      </c>
      <c r="G1100" s="11" t="str">
        <f>_xlfn.XLOOKUP($A1100,PropertiesTbl[Property ID],PropertiesTbl[Property Name])</f>
        <v>Lakeview Retreat</v>
      </c>
    </row>
    <row r="1101" spans="1:7" x14ac:dyDescent="0.25">
      <c r="A1101" s="10" t="str">
        <f>Revenue!A1102</f>
        <v>P0092</v>
      </c>
      <c r="B1101" s="10" t="str">
        <f>Revenue!B1102</f>
        <v>Sep</v>
      </c>
      <c r="C1101" s="11" t="str">
        <f t="shared" si="69"/>
        <v>P0092|Sep</v>
      </c>
      <c r="D1101" s="12">
        <f>Revenue!J1102</f>
        <v>1797.4269999999999</v>
      </c>
      <c r="E1101" s="13">
        <f>_xlfn.XLOOKUP($C1101,ExpensesTbl[Key],ExpensesTbl[Total Operating Expenses])</f>
        <v>1244.7200000000005</v>
      </c>
      <c r="F1101" s="13">
        <f t="shared" si="70"/>
        <v>552.70699999999943</v>
      </c>
      <c r="G1101" s="11" t="str">
        <f>_xlfn.XLOOKUP($A1101,PropertiesTbl[Property ID],PropertiesTbl[Property Name])</f>
        <v>Lakeview Retreat</v>
      </c>
    </row>
    <row r="1102" spans="1:7" x14ac:dyDescent="0.25">
      <c r="A1102" s="10" t="str">
        <f>Revenue!A1103</f>
        <v>P0092</v>
      </c>
      <c r="B1102" s="10" t="str">
        <f>Revenue!B1103</f>
        <v>Oct</v>
      </c>
      <c r="C1102" s="11" t="str">
        <f t="shared" si="69"/>
        <v>P0092|Oct</v>
      </c>
      <c r="D1102" s="12">
        <f>Revenue!J1103</f>
        <v>1819.252</v>
      </c>
      <c r="E1102" s="13">
        <f>_xlfn.XLOOKUP($C1102,ExpensesTbl[Key],ExpensesTbl[Total Operating Expenses])</f>
        <v>1142.9199999999996</v>
      </c>
      <c r="F1102" s="13">
        <f t="shared" si="70"/>
        <v>676.33200000000033</v>
      </c>
      <c r="G1102" s="11" t="str">
        <f>_xlfn.XLOOKUP($A1102,PropertiesTbl[Property ID],PropertiesTbl[Property Name])</f>
        <v>Lakeview Retreat</v>
      </c>
    </row>
    <row r="1103" spans="1:7" x14ac:dyDescent="0.25">
      <c r="A1103" s="10" t="str">
        <f>Revenue!A1104</f>
        <v>P0092</v>
      </c>
      <c r="B1103" s="10" t="str">
        <f>Revenue!B1104</f>
        <v>Nov</v>
      </c>
      <c r="C1103" s="11" t="str">
        <f t="shared" si="69"/>
        <v>P0092|Nov</v>
      </c>
      <c r="D1103" s="12">
        <f>Revenue!J1104</f>
        <v>1666.38</v>
      </c>
      <c r="E1103" s="13">
        <f>_xlfn.XLOOKUP($C1103,ExpensesTbl[Key],ExpensesTbl[Total Operating Expenses])</f>
        <v>1032.8700000000001</v>
      </c>
      <c r="F1103" s="13">
        <f t="shared" si="70"/>
        <v>633.51</v>
      </c>
      <c r="G1103" s="11" t="str">
        <f>_xlfn.XLOOKUP($A1103,PropertiesTbl[Property ID],PropertiesTbl[Property Name])</f>
        <v>Lakeview Retreat</v>
      </c>
    </row>
    <row r="1104" spans="1:7" x14ac:dyDescent="0.25">
      <c r="A1104" s="10" t="str">
        <f>Revenue!A1105</f>
        <v>P0092</v>
      </c>
      <c r="B1104" s="10" t="str">
        <f>Revenue!B1105</f>
        <v>Dec</v>
      </c>
      <c r="C1104" s="11" t="str">
        <f t="shared" si="69"/>
        <v>P0092|Dec</v>
      </c>
      <c r="D1104" s="12">
        <f>Revenue!J1105</f>
        <v>6073.8829999999998</v>
      </c>
      <c r="E1104" s="13">
        <f>_xlfn.XLOOKUP($C1104,ExpensesTbl[Key],ExpensesTbl[Total Operating Expenses])</f>
        <v>1413.9999999999998</v>
      </c>
      <c r="F1104" s="13">
        <f t="shared" si="70"/>
        <v>4659.8829999999998</v>
      </c>
      <c r="G1104" s="11" t="str">
        <f>_xlfn.XLOOKUP($A1104,PropertiesTbl[Property ID],PropertiesTbl[Property Name])</f>
        <v>Lakeview Retreat</v>
      </c>
    </row>
    <row r="1105" spans="1:7" x14ac:dyDescent="0.25">
      <c r="A1105" s="10" t="str">
        <f>Revenue!A1106</f>
        <v>P0092</v>
      </c>
      <c r="B1105" s="10" t="str">
        <f>Revenue!B1106</f>
        <v>Jan</v>
      </c>
      <c r="C1105" s="11" t="str">
        <f t="shared" si="69"/>
        <v>P0092|Jan</v>
      </c>
      <c r="D1105" s="12">
        <f>Revenue!J1106</f>
        <v>5102.5249999999996</v>
      </c>
      <c r="E1105" s="13">
        <f>_xlfn.XLOOKUP($C1105,ExpensesTbl[Key],ExpensesTbl[Total Operating Expenses])</f>
        <v>1390.3499999999997</v>
      </c>
      <c r="F1105" s="13">
        <f t="shared" si="70"/>
        <v>3712.1750000000002</v>
      </c>
      <c r="G1105" s="11" t="str">
        <f>_xlfn.XLOOKUP($A1105,PropertiesTbl[Property ID],PropertiesTbl[Property Name])</f>
        <v>Lakeview Retreat</v>
      </c>
    </row>
    <row r="1106" spans="1:7" x14ac:dyDescent="0.25">
      <c r="A1106" s="10" t="str">
        <f>Revenue!A1107</f>
        <v>P0092</v>
      </c>
      <c r="B1106" s="10" t="str">
        <f>Revenue!B1107</f>
        <v>Feb</v>
      </c>
      <c r="C1106" s="11" t="str">
        <f t="shared" si="69"/>
        <v>P0092|Feb</v>
      </c>
      <c r="D1106" s="12">
        <f>Revenue!J1107</f>
        <v>4557.6953999999996</v>
      </c>
      <c r="E1106" s="13">
        <f>_xlfn.XLOOKUP($C1106,ExpensesTbl[Key],ExpensesTbl[Total Operating Expenses])</f>
        <v>1394.7799999999997</v>
      </c>
      <c r="F1106" s="13">
        <f t="shared" si="70"/>
        <v>3162.9153999999999</v>
      </c>
      <c r="G1106" s="11" t="str">
        <f>_xlfn.XLOOKUP($A1106,PropertiesTbl[Property ID],PropertiesTbl[Property Name])</f>
        <v>Lakeview Retreat</v>
      </c>
    </row>
    <row r="1107" spans="1:7" x14ac:dyDescent="0.25">
      <c r="A1107" s="10" t="str">
        <f>Revenue!A1108</f>
        <v>P0092</v>
      </c>
      <c r="B1107" s="10" t="str">
        <f>Revenue!B1108</f>
        <v>Mar</v>
      </c>
      <c r="C1107" s="11" t="str">
        <f t="shared" si="69"/>
        <v>P0092|Mar</v>
      </c>
      <c r="D1107" s="12">
        <f>Revenue!J1108</f>
        <v>4043.4704999999994</v>
      </c>
      <c r="E1107" s="13">
        <f>_xlfn.XLOOKUP($C1107,ExpensesTbl[Key],ExpensesTbl[Total Operating Expenses])</f>
        <v>1225.1300000000001</v>
      </c>
      <c r="F1107" s="13">
        <f t="shared" si="70"/>
        <v>2818.3404999999993</v>
      </c>
      <c r="G1107" s="11" t="str">
        <f>_xlfn.XLOOKUP($A1107,PropertiesTbl[Property ID],PropertiesTbl[Property Name])</f>
        <v>Lakeview Retreat</v>
      </c>
    </row>
    <row r="1108" spans="1:7" x14ac:dyDescent="0.25">
      <c r="A1108" s="10" t="str">
        <f>Revenue!A1109</f>
        <v>P0093</v>
      </c>
      <c r="B1108" s="10" t="str">
        <f>Revenue!B1109</f>
        <v>Apr</v>
      </c>
      <c r="C1108" s="11" t="str">
        <f t="shared" si="69"/>
        <v>P0093|Apr</v>
      </c>
      <c r="D1108" s="12">
        <f>Revenue!J1109</f>
        <v>605.69349999999997</v>
      </c>
      <c r="E1108" s="13">
        <f>_xlfn.XLOOKUP($C1108,ExpensesTbl[Key],ExpensesTbl[Total Operating Expenses])</f>
        <v>402.60999999999967</v>
      </c>
      <c r="F1108" s="13">
        <f t="shared" si="70"/>
        <v>203.0835000000003</v>
      </c>
      <c r="G1108" s="11" t="str">
        <f>_xlfn.XLOOKUP($A1108,PropertiesTbl[Property ID],PropertiesTbl[Property Name])</f>
        <v>Evergreen Hideaway</v>
      </c>
    </row>
    <row r="1109" spans="1:7" x14ac:dyDescent="0.25">
      <c r="A1109" s="10" t="str">
        <f>Revenue!A1110</f>
        <v>P0093</v>
      </c>
      <c r="B1109" s="10" t="str">
        <f>Revenue!B1110</f>
        <v>May</v>
      </c>
      <c r="C1109" s="11" t="str">
        <f t="shared" si="69"/>
        <v>P0093|May</v>
      </c>
      <c r="D1109" s="12">
        <f>Revenue!J1110</f>
        <v>716.88460000000009</v>
      </c>
      <c r="E1109" s="13">
        <f>_xlfn.XLOOKUP($C1109,ExpensesTbl[Key],ExpensesTbl[Total Operating Expenses])</f>
        <v>537.92999999999961</v>
      </c>
      <c r="F1109" s="13">
        <f t="shared" si="70"/>
        <v>178.95460000000048</v>
      </c>
      <c r="G1109" s="11" t="str">
        <f>_xlfn.XLOOKUP($A1109,PropertiesTbl[Property ID],PropertiesTbl[Property Name])</f>
        <v>Evergreen Hideaway</v>
      </c>
    </row>
    <row r="1110" spans="1:7" x14ac:dyDescent="0.25">
      <c r="A1110" s="10" t="str">
        <f>Revenue!A1111</f>
        <v>P0093</v>
      </c>
      <c r="B1110" s="10" t="str">
        <f>Revenue!B1111</f>
        <v>Jun</v>
      </c>
      <c r="C1110" s="11" t="str">
        <f t="shared" si="69"/>
        <v>P0093|Jun</v>
      </c>
      <c r="D1110" s="12">
        <f>Revenue!J1111</f>
        <v>923.24239999999998</v>
      </c>
      <c r="E1110" s="13">
        <f>_xlfn.XLOOKUP($C1110,ExpensesTbl[Key],ExpensesTbl[Total Operating Expenses])</f>
        <v>700.33</v>
      </c>
      <c r="F1110" s="13">
        <f t="shared" si="70"/>
        <v>222.91239999999993</v>
      </c>
      <c r="G1110" s="11" t="str">
        <f>_xlfn.XLOOKUP($A1110,PropertiesTbl[Property ID],PropertiesTbl[Property Name])</f>
        <v>Evergreen Hideaway</v>
      </c>
    </row>
    <row r="1111" spans="1:7" x14ac:dyDescent="0.25">
      <c r="A1111" s="10" t="str">
        <f>Revenue!A1112</f>
        <v>P0093</v>
      </c>
      <c r="B1111" s="10" t="str">
        <f>Revenue!B1112</f>
        <v>Jul</v>
      </c>
      <c r="C1111" s="11" t="str">
        <f t="shared" si="69"/>
        <v>P0093|Jul</v>
      </c>
      <c r="D1111" s="12">
        <f>Revenue!J1112</f>
        <v>1320.5720000000001</v>
      </c>
      <c r="E1111" s="13">
        <f>_xlfn.XLOOKUP($C1111,ExpensesTbl[Key],ExpensesTbl[Total Operating Expenses])</f>
        <v>904.58999999999992</v>
      </c>
      <c r="F1111" s="13">
        <f t="shared" si="70"/>
        <v>415.9820000000002</v>
      </c>
      <c r="G1111" s="11" t="str">
        <f>_xlfn.XLOOKUP($A1111,PropertiesTbl[Property ID],PropertiesTbl[Property Name])</f>
        <v>Evergreen Hideaway</v>
      </c>
    </row>
    <row r="1112" spans="1:7" x14ac:dyDescent="0.25">
      <c r="A1112" s="10" t="str">
        <f>Revenue!A1113</f>
        <v>P0093</v>
      </c>
      <c r="B1112" s="10" t="str">
        <f>Revenue!B1113</f>
        <v>Aug</v>
      </c>
      <c r="C1112" s="11" t="str">
        <f t="shared" si="69"/>
        <v>P0093|Aug</v>
      </c>
      <c r="D1112" s="12">
        <f>Revenue!J1113</f>
        <v>1067.1904000000002</v>
      </c>
      <c r="E1112" s="13">
        <f>_xlfn.XLOOKUP($C1112,ExpensesTbl[Key],ExpensesTbl[Total Operating Expenses])</f>
        <v>796.89999999999964</v>
      </c>
      <c r="F1112" s="13">
        <f t="shared" si="70"/>
        <v>270.29040000000055</v>
      </c>
      <c r="G1112" s="11" t="str">
        <f>_xlfn.XLOOKUP($A1112,PropertiesTbl[Property ID],PropertiesTbl[Property Name])</f>
        <v>Evergreen Hideaway</v>
      </c>
    </row>
    <row r="1113" spans="1:7" x14ac:dyDescent="0.25">
      <c r="A1113" s="10" t="str">
        <f>Revenue!A1114</f>
        <v>P0093</v>
      </c>
      <c r="B1113" s="10" t="str">
        <f>Revenue!B1114</f>
        <v>Sep</v>
      </c>
      <c r="C1113" s="11" t="str">
        <f t="shared" si="69"/>
        <v>P0093|Sep</v>
      </c>
      <c r="D1113" s="12">
        <f>Revenue!J1114</f>
        <v>821.4020999999999</v>
      </c>
      <c r="E1113" s="13">
        <f>_xlfn.XLOOKUP($C1113,ExpensesTbl[Key],ExpensesTbl[Total Operating Expenses])</f>
        <v>473.03</v>
      </c>
      <c r="F1113" s="13">
        <f t="shared" si="70"/>
        <v>348.37209999999993</v>
      </c>
      <c r="G1113" s="11" t="str">
        <f>_xlfn.XLOOKUP($A1113,PropertiesTbl[Property ID],PropertiesTbl[Property Name])</f>
        <v>Evergreen Hideaway</v>
      </c>
    </row>
    <row r="1114" spans="1:7" x14ac:dyDescent="0.25">
      <c r="A1114" s="10" t="str">
        <f>Revenue!A1115</f>
        <v>P0093</v>
      </c>
      <c r="B1114" s="10" t="str">
        <f>Revenue!B1115</f>
        <v>Oct</v>
      </c>
      <c r="C1114" s="11" t="str">
        <f t="shared" si="69"/>
        <v>P0093|Oct</v>
      </c>
      <c r="D1114" s="12">
        <f>Revenue!J1115</f>
        <v>706.29219999999998</v>
      </c>
      <c r="E1114" s="13">
        <f>_xlfn.XLOOKUP($C1114,ExpensesTbl[Key],ExpensesTbl[Total Operating Expenses])</f>
        <v>450.8099999999996</v>
      </c>
      <c r="F1114" s="13">
        <f t="shared" si="70"/>
        <v>255.48220000000038</v>
      </c>
      <c r="G1114" s="11" t="str">
        <f>_xlfn.XLOOKUP($A1114,PropertiesTbl[Property ID],PropertiesTbl[Property Name])</f>
        <v>Evergreen Hideaway</v>
      </c>
    </row>
    <row r="1115" spans="1:7" x14ac:dyDescent="0.25">
      <c r="A1115" s="10" t="str">
        <f>Revenue!A1116</f>
        <v>P0093</v>
      </c>
      <c r="B1115" s="10" t="str">
        <f>Revenue!B1116</f>
        <v>Nov</v>
      </c>
      <c r="C1115" s="11" t="str">
        <f t="shared" si="69"/>
        <v>P0093|Nov</v>
      </c>
      <c r="D1115" s="12">
        <f>Revenue!J1116</f>
        <v>699.71559999999999</v>
      </c>
      <c r="E1115" s="13">
        <f>_xlfn.XLOOKUP($C1115,ExpensesTbl[Key],ExpensesTbl[Total Operating Expenses])</f>
        <v>466.21999999999946</v>
      </c>
      <c r="F1115" s="13">
        <f t="shared" si="70"/>
        <v>233.49560000000054</v>
      </c>
      <c r="G1115" s="11" t="str">
        <f>_xlfn.XLOOKUP($A1115,PropertiesTbl[Property ID],PropertiesTbl[Property Name])</f>
        <v>Evergreen Hideaway</v>
      </c>
    </row>
    <row r="1116" spans="1:7" x14ac:dyDescent="0.25">
      <c r="A1116" s="10" t="str">
        <f>Revenue!A1117</f>
        <v>P0093</v>
      </c>
      <c r="B1116" s="10" t="str">
        <f>Revenue!B1117</f>
        <v>Dec</v>
      </c>
      <c r="C1116" s="11" t="str">
        <f t="shared" si="69"/>
        <v>P0093|Dec</v>
      </c>
      <c r="D1116" s="12">
        <f>Revenue!J1117</f>
        <v>2888.3969999999999</v>
      </c>
      <c r="E1116" s="13">
        <f>_xlfn.XLOOKUP($C1116,ExpensesTbl[Key],ExpensesTbl[Total Operating Expenses])</f>
        <v>749.9</v>
      </c>
      <c r="F1116" s="13">
        <f t="shared" si="70"/>
        <v>2138.4969999999998</v>
      </c>
      <c r="G1116" s="11" t="str">
        <f>_xlfn.XLOOKUP($A1116,PropertiesTbl[Property ID],PropertiesTbl[Property Name])</f>
        <v>Evergreen Hideaway</v>
      </c>
    </row>
    <row r="1117" spans="1:7" x14ac:dyDescent="0.25">
      <c r="A1117" s="10" t="str">
        <f>Revenue!A1118</f>
        <v>P0093</v>
      </c>
      <c r="B1117" s="10" t="str">
        <f>Revenue!B1118</f>
        <v>Jan</v>
      </c>
      <c r="C1117" s="11" t="str">
        <f t="shared" si="69"/>
        <v>P0093|Jan</v>
      </c>
      <c r="D1117" s="12">
        <f>Revenue!J1118</f>
        <v>2601.7638000000002</v>
      </c>
      <c r="E1117" s="13">
        <f>_xlfn.XLOOKUP($C1117,ExpensesTbl[Key],ExpensesTbl[Total Operating Expenses])</f>
        <v>709.13</v>
      </c>
      <c r="F1117" s="13">
        <f t="shared" si="70"/>
        <v>1892.6338000000001</v>
      </c>
      <c r="G1117" s="11" t="str">
        <f>_xlfn.XLOOKUP($A1117,PropertiesTbl[Property ID],PropertiesTbl[Property Name])</f>
        <v>Evergreen Hideaway</v>
      </c>
    </row>
    <row r="1118" spans="1:7" x14ac:dyDescent="0.25">
      <c r="A1118" s="10" t="str">
        <f>Revenue!A1119</f>
        <v>P0093</v>
      </c>
      <c r="B1118" s="10" t="str">
        <f>Revenue!B1119</f>
        <v>Feb</v>
      </c>
      <c r="C1118" s="11" t="str">
        <f t="shared" si="69"/>
        <v>P0093|Feb</v>
      </c>
      <c r="D1118" s="12">
        <f>Revenue!J1119</f>
        <v>1802.9512</v>
      </c>
      <c r="E1118" s="13">
        <f>_xlfn.XLOOKUP($C1118,ExpensesTbl[Key],ExpensesTbl[Total Operating Expenses])</f>
        <v>623.88999999999965</v>
      </c>
      <c r="F1118" s="13">
        <f t="shared" si="70"/>
        <v>1179.0612000000003</v>
      </c>
      <c r="G1118" s="11" t="str">
        <f>_xlfn.XLOOKUP($A1118,PropertiesTbl[Property ID],PropertiesTbl[Property Name])</f>
        <v>Evergreen Hideaway</v>
      </c>
    </row>
    <row r="1119" spans="1:7" x14ac:dyDescent="0.25">
      <c r="A1119" s="10" t="str">
        <f>Revenue!A1120</f>
        <v>P0093</v>
      </c>
      <c r="B1119" s="10" t="str">
        <f>Revenue!B1120</f>
        <v>Mar</v>
      </c>
      <c r="C1119" s="11" t="str">
        <f t="shared" si="69"/>
        <v>P0093|Mar</v>
      </c>
      <c r="D1119" s="12">
        <f>Revenue!J1120</f>
        <v>1654.8516</v>
      </c>
      <c r="E1119" s="13">
        <f>_xlfn.XLOOKUP($C1119,ExpensesTbl[Key],ExpensesTbl[Total Operating Expenses])</f>
        <v>620.86000000000047</v>
      </c>
      <c r="F1119" s="13">
        <f t="shared" si="70"/>
        <v>1033.9915999999994</v>
      </c>
      <c r="G1119" s="11" t="str">
        <f>_xlfn.XLOOKUP($A1119,PropertiesTbl[Property ID],PropertiesTbl[Property Name])</f>
        <v>Evergreen Hideaway</v>
      </c>
    </row>
    <row r="1120" spans="1:7" x14ac:dyDescent="0.25">
      <c r="A1120" s="10" t="str">
        <f>Revenue!A1121</f>
        <v>P0094</v>
      </c>
      <c r="B1120" s="10" t="str">
        <f>Revenue!B1121</f>
        <v>Apr</v>
      </c>
      <c r="C1120" s="11" t="str">
        <f t="shared" si="69"/>
        <v>P0094|Apr</v>
      </c>
      <c r="D1120" s="12">
        <f>Revenue!J1121</f>
        <v>1157.8684000000001</v>
      </c>
      <c r="E1120" s="13">
        <f>_xlfn.XLOOKUP($C1120,ExpensesTbl[Key],ExpensesTbl[Total Operating Expenses])</f>
        <v>762.17</v>
      </c>
      <c r="F1120" s="13">
        <f t="shared" si="70"/>
        <v>395.69840000000011</v>
      </c>
      <c r="G1120" s="11" t="str">
        <f>_xlfn.XLOOKUP($A1120,PropertiesTbl[Property ID],PropertiesTbl[Property Name])</f>
        <v>Frost Chalet</v>
      </c>
    </row>
    <row r="1121" spans="1:7" x14ac:dyDescent="0.25">
      <c r="A1121" s="10" t="str">
        <f>Revenue!A1122</f>
        <v>P0094</v>
      </c>
      <c r="B1121" s="10" t="str">
        <f>Revenue!B1122</f>
        <v>May</v>
      </c>
      <c r="C1121" s="11" t="str">
        <f t="shared" si="69"/>
        <v>P0094|May</v>
      </c>
      <c r="D1121" s="12">
        <f>Revenue!J1122</f>
        <v>2012.6118000000001</v>
      </c>
      <c r="E1121" s="13">
        <f>_xlfn.XLOOKUP($C1121,ExpensesTbl[Key],ExpensesTbl[Total Operating Expenses])</f>
        <v>1464.6500000000005</v>
      </c>
      <c r="F1121" s="13">
        <f t="shared" si="70"/>
        <v>547.96179999999958</v>
      </c>
      <c r="G1121" s="11" t="str">
        <f>_xlfn.XLOOKUP($A1121,PropertiesTbl[Property ID],PropertiesTbl[Property Name])</f>
        <v>Frost Chalet</v>
      </c>
    </row>
    <row r="1122" spans="1:7" x14ac:dyDescent="0.25">
      <c r="A1122" s="10" t="str">
        <f>Revenue!A1123</f>
        <v>P0094</v>
      </c>
      <c r="B1122" s="10" t="str">
        <f>Revenue!B1123</f>
        <v>Jun</v>
      </c>
      <c r="C1122" s="11" t="str">
        <f t="shared" si="69"/>
        <v>P0094|Jun</v>
      </c>
      <c r="D1122" s="12">
        <f>Revenue!J1123</f>
        <v>1887.5981999999999</v>
      </c>
      <c r="E1122" s="13">
        <f>_xlfn.XLOOKUP($C1122,ExpensesTbl[Key],ExpensesTbl[Total Operating Expenses])</f>
        <v>1647.0899999999997</v>
      </c>
      <c r="F1122" s="13">
        <f t="shared" si="70"/>
        <v>240.50820000000022</v>
      </c>
      <c r="G1122" s="11" t="str">
        <f>_xlfn.XLOOKUP($A1122,PropertiesTbl[Property ID],PropertiesTbl[Property Name])</f>
        <v>Frost Chalet</v>
      </c>
    </row>
    <row r="1123" spans="1:7" x14ac:dyDescent="0.25">
      <c r="A1123" s="10" t="str">
        <f>Revenue!A1124</f>
        <v>P0094</v>
      </c>
      <c r="B1123" s="10" t="str">
        <f>Revenue!B1124</f>
        <v>Jul</v>
      </c>
      <c r="C1123" s="11" t="str">
        <f t="shared" si="69"/>
        <v>P0094|Jul</v>
      </c>
      <c r="D1123" s="12">
        <f>Revenue!J1124</f>
        <v>3164.4188999999997</v>
      </c>
      <c r="E1123" s="13">
        <f>_xlfn.XLOOKUP($C1123,ExpensesTbl[Key],ExpensesTbl[Total Operating Expenses])</f>
        <v>3052.9500000000003</v>
      </c>
      <c r="F1123" s="13">
        <f t="shared" si="70"/>
        <v>111.46889999999939</v>
      </c>
      <c r="G1123" s="11" t="str">
        <f>_xlfn.XLOOKUP($A1123,PropertiesTbl[Property ID],PropertiesTbl[Property Name])</f>
        <v>Frost Chalet</v>
      </c>
    </row>
    <row r="1124" spans="1:7" x14ac:dyDescent="0.25">
      <c r="A1124" s="10" t="str">
        <f>Revenue!A1125</f>
        <v>P0094</v>
      </c>
      <c r="B1124" s="10" t="str">
        <f>Revenue!B1125</f>
        <v>Aug</v>
      </c>
      <c r="C1124" s="11" t="str">
        <f t="shared" si="69"/>
        <v>P0094|Aug</v>
      </c>
      <c r="D1124" s="12">
        <f>Revenue!J1125</f>
        <v>2948.2641000000003</v>
      </c>
      <c r="E1124" s="13">
        <f>_xlfn.XLOOKUP($C1124,ExpensesTbl[Key],ExpensesTbl[Total Operating Expenses])</f>
        <v>2884.0699999999997</v>
      </c>
      <c r="F1124" s="13">
        <f t="shared" si="70"/>
        <v>64.194100000000617</v>
      </c>
      <c r="G1124" s="11" t="str">
        <f>_xlfn.XLOOKUP($A1124,PropertiesTbl[Property ID],PropertiesTbl[Property Name])</f>
        <v>Frost Chalet</v>
      </c>
    </row>
    <row r="1125" spans="1:7" x14ac:dyDescent="0.25">
      <c r="A1125" s="10" t="str">
        <f>Revenue!A1126</f>
        <v>P0094</v>
      </c>
      <c r="B1125" s="10" t="str">
        <f>Revenue!B1126</f>
        <v>Sep</v>
      </c>
      <c r="C1125" s="11" t="str">
        <f t="shared" si="69"/>
        <v>P0094|Sep</v>
      </c>
      <c r="D1125" s="12">
        <f>Revenue!J1126</f>
        <v>2046.6587999999999</v>
      </c>
      <c r="E1125" s="13">
        <f>_xlfn.XLOOKUP($C1125,ExpensesTbl[Key],ExpensesTbl[Total Operating Expenses])</f>
        <v>1256.1599999999994</v>
      </c>
      <c r="F1125" s="13">
        <f t="shared" si="70"/>
        <v>790.49880000000053</v>
      </c>
      <c r="G1125" s="11" t="str">
        <f>_xlfn.XLOOKUP($A1125,PropertiesTbl[Property ID],PropertiesTbl[Property Name])</f>
        <v>Frost Chalet</v>
      </c>
    </row>
    <row r="1126" spans="1:7" x14ac:dyDescent="0.25">
      <c r="A1126" s="10" t="str">
        <f>Revenue!A1127</f>
        <v>P0094</v>
      </c>
      <c r="B1126" s="10" t="str">
        <f>Revenue!B1127</f>
        <v>Oct</v>
      </c>
      <c r="C1126" s="11" t="str">
        <f t="shared" si="69"/>
        <v>P0094|Oct</v>
      </c>
      <c r="D1126" s="12">
        <f>Revenue!J1127</f>
        <v>1895.6297999999999</v>
      </c>
      <c r="E1126" s="13">
        <f>_xlfn.XLOOKUP($C1126,ExpensesTbl[Key],ExpensesTbl[Total Operating Expenses])</f>
        <v>1107.8200000000002</v>
      </c>
      <c r="F1126" s="13">
        <f t="shared" si="70"/>
        <v>787.80979999999977</v>
      </c>
      <c r="G1126" s="11" t="str">
        <f>_xlfn.XLOOKUP($A1126,PropertiesTbl[Property ID],PropertiesTbl[Property Name])</f>
        <v>Frost Chalet</v>
      </c>
    </row>
    <row r="1127" spans="1:7" x14ac:dyDescent="0.25">
      <c r="A1127" s="10" t="str">
        <f>Revenue!A1128</f>
        <v>P0094</v>
      </c>
      <c r="B1127" s="10" t="str">
        <f>Revenue!B1128</f>
        <v>Nov</v>
      </c>
      <c r="C1127" s="11" t="str">
        <f t="shared" si="69"/>
        <v>P0094|Nov</v>
      </c>
      <c r="D1127" s="12">
        <f>Revenue!J1128</f>
        <v>1813.7424000000001</v>
      </c>
      <c r="E1127" s="13">
        <f>_xlfn.XLOOKUP($C1127,ExpensesTbl[Key],ExpensesTbl[Total Operating Expenses])</f>
        <v>1028.9000000000001</v>
      </c>
      <c r="F1127" s="13">
        <f t="shared" si="70"/>
        <v>784.8424</v>
      </c>
      <c r="G1127" s="11" t="str">
        <f>_xlfn.XLOOKUP($A1127,PropertiesTbl[Property ID],PropertiesTbl[Property Name])</f>
        <v>Frost Chalet</v>
      </c>
    </row>
    <row r="1128" spans="1:7" x14ac:dyDescent="0.25">
      <c r="A1128" s="10" t="str">
        <f>Revenue!A1129</f>
        <v>P0094</v>
      </c>
      <c r="B1128" s="10" t="str">
        <f>Revenue!B1129</f>
        <v>Dec</v>
      </c>
      <c r="C1128" s="11" t="str">
        <f t="shared" si="69"/>
        <v>P0094|Dec</v>
      </c>
      <c r="D1128" s="12">
        <f>Revenue!J1129</f>
        <v>7661.6457</v>
      </c>
      <c r="E1128" s="13">
        <f>_xlfn.XLOOKUP($C1128,ExpensesTbl[Key],ExpensesTbl[Total Operating Expenses])</f>
        <v>1569.5199999999984</v>
      </c>
      <c r="F1128" s="13">
        <f t="shared" si="70"/>
        <v>6092.1257000000014</v>
      </c>
      <c r="G1128" s="11" t="str">
        <f>_xlfn.XLOOKUP($A1128,PropertiesTbl[Property ID],PropertiesTbl[Property Name])</f>
        <v>Frost Chalet</v>
      </c>
    </row>
    <row r="1129" spans="1:7" x14ac:dyDescent="0.25">
      <c r="A1129" s="10" t="str">
        <f>Revenue!A1130</f>
        <v>P0094</v>
      </c>
      <c r="B1129" s="10" t="str">
        <f>Revenue!B1130</f>
        <v>Jan</v>
      </c>
      <c r="C1129" s="11" t="str">
        <f t="shared" si="69"/>
        <v>P0094|Jan</v>
      </c>
      <c r="D1129" s="12">
        <f>Revenue!J1130</f>
        <v>5542.9438</v>
      </c>
      <c r="E1129" s="13">
        <f>_xlfn.XLOOKUP($C1129,ExpensesTbl[Key],ExpensesTbl[Total Operating Expenses])</f>
        <v>1416.3700000000001</v>
      </c>
      <c r="F1129" s="13">
        <f t="shared" si="70"/>
        <v>4126.5738000000001</v>
      </c>
      <c r="G1129" s="11" t="str">
        <f>_xlfn.XLOOKUP($A1129,PropertiesTbl[Property ID],PropertiesTbl[Property Name])</f>
        <v>Frost Chalet</v>
      </c>
    </row>
    <row r="1130" spans="1:7" x14ac:dyDescent="0.25">
      <c r="A1130" s="10" t="str">
        <f>Revenue!A1131</f>
        <v>P0094</v>
      </c>
      <c r="B1130" s="10" t="str">
        <f>Revenue!B1131</f>
        <v>Feb</v>
      </c>
      <c r="C1130" s="11" t="str">
        <f t="shared" si="69"/>
        <v>P0094|Feb</v>
      </c>
      <c r="D1130" s="12">
        <f>Revenue!J1131</f>
        <v>4733.8279999999995</v>
      </c>
      <c r="E1130" s="13">
        <f>_xlfn.XLOOKUP($C1130,ExpensesTbl[Key],ExpensesTbl[Total Operating Expenses])</f>
        <v>1399.9700000000003</v>
      </c>
      <c r="F1130" s="13">
        <f t="shared" si="70"/>
        <v>3333.8579999999993</v>
      </c>
      <c r="G1130" s="11" t="str">
        <f>_xlfn.XLOOKUP($A1130,PropertiesTbl[Property ID],PropertiesTbl[Property Name])</f>
        <v>Frost Chalet</v>
      </c>
    </row>
    <row r="1131" spans="1:7" x14ac:dyDescent="0.25">
      <c r="A1131" s="10" t="str">
        <f>Revenue!A1132</f>
        <v>P0094</v>
      </c>
      <c r="B1131" s="10" t="str">
        <f>Revenue!B1132</f>
        <v>Mar</v>
      </c>
      <c r="C1131" s="11" t="str">
        <f t="shared" si="69"/>
        <v>P0094|Mar</v>
      </c>
      <c r="D1131" s="12">
        <f>Revenue!J1132</f>
        <v>3767.7770999999998</v>
      </c>
      <c r="E1131" s="13">
        <f>_xlfn.XLOOKUP($C1131,ExpensesTbl[Key],ExpensesTbl[Total Operating Expenses])</f>
        <v>1243.2799999999997</v>
      </c>
      <c r="F1131" s="13">
        <f t="shared" si="70"/>
        <v>2524.4971</v>
      </c>
      <c r="G1131" s="11" t="str">
        <f>_xlfn.XLOOKUP($A1131,PropertiesTbl[Property ID],PropertiesTbl[Property Name])</f>
        <v>Frost Chalet</v>
      </c>
    </row>
    <row r="1132" spans="1:7" x14ac:dyDescent="0.25">
      <c r="A1132" s="10" t="str">
        <f>Revenue!A1133</f>
        <v>P0095</v>
      </c>
      <c r="B1132" s="10" t="str">
        <f>Revenue!B1133</f>
        <v>Apr</v>
      </c>
      <c r="C1132" s="11" t="str">
        <f t="shared" si="69"/>
        <v>P0095|Apr</v>
      </c>
      <c r="D1132" s="12">
        <f>Revenue!J1133</f>
        <v>885.14699999999993</v>
      </c>
      <c r="E1132" s="13">
        <f>_xlfn.XLOOKUP($C1132,ExpensesTbl[Key],ExpensesTbl[Total Operating Expenses])</f>
        <v>522.40000000000032</v>
      </c>
      <c r="F1132" s="13">
        <f t="shared" si="70"/>
        <v>362.74699999999962</v>
      </c>
      <c r="G1132" s="11" t="str">
        <f>_xlfn.XLOOKUP($A1132,PropertiesTbl[Property ID],PropertiesTbl[Property Name])</f>
        <v>Forest Point</v>
      </c>
    </row>
    <row r="1133" spans="1:7" x14ac:dyDescent="0.25">
      <c r="A1133" s="10" t="str">
        <f>Revenue!A1134</f>
        <v>P0095</v>
      </c>
      <c r="B1133" s="10" t="str">
        <f>Revenue!B1134</f>
        <v>May</v>
      </c>
      <c r="C1133" s="11" t="str">
        <f t="shared" si="69"/>
        <v>P0095|May</v>
      </c>
      <c r="D1133" s="12">
        <f>Revenue!J1134</f>
        <v>965.10410000000013</v>
      </c>
      <c r="E1133" s="13">
        <f>_xlfn.XLOOKUP($C1133,ExpensesTbl[Key],ExpensesTbl[Total Operating Expenses])</f>
        <v>728.6900000000004</v>
      </c>
      <c r="F1133" s="13">
        <f t="shared" si="70"/>
        <v>236.41409999999973</v>
      </c>
      <c r="G1133" s="11" t="str">
        <f>_xlfn.XLOOKUP($A1133,PropertiesTbl[Property ID],PropertiesTbl[Property Name])</f>
        <v>Forest Point</v>
      </c>
    </row>
    <row r="1134" spans="1:7" x14ac:dyDescent="0.25">
      <c r="A1134" s="10" t="str">
        <f>Revenue!A1135</f>
        <v>P0095</v>
      </c>
      <c r="B1134" s="10" t="str">
        <f>Revenue!B1135</f>
        <v>Jun</v>
      </c>
      <c r="C1134" s="11" t="str">
        <f t="shared" si="69"/>
        <v>P0095|Jun</v>
      </c>
      <c r="D1134" s="12">
        <f>Revenue!J1135</f>
        <v>1063.1807999999999</v>
      </c>
      <c r="E1134" s="13">
        <f>_xlfn.XLOOKUP($C1134,ExpensesTbl[Key],ExpensesTbl[Total Operating Expenses])</f>
        <v>795.06000000000006</v>
      </c>
      <c r="F1134" s="13">
        <f t="shared" si="70"/>
        <v>268.1207999999998</v>
      </c>
      <c r="G1134" s="11" t="str">
        <f>_xlfn.XLOOKUP($A1134,PropertiesTbl[Property ID],PropertiesTbl[Property Name])</f>
        <v>Forest Point</v>
      </c>
    </row>
    <row r="1135" spans="1:7" x14ac:dyDescent="0.25">
      <c r="A1135" s="10" t="str">
        <f>Revenue!A1136</f>
        <v>P0095</v>
      </c>
      <c r="B1135" s="10" t="str">
        <f>Revenue!B1136</f>
        <v>Jul</v>
      </c>
      <c r="C1135" s="11" t="str">
        <f t="shared" si="69"/>
        <v>P0095|Jul</v>
      </c>
      <c r="D1135" s="12">
        <f>Revenue!J1136</f>
        <v>1738.8841</v>
      </c>
      <c r="E1135" s="13">
        <f>_xlfn.XLOOKUP($C1135,ExpensesTbl[Key],ExpensesTbl[Total Operating Expenses])</f>
        <v>1446.87</v>
      </c>
      <c r="F1135" s="13">
        <f t="shared" si="70"/>
        <v>292.0141000000001</v>
      </c>
      <c r="G1135" s="11" t="str">
        <f>_xlfn.XLOOKUP($A1135,PropertiesTbl[Property ID],PropertiesTbl[Property Name])</f>
        <v>Forest Point</v>
      </c>
    </row>
    <row r="1136" spans="1:7" x14ac:dyDescent="0.25">
      <c r="A1136" s="10" t="str">
        <f>Revenue!A1137</f>
        <v>P0095</v>
      </c>
      <c r="B1136" s="10" t="str">
        <f>Revenue!B1137</f>
        <v>Aug</v>
      </c>
      <c r="C1136" s="11" t="str">
        <f t="shared" si="69"/>
        <v>P0095|Aug</v>
      </c>
      <c r="D1136" s="12">
        <f>Revenue!J1137</f>
        <v>1417.3</v>
      </c>
      <c r="E1136" s="13">
        <f>_xlfn.XLOOKUP($C1136,ExpensesTbl[Key],ExpensesTbl[Total Operating Expenses])</f>
        <v>1379.8700000000003</v>
      </c>
      <c r="F1136" s="13">
        <f t="shared" si="70"/>
        <v>37.429999999999609</v>
      </c>
      <c r="G1136" s="11" t="str">
        <f>_xlfn.XLOOKUP($A1136,PropertiesTbl[Property ID],PropertiesTbl[Property Name])</f>
        <v>Forest Point</v>
      </c>
    </row>
    <row r="1137" spans="1:7" x14ac:dyDescent="0.25">
      <c r="A1137" s="10" t="str">
        <f>Revenue!A1138</f>
        <v>P0095</v>
      </c>
      <c r="B1137" s="10" t="str">
        <f>Revenue!B1138</f>
        <v>Sep</v>
      </c>
      <c r="C1137" s="11" t="str">
        <f t="shared" si="69"/>
        <v>P0095|Sep</v>
      </c>
      <c r="D1137" s="12">
        <f>Revenue!J1138</f>
        <v>1033.0719999999999</v>
      </c>
      <c r="E1137" s="13">
        <f>_xlfn.XLOOKUP($C1137,ExpensesTbl[Key],ExpensesTbl[Total Operating Expenses])</f>
        <v>655.11000000000013</v>
      </c>
      <c r="F1137" s="13">
        <f t="shared" si="70"/>
        <v>377.96199999999976</v>
      </c>
      <c r="G1137" s="11" t="str">
        <f>_xlfn.XLOOKUP($A1137,PropertiesTbl[Property ID],PropertiesTbl[Property Name])</f>
        <v>Forest Point</v>
      </c>
    </row>
    <row r="1138" spans="1:7" x14ac:dyDescent="0.25">
      <c r="A1138" s="10" t="str">
        <f>Revenue!A1139</f>
        <v>P0095</v>
      </c>
      <c r="B1138" s="10" t="str">
        <f>Revenue!B1139</f>
        <v>Oct</v>
      </c>
      <c r="C1138" s="11" t="str">
        <f t="shared" si="69"/>
        <v>P0095|Oct</v>
      </c>
      <c r="D1138" s="12">
        <f>Revenue!J1139</f>
        <v>999.12200000000007</v>
      </c>
      <c r="E1138" s="13">
        <f>_xlfn.XLOOKUP($C1138,ExpensesTbl[Key],ExpensesTbl[Total Operating Expenses])</f>
        <v>592.53</v>
      </c>
      <c r="F1138" s="13">
        <f t="shared" si="70"/>
        <v>406.5920000000001</v>
      </c>
      <c r="G1138" s="11" t="str">
        <f>_xlfn.XLOOKUP($A1138,PropertiesTbl[Property ID],PropertiesTbl[Property Name])</f>
        <v>Forest Point</v>
      </c>
    </row>
    <row r="1139" spans="1:7" x14ac:dyDescent="0.25">
      <c r="A1139" s="10" t="str">
        <f>Revenue!A1140</f>
        <v>P0095</v>
      </c>
      <c r="B1139" s="10" t="str">
        <f>Revenue!B1140</f>
        <v>Nov</v>
      </c>
      <c r="C1139" s="11" t="str">
        <f t="shared" si="69"/>
        <v>P0095|Nov</v>
      </c>
      <c r="D1139" s="12">
        <f>Revenue!J1140</f>
        <v>1109.2764999999997</v>
      </c>
      <c r="E1139" s="13">
        <f>_xlfn.XLOOKUP($C1139,ExpensesTbl[Key],ExpensesTbl[Total Operating Expenses])</f>
        <v>679.87000000000012</v>
      </c>
      <c r="F1139" s="13">
        <f t="shared" si="70"/>
        <v>429.4064999999996</v>
      </c>
      <c r="G1139" s="11" t="str">
        <f>_xlfn.XLOOKUP($A1139,PropertiesTbl[Property ID],PropertiesTbl[Property Name])</f>
        <v>Forest Point</v>
      </c>
    </row>
    <row r="1140" spans="1:7" x14ac:dyDescent="0.25">
      <c r="A1140" s="10" t="str">
        <f>Revenue!A1141</f>
        <v>P0095</v>
      </c>
      <c r="B1140" s="10" t="str">
        <f>Revenue!B1141</f>
        <v>Dec</v>
      </c>
      <c r="C1140" s="11" t="str">
        <f t="shared" si="69"/>
        <v>P0095|Dec</v>
      </c>
      <c r="D1140" s="12">
        <f>Revenue!J1141</f>
        <v>3887.6804999999999</v>
      </c>
      <c r="E1140" s="13">
        <f>_xlfn.XLOOKUP($C1140,ExpensesTbl[Key],ExpensesTbl[Total Operating Expenses])</f>
        <v>987.18000000000018</v>
      </c>
      <c r="F1140" s="13">
        <f t="shared" si="70"/>
        <v>2900.5004999999996</v>
      </c>
      <c r="G1140" s="11" t="str">
        <f>_xlfn.XLOOKUP($A1140,PropertiesTbl[Property ID],PropertiesTbl[Property Name])</f>
        <v>Forest Point</v>
      </c>
    </row>
    <row r="1141" spans="1:7" x14ac:dyDescent="0.25">
      <c r="A1141" s="10" t="str">
        <f>Revenue!A1142</f>
        <v>P0095</v>
      </c>
      <c r="B1141" s="10" t="str">
        <f>Revenue!B1142</f>
        <v>Jan</v>
      </c>
      <c r="C1141" s="11" t="str">
        <f t="shared" si="69"/>
        <v>P0095|Jan</v>
      </c>
      <c r="D1141" s="12">
        <f>Revenue!J1142</f>
        <v>3372.0285000000003</v>
      </c>
      <c r="E1141" s="13">
        <f>_xlfn.XLOOKUP($C1141,ExpensesTbl[Key],ExpensesTbl[Total Operating Expenses])</f>
        <v>982.72999999999979</v>
      </c>
      <c r="F1141" s="13">
        <f t="shared" si="70"/>
        <v>2389.2985000000008</v>
      </c>
      <c r="G1141" s="11" t="str">
        <f>_xlfn.XLOOKUP($A1141,PropertiesTbl[Property ID],PropertiesTbl[Property Name])</f>
        <v>Forest Point</v>
      </c>
    </row>
    <row r="1142" spans="1:7" x14ac:dyDescent="0.25">
      <c r="A1142" s="10" t="str">
        <f>Revenue!A1143</f>
        <v>P0095</v>
      </c>
      <c r="B1142" s="10" t="str">
        <f>Revenue!B1143</f>
        <v>Feb</v>
      </c>
      <c r="C1142" s="11" t="str">
        <f t="shared" si="69"/>
        <v>P0095|Feb</v>
      </c>
      <c r="D1142" s="12">
        <f>Revenue!J1143</f>
        <v>2316.5204000000003</v>
      </c>
      <c r="E1142" s="13">
        <f>_xlfn.XLOOKUP($C1142,ExpensesTbl[Key],ExpensesTbl[Total Operating Expenses])</f>
        <v>800.37</v>
      </c>
      <c r="F1142" s="13">
        <f t="shared" si="70"/>
        <v>1516.1504000000004</v>
      </c>
      <c r="G1142" s="11" t="str">
        <f>_xlfn.XLOOKUP($A1142,PropertiesTbl[Property ID],PropertiesTbl[Property Name])</f>
        <v>Forest Point</v>
      </c>
    </row>
    <row r="1143" spans="1:7" x14ac:dyDescent="0.25">
      <c r="A1143" s="10" t="str">
        <f>Revenue!A1144</f>
        <v>P0095</v>
      </c>
      <c r="B1143" s="10" t="str">
        <f>Revenue!B1144</f>
        <v>Mar</v>
      </c>
      <c r="C1143" s="11" t="str">
        <f t="shared" si="69"/>
        <v>P0095|Mar</v>
      </c>
      <c r="D1143" s="12">
        <f>Revenue!J1144</f>
        <v>2337.9767999999999</v>
      </c>
      <c r="E1143" s="13">
        <f>_xlfn.XLOOKUP($C1143,ExpensesTbl[Key],ExpensesTbl[Total Operating Expenses])</f>
        <v>771.01</v>
      </c>
      <c r="F1143" s="13">
        <f t="shared" si="70"/>
        <v>1566.9667999999999</v>
      </c>
      <c r="G1143" s="11" t="str">
        <f>_xlfn.XLOOKUP($A1143,PropertiesTbl[Property ID],PropertiesTbl[Property Name])</f>
        <v>Forest Point</v>
      </c>
    </row>
    <row r="1144" spans="1:7" x14ac:dyDescent="0.25">
      <c r="A1144" s="10" t="str">
        <f>Revenue!A1145</f>
        <v>P0096</v>
      </c>
      <c r="B1144" s="10" t="str">
        <f>Revenue!B1145</f>
        <v>Apr</v>
      </c>
      <c r="C1144" s="11" t="str">
        <f t="shared" si="69"/>
        <v>P0096|Apr</v>
      </c>
      <c r="D1144" s="12">
        <f>Revenue!J1145</f>
        <v>1142.9687999999999</v>
      </c>
      <c r="E1144" s="13">
        <f>_xlfn.XLOOKUP($C1144,ExpensesTbl[Key],ExpensesTbl[Total Operating Expenses])</f>
        <v>645.5800000000005</v>
      </c>
      <c r="F1144" s="13">
        <f t="shared" si="70"/>
        <v>497.38879999999938</v>
      </c>
      <c r="G1144" s="11" t="str">
        <f>_xlfn.XLOOKUP($A1144,PropertiesTbl[Property ID],PropertiesTbl[Property Name])</f>
        <v>Pine Cabin</v>
      </c>
    </row>
    <row r="1145" spans="1:7" x14ac:dyDescent="0.25">
      <c r="A1145" s="10" t="str">
        <f>Revenue!A1146</f>
        <v>P0096</v>
      </c>
      <c r="B1145" s="10" t="str">
        <f>Revenue!B1146</f>
        <v>May</v>
      </c>
      <c r="C1145" s="11" t="str">
        <f t="shared" si="69"/>
        <v>P0096|May</v>
      </c>
      <c r="D1145" s="12">
        <f>Revenue!J1146</f>
        <v>1272.4638</v>
      </c>
      <c r="E1145" s="13">
        <f>_xlfn.XLOOKUP($C1145,ExpensesTbl[Key],ExpensesTbl[Total Operating Expenses])</f>
        <v>960.03000000000009</v>
      </c>
      <c r="F1145" s="13">
        <f t="shared" si="70"/>
        <v>312.43379999999991</v>
      </c>
      <c r="G1145" s="11" t="str">
        <f>_xlfn.XLOOKUP($A1145,PropertiesTbl[Property ID],PropertiesTbl[Property Name])</f>
        <v>Pine Cabin</v>
      </c>
    </row>
    <row r="1146" spans="1:7" x14ac:dyDescent="0.25">
      <c r="A1146" s="10" t="str">
        <f>Revenue!A1147</f>
        <v>P0096</v>
      </c>
      <c r="B1146" s="10" t="str">
        <f>Revenue!B1147</f>
        <v>Jun</v>
      </c>
      <c r="C1146" s="11" t="str">
        <f t="shared" si="69"/>
        <v>P0096|Jun</v>
      </c>
      <c r="D1146" s="12">
        <f>Revenue!J1147</f>
        <v>1531.9775999999999</v>
      </c>
      <c r="E1146" s="13">
        <f>_xlfn.XLOOKUP($C1146,ExpensesTbl[Key],ExpensesTbl[Total Operating Expenses])</f>
        <v>1085.1299999999997</v>
      </c>
      <c r="F1146" s="13">
        <f t="shared" si="70"/>
        <v>446.84760000000028</v>
      </c>
      <c r="G1146" s="11" t="str">
        <f>_xlfn.XLOOKUP($A1146,PropertiesTbl[Property ID],PropertiesTbl[Property Name])</f>
        <v>Pine Cabin</v>
      </c>
    </row>
    <row r="1147" spans="1:7" x14ac:dyDescent="0.25">
      <c r="A1147" s="10" t="str">
        <f>Revenue!A1148</f>
        <v>P0096</v>
      </c>
      <c r="B1147" s="10" t="str">
        <f>Revenue!B1148</f>
        <v>Jul</v>
      </c>
      <c r="C1147" s="11" t="str">
        <f t="shared" si="69"/>
        <v>P0096|Jul</v>
      </c>
      <c r="D1147" s="12">
        <f>Revenue!J1148</f>
        <v>2342.0043999999998</v>
      </c>
      <c r="E1147" s="13">
        <f>_xlfn.XLOOKUP($C1147,ExpensesTbl[Key],ExpensesTbl[Total Operating Expenses])</f>
        <v>2019.4</v>
      </c>
      <c r="F1147" s="13">
        <f t="shared" si="70"/>
        <v>322.60439999999971</v>
      </c>
      <c r="G1147" s="11" t="str">
        <f>_xlfn.XLOOKUP($A1147,PropertiesTbl[Property ID],PropertiesTbl[Property Name])</f>
        <v>Pine Cabin</v>
      </c>
    </row>
    <row r="1148" spans="1:7" x14ac:dyDescent="0.25">
      <c r="A1148" s="10" t="str">
        <f>Revenue!A1149</f>
        <v>P0096</v>
      </c>
      <c r="B1148" s="10" t="str">
        <f>Revenue!B1149</f>
        <v>Aug</v>
      </c>
      <c r="C1148" s="11" t="str">
        <f t="shared" si="69"/>
        <v>P0096|Aug</v>
      </c>
      <c r="D1148" s="12">
        <f>Revenue!J1149</f>
        <v>1994.1438000000001</v>
      </c>
      <c r="E1148" s="13">
        <f>_xlfn.XLOOKUP($C1148,ExpensesTbl[Key],ExpensesTbl[Total Operating Expenses])</f>
        <v>1811.3799999999999</v>
      </c>
      <c r="F1148" s="13">
        <f t="shared" si="70"/>
        <v>182.76380000000017</v>
      </c>
      <c r="G1148" s="11" t="str">
        <f>_xlfn.XLOOKUP($A1148,PropertiesTbl[Property ID],PropertiesTbl[Property Name])</f>
        <v>Pine Cabin</v>
      </c>
    </row>
    <row r="1149" spans="1:7" x14ac:dyDescent="0.25">
      <c r="A1149" s="10" t="str">
        <f>Revenue!A1150</f>
        <v>P0096</v>
      </c>
      <c r="B1149" s="10" t="str">
        <f>Revenue!B1150</f>
        <v>Sep</v>
      </c>
      <c r="C1149" s="11" t="str">
        <f t="shared" si="69"/>
        <v>P0096|Sep</v>
      </c>
      <c r="D1149" s="12">
        <f>Revenue!J1150</f>
        <v>1540.1256000000001</v>
      </c>
      <c r="E1149" s="13">
        <f>_xlfn.XLOOKUP($C1149,ExpensesTbl[Key],ExpensesTbl[Total Operating Expenses])</f>
        <v>835.23999999999978</v>
      </c>
      <c r="F1149" s="13">
        <f t="shared" si="70"/>
        <v>704.8856000000003</v>
      </c>
      <c r="G1149" s="11" t="str">
        <f>_xlfn.XLOOKUP($A1149,PropertiesTbl[Property ID],PropertiesTbl[Property Name])</f>
        <v>Pine Cabin</v>
      </c>
    </row>
    <row r="1150" spans="1:7" x14ac:dyDescent="0.25">
      <c r="A1150" s="10" t="str">
        <f>Revenue!A1151</f>
        <v>P0096</v>
      </c>
      <c r="B1150" s="10" t="str">
        <f>Revenue!B1151</f>
        <v>Oct</v>
      </c>
      <c r="C1150" s="11" t="str">
        <f t="shared" si="69"/>
        <v>P0096|Oct</v>
      </c>
      <c r="D1150" s="12">
        <f>Revenue!J1151</f>
        <v>1172.7089999999998</v>
      </c>
      <c r="E1150" s="13">
        <f>_xlfn.XLOOKUP($C1150,ExpensesTbl[Key],ExpensesTbl[Total Operating Expenses])</f>
        <v>792.08999999999992</v>
      </c>
      <c r="F1150" s="13">
        <f t="shared" si="70"/>
        <v>380.61899999999991</v>
      </c>
      <c r="G1150" s="11" t="str">
        <f>_xlfn.XLOOKUP($A1150,PropertiesTbl[Property ID],PropertiesTbl[Property Name])</f>
        <v>Pine Cabin</v>
      </c>
    </row>
    <row r="1151" spans="1:7" x14ac:dyDescent="0.25">
      <c r="A1151" s="10" t="str">
        <f>Revenue!A1152</f>
        <v>P0096</v>
      </c>
      <c r="B1151" s="10" t="str">
        <f>Revenue!B1152</f>
        <v>Nov</v>
      </c>
      <c r="C1151" s="11" t="str">
        <f t="shared" si="69"/>
        <v>P0096|Nov</v>
      </c>
      <c r="D1151" s="12">
        <f>Revenue!J1152</f>
        <v>1270.8924000000002</v>
      </c>
      <c r="E1151" s="13">
        <f>_xlfn.XLOOKUP($C1151,ExpensesTbl[Key],ExpensesTbl[Total Operating Expenses])</f>
        <v>713.40000000000055</v>
      </c>
      <c r="F1151" s="13">
        <f t="shared" si="70"/>
        <v>557.49239999999963</v>
      </c>
      <c r="G1151" s="11" t="str">
        <f>_xlfn.XLOOKUP($A1151,PropertiesTbl[Property ID],PropertiesTbl[Property Name])</f>
        <v>Pine Cabin</v>
      </c>
    </row>
    <row r="1152" spans="1:7" x14ac:dyDescent="0.25">
      <c r="A1152" s="10" t="str">
        <f>Revenue!A1153</f>
        <v>P0096</v>
      </c>
      <c r="B1152" s="10" t="str">
        <f>Revenue!B1153</f>
        <v>Dec</v>
      </c>
      <c r="C1152" s="11" t="str">
        <f t="shared" si="69"/>
        <v>P0096|Dec</v>
      </c>
      <c r="D1152" s="12">
        <f>Revenue!J1153</f>
        <v>4987.9679999999998</v>
      </c>
      <c r="E1152" s="13">
        <f>_xlfn.XLOOKUP($C1152,ExpensesTbl[Key],ExpensesTbl[Total Operating Expenses])</f>
        <v>1185.8000000000004</v>
      </c>
      <c r="F1152" s="13">
        <f t="shared" si="70"/>
        <v>3802.1679999999997</v>
      </c>
      <c r="G1152" s="11" t="str">
        <f>_xlfn.XLOOKUP($A1152,PropertiesTbl[Property ID],PropertiesTbl[Property Name])</f>
        <v>Pine Cabin</v>
      </c>
    </row>
    <row r="1153" spans="1:7" x14ac:dyDescent="0.25">
      <c r="A1153" s="10" t="str">
        <f>Revenue!A1154</f>
        <v>P0096</v>
      </c>
      <c r="B1153" s="10" t="str">
        <f>Revenue!B1154</f>
        <v>Jan</v>
      </c>
      <c r="C1153" s="11" t="str">
        <f t="shared" si="69"/>
        <v>P0096|Jan</v>
      </c>
      <c r="D1153" s="12">
        <f>Revenue!J1154</f>
        <v>4176.5153</v>
      </c>
      <c r="E1153" s="13">
        <f>_xlfn.XLOOKUP($C1153,ExpensesTbl[Key],ExpensesTbl[Total Operating Expenses])</f>
        <v>1099.9200000000005</v>
      </c>
      <c r="F1153" s="13">
        <f t="shared" si="70"/>
        <v>3076.5952999999995</v>
      </c>
      <c r="G1153" s="11" t="str">
        <f>_xlfn.XLOOKUP($A1153,PropertiesTbl[Property ID],PropertiesTbl[Property Name])</f>
        <v>Pine Cabin</v>
      </c>
    </row>
    <row r="1154" spans="1:7" x14ac:dyDescent="0.25">
      <c r="A1154" s="10" t="str">
        <f>Revenue!A1155</f>
        <v>P0096</v>
      </c>
      <c r="B1154" s="10" t="str">
        <f>Revenue!B1155</f>
        <v>Feb</v>
      </c>
      <c r="C1154" s="11" t="str">
        <f t="shared" si="69"/>
        <v>P0096|Feb</v>
      </c>
      <c r="D1154" s="12">
        <f>Revenue!J1155</f>
        <v>2872.4965999999999</v>
      </c>
      <c r="E1154" s="13">
        <f>_xlfn.XLOOKUP($C1154,ExpensesTbl[Key],ExpensesTbl[Total Operating Expenses])</f>
        <v>973.87999999999988</v>
      </c>
      <c r="F1154" s="13">
        <f t="shared" si="70"/>
        <v>1898.6166000000001</v>
      </c>
      <c r="G1154" s="11" t="str">
        <f>_xlfn.XLOOKUP($A1154,PropertiesTbl[Property ID],PropertiesTbl[Property Name])</f>
        <v>Pine Cabin</v>
      </c>
    </row>
    <row r="1155" spans="1:7" x14ac:dyDescent="0.25">
      <c r="A1155" s="10" t="str">
        <f>Revenue!A1156</f>
        <v>P0096</v>
      </c>
      <c r="B1155" s="10" t="str">
        <f>Revenue!B1156</f>
        <v>Mar</v>
      </c>
      <c r="C1155" s="11" t="str">
        <f t="shared" si="69"/>
        <v>P0096|Mar</v>
      </c>
      <c r="D1155" s="12">
        <f>Revenue!J1156</f>
        <v>3233.0844000000002</v>
      </c>
      <c r="E1155" s="13">
        <f>_xlfn.XLOOKUP($C1155,ExpensesTbl[Key],ExpensesTbl[Total Operating Expenses])</f>
        <v>962.5700000000005</v>
      </c>
      <c r="F1155" s="13">
        <f t="shared" si="70"/>
        <v>2270.5143999999996</v>
      </c>
      <c r="G1155" s="11" t="str">
        <f>_xlfn.XLOOKUP($A1155,PropertiesTbl[Property ID],PropertiesTbl[Property Name])</f>
        <v>Pine Cabin</v>
      </c>
    </row>
    <row r="1156" spans="1:7" x14ac:dyDescent="0.25">
      <c r="A1156" s="10" t="str">
        <f>Revenue!A1157</f>
        <v>P0097</v>
      </c>
      <c r="B1156" s="10" t="str">
        <f>Revenue!B1157</f>
        <v>Apr</v>
      </c>
      <c r="C1156" s="11" t="str">
        <f t="shared" si="69"/>
        <v>P0097|Apr</v>
      </c>
      <c r="D1156" s="12">
        <f>Revenue!J1157</f>
        <v>3035.2107999999998</v>
      </c>
      <c r="E1156" s="13">
        <f>_xlfn.XLOOKUP($C1156,ExpensesTbl[Key],ExpensesTbl[Total Operating Expenses])</f>
        <v>774.17999999999972</v>
      </c>
      <c r="F1156" s="13">
        <f t="shared" si="70"/>
        <v>2261.0308</v>
      </c>
      <c r="G1156" s="11" t="str">
        <f>_xlfn.XLOOKUP($A1156,PropertiesTbl[Property ID],PropertiesTbl[Property Name])</f>
        <v>Juniper Escape</v>
      </c>
    </row>
    <row r="1157" spans="1:7" x14ac:dyDescent="0.25">
      <c r="A1157" s="10" t="str">
        <f>Revenue!A1158</f>
        <v>P0097</v>
      </c>
      <c r="B1157" s="10" t="str">
        <f>Revenue!B1158</f>
        <v>May</v>
      </c>
      <c r="C1157" s="11" t="str">
        <f t="shared" ref="C1157:C1220" si="71">A1157&amp;"|"&amp;B1157</f>
        <v>P0097|May</v>
      </c>
      <c r="D1157" s="12">
        <f>Revenue!J1158</f>
        <v>3668.0776000000001</v>
      </c>
      <c r="E1157" s="13">
        <f>_xlfn.XLOOKUP($C1157,ExpensesTbl[Key],ExpensesTbl[Total Operating Expenses])</f>
        <v>1228.6199999999999</v>
      </c>
      <c r="F1157" s="13">
        <f t="shared" ref="F1157:F1220" si="72">D1157-E1157</f>
        <v>2439.4576000000002</v>
      </c>
      <c r="G1157" s="11" t="str">
        <f>_xlfn.XLOOKUP($A1157,PropertiesTbl[Property ID],PropertiesTbl[Property Name])</f>
        <v>Juniper Escape</v>
      </c>
    </row>
    <row r="1158" spans="1:7" x14ac:dyDescent="0.25">
      <c r="A1158" s="10" t="str">
        <f>Revenue!A1159</f>
        <v>P0097</v>
      </c>
      <c r="B1158" s="10" t="str">
        <f>Revenue!B1159</f>
        <v>Jun</v>
      </c>
      <c r="C1158" s="11" t="str">
        <f t="shared" si="71"/>
        <v>P0097|Jun</v>
      </c>
      <c r="D1158" s="12">
        <f>Revenue!J1159</f>
        <v>4115.441600000001</v>
      </c>
      <c r="E1158" s="13">
        <f>_xlfn.XLOOKUP($C1158,ExpensesTbl[Key],ExpensesTbl[Total Operating Expenses])</f>
        <v>1364.1399999999999</v>
      </c>
      <c r="F1158" s="13">
        <f t="shared" si="72"/>
        <v>2751.3016000000011</v>
      </c>
      <c r="G1158" s="11" t="str">
        <f>_xlfn.XLOOKUP($A1158,PropertiesTbl[Property ID],PropertiesTbl[Property Name])</f>
        <v>Juniper Escape</v>
      </c>
    </row>
    <row r="1159" spans="1:7" x14ac:dyDescent="0.25">
      <c r="A1159" s="10" t="str">
        <f>Revenue!A1160</f>
        <v>P0097</v>
      </c>
      <c r="B1159" s="10" t="str">
        <f>Revenue!B1160</f>
        <v>Jul</v>
      </c>
      <c r="C1159" s="11" t="str">
        <f t="shared" si="71"/>
        <v>P0097|Jul</v>
      </c>
      <c r="D1159" s="12">
        <f>Revenue!J1160</f>
        <v>5971.6255000000001</v>
      </c>
      <c r="E1159" s="13">
        <f>_xlfn.XLOOKUP($C1159,ExpensesTbl[Key],ExpensesTbl[Total Operating Expenses])</f>
        <v>2611.7600000000002</v>
      </c>
      <c r="F1159" s="13">
        <f t="shared" si="72"/>
        <v>3359.8654999999999</v>
      </c>
      <c r="G1159" s="11" t="str">
        <f>_xlfn.XLOOKUP($A1159,PropertiesTbl[Property ID],PropertiesTbl[Property Name])</f>
        <v>Juniper Escape</v>
      </c>
    </row>
    <row r="1160" spans="1:7" x14ac:dyDescent="0.25">
      <c r="A1160" s="10" t="str">
        <f>Revenue!A1161</f>
        <v>P0097</v>
      </c>
      <c r="B1160" s="10" t="str">
        <f>Revenue!B1161</f>
        <v>Aug</v>
      </c>
      <c r="C1160" s="11" t="str">
        <f t="shared" si="71"/>
        <v>P0097|Aug</v>
      </c>
      <c r="D1160" s="12">
        <f>Revenue!J1161</f>
        <v>5361.4470000000001</v>
      </c>
      <c r="E1160" s="13">
        <f>_xlfn.XLOOKUP($C1160,ExpensesTbl[Key],ExpensesTbl[Total Operating Expenses])</f>
        <v>2467.5500000000002</v>
      </c>
      <c r="F1160" s="13">
        <f t="shared" si="72"/>
        <v>2893.8969999999999</v>
      </c>
      <c r="G1160" s="11" t="str">
        <f>_xlfn.XLOOKUP($A1160,PropertiesTbl[Property ID],PropertiesTbl[Property Name])</f>
        <v>Juniper Escape</v>
      </c>
    </row>
    <row r="1161" spans="1:7" x14ac:dyDescent="0.25">
      <c r="A1161" s="10" t="str">
        <f>Revenue!A1162</f>
        <v>P0097</v>
      </c>
      <c r="B1161" s="10" t="str">
        <f>Revenue!B1162</f>
        <v>Sep</v>
      </c>
      <c r="C1161" s="11" t="str">
        <f t="shared" si="71"/>
        <v>P0097|Sep</v>
      </c>
      <c r="D1161" s="12">
        <f>Revenue!J1162</f>
        <v>3351.1495</v>
      </c>
      <c r="E1161" s="13">
        <f>_xlfn.XLOOKUP($C1161,ExpensesTbl[Key],ExpensesTbl[Total Operating Expenses])</f>
        <v>1040.3800000000001</v>
      </c>
      <c r="F1161" s="13">
        <f t="shared" si="72"/>
        <v>2310.7694999999999</v>
      </c>
      <c r="G1161" s="11" t="str">
        <f>_xlfn.XLOOKUP($A1161,PropertiesTbl[Property ID],PropertiesTbl[Property Name])</f>
        <v>Juniper Escape</v>
      </c>
    </row>
    <row r="1162" spans="1:7" x14ac:dyDescent="0.25">
      <c r="A1162" s="10" t="str">
        <f>Revenue!A1163</f>
        <v>P0097</v>
      </c>
      <c r="B1162" s="10" t="str">
        <f>Revenue!B1163</f>
        <v>Oct</v>
      </c>
      <c r="C1162" s="11" t="str">
        <f t="shared" si="71"/>
        <v>P0097|Oct</v>
      </c>
      <c r="D1162" s="12">
        <f>Revenue!J1163</f>
        <v>3020.7772</v>
      </c>
      <c r="E1162" s="13">
        <f>_xlfn.XLOOKUP($C1162,ExpensesTbl[Key],ExpensesTbl[Total Operating Expenses])</f>
        <v>924.4399999999996</v>
      </c>
      <c r="F1162" s="13">
        <f t="shared" si="72"/>
        <v>2096.3372000000004</v>
      </c>
      <c r="G1162" s="11" t="str">
        <f>_xlfn.XLOOKUP($A1162,PropertiesTbl[Property ID],PropertiesTbl[Property Name])</f>
        <v>Juniper Escape</v>
      </c>
    </row>
    <row r="1163" spans="1:7" x14ac:dyDescent="0.25">
      <c r="A1163" s="10" t="str">
        <f>Revenue!A1164</f>
        <v>P0097</v>
      </c>
      <c r="B1163" s="10" t="str">
        <f>Revenue!B1164</f>
        <v>Nov</v>
      </c>
      <c r="C1163" s="11" t="str">
        <f t="shared" si="71"/>
        <v>P0097|Nov</v>
      </c>
      <c r="D1163" s="12">
        <f>Revenue!J1164</f>
        <v>3467.6383999999998</v>
      </c>
      <c r="E1163" s="13">
        <f>_xlfn.XLOOKUP($C1163,ExpensesTbl[Key],ExpensesTbl[Total Operating Expenses])</f>
        <v>987.98</v>
      </c>
      <c r="F1163" s="13">
        <f t="shared" si="72"/>
        <v>2479.6583999999998</v>
      </c>
      <c r="G1163" s="11" t="str">
        <f>_xlfn.XLOOKUP($A1163,PropertiesTbl[Property ID],PropertiesTbl[Property Name])</f>
        <v>Juniper Escape</v>
      </c>
    </row>
    <row r="1164" spans="1:7" x14ac:dyDescent="0.25">
      <c r="A1164" s="10" t="str">
        <f>Revenue!A1165</f>
        <v>P0097</v>
      </c>
      <c r="B1164" s="10" t="str">
        <f>Revenue!B1165</f>
        <v>Dec</v>
      </c>
      <c r="C1164" s="11" t="str">
        <f t="shared" si="71"/>
        <v>P0097|Dec</v>
      </c>
      <c r="D1164" s="12">
        <f>Revenue!J1165</f>
        <v>12327.8948</v>
      </c>
      <c r="E1164" s="13">
        <f>_xlfn.XLOOKUP($C1164,ExpensesTbl[Key],ExpensesTbl[Total Operating Expenses])</f>
        <v>1423.6199999999958</v>
      </c>
      <c r="F1164" s="13">
        <f t="shared" si="72"/>
        <v>10904.274800000005</v>
      </c>
      <c r="G1164" s="11" t="str">
        <f>_xlfn.XLOOKUP($A1164,PropertiesTbl[Property ID],PropertiesTbl[Property Name])</f>
        <v>Juniper Escape</v>
      </c>
    </row>
    <row r="1165" spans="1:7" x14ac:dyDescent="0.25">
      <c r="A1165" s="10" t="str">
        <f>Revenue!A1166</f>
        <v>P0097</v>
      </c>
      <c r="B1165" s="10" t="str">
        <f>Revenue!B1166</f>
        <v>Jan</v>
      </c>
      <c r="C1165" s="11" t="str">
        <f t="shared" si="71"/>
        <v>P0097|Jan</v>
      </c>
      <c r="D1165" s="12">
        <f>Revenue!J1166</f>
        <v>9849.9699999999993</v>
      </c>
      <c r="E1165" s="13">
        <f>_xlfn.XLOOKUP($C1165,ExpensesTbl[Key],ExpensesTbl[Total Operating Expenses])</f>
        <v>1318.2500000000009</v>
      </c>
      <c r="F1165" s="13">
        <f t="shared" si="72"/>
        <v>8531.7199999999975</v>
      </c>
      <c r="G1165" s="11" t="str">
        <f>_xlfn.XLOOKUP($A1165,PropertiesTbl[Property ID],PropertiesTbl[Property Name])</f>
        <v>Juniper Escape</v>
      </c>
    </row>
    <row r="1166" spans="1:7" x14ac:dyDescent="0.25">
      <c r="A1166" s="10" t="str">
        <f>Revenue!A1167</f>
        <v>P0097</v>
      </c>
      <c r="B1166" s="10" t="str">
        <f>Revenue!B1167</f>
        <v>Feb</v>
      </c>
      <c r="C1166" s="11" t="str">
        <f t="shared" si="71"/>
        <v>P0097|Feb</v>
      </c>
      <c r="D1166" s="12">
        <f>Revenue!J1167</f>
        <v>8854.5349999999999</v>
      </c>
      <c r="E1166" s="13">
        <f>_xlfn.XLOOKUP($C1166,ExpensesTbl[Key],ExpensesTbl[Total Operating Expenses])</f>
        <v>1180.6999999999998</v>
      </c>
      <c r="F1166" s="13">
        <f t="shared" si="72"/>
        <v>7673.835</v>
      </c>
      <c r="G1166" s="11" t="str">
        <f>_xlfn.XLOOKUP($A1166,PropertiesTbl[Property ID],PropertiesTbl[Property Name])</f>
        <v>Juniper Escape</v>
      </c>
    </row>
    <row r="1167" spans="1:7" x14ac:dyDescent="0.25">
      <c r="A1167" s="10" t="str">
        <f>Revenue!A1168</f>
        <v>P0097</v>
      </c>
      <c r="B1167" s="10" t="str">
        <f>Revenue!B1168</f>
        <v>Mar</v>
      </c>
      <c r="C1167" s="11" t="str">
        <f t="shared" si="71"/>
        <v>P0097|Mar</v>
      </c>
      <c r="D1167" s="12">
        <f>Revenue!J1168</f>
        <v>7999.9746999999988</v>
      </c>
      <c r="E1167" s="13">
        <f>_xlfn.XLOOKUP($C1167,ExpensesTbl[Key],ExpensesTbl[Total Operating Expenses])</f>
        <v>1170.2299999999996</v>
      </c>
      <c r="F1167" s="13">
        <f t="shared" si="72"/>
        <v>6829.7446999999993</v>
      </c>
      <c r="G1167" s="11" t="str">
        <f>_xlfn.XLOOKUP($A1167,PropertiesTbl[Property ID],PropertiesTbl[Property Name])</f>
        <v>Juniper Escape</v>
      </c>
    </row>
    <row r="1168" spans="1:7" x14ac:dyDescent="0.25">
      <c r="A1168" s="10" t="str">
        <f>Revenue!A1169</f>
        <v>P0098</v>
      </c>
      <c r="B1168" s="10" t="str">
        <f>Revenue!B1169</f>
        <v>Apr</v>
      </c>
      <c r="C1168" s="11" t="str">
        <f t="shared" si="71"/>
        <v>P0098|Apr</v>
      </c>
      <c r="D1168" s="12">
        <f>Revenue!J1169</f>
        <v>1340.2425000000001</v>
      </c>
      <c r="E1168" s="13">
        <f>_xlfn.XLOOKUP($C1168,ExpensesTbl[Key],ExpensesTbl[Total Operating Expenses])</f>
        <v>753.45999999999992</v>
      </c>
      <c r="F1168" s="13">
        <f t="shared" si="72"/>
        <v>586.78250000000014</v>
      </c>
      <c r="G1168" s="11" t="str">
        <f>_xlfn.XLOOKUP($A1168,PropertiesTbl[Property ID],PropertiesTbl[Property Name])</f>
        <v>Highland Refuge</v>
      </c>
    </row>
    <row r="1169" spans="1:7" x14ac:dyDescent="0.25">
      <c r="A1169" s="10" t="str">
        <f>Revenue!A1170</f>
        <v>P0098</v>
      </c>
      <c r="B1169" s="10" t="str">
        <f>Revenue!B1170</f>
        <v>May</v>
      </c>
      <c r="C1169" s="11" t="str">
        <f t="shared" si="71"/>
        <v>P0098|May</v>
      </c>
      <c r="D1169" s="12">
        <f>Revenue!J1170</f>
        <v>1939.1011000000001</v>
      </c>
      <c r="E1169" s="13">
        <f>_xlfn.XLOOKUP($C1169,ExpensesTbl[Key],ExpensesTbl[Total Operating Expenses])</f>
        <v>1209.4899999999998</v>
      </c>
      <c r="F1169" s="13">
        <f t="shared" si="72"/>
        <v>729.61110000000031</v>
      </c>
      <c r="G1169" s="11" t="str">
        <f>_xlfn.XLOOKUP($A1169,PropertiesTbl[Property ID],PropertiesTbl[Property Name])</f>
        <v>Highland Refuge</v>
      </c>
    </row>
    <row r="1170" spans="1:7" x14ac:dyDescent="0.25">
      <c r="A1170" s="10" t="str">
        <f>Revenue!A1171</f>
        <v>P0098</v>
      </c>
      <c r="B1170" s="10" t="str">
        <f>Revenue!B1171</f>
        <v>Jun</v>
      </c>
      <c r="C1170" s="11" t="str">
        <f t="shared" si="71"/>
        <v>P0098|Jun</v>
      </c>
      <c r="D1170" s="12">
        <f>Revenue!J1171</f>
        <v>2146.8848000000003</v>
      </c>
      <c r="E1170" s="13">
        <f>_xlfn.XLOOKUP($C1170,ExpensesTbl[Key],ExpensesTbl[Total Operating Expenses])</f>
        <v>1338.2600000000002</v>
      </c>
      <c r="F1170" s="13">
        <f t="shared" si="72"/>
        <v>808.62480000000005</v>
      </c>
      <c r="G1170" s="11" t="str">
        <f>_xlfn.XLOOKUP($A1170,PropertiesTbl[Property ID],PropertiesTbl[Property Name])</f>
        <v>Highland Refuge</v>
      </c>
    </row>
    <row r="1171" spans="1:7" x14ac:dyDescent="0.25">
      <c r="A1171" s="10" t="str">
        <f>Revenue!A1172</f>
        <v>P0098</v>
      </c>
      <c r="B1171" s="10" t="str">
        <f>Revenue!B1172</f>
        <v>Jul</v>
      </c>
      <c r="C1171" s="11" t="str">
        <f t="shared" si="71"/>
        <v>P0098|Jul</v>
      </c>
      <c r="D1171" s="12">
        <f>Revenue!J1172</f>
        <v>3025.9279000000001</v>
      </c>
      <c r="E1171" s="13">
        <f>_xlfn.XLOOKUP($C1171,ExpensesTbl[Key],ExpensesTbl[Total Operating Expenses])</f>
        <v>2458.8500000000004</v>
      </c>
      <c r="F1171" s="13">
        <f t="shared" si="72"/>
        <v>567.07789999999977</v>
      </c>
      <c r="G1171" s="11" t="str">
        <f>_xlfn.XLOOKUP($A1171,PropertiesTbl[Property ID],PropertiesTbl[Property Name])</f>
        <v>Highland Refuge</v>
      </c>
    </row>
    <row r="1172" spans="1:7" x14ac:dyDescent="0.25">
      <c r="A1172" s="10" t="str">
        <f>Revenue!A1173</f>
        <v>P0098</v>
      </c>
      <c r="B1172" s="10" t="str">
        <f>Revenue!B1173</f>
        <v>Aug</v>
      </c>
      <c r="C1172" s="11" t="str">
        <f t="shared" si="71"/>
        <v>P0098|Aug</v>
      </c>
      <c r="D1172" s="12">
        <f>Revenue!J1173</f>
        <v>3121.62</v>
      </c>
      <c r="E1172" s="13">
        <f>_xlfn.XLOOKUP($C1172,ExpensesTbl[Key],ExpensesTbl[Total Operating Expenses])</f>
        <v>2474.2900000000004</v>
      </c>
      <c r="F1172" s="13">
        <f t="shared" si="72"/>
        <v>647.32999999999947</v>
      </c>
      <c r="G1172" s="11" t="str">
        <f>_xlfn.XLOOKUP($A1172,PropertiesTbl[Property ID],PropertiesTbl[Property Name])</f>
        <v>Highland Refuge</v>
      </c>
    </row>
    <row r="1173" spans="1:7" x14ac:dyDescent="0.25">
      <c r="A1173" s="10" t="str">
        <f>Revenue!A1174</f>
        <v>P0098</v>
      </c>
      <c r="B1173" s="10" t="str">
        <f>Revenue!B1174</f>
        <v>Sep</v>
      </c>
      <c r="C1173" s="11" t="str">
        <f t="shared" si="71"/>
        <v>P0098|Sep</v>
      </c>
      <c r="D1173" s="12">
        <f>Revenue!J1174</f>
        <v>1652.2624000000001</v>
      </c>
      <c r="E1173" s="13">
        <f>_xlfn.XLOOKUP($C1173,ExpensesTbl[Key],ExpensesTbl[Total Operating Expenses])</f>
        <v>1051.6100000000001</v>
      </c>
      <c r="F1173" s="13">
        <f t="shared" si="72"/>
        <v>600.65239999999994</v>
      </c>
      <c r="G1173" s="11" t="str">
        <f>_xlfn.XLOOKUP($A1173,PropertiesTbl[Property ID],PropertiesTbl[Property Name])</f>
        <v>Highland Refuge</v>
      </c>
    </row>
    <row r="1174" spans="1:7" x14ac:dyDescent="0.25">
      <c r="A1174" s="10" t="str">
        <f>Revenue!A1175</f>
        <v>P0098</v>
      </c>
      <c r="B1174" s="10" t="str">
        <f>Revenue!B1175</f>
        <v>Oct</v>
      </c>
      <c r="C1174" s="11" t="str">
        <f t="shared" si="71"/>
        <v>P0098|Oct</v>
      </c>
      <c r="D1174" s="12">
        <f>Revenue!J1175</f>
        <v>1645.1619999999998</v>
      </c>
      <c r="E1174" s="13">
        <f>_xlfn.XLOOKUP($C1174,ExpensesTbl[Key],ExpensesTbl[Total Operating Expenses])</f>
        <v>972.13000000000045</v>
      </c>
      <c r="F1174" s="13">
        <f t="shared" si="72"/>
        <v>673.03199999999936</v>
      </c>
      <c r="G1174" s="11" t="str">
        <f>_xlfn.XLOOKUP($A1174,PropertiesTbl[Property ID],PropertiesTbl[Property Name])</f>
        <v>Highland Refuge</v>
      </c>
    </row>
    <row r="1175" spans="1:7" x14ac:dyDescent="0.25">
      <c r="A1175" s="10" t="str">
        <f>Revenue!A1176</f>
        <v>P0098</v>
      </c>
      <c r="B1175" s="10" t="str">
        <f>Revenue!B1176</f>
        <v>Nov</v>
      </c>
      <c r="C1175" s="11" t="str">
        <f t="shared" si="71"/>
        <v>P0098|Nov</v>
      </c>
      <c r="D1175" s="12">
        <f>Revenue!J1176</f>
        <v>1669.4896000000001</v>
      </c>
      <c r="E1175" s="13">
        <f>_xlfn.XLOOKUP($C1175,ExpensesTbl[Key],ExpensesTbl[Total Operating Expenses])</f>
        <v>870</v>
      </c>
      <c r="F1175" s="13">
        <f t="shared" si="72"/>
        <v>799.48960000000011</v>
      </c>
      <c r="G1175" s="11" t="str">
        <f>_xlfn.XLOOKUP($A1175,PropertiesTbl[Property ID],PropertiesTbl[Property Name])</f>
        <v>Highland Refuge</v>
      </c>
    </row>
    <row r="1176" spans="1:7" x14ac:dyDescent="0.25">
      <c r="A1176" s="10" t="str">
        <f>Revenue!A1177</f>
        <v>P0098</v>
      </c>
      <c r="B1176" s="10" t="str">
        <f>Revenue!B1177</f>
        <v>Dec</v>
      </c>
      <c r="C1176" s="11" t="str">
        <f t="shared" si="71"/>
        <v>P0098|Dec</v>
      </c>
      <c r="D1176" s="12">
        <f>Revenue!J1177</f>
        <v>6505.5765000000001</v>
      </c>
      <c r="E1176" s="13">
        <f>_xlfn.XLOOKUP($C1176,ExpensesTbl[Key],ExpensesTbl[Total Operating Expenses])</f>
        <v>1453.600000000002</v>
      </c>
      <c r="F1176" s="13">
        <f t="shared" si="72"/>
        <v>5051.9764999999979</v>
      </c>
      <c r="G1176" s="11" t="str">
        <f>_xlfn.XLOOKUP($A1176,PropertiesTbl[Property ID],PropertiesTbl[Property Name])</f>
        <v>Highland Refuge</v>
      </c>
    </row>
    <row r="1177" spans="1:7" x14ac:dyDescent="0.25">
      <c r="A1177" s="10" t="str">
        <f>Revenue!A1178</f>
        <v>P0098</v>
      </c>
      <c r="B1177" s="10" t="str">
        <f>Revenue!B1178</f>
        <v>Jan</v>
      </c>
      <c r="C1177" s="11" t="str">
        <f t="shared" si="71"/>
        <v>P0098|Jan</v>
      </c>
      <c r="D1177" s="12">
        <f>Revenue!J1178</f>
        <v>6060.8007999999991</v>
      </c>
      <c r="E1177" s="13">
        <f>_xlfn.XLOOKUP($C1177,ExpensesTbl[Key],ExpensesTbl[Total Operating Expenses])</f>
        <v>1320.8999999999996</v>
      </c>
      <c r="F1177" s="13">
        <f t="shared" si="72"/>
        <v>4739.9007999999994</v>
      </c>
      <c r="G1177" s="11" t="str">
        <f>_xlfn.XLOOKUP($A1177,PropertiesTbl[Property ID],PropertiesTbl[Property Name])</f>
        <v>Highland Refuge</v>
      </c>
    </row>
    <row r="1178" spans="1:7" x14ac:dyDescent="0.25">
      <c r="A1178" s="10" t="str">
        <f>Revenue!A1179</f>
        <v>P0098</v>
      </c>
      <c r="B1178" s="10" t="str">
        <f>Revenue!B1179</f>
        <v>Feb</v>
      </c>
      <c r="C1178" s="11" t="str">
        <f t="shared" si="71"/>
        <v>P0098|Feb</v>
      </c>
      <c r="D1178" s="12">
        <f>Revenue!J1179</f>
        <v>4760.2636000000002</v>
      </c>
      <c r="E1178" s="13">
        <f>_xlfn.XLOOKUP($C1178,ExpensesTbl[Key],ExpensesTbl[Total Operating Expenses])</f>
        <v>1299.1899999999998</v>
      </c>
      <c r="F1178" s="13">
        <f t="shared" si="72"/>
        <v>3461.0736000000006</v>
      </c>
      <c r="G1178" s="11" t="str">
        <f>_xlfn.XLOOKUP($A1178,PropertiesTbl[Property ID],PropertiesTbl[Property Name])</f>
        <v>Highland Refuge</v>
      </c>
    </row>
    <row r="1179" spans="1:7" x14ac:dyDescent="0.25">
      <c r="A1179" s="10" t="str">
        <f>Revenue!A1180</f>
        <v>P0098</v>
      </c>
      <c r="B1179" s="10" t="str">
        <f>Revenue!B1180</f>
        <v>Mar</v>
      </c>
      <c r="C1179" s="11" t="str">
        <f t="shared" si="71"/>
        <v>P0098|Mar</v>
      </c>
      <c r="D1179" s="12">
        <f>Revenue!J1180</f>
        <v>4598.4272000000001</v>
      </c>
      <c r="E1179" s="13">
        <f>_xlfn.XLOOKUP($C1179,ExpensesTbl[Key],ExpensesTbl[Total Operating Expenses])</f>
        <v>1177.2299999999998</v>
      </c>
      <c r="F1179" s="13">
        <f t="shared" si="72"/>
        <v>3421.1972000000005</v>
      </c>
      <c r="G1179" s="11" t="str">
        <f>_xlfn.XLOOKUP($A1179,PropertiesTbl[Property ID],PropertiesTbl[Property Name])</f>
        <v>Highland Refuge</v>
      </c>
    </row>
    <row r="1180" spans="1:7" x14ac:dyDescent="0.25">
      <c r="A1180" s="10" t="str">
        <f>Revenue!A1181</f>
        <v>P0099</v>
      </c>
      <c r="B1180" s="10" t="str">
        <f>Revenue!B1181</f>
        <v>Apr</v>
      </c>
      <c r="C1180" s="11" t="str">
        <f t="shared" si="71"/>
        <v>P0099|Apr</v>
      </c>
      <c r="D1180" s="12">
        <f>Revenue!J1181</f>
        <v>850.42099999999994</v>
      </c>
      <c r="E1180" s="13">
        <f>_xlfn.XLOOKUP($C1180,ExpensesTbl[Key],ExpensesTbl[Total Operating Expenses])</f>
        <v>520.54999999999973</v>
      </c>
      <c r="F1180" s="13">
        <f t="shared" si="72"/>
        <v>329.87100000000021</v>
      </c>
      <c r="G1180" s="11" t="str">
        <f>_xlfn.XLOOKUP($A1180,PropertiesTbl[Property ID],PropertiesTbl[Property Name])</f>
        <v>Timber Cottage</v>
      </c>
    </row>
    <row r="1181" spans="1:7" x14ac:dyDescent="0.25">
      <c r="A1181" s="10" t="str">
        <f>Revenue!A1182</f>
        <v>P0099</v>
      </c>
      <c r="B1181" s="10" t="str">
        <f>Revenue!B1182</f>
        <v>May</v>
      </c>
      <c r="C1181" s="11" t="str">
        <f t="shared" si="71"/>
        <v>P0099|May</v>
      </c>
      <c r="D1181" s="12">
        <f>Revenue!J1182</f>
        <v>933.80219999999997</v>
      </c>
      <c r="E1181" s="13">
        <f>_xlfn.XLOOKUP($C1181,ExpensesTbl[Key],ExpensesTbl[Total Operating Expenses])</f>
        <v>952.61000000000013</v>
      </c>
      <c r="F1181" s="13">
        <f t="shared" si="72"/>
        <v>-18.807800000000157</v>
      </c>
      <c r="G1181" s="11" t="str">
        <f>_xlfn.XLOOKUP($A1181,PropertiesTbl[Property ID],PropertiesTbl[Property Name])</f>
        <v>Timber Cottage</v>
      </c>
    </row>
    <row r="1182" spans="1:7" x14ac:dyDescent="0.25">
      <c r="A1182" s="10" t="str">
        <f>Revenue!A1183</f>
        <v>P0099</v>
      </c>
      <c r="B1182" s="10" t="str">
        <f>Revenue!B1183</f>
        <v>Jun</v>
      </c>
      <c r="C1182" s="11" t="str">
        <f t="shared" si="71"/>
        <v>P0099|Jun</v>
      </c>
      <c r="D1182" s="12">
        <f>Revenue!J1183</f>
        <v>942.93960000000004</v>
      </c>
      <c r="E1182" s="13">
        <f>_xlfn.XLOOKUP($C1182,ExpensesTbl[Key],ExpensesTbl[Total Operating Expenses])</f>
        <v>801.82000000000039</v>
      </c>
      <c r="F1182" s="13">
        <f t="shared" si="72"/>
        <v>141.11959999999965</v>
      </c>
      <c r="G1182" s="11" t="str">
        <f>_xlfn.XLOOKUP($A1182,PropertiesTbl[Property ID],PropertiesTbl[Property Name])</f>
        <v>Timber Cottage</v>
      </c>
    </row>
    <row r="1183" spans="1:7" x14ac:dyDescent="0.25">
      <c r="A1183" s="10" t="str">
        <f>Revenue!A1184</f>
        <v>P0099</v>
      </c>
      <c r="B1183" s="10" t="str">
        <f>Revenue!B1184</f>
        <v>Jul</v>
      </c>
      <c r="C1183" s="11" t="str">
        <f t="shared" si="71"/>
        <v>P0099|Jul</v>
      </c>
      <c r="D1183" s="12">
        <f>Revenue!J1184</f>
        <v>1399.4992</v>
      </c>
      <c r="E1183" s="13">
        <f>_xlfn.XLOOKUP($C1183,ExpensesTbl[Key],ExpensesTbl[Total Operating Expenses])</f>
        <v>1360.1699999999996</v>
      </c>
      <c r="F1183" s="13">
        <f t="shared" si="72"/>
        <v>39.329200000000355</v>
      </c>
      <c r="G1183" s="11" t="str">
        <f>_xlfn.XLOOKUP($A1183,PropertiesTbl[Property ID],PropertiesTbl[Property Name])</f>
        <v>Timber Cottage</v>
      </c>
    </row>
    <row r="1184" spans="1:7" x14ac:dyDescent="0.25">
      <c r="A1184" s="10" t="str">
        <f>Revenue!A1185</f>
        <v>P0099</v>
      </c>
      <c r="B1184" s="10" t="str">
        <f>Revenue!B1185</f>
        <v>Aug</v>
      </c>
      <c r="C1184" s="11" t="str">
        <f t="shared" si="71"/>
        <v>P0099|Aug</v>
      </c>
      <c r="D1184" s="12">
        <f>Revenue!J1185</f>
        <v>1357.9056</v>
      </c>
      <c r="E1184" s="13">
        <f>_xlfn.XLOOKUP($C1184,ExpensesTbl[Key],ExpensesTbl[Total Operating Expenses])</f>
        <v>1529.56</v>
      </c>
      <c r="F1184" s="13">
        <f t="shared" si="72"/>
        <v>-171.6543999999999</v>
      </c>
      <c r="G1184" s="11" t="str">
        <f>_xlfn.XLOOKUP($A1184,PropertiesTbl[Property ID],PropertiesTbl[Property Name])</f>
        <v>Timber Cottage</v>
      </c>
    </row>
    <row r="1185" spans="1:7" x14ac:dyDescent="0.25">
      <c r="A1185" s="10" t="str">
        <f>Revenue!A1186</f>
        <v>P0099</v>
      </c>
      <c r="B1185" s="10" t="str">
        <f>Revenue!B1186</f>
        <v>Sep</v>
      </c>
      <c r="C1185" s="11" t="str">
        <f t="shared" si="71"/>
        <v>P0099|Sep</v>
      </c>
      <c r="D1185" s="12">
        <f>Revenue!J1186</f>
        <v>947.47919999999999</v>
      </c>
      <c r="E1185" s="13">
        <f>_xlfn.XLOOKUP($C1185,ExpensesTbl[Key],ExpensesTbl[Total Operating Expenses])</f>
        <v>658.89999999999964</v>
      </c>
      <c r="F1185" s="13">
        <f t="shared" si="72"/>
        <v>288.57920000000036</v>
      </c>
      <c r="G1185" s="11" t="str">
        <f>_xlfn.XLOOKUP($A1185,PropertiesTbl[Property ID],PropertiesTbl[Property Name])</f>
        <v>Timber Cottage</v>
      </c>
    </row>
    <row r="1186" spans="1:7" x14ac:dyDescent="0.25">
      <c r="A1186" s="10" t="str">
        <f>Revenue!A1187</f>
        <v>P0099</v>
      </c>
      <c r="B1186" s="10" t="str">
        <f>Revenue!B1187</f>
        <v>Oct</v>
      </c>
      <c r="C1186" s="11" t="str">
        <f t="shared" si="71"/>
        <v>P0099|Oct</v>
      </c>
      <c r="D1186" s="12">
        <f>Revenue!J1187</f>
        <v>838.10199999999986</v>
      </c>
      <c r="E1186" s="13">
        <f>_xlfn.XLOOKUP($C1186,ExpensesTbl[Key],ExpensesTbl[Total Operating Expenses])</f>
        <v>597.61999999999955</v>
      </c>
      <c r="F1186" s="13">
        <f t="shared" si="72"/>
        <v>240.48200000000031</v>
      </c>
      <c r="G1186" s="11" t="str">
        <f>_xlfn.XLOOKUP($A1186,PropertiesTbl[Property ID],PropertiesTbl[Property Name])</f>
        <v>Timber Cottage</v>
      </c>
    </row>
    <row r="1187" spans="1:7" x14ac:dyDescent="0.25">
      <c r="A1187" s="10" t="str">
        <f>Revenue!A1188</f>
        <v>P0099</v>
      </c>
      <c r="B1187" s="10" t="str">
        <f>Revenue!B1188</f>
        <v>Nov</v>
      </c>
      <c r="C1187" s="11" t="str">
        <f t="shared" si="71"/>
        <v>P0099|Nov</v>
      </c>
      <c r="D1187" s="12">
        <f>Revenue!J1188</f>
        <v>1054.9746</v>
      </c>
      <c r="E1187" s="13">
        <f>_xlfn.XLOOKUP($C1187,ExpensesTbl[Key],ExpensesTbl[Total Operating Expenses])</f>
        <v>582.63999999999987</v>
      </c>
      <c r="F1187" s="13">
        <f t="shared" si="72"/>
        <v>472.33460000000014</v>
      </c>
      <c r="G1187" s="11" t="str">
        <f>_xlfn.XLOOKUP($A1187,PropertiesTbl[Property ID],PropertiesTbl[Property Name])</f>
        <v>Timber Cottage</v>
      </c>
    </row>
    <row r="1188" spans="1:7" x14ac:dyDescent="0.25">
      <c r="A1188" s="10" t="str">
        <f>Revenue!A1189</f>
        <v>P0099</v>
      </c>
      <c r="B1188" s="10" t="str">
        <f>Revenue!B1189</f>
        <v>Dec</v>
      </c>
      <c r="C1188" s="11" t="str">
        <f t="shared" si="71"/>
        <v>P0099|Dec</v>
      </c>
      <c r="D1188" s="12">
        <f>Revenue!J1189</f>
        <v>3710.7233999999999</v>
      </c>
      <c r="E1188" s="13">
        <f>_xlfn.XLOOKUP($C1188,ExpensesTbl[Key],ExpensesTbl[Total Operating Expenses])</f>
        <v>979.6400000000001</v>
      </c>
      <c r="F1188" s="13">
        <f t="shared" si="72"/>
        <v>2731.0833999999995</v>
      </c>
      <c r="G1188" s="11" t="str">
        <f>_xlfn.XLOOKUP($A1188,PropertiesTbl[Property ID],PropertiesTbl[Property Name])</f>
        <v>Timber Cottage</v>
      </c>
    </row>
    <row r="1189" spans="1:7" x14ac:dyDescent="0.25">
      <c r="A1189" s="10" t="str">
        <f>Revenue!A1190</f>
        <v>P0099</v>
      </c>
      <c r="B1189" s="10" t="str">
        <f>Revenue!B1190</f>
        <v>Jan</v>
      </c>
      <c r="C1189" s="11" t="str">
        <f t="shared" si="71"/>
        <v>P0099|Jan</v>
      </c>
      <c r="D1189" s="12">
        <f>Revenue!J1190</f>
        <v>2648.0373</v>
      </c>
      <c r="E1189" s="13">
        <f>_xlfn.XLOOKUP($C1189,ExpensesTbl[Key],ExpensesTbl[Total Operating Expenses])</f>
        <v>1069.9199999999998</v>
      </c>
      <c r="F1189" s="13">
        <f t="shared" si="72"/>
        <v>1578.1173000000001</v>
      </c>
      <c r="G1189" s="11" t="str">
        <f>_xlfn.XLOOKUP($A1189,PropertiesTbl[Property ID],PropertiesTbl[Property Name])</f>
        <v>Timber Cottage</v>
      </c>
    </row>
    <row r="1190" spans="1:7" x14ac:dyDescent="0.25">
      <c r="A1190" s="10" t="str">
        <f>Revenue!A1191</f>
        <v>P0099</v>
      </c>
      <c r="B1190" s="10" t="str">
        <f>Revenue!B1191</f>
        <v>Feb</v>
      </c>
      <c r="C1190" s="11" t="str">
        <f t="shared" si="71"/>
        <v>P0099|Feb</v>
      </c>
      <c r="D1190" s="12">
        <f>Revenue!J1191</f>
        <v>2432.2219999999998</v>
      </c>
      <c r="E1190" s="13">
        <f>_xlfn.XLOOKUP($C1190,ExpensesTbl[Key],ExpensesTbl[Total Operating Expenses])</f>
        <v>777.17000000000019</v>
      </c>
      <c r="F1190" s="13">
        <f t="shared" si="72"/>
        <v>1655.0519999999997</v>
      </c>
      <c r="G1190" s="11" t="str">
        <f>_xlfn.XLOOKUP($A1190,PropertiesTbl[Property ID],PropertiesTbl[Property Name])</f>
        <v>Timber Cottage</v>
      </c>
    </row>
    <row r="1191" spans="1:7" x14ac:dyDescent="0.25">
      <c r="A1191" s="10" t="str">
        <f>Revenue!A1192</f>
        <v>P0099</v>
      </c>
      <c r="B1191" s="10" t="str">
        <f>Revenue!B1192</f>
        <v>Mar</v>
      </c>
      <c r="C1191" s="11" t="str">
        <f t="shared" si="71"/>
        <v>P0099|Mar</v>
      </c>
      <c r="D1191" s="12">
        <f>Revenue!J1192</f>
        <v>1663.7382</v>
      </c>
      <c r="E1191" s="13">
        <f>_xlfn.XLOOKUP($C1191,ExpensesTbl[Key],ExpensesTbl[Total Operating Expenses])</f>
        <v>705.89999999999986</v>
      </c>
      <c r="F1191" s="13">
        <f t="shared" si="72"/>
        <v>957.83820000000014</v>
      </c>
      <c r="G1191" s="11" t="str">
        <f>_xlfn.XLOOKUP($A1191,PropertiesTbl[Property ID],PropertiesTbl[Property Name])</f>
        <v>Timber Cottage</v>
      </c>
    </row>
    <row r="1192" spans="1:7" x14ac:dyDescent="0.25">
      <c r="A1192" s="10" t="str">
        <f>Revenue!A1193</f>
        <v>P0100</v>
      </c>
      <c r="B1192" s="10" t="str">
        <f>Revenue!B1193</f>
        <v>Apr</v>
      </c>
      <c r="C1192" s="11" t="str">
        <f t="shared" si="71"/>
        <v>P0100|Apr</v>
      </c>
      <c r="D1192" s="12">
        <f>Revenue!J1193</f>
        <v>1116.0803999999998</v>
      </c>
      <c r="E1192" s="13">
        <f>_xlfn.XLOOKUP($C1192,ExpensesTbl[Key],ExpensesTbl[Total Operating Expenses])</f>
        <v>659.4799999999999</v>
      </c>
      <c r="F1192" s="13">
        <f t="shared" si="72"/>
        <v>456.60039999999992</v>
      </c>
      <c r="G1192" s="11" t="str">
        <f>_xlfn.XLOOKUP($A1192,PropertiesTbl[Property ID],PropertiesTbl[Property Name])</f>
        <v>Forest Hollow</v>
      </c>
    </row>
    <row r="1193" spans="1:7" x14ac:dyDescent="0.25">
      <c r="A1193" s="10" t="str">
        <f>Revenue!A1194</f>
        <v>P0100</v>
      </c>
      <c r="B1193" s="10" t="str">
        <f>Revenue!B1194</f>
        <v>May</v>
      </c>
      <c r="C1193" s="11" t="str">
        <f t="shared" si="71"/>
        <v>P0100|May</v>
      </c>
      <c r="D1193" s="12">
        <f>Revenue!J1194</f>
        <v>1386.8074000000001</v>
      </c>
      <c r="E1193" s="13">
        <f>_xlfn.XLOOKUP($C1193,ExpensesTbl[Key],ExpensesTbl[Total Operating Expenses])</f>
        <v>965.12000000000035</v>
      </c>
      <c r="F1193" s="13">
        <f t="shared" si="72"/>
        <v>421.6873999999998</v>
      </c>
      <c r="G1193" s="11" t="str">
        <f>_xlfn.XLOOKUP($A1193,PropertiesTbl[Property ID],PropertiesTbl[Property Name])</f>
        <v>Forest Hollow</v>
      </c>
    </row>
    <row r="1194" spans="1:7" x14ac:dyDescent="0.25">
      <c r="A1194" s="10" t="str">
        <f>Revenue!A1195</f>
        <v>P0100</v>
      </c>
      <c r="B1194" s="10" t="str">
        <f>Revenue!B1195</f>
        <v>Jun</v>
      </c>
      <c r="C1194" s="11" t="str">
        <f t="shared" si="71"/>
        <v>P0100|Jun</v>
      </c>
      <c r="D1194" s="12">
        <f>Revenue!J1195</f>
        <v>1314.4259999999999</v>
      </c>
      <c r="E1194" s="13">
        <f>_xlfn.XLOOKUP($C1194,ExpensesTbl[Key],ExpensesTbl[Total Operating Expenses])</f>
        <v>1058.25</v>
      </c>
      <c r="F1194" s="13">
        <f t="shared" si="72"/>
        <v>256.17599999999993</v>
      </c>
      <c r="G1194" s="11" t="str">
        <f>_xlfn.XLOOKUP($A1194,PropertiesTbl[Property ID],PropertiesTbl[Property Name])</f>
        <v>Forest Hollow</v>
      </c>
    </row>
    <row r="1195" spans="1:7" x14ac:dyDescent="0.25">
      <c r="A1195" s="10" t="str">
        <f>Revenue!A1196</f>
        <v>P0100</v>
      </c>
      <c r="B1195" s="10" t="str">
        <f>Revenue!B1196</f>
        <v>Jul</v>
      </c>
      <c r="C1195" s="11" t="str">
        <f t="shared" si="71"/>
        <v>P0100|Jul</v>
      </c>
      <c r="D1195" s="12">
        <f>Revenue!J1196</f>
        <v>1836.9165</v>
      </c>
      <c r="E1195" s="13">
        <f>_xlfn.XLOOKUP($C1195,ExpensesTbl[Key],ExpensesTbl[Total Operating Expenses])</f>
        <v>1924.4399999999996</v>
      </c>
      <c r="F1195" s="13">
        <f t="shared" si="72"/>
        <v>-87.523499999999558</v>
      </c>
      <c r="G1195" s="11" t="str">
        <f>_xlfn.XLOOKUP($A1195,PropertiesTbl[Property ID],PropertiesTbl[Property Name])</f>
        <v>Forest Hollow</v>
      </c>
    </row>
    <row r="1196" spans="1:7" x14ac:dyDescent="0.25">
      <c r="A1196" s="10" t="str">
        <f>Revenue!A1197</f>
        <v>P0100</v>
      </c>
      <c r="B1196" s="10" t="str">
        <f>Revenue!B1197</f>
        <v>Aug</v>
      </c>
      <c r="C1196" s="11" t="str">
        <f t="shared" si="71"/>
        <v>P0100|Aug</v>
      </c>
      <c r="D1196" s="12">
        <f>Revenue!J1197</f>
        <v>2021.1089999999999</v>
      </c>
      <c r="E1196" s="13">
        <f>_xlfn.XLOOKUP($C1196,ExpensesTbl[Key],ExpensesTbl[Total Operating Expenses])</f>
        <v>1916.1899999999996</v>
      </c>
      <c r="F1196" s="13">
        <f t="shared" si="72"/>
        <v>104.91900000000032</v>
      </c>
      <c r="G1196" s="11" t="str">
        <f>_xlfn.XLOOKUP($A1196,PropertiesTbl[Property ID],PropertiesTbl[Property Name])</f>
        <v>Forest Hollow</v>
      </c>
    </row>
    <row r="1197" spans="1:7" x14ac:dyDescent="0.25">
      <c r="A1197" s="10" t="str">
        <f>Revenue!A1198</f>
        <v>P0100</v>
      </c>
      <c r="B1197" s="10" t="str">
        <f>Revenue!B1198</f>
        <v>Sep</v>
      </c>
      <c r="C1197" s="11" t="str">
        <f t="shared" si="71"/>
        <v>P0100|Sep</v>
      </c>
      <c r="D1197" s="12">
        <f>Revenue!J1198</f>
        <v>1425.6462000000001</v>
      </c>
      <c r="E1197" s="13">
        <f>_xlfn.XLOOKUP($C1197,ExpensesTbl[Key],ExpensesTbl[Total Operating Expenses])</f>
        <v>847.40000000000009</v>
      </c>
      <c r="F1197" s="13">
        <f t="shared" si="72"/>
        <v>578.24620000000004</v>
      </c>
      <c r="G1197" s="11" t="str">
        <f>_xlfn.XLOOKUP($A1197,PropertiesTbl[Property ID],PropertiesTbl[Property Name])</f>
        <v>Forest Hollow</v>
      </c>
    </row>
    <row r="1198" spans="1:7" x14ac:dyDescent="0.25">
      <c r="A1198" s="10" t="str">
        <f>Revenue!A1199</f>
        <v>P0100</v>
      </c>
      <c r="B1198" s="10" t="str">
        <f>Revenue!B1199</f>
        <v>Oct</v>
      </c>
      <c r="C1198" s="11" t="str">
        <f t="shared" si="71"/>
        <v>P0100|Oct</v>
      </c>
      <c r="D1198" s="12">
        <f>Revenue!J1199</f>
        <v>1277.4689999999998</v>
      </c>
      <c r="E1198" s="13">
        <f>_xlfn.XLOOKUP($C1198,ExpensesTbl[Key],ExpensesTbl[Total Operating Expenses])</f>
        <v>778.64000000000055</v>
      </c>
      <c r="F1198" s="13">
        <f t="shared" si="72"/>
        <v>498.82899999999927</v>
      </c>
      <c r="G1198" s="11" t="str">
        <f>_xlfn.XLOOKUP($A1198,PropertiesTbl[Property ID],PropertiesTbl[Property Name])</f>
        <v>Forest Hollow</v>
      </c>
    </row>
    <row r="1199" spans="1:7" x14ac:dyDescent="0.25">
      <c r="A1199" s="10" t="str">
        <f>Revenue!A1200</f>
        <v>P0100</v>
      </c>
      <c r="B1199" s="10" t="str">
        <f>Revenue!B1200</f>
        <v>Nov</v>
      </c>
      <c r="C1199" s="11" t="str">
        <f t="shared" si="71"/>
        <v>P0100|Nov</v>
      </c>
      <c r="D1199" s="12">
        <f>Revenue!J1200</f>
        <v>1287.3047999999999</v>
      </c>
      <c r="E1199" s="13">
        <f>_xlfn.XLOOKUP($C1199,ExpensesTbl[Key],ExpensesTbl[Total Operating Expenses])</f>
        <v>697.19000000000028</v>
      </c>
      <c r="F1199" s="13">
        <f t="shared" si="72"/>
        <v>590.1147999999996</v>
      </c>
      <c r="G1199" s="11" t="str">
        <f>_xlfn.XLOOKUP($A1199,PropertiesTbl[Property ID],PropertiesTbl[Property Name])</f>
        <v>Forest Hollow</v>
      </c>
    </row>
    <row r="1200" spans="1:7" x14ac:dyDescent="0.25">
      <c r="A1200" s="10" t="str">
        <f>Revenue!A1201</f>
        <v>P0100</v>
      </c>
      <c r="B1200" s="10" t="str">
        <f>Revenue!B1201</f>
        <v>Dec</v>
      </c>
      <c r="C1200" s="11" t="str">
        <f t="shared" si="71"/>
        <v>P0100|Dec</v>
      </c>
      <c r="D1200" s="12">
        <f>Revenue!J1201</f>
        <v>4913.8405999999995</v>
      </c>
      <c r="E1200" s="13">
        <f>_xlfn.XLOOKUP($C1200,ExpensesTbl[Key],ExpensesTbl[Total Operating Expenses])</f>
        <v>1191.5999999999999</v>
      </c>
      <c r="F1200" s="13">
        <f t="shared" si="72"/>
        <v>3722.2405999999996</v>
      </c>
      <c r="G1200" s="11" t="str">
        <f>_xlfn.XLOOKUP($A1200,PropertiesTbl[Property ID],PropertiesTbl[Property Name])</f>
        <v>Forest Hollow</v>
      </c>
    </row>
    <row r="1201" spans="1:7" x14ac:dyDescent="0.25">
      <c r="A1201" s="10" t="str">
        <f>Revenue!A1202</f>
        <v>P0100</v>
      </c>
      <c r="B1201" s="10" t="str">
        <f>Revenue!B1202</f>
        <v>Jan</v>
      </c>
      <c r="C1201" s="11" t="str">
        <f t="shared" si="71"/>
        <v>P0100|Jan</v>
      </c>
      <c r="D1201" s="12">
        <f>Revenue!J1202</f>
        <v>4417.9580000000005</v>
      </c>
      <c r="E1201" s="13">
        <f>_xlfn.XLOOKUP($C1201,ExpensesTbl[Key],ExpensesTbl[Total Operating Expenses])</f>
        <v>1079.5199999999995</v>
      </c>
      <c r="F1201" s="13">
        <f t="shared" si="72"/>
        <v>3338.438000000001</v>
      </c>
      <c r="G1201" s="11" t="str">
        <f>_xlfn.XLOOKUP($A1201,PropertiesTbl[Property ID],PropertiesTbl[Property Name])</f>
        <v>Forest Hollow</v>
      </c>
    </row>
    <row r="1202" spans="1:7" x14ac:dyDescent="0.25">
      <c r="A1202" s="10" t="str">
        <f>Revenue!A1203</f>
        <v>P0100</v>
      </c>
      <c r="B1202" s="10" t="str">
        <f>Revenue!B1203</f>
        <v>Feb</v>
      </c>
      <c r="C1202" s="11" t="str">
        <f t="shared" si="71"/>
        <v>P0100|Feb</v>
      </c>
      <c r="D1202" s="12">
        <f>Revenue!J1203</f>
        <v>3034.3605000000002</v>
      </c>
      <c r="E1202" s="13">
        <f>_xlfn.XLOOKUP($C1202,ExpensesTbl[Key],ExpensesTbl[Total Operating Expenses])</f>
        <v>977.49000000000069</v>
      </c>
      <c r="F1202" s="13">
        <f t="shared" si="72"/>
        <v>2056.8704999999995</v>
      </c>
      <c r="G1202" s="11" t="str">
        <f>_xlfn.XLOOKUP($A1202,PropertiesTbl[Property ID],PropertiesTbl[Property Name])</f>
        <v>Forest Hollow</v>
      </c>
    </row>
    <row r="1203" spans="1:7" x14ac:dyDescent="0.25">
      <c r="A1203" s="10" t="str">
        <f>Revenue!A1204</f>
        <v>P0100</v>
      </c>
      <c r="B1203" s="10" t="str">
        <f>Revenue!B1204</f>
        <v>Mar</v>
      </c>
      <c r="C1203" s="11" t="str">
        <f t="shared" si="71"/>
        <v>P0100|Mar</v>
      </c>
      <c r="D1203" s="12">
        <f>Revenue!J1204</f>
        <v>2912.1889999999999</v>
      </c>
      <c r="E1203" s="13">
        <f>_xlfn.XLOOKUP($C1203,ExpensesTbl[Key],ExpensesTbl[Total Operating Expenses])</f>
        <v>958.49000000000012</v>
      </c>
      <c r="F1203" s="13">
        <f t="shared" si="72"/>
        <v>1953.6989999999996</v>
      </c>
      <c r="G1203" s="11" t="str">
        <f>_xlfn.XLOOKUP($A1203,PropertiesTbl[Property ID],PropertiesTbl[Property Name])</f>
        <v>Forest Hollow</v>
      </c>
    </row>
    <row r="1204" spans="1:7" x14ac:dyDescent="0.25">
      <c r="A1204" s="10" t="str">
        <f>Revenue!A1205</f>
        <v>P0101</v>
      </c>
      <c r="B1204" s="10" t="str">
        <f>Revenue!B1205</f>
        <v>Apr</v>
      </c>
      <c r="C1204" s="11" t="str">
        <f t="shared" si="71"/>
        <v>P0101|Apr</v>
      </c>
      <c r="D1204" s="12">
        <f>Revenue!J1205</f>
        <v>708.91120000000001</v>
      </c>
      <c r="E1204" s="13">
        <f>_xlfn.XLOOKUP($C1204,ExpensesTbl[Key],ExpensesTbl[Total Operating Expenses])</f>
        <v>402.55999999999995</v>
      </c>
      <c r="F1204" s="13">
        <f t="shared" si="72"/>
        <v>306.35120000000006</v>
      </c>
      <c r="G1204" s="11" t="str">
        <f>_xlfn.XLOOKUP($A1204,PropertiesTbl[Property ID],PropertiesTbl[Property Name])</f>
        <v>Lakeview Chalet</v>
      </c>
    </row>
    <row r="1205" spans="1:7" x14ac:dyDescent="0.25">
      <c r="A1205" s="10" t="str">
        <f>Revenue!A1206</f>
        <v>P0101</v>
      </c>
      <c r="B1205" s="10" t="str">
        <f>Revenue!B1206</f>
        <v>May</v>
      </c>
      <c r="C1205" s="11" t="str">
        <f t="shared" si="71"/>
        <v>P0101|May</v>
      </c>
      <c r="D1205" s="12">
        <f>Revenue!J1206</f>
        <v>768.21699999999987</v>
      </c>
      <c r="E1205" s="13">
        <f>_xlfn.XLOOKUP($C1205,ExpensesTbl[Key],ExpensesTbl[Total Operating Expenses])</f>
        <v>534.79000000000042</v>
      </c>
      <c r="F1205" s="13">
        <f t="shared" si="72"/>
        <v>233.42699999999945</v>
      </c>
      <c r="G1205" s="11" t="str">
        <f>_xlfn.XLOOKUP($A1205,PropertiesTbl[Property ID],PropertiesTbl[Property Name])</f>
        <v>Lakeview Chalet</v>
      </c>
    </row>
    <row r="1206" spans="1:7" x14ac:dyDescent="0.25">
      <c r="A1206" s="10" t="str">
        <f>Revenue!A1207</f>
        <v>P0101</v>
      </c>
      <c r="B1206" s="10" t="str">
        <f>Revenue!B1207</f>
        <v>Jun</v>
      </c>
      <c r="C1206" s="11" t="str">
        <f t="shared" si="71"/>
        <v>P0101|Jun</v>
      </c>
      <c r="D1206" s="12">
        <f>Revenue!J1207</f>
        <v>958.47280000000001</v>
      </c>
      <c r="E1206" s="13">
        <f>_xlfn.XLOOKUP($C1206,ExpensesTbl[Key],ExpensesTbl[Total Operating Expenses])</f>
        <v>541.91000000000054</v>
      </c>
      <c r="F1206" s="13">
        <f t="shared" si="72"/>
        <v>416.56279999999947</v>
      </c>
      <c r="G1206" s="11" t="str">
        <f>_xlfn.XLOOKUP($A1206,PropertiesTbl[Property ID],PropertiesTbl[Property Name])</f>
        <v>Lakeview Chalet</v>
      </c>
    </row>
    <row r="1207" spans="1:7" x14ac:dyDescent="0.25">
      <c r="A1207" s="10" t="str">
        <f>Revenue!A1208</f>
        <v>P0101</v>
      </c>
      <c r="B1207" s="10" t="str">
        <f>Revenue!B1208</f>
        <v>Jul</v>
      </c>
      <c r="C1207" s="11" t="str">
        <f t="shared" si="71"/>
        <v>P0101|Jul</v>
      </c>
      <c r="D1207" s="12">
        <f>Revenue!J1208</f>
        <v>1324.355</v>
      </c>
      <c r="E1207" s="13">
        <f>_xlfn.XLOOKUP($C1207,ExpensesTbl[Key],ExpensesTbl[Total Operating Expenses])</f>
        <v>901.4899999999999</v>
      </c>
      <c r="F1207" s="13">
        <f t="shared" si="72"/>
        <v>422.86500000000012</v>
      </c>
      <c r="G1207" s="11" t="str">
        <f>_xlfn.XLOOKUP($A1207,PropertiesTbl[Property ID],PropertiesTbl[Property Name])</f>
        <v>Lakeview Chalet</v>
      </c>
    </row>
    <row r="1208" spans="1:7" x14ac:dyDescent="0.25">
      <c r="A1208" s="10" t="str">
        <f>Revenue!A1209</f>
        <v>P0101</v>
      </c>
      <c r="B1208" s="10" t="str">
        <f>Revenue!B1209</f>
        <v>Aug</v>
      </c>
      <c r="C1208" s="11" t="str">
        <f t="shared" si="71"/>
        <v>P0101|Aug</v>
      </c>
      <c r="D1208" s="12">
        <f>Revenue!J1209</f>
        <v>1185.1326999999999</v>
      </c>
      <c r="E1208" s="13">
        <f>_xlfn.XLOOKUP($C1208,ExpensesTbl[Key],ExpensesTbl[Total Operating Expenses])</f>
        <v>793.34000000000037</v>
      </c>
      <c r="F1208" s="13">
        <f t="shared" si="72"/>
        <v>391.79269999999951</v>
      </c>
      <c r="G1208" s="11" t="str">
        <f>_xlfn.XLOOKUP($A1208,PropertiesTbl[Property ID],PropertiesTbl[Property Name])</f>
        <v>Lakeview Chalet</v>
      </c>
    </row>
    <row r="1209" spans="1:7" x14ac:dyDescent="0.25">
      <c r="A1209" s="10" t="str">
        <f>Revenue!A1210</f>
        <v>P0101</v>
      </c>
      <c r="B1209" s="10" t="str">
        <f>Revenue!B1210</f>
        <v>Sep</v>
      </c>
      <c r="C1209" s="11" t="str">
        <f t="shared" si="71"/>
        <v>P0101|Sep</v>
      </c>
      <c r="D1209" s="12">
        <f>Revenue!J1210</f>
        <v>883.39480000000003</v>
      </c>
      <c r="E1209" s="13">
        <f>_xlfn.XLOOKUP($C1209,ExpensesTbl[Key],ExpensesTbl[Total Operating Expenses])</f>
        <v>471.84000000000037</v>
      </c>
      <c r="F1209" s="13">
        <f t="shared" si="72"/>
        <v>411.55479999999966</v>
      </c>
      <c r="G1209" s="11" t="str">
        <f>_xlfn.XLOOKUP($A1209,PropertiesTbl[Property ID],PropertiesTbl[Property Name])</f>
        <v>Lakeview Chalet</v>
      </c>
    </row>
    <row r="1210" spans="1:7" x14ac:dyDescent="0.25">
      <c r="A1210" s="10" t="str">
        <f>Revenue!A1211</f>
        <v>P0101</v>
      </c>
      <c r="B1210" s="10" t="str">
        <f>Revenue!B1211</f>
        <v>Oct</v>
      </c>
      <c r="C1210" s="11" t="str">
        <f t="shared" si="71"/>
        <v>P0101|Oct</v>
      </c>
      <c r="D1210" s="12">
        <f>Revenue!J1211</f>
        <v>708.38739999999996</v>
      </c>
      <c r="E1210" s="13">
        <f>_xlfn.XLOOKUP($C1210,ExpensesTbl[Key],ExpensesTbl[Total Operating Expenses])</f>
        <v>613.55000000000007</v>
      </c>
      <c r="F1210" s="13">
        <f t="shared" si="72"/>
        <v>94.837399999999889</v>
      </c>
      <c r="G1210" s="11" t="str">
        <f>_xlfn.XLOOKUP($A1210,PropertiesTbl[Property ID],PropertiesTbl[Property Name])</f>
        <v>Lakeview Chalet</v>
      </c>
    </row>
    <row r="1211" spans="1:7" x14ac:dyDescent="0.25">
      <c r="A1211" s="10" t="str">
        <f>Revenue!A1212</f>
        <v>P0101</v>
      </c>
      <c r="B1211" s="10" t="str">
        <f>Revenue!B1212</f>
        <v>Nov</v>
      </c>
      <c r="C1211" s="11" t="str">
        <f t="shared" si="71"/>
        <v>P0101|Nov</v>
      </c>
      <c r="D1211" s="12">
        <f>Revenue!J1212</f>
        <v>787.3066</v>
      </c>
      <c r="E1211" s="13">
        <f>_xlfn.XLOOKUP($C1211,ExpensesTbl[Key],ExpensesTbl[Total Operating Expenses])</f>
        <v>447.70999999999987</v>
      </c>
      <c r="F1211" s="13">
        <f t="shared" si="72"/>
        <v>339.59660000000014</v>
      </c>
      <c r="G1211" s="11" t="str">
        <f>_xlfn.XLOOKUP($A1211,PropertiesTbl[Property ID],PropertiesTbl[Property Name])</f>
        <v>Lakeview Chalet</v>
      </c>
    </row>
    <row r="1212" spans="1:7" x14ac:dyDescent="0.25">
      <c r="A1212" s="10" t="str">
        <f>Revenue!A1213</f>
        <v>P0101</v>
      </c>
      <c r="B1212" s="10" t="str">
        <f>Revenue!B1213</f>
        <v>Dec</v>
      </c>
      <c r="C1212" s="11" t="str">
        <f t="shared" si="71"/>
        <v>P0101|Dec</v>
      </c>
      <c r="D1212" s="12">
        <f>Revenue!J1213</f>
        <v>3049.902</v>
      </c>
      <c r="E1212" s="13">
        <f>_xlfn.XLOOKUP($C1212,ExpensesTbl[Key],ExpensesTbl[Total Operating Expenses])</f>
        <v>752.09000000000015</v>
      </c>
      <c r="F1212" s="13">
        <f t="shared" si="72"/>
        <v>2297.8119999999999</v>
      </c>
      <c r="G1212" s="11" t="str">
        <f>_xlfn.XLOOKUP($A1212,PropertiesTbl[Property ID],PropertiesTbl[Property Name])</f>
        <v>Lakeview Chalet</v>
      </c>
    </row>
    <row r="1213" spans="1:7" x14ac:dyDescent="0.25">
      <c r="A1213" s="10" t="str">
        <f>Revenue!A1214</f>
        <v>P0101</v>
      </c>
      <c r="B1213" s="10" t="str">
        <f>Revenue!B1214</f>
        <v>Jan</v>
      </c>
      <c r="C1213" s="11" t="str">
        <f t="shared" si="71"/>
        <v>P0101|Jan</v>
      </c>
      <c r="D1213" s="12">
        <f>Revenue!J1214</f>
        <v>2275.9407999999999</v>
      </c>
      <c r="E1213" s="13">
        <f>_xlfn.XLOOKUP($C1213,ExpensesTbl[Key],ExpensesTbl[Total Operating Expenses])</f>
        <v>693.58000000000038</v>
      </c>
      <c r="F1213" s="13">
        <f t="shared" si="72"/>
        <v>1582.3607999999995</v>
      </c>
      <c r="G1213" s="11" t="str">
        <f>_xlfn.XLOOKUP($A1213,PropertiesTbl[Property ID],PropertiesTbl[Property Name])</f>
        <v>Lakeview Chalet</v>
      </c>
    </row>
    <row r="1214" spans="1:7" x14ac:dyDescent="0.25">
      <c r="A1214" s="10" t="str">
        <f>Revenue!A1215</f>
        <v>P0101</v>
      </c>
      <c r="B1214" s="10" t="str">
        <f>Revenue!B1215</f>
        <v>Feb</v>
      </c>
      <c r="C1214" s="11" t="str">
        <f t="shared" si="71"/>
        <v>P0101|Feb</v>
      </c>
      <c r="D1214" s="12">
        <f>Revenue!J1215</f>
        <v>1968.4429000000002</v>
      </c>
      <c r="E1214" s="13">
        <f>_xlfn.XLOOKUP($C1214,ExpensesTbl[Key],ExpensesTbl[Total Operating Expenses])</f>
        <v>619.57000000000028</v>
      </c>
      <c r="F1214" s="13">
        <f t="shared" si="72"/>
        <v>1348.8728999999998</v>
      </c>
      <c r="G1214" s="11" t="str">
        <f>_xlfn.XLOOKUP($A1214,PropertiesTbl[Property ID],PropertiesTbl[Property Name])</f>
        <v>Lakeview Chalet</v>
      </c>
    </row>
    <row r="1215" spans="1:7" x14ac:dyDescent="0.25">
      <c r="A1215" s="10" t="str">
        <f>Revenue!A1216</f>
        <v>P0101</v>
      </c>
      <c r="B1215" s="10" t="str">
        <f>Revenue!B1216</f>
        <v>Mar</v>
      </c>
      <c r="C1215" s="11" t="str">
        <f t="shared" si="71"/>
        <v>P0101|Mar</v>
      </c>
      <c r="D1215" s="12">
        <f>Revenue!J1216</f>
        <v>1559.2289999999998</v>
      </c>
      <c r="E1215" s="13">
        <f>_xlfn.XLOOKUP($C1215,ExpensesTbl[Key],ExpensesTbl[Total Operating Expenses])</f>
        <v>601.72000000000025</v>
      </c>
      <c r="F1215" s="13">
        <f t="shared" si="72"/>
        <v>957.50899999999956</v>
      </c>
      <c r="G1215" s="11" t="str">
        <f>_xlfn.XLOOKUP($A1215,PropertiesTbl[Property ID],PropertiesTbl[Property Name])</f>
        <v>Lakeview Chalet</v>
      </c>
    </row>
    <row r="1216" spans="1:7" x14ac:dyDescent="0.25">
      <c r="A1216" s="10" t="str">
        <f>Revenue!A1217</f>
        <v>P0102</v>
      </c>
      <c r="B1216" s="10" t="str">
        <f>Revenue!B1217</f>
        <v>Apr</v>
      </c>
      <c r="C1216" s="11" t="str">
        <f t="shared" si="71"/>
        <v>P0102|Apr</v>
      </c>
      <c r="D1216" s="12">
        <f>Revenue!J1217</f>
        <v>894.11950000000002</v>
      </c>
      <c r="E1216" s="13">
        <f>_xlfn.XLOOKUP($C1216,ExpensesTbl[Key],ExpensesTbl[Total Operating Expenses])</f>
        <v>512.28</v>
      </c>
      <c r="F1216" s="13">
        <f t="shared" si="72"/>
        <v>381.83950000000004</v>
      </c>
      <c r="G1216" s="11" t="str">
        <f>_xlfn.XLOOKUP($A1216,PropertiesTbl[Property ID],PropertiesTbl[Property Name])</f>
        <v>Juniper Hollow</v>
      </c>
    </row>
    <row r="1217" spans="1:7" x14ac:dyDescent="0.25">
      <c r="A1217" s="10" t="str">
        <f>Revenue!A1218</f>
        <v>P0102</v>
      </c>
      <c r="B1217" s="10" t="str">
        <f>Revenue!B1218</f>
        <v>May</v>
      </c>
      <c r="C1217" s="11" t="str">
        <f t="shared" si="71"/>
        <v>P0102|May</v>
      </c>
      <c r="D1217" s="12">
        <f>Revenue!J1218</f>
        <v>1122.4963</v>
      </c>
      <c r="E1217" s="13">
        <f>_xlfn.XLOOKUP($C1217,ExpensesTbl[Key],ExpensesTbl[Total Operating Expenses])</f>
        <v>744.92000000000007</v>
      </c>
      <c r="F1217" s="13">
        <f t="shared" si="72"/>
        <v>377.57629999999995</v>
      </c>
      <c r="G1217" s="11" t="str">
        <f>_xlfn.XLOOKUP($A1217,PropertiesTbl[Property ID],PropertiesTbl[Property Name])</f>
        <v>Juniper Hollow</v>
      </c>
    </row>
    <row r="1218" spans="1:7" x14ac:dyDescent="0.25">
      <c r="A1218" s="10" t="str">
        <f>Revenue!A1219</f>
        <v>P0102</v>
      </c>
      <c r="B1218" s="10" t="str">
        <f>Revenue!B1219</f>
        <v>Jun</v>
      </c>
      <c r="C1218" s="11" t="str">
        <f t="shared" si="71"/>
        <v>P0102|Jun</v>
      </c>
      <c r="D1218" s="12">
        <f>Revenue!J1219</f>
        <v>1118.3543999999999</v>
      </c>
      <c r="E1218" s="13">
        <f>_xlfn.XLOOKUP($C1218,ExpensesTbl[Key],ExpensesTbl[Total Operating Expenses])</f>
        <v>793.3900000000001</v>
      </c>
      <c r="F1218" s="13">
        <f t="shared" si="72"/>
        <v>324.96439999999984</v>
      </c>
      <c r="G1218" s="11" t="str">
        <f>_xlfn.XLOOKUP($A1218,PropertiesTbl[Property ID],PropertiesTbl[Property Name])</f>
        <v>Juniper Hollow</v>
      </c>
    </row>
    <row r="1219" spans="1:7" x14ac:dyDescent="0.25">
      <c r="A1219" s="10" t="str">
        <f>Revenue!A1220</f>
        <v>P0102</v>
      </c>
      <c r="B1219" s="10" t="str">
        <f>Revenue!B1220</f>
        <v>Jul</v>
      </c>
      <c r="C1219" s="11" t="str">
        <f t="shared" si="71"/>
        <v>P0102|Jul</v>
      </c>
      <c r="D1219" s="12">
        <f>Revenue!J1220</f>
        <v>1798.51</v>
      </c>
      <c r="E1219" s="13">
        <f>_xlfn.XLOOKUP($C1219,ExpensesTbl[Key],ExpensesTbl[Total Operating Expenses])</f>
        <v>1442.8100000000004</v>
      </c>
      <c r="F1219" s="13">
        <f t="shared" si="72"/>
        <v>355.69999999999959</v>
      </c>
      <c r="G1219" s="11" t="str">
        <f>_xlfn.XLOOKUP($A1219,PropertiesTbl[Property ID],PropertiesTbl[Property Name])</f>
        <v>Juniper Hollow</v>
      </c>
    </row>
    <row r="1220" spans="1:7" x14ac:dyDescent="0.25">
      <c r="A1220" s="10" t="str">
        <f>Revenue!A1221</f>
        <v>P0102</v>
      </c>
      <c r="B1220" s="10" t="str">
        <f>Revenue!B1221</f>
        <v>Aug</v>
      </c>
      <c r="C1220" s="11" t="str">
        <f t="shared" si="71"/>
        <v>P0102|Aug</v>
      </c>
      <c r="D1220" s="12">
        <f>Revenue!J1221</f>
        <v>1802.972</v>
      </c>
      <c r="E1220" s="13">
        <f>_xlfn.XLOOKUP($C1220,ExpensesTbl[Key],ExpensesTbl[Total Operating Expenses])</f>
        <v>1394.3900000000003</v>
      </c>
      <c r="F1220" s="13">
        <f t="shared" si="72"/>
        <v>408.58199999999965</v>
      </c>
      <c r="G1220" s="11" t="str">
        <f>_xlfn.XLOOKUP($A1220,PropertiesTbl[Property ID],PropertiesTbl[Property Name])</f>
        <v>Juniper Hollow</v>
      </c>
    </row>
    <row r="1221" spans="1:7" x14ac:dyDescent="0.25">
      <c r="A1221" s="10" t="str">
        <f>Revenue!A1222</f>
        <v>P0102</v>
      </c>
      <c r="B1221" s="10" t="str">
        <f>Revenue!B1222</f>
        <v>Sep</v>
      </c>
      <c r="C1221" s="11" t="str">
        <f t="shared" ref="C1221:C1284" si="73">A1221&amp;"|"&amp;B1221</f>
        <v>P0102|Sep</v>
      </c>
      <c r="D1221" s="12">
        <f>Revenue!J1222</f>
        <v>1146.8045000000002</v>
      </c>
      <c r="E1221" s="13">
        <f>_xlfn.XLOOKUP($C1221,ExpensesTbl[Key],ExpensesTbl[Total Operating Expenses])</f>
        <v>641.3000000000003</v>
      </c>
      <c r="F1221" s="13">
        <f t="shared" ref="F1221:F1284" si="74">D1221-E1221</f>
        <v>505.50449999999989</v>
      </c>
      <c r="G1221" s="11" t="str">
        <f>_xlfn.XLOOKUP($A1221,PropertiesTbl[Property ID],PropertiesTbl[Property Name])</f>
        <v>Juniper Hollow</v>
      </c>
    </row>
    <row r="1222" spans="1:7" x14ac:dyDescent="0.25">
      <c r="A1222" s="10" t="str">
        <f>Revenue!A1223</f>
        <v>P0102</v>
      </c>
      <c r="B1222" s="10" t="str">
        <f>Revenue!B1223</f>
        <v>Oct</v>
      </c>
      <c r="C1222" s="11" t="str">
        <f t="shared" si="73"/>
        <v>P0102|Oct</v>
      </c>
      <c r="D1222" s="12">
        <f>Revenue!J1223</f>
        <v>982.28279999999995</v>
      </c>
      <c r="E1222" s="13">
        <f>_xlfn.XLOOKUP($C1222,ExpensesTbl[Key],ExpensesTbl[Total Operating Expenses])</f>
        <v>601.19000000000005</v>
      </c>
      <c r="F1222" s="13">
        <f t="shared" si="74"/>
        <v>381.0927999999999</v>
      </c>
      <c r="G1222" s="11" t="str">
        <f>_xlfn.XLOOKUP($A1222,PropertiesTbl[Property ID],PropertiesTbl[Property Name])</f>
        <v>Juniper Hollow</v>
      </c>
    </row>
    <row r="1223" spans="1:7" x14ac:dyDescent="0.25">
      <c r="A1223" s="10" t="str">
        <f>Revenue!A1224</f>
        <v>P0102</v>
      </c>
      <c r="B1223" s="10" t="str">
        <f>Revenue!B1224</f>
        <v>Nov</v>
      </c>
      <c r="C1223" s="11" t="str">
        <f t="shared" si="73"/>
        <v>P0102|Nov</v>
      </c>
      <c r="D1223" s="12">
        <f>Revenue!J1224</f>
        <v>991.24559999999997</v>
      </c>
      <c r="E1223" s="13">
        <f>_xlfn.XLOOKUP($C1223,ExpensesTbl[Key],ExpensesTbl[Total Operating Expenses])</f>
        <v>585.00999999999965</v>
      </c>
      <c r="F1223" s="13">
        <f t="shared" si="74"/>
        <v>406.23560000000032</v>
      </c>
      <c r="G1223" s="11" t="str">
        <f>_xlfn.XLOOKUP($A1223,PropertiesTbl[Property ID],PropertiesTbl[Property Name])</f>
        <v>Juniper Hollow</v>
      </c>
    </row>
    <row r="1224" spans="1:7" x14ac:dyDescent="0.25">
      <c r="A1224" s="10" t="str">
        <f>Revenue!A1225</f>
        <v>P0102</v>
      </c>
      <c r="B1224" s="10" t="str">
        <f>Revenue!B1225</f>
        <v>Dec</v>
      </c>
      <c r="C1224" s="11" t="str">
        <f t="shared" si="73"/>
        <v>P0102|Dec</v>
      </c>
      <c r="D1224" s="12">
        <f>Revenue!J1225</f>
        <v>4475.5004999999992</v>
      </c>
      <c r="E1224" s="13">
        <f>_xlfn.XLOOKUP($C1224,ExpensesTbl[Key],ExpensesTbl[Total Operating Expenses])</f>
        <v>959.34000000000015</v>
      </c>
      <c r="F1224" s="13">
        <f t="shared" si="74"/>
        <v>3516.160499999999</v>
      </c>
      <c r="G1224" s="11" t="str">
        <f>_xlfn.XLOOKUP($A1224,PropertiesTbl[Property ID],PropertiesTbl[Property Name])</f>
        <v>Juniper Hollow</v>
      </c>
    </row>
    <row r="1225" spans="1:7" x14ac:dyDescent="0.25">
      <c r="A1225" s="10" t="str">
        <f>Revenue!A1226</f>
        <v>P0102</v>
      </c>
      <c r="B1225" s="10" t="str">
        <f>Revenue!B1226</f>
        <v>Jan</v>
      </c>
      <c r="C1225" s="11" t="str">
        <f t="shared" si="73"/>
        <v>P0102|Jan</v>
      </c>
      <c r="D1225" s="12">
        <f>Revenue!J1226</f>
        <v>3207.2436000000002</v>
      </c>
      <c r="E1225" s="13">
        <f>_xlfn.XLOOKUP($C1225,ExpensesTbl[Key],ExpensesTbl[Total Operating Expenses])</f>
        <v>871.17999999999984</v>
      </c>
      <c r="F1225" s="13">
        <f t="shared" si="74"/>
        <v>2336.0636000000004</v>
      </c>
      <c r="G1225" s="11" t="str">
        <f>_xlfn.XLOOKUP($A1225,PropertiesTbl[Property ID],PropertiesTbl[Property Name])</f>
        <v>Juniper Hollow</v>
      </c>
    </row>
    <row r="1226" spans="1:7" x14ac:dyDescent="0.25">
      <c r="A1226" s="10" t="str">
        <f>Revenue!A1227</f>
        <v>P0102</v>
      </c>
      <c r="B1226" s="10" t="str">
        <f>Revenue!B1227</f>
        <v>Feb</v>
      </c>
      <c r="C1226" s="11" t="str">
        <f t="shared" si="73"/>
        <v>P0102|Feb</v>
      </c>
      <c r="D1226" s="12">
        <f>Revenue!J1227</f>
        <v>2731.4670000000006</v>
      </c>
      <c r="E1226" s="13">
        <f>_xlfn.XLOOKUP($C1226,ExpensesTbl[Key],ExpensesTbl[Total Operating Expenses])</f>
        <v>799.60000000000025</v>
      </c>
      <c r="F1226" s="13">
        <f t="shared" si="74"/>
        <v>1931.8670000000002</v>
      </c>
      <c r="G1226" s="11" t="str">
        <f>_xlfn.XLOOKUP($A1226,PropertiesTbl[Property ID],PropertiesTbl[Property Name])</f>
        <v>Juniper Hollow</v>
      </c>
    </row>
    <row r="1227" spans="1:7" x14ac:dyDescent="0.25">
      <c r="A1227" s="10" t="str">
        <f>Revenue!A1228</f>
        <v>P0102</v>
      </c>
      <c r="B1227" s="10" t="str">
        <f>Revenue!B1228</f>
        <v>Mar</v>
      </c>
      <c r="C1227" s="11" t="str">
        <f t="shared" si="73"/>
        <v>P0102|Mar</v>
      </c>
      <c r="D1227" s="12">
        <f>Revenue!J1228</f>
        <v>2454.3767999999995</v>
      </c>
      <c r="E1227" s="13">
        <f>_xlfn.XLOOKUP($C1227,ExpensesTbl[Key],ExpensesTbl[Total Operating Expenses])</f>
        <v>781.11000000000024</v>
      </c>
      <c r="F1227" s="13">
        <f t="shared" si="74"/>
        <v>1673.2667999999994</v>
      </c>
      <c r="G1227" s="11" t="str">
        <f>_xlfn.XLOOKUP($A1227,PropertiesTbl[Property ID],PropertiesTbl[Property Name])</f>
        <v>Juniper Hollow</v>
      </c>
    </row>
    <row r="1228" spans="1:7" x14ac:dyDescent="0.25">
      <c r="A1228" s="10" t="str">
        <f>Revenue!A1229</f>
        <v>P0103</v>
      </c>
      <c r="B1228" s="10" t="str">
        <f>Revenue!B1229</f>
        <v>Apr</v>
      </c>
      <c r="C1228" s="11" t="str">
        <f t="shared" si="73"/>
        <v>P0103|Apr</v>
      </c>
      <c r="D1228" s="12">
        <f>Revenue!J1229</f>
        <v>1481.62</v>
      </c>
      <c r="E1228" s="13">
        <f>_xlfn.XLOOKUP($C1228,ExpensesTbl[Key],ExpensesTbl[Total Operating Expenses])</f>
        <v>769.54000000000042</v>
      </c>
      <c r="F1228" s="13">
        <f t="shared" si="74"/>
        <v>712.07999999999947</v>
      </c>
      <c r="G1228" s="11" t="str">
        <f>_xlfn.XLOOKUP($A1228,PropertiesTbl[Property ID],PropertiesTbl[Property Name])</f>
        <v>Trailside Hollow</v>
      </c>
    </row>
    <row r="1229" spans="1:7" x14ac:dyDescent="0.25">
      <c r="A1229" s="10" t="str">
        <f>Revenue!A1230</f>
        <v>P0103</v>
      </c>
      <c r="B1229" s="10" t="str">
        <f>Revenue!B1230</f>
        <v>May</v>
      </c>
      <c r="C1229" s="11" t="str">
        <f t="shared" si="73"/>
        <v>P0103|May</v>
      </c>
      <c r="D1229" s="12">
        <f>Revenue!J1230</f>
        <v>1754.6847</v>
      </c>
      <c r="E1229" s="13">
        <f>_xlfn.XLOOKUP($C1229,ExpensesTbl[Key],ExpensesTbl[Total Operating Expenses])</f>
        <v>1217.6599999999996</v>
      </c>
      <c r="F1229" s="13">
        <f t="shared" si="74"/>
        <v>537.02470000000039</v>
      </c>
      <c r="G1229" s="11" t="str">
        <f>_xlfn.XLOOKUP($A1229,PropertiesTbl[Property ID],PropertiesTbl[Property Name])</f>
        <v>Trailside Hollow</v>
      </c>
    </row>
    <row r="1230" spans="1:7" x14ac:dyDescent="0.25">
      <c r="A1230" s="10" t="str">
        <f>Revenue!A1231</f>
        <v>P0103</v>
      </c>
      <c r="B1230" s="10" t="str">
        <f>Revenue!B1231</f>
        <v>Jun</v>
      </c>
      <c r="C1230" s="11" t="str">
        <f t="shared" si="73"/>
        <v>P0103|Jun</v>
      </c>
      <c r="D1230" s="12">
        <f>Revenue!J1231</f>
        <v>2241.8865999999998</v>
      </c>
      <c r="E1230" s="13">
        <f>_xlfn.XLOOKUP($C1230,ExpensesTbl[Key],ExpensesTbl[Total Operating Expenses])</f>
        <v>1353.6699999999996</v>
      </c>
      <c r="F1230" s="13">
        <f t="shared" si="74"/>
        <v>888.2166000000002</v>
      </c>
      <c r="G1230" s="11" t="str">
        <f>_xlfn.XLOOKUP($A1230,PropertiesTbl[Property ID],PropertiesTbl[Property Name])</f>
        <v>Trailside Hollow</v>
      </c>
    </row>
    <row r="1231" spans="1:7" x14ac:dyDescent="0.25">
      <c r="A1231" s="10" t="str">
        <f>Revenue!A1232</f>
        <v>P0103</v>
      </c>
      <c r="B1231" s="10" t="str">
        <f>Revenue!B1232</f>
        <v>Jul</v>
      </c>
      <c r="C1231" s="11" t="str">
        <f t="shared" si="73"/>
        <v>P0103|Jul</v>
      </c>
      <c r="D1231" s="12">
        <f>Revenue!J1232</f>
        <v>2782.4110000000001</v>
      </c>
      <c r="E1231" s="13">
        <f>_xlfn.XLOOKUP($C1231,ExpensesTbl[Key],ExpensesTbl[Total Operating Expenses])</f>
        <v>2631.9400000000005</v>
      </c>
      <c r="F1231" s="13">
        <f t="shared" si="74"/>
        <v>150.47099999999955</v>
      </c>
      <c r="G1231" s="11" t="str">
        <f>_xlfn.XLOOKUP($A1231,PropertiesTbl[Property ID],PropertiesTbl[Property Name])</f>
        <v>Trailside Hollow</v>
      </c>
    </row>
    <row r="1232" spans="1:7" x14ac:dyDescent="0.25">
      <c r="A1232" s="10" t="str">
        <f>Revenue!A1233</f>
        <v>P0103</v>
      </c>
      <c r="B1232" s="10" t="str">
        <f>Revenue!B1233</f>
        <v>Aug</v>
      </c>
      <c r="C1232" s="11" t="str">
        <f t="shared" si="73"/>
        <v>P0103|Aug</v>
      </c>
      <c r="D1232" s="12">
        <f>Revenue!J1233</f>
        <v>2191.3398999999999</v>
      </c>
      <c r="E1232" s="13">
        <f>_xlfn.XLOOKUP($C1232,ExpensesTbl[Key],ExpensesTbl[Total Operating Expenses])</f>
        <v>2329.2200000000003</v>
      </c>
      <c r="F1232" s="13">
        <f t="shared" si="74"/>
        <v>-137.88010000000031</v>
      </c>
      <c r="G1232" s="11" t="str">
        <f>_xlfn.XLOOKUP($A1232,PropertiesTbl[Property ID],PropertiesTbl[Property Name])</f>
        <v>Trailside Hollow</v>
      </c>
    </row>
    <row r="1233" spans="1:7" x14ac:dyDescent="0.25">
      <c r="A1233" s="10" t="str">
        <f>Revenue!A1234</f>
        <v>P0103</v>
      </c>
      <c r="B1233" s="10" t="str">
        <f>Revenue!B1234</f>
        <v>Sep</v>
      </c>
      <c r="C1233" s="11" t="str">
        <f t="shared" si="73"/>
        <v>P0103|Sep</v>
      </c>
      <c r="D1233" s="12">
        <f>Revenue!J1234</f>
        <v>1827.3376999999998</v>
      </c>
      <c r="E1233" s="13">
        <f>_xlfn.XLOOKUP($C1233,ExpensesTbl[Key],ExpensesTbl[Total Operating Expenses])</f>
        <v>1154.7200000000003</v>
      </c>
      <c r="F1233" s="13">
        <f t="shared" si="74"/>
        <v>672.61769999999956</v>
      </c>
      <c r="G1233" s="11" t="str">
        <f>_xlfn.XLOOKUP($A1233,PropertiesTbl[Property ID],PropertiesTbl[Property Name])</f>
        <v>Trailside Hollow</v>
      </c>
    </row>
    <row r="1234" spans="1:7" x14ac:dyDescent="0.25">
      <c r="A1234" s="10" t="str">
        <f>Revenue!A1235</f>
        <v>P0103</v>
      </c>
      <c r="B1234" s="10" t="str">
        <f>Revenue!B1235</f>
        <v>Oct</v>
      </c>
      <c r="C1234" s="11" t="str">
        <f t="shared" si="73"/>
        <v>P0103|Oct</v>
      </c>
      <c r="D1234" s="12">
        <f>Revenue!J1235</f>
        <v>1551.8674000000001</v>
      </c>
      <c r="E1234" s="13">
        <f>_xlfn.XLOOKUP($C1234,ExpensesTbl[Key],ExpensesTbl[Total Operating Expenses])</f>
        <v>963.42999999999961</v>
      </c>
      <c r="F1234" s="13">
        <f t="shared" si="74"/>
        <v>588.43740000000048</v>
      </c>
      <c r="G1234" s="11" t="str">
        <f>_xlfn.XLOOKUP($A1234,PropertiesTbl[Property ID],PropertiesTbl[Property Name])</f>
        <v>Trailside Hollow</v>
      </c>
    </row>
    <row r="1235" spans="1:7" x14ac:dyDescent="0.25">
      <c r="A1235" s="10" t="str">
        <f>Revenue!A1236</f>
        <v>P0103</v>
      </c>
      <c r="B1235" s="10" t="str">
        <f>Revenue!B1236</f>
        <v>Nov</v>
      </c>
      <c r="C1235" s="11" t="str">
        <f t="shared" si="73"/>
        <v>P0103|Nov</v>
      </c>
      <c r="D1235" s="12">
        <f>Revenue!J1236</f>
        <v>2048.5963000000002</v>
      </c>
      <c r="E1235" s="13">
        <f>_xlfn.XLOOKUP($C1235,ExpensesTbl[Key],ExpensesTbl[Total Operating Expenses])</f>
        <v>980.78999999999974</v>
      </c>
      <c r="F1235" s="13">
        <f t="shared" si="74"/>
        <v>1067.8063000000004</v>
      </c>
      <c r="G1235" s="11" t="str">
        <f>_xlfn.XLOOKUP($A1235,PropertiesTbl[Property ID],PropertiesTbl[Property Name])</f>
        <v>Trailside Hollow</v>
      </c>
    </row>
    <row r="1236" spans="1:7" x14ac:dyDescent="0.25">
      <c r="A1236" s="10" t="str">
        <f>Revenue!A1237</f>
        <v>P0103</v>
      </c>
      <c r="B1236" s="10" t="str">
        <f>Revenue!B1237</f>
        <v>Dec</v>
      </c>
      <c r="C1236" s="11" t="str">
        <f t="shared" si="73"/>
        <v>P0103|Dec</v>
      </c>
      <c r="D1236" s="12">
        <f>Revenue!J1237</f>
        <v>6428.7524999999996</v>
      </c>
      <c r="E1236" s="13">
        <f>_xlfn.XLOOKUP($C1236,ExpensesTbl[Key],ExpensesTbl[Total Operating Expenses])</f>
        <v>1432.6800000000037</v>
      </c>
      <c r="F1236" s="13">
        <f t="shared" si="74"/>
        <v>4996.0724999999957</v>
      </c>
      <c r="G1236" s="11" t="str">
        <f>_xlfn.XLOOKUP($A1236,PropertiesTbl[Property ID],PropertiesTbl[Property Name])</f>
        <v>Trailside Hollow</v>
      </c>
    </row>
    <row r="1237" spans="1:7" x14ac:dyDescent="0.25">
      <c r="A1237" s="10" t="str">
        <f>Revenue!A1238</f>
        <v>P0103</v>
      </c>
      <c r="B1237" s="10" t="str">
        <f>Revenue!B1238</f>
        <v>Jan</v>
      </c>
      <c r="C1237" s="11" t="str">
        <f t="shared" si="73"/>
        <v>P0103|Jan</v>
      </c>
      <c r="D1237" s="12">
        <f>Revenue!J1238</f>
        <v>5843.1732000000002</v>
      </c>
      <c r="E1237" s="13">
        <f>_xlfn.XLOOKUP($C1237,ExpensesTbl[Key],ExpensesTbl[Total Operating Expenses])</f>
        <v>1443.2499999999989</v>
      </c>
      <c r="F1237" s="13">
        <f t="shared" si="74"/>
        <v>4399.9232000000011</v>
      </c>
      <c r="G1237" s="11" t="str">
        <f>_xlfn.XLOOKUP($A1237,PropertiesTbl[Property ID],PropertiesTbl[Property Name])</f>
        <v>Trailside Hollow</v>
      </c>
    </row>
    <row r="1238" spans="1:7" x14ac:dyDescent="0.25">
      <c r="A1238" s="10" t="str">
        <f>Revenue!A1239</f>
        <v>P0103</v>
      </c>
      <c r="B1238" s="10" t="str">
        <f>Revenue!B1239</f>
        <v>Feb</v>
      </c>
      <c r="C1238" s="11" t="str">
        <f t="shared" si="73"/>
        <v>P0103|Feb</v>
      </c>
      <c r="D1238" s="12">
        <f>Revenue!J1239</f>
        <v>4697.5240000000003</v>
      </c>
      <c r="E1238" s="13">
        <f>_xlfn.XLOOKUP($C1238,ExpensesTbl[Key],ExpensesTbl[Total Operating Expenses])</f>
        <v>1331.2900000000004</v>
      </c>
      <c r="F1238" s="13">
        <f t="shared" si="74"/>
        <v>3366.2339999999999</v>
      </c>
      <c r="G1238" s="11" t="str">
        <f>_xlfn.XLOOKUP($A1238,PropertiesTbl[Property ID],PropertiesTbl[Property Name])</f>
        <v>Trailside Hollow</v>
      </c>
    </row>
    <row r="1239" spans="1:7" x14ac:dyDescent="0.25">
      <c r="A1239" s="10" t="str">
        <f>Revenue!A1240</f>
        <v>P0103</v>
      </c>
      <c r="B1239" s="10" t="str">
        <f>Revenue!B1240</f>
        <v>Mar</v>
      </c>
      <c r="C1239" s="11" t="str">
        <f t="shared" si="73"/>
        <v>P0103|Mar</v>
      </c>
      <c r="D1239" s="12">
        <f>Revenue!J1240</f>
        <v>3956.6849000000002</v>
      </c>
      <c r="E1239" s="13">
        <f>_xlfn.XLOOKUP($C1239,ExpensesTbl[Key],ExpensesTbl[Total Operating Expenses])</f>
        <v>1166.5699999999997</v>
      </c>
      <c r="F1239" s="13">
        <f t="shared" si="74"/>
        <v>2790.1149000000005</v>
      </c>
      <c r="G1239" s="11" t="str">
        <f>_xlfn.XLOOKUP($A1239,PropertiesTbl[Property ID],PropertiesTbl[Property Name])</f>
        <v>Trailside Hollow</v>
      </c>
    </row>
    <row r="1240" spans="1:7" x14ac:dyDescent="0.25">
      <c r="A1240" s="10" t="str">
        <f>Revenue!A1241</f>
        <v>P0104</v>
      </c>
      <c r="B1240" s="10" t="str">
        <f>Revenue!B1241</f>
        <v>Apr</v>
      </c>
      <c r="C1240" s="11" t="str">
        <f t="shared" si="73"/>
        <v>P0104|Apr</v>
      </c>
      <c r="D1240" s="12">
        <f>Revenue!J1241</f>
        <v>1217.9304</v>
      </c>
      <c r="E1240" s="13">
        <f>_xlfn.XLOOKUP($C1240,ExpensesTbl[Key],ExpensesTbl[Total Operating Expenses])</f>
        <v>640.66000000000031</v>
      </c>
      <c r="F1240" s="13">
        <f t="shared" si="74"/>
        <v>577.27039999999965</v>
      </c>
      <c r="G1240" s="11" t="str">
        <f>_xlfn.XLOOKUP($A1240,PropertiesTbl[Property ID],PropertiesTbl[Property Name])</f>
        <v>Boulder Getaway</v>
      </c>
    </row>
    <row r="1241" spans="1:7" x14ac:dyDescent="0.25">
      <c r="A1241" s="10" t="str">
        <f>Revenue!A1242</f>
        <v>P0104</v>
      </c>
      <c r="B1241" s="10" t="str">
        <f>Revenue!B1242</f>
        <v>May</v>
      </c>
      <c r="C1241" s="11" t="str">
        <f t="shared" si="73"/>
        <v>P0104|May</v>
      </c>
      <c r="D1241" s="12">
        <f>Revenue!J1242</f>
        <v>1211.8194000000001</v>
      </c>
      <c r="E1241" s="13">
        <f>_xlfn.XLOOKUP($C1241,ExpensesTbl[Key],ExpensesTbl[Total Operating Expenses])</f>
        <v>963.5999999999998</v>
      </c>
      <c r="F1241" s="13">
        <f t="shared" si="74"/>
        <v>248.21940000000029</v>
      </c>
      <c r="G1241" s="11" t="str">
        <f>_xlfn.XLOOKUP($A1241,PropertiesTbl[Property ID],PropertiesTbl[Property Name])</f>
        <v>Boulder Getaway</v>
      </c>
    </row>
    <row r="1242" spans="1:7" x14ac:dyDescent="0.25">
      <c r="A1242" s="10" t="str">
        <f>Revenue!A1243</f>
        <v>P0104</v>
      </c>
      <c r="B1242" s="10" t="str">
        <f>Revenue!B1243</f>
        <v>Jun</v>
      </c>
      <c r="C1242" s="11" t="str">
        <f t="shared" si="73"/>
        <v>P0104|Jun</v>
      </c>
      <c r="D1242" s="12">
        <f>Revenue!J1243</f>
        <v>1598.7136</v>
      </c>
      <c r="E1242" s="13">
        <f>_xlfn.XLOOKUP($C1242,ExpensesTbl[Key],ExpensesTbl[Total Operating Expenses])</f>
        <v>1051.6099999999997</v>
      </c>
      <c r="F1242" s="13">
        <f t="shared" si="74"/>
        <v>547.10360000000037</v>
      </c>
      <c r="G1242" s="11" t="str">
        <f>_xlfn.XLOOKUP($A1242,PropertiesTbl[Property ID],PropertiesTbl[Property Name])</f>
        <v>Boulder Getaway</v>
      </c>
    </row>
    <row r="1243" spans="1:7" x14ac:dyDescent="0.25">
      <c r="A1243" s="10" t="str">
        <f>Revenue!A1244</f>
        <v>P0104</v>
      </c>
      <c r="B1243" s="10" t="str">
        <f>Revenue!B1244</f>
        <v>Jul</v>
      </c>
      <c r="C1243" s="11" t="str">
        <f t="shared" si="73"/>
        <v>P0104|Jul</v>
      </c>
      <c r="D1243" s="12">
        <f>Revenue!J1244</f>
        <v>2082.9278999999997</v>
      </c>
      <c r="E1243" s="13">
        <f>_xlfn.XLOOKUP($C1243,ExpensesTbl[Key],ExpensesTbl[Total Operating Expenses])</f>
        <v>1908.8600000000001</v>
      </c>
      <c r="F1243" s="13">
        <f t="shared" si="74"/>
        <v>174.06789999999955</v>
      </c>
      <c r="G1243" s="11" t="str">
        <f>_xlfn.XLOOKUP($A1243,PropertiesTbl[Property ID],PropertiesTbl[Property Name])</f>
        <v>Boulder Getaway</v>
      </c>
    </row>
    <row r="1244" spans="1:7" x14ac:dyDescent="0.25">
      <c r="A1244" s="10" t="str">
        <f>Revenue!A1245</f>
        <v>P0104</v>
      </c>
      <c r="B1244" s="10" t="str">
        <f>Revenue!B1245</f>
        <v>Aug</v>
      </c>
      <c r="C1244" s="11" t="str">
        <f t="shared" si="73"/>
        <v>P0104|Aug</v>
      </c>
      <c r="D1244" s="12">
        <f>Revenue!J1245</f>
        <v>1649.2311999999999</v>
      </c>
      <c r="E1244" s="13">
        <f>_xlfn.XLOOKUP($C1244,ExpensesTbl[Key],ExpensesTbl[Total Operating Expenses])</f>
        <v>1795.0200000000002</v>
      </c>
      <c r="F1244" s="13">
        <f t="shared" si="74"/>
        <v>-145.78880000000026</v>
      </c>
      <c r="G1244" s="11" t="str">
        <f>_xlfn.XLOOKUP($A1244,PropertiesTbl[Property ID],PropertiesTbl[Property Name])</f>
        <v>Boulder Getaway</v>
      </c>
    </row>
    <row r="1245" spans="1:7" x14ac:dyDescent="0.25">
      <c r="A1245" s="10" t="str">
        <f>Revenue!A1246</f>
        <v>P0104</v>
      </c>
      <c r="B1245" s="10" t="str">
        <f>Revenue!B1246</f>
        <v>Sep</v>
      </c>
      <c r="C1245" s="11" t="str">
        <f t="shared" si="73"/>
        <v>P0104|Sep</v>
      </c>
      <c r="D1245" s="12">
        <f>Revenue!J1246</f>
        <v>1275.2574</v>
      </c>
      <c r="E1245" s="13">
        <f>_xlfn.XLOOKUP($C1245,ExpensesTbl[Key],ExpensesTbl[Total Operating Expenses])</f>
        <v>840.55999999999972</v>
      </c>
      <c r="F1245" s="13">
        <f t="shared" si="74"/>
        <v>434.69740000000024</v>
      </c>
      <c r="G1245" s="11" t="str">
        <f>_xlfn.XLOOKUP($A1245,PropertiesTbl[Property ID],PropertiesTbl[Property Name])</f>
        <v>Boulder Getaway</v>
      </c>
    </row>
    <row r="1246" spans="1:7" x14ac:dyDescent="0.25">
      <c r="A1246" s="10" t="str">
        <f>Revenue!A1247</f>
        <v>P0104</v>
      </c>
      <c r="B1246" s="10" t="str">
        <f>Revenue!B1247</f>
        <v>Oct</v>
      </c>
      <c r="C1246" s="11" t="str">
        <f t="shared" si="73"/>
        <v>P0104|Oct</v>
      </c>
      <c r="D1246" s="12">
        <f>Revenue!J1247</f>
        <v>1099.28</v>
      </c>
      <c r="E1246" s="13">
        <f>_xlfn.XLOOKUP($C1246,ExpensesTbl[Key],ExpensesTbl[Total Operating Expenses])</f>
        <v>766.69000000000028</v>
      </c>
      <c r="F1246" s="13">
        <f t="shared" si="74"/>
        <v>332.58999999999969</v>
      </c>
      <c r="G1246" s="11" t="str">
        <f>_xlfn.XLOOKUP($A1246,PropertiesTbl[Property ID],PropertiesTbl[Property Name])</f>
        <v>Boulder Getaway</v>
      </c>
    </row>
    <row r="1247" spans="1:7" x14ac:dyDescent="0.25">
      <c r="A1247" s="10" t="str">
        <f>Revenue!A1248</f>
        <v>P0104</v>
      </c>
      <c r="B1247" s="10" t="str">
        <f>Revenue!B1248</f>
        <v>Nov</v>
      </c>
      <c r="C1247" s="11" t="str">
        <f t="shared" si="73"/>
        <v>P0104|Nov</v>
      </c>
      <c r="D1247" s="12">
        <f>Revenue!J1248</f>
        <v>1304.5902000000001</v>
      </c>
      <c r="E1247" s="13">
        <f>_xlfn.XLOOKUP($C1247,ExpensesTbl[Key],ExpensesTbl[Total Operating Expenses])</f>
        <v>703.58000000000027</v>
      </c>
      <c r="F1247" s="13">
        <f t="shared" si="74"/>
        <v>601.01019999999983</v>
      </c>
      <c r="G1247" s="11" t="str">
        <f>_xlfn.XLOOKUP($A1247,PropertiesTbl[Property ID],PropertiesTbl[Property Name])</f>
        <v>Boulder Getaway</v>
      </c>
    </row>
    <row r="1248" spans="1:7" x14ac:dyDescent="0.25">
      <c r="A1248" s="10" t="str">
        <f>Revenue!A1249</f>
        <v>P0104</v>
      </c>
      <c r="B1248" s="10" t="str">
        <f>Revenue!B1249</f>
        <v>Dec</v>
      </c>
      <c r="C1248" s="11" t="str">
        <f t="shared" si="73"/>
        <v>P0104|Dec</v>
      </c>
      <c r="D1248" s="12">
        <f>Revenue!J1249</f>
        <v>4380.4189999999999</v>
      </c>
      <c r="E1248" s="13">
        <f>_xlfn.XLOOKUP($C1248,ExpensesTbl[Key],ExpensesTbl[Total Operating Expenses])</f>
        <v>1077.6500000000001</v>
      </c>
      <c r="F1248" s="13">
        <f t="shared" si="74"/>
        <v>3302.7689999999998</v>
      </c>
      <c r="G1248" s="11" t="str">
        <f>_xlfn.XLOOKUP($A1248,PropertiesTbl[Property ID],PropertiesTbl[Property Name])</f>
        <v>Boulder Getaway</v>
      </c>
    </row>
    <row r="1249" spans="1:7" x14ac:dyDescent="0.25">
      <c r="A1249" s="10" t="str">
        <f>Revenue!A1250</f>
        <v>P0104</v>
      </c>
      <c r="B1249" s="10" t="str">
        <f>Revenue!B1250</f>
        <v>Jan</v>
      </c>
      <c r="C1249" s="11" t="str">
        <f t="shared" si="73"/>
        <v>P0104|Jan</v>
      </c>
      <c r="D1249" s="12">
        <f>Revenue!J1250</f>
        <v>4543.9706999999999</v>
      </c>
      <c r="E1249" s="13">
        <f>_xlfn.XLOOKUP($C1249,ExpensesTbl[Key],ExpensesTbl[Total Operating Expenses])</f>
        <v>1089.07</v>
      </c>
      <c r="F1249" s="13">
        <f t="shared" si="74"/>
        <v>3454.9007000000001</v>
      </c>
      <c r="G1249" s="11" t="str">
        <f>_xlfn.XLOOKUP($A1249,PropertiesTbl[Property ID],PropertiesTbl[Property Name])</f>
        <v>Boulder Getaway</v>
      </c>
    </row>
    <row r="1250" spans="1:7" x14ac:dyDescent="0.25">
      <c r="A1250" s="10" t="str">
        <f>Revenue!A1251</f>
        <v>P0104</v>
      </c>
      <c r="B1250" s="10" t="str">
        <f>Revenue!B1251</f>
        <v>Feb</v>
      </c>
      <c r="C1250" s="11" t="str">
        <f t="shared" si="73"/>
        <v>P0104|Feb</v>
      </c>
      <c r="D1250" s="12">
        <f>Revenue!J1251</f>
        <v>3125.6860000000001</v>
      </c>
      <c r="E1250" s="13">
        <f>_xlfn.XLOOKUP($C1250,ExpensesTbl[Key],ExpensesTbl[Total Operating Expenses])</f>
        <v>1216.7100000000003</v>
      </c>
      <c r="F1250" s="13">
        <f t="shared" si="74"/>
        <v>1908.9759999999999</v>
      </c>
      <c r="G1250" s="11" t="str">
        <f>_xlfn.XLOOKUP($A1250,PropertiesTbl[Property ID],PropertiesTbl[Property Name])</f>
        <v>Boulder Getaway</v>
      </c>
    </row>
    <row r="1251" spans="1:7" x14ac:dyDescent="0.25">
      <c r="A1251" s="10" t="str">
        <f>Revenue!A1252</f>
        <v>P0104</v>
      </c>
      <c r="B1251" s="10" t="str">
        <f>Revenue!B1252</f>
        <v>Mar</v>
      </c>
      <c r="C1251" s="11" t="str">
        <f t="shared" si="73"/>
        <v>P0104|Mar</v>
      </c>
      <c r="D1251" s="12">
        <f>Revenue!J1252</f>
        <v>3248.8274999999999</v>
      </c>
      <c r="E1251" s="13">
        <f>_xlfn.XLOOKUP($C1251,ExpensesTbl[Key],ExpensesTbl[Total Operating Expenses])</f>
        <v>967.88000000000034</v>
      </c>
      <c r="F1251" s="13">
        <f t="shared" si="74"/>
        <v>2280.9474999999993</v>
      </c>
      <c r="G1251" s="11" t="str">
        <f>_xlfn.XLOOKUP($A1251,PropertiesTbl[Property ID],PropertiesTbl[Property Name])</f>
        <v>Boulder Getaway</v>
      </c>
    </row>
    <row r="1252" spans="1:7" x14ac:dyDescent="0.25">
      <c r="A1252" s="10" t="str">
        <f>Revenue!A1253</f>
        <v>P0105</v>
      </c>
      <c r="B1252" s="10" t="str">
        <f>Revenue!B1253</f>
        <v>Apr</v>
      </c>
      <c r="C1252" s="11" t="str">
        <f t="shared" si="73"/>
        <v>P0105|Apr</v>
      </c>
      <c r="D1252" s="12">
        <f>Revenue!J1253</f>
        <v>980.50349999999992</v>
      </c>
      <c r="E1252" s="13">
        <f>_xlfn.XLOOKUP($C1252,ExpensesTbl[Key],ExpensesTbl[Total Operating Expenses])</f>
        <v>644.15000000000009</v>
      </c>
      <c r="F1252" s="13">
        <f t="shared" si="74"/>
        <v>336.35349999999983</v>
      </c>
      <c r="G1252" s="11" t="str">
        <f>_xlfn.XLOOKUP($A1252,PropertiesTbl[Property ID],PropertiesTbl[Property Name])</f>
        <v>Alpine Hideaway</v>
      </c>
    </row>
    <row r="1253" spans="1:7" x14ac:dyDescent="0.25">
      <c r="A1253" s="10" t="str">
        <f>Revenue!A1254</f>
        <v>P0105</v>
      </c>
      <c r="B1253" s="10" t="str">
        <f>Revenue!B1254</f>
        <v>May</v>
      </c>
      <c r="C1253" s="11" t="str">
        <f t="shared" si="73"/>
        <v>P0105|May</v>
      </c>
      <c r="D1253" s="12">
        <f>Revenue!J1254</f>
        <v>1085.8939999999998</v>
      </c>
      <c r="E1253" s="13">
        <f>_xlfn.XLOOKUP($C1253,ExpensesTbl[Key],ExpensesTbl[Total Operating Expenses])</f>
        <v>978.18000000000018</v>
      </c>
      <c r="F1253" s="13">
        <f t="shared" si="74"/>
        <v>107.7139999999996</v>
      </c>
      <c r="G1253" s="11" t="str">
        <f>_xlfn.XLOOKUP($A1253,PropertiesTbl[Property ID],PropertiesTbl[Property Name])</f>
        <v>Alpine Hideaway</v>
      </c>
    </row>
    <row r="1254" spans="1:7" x14ac:dyDescent="0.25">
      <c r="A1254" s="10" t="str">
        <f>Revenue!A1255</f>
        <v>P0105</v>
      </c>
      <c r="B1254" s="10" t="str">
        <f>Revenue!B1255</f>
        <v>Jun</v>
      </c>
      <c r="C1254" s="11" t="str">
        <f t="shared" si="73"/>
        <v>P0105|Jun</v>
      </c>
      <c r="D1254" s="12">
        <f>Revenue!J1255</f>
        <v>1201.9835999999998</v>
      </c>
      <c r="E1254" s="13">
        <f>_xlfn.XLOOKUP($C1254,ExpensesTbl[Key],ExpensesTbl[Total Operating Expenses])</f>
        <v>1053.1799999999998</v>
      </c>
      <c r="F1254" s="13">
        <f t="shared" si="74"/>
        <v>148.80359999999996</v>
      </c>
      <c r="G1254" s="11" t="str">
        <f>_xlfn.XLOOKUP($A1254,PropertiesTbl[Property ID],PropertiesTbl[Property Name])</f>
        <v>Alpine Hideaway</v>
      </c>
    </row>
    <row r="1255" spans="1:7" x14ac:dyDescent="0.25">
      <c r="A1255" s="10" t="str">
        <f>Revenue!A1256</f>
        <v>P0105</v>
      </c>
      <c r="B1255" s="10" t="str">
        <f>Revenue!B1256</f>
        <v>Jul</v>
      </c>
      <c r="C1255" s="11" t="str">
        <f t="shared" si="73"/>
        <v>P0105|Jul</v>
      </c>
      <c r="D1255" s="12">
        <f>Revenue!J1256</f>
        <v>1834.4721</v>
      </c>
      <c r="E1255" s="13">
        <f>_xlfn.XLOOKUP($C1255,ExpensesTbl[Key],ExpensesTbl[Total Operating Expenses])</f>
        <v>1911.1900000000003</v>
      </c>
      <c r="F1255" s="13">
        <f t="shared" si="74"/>
        <v>-76.717900000000327</v>
      </c>
      <c r="G1255" s="11" t="str">
        <f>_xlfn.XLOOKUP($A1255,PropertiesTbl[Property ID],PropertiesTbl[Property Name])</f>
        <v>Alpine Hideaway</v>
      </c>
    </row>
    <row r="1256" spans="1:7" x14ac:dyDescent="0.25">
      <c r="A1256" s="10" t="str">
        <f>Revenue!A1257</f>
        <v>P0105</v>
      </c>
      <c r="B1256" s="10" t="str">
        <f>Revenue!B1257</f>
        <v>Aug</v>
      </c>
      <c r="C1256" s="11" t="str">
        <f t="shared" si="73"/>
        <v>P0105|Aug</v>
      </c>
      <c r="D1256" s="12">
        <f>Revenue!J1257</f>
        <v>1678.952</v>
      </c>
      <c r="E1256" s="13">
        <f>_xlfn.XLOOKUP($C1256,ExpensesTbl[Key],ExpensesTbl[Total Operating Expenses])</f>
        <v>1817.35</v>
      </c>
      <c r="F1256" s="13">
        <f t="shared" si="74"/>
        <v>-138.39799999999991</v>
      </c>
      <c r="G1256" s="11" t="str">
        <f>_xlfn.XLOOKUP($A1256,PropertiesTbl[Property ID],PropertiesTbl[Property Name])</f>
        <v>Alpine Hideaway</v>
      </c>
    </row>
    <row r="1257" spans="1:7" x14ac:dyDescent="0.25">
      <c r="A1257" s="10" t="str">
        <f>Revenue!A1258</f>
        <v>P0105</v>
      </c>
      <c r="B1257" s="10" t="str">
        <f>Revenue!B1258</f>
        <v>Sep</v>
      </c>
      <c r="C1257" s="11" t="str">
        <f t="shared" si="73"/>
        <v>P0105|Sep</v>
      </c>
      <c r="D1257" s="12">
        <f>Revenue!J1258</f>
        <v>1224.5069999999998</v>
      </c>
      <c r="E1257" s="13">
        <f>_xlfn.XLOOKUP($C1257,ExpensesTbl[Key],ExpensesTbl[Total Operating Expenses])</f>
        <v>824.25000000000045</v>
      </c>
      <c r="F1257" s="13">
        <f t="shared" si="74"/>
        <v>400.25699999999938</v>
      </c>
      <c r="G1257" s="11" t="str">
        <f>_xlfn.XLOOKUP($A1257,PropertiesTbl[Property ID],PropertiesTbl[Property Name])</f>
        <v>Alpine Hideaway</v>
      </c>
    </row>
    <row r="1258" spans="1:7" x14ac:dyDescent="0.25">
      <c r="A1258" s="10" t="str">
        <f>Revenue!A1259</f>
        <v>P0105</v>
      </c>
      <c r="B1258" s="10" t="str">
        <f>Revenue!B1259</f>
        <v>Oct</v>
      </c>
      <c r="C1258" s="11" t="str">
        <f t="shared" si="73"/>
        <v>P0105|Oct</v>
      </c>
      <c r="D1258" s="12">
        <f>Revenue!J1259</f>
        <v>999.03049999999996</v>
      </c>
      <c r="E1258" s="13">
        <f>_xlfn.XLOOKUP($C1258,ExpensesTbl[Key],ExpensesTbl[Total Operating Expenses])</f>
        <v>760.17999999999961</v>
      </c>
      <c r="F1258" s="13">
        <f t="shared" si="74"/>
        <v>238.85050000000035</v>
      </c>
      <c r="G1258" s="11" t="str">
        <f>_xlfn.XLOOKUP($A1258,PropertiesTbl[Property ID],PropertiesTbl[Property Name])</f>
        <v>Alpine Hideaway</v>
      </c>
    </row>
    <row r="1259" spans="1:7" x14ac:dyDescent="0.25">
      <c r="A1259" s="10" t="str">
        <f>Revenue!A1260</f>
        <v>P0105</v>
      </c>
      <c r="B1259" s="10" t="str">
        <f>Revenue!B1260</f>
        <v>Nov</v>
      </c>
      <c r="C1259" s="11" t="str">
        <f t="shared" si="73"/>
        <v>P0105|Nov</v>
      </c>
      <c r="D1259" s="12">
        <f>Revenue!J1260</f>
        <v>1229.6867999999999</v>
      </c>
      <c r="E1259" s="13">
        <f>_xlfn.XLOOKUP($C1259,ExpensesTbl[Key],ExpensesTbl[Total Operating Expenses])</f>
        <v>709.85999999999967</v>
      </c>
      <c r="F1259" s="13">
        <f t="shared" si="74"/>
        <v>519.82680000000028</v>
      </c>
      <c r="G1259" s="11" t="str">
        <f>_xlfn.XLOOKUP($A1259,PropertiesTbl[Property ID],PropertiesTbl[Property Name])</f>
        <v>Alpine Hideaway</v>
      </c>
    </row>
    <row r="1260" spans="1:7" x14ac:dyDescent="0.25">
      <c r="A1260" s="10" t="str">
        <f>Revenue!A1261</f>
        <v>P0105</v>
      </c>
      <c r="B1260" s="10" t="str">
        <f>Revenue!B1261</f>
        <v>Dec</v>
      </c>
      <c r="C1260" s="11" t="str">
        <f t="shared" si="73"/>
        <v>P0105|Dec</v>
      </c>
      <c r="D1260" s="12">
        <f>Revenue!J1261</f>
        <v>4698.5976000000001</v>
      </c>
      <c r="E1260" s="13">
        <f>_xlfn.XLOOKUP($C1260,ExpensesTbl[Key],ExpensesTbl[Total Operating Expenses])</f>
        <v>1188.0400000000004</v>
      </c>
      <c r="F1260" s="13">
        <f t="shared" si="74"/>
        <v>3510.5575999999996</v>
      </c>
      <c r="G1260" s="11" t="str">
        <f>_xlfn.XLOOKUP($A1260,PropertiesTbl[Property ID],PropertiesTbl[Property Name])</f>
        <v>Alpine Hideaway</v>
      </c>
    </row>
    <row r="1261" spans="1:7" x14ac:dyDescent="0.25">
      <c r="A1261" s="10" t="str">
        <f>Revenue!A1262</f>
        <v>P0105</v>
      </c>
      <c r="B1261" s="10" t="str">
        <f>Revenue!B1262</f>
        <v>Jan</v>
      </c>
      <c r="C1261" s="11" t="str">
        <f t="shared" si="73"/>
        <v>P0105|Jan</v>
      </c>
      <c r="D1261" s="12">
        <f>Revenue!J1262</f>
        <v>3361.3960000000002</v>
      </c>
      <c r="E1261" s="13">
        <f>_xlfn.XLOOKUP($C1261,ExpensesTbl[Key],ExpensesTbl[Total Operating Expenses])</f>
        <v>968.9900000000008</v>
      </c>
      <c r="F1261" s="13">
        <f t="shared" si="74"/>
        <v>2392.4059999999995</v>
      </c>
      <c r="G1261" s="11" t="str">
        <f>_xlfn.XLOOKUP($A1261,PropertiesTbl[Property ID],PropertiesTbl[Property Name])</f>
        <v>Alpine Hideaway</v>
      </c>
    </row>
    <row r="1262" spans="1:7" x14ac:dyDescent="0.25">
      <c r="A1262" s="10" t="str">
        <f>Revenue!A1263</f>
        <v>P0105</v>
      </c>
      <c r="B1262" s="10" t="str">
        <f>Revenue!B1263</f>
        <v>Feb</v>
      </c>
      <c r="C1262" s="11" t="str">
        <f t="shared" si="73"/>
        <v>P0105|Feb</v>
      </c>
      <c r="D1262" s="12">
        <f>Revenue!J1263</f>
        <v>3240.5048999999999</v>
      </c>
      <c r="E1262" s="13">
        <f>_xlfn.XLOOKUP($C1262,ExpensesTbl[Key],ExpensesTbl[Total Operating Expenses])</f>
        <v>974.12000000000057</v>
      </c>
      <c r="F1262" s="13">
        <f t="shared" si="74"/>
        <v>2266.3848999999991</v>
      </c>
      <c r="G1262" s="11" t="str">
        <f>_xlfn.XLOOKUP($A1262,PropertiesTbl[Property ID],PropertiesTbl[Property Name])</f>
        <v>Alpine Hideaway</v>
      </c>
    </row>
    <row r="1263" spans="1:7" x14ac:dyDescent="0.25">
      <c r="A1263" s="10" t="str">
        <f>Revenue!A1264</f>
        <v>P0105</v>
      </c>
      <c r="B1263" s="10" t="str">
        <f>Revenue!B1264</f>
        <v>Mar</v>
      </c>
      <c r="C1263" s="11" t="str">
        <f t="shared" si="73"/>
        <v>P0105|Mar</v>
      </c>
      <c r="D1263" s="12">
        <f>Revenue!J1264</f>
        <v>2003.8624</v>
      </c>
      <c r="E1263" s="13">
        <f>_xlfn.XLOOKUP($C1263,ExpensesTbl[Key],ExpensesTbl[Total Operating Expenses])</f>
        <v>859.71000000000015</v>
      </c>
      <c r="F1263" s="13">
        <f t="shared" si="74"/>
        <v>1144.1523999999999</v>
      </c>
      <c r="G1263" s="11" t="str">
        <f>_xlfn.XLOOKUP($A1263,PropertiesTbl[Property ID],PropertiesTbl[Property Name])</f>
        <v>Alpine Hideaway</v>
      </c>
    </row>
    <row r="1264" spans="1:7" x14ac:dyDescent="0.25">
      <c r="A1264" s="10" t="str">
        <f>Revenue!A1265</f>
        <v>P0106</v>
      </c>
      <c r="B1264" s="10" t="str">
        <f>Revenue!B1265</f>
        <v>Apr</v>
      </c>
      <c r="C1264" s="11" t="str">
        <f t="shared" si="73"/>
        <v>P0106|Apr</v>
      </c>
      <c r="D1264" s="12">
        <f>Revenue!J1265</f>
        <v>1485.8103999999998</v>
      </c>
      <c r="E1264" s="13">
        <f>_xlfn.XLOOKUP($C1264,ExpensesTbl[Key],ExpensesTbl[Total Operating Expenses])</f>
        <v>775.58999999999958</v>
      </c>
      <c r="F1264" s="13">
        <f t="shared" si="74"/>
        <v>710.22040000000027</v>
      </c>
      <c r="G1264" s="11" t="str">
        <f>_xlfn.XLOOKUP($A1264,PropertiesTbl[Property ID],PropertiesTbl[Property Name])</f>
        <v>Starlight Cottage</v>
      </c>
    </row>
    <row r="1265" spans="1:7" x14ac:dyDescent="0.25">
      <c r="A1265" s="10" t="str">
        <f>Revenue!A1266</f>
        <v>P0106</v>
      </c>
      <c r="B1265" s="10" t="str">
        <f>Revenue!B1266</f>
        <v>May</v>
      </c>
      <c r="C1265" s="11" t="str">
        <f t="shared" si="73"/>
        <v>P0106|May</v>
      </c>
      <c r="D1265" s="12">
        <f>Revenue!J1266</f>
        <v>1833.1771000000001</v>
      </c>
      <c r="E1265" s="13">
        <f>_xlfn.XLOOKUP($C1265,ExpensesTbl[Key],ExpensesTbl[Total Operating Expenses])</f>
        <v>1185.0700000000002</v>
      </c>
      <c r="F1265" s="13">
        <f t="shared" si="74"/>
        <v>648.10709999999995</v>
      </c>
      <c r="G1265" s="11" t="str">
        <f>_xlfn.XLOOKUP($A1265,PropertiesTbl[Property ID],PropertiesTbl[Property Name])</f>
        <v>Starlight Cottage</v>
      </c>
    </row>
    <row r="1266" spans="1:7" x14ac:dyDescent="0.25">
      <c r="A1266" s="10" t="str">
        <f>Revenue!A1267</f>
        <v>P0106</v>
      </c>
      <c r="B1266" s="10" t="str">
        <f>Revenue!B1267</f>
        <v>Jun</v>
      </c>
      <c r="C1266" s="11" t="str">
        <f t="shared" si="73"/>
        <v>P0106|Jun</v>
      </c>
      <c r="D1266" s="12">
        <f>Revenue!J1267</f>
        <v>2118.8712</v>
      </c>
      <c r="E1266" s="13">
        <f>_xlfn.XLOOKUP($C1266,ExpensesTbl[Key],ExpensesTbl[Total Operating Expenses])</f>
        <v>1349.6000000000004</v>
      </c>
      <c r="F1266" s="13">
        <f t="shared" si="74"/>
        <v>769.27119999999968</v>
      </c>
      <c r="G1266" s="11" t="str">
        <f>_xlfn.XLOOKUP($A1266,PropertiesTbl[Property ID],PropertiesTbl[Property Name])</f>
        <v>Starlight Cottage</v>
      </c>
    </row>
    <row r="1267" spans="1:7" x14ac:dyDescent="0.25">
      <c r="A1267" s="10" t="str">
        <f>Revenue!A1268</f>
        <v>P0106</v>
      </c>
      <c r="B1267" s="10" t="str">
        <f>Revenue!B1268</f>
        <v>Jul</v>
      </c>
      <c r="C1267" s="11" t="str">
        <f t="shared" si="73"/>
        <v>P0106|Jul</v>
      </c>
      <c r="D1267" s="12">
        <f>Revenue!J1268</f>
        <v>2958.2719999999999</v>
      </c>
      <c r="E1267" s="13">
        <f>_xlfn.XLOOKUP($C1267,ExpensesTbl[Key],ExpensesTbl[Total Operating Expenses])</f>
        <v>2609.87</v>
      </c>
      <c r="F1267" s="13">
        <f t="shared" si="74"/>
        <v>348.40200000000004</v>
      </c>
      <c r="G1267" s="11" t="str">
        <f>_xlfn.XLOOKUP($A1267,PropertiesTbl[Property ID],PropertiesTbl[Property Name])</f>
        <v>Starlight Cottage</v>
      </c>
    </row>
    <row r="1268" spans="1:7" x14ac:dyDescent="0.25">
      <c r="A1268" s="10" t="str">
        <f>Revenue!A1269</f>
        <v>P0106</v>
      </c>
      <c r="B1268" s="10" t="str">
        <f>Revenue!B1269</f>
        <v>Aug</v>
      </c>
      <c r="C1268" s="11" t="str">
        <f t="shared" si="73"/>
        <v>P0106|Aug</v>
      </c>
      <c r="D1268" s="12">
        <f>Revenue!J1269</f>
        <v>2381.9157999999998</v>
      </c>
      <c r="E1268" s="13">
        <f>_xlfn.XLOOKUP($C1268,ExpensesTbl[Key],ExpensesTbl[Total Operating Expenses])</f>
        <v>2345.86</v>
      </c>
      <c r="F1268" s="13">
        <f t="shared" si="74"/>
        <v>36.055799999999635</v>
      </c>
      <c r="G1268" s="11" t="str">
        <f>_xlfn.XLOOKUP($A1268,PropertiesTbl[Property ID],PropertiesTbl[Property Name])</f>
        <v>Starlight Cottage</v>
      </c>
    </row>
    <row r="1269" spans="1:7" x14ac:dyDescent="0.25">
      <c r="A1269" s="10" t="str">
        <f>Revenue!A1270</f>
        <v>P0106</v>
      </c>
      <c r="B1269" s="10" t="str">
        <f>Revenue!B1270</f>
        <v>Sep</v>
      </c>
      <c r="C1269" s="11" t="str">
        <f t="shared" si="73"/>
        <v>P0106|Sep</v>
      </c>
      <c r="D1269" s="12">
        <f>Revenue!J1270</f>
        <v>1585.6233999999999</v>
      </c>
      <c r="E1269" s="13">
        <f>_xlfn.XLOOKUP($C1269,ExpensesTbl[Key],ExpensesTbl[Total Operating Expenses])</f>
        <v>1043.7400000000007</v>
      </c>
      <c r="F1269" s="13">
        <f t="shared" si="74"/>
        <v>541.88339999999926</v>
      </c>
      <c r="G1269" s="11" t="str">
        <f>_xlfn.XLOOKUP($A1269,PropertiesTbl[Property ID],PropertiesTbl[Property Name])</f>
        <v>Starlight Cottage</v>
      </c>
    </row>
    <row r="1270" spans="1:7" x14ac:dyDescent="0.25">
      <c r="A1270" s="10" t="str">
        <f>Revenue!A1271</f>
        <v>P0106</v>
      </c>
      <c r="B1270" s="10" t="str">
        <f>Revenue!B1271</f>
        <v>Oct</v>
      </c>
      <c r="C1270" s="11" t="str">
        <f t="shared" si="73"/>
        <v>P0106|Oct</v>
      </c>
      <c r="D1270" s="12">
        <f>Revenue!J1271</f>
        <v>1622.9296000000002</v>
      </c>
      <c r="E1270" s="13">
        <f>_xlfn.XLOOKUP($C1270,ExpensesTbl[Key],ExpensesTbl[Total Operating Expenses])</f>
        <v>948.2800000000002</v>
      </c>
      <c r="F1270" s="13">
        <f t="shared" si="74"/>
        <v>674.64959999999996</v>
      </c>
      <c r="G1270" s="11" t="str">
        <f>_xlfn.XLOOKUP($A1270,PropertiesTbl[Property ID],PropertiesTbl[Property Name])</f>
        <v>Starlight Cottage</v>
      </c>
    </row>
    <row r="1271" spans="1:7" x14ac:dyDescent="0.25">
      <c r="A1271" s="10" t="str">
        <f>Revenue!A1272</f>
        <v>P0106</v>
      </c>
      <c r="B1271" s="10" t="str">
        <f>Revenue!B1272</f>
        <v>Nov</v>
      </c>
      <c r="C1271" s="11" t="str">
        <f t="shared" si="73"/>
        <v>P0106|Nov</v>
      </c>
      <c r="D1271" s="12">
        <f>Revenue!J1272</f>
        <v>1672.3996</v>
      </c>
      <c r="E1271" s="13">
        <f>_xlfn.XLOOKUP($C1271,ExpensesTbl[Key],ExpensesTbl[Total Operating Expenses])</f>
        <v>856.63999999999942</v>
      </c>
      <c r="F1271" s="13">
        <f t="shared" si="74"/>
        <v>815.75960000000055</v>
      </c>
      <c r="G1271" s="11" t="str">
        <f>_xlfn.XLOOKUP($A1271,PropertiesTbl[Property ID],PropertiesTbl[Property Name])</f>
        <v>Starlight Cottage</v>
      </c>
    </row>
    <row r="1272" spans="1:7" x14ac:dyDescent="0.25">
      <c r="A1272" s="10" t="str">
        <f>Revenue!A1273</f>
        <v>P0106</v>
      </c>
      <c r="B1272" s="10" t="str">
        <f>Revenue!B1273</f>
        <v>Dec</v>
      </c>
      <c r="C1272" s="11" t="str">
        <f t="shared" si="73"/>
        <v>P0106|Dec</v>
      </c>
      <c r="D1272" s="12">
        <f>Revenue!J1273</f>
        <v>6270.5357999999997</v>
      </c>
      <c r="E1272" s="13">
        <f>_xlfn.XLOOKUP($C1272,ExpensesTbl[Key],ExpensesTbl[Total Operating Expenses])</f>
        <v>1450.6500000000037</v>
      </c>
      <c r="F1272" s="13">
        <f t="shared" si="74"/>
        <v>4819.8857999999964</v>
      </c>
      <c r="G1272" s="11" t="str">
        <f>_xlfn.XLOOKUP($A1272,PropertiesTbl[Property ID],PropertiesTbl[Property Name])</f>
        <v>Starlight Cottage</v>
      </c>
    </row>
    <row r="1273" spans="1:7" x14ac:dyDescent="0.25">
      <c r="A1273" s="10" t="str">
        <f>Revenue!A1274</f>
        <v>P0106</v>
      </c>
      <c r="B1273" s="10" t="str">
        <f>Revenue!B1274</f>
        <v>Jan</v>
      </c>
      <c r="C1273" s="11" t="str">
        <f t="shared" si="73"/>
        <v>P0106|Jan</v>
      </c>
      <c r="D1273" s="12">
        <f>Revenue!J1274</f>
        <v>6065.7089999999998</v>
      </c>
      <c r="E1273" s="13">
        <f>_xlfn.XLOOKUP($C1273,ExpensesTbl[Key],ExpensesTbl[Total Operating Expenses])</f>
        <v>1304.4699999999996</v>
      </c>
      <c r="F1273" s="13">
        <f t="shared" si="74"/>
        <v>4761.2390000000005</v>
      </c>
      <c r="G1273" s="11" t="str">
        <f>_xlfn.XLOOKUP($A1273,PropertiesTbl[Property ID],PropertiesTbl[Property Name])</f>
        <v>Starlight Cottage</v>
      </c>
    </row>
    <row r="1274" spans="1:7" x14ac:dyDescent="0.25">
      <c r="A1274" s="10" t="str">
        <f>Revenue!A1275</f>
        <v>P0106</v>
      </c>
      <c r="B1274" s="10" t="str">
        <f>Revenue!B1275</f>
        <v>Feb</v>
      </c>
      <c r="C1274" s="11" t="str">
        <f t="shared" si="73"/>
        <v>P0106|Feb</v>
      </c>
      <c r="D1274" s="12">
        <f>Revenue!J1275</f>
        <v>4217.8864999999996</v>
      </c>
      <c r="E1274" s="13">
        <f>_xlfn.XLOOKUP($C1274,ExpensesTbl[Key],ExpensesTbl[Total Operating Expenses])</f>
        <v>1178.6500000000001</v>
      </c>
      <c r="F1274" s="13">
        <f t="shared" si="74"/>
        <v>3039.2364999999995</v>
      </c>
      <c r="G1274" s="11" t="str">
        <f>_xlfn.XLOOKUP($A1274,PropertiesTbl[Property ID],PropertiesTbl[Property Name])</f>
        <v>Starlight Cottage</v>
      </c>
    </row>
    <row r="1275" spans="1:7" x14ac:dyDescent="0.25">
      <c r="A1275" s="10" t="str">
        <f>Revenue!A1276</f>
        <v>P0106</v>
      </c>
      <c r="B1275" s="10" t="str">
        <f>Revenue!B1276</f>
        <v>Mar</v>
      </c>
      <c r="C1275" s="11" t="str">
        <f t="shared" si="73"/>
        <v>P0106|Mar</v>
      </c>
      <c r="D1275" s="12">
        <f>Revenue!J1276</f>
        <v>3421.8560000000002</v>
      </c>
      <c r="E1275" s="13">
        <f>_xlfn.XLOOKUP($C1275,ExpensesTbl[Key],ExpensesTbl[Total Operating Expenses])</f>
        <v>1164.6600000000001</v>
      </c>
      <c r="F1275" s="13">
        <f t="shared" si="74"/>
        <v>2257.1959999999999</v>
      </c>
      <c r="G1275" s="11" t="str">
        <f>_xlfn.XLOOKUP($A1275,PropertiesTbl[Property ID],PropertiesTbl[Property Name])</f>
        <v>Starlight Cottage</v>
      </c>
    </row>
    <row r="1276" spans="1:7" x14ac:dyDescent="0.25">
      <c r="A1276" s="10" t="str">
        <f>Revenue!A1277</f>
        <v>P0107</v>
      </c>
      <c r="B1276" s="10" t="str">
        <f>Revenue!B1277</f>
        <v>Apr</v>
      </c>
      <c r="C1276" s="11" t="str">
        <f t="shared" si="73"/>
        <v>P0107|Apr</v>
      </c>
      <c r="D1276" s="12">
        <f>Revenue!J1277</f>
        <v>1271.4694999999999</v>
      </c>
      <c r="E1276" s="13">
        <f>_xlfn.XLOOKUP($C1276,ExpensesTbl[Key],ExpensesTbl[Total Operating Expenses])</f>
        <v>755.82000000000062</v>
      </c>
      <c r="F1276" s="13">
        <f t="shared" si="74"/>
        <v>515.64949999999931</v>
      </c>
      <c r="G1276" s="11" t="str">
        <f>_xlfn.XLOOKUP($A1276,PropertiesTbl[Property ID],PropertiesTbl[Property Name])</f>
        <v>Boulder Haven</v>
      </c>
    </row>
    <row r="1277" spans="1:7" x14ac:dyDescent="0.25">
      <c r="A1277" s="10" t="str">
        <f>Revenue!A1278</f>
        <v>P0107</v>
      </c>
      <c r="B1277" s="10" t="str">
        <f>Revenue!B1278</f>
        <v>May</v>
      </c>
      <c r="C1277" s="11" t="str">
        <f t="shared" si="73"/>
        <v>P0107|May</v>
      </c>
      <c r="D1277" s="12">
        <f>Revenue!J1278</f>
        <v>1246.492</v>
      </c>
      <c r="E1277" s="13">
        <f>_xlfn.XLOOKUP($C1277,ExpensesTbl[Key],ExpensesTbl[Total Operating Expenses])</f>
        <v>1214.4799999999996</v>
      </c>
      <c r="F1277" s="13">
        <f t="shared" si="74"/>
        <v>32.012000000000398</v>
      </c>
      <c r="G1277" s="11" t="str">
        <f>_xlfn.XLOOKUP($A1277,PropertiesTbl[Property ID],PropertiesTbl[Property Name])</f>
        <v>Boulder Haven</v>
      </c>
    </row>
    <row r="1278" spans="1:7" x14ac:dyDescent="0.25">
      <c r="A1278" s="10" t="str">
        <f>Revenue!A1279</f>
        <v>P0107</v>
      </c>
      <c r="B1278" s="10" t="str">
        <f>Revenue!B1279</f>
        <v>Jun</v>
      </c>
      <c r="C1278" s="11" t="str">
        <f t="shared" si="73"/>
        <v>P0107|Jun</v>
      </c>
      <c r="D1278" s="12">
        <f>Revenue!J1279</f>
        <v>1470.2710000000002</v>
      </c>
      <c r="E1278" s="13">
        <f>_xlfn.XLOOKUP($C1278,ExpensesTbl[Key],ExpensesTbl[Total Operating Expenses])</f>
        <v>1336.65</v>
      </c>
      <c r="F1278" s="13">
        <f t="shared" si="74"/>
        <v>133.62100000000009</v>
      </c>
      <c r="G1278" s="11" t="str">
        <f>_xlfn.XLOOKUP($A1278,PropertiesTbl[Property ID],PropertiesTbl[Property Name])</f>
        <v>Boulder Haven</v>
      </c>
    </row>
    <row r="1279" spans="1:7" x14ac:dyDescent="0.25">
      <c r="A1279" s="10" t="str">
        <f>Revenue!A1280</f>
        <v>P0107</v>
      </c>
      <c r="B1279" s="10" t="str">
        <f>Revenue!B1280</f>
        <v>Jul</v>
      </c>
      <c r="C1279" s="11" t="str">
        <f t="shared" si="73"/>
        <v>P0107|Jul</v>
      </c>
      <c r="D1279" s="12">
        <f>Revenue!J1280</f>
        <v>1995.0991999999999</v>
      </c>
      <c r="E1279" s="13">
        <f>_xlfn.XLOOKUP($C1279,ExpensesTbl[Key],ExpensesTbl[Total Operating Expenses])</f>
        <v>2499.8199999999997</v>
      </c>
      <c r="F1279" s="13">
        <f t="shared" si="74"/>
        <v>-504.72079999999983</v>
      </c>
      <c r="G1279" s="11" t="str">
        <f>_xlfn.XLOOKUP($A1279,PropertiesTbl[Property ID],PropertiesTbl[Property Name])</f>
        <v>Boulder Haven</v>
      </c>
    </row>
    <row r="1280" spans="1:7" x14ac:dyDescent="0.25">
      <c r="A1280" s="10" t="str">
        <f>Revenue!A1281</f>
        <v>P0107</v>
      </c>
      <c r="B1280" s="10" t="str">
        <f>Revenue!B1281</f>
        <v>Aug</v>
      </c>
      <c r="C1280" s="11" t="str">
        <f t="shared" si="73"/>
        <v>P0107|Aug</v>
      </c>
      <c r="D1280" s="12">
        <f>Revenue!J1281</f>
        <v>2267.1648</v>
      </c>
      <c r="E1280" s="13">
        <f>_xlfn.XLOOKUP($C1280,ExpensesTbl[Key],ExpensesTbl[Total Operating Expenses])</f>
        <v>2317.2599999999998</v>
      </c>
      <c r="F1280" s="13">
        <f t="shared" si="74"/>
        <v>-50.09519999999975</v>
      </c>
      <c r="G1280" s="11" t="str">
        <f>_xlfn.XLOOKUP($A1280,PropertiesTbl[Property ID],PropertiesTbl[Property Name])</f>
        <v>Boulder Haven</v>
      </c>
    </row>
    <row r="1281" spans="1:7" x14ac:dyDescent="0.25">
      <c r="A1281" s="10" t="str">
        <f>Revenue!A1282</f>
        <v>P0107</v>
      </c>
      <c r="B1281" s="10" t="str">
        <f>Revenue!B1282</f>
        <v>Sep</v>
      </c>
      <c r="C1281" s="11" t="str">
        <f t="shared" si="73"/>
        <v>P0107|Sep</v>
      </c>
      <c r="D1281" s="12">
        <f>Revenue!J1282</f>
        <v>1381.4190000000001</v>
      </c>
      <c r="E1281" s="13">
        <f>_xlfn.XLOOKUP($C1281,ExpensesTbl[Key],ExpensesTbl[Total Operating Expenses])</f>
        <v>1038.4599999999996</v>
      </c>
      <c r="F1281" s="13">
        <f t="shared" si="74"/>
        <v>342.95900000000051</v>
      </c>
      <c r="G1281" s="11" t="str">
        <f>_xlfn.XLOOKUP($A1281,PropertiesTbl[Property ID],PropertiesTbl[Property Name])</f>
        <v>Boulder Haven</v>
      </c>
    </row>
    <row r="1282" spans="1:7" x14ac:dyDescent="0.25">
      <c r="A1282" s="10" t="str">
        <f>Revenue!A1283</f>
        <v>P0107</v>
      </c>
      <c r="B1282" s="10" t="str">
        <f>Revenue!B1283</f>
        <v>Oct</v>
      </c>
      <c r="C1282" s="11" t="str">
        <f t="shared" si="73"/>
        <v>P0107|Oct</v>
      </c>
      <c r="D1282" s="12">
        <f>Revenue!J1283</f>
        <v>1303.3340000000001</v>
      </c>
      <c r="E1282" s="13">
        <f>_xlfn.XLOOKUP($C1282,ExpensesTbl[Key],ExpensesTbl[Total Operating Expenses])</f>
        <v>931.19999999999982</v>
      </c>
      <c r="F1282" s="13">
        <f t="shared" si="74"/>
        <v>372.13400000000024</v>
      </c>
      <c r="G1282" s="11" t="str">
        <f>_xlfn.XLOOKUP($A1282,PropertiesTbl[Property ID],PropertiesTbl[Property Name])</f>
        <v>Boulder Haven</v>
      </c>
    </row>
    <row r="1283" spans="1:7" x14ac:dyDescent="0.25">
      <c r="A1283" s="10" t="str">
        <f>Revenue!A1284</f>
        <v>P0107</v>
      </c>
      <c r="B1283" s="10" t="str">
        <f>Revenue!B1284</f>
        <v>Nov</v>
      </c>
      <c r="C1283" s="11" t="str">
        <f t="shared" si="73"/>
        <v>P0107|Nov</v>
      </c>
      <c r="D1283" s="12">
        <f>Revenue!J1284</f>
        <v>1639.4584</v>
      </c>
      <c r="E1283" s="13">
        <f>_xlfn.XLOOKUP($C1283,ExpensesTbl[Key],ExpensesTbl[Total Operating Expenses])</f>
        <v>856.12999999999965</v>
      </c>
      <c r="F1283" s="13">
        <f t="shared" si="74"/>
        <v>783.32840000000033</v>
      </c>
      <c r="G1283" s="11" t="str">
        <f>_xlfn.XLOOKUP($A1283,PropertiesTbl[Property ID],PropertiesTbl[Property Name])</f>
        <v>Boulder Haven</v>
      </c>
    </row>
    <row r="1284" spans="1:7" x14ac:dyDescent="0.25">
      <c r="A1284" s="10" t="str">
        <f>Revenue!A1285</f>
        <v>P0107</v>
      </c>
      <c r="B1284" s="10" t="str">
        <f>Revenue!B1285</f>
        <v>Dec</v>
      </c>
      <c r="C1284" s="11" t="str">
        <f t="shared" si="73"/>
        <v>P0107|Dec</v>
      </c>
      <c r="D1284" s="12">
        <f>Revenue!J1285</f>
        <v>4885.3936000000003</v>
      </c>
      <c r="E1284" s="13">
        <f>_xlfn.XLOOKUP($C1284,ExpensesTbl[Key],ExpensesTbl[Total Operating Expenses])</f>
        <v>1332.1900000000003</v>
      </c>
      <c r="F1284" s="13">
        <f t="shared" si="74"/>
        <v>3553.2035999999998</v>
      </c>
      <c r="G1284" s="11" t="str">
        <f>_xlfn.XLOOKUP($A1284,PropertiesTbl[Property ID],PropertiesTbl[Property Name])</f>
        <v>Boulder Haven</v>
      </c>
    </row>
    <row r="1285" spans="1:7" x14ac:dyDescent="0.25">
      <c r="A1285" s="10" t="str">
        <f>Revenue!A1286</f>
        <v>P0107</v>
      </c>
      <c r="B1285" s="10" t="str">
        <f>Revenue!B1286</f>
        <v>Jan</v>
      </c>
      <c r="C1285" s="11" t="str">
        <f t="shared" ref="C1285:C1348" si="75">A1285&amp;"|"&amp;B1285</f>
        <v>P0107|Jan</v>
      </c>
      <c r="D1285" s="12">
        <f>Revenue!J1286</f>
        <v>4680.7623999999996</v>
      </c>
      <c r="E1285" s="13">
        <f>_xlfn.XLOOKUP($C1285,ExpensesTbl[Key],ExpensesTbl[Total Operating Expenses])</f>
        <v>1302.5999999999999</v>
      </c>
      <c r="F1285" s="13">
        <f t="shared" ref="F1285:F1348" si="76">D1285-E1285</f>
        <v>3378.1623999999997</v>
      </c>
      <c r="G1285" s="11" t="str">
        <f>_xlfn.XLOOKUP($A1285,PropertiesTbl[Property ID],PropertiesTbl[Property Name])</f>
        <v>Boulder Haven</v>
      </c>
    </row>
    <row r="1286" spans="1:7" x14ac:dyDescent="0.25">
      <c r="A1286" s="10" t="str">
        <f>Revenue!A1287</f>
        <v>P0107</v>
      </c>
      <c r="B1286" s="10" t="str">
        <f>Revenue!B1287</f>
        <v>Feb</v>
      </c>
      <c r="C1286" s="11" t="str">
        <f t="shared" si="75"/>
        <v>P0107|Feb</v>
      </c>
      <c r="D1286" s="12">
        <f>Revenue!J1287</f>
        <v>4015.7870000000003</v>
      </c>
      <c r="E1286" s="13">
        <f>_xlfn.XLOOKUP($C1286,ExpensesTbl[Key],ExpensesTbl[Total Operating Expenses])</f>
        <v>1193.1899999999998</v>
      </c>
      <c r="F1286" s="13">
        <f t="shared" si="76"/>
        <v>2822.5970000000007</v>
      </c>
      <c r="G1286" s="11" t="str">
        <f>_xlfn.XLOOKUP($A1286,PropertiesTbl[Property ID],PropertiesTbl[Property Name])</f>
        <v>Boulder Haven</v>
      </c>
    </row>
    <row r="1287" spans="1:7" x14ac:dyDescent="0.25">
      <c r="A1287" s="10" t="str">
        <f>Revenue!A1288</f>
        <v>P0107</v>
      </c>
      <c r="B1287" s="10" t="str">
        <f>Revenue!B1288</f>
        <v>Mar</v>
      </c>
      <c r="C1287" s="11" t="str">
        <f t="shared" si="75"/>
        <v>P0107|Mar</v>
      </c>
      <c r="D1287" s="12">
        <f>Revenue!J1288</f>
        <v>2819.0382</v>
      </c>
      <c r="E1287" s="13">
        <f>_xlfn.XLOOKUP($C1287,ExpensesTbl[Key],ExpensesTbl[Total Operating Expenses])</f>
        <v>1019.3199999999999</v>
      </c>
      <c r="F1287" s="13">
        <f t="shared" si="76"/>
        <v>1799.7182</v>
      </c>
      <c r="G1287" s="11" t="str">
        <f>_xlfn.XLOOKUP($A1287,PropertiesTbl[Property ID],PropertiesTbl[Property Name])</f>
        <v>Boulder Haven</v>
      </c>
    </row>
    <row r="1288" spans="1:7" x14ac:dyDescent="0.25">
      <c r="A1288" s="10" t="str">
        <f>Revenue!A1289</f>
        <v>P0108</v>
      </c>
      <c r="B1288" s="10" t="str">
        <f>Revenue!B1289</f>
        <v>Apr</v>
      </c>
      <c r="C1288" s="11" t="str">
        <f t="shared" si="75"/>
        <v>P0108|Apr</v>
      </c>
      <c r="D1288" s="12">
        <f>Revenue!J1289</f>
        <v>1279.472</v>
      </c>
      <c r="E1288" s="13">
        <f>_xlfn.XLOOKUP($C1288,ExpensesTbl[Key],ExpensesTbl[Total Operating Expenses])</f>
        <v>783.12000000000035</v>
      </c>
      <c r="F1288" s="13">
        <f t="shared" si="76"/>
        <v>496.35199999999963</v>
      </c>
      <c r="G1288" s="11" t="str">
        <f>_xlfn.XLOOKUP($A1288,PropertiesTbl[Property ID],PropertiesTbl[Property Name])</f>
        <v>Sierra Retreat</v>
      </c>
    </row>
    <row r="1289" spans="1:7" x14ac:dyDescent="0.25">
      <c r="A1289" s="10" t="str">
        <f>Revenue!A1290</f>
        <v>P0108</v>
      </c>
      <c r="B1289" s="10" t="str">
        <f>Revenue!B1290</f>
        <v>May</v>
      </c>
      <c r="C1289" s="11" t="str">
        <f t="shared" si="75"/>
        <v>P0108|May</v>
      </c>
      <c r="D1289" s="12">
        <f>Revenue!J1290</f>
        <v>1429.1818000000001</v>
      </c>
      <c r="E1289" s="13">
        <f>_xlfn.XLOOKUP($C1289,ExpensesTbl[Key],ExpensesTbl[Total Operating Expenses])</f>
        <v>1231.3800000000001</v>
      </c>
      <c r="F1289" s="13">
        <f t="shared" si="76"/>
        <v>197.80179999999996</v>
      </c>
      <c r="G1289" s="11" t="str">
        <f>_xlfn.XLOOKUP($A1289,PropertiesTbl[Property ID],PropertiesTbl[Property Name])</f>
        <v>Sierra Retreat</v>
      </c>
    </row>
    <row r="1290" spans="1:7" x14ac:dyDescent="0.25">
      <c r="A1290" s="10" t="str">
        <f>Revenue!A1291</f>
        <v>P0108</v>
      </c>
      <c r="B1290" s="10" t="str">
        <f>Revenue!B1291</f>
        <v>Jun</v>
      </c>
      <c r="C1290" s="11" t="str">
        <f t="shared" si="75"/>
        <v>P0108|Jun</v>
      </c>
      <c r="D1290" s="12">
        <f>Revenue!J1291</f>
        <v>1699.4141</v>
      </c>
      <c r="E1290" s="13">
        <f>_xlfn.XLOOKUP($C1290,ExpensesTbl[Key],ExpensesTbl[Total Operating Expenses])</f>
        <v>1356.58</v>
      </c>
      <c r="F1290" s="13">
        <f t="shared" si="76"/>
        <v>342.83410000000003</v>
      </c>
      <c r="G1290" s="11" t="str">
        <f>_xlfn.XLOOKUP($A1290,PropertiesTbl[Property ID],PropertiesTbl[Property Name])</f>
        <v>Sierra Retreat</v>
      </c>
    </row>
    <row r="1291" spans="1:7" x14ac:dyDescent="0.25">
      <c r="A1291" s="10" t="str">
        <f>Revenue!A1292</f>
        <v>P0108</v>
      </c>
      <c r="B1291" s="10" t="str">
        <f>Revenue!B1292</f>
        <v>Jul</v>
      </c>
      <c r="C1291" s="11" t="str">
        <f t="shared" si="75"/>
        <v>P0108|Jul</v>
      </c>
      <c r="D1291" s="12">
        <f>Revenue!J1292</f>
        <v>2320.9803999999999</v>
      </c>
      <c r="E1291" s="13">
        <f>_xlfn.XLOOKUP($C1291,ExpensesTbl[Key],ExpensesTbl[Total Operating Expenses])</f>
        <v>2461.0600000000004</v>
      </c>
      <c r="F1291" s="13">
        <f t="shared" si="76"/>
        <v>-140.07960000000048</v>
      </c>
      <c r="G1291" s="11" t="str">
        <f>_xlfn.XLOOKUP($A1291,PropertiesTbl[Property ID],PropertiesTbl[Property Name])</f>
        <v>Sierra Retreat</v>
      </c>
    </row>
    <row r="1292" spans="1:7" x14ac:dyDescent="0.25">
      <c r="A1292" s="10" t="str">
        <f>Revenue!A1293</f>
        <v>P0108</v>
      </c>
      <c r="B1292" s="10" t="str">
        <f>Revenue!B1293</f>
        <v>Aug</v>
      </c>
      <c r="C1292" s="11" t="str">
        <f t="shared" si="75"/>
        <v>P0108|Aug</v>
      </c>
      <c r="D1292" s="12">
        <f>Revenue!J1293</f>
        <v>2013.2478999999996</v>
      </c>
      <c r="E1292" s="13">
        <f>_xlfn.XLOOKUP($C1292,ExpensesTbl[Key],ExpensesTbl[Total Operating Expenses])</f>
        <v>2349</v>
      </c>
      <c r="F1292" s="13">
        <f t="shared" si="76"/>
        <v>-335.75210000000038</v>
      </c>
      <c r="G1292" s="11" t="str">
        <f>_xlfn.XLOOKUP($A1292,PropertiesTbl[Property ID],PropertiesTbl[Property Name])</f>
        <v>Sierra Retreat</v>
      </c>
    </row>
    <row r="1293" spans="1:7" x14ac:dyDescent="0.25">
      <c r="A1293" s="10" t="str">
        <f>Revenue!A1294</f>
        <v>P0108</v>
      </c>
      <c r="B1293" s="10" t="str">
        <f>Revenue!B1294</f>
        <v>Sep</v>
      </c>
      <c r="C1293" s="11" t="str">
        <f t="shared" si="75"/>
        <v>P0108|Sep</v>
      </c>
      <c r="D1293" s="12">
        <f>Revenue!J1294</f>
        <v>1299.4539999999997</v>
      </c>
      <c r="E1293" s="13">
        <f>_xlfn.XLOOKUP($C1293,ExpensesTbl[Key],ExpensesTbl[Total Operating Expenses])</f>
        <v>1026.8999999999999</v>
      </c>
      <c r="F1293" s="13">
        <f t="shared" si="76"/>
        <v>272.55399999999986</v>
      </c>
      <c r="G1293" s="11" t="str">
        <f>_xlfn.XLOOKUP($A1293,PropertiesTbl[Property ID],PropertiesTbl[Property Name])</f>
        <v>Sierra Retreat</v>
      </c>
    </row>
    <row r="1294" spans="1:7" x14ac:dyDescent="0.25">
      <c r="A1294" s="10" t="str">
        <f>Revenue!A1295</f>
        <v>P0108</v>
      </c>
      <c r="B1294" s="10" t="str">
        <f>Revenue!B1295</f>
        <v>Oct</v>
      </c>
      <c r="C1294" s="11" t="str">
        <f t="shared" si="75"/>
        <v>P0108|Oct</v>
      </c>
      <c r="D1294" s="12">
        <f>Revenue!J1295</f>
        <v>1555.0684000000001</v>
      </c>
      <c r="E1294" s="13">
        <f>_xlfn.XLOOKUP($C1294,ExpensesTbl[Key],ExpensesTbl[Total Operating Expenses])</f>
        <v>939.81999999999994</v>
      </c>
      <c r="F1294" s="13">
        <f t="shared" si="76"/>
        <v>615.24840000000017</v>
      </c>
      <c r="G1294" s="11" t="str">
        <f>_xlfn.XLOOKUP($A1294,PropertiesTbl[Property ID],PropertiesTbl[Property Name])</f>
        <v>Sierra Retreat</v>
      </c>
    </row>
    <row r="1295" spans="1:7" x14ac:dyDescent="0.25">
      <c r="A1295" s="10" t="str">
        <f>Revenue!A1296</f>
        <v>P0108</v>
      </c>
      <c r="B1295" s="10" t="str">
        <f>Revenue!B1296</f>
        <v>Nov</v>
      </c>
      <c r="C1295" s="11" t="str">
        <f t="shared" si="75"/>
        <v>P0108|Nov</v>
      </c>
      <c r="D1295" s="12">
        <f>Revenue!J1296</f>
        <v>1309.3965000000001</v>
      </c>
      <c r="E1295" s="13">
        <f>_xlfn.XLOOKUP($C1295,ExpensesTbl[Key],ExpensesTbl[Total Operating Expenses])</f>
        <v>996.23</v>
      </c>
      <c r="F1295" s="13">
        <f t="shared" si="76"/>
        <v>313.16650000000004</v>
      </c>
      <c r="G1295" s="11" t="str">
        <f>_xlfn.XLOOKUP($A1295,PropertiesTbl[Property ID],PropertiesTbl[Property Name])</f>
        <v>Sierra Retreat</v>
      </c>
    </row>
    <row r="1296" spans="1:7" x14ac:dyDescent="0.25">
      <c r="A1296" s="10" t="str">
        <f>Revenue!A1297</f>
        <v>P0108</v>
      </c>
      <c r="B1296" s="10" t="str">
        <f>Revenue!B1297</f>
        <v>Dec</v>
      </c>
      <c r="C1296" s="11" t="str">
        <f t="shared" si="75"/>
        <v>P0108|Dec</v>
      </c>
      <c r="D1296" s="12">
        <f>Revenue!J1297</f>
        <v>5284.0248000000001</v>
      </c>
      <c r="E1296" s="13">
        <f>_xlfn.XLOOKUP($C1296,ExpensesTbl[Key],ExpensesTbl[Total Operating Expenses])</f>
        <v>1314.1300000000006</v>
      </c>
      <c r="F1296" s="13">
        <f t="shared" si="76"/>
        <v>3969.8947999999996</v>
      </c>
      <c r="G1296" s="11" t="str">
        <f>_xlfn.XLOOKUP($A1296,PropertiesTbl[Property ID],PropertiesTbl[Property Name])</f>
        <v>Sierra Retreat</v>
      </c>
    </row>
    <row r="1297" spans="1:7" x14ac:dyDescent="0.25">
      <c r="A1297" s="10" t="str">
        <f>Revenue!A1298</f>
        <v>P0108</v>
      </c>
      <c r="B1297" s="10" t="str">
        <f>Revenue!B1298</f>
        <v>Jan</v>
      </c>
      <c r="C1297" s="11" t="str">
        <f t="shared" si="75"/>
        <v>P0108|Jan</v>
      </c>
      <c r="D1297" s="12">
        <f>Revenue!J1298</f>
        <v>3800.0590000000002</v>
      </c>
      <c r="E1297" s="13">
        <f>_xlfn.XLOOKUP($C1297,ExpensesTbl[Key],ExpensesTbl[Total Operating Expenses])</f>
        <v>1189.2600000000007</v>
      </c>
      <c r="F1297" s="13">
        <f t="shared" si="76"/>
        <v>2610.7989999999995</v>
      </c>
      <c r="G1297" s="11" t="str">
        <f>_xlfn.XLOOKUP($A1297,PropertiesTbl[Property ID],PropertiesTbl[Property Name])</f>
        <v>Sierra Retreat</v>
      </c>
    </row>
    <row r="1298" spans="1:7" x14ac:dyDescent="0.25">
      <c r="A1298" s="10" t="str">
        <f>Revenue!A1299</f>
        <v>P0108</v>
      </c>
      <c r="B1298" s="10" t="str">
        <f>Revenue!B1299</f>
        <v>Feb</v>
      </c>
      <c r="C1298" s="11" t="str">
        <f t="shared" si="75"/>
        <v>P0108|Feb</v>
      </c>
      <c r="D1298" s="12">
        <f>Revenue!J1299</f>
        <v>3127.2071999999998</v>
      </c>
      <c r="E1298" s="13">
        <f>_xlfn.XLOOKUP($C1298,ExpensesTbl[Key],ExpensesTbl[Total Operating Expenses])</f>
        <v>1057.01</v>
      </c>
      <c r="F1298" s="13">
        <f t="shared" si="76"/>
        <v>2070.1971999999996</v>
      </c>
      <c r="G1298" s="11" t="str">
        <f>_xlfn.XLOOKUP($A1298,PropertiesTbl[Property ID],PropertiesTbl[Property Name])</f>
        <v>Sierra Retreat</v>
      </c>
    </row>
    <row r="1299" spans="1:7" x14ac:dyDescent="0.25">
      <c r="A1299" s="10" t="str">
        <f>Revenue!A1300</f>
        <v>P0108</v>
      </c>
      <c r="B1299" s="10" t="str">
        <f>Revenue!B1300</f>
        <v>Mar</v>
      </c>
      <c r="C1299" s="11" t="str">
        <f t="shared" si="75"/>
        <v>P0108|Mar</v>
      </c>
      <c r="D1299" s="12">
        <f>Revenue!J1300</f>
        <v>2829.165</v>
      </c>
      <c r="E1299" s="13">
        <f>_xlfn.XLOOKUP($C1299,ExpensesTbl[Key],ExpensesTbl[Total Operating Expenses])</f>
        <v>1025.0800000000002</v>
      </c>
      <c r="F1299" s="13">
        <f t="shared" si="76"/>
        <v>1804.0849999999998</v>
      </c>
      <c r="G1299" s="11" t="str">
        <f>_xlfn.XLOOKUP($A1299,PropertiesTbl[Property ID],PropertiesTbl[Property Name])</f>
        <v>Sierra Retreat</v>
      </c>
    </row>
    <row r="1300" spans="1:7" x14ac:dyDescent="0.25">
      <c r="A1300" s="10" t="str">
        <f>Revenue!A1301</f>
        <v>P0109</v>
      </c>
      <c r="B1300" s="10" t="str">
        <f>Revenue!B1301</f>
        <v>Apr</v>
      </c>
      <c r="C1300" s="11" t="str">
        <f t="shared" si="75"/>
        <v>P0109|Apr</v>
      </c>
      <c r="D1300" s="12">
        <f>Revenue!J1301</f>
        <v>570.67650000000003</v>
      </c>
      <c r="E1300" s="13">
        <f>_xlfn.XLOOKUP($C1300,ExpensesTbl[Key],ExpensesTbl[Total Operating Expenses])</f>
        <v>414.02000000000038</v>
      </c>
      <c r="F1300" s="13">
        <f t="shared" si="76"/>
        <v>156.65649999999965</v>
      </c>
      <c r="G1300" s="11" t="str">
        <f>_xlfn.XLOOKUP($A1300,PropertiesTbl[Property ID],PropertiesTbl[Property Name])</f>
        <v>Bearpaw Landing</v>
      </c>
    </row>
    <row r="1301" spans="1:7" x14ac:dyDescent="0.25">
      <c r="A1301" s="10" t="str">
        <f>Revenue!A1302</f>
        <v>P0109</v>
      </c>
      <c r="B1301" s="10" t="str">
        <f>Revenue!B1302</f>
        <v>May</v>
      </c>
      <c r="C1301" s="11" t="str">
        <f t="shared" si="75"/>
        <v>P0109|May</v>
      </c>
      <c r="D1301" s="12">
        <f>Revenue!J1302</f>
        <v>599.97050000000002</v>
      </c>
      <c r="E1301" s="13">
        <f>_xlfn.XLOOKUP($C1301,ExpensesTbl[Key],ExpensesTbl[Total Operating Expenses])</f>
        <v>522.78</v>
      </c>
      <c r="F1301" s="13">
        <f t="shared" si="76"/>
        <v>77.190500000000043</v>
      </c>
      <c r="G1301" s="11" t="str">
        <f>_xlfn.XLOOKUP($A1301,PropertiesTbl[Property ID],PropertiesTbl[Property Name])</f>
        <v>Bearpaw Landing</v>
      </c>
    </row>
    <row r="1302" spans="1:7" x14ac:dyDescent="0.25">
      <c r="A1302" s="10" t="str">
        <f>Revenue!A1303</f>
        <v>P0109</v>
      </c>
      <c r="B1302" s="10" t="str">
        <f>Revenue!B1303</f>
        <v>Jun</v>
      </c>
      <c r="C1302" s="11" t="str">
        <f t="shared" si="75"/>
        <v>P0109|Jun</v>
      </c>
      <c r="D1302" s="12">
        <f>Revenue!J1303</f>
        <v>767.76109999999994</v>
      </c>
      <c r="E1302" s="13">
        <f>_xlfn.XLOOKUP($C1302,ExpensesTbl[Key],ExpensesTbl[Total Operating Expenses])</f>
        <v>545.36</v>
      </c>
      <c r="F1302" s="13">
        <f t="shared" si="76"/>
        <v>222.40109999999993</v>
      </c>
      <c r="G1302" s="11" t="str">
        <f>_xlfn.XLOOKUP($A1302,PropertiesTbl[Property ID],PropertiesTbl[Property Name])</f>
        <v>Bearpaw Landing</v>
      </c>
    </row>
    <row r="1303" spans="1:7" x14ac:dyDescent="0.25">
      <c r="A1303" s="10" t="str">
        <f>Revenue!A1304</f>
        <v>P0109</v>
      </c>
      <c r="B1303" s="10" t="str">
        <f>Revenue!B1304</f>
        <v>Jul</v>
      </c>
      <c r="C1303" s="11" t="str">
        <f t="shared" si="75"/>
        <v>P0109|Jul</v>
      </c>
      <c r="D1303" s="12">
        <f>Revenue!J1304</f>
        <v>958.08480000000009</v>
      </c>
      <c r="E1303" s="13">
        <f>_xlfn.XLOOKUP($C1303,ExpensesTbl[Key],ExpensesTbl[Total Operating Expenses])</f>
        <v>828.02000000000021</v>
      </c>
      <c r="F1303" s="13">
        <f t="shared" si="76"/>
        <v>130.06479999999988</v>
      </c>
      <c r="G1303" s="11" t="str">
        <f>_xlfn.XLOOKUP($A1303,PropertiesTbl[Property ID],PropertiesTbl[Property Name])</f>
        <v>Bearpaw Landing</v>
      </c>
    </row>
    <row r="1304" spans="1:7" x14ac:dyDescent="0.25">
      <c r="A1304" s="10" t="str">
        <f>Revenue!A1305</f>
        <v>P0109</v>
      </c>
      <c r="B1304" s="10" t="str">
        <f>Revenue!B1305</f>
        <v>Aug</v>
      </c>
      <c r="C1304" s="11" t="str">
        <f t="shared" si="75"/>
        <v>P0109|Aug</v>
      </c>
      <c r="D1304" s="12">
        <f>Revenue!J1305</f>
        <v>996.80719999999997</v>
      </c>
      <c r="E1304" s="13">
        <f>_xlfn.XLOOKUP($C1304,ExpensesTbl[Key],ExpensesTbl[Total Operating Expenses])</f>
        <v>799.15999999999985</v>
      </c>
      <c r="F1304" s="13">
        <f t="shared" si="76"/>
        <v>197.64720000000011</v>
      </c>
      <c r="G1304" s="11" t="str">
        <f>_xlfn.XLOOKUP($A1304,PropertiesTbl[Property ID],PropertiesTbl[Property Name])</f>
        <v>Bearpaw Landing</v>
      </c>
    </row>
    <row r="1305" spans="1:7" x14ac:dyDescent="0.25">
      <c r="A1305" s="10" t="str">
        <f>Revenue!A1306</f>
        <v>P0109</v>
      </c>
      <c r="B1305" s="10" t="str">
        <f>Revenue!B1306</f>
        <v>Sep</v>
      </c>
      <c r="C1305" s="11" t="str">
        <f t="shared" si="75"/>
        <v>P0109|Sep</v>
      </c>
      <c r="D1305" s="12">
        <f>Revenue!J1306</f>
        <v>742.55079999999998</v>
      </c>
      <c r="E1305" s="13">
        <f>_xlfn.XLOOKUP($C1305,ExpensesTbl[Key],ExpensesTbl[Total Operating Expenses])</f>
        <v>466.76999999999975</v>
      </c>
      <c r="F1305" s="13">
        <f t="shared" si="76"/>
        <v>275.78080000000023</v>
      </c>
      <c r="G1305" s="11" t="str">
        <f>_xlfn.XLOOKUP($A1305,PropertiesTbl[Property ID],PropertiesTbl[Property Name])</f>
        <v>Bearpaw Landing</v>
      </c>
    </row>
    <row r="1306" spans="1:7" x14ac:dyDescent="0.25">
      <c r="A1306" s="10" t="str">
        <f>Revenue!A1307</f>
        <v>P0109</v>
      </c>
      <c r="B1306" s="10" t="str">
        <f>Revenue!B1307</f>
        <v>Oct</v>
      </c>
      <c r="C1306" s="11" t="str">
        <f t="shared" si="75"/>
        <v>P0109|Oct</v>
      </c>
      <c r="D1306" s="12">
        <f>Revenue!J1307</f>
        <v>605.16</v>
      </c>
      <c r="E1306" s="13">
        <f>_xlfn.XLOOKUP($C1306,ExpensesTbl[Key],ExpensesTbl[Total Operating Expenses])</f>
        <v>451.28999999999996</v>
      </c>
      <c r="F1306" s="13">
        <f t="shared" si="76"/>
        <v>153.87</v>
      </c>
      <c r="G1306" s="11" t="str">
        <f>_xlfn.XLOOKUP($A1306,PropertiesTbl[Property ID],PropertiesTbl[Property Name])</f>
        <v>Bearpaw Landing</v>
      </c>
    </row>
    <row r="1307" spans="1:7" x14ac:dyDescent="0.25">
      <c r="A1307" s="10" t="str">
        <f>Revenue!A1308</f>
        <v>P0109</v>
      </c>
      <c r="B1307" s="10" t="str">
        <f>Revenue!B1308</f>
        <v>Nov</v>
      </c>
      <c r="C1307" s="11" t="str">
        <f t="shared" si="75"/>
        <v>P0109|Nov</v>
      </c>
      <c r="D1307" s="12">
        <f>Revenue!J1308</f>
        <v>735.9742</v>
      </c>
      <c r="E1307" s="13">
        <f>_xlfn.XLOOKUP($C1307,ExpensesTbl[Key],ExpensesTbl[Total Operating Expenses])</f>
        <v>461.17999999999972</v>
      </c>
      <c r="F1307" s="13">
        <f t="shared" si="76"/>
        <v>274.79420000000027</v>
      </c>
      <c r="G1307" s="11" t="str">
        <f>_xlfn.XLOOKUP($A1307,PropertiesTbl[Property ID],PropertiesTbl[Property Name])</f>
        <v>Bearpaw Landing</v>
      </c>
    </row>
    <row r="1308" spans="1:7" x14ac:dyDescent="0.25">
      <c r="A1308" s="10" t="str">
        <f>Revenue!A1309</f>
        <v>P0109</v>
      </c>
      <c r="B1308" s="10" t="str">
        <f>Revenue!B1309</f>
        <v>Dec</v>
      </c>
      <c r="C1308" s="11" t="str">
        <f t="shared" si="75"/>
        <v>P0109|Dec</v>
      </c>
      <c r="D1308" s="12">
        <f>Revenue!J1309</f>
        <v>2408.8696</v>
      </c>
      <c r="E1308" s="13">
        <f>_xlfn.XLOOKUP($C1308,ExpensesTbl[Key],ExpensesTbl[Total Operating Expenses])</f>
        <v>691.10000000000025</v>
      </c>
      <c r="F1308" s="13">
        <f t="shared" si="76"/>
        <v>1717.7695999999996</v>
      </c>
      <c r="G1308" s="11" t="str">
        <f>_xlfn.XLOOKUP($A1308,PropertiesTbl[Property ID],PropertiesTbl[Property Name])</f>
        <v>Bearpaw Landing</v>
      </c>
    </row>
    <row r="1309" spans="1:7" x14ac:dyDescent="0.25">
      <c r="A1309" s="10" t="str">
        <f>Revenue!A1310</f>
        <v>P0109</v>
      </c>
      <c r="B1309" s="10" t="str">
        <f>Revenue!B1310</f>
        <v>Jan</v>
      </c>
      <c r="C1309" s="11" t="str">
        <f t="shared" si="75"/>
        <v>P0109|Jan</v>
      </c>
      <c r="D1309" s="12">
        <f>Revenue!J1310</f>
        <v>1890.7653</v>
      </c>
      <c r="E1309" s="13">
        <f>_xlfn.XLOOKUP($C1309,ExpensesTbl[Key],ExpensesTbl[Total Operating Expenses])</f>
        <v>739.00999999999965</v>
      </c>
      <c r="F1309" s="13">
        <f t="shared" si="76"/>
        <v>1151.7553000000003</v>
      </c>
      <c r="G1309" s="11" t="str">
        <f>_xlfn.XLOOKUP($A1309,PropertiesTbl[Property ID],PropertiesTbl[Property Name])</f>
        <v>Bearpaw Landing</v>
      </c>
    </row>
    <row r="1310" spans="1:7" x14ac:dyDescent="0.25">
      <c r="A1310" s="10" t="str">
        <f>Revenue!A1311</f>
        <v>P0109</v>
      </c>
      <c r="B1310" s="10" t="str">
        <f>Revenue!B1311</f>
        <v>Feb</v>
      </c>
      <c r="C1310" s="11" t="str">
        <f t="shared" si="75"/>
        <v>P0109|Feb</v>
      </c>
      <c r="D1310" s="12">
        <f>Revenue!J1311</f>
        <v>1659.6239999999998</v>
      </c>
      <c r="E1310" s="13">
        <f>_xlfn.XLOOKUP($C1310,ExpensesTbl[Key],ExpensesTbl[Total Operating Expenses])</f>
        <v>622.53000000000031</v>
      </c>
      <c r="F1310" s="13">
        <f t="shared" si="76"/>
        <v>1037.0939999999996</v>
      </c>
      <c r="G1310" s="11" t="str">
        <f>_xlfn.XLOOKUP($A1310,PropertiesTbl[Property ID],PropertiesTbl[Property Name])</f>
        <v>Bearpaw Landing</v>
      </c>
    </row>
    <row r="1311" spans="1:7" x14ac:dyDescent="0.25">
      <c r="A1311" s="10" t="str">
        <f>Revenue!A1312</f>
        <v>P0109</v>
      </c>
      <c r="B1311" s="10" t="str">
        <f>Revenue!B1312</f>
        <v>Mar</v>
      </c>
      <c r="C1311" s="11" t="str">
        <f t="shared" si="75"/>
        <v>P0109|Mar</v>
      </c>
      <c r="D1311" s="12">
        <f>Revenue!J1312</f>
        <v>1362.5439000000001</v>
      </c>
      <c r="E1311" s="13">
        <f>_xlfn.XLOOKUP($C1311,ExpensesTbl[Key],ExpensesTbl[Total Operating Expenses])</f>
        <v>551.48000000000025</v>
      </c>
      <c r="F1311" s="13">
        <f t="shared" si="76"/>
        <v>811.06389999999988</v>
      </c>
      <c r="G1311" s="11" t="str">
        <f>_xlfn.XLOOKUP($A1311,PropertiesTbl[Property ID],PropertiesTbl[Property Name])</f>
        <v>Bearpaw Landing</v>
      </c>
    </row>
    <row r="1312" spans="1:7" x14ac:dyDescent="0.25">
      <c r="A1312" s="10" t="str">
        <f>Revenue!A1313</f>
        <v>P0110</v>
      </c>
      <c r="B1312" s="10" t="str">
        <f>Revenue!B1313</f>
        <v>Apr</v>
      </c>
      <c r="C1312" s="11" t="str">
        <f t="shared" si="75"/>
        <v>P0110|Apr</v>
      </c>
      <c r="D1312" s="12">
        <f>Revenue!J1313</f>
        <v>1021.1950000000001</v>
      </c>
      <c r="E1312" s="13">
        <f>_xlfn.XLOOKUP($C1312,ExpensesTbl[Key],ExpensesTbl[Total Operating Expenses])</f>
        <v>647.1</v>
      </c>
      <c r="F1312" s="13">
        <f t="shared" si="76"/>
        <v>374.09500000000003</v>
      </c>
      <c r="G1312" s="11" t="str">
        <f>_xlfn.XLOOKUP($A1312,PropertiesTbl[Property ID],PropertiesTbl[Property Name])</f>
        <v>Forest Hideaway</v>
      </c>
    </row>
    <row r="1313" spans="1:7" x14ac:dyDescent="0.25">
      <c r="A1313" s="10" t="str">
        <f>Revenue!A1314</f>
        <v>P0110</v>
      </c>
      <c r="B1313" s="10" t="str">
        <f>Revenue!B1314</f>
        <v>May</v>
      </c>
      <c r="C1313" s="11" t="str">
        <f t="shared" si="75"/>
        <v>P0110|May</v>
      </c>
      <c r="D1313" s="12">
        <f>Revenue!J1314</f>
        <v>1236.4962</v>
      </c>
      <c r="E1313" s="13">
        <f>_xlfn.XLOOKUP($C1313,ExpensesTbl[Key],ExpensesTbl[Total Operating Expenses])</f>
        <v>981.41999999999985</v>
      </c>
      <c r="F1313" s="13">
        <f t="shared" si="76"/>
        <v>255.0762000000002</v>
      </c>
      <c r="G1313" s="11" t="str">
        <f>_xlfn.XLOOKUP($A1313,PropertiesTbl[Property ID],PropertiesTbl[Property Name])</f>
        <v>Forest Hideaway</v>
      </c>
    </row>
    <row r="1314" spans="1:7" x14ac:dyDescent="0.25">
      <c r="A1314" s="10" t="str">
        <f>Revenue!A1315</f>
        <v>P0110</v>
      </c>
      <c r="B1314" s="10" t="str">
        <f>Revenue!B1315</f>
        <v>Jun</v>
      </c>
      <c r="C1314" s="11" t="str">
        <f t="shared" si="75"/>
        <v>P0110|Jun</v>
      </c>
      <c r="D1314" s="12">
        <f>Revenue!J1315</f>
        <v>1376.7582000000002</v>
      </c>
      <c r="E1314" s="13">
        <f>_xlfn.XLOOKUP($C1314,ExpensesTbl[Key],ExpensesTbl[Total Operating Expenses])</f>
        <v>1098.3600000000006</v>
      </c>
      <c r="F1314" s="13">
        <f t="shared" si="76"/>
        <v>278.39819999999963</v>
      </c>
      <c r="G1314" s="11" t="str">
        <f>_xlfn.XLOOKUP($A1314,PropertiesTbl[Property ID],PropertiesTbl[Property Name])</f>
        <v>Forest Hideaway</v>
      </c>
    </row>
    <row r="1315" spans="1:7" x14ac:dyDescent="0.25">
      <c r="A1315" s="10" t="str">
        <f>Revenue!A1316</f>
        <v>P0110</v>
      </c>
      <c r="B1315" s="10" t="str">
        <f>Revenue!B1316</f>
        <v>Jul</v>
      </c>
      <c r="C1315" s="11" t="str">
        <f t="shared" si="75"/>
        <v>P0110|Jul</v>
      </c>
      <c r="D1315" s="12">
        <f>Revenue!J1316</f>
        <v>2296.6860000000001</v>
      </c>
      <c r="E1315" s="13">
        <f>_xlfn.XLOOKUP($C1315,ExpensesTbl[Key],ExpensesTbl[Total Operating Expenses])</f>
        <v>2054.2599999999998</v>
      </c>
      <c r="F1315" s="13">
        <f t="shared" si="76"/>
        <v>242.42600000000039</v>
      </c>
      <c r="G1315" s="11" t="str">
        <f>_xlfn.XLOOKUP($A1315,PropertiesTbl[Property ID],PropertiesTbl[Property Name])</f>
        <v>Forest Hideaway</v>
      </c>
    </row>
    <row r="1316" spans="1:7" x14ac:dyDescent="0.25">
      <c r="A1316" s="10" t="str">
        <f>Revenue!A1317</f>
        <v>P0110</v>
      </c>
      <c r="B1316" s="10" t="str">
        <f>Revenue!B1317</f>
        <v>Aug</v>
      </c>
      <c r="C1316" s="11" t="str">
        <f t="shared" si="75"/>
        <v>P0110|Aug</v>
      </c>
      <c r="D1316" s="12">
        <f>Revenue!J1317</f>
        <v>2058.2600000000002</v>
      </c>
      <c r="E1316" s="13">
        <f>_xlfn.XLOOKUP($C1316,ExpensesTbl[Key],ExpensesTbl[Total Operating Expenses])</f>
        <v>1918.37</v>
      </c>
      <c r="F1316" s="13">
        <f t="shared" si="76"/>
        <v>139.89000000000033</v>
      </c>
      <c r="G1316" s="11" t="str">
        <f>_xlfn.XLOOKUP($A1316,PropertiesTbl[Property ID],PropertiesTbl[Property Name])</f>
        <v>Forest Hideaway</v>
      </c>
    </row>
    <row r="1317" spans="1:7" x14ac:dyDescent="0.25">
      <c r="A1317" s="10" t="str">
        <f>Revenue!A1318</f>
        <v>P0110</v>
      </c>
      <c r="B1317" s="10" t="str">
        <f>Revenue!B1318</f>
        <v>Sep</v>
      </c>
      <c r="C1317" s="11" t="str">
        <f t="shared" si="75"/>
        <v>P0110|Sep</v>
      </c>
      <c r="D1317" s="12">
        <f>Revenue!J1318</f>
        <v>1209.7824000000001</v>
      </c>
      <c r="E1317" s="13">
        <f>_xlfn.XLOOKUP($C1317,ExpensesTbl[Key],ExpensesTbl[Total Operating Expenses])</f>
        <v>1006.95</v>
      </c>
      <c r="F1317" s="13">
        <f t="shared" si="76"/>
        <v>202.83240000000001</v>
      </c>
      <c r="G1317" s="11" t="str">
        <f>_xlfn.XLOOKUP($A1317,PropertiesTbl[Property ID],PropertiesTbl[Property Name])</f>
        <v>Forest Hideaway</v>
      </c>
    </row>
    <row r="1318" spans="1:7" x14ac:dyDescent="0.25">
      <c r="A1318" s="10" t="str">
        <f>Revenue!A1319</f>
        <v>P0110</v>
      </c>
      <c r="B1318" s="10" t="str">
        <f>Revenue!B1319</f>
        <v>Oct</v>
      </c>
      <c r="C1318" s="11" t="str">
        <f t="shared" si="75"/>
        <v>P0110|Oct</v>
      </c>
      <c r="D1318" s="12">
        <f>Revenue!J1319</f>
        <v>1196.9784</v>
      </c>
      <c r="E1318" s="13">
        <f>_xlfn.XLOOKUP($C1318,ExpensesTbl[Key],ExpensesTbl[Total Operating Expenses])</f>
        <v>887.83999999999992</v>
      </c>
      <c r="F1318" s="13">
        <f t="shared" si="76"/>
        <v>309.13840000000005</v>
      </c>
      <c r="G1318" s="11" t="str">
        <f>_xlfn.XLOOKUP($A1318,PropertiesTbl[Property ID],PropertiesTbl[Property Name])</f>
        <v>Forest Hideaway</v>
      </c>
    </row>
    <row r="1319" spans="1:7" x14ac:dyDescent="0.25">
      <c r="A1319" s="10" t="str">
        <f>Revenue!A1320</f>
        <v>P0110</v>
      </c>
      <c r="B1319" s="10" t="str">
        <f>Revenue!B1320</f>
        <v>Nov</v>
      </c>
      <c r="C1319" s="11" t="str">
        <f t="shared" si="75"/>
        <v>P0110|Nov</v>
      </c>
      <c r="D1319" s="12">
        <f>Revenue!J1320</f>
        <v>1330.7802000000001</v>
      </c>
      <c r="E1319" s="13">
        <f>_xlfn.XLOOKUP($C1319,ExpensesTbl[Key],ExpensesTbl[Total Operating Expenses])</f>
        <v>728.49999999999989</v>
      </c>
      <c r="F1319" s="13">
        <f t="shared" si="76"/>
        <v>602.28020000000026</v>
      </c>
      <c r="G1319" s="11" t="str">
        <f>_xlfn.XLOOKUP($A1319,PropertiesTbl[Property ID],PropertiesTbl[Property Name])</f>
        <v>Forest Hideaway</v>
      </c>
    </row>
    <row r="1320" spans="1:7" x14ac:dyDescent="0.25">
      <c r="A1320" s="10" t="str">
        <f>Revenue!A1321</f>
        <v>P0110</v>
      </c>
      <c r="B1320" s="10" t="str">
        <f>Revenue!B1321</f>
        <v>Dec</v>
      </c>
      <c r="C1320" s="11" t="str">
        <f t="shared" si="75"/>
        <v>P0110|Dec</v>
      </c>
      <c r="D1320" s="12">
        <f>Revenue!J1321</f>
        <v>4120.2464000000009</v>
      </c>
      <c r="E1320" s="13">
        <f>_xlfn.XLOOKUP($C1320,ExpensesTbl[Key],ExpensesTbl[Total Operating Expenses])</f>
        <v>968.66000000000065</v>
      </c>
      <c r="F1320" s="13">
        <f t="shared" si="76"/>
        <v>3151.5864000000001</v>
      </c>
      <c r="G1320" s="11" t="str">
        <f>_xlfn.XLOOKUP($A1320,PropertiesTbl[Property ID],PropertiesTbl[Property Name])</f>
        <v>Forest Hideaway</v>
      </c>
    </row>
    <row r="1321" spans="1:7" x14ac:dyDescent="0.25">
      <c r="A1321" s="10" t="str">
        <f>Revenue!A1322</f>
        <v>P0110</v>
      </c>
      <c r="B1321" s="10" t="str">
        <f>Revenue!B1322</f>
        <v>Jan</v>
      </c>
      <c r="C1321" s="11" t="str">
        <f t="shared" si="75"/>
        <v>P0110|Jan</v>
      </c>
      <c r="D1321" s="12">
        <f>Revenue!J1322</f>
        <v>4311.3162000000002</v>
      </c>
      <c r="E1321" s="13">
        <f>_xlfn.XLOOKUP($C1321,ExpensesTbl[Key],ExpensesTbl[Total Operating Expenses])</f>
        <v>1065.1900000000005</v>
      </c>
      <c r="F1321" s="13">
        <f t="shared" si="76"/>
        <v>3246.1261999999997</v>
      </c>
      <c r="G1321" s="11" t="str">
        <f>_xlfn.XLOOKUP($A1321,PropertiesTbl[Property ID],PropertiesTbl[Property Name])</f>
        <v>Forest Hideaway</v>
      </c>
    </row>
    <row r="1322" spans="1:7" x14ac:dyDescent="0.25">
      <c r="A1322" s="10" t="str">
        <f>Revenue!A1323</f>
        <v>P0110</v>
      </c>
      <c r="B1322" s="10" t="str">
        <f>Revenue!B1323</f>
        <v>Feb</v>
      </c>
      <c r="C1322" s="11" t="str">
        <f t="shared" si="75"/>
        <v>P0110|Feb</v>
      </c>
      <c r="D1322" s="12">
        <f>Revenue!J1323</f>
        <v>3171.0819999999999</v>
      </c>
      <c r="E1322" s="13">
        <f>_xlfn.XLOOKUP($C1322,ExpensesTbl[Key],ExpensesTbl[Total Operating Expenses])</f>
        <v>968.34999999999991</v>
      </c>
      <c r="F1322" s="13">
        <f t="shared" si="76"/>
        <v>2202.732</v>
      </c>
      <c r="G1322" s="11" t="str">
        <f>_xlfn.XLOOKUP($A1322,PropertiesTbl[Property ID],PropertiesTbl[Property Name])</f>
        <v>Forest Hideaway</v>
      </c>
    </row>
    <row r="1323" spans="1:7" x14ac:dyDescent="0.25">
      <c r="A1323" s="10" t="str">
        <f>Revenue!A1324</f>
        <v>P0110</v>
      </c>
      <c r="B1323" s="10" t="str">
        <f>Revenue!B1324</f>
        <v>Mar</v>
      </c>
      <c r="C1323" s="11" t="str">
        <f t="shared" si="75"/>
        <v>P0110|Mar</v>
      </c>
      <c r="D1323" s="12">
        <f>Revenue!J1324</f>
        <v>2343.6242999999999</v>
      </c>
      <c r="E1323" s="13">
        <f>_xlfn.XLOOKUP($C1323,ExpensesTbl[Key],ExpensesTbl[Total Operating Expenses])</f>
        <v>859.25000000000057</v>
      </c>
      <c r="F1323" s="13">
        <f t="shared" si="76"/>
        <v>1484.3742999999995</v>
      </c>
      <c r="G1323" s="11" t="str">
        <f>_xlfn.XLOOKUP($A1323,PropertiesTbl[Property ID],PropertiesTbl[Property Name])</f>
        <v>Forest Hideaway</v>
      </c>
    </row>
    <row r="1324" spans="1:7" x14ac:dyDescent="0.25">
      <c r="A1324" s="10" t="str">
        <f>Revenue!A1325</f>
        <v>P0111</v>
      </c>
      <c r="B1324" s="10" t="str">
        <f>Revenue!B1325</f>
        <v>Apr</v>
      </c>
      <c r="C1324" s="11" t="str">
        <f t="shared" si="75"/>
        <v>P0111|Apr</v>
      </c>
      <c r="D1324" s="12">
        <f>Revenue!J1325</f>
        <v>1076.2716</v>
      </c>
      <c r="E1324" s="13">
        <f>_xlfn.XLOOKUP($C1324,ExpensesTbl[Key],ExpensesTbl[Total Operating Expenses])</f>
        <v>651.90999999999985</v>
      </c>
      <c r="F1324" s="13">
        <f t="shared" si="76"/>
        <v>424.36160000000018</v>
      </c>
      <c r="G1324" s="11" t="str">
        <f>_xlfn.XLOOKUP($A1324,PropertiesTbl[Property ID],PropertiesTbl[Property Name])</f>
        <v>Silver Perch</v>
      </c>
    </row>
    <row r="1325" spans="1:7" x14ac:dyDescent="0.25">
      <c r="A1325" s="10" t="str">
        <f>Revenue!A1326</f>
        <v>P0111</v>
      </c>
      <c r="B1325" s="10" t="str">
        <f>Revenue!B1326</f>
        <v>May</v>
      </c>
      <c r="C1325" s="11" t="str">
        <f t="shared" si="75"/>
        <v>P0111|May</v>
      </c>
      <c r="D1325" s="12">
        <f>Revenue!J1326</f>
        <v>1350.2092999999998</v>
      </c>
      <c r="E1325" s="13">
        <f>_xlfn.XLOOKUP($C1325,ExpensesTbl[Key],ExpensesTbl[Total Operating Expenses])</f>
        <v>968.46999999999991</v>
      </c>
      <c r="F1325" s="13">
        <f t="shared" si="76"/>
        <v>381.73929999999984</v>
      </c>
      <c r="G1325" s="11" t="str">
        <f>_xlfn.XLOOKUP($A1325,PropertiesTbl[Property ID],PropertiesTbl[Property Name])</f>
        <v>Silver Perch</v>
      </c>
    </row>
    <row r="1326" spans="1:7" x14ac:dyDescent="0.25">
      <c r="A1326" s="10" t="str">
        <f>Revenue!A1327</f>
        <v>P0111</v>
      </c>
      <c r="B1326" s="10" t="str">
        <f>Revenue!B1327</f>
        <v>Jun</v>
      </c>
      <c r="C1326" s="11" t="str">
        <f t="shared" si="75"/>
        <v>P0111|Jun</v>
      </c>
      <c r="D1326" s="12">
        <f>Revenue!J1327</f>
        <v>1302.8151</v>
      </c>
      <c r="E1326" s="13">
        <f>_xlfn.XLOOKUP($C1326,ExpensesTbl[Key],ExpensesTbl[Total Operating Expenses])</f>
        <v>1077.46</v>
      </c>
      <c r="F1326" s="13">
        <f t="shared" si="76"/>
        <v>225.35509999999999</v>
      </c>
      <c r="G1326" s="11" t="str">
        <f>_xlfn.XLOOKUP($A1326,PropertiesTbl[Property ID],PropertiesTbl[Property Name])</f>
        <v>Silver Perch</v>
      </c>
    </row>
    <row r="1327" spans="1:7" x14ac:dyDescent="0.25">
      <c r="A1327" s="10" t="str">
        <f>Revenue!A1328</f>
        <v>P0111</v>
      </c>
      <c r="B1327" s="10" t="str">
        <f>Revenue!B1328</f>
        <v>Jul</v>
      </c>
      <c r="C1327" s="11" t="str">
        <f t="shared" si="75"/>
        <v>P0111|Jul</v>
      </c>
      <c r="D1327" s="12">
        <f>Revenue!J1328</f>
        <v>2054.38</v>
      </c>
      <c r="E1327" s="13">
        <f>_xlfn.XLOOKUP($C1327,ExpensesTbl[Key],ExpensesTbl[Total Operating Expenses])</f>
        <v>2003.03</v>
      </c>
      <c r="F1327" s="13">
        <f t="shared" si="76"/>
        <v>51.350000000000136</v>
      </c>
      <c r="G1327" s="11" t="str">
        <f>_xlfn.XLOOKUP($A1327,PropertiesTbl[Property ID],PropertiesTbl[Property Name])</f>
        <v>Silver Perch</v>
      </c>
    </row>
    <row r="1328" spans="1:7" x14ac:dyDescent="0.25">
      <c r="A1328" s="10" t="str">
        <f>Revenue!A1329</f>
        <v>P0111</v>
      </c>
      <c r="B1328" s="10" t="str">
        <f>Revenue!B1329</f>
        <v>Aug</v>
      </c>
      <c r="C1328" s="11" t="str">
        <f t="shared" si="75"/>
        <v>P0111|Aug</v>
      </c>
      <c r="D1328" s="12">
        <f>Revenue!J1329</f>
        <v>2207.4557000000004</v>
      </c>
      <c r="E1328" s="13">
        <f>_xlfn.XLOOKUP($C1328,ExpensesTbl[Key],ExpensesTbl[Total Operating Expenses])</f>
        <v>1919.7600000000004</v>
      </c>
      <c r="F1328" s="13">
        <f t="shared" si="76"/>
        <v>287.69569999999999</v>
      </c>
      <c r="G1328" s="11" t="str">
        <f>_xlfn.XLOOKUP($A1328,PropertiesTbl[Property ID],PropertiesTbl[Property Name])</f>
        <v>Silver Perch</v>
      </c>
    </row>
    <row r="1329" spans="1:7" x14ac:dyDescent="0.25">
      <c r="A1329" s="10" t="str">
        <f>Revenue!A1330</f>
        <v>P0111</v>
      </c>
      <c r="B1329" s="10" t="str">
        <f>Revenue!B1330</f>
        <v>Sep</v>
      </c>
      <c r="C1329" s="11" t="str">
        <f t="shared" si="75"/>
        <v>P0111|Sep</v>
      </c>
      <c r="D1329" s="12">
        <f>Revenue!J1330</f>
        <v>1362.8387</v>
      </c>
      <c r="E1329" s="13">
        <f>_xlfn.XLOOKUP($C1329,ExpensesTbl[Key],ExpensesTbl[Total Operating Expenses])</f>
        <v>823.02000000000044</v>
      </c>
      <c r="F1329" s="13">
        <f t="shared" si="76"/>
        <v>539.81869999999958</v>
      </c>
      <c r="G1329" s="11" t="str">
        <f>_xlfn.XLOOKUP($A1329,PropertiesTbl[Property ID],PropertiesTbl[Property Name])</f>
        <v>Silver Perch</v>
      </c>
    </row>
    <row r="1330" spans="1:7" x14ac:dyDescent="0.25">
      <c r="A1330" s="10" t="str">
        <f>Revenue!A1331</f>
        <v>P0111</v>
      </c>
      <c r="B1330" s="10" t="str">
        <f>Revenue!B1331</f>
        <v>Oct</v>
      </c>
      <c r="C1330" s="11" t="str">
        <f t="shared" si="75"/>
        <v>P0111|Oct</v>
      </c>
      <c r="D1330" s="12">
        <f>Revenue!J1331</f>
        <v>1188.5975999999998</v>
      </c>
      <c r="E1330" s="13">
        <f>_xlfn.XLOOKUP($C1330,ExpensesTbl[Key],ExpensesTbl[Total Operating Expenses])</f>
        <v>764.62999999999965</v>
      </c>
      <c r="F1330" s="13">
        <f t="shared" si="76"/>
        <v>423.96760000000017</v>
      </c>
      <c r="G1330" s="11" t="str">
        <f>_xlfn.XLOOKUP($A1330,PropertiesTbl[Property ID],PropertiesTbl[Property Name])</f>
        <v>Silver Perch</v>
      </c>
    </row>
    <row r="1331" spans="1:7" x14ac:dyDescent="0.25">
      <c r="A1331" s="10" t="str">
        <f>Revenue!A1332</f>
        <v>P0111</v>
      </c>
      <c r="B1331" s="10" t="str">
        <f>Revenue!B1332</f>
        <v>Nov</v>
      </c>
      <c r="C1331" s="11" t="str">
        <f t="shared" si="75"/>
        <v>P0111|Nov</v>
      </c>
      <c r="D1331" s="12">
        <f>Revenue!J1332</f>
        <v>1502.6537000000001</v>
      </c>
      <c r="E1331" s="13">
        <f>_xlfn.XLOOKUP($C1331,ExpensesTbl[Key],ExpensesTbl[Total Operating Expenses])</f>
        <v>818.87999999999977</v>
      </c>
      <c r="F1331" s="13">
        <f t="shared" si="76"/>
        <v>683.7737000000003</v>
      </c>
      <c r="G1331" s="11" t="str">
        <f>_xlfn.XLOOKUP($A1331,PropertiesTbl[Property ID],PropertiesTbl[Property Name])</f>
        <v>Silver Perch</v>
      </c>
    </row>
    <row r="1332" spans="1:7" x14ac:dyDescent="0.25">
      <c r="A1332" s="10" t="str">
        <f>Revenue!A1333</f>
        <v>P0111</v>
      </c>
      <c r="B1332" s="10" t="str">
        <f>Revenue!B1333</f>
        <v>Dec</v>
      </c>
      <c r="C1332" s="11" t="str">
        <f t="shared" si="75"/>
        <v>P0111|Dec</v>
      </c>
      <c r="D1332" s="12">
        <f>Revenue!J1333</f>
        <v>4642.6965000000009</v>
      </c>
      <c r="E1332" s="13">
        <f>_xlfn.XLOOKUP($C1332,ExpensesTbl[Key],ExpensesTbl[Total Operating Expenses])</f>
        <v>1193.5899999999999</v>
      </c>
      <c r="F1332" s="13">
        <f t="shared" si="76"/>
        <v>3449.1065000000008</v>
      </c>
      <c r="G1332" s="11" t="str">
        <f>_xlfn.XLOOKUP($A1332,PropertiesTbl[Property ID],PropertiesTbl[Property Name])</f>
        <v>Silver Perch</v>
      </c>
    </row>
    <row r="1333" spans="1:7" x14ac:dyDescent="0.25">
      <c r="A1333" s="10" t="str">
        <f>Revenue!A1334</f>
        <v>P0111</v>
      </c>
      <c r="B1333" s="10" t="str">
        <f>Revenue!B1334</f>
        <v>Jan</v>
      </c>
      <c r="C1333" s="11" t="str">
        <f t="shared" si="75"/>
        <v>P0111|Jan</v>
      </c>
      <c r="D1333" s="12">
        <f>Revenue!J1334</f>
        <v>4247.1983999999993</v>
      </c>
      <c r="E1333" s="13">
        <f>_xlfn.XLOOKUP($C1333,ExpensesTbl[Key],ExpensesTbl[Total Operating Expenses])</f>
        <v>1191.8500000000001</v>
      </c>
      <c r="F1333" s="13">
        <f t="shared" si="76"/>
        <v>3055.3483999999989</v>
      </c>
      <c r="G1333" s="11" t="str">
        <f>_xlfn.XLOOKUP($A1333,PropertiesTbl[Property ID],PropertiesTbl[Property Name])</f>
        <v>Silver Perch</v>
      </c>
    </row>
    <row r="1334" spans="1:7" x14ac:dyDescent="0.25">
      <c r="A1334" s="10" t="str">
        <f>Revenue!A1335</f>
        <v>P0111</v>
      </c>
      <c r="B1334" s="10" t="str">
        <f>Revenue!B1335</f>
        <v>Feb</v>
      </c>
      <c r="C1334" s="11" t="str">
        <f t="shared" si="75"/>
        <v>P0111|Feb</v>
      </c>
      <c r="D1334" s="12">
        <f>Revenue!J1335</f>
        <v>3799.4762999999998</v>
      </c>
      <c r="E1334" s="13">
        <f>_xlfn.XLOOKUP($C1334,ExpensesTbl[Key],ExpensesTbl[Total Operating Expenses])</f>
        <v>1090.68</v>
      </c>
      <c r="F1334" s="13">
        <f t="shared" si="76"/>
        <v>2708.7963</v>
      </c>
      <c r="G1334" s="11" t="str">
        <f>_xlfn.XLOOKUP($A1334,PropertiesTbl[Property ID],PropertiesTbl[Property Name])</f>
        <v>Silver Perch</v>
      </c>
    </row>
    <row r="1335" spans="1:7" x14ac:dyDescent="0.25">
      <c r="A1335" s="10" t="str">
        <f>Revenue!A1336</f>
        <v>P0111</v>
      </c>
      <c r="B1335" s="10" t="str">
        <f>Revenue!B1336</f>
        <v>Mar</v>
      </c>
      <c r="C1335" s="11" t="str">
        <f t="shared" si="75"/>
        <v>P0111|Mar</v>
      </c>
      <c r="D1335" s="12">
        <f>Revenue!J1336</f>
        <v>2930.7548000000002</v>
      </c>
      <c r="E1335" s="13">
        <f>_xlfn.XLOOKUP($C1335,ExpensesTbl[Key],ExpensesTbl[Total Operating Expenses])</f>
        <v>967.8099999999996</v>
      </c>
      <c r="F1335" s="13">
        <f t="shared" si="76"/>
        <v>1962.9448000000007</v>
      </c>
      <c r="G1335" s="11" t="str">
        <f>_xlfn.XLOOKUP($A1335,PropertiesTbl[Property ID],PropertiesTbl[Property Name])</f>
        <v>Silver Perch</v>
      </c>
    </row>
    <row r="1336" spans="1:7" x14ac:dyDescent="0.25">
      <c r="A1336" s="10" t="str">
        <f>Revenue!A1337</f>
        <v>P0112</v>
      </c>
      <c r="B1336" s="10" t="str">
        <f>Revenue!B1337</f>
        <v>Apr</v>
      </c>
      <c r="C1336" s="11" t="str">
        <f t="shared" si="75"/>
        <v>P0112|Apr</v>
      </c>
      <c r="D1336" s="12">
        <f>Revenue!J1337</f>
        <v>653.33019999999999</v>
      </c>
      <c r="E1336" s="13">
        <f>_xlfn.XLOOKUP($C1336,ExpensesTbl[Key],ExpensesTbl[Total Operating Expenses])</f>
        <v>415.38999999999993</v>
      </c>
      <c r="F1336" s="13">
        <f t="shared" si="76"/>
        <v>237.94020000000006</v>
      </c>
      <c r="G1336" s="11" t="str">
        <f>_xlfn.XLOOKUP($A1336,PropertiesTbl[Property ID],PropertiesTbl[Property Name])</f>
        <v>Granite Retreat</v>
      </c>
    </row>
    <row r="1337" spans="1:7" x14ac:dyDescent="0.25">
      <c r="A1337" s="10" t="str">
        <f>Revenue!A1338</f>
        <v>P0112</v>
      </c>
      <c r="B1337" s="10" t="str">
        <f>Revenue!B1338</f>
        <v>May</v>
      </c>
      <c r="C1337" s="11" t="str">
        <f t="shared" si="75"/>
        <v>P0112|May</v>
      </c>
      <c r="D1337" s="12">
        <f>Revenue!J1338</f>
        <v>801.98270000000002</v>
      </c>
      <c r="E1337" s="13">
        <f>_xlfn.XLOOKUP($C1337,ExpensesTbl[Key],ExpensesTbl[Total Operating Expenses])</f>
        <v>510.42000000000007</v>
      </c>
      <c r="F1337" s="13">
        <f t="shared" si="76"/>
        <v>291.56269999999995</v>
      </c>
      <c r="G1337" s="11" t="str">
        <f>_xlfn.XLOOKUP($A1337,PropertiesTbl[Property ID],PropertiesTbl[Property Name])</f>
        <v>Granite Retreat</v>
      </c>
    </row>
    <row r="1338" spans="1:7" x14ac:dyDescent="0.25">
      <c r="A1338" s="10" t="str">
        <f>Revenue!A1339</f>
        <v>P0112</v>
      </c>
      <c r="B1338" s="10" t="str">
        <f>Revenue!B1339</f>
        <v>Jun</v>
      </c>
      <c r="C1338" s="11" t="str">
        <f t="shared" si="75"/>
        <v>P0112|Jun</v>
      </c>
      <c r="D1338" s="12">
        <f>Revenue!J1339</f>
        <v>932.83570000000009</v>
      </c>
      <c r="E1338" s="13">
        <f>_xlfn.XLOOKUP($C1338,ExpensesTbl[Key],ExpensesTbl[Total Operating Expenses])</f>
        <v>538.72999999999979</v>
      </c>
      <c r="F1338" s="13">
        <f t="shared" si="76"/>
        <v>394.1057000000003</v>
      </c>
      <c r="G1338" s="11" t="str">
        <f>_xlfn.XLOOKUP($A1338,PropertiesTbl[Property ID],PropertiesTbl[Property Name])</f>
        <v>Granite Retreat</v>
      </c>
    </row>
    <row r="1339" spans="1:7" x14ac:dyDescent="0.25">
      <c r="A1339" s="10" t="str">
        <f>Revenue!A1340</f>
        <v>P0112</v>
      </c>
      <c r="B1339" s="10" t="str">
        <f>Revenue!B1340</f>
        <v>Jul</v>
      </c>
      <c r="C1339" s="11" t="str">
        <f t="shared" si="75"/>
        <v>P0112|Jul</v>
      </c>
      <c r="D1339" s="12">
        <f>Revenue!J1340</f>
        <v>1227.7430000000002</v>
      </c>
      <c r="E1339" s="13">
        <f>_xlfn.XLOOKUP($C1339,ExpensesTbl[Key],ExpensesTbl[Total Operating Expenses])</f>
        <v>1061.8000000000002</v>
      </c>
      <c r="F1339" s="13">
        <f t="shared" si="76"/>
        <v>165.94299999999998</v>
      </c>
      <c r="G1339" s="11" t="str">
        <f>_xlfn.XLOOKUP($A1339,PropertiesTbl[Property ID],PropertiesTbl[Property Name])</f>
        <v>Granite Retreat</v>
      </c>
    </row>
    <row r="1340" spans="1:7" x14ac:dyDescent="0.25">
      <c r="A1340" s="10" t="str">
        <f>Revenue!A1341</f>
        <v>P0112</v>
      </c>
      <c r="B1340" s="10" t="str">
        <f>Revenue!B1341</f>
        <v>Aug</v>
      </c>
      <c r="C1340" s="11" t="str">
        <f t="shared" si="75"/>
        <v>P0112|Aug</v>
      </c>
      <c r="D1340" s="12">
        <f>Revenue!J1341</f>
        <v>1395.9604000000002</v>
      </c>
      <c r="E1340" s="13">
        <f>_xlfn.XLOOKUP($C1340,ExpensesTbl[Key],ExpensesTbl[Total Operating Expenses])</f>
        <v>868.42000000000041</v>
      </c>
      <c r="F1340" s="13">
        <f t="shared" si="76"/>
        <v>527.54039999999975</v>
      </c>
      <c r="G1340" s="11" t="str">
        <f>_xlfn.XLOOKUP($A1340,PropertiesTbl[Property ID],PropertiesTbl[Property Name])</f>
        <v>Granite Retreat</v>
      </c>
    </row>
    <row r="1341" spans="1:7" x14ac:dyDescent="0.25">
      <c r="A1341" s="10" t="str">
        <f>Revenue!A1342</f>
        <v>P0112</v>
      </c>
      <c r="B1341" s="10" t="str">
        <f>Revenue!B1342</f>
        <v>Sep</v>
      </c>
      <c r="C1341" s="11" t="str">
        <f t="shared" si="75"/>
        <v>P0112|Sep</v>
      </c>
      <c r="D1341" s="12">
        <f>Revenue!J1342</f>
        <v>910.28319999999997</v>
      </c>
      <c r="E1341" s="13">
        <f>_xlfn.XLOOKUP($C1341,ExpensesTbl[Key],ExpensesTbl[Total Operating Expenses])</f>
        <v>469.55999999999972</v>
      </c>
      <c r="F1341" s="13">
        <f t="shared" si="76"/>
        <v>440.72320000000025</v>
      </c>
      <c r="G1341" s="11" t="str">
        <f>_xlfn.XLOOKUP($A1341,PropertiesTbl[Property ID],PropertiesTbl[Property Name])</f>
        <v>Granite Retreat</v>
      </c>
    </row>
    <row r="1342" spans="1:7" x14ac:dyDescent="0.25">
      <c r="A1342" s="10" t="str">
        <f>Revenue!A1343</f>
        <v>P0112</v>
      </c>
      <c r="B1342" s="10" t="str">
        <f>Revenue!B1343</f>
        <v>Oct</v>
      </c>
      <c r="C1342" s="11" t="str">
        <f t="shared" si="75"/>
        <v>P0112|Oct</v>
      </c>
      <c r="D1342" s="12">
        <f>Revenue!J1343</f>
        <v>706.05939999999998</v>
      </c>
      <c r="E1342" s="13">
        <f>_xlfn.XLOOKUP($C1342,ExpensesTbl[Key],ExpensesTbl[Total Operating Expenses])</f>
        <v>467.96999999999969</v>
      </c>
      <c r="F1342" s="13">
        <f t="shared" si="76"/>
        <v>238.0894000000003</v>
      </c>
      <c r="G1342" s="11" t="str">
        <f>_xlfn.XLOOKUP($A1342,PropertiesTbl[Property ID],PropertiesTbl[Property Name])</f>
        <v>Granite Retreat</v>
      </c>
    </row>
    <row r="1343" spans="1:7" x14ac:dyDescent="0.25">
      <c r="A1343" s="10" t="str">
        <f>Revenue!A1344</f>
        <v>P0112</v>
      </c>
      <c r="B1343" s="10" t="str">
        <f>Revenue!B1344</f>
        <v>Nov</v>
      </c>
      <c r="C1343" s="11" t="str">
        <f t="shared" si="75"/>
        <v>P0112|Nov</v>
      </c>
      <c r="D1343" s="12">
        <f>Revenue!J1344</f>
        <v>755.19959999999992</v>
      </c>
      <c r="E1343" s="13">
        <f>_xlfn.XLOOKUP($C1343,ExpensesTbl[Key],ExpensesTbl[Total Operating Expenses])</f>
        <v>461.76999999999964</v>
      </c>
      <c r="F1343" s="13">
        <f t="shared" si="76"/>
        <v>293.42960000000028</v>
      </c>
      <c r="G1343" s="11" t="str">
        <f>_xlfn.XLOOKUP($A1343,PropertiesTbl[Property ID],PropertiesTbl[Property Name])</f>
        <v>Granite Retreat</v>
      </c>
    </row>
    <row r="1344" spans="1:7" x14ac:dyDescent="0.25">
      <c r="A1344" s="10" t="str">
        <f>Revenue!A1345</f>
        <v>P0112</v>
      </c>
      <c r="B1344" s="10" t="str">
        <f>Revenue!B1345</f>
        <v>Dec</v>
      </c>
      <c r="C1344" s="11" t="str">
        <f t="shared" si="75"/>
        <v>P0112|Dec</v>
      </c>
      <c r="D1344" s="12">
        <f>Revenue!J1345</f>
        <v>3137.2019999999998</v>
      </c>
      <c r="E1344" s="13">
        <f>_xlfn.XLOOKUP($C1344,ExpensesTbl[Key],ExpensesTbl[Total Operating Expenses])</f>
        <v>762.13999999999953</v>
      </c>
      <c r="F1344" s="13">
        <f t="shared" si="76"/>
        <v>2375.0620000000004</v>
      </c>
      <c r="G1344" s="11" t="str">
        <f>_xlfn.XLOOKUP($A1344,PropertiesTbl[Property ID],PropertiesTbl[Property Name])</f>
        <v>Granite Retreat</v>
      </c>
    </row>
    <row r="1345" spans="1:7" x14ac:dyDescent="0.25">
      <c r="A1345" s="10" t="str">
        <f>Revenue!A1346</f>
        <v>P0112</v>
      </c>
      <c r="B1345" s="10" t="str">
        <f>Revenue!B1346</f>
        <v>Jan</v>
      </c>
      <c r="C1345" s="11" t="str">
        <f t="shared" si="75"/>
        <v>P0112|Jan</v>
      </c>
      <c r="D1345" s="12">
        <f>Revenue!J1346</f>
        <v>2591.1114000000002</v>
      </c>
      <c r="E1345" s="13">
        <f>_xlfn.XLOOKUP($C1345,ExpensesTbl[Key],ExpensesTbl[Total Operating Expenses])</f>
        <v>775.4399999999996</v>
      </c>
      <c r="F1345" s="13">
        <f t="shared" si="76"/>
        <v>1815.6714000000006</v>
      </c>
      <c r="G1345" s="11" t="str">
        <f>_xlfn.XLOOKUP($A1345,PropertiesTbl[Property ID],PropertiesTbl[Property Name])</f>
        <v>Granite Retreat</v>
      </c>
    </row>
    <row r="1346" spans="1:7" x14ac:dyDescent="0.25">
      <c r="A1346" s="10" t="str">
        <f>Revenue!A1347</f>
        <v>P0112</v>
      </c>
      <c r="B1346" s="10" t="str">
        <f>Revenue!B1347</f>
        <v>Feb</v>
      </c>
      <c r="C1346" s="11" t="str">
        <f t="shared" si="75"/>
        <v>P0112|Feb</v>
      </c>
      <c r="D1346" s="12">
        <f>Revenue!J1347</f>
        <v>2171.4136000000003</v>
      </c>
      <c r="E1346" s="13">
        <f>_xlfn.XLOOKUP($C1346,ExpensesTbl[Key],ExpensesTbl[Total Operating Expenses])</f>
        <v>705.56000000000006</v>
      </c>
      <c r="F1346" s="13">
        <f t="shared" si="76"/>
        <v>1465.8536000000004</v>
      </c>
      <c r="G1346" s="11" t="str">
        <f>_xlfn.XLOOKUP($A1346,PropertiesTbl[Property ID],PropertiesTbl[Property Name])</f>
        <v>Granite Retreat</v>
      </c>
    </row>
    <row r="1347" spans="1:7" x14ac:dyDescent="0.25">
      <c r="A1347" s="10" t="str">
        <f>Revenue!A1348</f>
        <v>P0112</v>
      </c>
      <c r="B1347" s="10" t="str">
        <f>Revenue!B1348</f>
        <v>Mar</v>
      </c>
      <c r="C1347" s="11" t="str">
        <f t="shared" si="75"/>
        <v>P0112|Mar</v>
      </c>
      <c r="D1347" s="12">
        <f>Revenue!J1348</f>
        <v>2033.2292000000002</v>
      </c>
      <c r="E1347" s="13">
        <f>_xlfn.XLOOKUP($C1347,ExpensesTbl[Key],ExpensesTbl[Total Operating Expenses])</f>
        <v>605.32000000000005</v>
      </c>
      <c r="F1347" s="13">
        <f t="shared" si="76"/>
        <v>1427.9092000000001</v>
      </c>
      <c r="G1347" s="11" t="str">
        <f>_xlfn.XLOOKUP($A1347,PropertiesTbl[Property ID],PropertiesTbl[Property Name])</f>
        <v>Granite Retreat</v>
      </c>
    </row>
    <row r="1348" spans="1:7" x14ac:dyDescent="0.25">
      <c r="A1348" s="10" t="str">
        <f>Revenue!A1349</f>
        <v>P0113</v>
      </c>
      <c r="B1348" s="10" t="str">
        <f>Revenue!B1349</f>
        <v>Apr</v>
      </c>
      <c r="C1348" s="11" t="str">
        <f t="shared" si="75"/>
        <v>P0113|Apr</v>
      </c>
      <c r="D1348" s="12">
        <f>Revenue!J1349</f>
        <v>1217.9304</v>
      </c>
      <c r="E1348" s="13">
        <f>_xlfn.XLOOKUP($C1348,ExpensesTbl[Key],ExpensesTbl[Total Operating Expenses])</f>
        <v>658.50000000000034</v>
      </c>
      <c r="F1348" s="13">
        <f t="shared" si="76"/>
        <v>559.43039999999962</v>
      </c>
      <c r="G1348" s="11" t="str">
        <f>_xlfn.XLOOKUP($A1348,PropertiesTbl[Property ID],PropertiesTbl[Property Name])</f>
        <v>Cloudline Landing</v>
      </c>
    </row>
    <row r="1349" spans="1:7" x14ac:dyDescent="0.25">
      <c r="A1349" s="10" t="str">
        <f>Revenue!A1350</f>
        <v>P0113</v>
      </c>
      <c r="B1349" s="10" t="str">
        <f>Revenue!B1350</f>
        <v>May</v>
      </c>
      <c r="C1349" s="11" t="str">
        <f t="shared" ref="C1349:C1412" si="77">A1349&amp;"|"&amp;B1349</f>
        <v>P0113|May</v>
      </c>
      <c r="D1349" s="12">
        <f>Revenue!J1350</f>
        <v>1588.8778</v>
      </c>
      <c r="E1349" s="13">
        <f>_xlfn.XLOOKUP($C1349,ExpensesTbl[Key],ExpensesTbl[Total Operating Expenses])</f>
        <v>982.13999999999976</v>
      </c>
      <c r="F1349" s="13">
        <f t="shared" ref="F1349:F1412" si="78">D1349-E1349</f>
        <v>606.73780000000022</v>
      </c>
      <c r="G1349" s="11" t="str">
        <f>_xlfn.XLOOKUP($A1349,PropertiesTbl[Property ID],PropertiesTbl[Property Name])</f>
        <v>Cloudline Landing</v>
      </c>
    </row>
    <row r="1350" spans="1:7" x14ac:dyDescent="0.25">
      <c r="A1350" s="10" t="str">
        <f>Revenue!A1351</f>
        <v>P0113</v>
      </c>
      <c r="B1350" s="10" t="str">
        <f>Revenue!B1351</f>
        <v>Jun</v>
      </c>
      <c r="C1350" s="11" t="str">
        <f t="shared" si="77"/>
        <v>P0113|Jun</v>
      </c>
      <c r="D1350" s="12">
        <f>Revenue!J1351</f>
        <v>1660.4056</v>
      </c>
      <c r="E1350" s="13">
        <f>_xlfn.XLOOKUP($C1350,ExpensesTbl[Key],ExpensesTbl[Total Operating Expenses])</f>
        <v>1069.6099999999999</v>
      </c>
      <c r="F1350" s="13">
        <f t="shared" si="78"/>
        <v>590.79560000000015</v>
      </c>
      <c r="G1350" s="11" t="str">
        <f>_xlfn.XLOOKUP($A1350,PropertiesTbl[Property ID],PropertiesTbl[Property Name])</f>
        <v>Cloudline Landing</v>
      </c>
    </row>
    <row r="1351" spans="1:7" x14ac:dyDescent="0.25">
      <c r="A1351" s="10" t="str">
        <f>Revenue!A1352</f>
        <v>P0113</v>
      </c>
      <c r="B1351" s="10" t="str">
        <f>Revenue!B1352</f>
        <v>Jul</v>
      </c>
      <c r="C1351" s="11" t="str">
        <f t="shared" si="77"/>
        <v>P0113|Jul</v>
      </c>
      <c r="D1351" s="12">
        <f>Revenue!J1352</f>
        <v>2698.4890999999998</v>
      </c>
      <c r="E1351" s="13">
        <f>_xlfn.XLOOKUP($C1351,ExpensesTbl[Key],ExpensesTbl[Total Operating Expenses])</f>
        <v>2020.1299999999997</v>
      </c>
      <c r="F1351" s="13">
        <f t="shared" si="78"/>
        <v>678.35910000000013</v>
      </c>
      <c r="G1351" s="11" t="str">
        <f>_xlfn.XLOOKUP($A1351,PropertiesTbl[Property ID],PropertiesTbl[Property Name])</f>
        <v>Cloudline Landing</v>
      </c>
    </row>
    <row r="1352" spans="1:7" x14ac:dyDescent="0.25">
      <c r="A1352" s="10" t="str">
        <f>Revenue!A1353</f>
        <v>P0113</v>
      </c>
      <c r="B1352" s="10" t="str">
        <f>Revenue!B1353</f>
        <v>Aug</v>
      </c>
      <c r="C1352" s="11" t="str">
        <f t="shared" si="77"/>
        <v>P0113|Aug</v>
      </c>
      <c r="D1352" s="12">
        <f>Revenue!J1353</f>
        <v>2711.9333000000001</v>
      </c>
      <c r="E1352" s="13">
        <f>_xlfn.XLOOKUP($C1352,ExpensesTbl[Key],ExpensesTbl[Total Operating Expenses])</f>
        <v>1927.3800000000006</v>
      </c>
      <c r="F1352" s="13">
        <f t="shared" si="78"/>
        <v>784.55329999999958</v>
      </c>
      <c r="G1352" s="11" t="str">
        <f>_xlfn.XLOOKUP($A1352,PropertiesTbl[Property ID],PropertiesTbl[Property Name])</f>
        <v>Cloudline Landing</v>
      </c>
    </row>
    <row r="1353" spans="1:7" x14ac:dyDescent="0.25">
      <c r="A1353" s="10" t="str">
        <f>Revenue!A1354</f>
        <v>P0113</v>
      </c>
      <c r="B1353" s="10" t="str">
        <f>Revenue!B1354</f>
        <v>Sep</v>
      </c>
      <c r="C1353" s="11" t="str">
        <f t="shared" si="77"/>
        <v>P0113|Sep</v>
      </c>
      <c r="D1353" s="12">
        <f>Revenue!J1354</f>
        <v>1806.6815999999999</v>
      </c>
      <c r="E1353" s="13">
        <f>_xlfn.XLOOKUP($C1353,ExpensesTbl[Key],ExpensesTbl[Total Operating Expenses])</f>
        <v>832.47999999999956</v>
      </c>
      <c r="F1353" s="13">
        <f t="shared" si="78"/>
        <v>974.20160000000033</v>
      </c>
      <c r="G1353" s="11" t="str">
        <f>_xlfn.XLOOKUP($A1353,PropertiesTbl[Property ID],PropertiesTbl[Property Name])</f>
        <v>Cloudline Landing</v>
      </c>
    </row>
    <row r="1354" spans="1:7" x14ac:dyDescent="0.25">
      <c r="A1354" s="10" t="str">
        <f>Revenue!A1355</f>
        <v>P0113</v>
      </c>
      <c r="B1354" s="10" t="str">
        <f>Revenue!B1355</f>
        <v>Oct</v>
      </c>
      <c r="C1354" s="11" t="str">
        <f t="shared" si="77"/>
        <v>P0113|Oct</v>
      </c>
      <c r="D1354" s="12">
        <f>Revenue!J1355</f>
        <v>1268.2152000000001</v>
      </c>
      <c r="E1354" s="13">
        <f>_xlfn.XLOOKUP($C1354,ExpensesTbl[Key],ExpensesTbl[Total Operating Expenses])</f>
        <v>759.3100000000004</v>
      </c>
      <c r="F1354" s="13">
        <f t="shared" si="78"/>
        <v>508.9051999999997</v>
      </c>
      <c r="G1354" s="11" t="str">
        <f>_xlfn.XLOOKUP($A1354,PropertiesTbl[Property ID],PropertiesTbl[Property Name])</f>
        <v>Cloudline Landing</v>
      </c>
    </row>
    <row r="1355" spans="1:7" x14ac:dyDescent="0.25">
      <c r="A1355" s="10" t="str">
        <f>Revenue!A1356</f>
        <v>P0113</v>
      </c>
      <c r="B1355" s="10" t="str">
        <f>Revenue!B1356</f>
        <v>Nov</v>
      </c>
      <c r="C1355" s="11" t="str">
        <f t="shared" si="77"/>
        <v>P0113|Nov</v>
      </c>
      <c r="D1355" s="12">
        <f>Revenue!J1356</f>
        <v>1505.904</v>
      </c>
      <c r="E1355" s="13">
        <f>_xlfn.XLOOKUP($C1355,ExpensesTbl[Key],ExpensesTbl[Total Operating Expenses])</f>
        <v>719.64999999999975</v>
      </c>
      <c r="F1355" s="13">
        <f t="shared" si="78"/>
        <v>786.25400000000025</v>
      </c>
      <c r="G1355" s="11" t="str">
        <f>_xlfn.XLOOKUP($A1355,PropertiesTbl[Property ID],PropertiesTbl[Property Name])</f>
        <v>Cloudline Landing</v>
      </c>
    </row>
    <row r="1356" spans="1:7" x14ac:dyDescent="0.25">
      <c r="A1356" s="10" t="str">
        <f>Revenue!A1357</f>
        <v>P0113</v>
      </c>
      <c r="B1356" s="10" t="str">
        <f>Revenue!B1357</f>
        <v>Dec</v>
      </c>
      <c r="C1356" s="11" t="str">
        <f t="shared" si="77"/>
        <v>P0113|Dec</v>
      </c>
      <c r="D1356" s="12">
        <f>Revenue!J1357</f>
        <v>5782.3979999999992</v>
      </c>
      <c r="E1356" s="13">
        <f>_xlfn.XLOOKUP($C1356,ExpensesTbl[Key],ExpensesTbl[Total Operating Expenses])</f>
        <v>1182.3000000000002</v>
      </c>
      <c r="F1356" s="13">
        <f t="shared" si="78"/>
        <v>4600.097999999999</v>
      </c>
      <c r="G1356" s="11" t="str">
        <f>_xlfn.XLOOKUP($A1356,PropertiesTbl[Property ID],PropertiesTbl[Property Name])</f>
        <v>Cloudline Landing</v>
      </c>
    </row>
    <row r="1357" spans="1:7" x14ac:dyDescent="0.25">
      <c r="A1357" s="10" t="str">
        <f>Revenue!A1358</f>
        <v>P0113</v>
      </c>
      <c r="B1357" s="10" t="str">
        <f>Revenue!B1358</f>
        <v>Jan</v>
      </c>
      <c r="C1357" s="11" t="str">
        <f t="shared" si="77"/>
        <v>P0113|Jan</v>
      </c>
      <c r="D1357" s="12">
        <f>Revenue!J1358</f>
        <v>4357.7210000000005</v>
      </c>
      <c r="E1357" s="13">
        <f>_xlfn.XLOOKUP($C1357,ExpensesTbl[Key],ExpensesTbl[Total Operating Expenses])</f>
        <v>1076.3400000000001</v>
      </c>
      <c r="F1357" s="13">
        <f t="shared" si="78"/>
        <v>3281.3810000000003</v>
      </c>
      <c r="G1357" s="11" t="str">
        <f>_xlfn.XLOOKUP($A1357,PropertiesTbl[Property ID],PropertiesTbl[Property Name])</f>
        <v>Cloudline Landing</v>
      </c>
    </row>
    <row r="1358" spans="1:7" x14ac:dyDescent="0.25">
      <c r="A1358" s="10" t="str">
        <f>Revenue!A1359</f>
        <v>P0113</v>
      </c>
      <c r="B1358" s="10" t="str">
        <f>Revenue!B1359</f>
        <v>Feb</v>
      </c>
      <c r="C1358" s="11" t="str">
        <f t="shared" si="77"/>
        <v>P0113|Feb</v>
      </c>
      <c r="D1358" s="12">
        <f>Revenue!J1359</f>
        <v>4250.7299999999996</v>
      </c>
      <c r="E1358" s="13">
        <f>_xlfn.XLOOKUP($C1358,ExpensesTbl[Key],ExpensesTbl[Total Operating Expenses])</f>
        <v>1079.5299999999997</v>
      </c>
      <c r="F1358" s="13">
        <f t="shared" si="78"/>
        <v>3171.2</v>
      </c>
      <c r="G1358" s="11" t="str">
        <f>_xlfn.XLOOKUP($A1358,PropertiesTbl[Property ID],PropertiesTbl[Property Name])</f>
        <v>Cloudline Landing</v>
      </c>
    </row>
    <row r="1359" spans="1:7" x14ac:dyDescent="0.25">
      <c r="A1359" s="10" t="str">
        <f>Revenue!A1360</f>
        <v>P0113</v>
      </c>
      <c r="B1359" s="10" t="str">
        <f>Revenue!B1360</f>
        <v>Mar</v>
      </c>
      <c r="C1359" s="11" t="str">
        <f t="shared" si="77"/>
        <v>P0113|Mar</v>
      </c>
      <c r="D1359" s="12">
        <f>Revenue!J1360</f>
        <v>3388.1776999999997</v>
      </c>
      <c r="E1359" s="13">
        <f>_xlfn.XLOOKUP($C1359,ExpensesTbl[Key],ExpensesTbl[Total Operating Expenses])</f>
        <v>955.42000000000019</v>
      </c>
      <c r="F1359" s="13">
        <f t="shared" si="78"/>
        <v>2432.7576999999997</v>
      </c>
      <c r="G1359" s="11" t="str">
        <f>_xlfn.XLOOKUP($A1359,PropertiesTbl[Property ID],PropertiesTbl[Property Name])</f>
        <v>Cloudline Landing</v>
      </c>
    </row>
    <row r="1360" spans="1:7" x14ac:dyDescent="0.25">
      <c r="A1360" s="10" t="str">
        <f>Revenue!A1361</f>
        <v>P0114</v>
      </c>
      <c r="B1360" s="10" t="str">
        <f>Revenue!B1361</f>
        <v>Apr</v>
      </c>
      <c r="C1360" s="11" t="str">
        <f t="shared" si="77"/>
        <v>P0114|Apr</v>
      </c>
      <c r="D1360" s="12">
        <f>Revenue!J1361</f>
        <v>1132.4346</v>
      </c>
      <c r="E1360" s="13">
        <f>_xlfn.XLOOKUP($C1360,ExpensesTbl[Key],ExpensesTbl[Total Operating Expenses])</f>
        <v>630.34999999999991</v>
      </c>
      <c r="F1360" s="13">
        <f t="shared" si="78"/>
        <v>502.08460000000014</v>
      </c>
      <c r="G1360" s="11" t="str">
        <f>_xlfn.XLOOKUP($A1360,PropertiesTbl[Property ID],PropertiesTbl[Property Name])</f>
        <v>Mountain Cabin</v>
      </c>
    </row>
    <row r="1361" spans="1:7" x14ac:dyDescent="0.25">
      <c r="A1361" s="10" t="str">
        <f>Revenue!A1362</f>
        <v>P0114</v>
      </c>
      <c r="B1361" s="10" t="str">
        <f>Revenue!B1362</f>
        <v>May</v>
      </c>
      <c r="C1361" s="11" t="str">
        <f t="shared" si="77"/>
        <v>P0114|May</v>
      </c>
      <c r="D1361" s="12">
        <f>Revenue!J1362</f>
        <v>1415.1216999999999</v>
      </c>
      <c r="E1361" s="13">
        <f>_xlfn.XLOOKUP($C1361,ExpensesTbl[Key],ExpensesTbl[Total Operating Expenses])</f>
        <v>974.92000000000041</v>
      </c>
      <c r="F1361" s="13">
        <f t="shared" si="78"/>
        <v>440.20169999999951</v>
      </c>
      <c r="G1361" s="11" t="str">
        <f>_xlfn.XLOOKUP($A1361,PropertiesTbl[Property ID],PropertiesTbl[Property Name])</f>
        <v>Mountain Cabin</v>
      </c>
    </row>
    <row r="1362" spans="1:7" x14ac:dyDescent="0.25">
      <c r="A1362" s="10" t="str">
        <f>Revenue!A1363</f>
        <v>P0114</v>
      </c>
      <c r="B1362" s="10" t="str">
        <f>Revenue!B1363</f>
        <v>Jun</v>
      </c>
      <c r="C1362" s="11" t="str">
        <f t="shared" si="77"/>
        <v>P0114|Jun</v>
      </c>
      <c r="D1362" s="12">
        <f>Revenue!J1363</f>
        <v>1688.5744</v>
      </c>
      <c r="E1362" s="13">
        <f>_xlfn.XLOOKUP($C1362,ExpensesTbl[Key],ExpensesTbl[Total Operating Expenses])</f>
        <v>1070.5299999999997</v>
      </c>
      <c r="F1362" s="13">
        <f t="shared" si="78"/>
        <v>618.04440000000022</v>
      </c>
      <c r="G1362" s="11" t="str">
        <f>_xlfn.XLOOKUP($A1362,PropertiesTbl[Property ID],PropertiesTbl[Property Name])</f>
        <v>Mountain Cabin</v>
      </c>
    </row>
    <row r="1363" spans="1:7" x14ac:dyDescent="0.25">
      <c r="A1363" s="10" t="str">
        <f>Revenue!A1364</f>
        <v>P0114</v>
      </c>
      <c r="B1363" s="10" t="str">
        <f>Revenue!B1364</f>
        <v>Jul</v>
      </c>
      <c r="C1363" s="11" t="str">
        <f t="shared" si="77"/>
        <v>P0114|Jul</v>
      </c>
      <c r="D1363" s="12">
        <f>Revenue!J1364</f>
        <v>2572.4764</v>
      </c>
      <c r="E1363" s="13">
        <f>_xlfn.XLOOKUP($C1363,ExpensesTbl[Key],ExpensesTbl[Total Operating Expenses])</f>
        <v>2024.13</v>
      </c>
      <c r="F1363" s="13">
        <f t="shared" si="78"/>
        <v>548.3463999999999</v>
      </c>
      <c r="G1363" s="11" t="str">
        <f>_xlfn.XLOOKUP($A1363,PropertiesTbl[Property ID],PropertiesTbl[Property Name])</f>
        <v>Mountain Cabin</v>
      </c>
    </row>
    <row r="1364" spans="1:7" x14ac:dyDescent="0.25">
      <c r="A1364" s="10" t="str">
        <f>Revenue!A1365</f>
        <v>P0114</v>
      </c>
      <c r="B1364" s="10" t="str">
        <f>Revenue!B1365</f>
        <v>Aug</v>
      </c>
      <c r="C1364" s="11" t="str">
        <f t="shared" si="77"/>
        <v>P0114|Aug</v>
      </c>
      <c r="D1364" s="12">
        <f>Revenue!J1365</f>
        <v>2536.4117999999999</v>
      </c>
      <c r="E1364" s="13">
        <f>_xlfn.XLOOKUP($C1364,ExpensesTbl[Key],ExpensesTbl[Total Operating Expenses])</f>
        <v>1910.5100000000002</v>
      </c>
      <c r="F1364" s="13">
        <f t="shared" si="78"/>
        <v>625.90179999999964</v>
      </c>
      <c r="G1364" s="11" t="str">
        <f>_xlfn.XLOOKUP($A1364,PropertiesTbl[Property ID],PropertiesTbl[Property Name])</f>
        <v>Mountain Cabin</v>
      </c>
    </row>
    <row r="1365" spans="1:7" x14ac:dyDescent="0.25">
      <c r="A1365" s="10" t="str">
        <f>Revenue!A1366</f>
        <v>P0114</v>
      </c>
      <c r="B1365" s="10" t="str">
        <f>Revenue!B1366</f>
        <v>Sep</v>
      </c>
      <c r="C1365" s="11" t="str">
        <f t="shared" si="77"/>
        <v>P0114|Sep</v>
      </c>
      <c r="D1365" s="12">
        <f>Revenue!J1366</f>
        <v>1488.6574000000001</v>
      </c>
      <c r="E1365" s="13">
        <f>_xlfn.XLOOKUP($C1365,ExpensesTbl[Key],ExpensesTbl[Total Operating Expenses])</f>
        <v>822.3</v>
      </c>
      <c r="F1365" s="13">
        <f t="shared" si="78"/>
        <v>666.3574000000001</v>
      </c>
      <c r="G1365" s="11" t="str">
        <f>_xlfn.XLOOKUP($A1365,PropertiesTbl[Property ID],PropertiesTbl[Property Name])</f>
        <v>Mountain Cabin</v>
      </c>
    </row>
    <row r="1366" spans="1:7" x14ac:dyDescent="0.25">
      <c r="A1366" s="10" t="str">
        <f>Revenue!A1367</f>
        <v>P0114</v>
      </c>
      <c r="B1366" s="10" t="str">
        <f>Revenue!B1367</f>
        <v>Oct</v>
      </c>
      <c r="C1366" s="11" t="str">
        <f t="shared" si="77"/>
        <v>P0114|Oct</v>
      </c>
      <c r="D1366" s="12">
        <f>Revenue!J1367</f>
        <v>1241.6178</v>
      </c>
      <c r="E1366" s="13">
        <f>_xlfn.XLOOKUP($C1366,ExpensesTbl[Key],ExpensesTbl[Total Operating Expenses])</f>
        <v>778.37999999999965</v>
      </c>
      <c r="F1366" s="13">
        <f t="shared" si="78"/>
        <v>463.23780000000033</v>
      </c>
      <c r="G1366" s="11" t="str">
        <f>_xlfn.XLOOKUP($A1366,PropertiesTbl[Property ID],PropertiesTbl[Property Name])</f>
        <v>Mountain Cabin</v>
      </c>
    </row>
    <row r="1367" spans="1:7" x14ac:dyDescent="0.25">
      <c r="A1367" s="10" t="str">
        <f>Revenue!A1368</f>
        <v>P0114</v>
      </c>
      <c r="B1367" s="10" t="str">
        <f>Revenue!B1368</f>
        <v>Nov</v>
      </c>
      <c r="C1367" s="11" t="str">
        <f t="shared" si="77"/>
        <v>P0114|Nov</v>
      </c>
      <c r="D1367" s="12">
        <f>Revenue!J1368</f>
        <v>1680.1152000000002</v>
      </c>
      <c r="E1367" s="13">
        <f>_xlfn.XLOOKUP($C1367,ExpensesTbl[Key],ExpensesTbl[Total Operating Expenses])</f>
        <v>827.83</v>
      </c>
      <c r="F1367" s="13">
        <f t="shared" si="78"/>
        <v>852.28520000000015</v>
      </c>
      <c r="G1367" s="11" t="str">
        <f>_xlfn.XLOOKUP($A1367,PropertiesTbl[Property ID],PropertiesTbl[Property Name])</f>
        <v>Mountain Cabin</v>
      </c>
    </row>
    <row r="1368" spans="1:7" x14ac:dyDescent="0.25">
      <c r="A1368" s="10" t="str">
        <f>Revenue!A1369</f>
        <v>P0114</v>
      </c>
      <c r="B1368" s="10" t="str">
        <f>Revenue!B1369</f>
        <v>Dec</v>
      </c>
      <c r="C1368" s="11" t="str">
        <f t="shared" si="77"/>
        <v>P0114|Dec</v>
      </c>
      <c r="D1368" s="12">
        <f>Revenue!J1369</f>
        <v>5267.1921999999995</v>
      </c>
      <c r="E1368" s="13">
        <f>_xlfn.XLOOKUP($C1368,ExpensesTbl[Key],ExpensesTbl[Total Operating Expenses])</f>
        <v>1185.78</v>
      </c>
      <c r="F1368" s="13">
        <f t="shared" si="78"/>
        <v>4081.4121999999998</v>
      </c>
      <c r="G1368" s="11" t="str">
        <f>_xlfn.XLOOKUP($A1368,PropertiesTbl[Property ID],PropertiesTbl[Property Name])</f>
        <v>Mountain Cabin</v>
      </c>
    </row>
    <row r="1369" spans="1:7" x14ac:dyDescent="0.25">
      <c r="A1369" s="10" t="str">
        <f>Revenue!A1370</f>
        <v>P0114</v>
      </c>
      <c r="B1369" s="10" t="str">
        <f>Revenue!B1370</f>
        <v>Jan</v>
      </c>
      <c r="C1369" s="11" t="str">
        <f t="shared" si="77"/>
        <v>P0114|Jan</v>
      </c>
      <c r="D1369" s="12">
        <f>Revenue!J1370</f>
        <v>4519.5073000000002</v>
      </c>
      <c r="E1369" s="13">
        <f>_xlfn.XLOOKUP($C1369,ExpensesTbl[Key],ExpensesTbl[Total Operating Expenses])</f>
        <v>1083.8200000000006</v>
      </c>
      <c r="F1369" s="13">
        <f t="shared" si="78"/>
        <v>3435.6872999999996</v>
      </c>
      <c r="G1369" s="11" t="str">
        <f>_xlfn.XLOOKUP($A1369,PropertiesTbl[Property ID],PropertiesTbl[Property Name])</f>
        <v>Mountain Cabin</v>
      </c>
    </row>
    <row r="1370" spans="1:7" x14ac:dyDescent="0.25">
      <c r="A1370" s="10" t="str">
        <f>Revenue!A1371</f>
        <v>P0114</v>
      </c>
      <c r="B1370" s="10" t="str">
        <f>Revenue!B1371</f>
        <v>Feb</v>
      </c>
      <c r="C1370" s="11" t="str">
        <f t="shared" si="77"/>
        <v>P0114|Feb</v>
      </c>
      <c r="D1370" s="12">
        <f>Revenue!J1371</f>
        <v>3827.9651999999996</v>
      </c>
      <c r="E1370" s="13">
        <f>_xlfn.XLOOKUP($C1370,ExpensesTbl[Key],ExpensesTbl[Total Operating Expenses])</f>
        <v>1078</v>
      </c>
      <c r="F1370" s="13">
        <f t="shared" si="78"/>
        <v>2749.9651999999996</v>
      </c>
      <c r="G1370" s="11" t="str">
        <f>_xlfn.XLOOKUP($A1370,PropertiesTbl[Property ID],PropertiesTbl[Property Name])</f>
        <v>Mountain Cabin</v>
      </c>
    </row>
    <row r="1371" spans="1:7" x14ac:dyDescent="0.25">
      <c r="A1371" s="10" t="str">
        <f>Revenue!A1372</f>
        <v>P0114</v>
      </c>
      <c r="B1371" s="10" t="str">
        <f>Revenue!B1372</f>
        <v>Mar</v>
      </c>
      <c r="C1371" s="11" t="str">
        <f t="shared" si="77"/>
        <v>P0114|Mar</v>
      </c>
      <c r="D1371" s="12">
        <f>Revenue!J1372</f>
        <v>3151.4104000000002</v>
      </c>
      <c r="E1371" s="13">
        <f>_xlfn.XLOOKUP($C1371,ExpensesTbl[Key],ExpensesTbl[Total Operating Expenses])</f>
        <v>972.36000000000081</v>
      </c>
      <c r="F1371" s="13">
        <f t="shared" si="78"/>
        <v>2179.0503999999992</v>
      </c>
      <c r="G1371" s="11" t="str">
        <f>_xlfn.XLOOKUP($A1371,PropertiesTbl[Property ID],PropertiesTbl[Property Name])</f>
        <v>Mountain Cabin</v>
      </c>
    </row>
    <row r="1372" spans="1:7" x14ac:dyDescent="0.25">
      <c r="A1372" s="10" t="str">
        <f>Revenue!A1373</f>
        <v>P0115</v>
      </c>
      <c r="B1372" s="10" t="str">
        <f>Revenue!B1373</f>
        <v>Apr</v>
      </c>
      <c r="C1372" s="11" t="str">
        <f t="shared" si="77"/>
        <v>P0115|Apr</v>
      </c>
      <c r="D1372" s="12">
        <f>Revenue!J1373</f>
        <v>1465.0912000000001</v>
      </c>
      <c r="E1372" s="13">
        <f>_xlfn.XLOOKUP($C1372,ExpensesTbl[Key],ExpensesTbl[Total Operating Expenses])</f>
        <v>784.1800000000004</v>
      </c>
      <c r="F1372" s="13">
        <f t="shared" si="78"/>
        <v>680.91119999999967</v>
      </c>
      <c r="G1372" s="11" t="str">
        <f>_xlfn.XLOOKUP($A1372,PropertiesTbl[Property ID],PropertiesTbl[Property Name])</f>
        <v>Silver Cottage</v>
      </c>
    </row>
    <row r="1373" spans="1:7" x14ac:dyDescent="0.25">
      <c r="A1373" s="10" t="str">
        <f>Revenue!A1374</f>
        <v>P0115</v>
      </c>
      <c r="B1373" s="10" t="str">
        <f>Revenue!B1374</f>
        <v>May</v>
      </c>
      <c r="C1373" s="11" t="str">
        <f t="shared" si="77"/>
        <v>P0115|May</v>
      </c>
      <c r="D1373" s="12">
        <f>Revenue!J1374</f>
        <v>1626.7125999999998</v>
      </c>
      <c r="E1373" s="13">
        <f>_xlfn.XLOOKUP($C1373,ExpensesTbl[Key],ExpensesTbl[Total Operating Expenses])</f>
        <v>1198.0399999999995</v>
      </c>
      <c r="F1373" s="13">
        <f t="shared" si="78"/>
        <v>428.67260000000033</v>
      </c>
      <c r="G1373" s="11" t="str">
        <f>_xlfn.XLOOKUP($A1373,PropertiesTbl[Property ID],PropertiesTbl[Property Name])</f>
        <v>Silver Cottage</v>
      </c>
    </row>
    <row r="1374" spans="1:7" x14ac:dyDescent="0.25">
      <c r="A1374" s="10" t="str">
        <f>Revenue!A1375</f>
        <v>P0115</v>
      </c>
      <c r="B1374" s="10" t="str">
        <f>Revenue!B1375</f>
        <v>Jun</v>
      </c>
      <c r="C1374" s="11" t="str">
        <f t="shared" si="77"/>
        <v>P0115|Jun</v>
      </c>
      <c r="D1374" s="12">
        <f>Revenue!J1375</f>
        <v>1838.5412000000001</v>
      </c>
      <c r="E1374" s="13">
        <f>_xlfn.XLOOKUP($C1374,ExpensesTbl[Key],ExpensesTbl[Total Operating Expenses])</f>
        <v>1325.8700000000001</v>
      </c>
      <c r="F1374" s="13">
        <f t="shared" si="78"/>
        <v>512.6712</v>
      </c>
      <c r="G1374" s="11" t="str">
        <f>_xlfn.XLOOKUP($A1374,PropertiesTbl[Property ID],PropertiesTbl[Property Name])</f>
        <v>Silver Cottage</v>
      </c>
    </row>
    <row r="1375" spans="1:7" x14ac:dyDescent="0.25">
      <c r="A1375" s="10" t="str">
        <f>Revenue!A1376</f>
        <v>P0115</v>
      </c>
      <c r="B1375" s="10" t="str">
        <f>Revenue!B1376</f>
        <v>Jul</v>
      </c>
      <c r="C1375" s="11" t="str">
        <f t="shared" si="77"/>
        <v>P0115|Jul</v>
      </c>
      <c r="D1375" s="12">
        <f>Revenue!J1376</f>
        <v>3239.8921</v>
      </c>
      <c r="E1375" s="13">
        <f>_xlfn.XLOOKUP($C1375,ExpensesTbl[Key],ExpensesTbl[Total Operating Expenses])</f>
        <v>2594.7300000000005</v>
      </c>
      <c r="F1375" s="13">
        <f t="shared" si="78"/>
        <v>645.16209999999955</v>
      </c>
      <c r="G1375" s="11" t="str">
        <f>_xlfn.XLOOKUP($A1375,PropertiesTbl[Property ID],PropertiesTbl[Property Name])</f>
        <v>Silver Cottage</v>
      </c>
    </row>
    <row r="1376" spans="1:7" x14ac:dyDescent="0.25">
      <c r="A1376" s="10" t="str">
        <f>Revenue!A1377</f>
        <v>P0115</v>
      </c>
      <c r="B1376" s="10" t="str">
        <f>Revenue!B1377</f>
        <v>Aug</v>
      </c>
      <c r="C1376" s="11" t="str">
        <f t="shared" si="77"/>
        <v>P0115|Aug</v>
      </c>
      <c r="D1376" s="12">
        <f>Revenue!J1377</f>
        <v>2353.5433000000003</v>
      </c>
      <c r="E1376" s="13">
        <f>_xlfn.XLOOKUP($C1376,ExpensesTbl[Key],ExpensesTbl[Total Operating Expenses])</f>
        <v>2321.77</v>
      </c>
      <c r="F1376" s="13">
        <f t="shared" si="78"/>
        <v>31.77330000000029</v>
      </c>
      <c r="G1376" s="11" t="str">
        <f>_xlfn.XLOOKUP($A1376,PropertiesTbl[Property ID],PropertiesTbl[Property Name])</f>
        <v>Silver Cottage</v>
      </c>
    </row>
    <row r="1377" spans="1:7" x14ac:dyDescent="0.25">
      <c r="A1377" s="10" t="str">
        <f>Revenue!A1378</f>
        <v>P0115</v>
      </c>
      <c r="B1377" s="10" t="str">
        <f>Revenue!B1378</f>
        <v>Sep</v>
      </c>
      <c r="C1377" s="11" t="str">
        <f t="shared" si="77"/>
        <v>P0115|Sep</v>
      </c>
      <c r="D1377" s="12">
        <f>Revenue!J1378</f>
        <v>1877.1763000000001</v>
      </c>
      <c r="E1377" s="13">
        <f>_xlfn.XLOOKUP($C1377,ExpensesTbl[Key],ExpensesTbl[Total Operating Expenses])</f>
        <v>1048.1600000000005</v>
      </c>
      <c r="F1377" s="13">
        <f t="shared" si="78"/>
        <v>829.01629999999955</v>
      </c>
      <c r="G1377" s="11" t="str">
        <f>_xlfn.XLOOKUP($A1377,PropertiesTbl[Property ID],PropertiesTbl[Property Name])</f>
        <v>Silver Cottage</v>
      </c>
    </row>
    <row r="1378" spans="1:7" x14ac:dyDescent="0.25">
      <c r="A1378" s="10" t="str">
        <f>Revenue!A1379</f>
        <v>P0115</v>
      </c>
      <c r="B1378" s="10" t="str">
        <f>Revenue!B1379</f>
        <v>Oct</v>
      </c>
      <c r="C1378" s="11" t="str">
        <f t="shared" si="77"/>
        <v>P0115|Oct</v>
      </c>
      <c r="D1378" s="12">
        <f>Revenue!J1379</f>
        <v>1593.2475999999999</v>
      </c>
      <c r="E1378" s="13">
        <f>_xlfn.XLOOKUP($C1378,ExpensesTbl[Key],ExpensesTbl[Total Operating Expenses])</f>
        <v>945.8</v>
      </c>
      <c r="F1378" s="13">
        <f t="shared" si="78"/>
        <v>647.44759999999997</v>
      </c>
      <c r="G1378" s="11" t="str">
        <f>_xlfn.XLOOKUP($A1378,PropertiesTbl[Property ID],PropertiesTbl[Property Name])</f>
        <v>Silver Cottage</v>
      </c>
    </row>
    <row r="1379" spans="1:7" x14ac:dyDescent="0.25">
      <c r="A1379" s="10" t="str">
        <f>Revenue!A1380</f>
        <v>P0115</v>
      </c>
      <c r="B1379" s="10" t="str">
        <f>Revenue!B1380</f>
        <v>Nov</v>
      </c>
      <c r="C1379" s="11" t="str">
        <f t="shared" si="77"/>
        <v>P0115|Nov</v>
      </c>
      <c r="D1379" s="12">
        <f>Revenue!J1380</f>
        <v>1806.4245000000001</v>
      </c>
      <c r="E1379" s="13">
        <f>_xlfn.XLOOKUP($C1379,ExpensesTbl[Key],ExpensesTbl[Total Operating Expenses])</f>
        <v>1109.0899999999999</v>
      </c>
      <c r="F1379" s="13">
        <f t="shared" si="78"/>
        <v>697.33450000000016</v>
      </c>
      <c r="G1379" s="11" t="str">
        <f>_xlfn.XLOOKUP($A1379,PropertiesTbl[Property ID],PropertiesTbl[Property Name])</f>
        <v>Silver Cottage</v>
      </c>
    </row>
    <row r="1380" spans="1:7" x14ac:dyDescent="0.25">
      <c r="A1380" s="10" t="str">
        <f>Revenue!A1381</f>
        <v>P0115</v>
      </c>
      <c r="B1380" s="10" t="str">
        <f>Revenue!B1381</f>
        <v>Dec</v>
      </c>
      <c r="C1380" s="11" t="str">
        <f t="shared" si="77"/>
        <v>P0115|Dec</v>
      </c>
      <c r="D1380" s="12">
        <f>Revenue!J1381</f>
        <v>6815.9085999999998</v>
      </c>
      <c r="E1380" s="13">
        <f>_xlfn.XLOOKUP($C1380,ExpensesTbl[Key],ExpensesTbl[Total Operating Expenses])</f>
        <v>1434.4999999999977</v>
      </c>
      <c r="F1380" s="13">
        <f t="shared" si="78"/>
        <v>5381.4086000000025</v>
      </c>
      <c r="G1380" s="11" t="str">
        <f>_xlfn.XLOOKUP($A1380,PropertiesTbl[Property ID],PropertiesTbl[Property Name])</f>
        <v>Silver Cottage</v>
      </c>
    </row>
    <row r="1381" spans="1:7" x14ac:dyDescent="0.25">
      <c r="A1381" s="10" t="str">
        <f>Revenue!A1382</f>
        <v>P0115</v>
      </c>
      <c r="B1381" s="10" t="str">
        <f>Revenue!B1382</f>
        <v>Jan</v>
      </c>
      <c r="C1381" s="11" t="str">
        <f t="shared" si="77"/>
        <v>P0115|Jan</v>
      </c>
      <c r="D1381" s="12">
        <f>Revenue!J1382</f>
        <v>6029.9935999999998</v>
      </c>
      <c r="E1381" s="13">
        <f>_xlfn.XLOOKUP($C1381,ExpensesTbl[Key],ExpensesTbl[Total Operating Expenses])</f>
        <v>1318.400000000001</v>
      </c>
      <c r="F1381" s="13">
        <f t="shared" si="78"/>
        <v>4711.5935999999983</v>
      </c>
      <c r="G1381" s="11" t="str">
        <f>_xlfn.XLOOKUP($A1381,PropertiesTbl[Property ID],PropertiesTbl[Property Name])</f>
        <v>Silver Cottage</v>
      </c>
    </row>
    <row r="1382" spans="1:7" x14ac:dyDescent="0.25">
      <c r="A1382" s="10" t="str">
        <f>Revenue!A1383</f>
        <v>P0115</v>
      </c>
      <c r="B1382" s="10" t="str">
        <f>Revenue!B1383</f>
        <v>Feb</v>
      </c>
      <c r="C1382" s="11" t="str">
        <f t="shared" si="77"/>
        <v>P0115|Feb</v>
      </c>
      <c r="D1382" s="12">
        <f>Revenue!J1383</f>
        <v>4309.3283999999994</v>
      </c>
      <c r="E1382" s="13">
        <f>_xlfn.XLOOKUP($C1382,ExpensesTbl[Key],ExpensesTbl[Total Operating Expenses])</f>
        <v>1165.72</v>
      </c>
      <c r="F1382" s="13">
        <f t="shared" si="78"/>
        <v>3143.6083999999992</v>
      </c>
      <c r="G1382" s="11" t="str">
        <f>_xlfn.XLOOKUP($A1382,PropertiesTbl[Property ID],PropertiesTbl[Property Name])</f>
        <v>Silver Cottage</v>
      </c>
    </row>
    <row r="1383" spans="1:7" x14ac:dyDescent="0.25">
      <c r="A1383" s="10" t="str">
        <f>Revenue!A1384</f>
        <v>P0115</v>
      </c>
      <c r="B1383" s="10" t="str">
        <f>Revenue!B1384</f>
        <v>Mar</v>
      </c>
      <c r="C1383" s="11" t="str">
        <f t="shared" si="77"/>
        <v>P0115|Mar</v>
      </c>
      <c r="D1383" s="12">
        <f>Revenue!J1384</f>
        <v>3580.5673999999999</v>
      </c>
      <c r="E1383" s="13">
        <f>_xlfn.XLOOKUP($C1383,ExpensesTbl[Key],ExpensesTbl[Total Operating Expenses])</f>
        <v>1164.9499999999996</v>
      </c>
      <c r="F1383" s="13">
        <f t="shared" si="78"/>
        <v>2415.6174000000001</v>
      </c>
      <c r="G1383" s="11" t="str">
        <f>_xlfn.XLOOKUP($A1383,PropertiesTbl[Property ID],PropertiesTbl[Property Name])</f>
        <v>Silver Cottage</v>
      </c>
    </row>
    <row r="1384" spans="1:7" x14ac:dyDescent="0.25">
      <c r="A1384" s="10" t="str">
        <f>Revenue!A1385</f>
        <v>P0116</v>
      </c>
      <c r="B1384" s="10" t="str">
        <f>Revenue!B1385</f>
        <v>Apr</v>
      </c>
      <c r="C1384" s="11" t="str">
        <f t="shared" si="77"/>
        <v>P0116|Apr</v>
      </c>
      <c r="D1384" s="12">
        <f>Revenue!J1385</f>
        <v>1579.2255</v>
      </c>
      <c r="E1384" s="13">
        <f>_xlfn.XLOOKUP($C1384,ExpensesTbl[Key],ExpensesTbl[Total Operating Expenses])</f>
        <v>924.0999999999998</v>
      </c>
      <c r="F1384" s="13">
        <f t="shared" si="78"/>
        <v>655.12550000000022</v>
      </c>
      <c r="G1384" s="11" t="str">
        <f>_xlfn.XLOOKUP($A1384,PropertiesTbl[Property ID],PropertiesTbl[Property Name])</f>
        <v>Sierra Villa</v>
      </c>
    </row>
    <row r="1385" spans="1:7" x14ac:dyDescent="0.25">
      <c r="A1385" s="10" t="str">
        <f>Revenue!A1386</f>
        <v>P0116</v>
      </c>
      <c r="B1385" s="10" t="str">
        <f>Revenue!B1386</f>
        <v>May</v>
      </c>
      <c r="C1385" s="11" t="str">
        <f t="shared" si="77"/>
        <v>P0116|May</v>
      </c>
      <c r="D1385" s="12">
        <f>Revenue!J1386</f>
        <v>1879.7993999999999</v>
      </c>
      <c r="E1385" s="13">
        <f>_xlfn.XLOOKUP($C1385,ExpensesTbl[Key],ExpensesTbl[Total Operating Expenses])</f>
        <v>1469.4899999999998</v>
      </c>
      <c r="F1385" s="13">
        <f t="shared" si="78"/>
        <v>410.3094000000001</v>
      </c>
      <c r="G1385" s="11" t="str">
        <f>_xlfn.XLOOKUP($A1385,PropertiesTbl[Property ID],PropertiesTbl[Property Name])</f>
        <v>Sierra Villa</v>
      </c>
    </row>
    <row r="1386" spans="1:7" x14ac:dyDescent="0.25">
      <c r="A1386" s="10" t="str">
        <f>Revenue!A1387</f>
        <v>P0116</v>
      </c>
      <c r="B1386" s="10" t="str">
        <f>Revenue!B1387</f>
        <v>Jun</v>
      </c>
      <c r="C1386" s="11" t="str">
        <f t="shared" si="77"/>
        <v>P0116|Jun</v>
      </c>
      <c r="D1386" s="12">
        <f>Revenue!J1387</f>
        <v>2119.1857000000005</v>
      </c>
      <c r="E1386" s="13">
        <f>_xlfn.XLOOKUP($C1386,ExpensesTbl[Key],ExpensesTbl[Total Operating Expenses])</f>
        <v>1680.15</v>
      </c>
      <c r="F1386" s="13">
        <f t="shared" si="78"/>
        <v>439.03570000000036</v>
      </c>
      <c r="G1386" s="11" t="str">
        <f>_xlfn.XLOOKUP($A1386,PropertiesTbl[Property ID],PropertiesTbl[Property Name])</f>
        <v>Sierra Villa</v>
      </c>
    </row>
    <row r="1387" spans="1:7" x14ac:dyDescent="0.25">
      <c r="A1387" s="10" t="str">
        <f>Revenue!A1388</f>
        <v>P0116</v>
      </c>
      <c r="B1387" s="10" t="str">
        <f>Revenue!B1388</f>
        <v>Jul</v>
      </c>
      <c r="C1387" s="11" t="str">
        <f t="shared" si="77"/>
        <v>P0116|Jul</v>
      </c>
      <c r="D1387" s="12">
        <f>Revenue!J1388</f>
        <v>3343.1789999999996</v>
      </c>
      <c r="E1387" s="13">
        <f>_xlfn.XLOOKUP($C1387,ExpensesTbl[Key],ExpensesTbl[Total Operating Expenses])</f>
        <v>3197.5099999999998</v>
      </c>
      <c r="F1387" s="13">
        <f t="shared" si="78"/>
        <v>145.66899999999987</v>
      </c>
      <c r="G1387" s="11" t="str">
        <f>_xlfn.XLOOKUP($A1387,PropertiesTbl[Property ID],PropertiesTbl[Property Name])</f>
        <v>Sierra Villa</v>
      </c>
    </row>
    <row r="1388" spans="1:7" x14ac:dyDescent="0.25">
      <c r="A1388" s="10" t="str">
        <f>Revenue!A1389</f>
        <v>P0116</v>
      </c>
      <c r="B1388" s="10" t="str">
        <f>Revenue!B1389</f>
        <v>Aug</v>
      </c>
      <c r="C1388" s="11" t="str">
        <f t="shared" si="77"/>
        <v>P0116|Aug</v>
      </c>
      <c r="D1388" s="12">
        <f>Revenue!J1389</f>
        <v>2999.8583999999996</v>
      </c>
      <c r="E1388" s="13">
        <f>_xlfn.XLOOKUP($C1388,ExpensesTbl[Key],ExpensesTbl[Total Operating Expenses])</f>
        <v>2890.21</v>
      </c>
      <c r="F1388" s="13">
        <f t="shared" si="78"/>
        <v>109.64839999999958</v>
      </c>
      <c r="G1388" s="11" t="str">
        <f>_xlfn.XLOOKUP($A1388,PropertiesTbl[Property ID],PropertiesTbl[Property Name])</f>
        <v>Sierra Villa</v>
      </c>
    </row>
    <row r="1389" spans="1:7" x14ac:dyDescent="0.25">
      <c r="A1389" s="10" t="str">
        <f>Revenue!A1390</f>
        <v>P0116</v>
      </c>
      <c r="B1389" s="10" t="str">
        <f>Revenue!B1390</f>
        <v>Sep</v>
      </c>
      <c r="C1389" s="11" t="str">
        <f t="shared" si="77"/>
        <v>P0116|Sep</v>
      </c>
      <c r="D1389" s="12">
        <f>Revenue!J1390</f>
        <v>2026.2888</v>
      </c>
      <c r="E1389" s="13">
        <f>_xlfn.XLOOKUP($C1389,ExpensesTbl[Key],ExpensesTbl[Total Operating Expenses])</f>
        <v>1480.23</v>
      </c>
      <c r="F1389" s="13">
        <f t="shared" si="78"/>
        <v>546.05880000000002</v>
      </c>
      <c r="G1389" s="11" t="str">
        <f>_xlfn.XLOOKUP($A1389,PropertiesTbl[Property ID],PropertiesTbl[Property Name])</f>
        <v>Sierra Villa</v>
      </c>
    </row>
    <row r="1390" spans="1:7" x14ac:dyDescent="0.25">
      <c r="A1390" s="10" t="str">
        <f>Revenue!A1391</f>
        <v>P0116</v>
      </c>
      <c r="B1390" s="10" t="str">
        <f>Revenue!B1391</f>
        <v>Oct</v>
      </c>
      <c r="C1390" s="11" t="str">
        <f t="shared" si="77"/>
        <v>P0116|Oct</v>
      </c>
      <c r="D1390" s="12">
        <f>Revenue!J1391</f>
        <v>1570.6895</v>
      </c>
      <c r="E1390" s="13">
        <f>_xlfn.XLOOKUP($C1390,ExpensesTbl[Key],ExpensesTbl[Total Operating Expenses])</f>
        <v>1140.1199999999997</v>
      </c>
      <c r="F1390" s="13">
        <f t="shared" si="78"/>
        <v>430.56950000000029</v>
      </c>
      <c r="G1390" s="11" t="str">
        <f>_xlfn.XLOOKUP($A1390,PropertiesTbl[Property ID],PropertiesTbl[Property Name])</f>
        <v>Sierra Villa</v>
      </c>
    </row>
    <row r="1391" spans="1:7" x14ac:dyDescent="0.25">
      <c r="A1391" s="10" t="str">
        <f>Revenue!A1392</f>
        <v>P0116</v>
      </c>
      <c r="B1391" s="10" t="str">
        <f>Revenue!B1392</f>
        <v>Nov</v>
      </c>
      <c r="C1391" s="11" t="str">
        <f t="shared" si="77"/>
        <v>P0116|Nov</v>
      </c>
      <c r="D1391" s="12">
        <f>Revenue!J1392</f>
        <v>1936.0206000000001</v>
      </c>
      <c r="E1391" s="13">
        <f>_xlfn.XLOOKUP($C1391,ExpensesTbl[Key],ExpensesTbl[Total Operating Expenses])</f>
        <v>1007.2300000000001</v>
      </c>
      <c r="F1391" s="13">
        <f t="shared" si="78"/>
        <v>928.79059999999993</v>
      </c>
      <c r="G1391" s="11" t="str">
        <f>_xlfn.XLOOKUP($A1391,PropertiesTbl[Property ID],PropertiesTbl[Property Name])</f>
        <v>Sierra Villa</v>
      </c>
    </row>
    <row r="1392" spans="1:7" x14ac:dyDescent="0.25">
      <c r="A1392" s="10" t="str">
        <f>Revenue!A1393</f>
        <v>P0116</v>
      </c>
      <c r="B1392" s="10" t="str">
        <f>Revenue!B1393</f>
        <v>Dec</v>
      </c>
      <c r="C1392" s="11" t="str">
        <f t="shared" si="77"/>
        <v>P0116|Dec</v>
      </c>
      <c r="D1392" s="12">
        <f>Revenue!J1393</f>
        <v>6784.6008000000002</v>
      </c>
      <c r="E1392" s="13">
        <f>_xlfn.XLOOKUP($C1392,ExpensesTbl[Key],ExpensesTbl[Total Operating Expenses])</f>
        <v>1579.6599999999983</v>
      </c>
      <c r="F1392" s="13">
        <f t="shared" si="78"/>
        <v>5204.9408000000021</v>
      </c>
      <c r="G1392" s="11" t="str">
        <f>_xlfn.XLOOKUP($A1392,PropertiesTbl[Property ID],PropertiesTbl[Property Name])</f>
        <v>Sierra Villa</v>
      </c>
    </row>
    <row r="1393" spans="1:7" x14ac:dyDescent="0.25">
      <c r="A1393" s="10" t="str">
        <f>Revenue!A1394</f>
        <v>P0116</v>
      </c>
      <c r="B1393" s="10" t="str">
        <f>Revenue!B1394</f>
        <v>Jan</v>
      </c>
      <c r="C1393" s="11" t="str">
        <f t="shared" si="77"/>
        <v>P0116|Jan</v>
      </c>
      <c r="D1393" s="12">
        <f>Revenue!J1394</f>
        <v>5876.2151999999996</v>
      </c>
      <c r="E1393" s="13">
        <f>_xlfn.XLOOKUP($C1393,ExpensesTbl[Key],ExpensesTbl[Total Operating Expenses])</f>
        <v>1563.779999999995</v>
      </c>
      <c r="F1393" s="13">
        <f t="shared" si="78"/>
        <v>4312.4352000000044</v>
      </c>
      <c r="G1393" s="11" t="str">
        <f>_xlfn.XLOOKUP($A1393,PropertiesTbl[Property ID],PropertiesTbl[Property Name])</f>
        <v>Sierra Villa</v>
      </c>
    </row>
    <row r="1394" spans="1:7" x14ac:dyDescent="0.25">
      <c r="A1394" s="10" t="str">
        <f>Revenue!A1395</f>
        <v>P0116</v>
      </c>
      <c r="B1394" s="10" t="str">
        <f>Revenue!B1395</f>
        <v>Feb</v>
      </c>
      <c r="C1394" s="11" t="str">
        <f t="shared" si="77"/>
        <v>P0116|Feb</v>
      </c>
      <c r="D1394" s="12">
        <f>Revenue!J1395</f>
        <v>4364.2579999999998</v>
      </c>
      <c r="E1394" s="13">
        <f>_xlfn.XLOOKUP($C1394,ExpensesTbl[Key],ExpensesTbl[Total Operating Expenses])</f>
        <v>1402.6699999999998</v>
      </c>
      <c r="F1394" s="13">
        <f t="shared" si="78"/>
        <v>2961.5879999999997</v>
      </c>
      <c r="G1394" s="11" t="str">
        <f>_xlfn.XLOOKUP($A1394,PropertiesTbl[Property ID],PropertiesTbl[Property Name])</f>
        <v>Sierra Villa</v>
      </c>
    </row>
    <row r="1395" spans="1:7" x14ac:dyDescent="0.25">
      <c r="A1395" s="10" t="str">
        <f>Revenue!A1396</f>
        <v>P0116</v>
      </c>
      <c r="B1395" s="10" t="str">
        <f>Revenue!B1396</f>
        <v>Mar</v>
      </c>
      <c r="C1395" s="11" t="str">
        <f t="shared" si="77"/>
        <v>P0116|Mar</v>
      </c>
      <c r="D1395" s="12">
        <f>Revenue!J1396</f>
        <v>4223.8020000000006</v>
      </c>
      <c r="E1395" s="13">
        <f>_xlfn.XLOOKUP($C1395,ExpensesTbl[Key],ExpensesTbl[Total Operating Expenses])</f>
        <v>1391.8899999999999</v>
      </c>
      <c r="F1395" s="13">
        <f t="shared" si="78"/>
        <v>2831.9120000000007</v>
      </c>
      <c r="G1395" s="11" t="str">
        <f>_xlfn.XLOOKUP($A1395,PropertiesTbl[Property ID],PropertiesTbl[Property Name])</f>
        <v>Sierra Villa</v>
      </c>
    </row>
    <row r="1396" spans="1:7" x14ac:dyDescent="0.25">
      <c r="A1396" s="10" t="str">
        <f>Revenue!A1397</f>
        <v>P0117</v>
      </c>
      <c r="B1396" s="10" t="str">
        <f>Revenue!B1397</f>
        <v>Apr</v>
      </c>
      <c r="C1396" s="11" t="str">
        <f t="shared" si="77"/>
        <v>P0117|Apr</v>
      </c>
      <c r="D1396" s="12">
        <f>Revenue!J1397</f>
        <v>763.41200000000003</v>
      </c>
      <c r="E1396" s="13">
        <f>_xlfn.XLOOKUP($C1396,ExpensesTbl[Key],ExpensesTbl[Total Operating Expenses])</f>
        <v>545.70999999999981</v>
      </c>
      <c r="F1396" s="13">
        <f t="shared" si="78"/>
        <v>217.70200000000023</v>
      </c>
      <c r="G1396" s="11" t="str">
        <f>_xlfn.XLOOKUP($A1396,PropertiesTbl[Property ID],PropertiesTbl[Property Name])</f>
        <v>Granite Haven</v>
      </c>
    </row>
    <row r="1397" spans="1:7" x14ac:dyDescent="0.25">
      <c r="A1397" s="10" t="str">
        <f>Revenue!A1398</f>
        <v>P0117</v>
      </c>
      <c r="B1397" s="10" t="str">
        <f>Revenue!B1398</f>
        <v>May</v>
      </c>
      <c r="C1397" s="11" t="str">
        <f t="shared" si="77"/>
        <v>P0117|May</v>
      </c>
      <c r="D1397" s="12">
        <f>Revenue!J1398</f>
        <v>875.19479999999999</v>
      </c>
      <c r="E1397" s="13">
        <f>_xlfn.XLOOKUP($C1397,ExpensesTbl[Key],ExpensesTbl[Total Operating Expenses])</f>
        <v>725.72</v>
      </c>
      <c r="F1397" s="13">
        <f t="shared" si="78"/>
        <v>149.47479999999996</v>
      </c>
      <c r="G1397" s="11" t="str">
        <f>_xlfn.XLOOKUP($A1397,PropertiesTbl[Property ID],PropertiesTbl[Property Name])</f>
        <v>Granite Haven</v>
      </c>
    </row>
    <row r="1398" spans="1:7" x14ac:dyDescent="0.25">
      <c r="A1398" s="10" t="str">
        <f>Revenue!A1399</f>
        <v>P0117</v>
      </c>
      <c r="B1398" s="10" t="str">
        <f>Revenue!B1399</f>
        <v>Jun</v>
      </c>
      <c r="C1398" s="11" t="str">
        <f t="shared" si="77"/>
        <v>P0117|Jun</v>
      </c>
      <c r="D1398" s="12">
        <f>Revenue!J1399</f>
        <v>1079.0403000000001</v>
      </c>
      <c r="E1398" s="13">
        <f>_xlfn.XLOOKUP($C1398,ExpensesTbl[Key],ExpensesTbl[Total Operating Expenses])</f>
        <v>826.44000000000028</v>
      </c>
      <c r="F1398" s="13">
        <f t="shared" si="78"/>
        <v>252.60029999999983</v>
      </c>
      <c r="G1398" s="11" t="str">
        <f>_xlfn.XLOOKUP($A1398,PropertiesTbl[Property ID],PropertiesTbl[Property Name])</f>
        <v>Granite Haven</v>
      </c>
    </row>
    <row r="1399" spans="1:7" x14ac:dyDescent="0.25">
      <c r="A1399" s="10" t="str">
        <f>Revenue!A1400</f>
        <v>P0117</v>
      </c>
      <c r="B1399" s="10" t="str">
        <f>Revenue!B1400</f>
        <v>Jul</v>
      </c>
      <c r="C1399" s="11" t="str">
        <f t="shared" si="77"/>
        <v>P0117|Jul</v>
      </c>
      <c r="D1399" s="12">
        <f>Revenue!J1400</f>
        <v>1210.5431999999998</v>
      </c>
      <c r="E1399" s="13">
        <f>_xlfn.XLOOKUP($C1399,ExpensesTbl[Key],ExpensesTbl[Total Operating Expenses])</f>
        <v>1363.57</v>
      </c>
      <c r="F1399" s="13">
        <f t="shared" si="78"/>
        <v>-153.02680000000009</v>
      </c>
      <c r="G1399" s="11" t="str">
        <f>_xlfn.XLOOKUP($A1399,PropertiesTbl[Property ID],PropertiesTbl[Property Name])</f>
        <v>Granite Haven</v>
      </c>
    </row>
    <row r="1400" spans="1:7" x14ac:dyDescent="0.25">
      <c r="A1400" s="10" t="str">
        <f>Revenue!A1401</f>
        <v>P0117</v>
      </c>
      <c r="B1400" s="10" t="str">
        <f>Revenue!B1401</f>
        <v>Aug</v>
      </c>
      <c r="C1400" s="11" t="str">
        <f t="shared" si="77"/>
        <v>P0117|Aug</v>
      </c>
      <c r="D1400" s="12">
        <f>Revenue!J1401</f>
        <v>1398.471</v>
      </c>
      <c r="E1400" s="13">
        <f>_xlfn.XLOOKUP($C1400,ExpensesTbl[Key],ExpensesTbl[Total Operating Expenses])</f>
        <v>1280.5999999999995</v>
      </c>
      <c r="F1400" s="13">
        <f t="shared" si="78"/>
        <v>117.87100000000055</v>
      </c>
      <c r="G1400" s="11" t="str">
        <f>_xlfn.XLOOKUP($A1400,PropertiesTbl[Property ID],PropertiesTbl[Property Name])</f>
        <v>Granite Haven</v>
      </c>
    </row>
    <row r="1401" spans="1:7" x14ac:dyDescent="0.25">
      <c r="A1401" s="10" t="str">
        <f>Revenue!A1402</f>
        <v>P0117</v>
      </c>
      <c r="B1401" s="10" t="str">
        <f>Revenue!B1402</f>
        <v>Sep</v>
      </c>
      <c r="C1401" s="11" t="str">
        <f t="shared" si="77"/>
        <v>P0117|Sep</v>
      </c>
      <c r="D1401" s="12">
        <f>Revenue!J1402</f>
        <v>950.68020000000001</v>
      </c>
      <c r="E1401" s="13">
        <f>_xlfn.XLOOKUP($C1401,ExpensesTbl[Key],ExpensesTbl[Total Operating Expenses])</f>
        <v>644.03999999999962</v>
      </c>
      <c r="F1401" s="13">
        <f t="shared" si="78"/>
        <v>306.64020000000039</v>
      </c>
      <c r="G1401" s="11" t="str">
        <f>_xlfn.XLOOKUP($A1401,PropertiesTbl[Property ID],PropertiesTbl[Property Name])</f>
        <v>Granite Haven</v>
      </c>
    </row>
    <row r="1402" spans="1:7" x14ac:dyDescent="0.25">
      <c r="A1402" s="10" t="str">
        <f>Revenue!A1403</f>
        <v>P0117</v>
      </c>
      <c r="B1402" s="10" t="str">
        <f>Revenue!B1403</f>
        <v>Oct</v>
      </c>
      <c r="C1402" s="11" t="str">
        <f t="shared" si="77"/>
        <v>P0117|Oct</v>
      </c>
      <c r="D1402" s="12">
        <f>Revenue!J1403</f>
        <v>874.67099999999994</v>
      </c>
      <c r="E1402" s="13">
        <f>_xlfn.XLOOKUP($C1402,ExpensesTbl[Key],ExpensesTbl[Total Operating Expenses])</f>
        <v>602.13999999999965</v>
      </c>
      <c r="F1402" s="13">
        <f t="shared" si="78"/>
        <v>272.53100000000029</v>
      </c>
      <c r="G1402" s="11" t="str">
        <f>_xlfn.XLOOKUP($A1402,PropertiesTbl[Property ID],PropertiesTbl[Property Name])</f>
        <v>Granite Haven</v>
      </c>
    </row>
    <row r="1403" spans="1:7" x14ac:dyDescent="0.25">
      <c r="A1403" s="10" t="str">
        <f>Revenue!A1404</f>
        <v>P0117</v>
      </c>
      <c r="B1403" s="10" t="str">
        <f>Revenue!B1404</f>
        <v>Nov</v>
      </c>
      <c r="C1403" s="11" t="str">
        <f t="shared" si="77"/>
        <v>P0117|Nov</v>
      </c>
      <c r="D1403" s="12">
        <f>Revenue!J1404</f>
        <v>879.26879999999994</v>
      </c>
      <c r="E1403" s="13">
        <f>_xlfn.XLOOKUP($C1403,ExpensesTbl[Key],ExpensesTbl[Total Operating Expenses])</f>
        <v>559.61999999999944</v>
      </c>
      <c r="F1403" s="13">
        <f t="shared" si="78"/>
        <v>319.64880000000051</v>
      </c>
      <c r="G1403" s="11" t="str">
        <f>_xlfn.XLOOKUP($A1403,PropertiesTbl[Property ID],PropertiesTbl[Property Name])</f>
        <v>Granite Haven</v>
      </c>
    </row>
    <row r="1404" spans="1:7" x14ac:dyDescent="0.25">
      <c r="A1404" s="10" t="str">
        <f>Revenue!A1405</f>
        <v>P0117</v>
      </c>
      <c r="B1404" s="10" t="str">
        <f>Revenue!B1405</f>
        <v>Dec</v>
      </c>
      <c r="C1404" s="11" t="str">
        <f t="shared" si="77"/>
        <v>P0117|Dec</v>
      </c>
      <c r="D1404" s="12">
        <f>Revenue!J1405</f>
        <v>3727.5625999999997</v>
      </c>
      <c r="E1404" s="13">
        <f>_xlfn.XLOOKUP($C1404,ExpensesTbl[Key],ExpensesTbl[Total Operating Expenses])</f>
        <v>960.57999999999981</v>
      </c>
      <c r="F1404" s="13">
        <f t="shared" si="78"/>
        <v>2766.9825999999998</v>
      </c>
      <c r="G1404" s="11" t="str">
        <f>_xlfn.XLOOKUP($A1404,PropertiesTbl[Property ID],PropertiesTbl[Property Name])</f>
        <v>Granite Haven</v>
      </c>
    </row>
    <row r="1405" spans="1:7" x14ac:dyDescent="0.25">
      <c r="A1405" s="10" t="str">
        <f>Revenue!A1406</f>
        <v>P0117</v>
      </c>
      <c r="B1405" s="10" t="str">
        <f>Revenue!B1406</f>
        <v>Jan</v>
      </c>
      <c r="C1405" s="11" t="str">
        <f t="shared" si="77"/>
        <v>P0117|Jan</v>
      </c>
      <c r="D1405" s="12">
        <f>Revenue!J1406</f>
        <v>3037.0668000000001</v>
      </c>
      <c r="E1405" s="13">
        <f>_xlfn.XLOOKUP($C1405,ExpensesTbl[Key],ExpensesTbl[Total Operating Expenses])</f>
        <v>875.35000000000036</v>
      </c>
      <c r="F1405" s="13">
        <f t="shared" si="78"/>
        <v>2161.7167999999997</v>
      </c>
      <c r="G1405" s="11" t="str">
        <f>_xlfn.XLOOKUP($A1405,PropertiesTbl[Property ID],PropertiesTbl[Property Name])</f>
        <v>Granite Haven</v>
      </c>
    </row>
    <row r="1406" spans="1:7" x14ac:dyDescent="0.25">
      <c r="A1406" s="10" t="str">
        <f>Revenue!A1407</f>
        <v>P0117</v>
      </c>
      <c r="B1406" s="10" t="str">
        <f>Revenue!B1407</f>
        <v>Feb</v>
      </c>
      <c r="C1406" s="11" t="str">
        <f t="shared" si="77"/>
        <v>P0117|Feb</v>
      </c>
      <c r="D1406" s="12">
        <f>Revenue!J1407</f>
        <v>2345.6495</v>
      </c>
      <c r="E1406" s="13">
        <f>_xlfn.XLOOKUP($C1406,ExpensesTbl[Key],ExpensesTbl[Total Operating Expenses])</f>
        <v>782.50000000000023</v>
      </c>
      <c r="F1406" s="13">
        <f t="shared" si="78"/>
        <v>1563.1494999999998</v>
      </c>
      <c r="G1406" s="11" t="str">
        <f>_xlfn.XLOOKUP($A1406,PropertiesTbl[Property ID],PropertiesTbl[Property Name])</f>
        <v>Granite Haven</v>
      </c>
    </row>
    <row r="1407" spans="1:7" x14ac:dyDescent="0.25">
      <c r="A1407" s="10" t="str">
        <f>Revenue!A1408</f>
        <v>P0117</v>
      </c>
      <c r="B1407" s="10" t="str">
        <f>Revenue!B1408</f>
        <v>Mar</v>
      </c>
      <c r="C1407" s="11" t="str">
        <f t="shared" si="77"/>
        <v>P0117|Mar</v>
      </c>
      <c r="D1407" s="12">
        <f>Revenue!J1408</f>
        <v>1850.0364000000002</v>
      </c>
      <c r="E1407" s="13">
        <f>_xlfn.XLOOKUP($C1407,ExpensesTbl[Key],ExpensesTbl[Total Operating Expenses])</f>
        <v>675.77999999999963</v>
      </c>
      <c r="F1407" s="13">
        <f t="shared" si="78"/>
        <v>1174.2564000000007</v>
      </c>
      <c r="G1407" s="11" t="str">
        <f>_xlfn.XLOOKUP($A1407,PropertiesTbl[Property ID],PropertiesTbl[Property Name])</f>
        <v>Granite Haven</v>
      </c>
    </row>
    <row r="1408" spans="1:7" x14ac:dyDescent="0.25">
      <c r="A1408" s="10" t="str">
        <f>Revenue!A1409</f>
        <v>P0118</v>
      </c>
      <c r="B1408" s="10" t="str">
        <f>Revenue!B1409</f>
        <v>Apr</v>
      </c>
      <c r="C1408" s="11" t="str">
        <f t="shared" si="77"/>
        <v>P0118|Apr</v>
      </c>
      <c r="D1408" s="12">
        <f>Revenue!J1409</f>
        <v>828.40199999999993</v>
      </c>
      <c r="E1408" s="13">
        <f>_xlfn.XLOOKUP($C1408,ExpensesTbl[Key],ExpensesTbl[Total Operating Expenses])</f>
        <v>544.04000000000008</v>
      </c>
      <c r="F1408" s="13">
        <f t="shared" si="78"/>
        <v>284.36199999999985</v>
      </c>
      <c r="G1408" s="11" t="str">
        <f>_xlfn.XLOOKUP($A1408,PropertiesTbl[Property ID],PropertiesTbl[Property Name])</f>
        <v>Forest Nest</v>
      </c>
    </row>
    <row r="1409" spans="1:7" x14ac:dyDescent="0.25">
      <c r="A1409" s="10" t="str">
        <f>Revenue!A1410</f>
        <v>P0118</v>
      </c>
      <c r="B1409" s="10" t="str">
        <f>Revenue!B1410</f>
        <v>May</v>
      </c>
      <c r="C1409" s="11" t="str">
        <f t="shared" si="77"/>
        <v>P0118|May</v>
      </c>
      <c r="D1409" s="12">
        <f>Revenue!J1410</f>
        <v>899.01800000000003</v>
      </c>
      <c r="E1409" s="13">
        <f>_xlfn.XLOOKUP($C1409,ExpensesTbl[Key],ExpensesTbl[Total Operating Expenses])</f>
        <v>732.24000000000024</v>
      </c>
      <c r="F1409" s="13">
        <f t="shared" si="78"/>
        <v>166.77799999999979</v>
      </c>
      <c r="G1409" s="11" t="str">
        <f>_xlfn.XLOOKUP($A1409,PropertiesTbl[Property ID],PropertiesTbl[Property Name])</f>
        <v>Forest Nest</v>
      </c>
    </row>
    <row r="1410" spans="1:7" x14ac:dyDescent="0.25">
      <c r="A1410" s="10" t="str">
        <f>Revenue!A1411</f>
        <v>P0118</v>
      </c>
      <c r="B1410" s="10" t="str">
        <f>Revenue!B1411</f>
        <v>Jun</v>
      </c>
      <c r="C1410" s="11" t="str">
        <f t="shared" si="77"/>
        <v>P0118|Jun</v>
      </c>
      <c r="D1410" s="12">
        <f>Revenue!J1411</f>
        <v>997.53120000000001</v>
      </c>
      <c r="E1410" s="13">
        <f>_xlfn.XLOOKUP($C1410,ExpensesTbl[Key],ExpensesTbl[Total Operating Expenses])</f>
        <v>794.93</v>
      </c>
      <c r="F1410" s="13">
        <f t="shared" si="78"/>
        <v>202.60120000000006</v>
      </c>
      <c r="G1410" s="11" t="str">
        <f>_xlfn.XLOOKUP($A1410,PropertiesTbl[Property ID],PropertiesTbl[Property Name])</f>
        <v>Forest Nest</v>
      </c>
    </row>
    <row r="1411" spans="1:7" x14ac:dyDescent="0.25">
      <c r="A1411" s="10" t="str">
        <f>Revenue!A1412</f>
        <v>P0118</v>
      </c>
      <c r="B1411" s="10" t="str">
        <f>Revenue!B1412</f>
        <v>Jul</v>
      </c>
      <c r="C1411" s="11" t="str">
        <f t="shared" si="77"/>
        <v>P0118|Jul</v>
      </c>
      <c r="D1411" s="12">
        <f>Revenue!J1412</f>
        <v>1526.9766</v>
      </c>
      <c r="E1411" s="13">
        <f>_xlfn.XLOOKUP($C1411,ExpensesTbl[Key],ExpensesTbl[Total Operating Expenses])</f>
        <v>1379.12</v>
      </c>
      <c r="F1411" s="13">
        <f t="shared" si="78"/>
        <v>147.85660000000007</v>
      </c>
      <c r="G1411" s="11" t="str">
        <f>_xlfn.XLOOKUP($A1411,PropertiesTbl[Property ID],PropertiesTbl[Property Name])</f>
        <v>Forest Nest</v>
      </c>
    </row>
    <row r="1412" spans="1:7" x14ac:dyDescent="0.25">
      <c r="A1412" s="10" t="str">
        <f>Revenue!A1413</f>
        <v>P0118</v>
      </c>
      <c r="B1412" s="10" t="str">
        <f>Revenue!B1413</f>
        <v>Aug</v>
      </c>
      <c r="C1412" s="11" t="str">
        <f t="shared" si="77"/>
        <v>P0118|Aug</v>
      </c>
      <c r="D1412" s="12">
        <f>Revenue!J1413</f>
        <v>1302.2664</v>
      </c>
      <c r="E1412" s="13">
        <f>_xlfn.XLOOKUP($C1412,ExpensesTbl[Key],ExpensesTbl[Total Operating Expenses])</f>
        <v>1290.4399999999996</v>
      </c>
      <c r="F1412" s="13">
        <f t="shared" si="78"/>
        <v>11.826400000000376</v>
      </c>
      <c r="G1412" s="11" t="str">
        <f>_xlfn.XLOOKUP($A1412,PropertiesTbl[Property ID],PropertiesTbl[Property Name])</f>
        <v>Forest Nest</v>
      </c>
    </row>
    <row r="1413" spans="1:7" x14ac:dyDescent="0.25">
      <c r="A1413" s="10" t="str">
        <f>Revenue!A1414</f>
        <v>P0118</v>
      </c>
      <c r="B1413" s="10" t="str">
        <f>Revenue!B1414</f>
        <v>Sep</v>
      </c>
      <c r="C1413" s="11" t="str">
        <f t="shared" ref="C1413:C1476" si="79">A1413&amp;"|"&amp;B1413</f>
        <v>P0118|Sep</v>
      </c>
      <c r="D1413" s="12">
        <f>Revenue!J1414</f>
        <v>1079.8842000000002</v>
      </c>
      <c r="E1413" s="13">
        <f>_xlfn.XLOOKUP($C1413,ExpensesTbl[Key],ExpensesTbl[Total Operating Expenses])</f>
        <v>643.0300000000002</v>
      </c>
      <c r="F1413" s="13">
        <f t="shared" ref="F1413:F1476" si="80">D1413-E1413</f>
        <v>436.85419999999999</v>
      </c>
      <c r="G1413" s="11" t="str">
        <f>_xlfn.XLOOKUP($A1413,PropertiesTbl[Property ID],PropertiesTbl[Property Name])</f>
        <v>Forest Nest</v>
      </c>
    </row>
    <row r="1414" spans="1:7" x14ac:dyDescent="0.25">
      <c r="A1414" s="10" t="str">
        <f>Revenue!A1415</f>
        <v>P0118</v>
      </c>
      <c r="B1414" s="10" t="str">
        <f>Revenue!B1415</f>
        <v>Oct</v>
      </c>
      <c r="C1414" s="11" t="str">
        <f t="shared" si="79"/>
        <v>P0118|Oct</v>
      </c>
      <c r="D1414" s="12">
        <f>Revenue!J1415</f>
        <v>1019.2980000000001</v>
      </c>
      <c r="E1414" s="13">
        <f>_xlfn.XLOOKUP($C1414,ExpensesTbl[Key],ExpensesTbl[Total Operating Expenses])</f>
        <v>608.51000000000022</v>
      </c>
      <c r="F1414" s="13">
        <f t="shared" si="80"/>
        <v>410.7879999999999</v>
      </c>
      <c r="G1414" s="11" t="str">
        <f>_xlfn.XLOOKUP($A1414,PropertiesTbl[Property ID],PropertiesTbl[Property Name])</f>
        <v>Forest Nest</v>
      </c>
    </row>
    <row r="1415" spans="1:7" x14ac:dyDescent="0.25">
      <c r="A1415" s="10" t="str">
        <f>Revenue!A1416</f>
        <v>P0118</v>
      </c>
      <c r="B1415" s="10" t="str">
        <f>Revenue!B1416</f>
        <v>Nov</v>
      </c>
      <c r="C1415" s="11" t="str">
        <f t="shared" si="79"/>
        <v>P0118|Nov</v>
      </c>
      <c r="D1415" s="12">
        <f>Revenue!J1416</f>
        <v>917.83600000000001</v>
      </c>
      <c r="E1415" s="13">
        <f>_xlfn.XLOOKUP($C1415,ExpensesTbl[Key],ExpensesTbl[Total Operating Expenses])</f>
        <v>570.15999999999963</v>
      </c>
      <c r="F1415" s="13">
        <f t="shared" si="80"/>
        <v>347.67600000000039</v>
      </c>
      <c r="G1415" s="11" t="str">
        <f>_xlfn.XLOOKUP($A1415,PropertiesTbl[Property ID],PropertiesTbl[Property Name])</f>
        <v>Forest Nest</v>
      </c>
    </row>
    <row r="1416" spans="1:7" x14ac:dyDescent="0.25">
      <c r="A1416" s="10" t="str">
        <f>Revenue!A1417</f>
        <v>P0118</v>
      </c>
      <c r="B1416" s="10" t="str">
        <f>Revenue!B1417</f>
        <v>Dec</v>
      </c>
      <c r="C1416" s="11" t="str">
        <f t="shared" si="79"/>
        <v>P0118|Dec</v>
      </c>
      <c r="D1416" s="12">
        <f>Revenue!J1417</f>
        <v>3530.37</v>
      </c>
      <c r="E1416" s="13">
        <f>_xlfn.XLOOKUP($C1416,ExpensesTbl[Key],ExpensesTbl[Total Operating Expenses])</f>
        <v>872.94</v>
      </c>
      <c r="F1416" s="13">
        <f t="shared" si="80"/>
        <v>2657.43</v>
      </c>
      <c r="G1416" s="11" t="str">
        <f>_xlfn.XLOOKUP($A1416,PropertiesTbl[Property ID],PropertiesTbl[Property Name])</f>
        <v>Forest Nest</v>
      </c>
    </row>
    <row r="1417" spans="1:7" x14ac:dyDescent="0.25">
      <c r="A1417" s="10" t="str">
        <f>Revenue!A1418</f>
        <v>P0118</v>
      </c>
      <c r="B1417" s="10" t="str">
        <f>Revenue!B1418</f>
        <v>Jan</v>
      </c>
      <c r="C1417" s="11" t="str">
        <f t="shared" si="79"/>
        <v>P0118|Jan</v>
      </c>
      <c r="D1417" s="12">
        <f>Revenue!J1418</f>
        <v>3035.7851000000001</v>
      </c>
      <c r="E1417" s="13">
        <f>_xlfn.XLOOKUP($C1417,ExpensesTbl[Key],ExpensesTbl[Total Operating Expenses])</f>
        <v>794.67999999999972</v>
      </c>
      <c r="F1417" s="13">
        <f t="shared" si="80"/>
        <v>2241.1051000000002</v>
      </c>
      <c r="G1417" s="11" t="str">
        <f>_xlfn.XLOOKUP($A1417,PropertiesTbl[Property ID],PropertiesTbl[Property Name])</f>
        <v>Forest Nest</v>
      </c>
    </row>
    <row r="1418" spans="1:7" x14ac:dyDescent="0.25">
      <c r="A1418" s="10" t="str">
        <f>Revenue!A1419</f>
        <v>P0118</v>
      </c>
      <c r="B1418" s="10" t="str">
        <f>Revenue!B1419</f>
        <v>Feb</v>
      </c>
      <c r="C1418" s="11" t="str">
        <f t="shared" si="79"/>
        <v>P0118|Feb</v>
      </c>
      <c r="D1418" s="12">
        <f>Revenue!J1419</f>
        <v>2151.5706</v>
      </c>
      <c r="E1418" s="13">
        <f>_xlfn.XLOOKUP($C1418,ExpensesTbl[Key],ExpensesTbl[Total Operating Expenses])</f>
        <v>688.26999999999987</v>
      </c>
      <c r="F1418" s="13">
        <f t="shared" si="80"/>
        <v>1463.3006</v>
      </c>
      <c r="G1418" s="11" t="str">
        <f>_xlfn.XLOOKUP($A1418,PropertiesTbl[Property ID],PropertiesTbl[Property Name])</f>
        <v>Forest Nest</v>
      </c>
    </row>
    <row r="1419" spans="1:7" x14ac:dyDescent="0.25">
      <c r="A1419" s="10" t="str">
        <f>Revenue!A1420</f>
        <v>P0118</v>
      </c>
      <c r="B1419" s="10" t="str">
        <f>Revenue!B1420</f>
        <v>Mar</v>
      </c>
      <c r="C1419" s="11" t="str">
        <f t="shared" si="79"/>
        <v>P0118|Mar</v>
      </c>
      <c r="D1419" s="12">
        <f>Revenue!J1420</f>
        <v>2052.3978000000002</v>
      </c>
      <c r="E1419" s="13">
        <f>_xlfn.XLOOKUP($C1419,ExpensesTbl[Key],ExpensesTbl[Total Operating Expenses])</f>
        <v>683.45000000000039</v>
      </c>
      <c r="F1419" s="13">
        <f t="shared" si="80"/>
        <v>1368.9477999999999</v>
      </c>
      <c r="G1419" s="11" t="str">
        <f>_xlfn.XLOOKUP($A1419,PropertiesTbl[Property ID],PropertiesTbl[Property Name])</f>
        <v>Forest Nest</v>
      </c>
    </row>
    <row r="1420" spans="1:7" x14ac:dyDescent="0.25">
      <c r="A1420" s="10" t="str">
        <f>Revenue!A1421</f>
        <v>P0119</v>
      </c>
      <c r="B1420" s="10" t="str">
        <f>Revenue!B1421</f>
        <v>Apr</v>
      </c>
      <c r="C1420" s="11" t="str">
        <f t="shared" si="79"/>
        <v>P0119|Apr</v>
      </c>
      <c r="D1420" s="12">
        <f>Revenue!J1421</f>
        <v>953.34350000000006</v>
      </c>
      <c r="E1420" s="13">
        <f>_xlfn.XLOOKUP($C1420,ExpensesTbl[Key],ExpensesTbl[Total Operating Expenses])</f>
        <v>628.91999999999973</v>
      </c>
      <c r="F1420" s="13">
        <f t="shared" si="80"/>
        <v>324.42350000000033</v>
      </c>
      <c r="G1420" s="11" t="str">
        <f>_xlfn.XLOOKUP($A1420,PropertiesTbl[Property ID],PropertiesTbl[Property Name])</f>
        <v>Frost Perch</v>
      </c>
    </row>
    <row r="1421" spans="1:7" x14ac:dyDescent="0.25">
      <c r="A1421" s="10" t="str">
        <f>Revenue!A1422</f>
        <v>P0119</v>
      </c>
      <c r="B1421" s="10" t="str">
        <f>Revenue!B1422</f>
        <v>May</v>
      </c>
      <c r="C1421" s="11" t="str">
        <f t="shared" si="79"/>
        <v>P0119|May</v>
      </c>
      <c r="D1421" s="12">
        <f>Revenue!J1422</f>
        <v>1121.4930000000002</v>
      </c>
      <c r="E1421" s="13">
        <f>_xlfn.XLOOKUP($C1421,ExpensesTbl[Key],ExpensesTbl[Total Operating Expenses])</f>
        <v>954.14999999999952</v>
      </c>
      <c r="F1421" s="13">
        <f t="shared" si="80"/>
        <v>167.34300000000064</v>
      </c>
      <c r="G1421" s="11" t="str">
        <f>_xlfn.XLOOKUP($A1421,PropertiesTbl[Property ID],PropertiesTbl[Property Name])</f>
        <v>Frost Perch</v>
      </c>
    </row>
    <row r="1422" spans="1:7" x14ac:dyDescent="0.25">
      <c r="A1422" s="10" t="str">
        <f>Revenue!A1423</f>
        <v>P0119</v>
      </c>
      <c r="B1422" s="10" t="str">
        <f>Revenue!B1423</f>
        <v>Jun</v>
      </c>
      <c r="C1422" s="11" t="str">
        <f t="shared" si="79"/>
        <v>P0119|Jun</v>
      </c>
      <c r="D1422" s="12">
        <f>Revenue!J1423</f>
        <v>1329.9750999999999</v>
      </c>
      <c r="E1422" s="13">
        <f>_xlfn.XLOOKUP($C1422,ExpensesTbl[Key],ExpensesTbl[Total Operating Expenses])</f>
        <v>1086.2400000000002</v>
      </c>
      <c r="F1422" s="13">
        <f t="shared" si="80"/>
        <v>243.73509999999965</v>
      </c>
      <c r="G1422" s="11" t="str">
        <f>_xlfn.XLOOKUP($A1422,PropertiesTbl[Property ID],PropertiesTbl[Property Name])</f>
        <v>Frost Perch</v>
      </c>
    </row>
    <row r="1423" spans="1:7" x14ac:dyDescent="0.25">
      <c r="A1423" s="10" t="str">
        <f>Revenue!A1424</f>
        <v>P0119</v>
      </c>
      <c r="B1423" s="10" t="str">
        <f>Revenue!B1424</f>
        <v>Jul</v>
      </c>
      <c r="C1423" s="11" t="str">
        <f t="shared" si="79"/>
        <v>P0119|Jul</v>
      </c>
      <c r="D1423" s="12">
        <f>Revenue!J1424</f>
        <v>2217.8249999999998</v>
      </c>
      <c r="E1423" s="13">
        <f>_xlfn.XLOOKUP($C1423,ExpensesTbl[Key],ExpensesTbl[Total Operating Expenses])</f>
        <v>2015.5200000000004</v>
      </c>
      <c r="F1423" s="13">
        <f t="shared" si="80"/>
        <v>202.30499999999938</v>
      </c>
      <c r="G1423" s="11" t="str">
        <f>_xlfn.XLOOKUP($A1423,PropertiesTbl[Property ID],PropertiesTbl[Property Name])</f>
        <v>Frost Perch</v>
      </c>
    </row>
    <row r="1424" spans="1:7" x14ac:dyDescent="0.25">
      <c r="A1424" s="10" t="str">
        <f>Revenue!A1425</f>
        <v>P0119</v>
      </c>
      <c r="B1424" s="10" t="str">
        <f>Revenue!B1425</f>
        <v>Aug</v>
      </c>
      <c r="C1424" s="11" t="str">
        <f t="shared" si="79"/>
        <v>P0119|Aug</v>
      </c>
      <c r="D1424" s="12">
        <f>Revenue!J1425</f>
        <v>1762.9734000000001</v>
      </c>
      <c r="E1424" s="13">
        <f>_xlfn.XLOOKUP($C1424,ExpensesTbl[Key],ExpensesTbl[Total Operating Expenses])</f>
        <v>1821.7800000000002</v>
      </c>
      <c r="F1424" s="13">
        <f t="shared" si="80"/>
        <v>-58.806600000000117</v>
      </c>
      <c r="G1424" s="11" t="str">
        <f>_xlfn.XLOOKUP($A1424,PropertiesTbl[Property ID],PropertiesTbl[Property Name])</f>
        <v>Frost Perch</v>
      </c>
    </row>
    <row r="1425" spans="1:7" x14ac:dyDescent="0.25">
      <c r="A1425" s="10" t="str">
        <f>Revenue!A1426</f>
        <v>P0119</v>
      </c>
      <c r="B1425" s="10" t="str">
        <f>Revenue!B1426</f>
        <v>Sep</v>
      </c>
      <c r="C1425" s="11" t="str">
        <f t="shared" si="79"/>
        <v>P0119|Sep</v>
      </c>
      <c r="D1425" s="12">
        <f>Revenue!J1426</f>
        <v>1177.8306</v>
      </c>
      <c r="E1425" s="13">
        <f>_xlfn.XLOOKUP($C1425,ExpensesTbl[Key],ExpensesTbl[Total Operating Expenses])</f>
        <v>837.36999999999966</v>
      </c>
      <c r="F1425" s="13">
        <f t="shared" si="80"/>
        <v>340.46060000000034</v>
      </c>
      <c r="G1425" s="11" t="str">
        <f>_xlfn.XLOOKUP($A1425,PropertiesTbl[Property ID],PropertiesTbl[Property Name])</f>
        <v>Frost Perch</v>
      </c>
    </row>
    <row r="1426" spans="1:7" x14ac:dyDescent="0.25">
      <c r="A1426" s="10" t="str">
        <f>Revenue!A1427</f>
        <v>P0119</v>
      </c>
      <c r="B1426" s="10" t="str">
        <f>Revenue!B1427</f>
        <v>Oct</v>
      </c>
      <c r="C1426" s="11" t="str">
        <f t="shared" si="79"/>
        <v>P0119|Oct</v>
      </c>
      <c r="D1426" s="12">
        <f>Revenue!J1427</f>
        <v>1111.0169999999998</v>
      </c>
      <c r="E1426" s="13">
        <f>_xlfn.XLOOKUP($C1426,ExpensesTbl[Key],ExpensesTbl[Total Operating Expenses])</f>
        <v>759.0499999999995</v>
      </c>
      <c r="F1426" s="13">
        <f t="shared" si="80"/>
        <v>351.96700000000033</v>
      </c>
      <c r="G1426" s="11" t="str">
        <f>_xlfn.XLOOKUP($A1426,PropertiesTbl[Property ID],PropertiesTbl[Property Name])</f>
        <v>Frost Perch</v>
      </c>
    </row>
    <row r="1427" spans="1:7" x14ac:dyDescent="0.25">
      <c r="A1427" s="10" t="str">
        <f>Revenue!A1428</f>
        <v>P0119</v>
      </c>
      <c r="B1427" s="10" t="str">
        <f>Revenue!B1428</f>
        <v>Nov</v>
      </c>
      <c r="C1427" s="11" t="str">
        <f t="shared" si="79"/>
        <v>P0119|Nov</v>
      </c>
      <c r="D1427" s="12">
        <f>Revenue!J1428</f>
        <v>1188.5975999999998</v>
      </c>
      <c r="E1427" s="13">
        <f>_xlfn.XLOOKUP($C1427,ExpensesTbl[Key],ExpensesTbl[Total Operating Expenses])</f>
        <v>702.00999999999931</v>
      </c>
      <c r="F1427" s="13">
        <f t="shared" si="80"/>
        <v>486.58760000000052</v>
      </c>
      <c r="G1427" s="11" t="str">
        <f>_xlfn.XLOOKUP($A1427,PropertiesTbl[Property ID],PropertiesTbl[Property Name])</f>
        <v>Frost Perch</v>
      </c>
    </row>
    <row r="1428" spans="1:7" x14ac:dyDescent="0.25">
      <c r="A1428" s="10" t="str">
        <f>Revenue!A1429</f>
        <v>P0119</v>
      </c>
      <c r="B1428" s="10" t="str">
        <f>Revenue!B1429</f>
        <v>Dec</v>
      </c>
      <c r="C1428" s="11" t="str">
        <f t="shared" si="79"/>
        <v>P0119|Dec</v>
      </c>
      <c r="D1428" s="12">
        <f>Revenue!J1429</f>
        <v>4267.5595000000003</v>
      </c>
      <c r="E1428" s="13">
        <f>_xlfn.XLOOKUP($C1428,ExpensesTbl[Key],ExpensesTbl[Total Operating Expenses])</f>
        <v>1078.9399999999996</v>
      </c>
      <c r="F1428" s="13">
        <f t="shared" si="80"/>
        <v>3188.6195000000007</v>
      </c>
      <c r="G1428" s="11" t="str">
        <f>_xlfn.XLOOKUP($A1428,PropertiesTbl[Property ID],PropertiesTbl[Property Name])</f>
        <v>Frost Perch</v>
      </c>
    </row>
    <row r="1429" spans="1:7" x14ac:dyDescent="0.25">
      <c r="A1429" s="10" t="str">
        <f>Revenue!A1430</f>
        <v>P0119</v>
      </c>
      <c r="B1429" s="10" t="str">
        <f>Revenue!B1430</f>
        <v>Jan</v>
      </c>
      <c r="C1429" s="11" t="str">
        <f t="shared" si="79"/>
        <v>P0119|Jan</v>
      </c>
      <c r="D1429" s="12">
        <f>Revenue!J1430</f>
        <v>3638.3205000000003</v>
      </c>
      <c r="E1429" s="13">
        <f>_xlfn.XLOOKUP($C1429,ExpensesTbl[Key],ExpensesTbl[Total Operating Expenses])</f>
        <v>1082.9099999999999</v>
      </c>
      <c r="F1429" s="13">
        <f t="shared" si="80"/>
        <v>2555.4105000000004</v>
      </c>
      <c r="G1429" s="11" t="str">
        <f>_xlfn.XLOOKUP($A1429,PropertiesTbl[Property ID],PropertiesTbl[Property Name])</f>
        <v>Frost Perch</v>
      </c>
    </row>
    <row r="1430" spans="1:7" x14ac:dyDescent="0.25">
      <c r="A1430" s="10" t="str">
        <f>Revenue!A1431</f>
        <v>P0119</v>
      </c>
      <c r="B1430" s="10" t="str">
        <f>Revenue!B1431</f>
        <v>Feb</v>
      </c>
      <c r="C1430" s="11" t="str">
        <f t="shared" si="79"/>
        <v>P0119|Feb</v>
      </c>
      <c r="D1430" s="12">
        <f>Revenue!J1431</f>
        <v>3345.0708999999997</v>
      </c>
      <c r="E1430" s="13">
        <f>_xlfn.XLOOKUP($C1430,ExpensesTbl[Key],ExpensesTbl[Total Operating Expenses])</f>
        <v>963.61999999999932</v>
      </c>
      <c r="F1430" s="13">
        <f t="shared" si="80"/>
        <v>2381.4509000000003</v>
      </c>
      <c r="G1430" s="11" t="str">
        <f>_xlfn.XLOOKUP($A1430,PropertiesTbl[Property ID],PropertiesTbl[Property Name])</f>
        <v>Frost Perch</v>
      </c>
    </row>
    <row r="1431" spans="1:7" x14ac:dyDescent="0.25">
      <c r="A1431" s="10" t="str">
        <f>Revenue!A1432</f>
        <v>P0119</v>
      </c>
      <c r="B1431" s="10" t="str">
        <f>Revenue!B1432</f>
        <v>Mar</v>
      </c>
      <c r="C1431" s="11" t="str">
        <f t="shared" si="79"/>
        <v>P0119|Mar</v>
      </c>
      <c r="D1431" s="12">
        <f>Revenue!J1432</f>
        <v>2631.8881000000001</v>
      </c>
      <c r="E1431" s="13">
        <f>_xlfn.XLOOKUP($C1431,ExpensesTbl[Key],ExpensesTbl[Total Operating Expenses])</f>
        <v>944.5699999999996</v>
      </c>
      <c r="F1431" s="13">
        <f t="shared" si="80"/>
        <v>1687.3181000000004</v>
      </c>
      <c r="G1431" s="11" t="str">
        <f>_xlfn.XLOOKUP($A1431,PropertiesTbl[Property ID],PropertiesTbl[Property Name])</f>
        <v>Frost Perch</v>
      </c>
    </row>
    <row r="1432" spans="1:7" x14ac:dyDescent="0.25">
      <c r="A1432" s="10" t="str">
        <f>Revenue!A1433</f>
        <v>P0120</v>
      </c>
      <c r="B1432" s="10" t="str">
        <f>Revenue!B1433</f>
        <v>Apr</v>
      </c>
      <c r="C1432" s="11" t="str">
        <f t="shared" si="79"/>
        <v>P0120|Apr</v>
      </c>
      <c r="D1432" s="12">
        <f>Revenue!J1433</f>
        <v>942.15390000000002</v>
      </c>
      <c r="E1432" s="13">
        <f>_xlfn.XLOOKUP($C1432,ExpensesTbl[Key],ExpensesTbl[Total Operating Expenses])</f>
        <v>513.04000000000019</v>
      </c>
      <c r="F1432" s="13">
        <f t="shared" si="80"/>
        <v>429.11389999999983</v>
      </c>
      <c r="G1432" s="11" t="str">
        <f>_xlfn.XLOOKUP($A1432,PropertiesTbl[Property ID],PropertiesTbl[Property Name])</f>
        <v>Snowline Nest</v>
      </c>
    </row>
    <row r="1433" spans="1:7" x14ac:dyDescent="0.25">
      <c r="A1433" s="10" t="str">
        <f>Revenue!A1434</f>
        <v>P0120</v>
      </c>
      <c r="B1433" s="10" t="str">
        <f>Revenue!B1434</f>
        <v>May</v>
      </c>
      <c r="C1433" s="11" t="str">
        <f t="shared" si="79"/>
        <v>P0120|May</v>
      </c>
      <c r="D1433" s="12">
        <f>Revenue!J1434</f>
        <v>1112.6895999999999</v>
      </c>
      <c r="E1433" s="13">
        <f>_xlfn.XLOOKUP($C1433,ExpensesTbl[Key],ExpensesTbl[Total Operating Expenses])</f>
        <v>754.13999999999965</v>
      </c>
      <c r="F1433" s="13">
        <f t="shared" si="80"/>
        <v>358.54960000000028</v>
      </c>
      <c r="G1433" s="11" t="str">
        <f>_xlfn.XLOOKUP($A1433,PropertiesTbl[Property ID],PropertiesTbl[Property Name])</f>
        <v>Snowline Nest</v>
      </c>
    </row>
    <row r="1434" spans="1:7" x14ac:dyDescent="0.25">
      <c r="A1434" s="10" t="str">
        <f>Revenue!A1435</f>
        <v>P0120</v>
      </c>
      <c r="B1434" s="10" t="str">
        <f>Revenue!B1435</f>
        <v>Jun</v>
      </c>
      <c r="C1434" s="11" t="str">
        <f t="shared" si="79"/>
        <v>P0120|Jun</v>
      </c>
      <c r="D1434" s="12">
        <f>Revenue!J1435</f>
        <v>1332.6966</v>
      </c>
      <c r="E1434" s="13">
        <f>_xlfn.XLOOKUP($C1434,ExpensesTbl[Key],ExpensesTbl[Total Operating Expenses])</f>
        <v>879.91999999999962</v>
      </c>
      <c r="F1434" s="13">
        <f t="shared" si="80"/>
        <v>452.77660000000037</v>
      </c>
      <c r="G1434" s="11" t="str">
        <f>_xlfn.XLOOKUP($A1434,PropertiesTbl[Property ID],PropertiesTbl[Property Name])</f>
        <v>Snowline Nest</v>
      </c>
    </row>
    <row r="1435" spans="1:7" x14ac:dyDescent="0.25">
      <c r="A1435" s="10" t="str">
        <f>Revenue!A1436</f>
        <v>P0120</v>
      </c>
      <c r="B1435" s="10" t="str">
        <f>Revenue!B1436</f>
        <v>Jul</v>
      </c>
      <c r="C1435" s="11" t="str">
        <f t="shared" si="79"/>
        <v>P0120|Jul</v>
      </c>
      <c r="D1435" s="12">
        <f>Revenue!J1436</f>
        <v>1857.8545999999999</v>
      </c>
      <c r="E1435" s="13">
        <f>_xlfn.XLOOKUP($C1435,ExpensesTbl[Key],ExpensesTbl[Total Operating Expenses])</f>
        <v>1446.46</v>
      </c>
      <c r="F1435" s="13">
        <f t="shared" si="80"/>
        <v>411.39459999999985</v>
      </c>
      <c r="G1435" s="11" t="str">
        <f>_xlfn.XLOOKUP($A1435,PropertiesTbl[Property ID],PropertiesTbl[Property Name])</f>
        <v>Snowline Nest</v>
      </c>
    </row>
    <row r="1436" spans="1:7" x14ac:dyDescent="0.25">
      <c r="A1436" s="10" t="str">
        <f>Revenue!A1437</f>
        <v>P0120</v>
      </c>
      <c r="B1436" s="10" t="str">
        <f>Revenue!B1437</f>
        <v>Aug</v>
      </c>
      <c r="C1436" s="11" t="str">
        <f t="shared" si="79"/>
        <v>P0120|Aug</v>
      </c>
      <c r="D1436" s="12">
        <f>Revenue!J1437</f>
        <v>1769.7204000000002</v>
      </c>
      <c r="E1436" s="13">
        <f>_xlfn.XLOOKUP($C1436,ExpensesTbl[Key],ExpensesTbl[Total Operating Expenses])</f>
        <v>1387.3699999999997</v>
      </c>
      <c r="F1436" s="13">
        <f t="shared" si="80"/>
        <v>382.35040000000049</v>
      </c>
      <c r="G1436" s="11" t="str">
        <f>_xlfn.XLOOKUP($A1436,PropertiesTbl[Property ID],PropertiesTbl[Property Name])</f>
        <v>Snowline Nest</v>
      </c>
    </row>
    <row r="1437" spans="1:7" x14ac:dyDescent="0.25">
      <c r="A1437" s="10" t="str">
        <f>Revenue!A1438</f>
        <v>P0120</v>
      </c>
      <c r="B1437" s="10" t="str">
        <f>Revenue!B1438</f>
        <v>Sep</v>
      </c>
      <c r="C1437" s="11" t="str">
        <f t="shared" si="79"/>
        <v>P0120|Sep</v>
      </c>
      <c r="D1437" s="12">
        <f>Revenue!J1438</f>
        <v>1014.5353</v>
      </c>
      <c r="E1437" s="13">
        <f>_xlfn.XLOOKUP($C1437,ExpensesTbl[Key],ExpensesTbl[Total Operating Expenses])</f>
        <v>649.04000000000008</v>
      </c>
      <c r="F1437" s="13">
        <f t="shared" si="80"/>
        <v>365.49529999999993</v>
      </c>
      <c r="G1437" s="11" t="str">
        <f>_xlfn.XLOOKUP($A1437,PropertiesTbl[Property ID],PropertiesTbl[Property Name])</f>
        <v>Snowline Nest</v>
      </c>
    </row>
    <row r="1438" spans="1:7" x14ac:dyDescent="0.25">
      <c r="A1438" s="10" t="str">
        <f>Revenue!A1439</f>
        <v>P0120</v>
      </c>
      <c r="B1438" s="10" t="str">
        <f>Revenue!B1439</f>
        <v>Oct</v>
      </c>
      <c r="C1438" s="11" t="str">
        <f t="shared" si="79"/>
        <v>P0120|Oct</v>
      </c>
      <c r="D1438" s="12">
        <f>Revenue!J1439</f>
        <v>906.37059999999997</v>
      </c>
      <c r="E1438" s="13">
        <f>_xlfn.XLOOKUP($C1438,ExpensesTbl[Key],ExpensesTbl[Total Operating Expenses])</f>
        <v>603.5499999999995</v>
      </c>
      <c r="F1438" s="13">
        <f t="shared" si="80"/>
        <v>302.82060000000047</v>
      </c>
      <c r="G1438" s="11" t="str">
        <f>_xlfn.XLOOKUP($A1438,PropertiesTbl[Property ID],PropertiesTbl[Property Name])</f>
        <v>Snowline Nest</v>
      </c>
    </row>
    <row r="1439" spans="1:7" x14ac:dyDescent="0.25">
      <c r="A1439" s="10" t="str">
        <f>Revenue!A1440</f>
        <v>P0120</v>
      </c>
      <c r="B1439" s="10" t="str">
        <f>Revenue!B1440</f>
        <v>Nov</v>
      </c>
      <c r="C1439" s="11" t="str">
        <f t="shared" si="79"/>
        <v>P0120|Nov</v>
      </c>
      <c r="D1439" s="12">
        <f>Revenue!J1440</f>
        <v>1075.17</v>
      </c>
      <c r="E1439" s="13">
        <f>_xlfn.XLOOKUP($C1439,ExpensesTbl[Key],ExpensesTbl[Total Operating Expenses])</f>
        <v>568.98999999999944</v>
      </c>
      <c r="F1439" s="13">
        <f t="shared" si="80"/>
        <v>506.18000000000063</v>
      </c>
      <c r="G1439" s="11" t="str">
        <f>_xlfn.XLOOKUP($A1439,PropertiesTbl[Property ID],PropertiesTbl[Property Name])</f>
        <v>Snowline Nest</v>
      </c>
    </row>
    <row r="1440" spans="1:7" x14ac:dyDescent="0.25">
      <c r="A1440" s="10" t="str">
        <f>Revenue!A1441</f>
        <v>P0120</v>
      </c>
      <c r="B1440" s="10" t="str">
        <f>Revenue!B1441</f>
        <v>Dec</v>
      </c>
      <c r="C1440" s="11" t="str">
        <f t="shared" si="79"/>
        <v>P0120|Dec</v>
      </c>
      <c r="D1440" s="12">
        <f>Revenue!J1441</f>
        <v>4171.1145000000006</v>
      </c>
      <c r="E1440" s="13">
        <f>_xlfn.XLOOKUP($C1440,ExpensesTbl[Key],ExpensesTbl[Total Operating Expenses])</f>
        <v>970.79000000000019</v>
      </c>
      <c r="F1440" s="13">
        <f t="shared" si="80"/>
        <v>3200.3245000000006</v>
      </c>
      <c r="G1440" s="11" t="str">
        <f>_xlfn.XLOOKUP($A1440,PropertiesTbl[Property ID],PropertiesTbl[Property Name])</f>
        <v>Snowline Nest</v>
      </c>
    </row>
    <row r="1441" spans="1:7" x14ac:dyDescent="0.25">
      <c r="A1441" s="10" t="str">
        <f>Revenue!A1442</f>
        <v>P0120</v>
      </c>
      <c r="B1441" s="10" t="str">
        <f>Revenue!B1442</f>
        <v>Jan</v>
      </c>
      <c r="C1441" s="11" t="str">
        <f t="shared" si="79"/>
        <v>P0120|Jan</v>
      </c>
      <c r="D1441" s="12">
        <f>Revenue!J1442</f>
        <v>3602.6460000000002</v>
      </c>
      <c r="E1441" s="13">
        <f>_xlfn.XLOOKUP($C1441,ExpensesTbl[Key],ExpensesTbl[Total Operating Expenses])</f>
        <v>981.2199999999998</v>
      </c>
      <c r="F1441" s="13">
        <f t="shared" si="80"/>
        <v>2621.4260000000004</v>
      </c>
      <c r="G1441" s="11" t="str">
        <f>_xlfn.XLOOKUP($A1441,PropertiesTbl[Property ID],PropertiesTbl[Property Name])</f>
        <v>Snowline Nest</v>
      </c>
    </row>
    <row r="1442" spans="1:7" x14ac:dyDescent="0.25">
      <c r="A1442" s="10" t="str">
        <f>Revenue!A1443</f>
        <v>P0120</v>
      </c>
      <c r="B1442" s="10" t="str">
        <f>Revenue!B1443</f>
        <v>Feb</v>
      </c>
      <c r="C1442" s="11" t="str">
        <f t="shared" si="79"/>
        <v>P0120|Feb</v>
      </c>
      <c r="D1442" s="12">
        <f>Revenue!J1443</f>
        <v>2506.6598000000004</v>
      </c>
      <c r="E1442" s="13">
        <f>_xlfn.XLOOKUP($C1442,ExpensesTbl[Key],ExpensesTbl[Total Operating Expenses])</f>
        <v>783.92000000000019</v>
      </c>
      <c r="F1442" s="13">
        <f t="shared" si="80"/>
        <v>1722.7398000000003</v>
      </c>
      <c r="G1442" s="11" t="str">
        <f>_xlfn.XLOOKUP($A1442,PropertiesTbl[Property ID],PropertiesTbl[Property Name])</f>
        <v>Snowline Nest</v>
      </c>
    </row>
    <row r="1443" spans="1:7" x14ac:dyDescent="0.25">
      <c r="A1443" s="10" t="str">
        <f>Revenue!A1444</f>
        <v>P0120</v>
      </c>
      <c r="B1443" s="10" t="str">
        <f>Revenue!B1444</f>
        <v>Mar</v>
      </c>
      <c r="C1443" s="11" t="str">
        <f t="shared" si="79"/>
        <v>P0120|Mar</v>
      </c>
      <c r="D1443" s="12">
        <f>Revenue!J1444</f>
        <v>2735.7557000000002</v>
      </c>
      <c r="E1443" s="13">
        <f>_xlfn.XLOOKUP($C1443,ExpensesTbl[Key],ExpensesTbl[Total Operating Expenses])</f>
        <v>880.73000000000036</v>
      </c>
      <c r="F1443" s="13">
        <f t="shared" si="80"/>
        <v>1855.0256999999997</v>
      </c>
      <c r="G1443" s="11" t="str">
        <f>_xlfn.XLOOKUP($A1443,PropertiesTbl[Property ID],PropertiesTbl[Property Name])</f>
        <v>Snowline Nest</v>
      </c>
    </row>
    <row r="1444" spans="1:7" x14ac:dyDescent="0.25">
      <c r="A1444" s="10" t="str">
        <f>Revenue!A1445</f>
        <v>P0121</v>
      </c>
      <c r="B1444" s="10" t="str">
        <f>Revenue!B1445</f>
        <v>Apr</v>
      </c>
      <c r="C1444" s="11" t="str">
        <f t="shared" si="79"/>
        <v>P0121|Apr</v>
      </c>
      <c r="D1444" s="12">
        <f>Revenue!J1445</f>
        <v>948.11940000000004</v>
      </c>
      <c r="E1444" s="13">
        <f>_xlfn.XLOOKUP($C1444,ExpensesTbl[Key],ExpensesTbl[Total Operating Expenses])</f>
        <v>518.43000000000052</v>
      </c>
      <c r="F1444" s="13">
        <f t="shared" si="80"/>
        <v>429.68939999999952</v>
      </c>
      <c r="G1444" s="11" t="str">
        <f>_xlfn.XLOOKUP($A1444,PropertiesTbl[Property ID],PropertiesTbl[Property Name])</f>
        <v>Copper Nest</v>
      </c>
    </row>
    <row r="1445" spans="1:7" x14ac:dyDescent="0.25">
      <c r="A1445" s="10" t="str">
        <f>Revenue!A1446</f>
        <v>P0121</v>
      </c>
      <c r="B1445" s="10" t="str">
        <f>Revenue!B1446</f>
        <v>May</v>
      </c>
      <c r="C1445" s="11" t="str">
        <f t="shared" si="79"/>
        <v>P0121|May</v>
      </c>
      <c r="D1445" s="12">
        <f>Revenue!J1446</f>
        <v>1012.7019999999999</v>
      </c>
      <c r="E1445" s="13">
        <f>_xlfn.XLOOKUP($C1445,ExpensesTbl[Key],ExpensesTbl[Total Operating Expenses])</f>
        <v>720.88999999999987</v>
      </c>
      <c r="F1445" s="13">
        <f t="shared" si="80"/>
        <v>291.81200000000001</v>
      </c>
      <c r="G1445" s="11" t="str">
        <f>_xlfn.XLOOKUP($A1445,PropertiesTbl[Property ID],PropertiesTbl[Property Name])</f>
        <v>Copper Nest</v>
      </c>
    </row>
    <row r="1446" spans="1:7" x14ac:dyDescent="0.25">
      <c r="A1446" s="10" t="str">
        <f>Revenue!A1447</f>
        <v>P0121</v>
      </c>
      <c r="B1446" s="10" t="str">
        <f>Revenue!B1447</f>
        <v>Jun</v>
      </c>
      <c r="C1446" s="11" t="str">
        <f t="shared" si="79"/>
        <v>P0121|Jun</v>
      </c>
      <c r="D1446" s="12">
        <f>Revenue!J1447</f>
        <v>1186.72</v>
      </c>
      <c r="E1446" s="13">
        <f>_xlfn.XLOOKUP($C1446,ExpensesTbl[Key],ExpensesTbl[Total Operating Expenses])</f>
        <v>916</v>
      </c>
      <c r="F1446" s="13">
        <f t="shared" si="80"/>
        <v>270.72000000000003</v>
      </c>
      <c r="G1446" s="11" t="str">
        <f>_xlfn.XLOOKUP($A1446,PropertiesTbl[Property ID],PropertiesTbl[Property Name])</f>
        <v>Copper Nest</v>
      </c>
    </row>
    <row r="1447" spans="1:7" x14ac:dyDescent="0.25">
      <c r="A1447" s="10" t="str">
        <f>Revenue!A1448</f>
        <v>P0121</v>
      </c>
      <c r="B1447" s="10" t="str">
        <f>Revenue!B1448</f>
        <v>Jul</v>
      </c>
      <c r="C1447" s="11" t="str">
        <f t="shared" si="79"/>
        <v>P0121|Jul</v>
      </c>
      <c r="D1447" s="12">
        <f>Revenue!J1448</f>
        <v>1864.3633000000002</v>
      </c>
      <c r="E1447" s="13">
        <f>_xlfn.XLOOKUP($C1447,ExpensesTbl[Key],ExpensesTbl[Total Operating Expenses])</f>
        <v>1455.56</v>
      </c>
      <c r="F1447" s="13">
        <f t="shared" si="80"/>
        <v>408.80330000000026</v>
      </c>
      <c r="G1447" s="11" t="str">
        <f>_xlfn.XLOOKUP($A1447,PropertiesTbl[Property ID],PropertiesTbl[Property Name])</f>
        <v>Copper Nest</v>
      </c>
    </row>
    <row r="1448" spans="1:7" x14ac:dyDescent="0.25">
      <c r="A1448" s="10" t="str">
        <f>Revenue!A1449</f>
        <v>P0121</v>
      </c>
      <c r="B1448" s="10" t="str">
        <f>Revenue!B1449</f>
        <v>Aug</v>
      </c>
      <c r="C1448" s="11" t="str">
        <f t="shared" si="79"/>
        <v>P0121|Aug</v>
      </c>
      <c r="D1448" s="12">
        <f>Revenue!J1449</f>
        <v>2052.3395999999998</v>
      </c>
      <c r="E1448" s="13">
        <f>_xlfn.XLOOKUP($C1448,ExpensesTbl[Key],ExpensesTbl[Total Operating Expenses])</f>
        <v>1364.1000000000001</v>
      </c>
      <c r="F1448" s="13">
        <f t="shared" si="80"/>
        <v>688.23959999999965</v>
      </c>
      <c r="G1448" s="11" t="str">
        <f>_xlfn.XLOOKUP($A1448,PropertiesTbl[Property ID],PropertiesTbl[Property Name])</f>
        <v>Copper Nest</v>
      </c>
    </row>
    <row r="1449" spans="1:7" x14ac:dyDescent="0.25">
      <c r="A1449" s="10" t="str">
        <f>Revenue!A1450</f>
        <v>P0121</v>
      </c>
      <c r="B1449" s="10" t="str">
        <f>Revenue!B1450</f>
        <v>Sep</v>
      </c>
      <c r="C1449" s="11" t="str">
        <f t="shared" si="79"/>
        <v>P0121|Sep</v>
      </c>
      <c r="D1449" s="12">
        <f>Revenue!J1450</f>
        <v>1172.7423000000001</v>
      </c>
      <c r="E1449" s="13">
        <f>_xlfn.XLOOKUP($C1449,ExpensesTbl[Key],ExpensesTbl[Total Operating Expenses])</f>
        <v>655.60999999999956</v>
      </c>
      <c r="F1449" s="13">
        <f t="shared" si="80"/>
        <v>517.13230000000055</v>
      </c>
      <c r="G1449" s="11" t="str">
        <f>_xlfn.XLOOKUP($A1449,PropertiesTbl[Property ID],PropertiesTbl[Property Name])</f>
        <v>Copper Nest</v>
      </c>
    </row>
    <row r="1450" spans="1:7" x14ac:dyDescent="0.25">
      <c r="A1450" s="10" t="str">
        <f>Revenue!A1451</f>
        <v>P0121</v>
      </c>
      <c r="B1450" s="10" t="str">
        <f>Revenue!B1451</f>
        <v>Oct</v>
      </c>
      <c r="C1450" s="11" t="str">
        <f t="shared" si="79"/>
        <v>P0121|Oct</v>
      </c>
      <c r="D1450" s="12">
        <f>Revenue!J1451</f>
        <v>1055.5469000000001</v>
      </c>
      <c r="E1450" s="13">
        <f>_xlfn.XLOOKUP($C1450,ExpensesTbl[Key],ExpensesTbl[Total Operating Expenses])</f>
        <v>587.59999999999968</v>
      </c>
      <c r="F1450" s="13">
        <f t="shared" si="80"/>
        <v>467.94690000000037</v>
      </c>
      <c r="G1450" s="11" t="str">
        <f>_xlfn.XLOOKUP($A1450,PropertiesTbl[Property ID],PropertiesTbl[Property Name])</f>
        <v>Copper Nest</v>
      </c>
    </row>
    <row r="1451" spans="1:7" x14ac:dyDescent="0.25">
      <c r="A1451" s="10" t="str">
        <f>Revenue!A1452</f>
        <v>P0121</v>
      </c>
      <c r="B1451" s="10" t="str">
        <f>Revenue!B1452</f>
        <v>Nov</v>
      </c>
      <c r="C1451" s="11" t="str">
        <f t="shared" si="79"/>
        <v>P0121|Nov</v>
      </c>
      <c r="D1451" s="12">
        <f>Revenue!J1452</f>
        <v>982.92300000000012</v>
      </c>
      <c r="E1451" s="13">
        <f>_xlfn.XLOOKUP($C1451,ExpensesTbl[Key],ExpensesTbl[Total Operating Expenses])</f>
        <v>576.87000000000046</v>
      </c>
      <c r="F1451" s="13">
        <f t="shared" si="80"/>
        <v>406.05299999999966</v>
      </c>
      <c r="G1451" s="11" t="str">
        <f>_xlfn.XLOOKUP($A1451,PropertiesTbl[Property ID],PropertiesTbl[Property Name])</f>
        <v>Copper Nest</v>
      </c>
    </row>
    <row r="1452" spans="1:7" x14ac:dyDescent="0.25">
      <c r="A1452" s="10" t="str">
        <f>Revenue!A1453</f>
        <v>P0121</v>
      </c>
      <c r="B1452" s="10" t="str">
        <f>Revenue!B1453</f>
        <v>Dec</v>
      </c>
      <c r="C1452" s="11" t="str">
        <f t="shared" si="79"/>
        <v>P0121|Dec</v>
      </c>
      <c r="D1452" s="12">
        <f>Revenue!J1453</f>
        <v>3838.0650000000001</v>
      </c>
      <c r="E1452" s="13">
        <f>_xlfn.XLOOKUP($C1452,ExpensesTbl[Key],ExpensesTbl[Total Operating Expenses])</f>
        <v>941.27999999999952</v>
      </c>
      <c r="F1452" s="13">
        <f t="shared" si="80"/>
        <v>2896.7850000000008</v>
      </c>
      <c r="G1452" s="11" t="str">
        <f>_xlfn.XLOOKUP($A1452,PropertiesTbl[Property ID],PropertiesTbl[Property Name])</f>
        <v>Copper Nest</v>
      </c>
    </row>
    <row r="1453" spans="1:7" x14ac:dyDescent="0.25">
      <c r="A1453" s="10" t="str">
        <f>Revenue!A1454</f>
        <v>P0121</v>
      </c>
      <c r="B1453" s="10" t="str">
        <f>Revenue!B1454</f>
        <v>Jan</v>
      </c>
      <c r="C1453" s="11" t="str">
        <f t="shared" si="79"/>
        <v>P0121|Jan</v>
      </c>
      <c r="D1453" s="12">
        <f>Revenue!J1454</f>
        <v>3306.0394000000001</v>
      </c>
      <c r="E1453" s="13">
        <f>_xlfn.XLOOKUP($C1453,ExpensesTbl[Key],ExpensesTbl[Total Operating Expenses])</f>
        <v>979.55000000000052</v>
      </c>
      <c r="F1453" s="13">
        <f t="shared" si="80"/>
        <v>2326.4893999999995</v>
      </c>
      <c r="G1453" s="11" t="str">
        <f>_xlfn.XLOOKUP($A1453,PropertiesTbl[Property ID],PropertiesTbl[Property Name])</f>
        <v>Copper Nest</v>
      </c>
    </row>
    <row r="1454" spans="1:7" x14ac:dyDescent="0.25">
      <c r="A1454" s="10" t="str">
        <f>Revenue!A1455</f>
        <v>P0121</v>
      </c>
      <c r="B1454" s="10" t="str">
        <f>Revenue!B1455</f>
        <v>Feb</v>
      </c>
      <c r="C1454" s="11" t="str">
        <f t="shared" si="79"/>
        <v>P0121|Feb</v>
      </c>
      <c r="D1454" s="12">
        <f>Revenue!J1455</f>
        <v>3154.7859999999996</v>
      </c>
      <c r="E1454" s="13">
        <f>_xlfn.XLOOKUP($C1454,ExpensesTbl[Key],ExpensesTbl[Total Operating Expenses])</f>
        <v>879.06999999999982</v>
      </c>
      <c r="F1454" s="13">
        <f t="shared" si="80"/>
        <v>2275.7159999999999</v>
      </c>
      <c r="G1454" s="11" t="str">
        <f>_xlfn.XLOOKUP($A1454,PropertiesTbl[Property ID],PropertiesTbl[Property Name])</f>
        <v>Copper Nest</v>
      </c>
    </row>
    <row r="1455" spans="1:7" x14ac:dyDescent="0.25">
      <c r="A1455" s="10" t="str">
        <f>Revenue!A1456</f>
        <v>P0121</v>
      </c>
      <c r="B1455" s="10" t="str">
        <f>Revenue!B1456</f>
        <v>Mar</v>
      </c>
      <c r="C1455" s="11" t="str">
        <f t="shared" si="79"/>
        <v>P0121|Mar</v>
      </c>
      <c r="D1455" s="12">
        <f>Revenue!J1456</f>
        <v>3101.4456999999998</v>
      </c>
      <c r="E1455" s="13">
        <f>_xlfn.XLOOKUP($C1455,ExpensesTbl[Key],ExpensesTbl[Total Operating Expenses])</f>
        <v>856.34000000000037</v>
      </c>
      <c r="F1455" s="13">
        <f t="shared" si="80"/>
        <v>2245.1056999999992</v>
      </c>
      <c r="G1455" s="11" t="str">
        <f>_xlfn.XLOOKUP($A1455,PropertiesTbl[Property ID],PropertiesTbl[Property Name])</f>
        <v>Copper Nest</v>
      </c>
    </row>
    <row r="1456" spans="1:7" x14ac:dyDescent="0.25">
      <c r="A1456" s="10" t="str">
        <f>Revenue!A1457</f>
        <v>P0122</v>
      </c>
      <c r="B1456" s="10" t="str">
        <f>Revenue!B1457</f>
        <v>Apr</v>
      </c>
      <c r="C1456" s="11" t="str">
        <f t="shared" si="79"/>
        <v>P0122|Apr</v>
      </c>
      <c r="D1456" s="12">
        <f>Revenue!J1457</f>
        <v>1095.3612000000001</v>
      </c>
      <c r="E1456" s="13">
        <f>_xlfn.XLOOKUP($C1456,ExpensesTbl[Key],ExpensesTbl[Total Operating Expenses])</f>
        <v>649.22000000000037</v>
      </c>
      <c r="F1456" s="13">
        <f t="shared" si="80"/>
        <v>446.14119999999969</v>
      </c>
      <c r="G1456" s="11" t="str">
        <f>_xlfn.XLOOKUP($A1456,PropertiesTbl[Property ID],PropertiesTbl[Property Name])</f>
        <v>Cinder Refuge</v>
      </c>
    </row>
    <row r="1457" spans="1:7" x14ac:dyDescent="0.25">
      <c r="A1457" s="10" t="str">
        <f>Revenue!A1458</f>
        <v>P0122</v>
      </c>
      <c r="B1457" s="10" t="str">
        <f>Revenue!B1458</f>
        <v>May</v>
      </c>
      <c r="C1457" s="11" t="str">
        <f t="shared" si="79"/>
        <v>P0122|May</v>
      </c>
      <c r="D1457" s="12">
        <f>Revenue!J1458</f>
        <v>1328.8208000000002</v>
      </c>
      <c r="E1457" s="13">
        <f>_xlfn.XLOOKUP($C1457,ExpensesTbl[Key],ExpensesTbl[Total Operating Expenses])</f>
        <v>946.46000000000049</v>
      </c>
      <c r="F1457" s="13">
        <f t="shared" si="80"/>
        <v>382.3607999999997</v>
      </c>
      <c r="G1457" s="11" t="str">
        <f>_xlfn.XLOOKUP($A1457,PropertiesTbl[Property ID],PropertiesTbl[Property Name])</f>
        <v>Cinder Refuge</v>
      </c>
    </row>
    <row r="1458" spans="1:7" x14ac:dyDescent="0.25">
      <c r="A1458" s="10" t="str">
        <f>Revenue!A1459</f>
        <v>P0122</v>
      </c>
      <c r="B1458" s="10" t="str">
        <f>Revenue!B1459</f>
        <v>Jun</v>
      </c>
      <c r="C1458" s="11" t="str">
        <f t="shared" si="79"/>
        <v>P0122|Jun</v>
      </c>
      <c r="D1458" s="12">
        <f>Revenue!J1459</f>
        <v>1304.6484</v>
      </c>
      <c r="E1458" s="13">
        <f>_xlfn.XLOOKUP($C1458,ExpensesTbl[Key],ExpensesTbl[Total Operating Expenses])</f>
        <v>1068.0999999999997</v>
      </c>
      <c r="F1458" s="13">
        <f t="shared" si="80"/>
        <v>236.54840000000036</v>
      </c>
      <c r="G1458" s="11" t="str">
        <f>_xlfn.XLOOKUP($A1458,PropertiesTbl[Property ID],PropertiesTbl[Property Name])</f>
        <v>Cinder Refuge</v>
      </c>
    </row>
    <row r="1459" spans="1:7" x14ac:dyDescent="0.25">
      <c r="A1459" s="10" t="str">
        <f>Revenue!A1460</f>
        <v>P0122</v>
      </c>
      <c r="B1459" s="10" t="str">
        <f>Revenue!B1460</f>
        <v>Jul</v>
      </c>
      <c r="C1459" s="11" t="str">
        <f t="shared" si="79"/>
        <v>P0122|Jul</v>
      </c>
      <c r="D1459" s="12">
        <f>Revenue!J1460</f>
        <v>2358.9697000000001</v>
      </c>
      <c r="E1459" s="13">
        <f>_xlfn.XLOOKUP($C1459,ExpensesTbl[Key],ExpensesTbl[Total Operating Expenses])</f>
        <v>2012.0499999999997</v>
      </c>
      <c r="F1459" s="13">
        <f t="shared" si="80"/>
        <v>346.91970000000038</v>
      </c>
      <c r="G1459" s="11" t="str">
        <f>_xlfn.XLOOKUP($A1459,PropertiesTbl[Property ID],PropertiesTbl[Property Name])</f>
        <v>Cinder Refuge</v>
      </c>
    </row>
    <row r="1460" spans="1:7" x14ac:dyDescent="0.25">
      <c r="A1460" s="10" t="str">
        <f>Revenue!A1461</f>
        <v>P0122</v>
      </c>
      <c r="B1460" s="10" t="str">
        <f>Revenue!B1461</f>
        <v>Aug</v>
      </c>
      <c r="C1460" s="11" t="str">
        <f t="shared" si="79"/>
        <v>P0122|Aug</v>
      </c>
      <c r="D1460" s="12">
        <f>Revenue!J1461</f>
        <v>1787.5046999999997</v>
      </c>
      <c r="E1460" s="13">
        <f>_xlfn.XLOOKUP($C1460,ExpensesTbl[Key],ExpensesTbl[Total Operating Expenses])</f>
        <v>1813.9700000000003</v>
      </c>
      <c r="F1460" s="13">
        <f t="shared" si="80"/>
        <v>-26.465300000000525</v>
      </c>
      <c r="G1460" s="11" t="str">
        <f>_xlfn.XLOOKUP($A1460,PropertiesTbl[Property ID],PropertiesTbl[Property Name])</f>
        <v>Cinder Refuge</v>
      </c>
    </row>
    <row r="1461" spans="1:7" x14ac:dyDescent="0.25">
      <c r="A1461" s="10" t="str">
        <f>Revenue!A1462</f>
        <v>P0122</v>
      </c>
      <c r="B1461" s="10" t="str">
        <f>Revenue!B1462</f>
        <v>Sep</v>
      </c>
      <c r="C1461" s="11" t="str">
        <f t="shared" si="79"/>
        <v>P0122|Sep</v>
      </c>
      <c r="D1461" s="12">
        <f>Revenue!J1462</f>
        <v>1310.9339999999997</v>
      </c>
      <c r="E1461" s="13">
        <f>_xlfn.XLOOKUP($C1461,ExpensesTbl[Key],ExpensesTbl[Total Operating Expenses])</f>
        <v>826.41000000000031</v>
      </c>
      <c r="F1461" s="13">
        <f t="shared" si="80"/>
        <v>484.52399999999943</v>
      </c>
      <c r="G1461" s="11" t="str">
        <f>_xlfn.XLOOKUP($A1461,PropertiesTbl[Property ID],PropertiesTbl[Property Name])</f>
        <v>Cinder Refuge</v>
      </c>
    </row>
    <row r="1462" spans="1:7" x14ac:dyDescent="0.25">
      <c r="A1462" s="10" t="str">
        <f>Revenue!A1463</f>
        <v>P0122</v>
      </c>
      <c r="B1462" s="10" t="str">
        <f>Revenue!B1463</f>
        <v>Oct</v>
      </c>
      <c r="C1462" s="11" t="str">
        <f t="shared" si="79"/>
        <v>P0122|Oct</v>
      </c>
      <c r="D1462" s="12">
        <f>Revenue!J1463</f>
        <v>1256.5751999999998</v>
      </c>
      <c r="E1462" s="13">
        <f>_xlfn.XLOOKUP($C1462,ExpensesTbl[Key],ExpensesTbl[Total Operating Expenses])</f>
        <v>767.28</v>
      </c>
      <c r="F1462" s="13">
        <f t="shared" si="80"/>
        <v>489.2951999999998</v>
      </c>
      <c r="G1462" s="11" t="str">
        <f>_xlfn.XLOOKUP($A1462,PropertiesTbl[Property ID],PropertiesTbl[Property Name])</f>
        <v>Cinder Refuge</v>
      </c>
    </row>
    <row r="1463" spans="1:7" x14ac:dyDescent="0.25">
      <c r="A1463" s="10" t="str">
        <f>Revenue!A1464</f>
        <v>P0122</v>
      </c>
      <c r="B1463" s="10" t="str">
        <f>Revenue!B1464</f>
        <v>Nov</v>
      </c>
      <c r="C1463" s="11" t="str">
        <f t="shared" si="79"/>
        <v>P0122|Nov</v>
      </c>
      <c r="D1463" s="12">
        <f>Revenue!J1464</f>
        <v>1712.0863999999999</v>
      </c>
      <c r="E1463" s="13">
        <f>_xlfn.XLOOKUP($C1463,ExpensesTbl[Key],ExpensesTbl[Total Operating Expenses])</f>
        <v>820.90000000000009</v>
      </c>
      <c r="F1463" s="13">
        <f t="shared" si="80"/>
        <v>891.18639999999982</v>
      </c>
      <c r="G1463" s="11" t="str">
        <f>_xlfn.XLOOKUP($A1463,PropertiesTbl[Property ID],PropertiesTbl[Property Name])</f>
        <v>Cinder Refuge</v>
      </c>
    </row>
    <row r="1464" spans="1:7" x14ac:dyDescent="0.25">
      <c r="A1464" s="10" t="str">
        <f>Revenue!A1465</f>
        <v>P0122</v>
      </c>
      <c r="B1464" s="10" t="str">
        <f>Revenue!B1465</f>
        <v>Dec</v>
      </c>
      <c r="C1464" s="11" t="str">
        <f t="shared" si="79"/>
        <v>P0122|Dec</v>
      </c>
      <c r="D1464" s="12">
        <f>Revenue!J1465</f>
        <v>5197.0514999999996</v>
      </c>
      <c r="E1464" s="13">
        <f>_xlfn.XLOOKUP($C1464,ExpensesTbl[Key],ExpensesTbl[Total Operating Expenses])</f>
        <v>1198.17</v>
      </c>
      <c r="F1464" s="13">
        <f t="shared" si="80"/>
        <v>3998.8814999999995</v>
      </c>
      <c r="G1464" s="11" t="str">
        <f>_xlfn.XLOOKUP($A1464,PropertiesTbl[Property ID],PropertiesTbl[Property Name])</f>
        <v>Cinder Refuge</v>
      </c>
    </row>
    <row r="1465" spans="1:7" x14ac:dyDescent="0.25">
      <c r="A1465" s="10" t="str">
        <f>Revenue!A1466</f>
        <v>P0122</v>
      </c>
      <c r="B1465" s="10" t="str">
        <f>Revenue!B1466</f>
        <v>Jan</v>
      </c>
      <c r="C1465" s="11" t="str">
        <f t="shared" si="79"/>
        <v>P0122|Jan</v>
      </c>
      <c r="D1465" s="12">
        <f>Revenue!J1466</f>
        <v>4539.1684000000005</v>
      </c>
      <c r="E1465" s="13">
        <f>_xlfn.XLOOKUP($C1465,ExpensesTbl[Key],ExpensesTbl[Total Operating Expenses])</f>
        <v>1209.8</v>
      </c>
      <c r="F1465" s="13">
        <f t="shared" si="80"/>
        <v>3329.3684000000003</v>
      </c>
      <c r="G1465" s="11" t="str">
        <f>_xlfn.XLOOKUP($A1465,PropertiesTbl[Property ID],PropertiesTbl[Property Name])</f>
        <v>Cinder Refuge</v>
      </c>
    </row>
    <row r="1466" spans="1:7" x14ac:dyDescent="0.25">
      <c r="A1466" s="10" t="str">
        <f>Revenue!A1467</f>
        <v>P0122</v>
      </c>
      <c r="B1466" s="10" t="str">
        <f>Revenue!B1467</f>
        <v>Feb</v>
      </c>
      <c r="C1466" s="11" t="str">
        <f t="shared" si="79"/>
        <v>P0122|Feb</v>
      </c>
      <c r="D1466" s="12">
        <f>Revenue!J1467</f>
        <v>3815.9953999999998</v>
      </c>
      <c r="E1466" s="13">
        <f>_xlfn.XLOOKUP($C1466,ExpensesTbl[Key],ExpensesTbl[Total Operating Expenses])</f>
        <v>1060.8300000000002</v>
      </c>
      <c r="F1466" s="13">
        <f t="shared" si="80"/>
        <v>2755.1653999999999</v>
      </c>
      <c r="G1466" s="11" t="str">
        <f>_xlfn.XLOOKUP($A1466,PropertiesTbl[Property ID],PropertiesTbl[Property Name])</f>
        <v>Cinder Refuge</v>
      </c>
    </row>
    <row r="1467" spans="1:7" x14ac:dyDescent="0.25">
      <c r="A1467" s="10" t="str">
        <f>Revenue!A1468</f>
        <v>P0122</v>
      </c>
      <c r="B1467" s="10" t="str">
        <f>Revenue!B1468</f>
        <v>Mar</v>
      </c>
      <c r="C1467" s="11" t="str">
        <f t="shared" si="79"/>
        <v>P0122|Mar</v>
      </c>
      <c r="D1467" s="12">
        <f>Revenue!J1468</f>
        <v>2737.201</v>
      </c>
      <c r="E1467" s="13">
        <f>_xlfn.XLOOKUP($C1467,ExpensesTbl[Key],ExpensesTbl[Total Operating Expenses])</f>
        <v>958.55999999999972</v>
      </c>
      <c r="F1467" s="13">
        <f t="shared" si="80"/>
        <v>1778.6410000000003</v>
      </c>
      <c r="G1467" s="11" t="str">
        <f>_xlfn.XLOOKUP($A1467,PropertiesTbl[Property ID],PropertiesTbl[Property Name])</f>
        <v>Cinder Refuge</v>
      </c>
    </row>
    <row r="1468" spans="1:7" x14ac:dyDescent="0.25">
      <c r="A1468" s="10" t="str">
        <f>Revenue!A1469</f>
        <v>P0123</v>
      </c>
      <c r="B1468" s="10" t="str">
        <f>Revenue!B1469</f>
        <v>Apr</v>
      </c>
      <c r="C1468" s="11" t="str">
        <f t="shared" si="79"/>
        <v>P0123|Apr</v>
      </c>
      <c r="D1468" s="12">
        <f>Revenue!J1469</f>
        <v>740.90800000000002</v>
      </c>
      <c r="E1468" s="13">
        <f>_xlfn.XLOOKUP($C1468,ExpensesTbl[Key],ExpensesTbl[Total Operating Expenses])</f>
        <v>523.80000000000041</v>
      </c>
      <c r="F1468" s="13">
        <f t="shared" si="80"/>
        <v>217.10799999999961</v>
      </c>
      <c r="G1468" s="11" t="str">
        <f>_xlfn.XLOOKUP($A1468,PropertiesTbl[Property ID],PropertiesTbl[Property Name])</f>
        <v>Starlight Nest</v>
      </c>
    </row>
    <row r="1469" spans="1:7" x14ac:dyDescent="0.25">
      <c r="A1469" s="10" t="str">
        <f>Revenue!A1470</f>
        <v>P0123</v>
      </c>
      <c r="B1469" s="10" t="str">
        <f>Revenue!B1470</f>
        <v>May</v>
      </c>
      <c r="C1469" s="11" t="str">
        <f t="shared" si="79"/>
        <v>P0123|May</v>
      </c>
      <c r="D1469" s="12">
        <f>Revenue!J1470</f>
        <v>849.41219999999998</v>
      </c>
      <c r="E1469" s="13">
        <f>_xlfn.XLOOKUP($C1469,ExpensesTbl[Key],ExpensesTbl[Total Operating Expenses])</f>
        <v>715.33999999999969</v>
      </c>
      <c r="F1469" s="13">
        <f t="shared" si="80"/>
        <v>134.07220000000029</v>
      </c>
      <c r="G1469" s="11" t="str">
        <f>_xlfn.XLOOKUP($A1469,PropertiesTbl[Property ID],PropertiesTbl[Property Name])</f>
        <v>Starlight Nest</v>
      </c>
    </row>
    <row r="1470" spans="1:7" x14ac:dyDescent="0.25">
      <c r="A1470" s="10" t="str">
        <f>Revenue!A1471</f>
        <v>P0123</v>
      </c>
      <c r="B1470" s="10" t="str">
        <f>Revenue!B1471</f>
        <v>Jun</v>
      </c>
      <c r="C1470" s="11" t="str">
        <f t="shared" si="79"/>
        <v>P0123|Jun</v>
      </c>
      <c r="D1470" s="12">
        <f>Revenue!J1471</f>
        <v>945.55859999999996</v>
      </c>
      <c r="E1470" s="13">
        <f>_xlfn.XLOOKUP($C1470,ExpensesTbl[Key],ExpensesTbl[Total Operating Expenses])</f>
        <v>808.43999999999971</v>
      </c>
      <c r="F1470" s="13">
        <f t="shared" si="80"/>
        <v>137.11860000000024</v>
      </c>
      <c r="G1470" s="11" t="str">
        <f>_xlfn.XLOOKUP($A1470,PropertiesTbl[Property ID],PropertiesTbl[Property Name])</f>
        <v>Starlight Nest</v>
      </c>
    </row>
    <row r="1471" spans="1:7" x14ac:dyDescent="0.25">
      <c r="A1471" s="10" t="str">
        <f>Revenue!A1472</f>
        <v>P0123</v>
      </c>
      <c r="B1471" s="10" t="str">
        <f>Revenue!B1472</f>
        <v>Jul</v>
      </c>
      <c r="C1471" s="11" t="str">
        <f t="shared" si="79"/>
        <v>P0123|Jul</v>
      </c>
      <c r="D1471" s="12">
        <f>Revenue!J1472</f>
        <v>1288.2984000000001</v>
      </c>
      <c r="E1471" s="13">
        <f>_xlfn.XLOOKUP($C1471,ExpensesTbl[Key],ExpensesTbl[Total Operating Expenses])</f>
        <v>1361.8999999999996</v>
      </c>
      <c r="F1471" s="13">
        <f t="shared" si="80"/>
        <v>-73.601599999999507</v>
      </c>
      <c r="G1471" s="11" t="str">
        <f>_xlfn.XLOOKUP($A1471,PropertiesTbl[Property ID],PropertiesTbl[Property Name])</f>
        <v>Starlight Nest</v>
      </c>
    </row>
    <row r="1472" spans="1:7" x14ac:dyDescent="0.25">
      <c r="A1472" s="10" t="str">
        <f>Revenue!A1473</f>
        <v>P0123</v>
      </c>
      <c r="B1472" s="10" t="str">
        <f>Revenue!B1473</f>
        <v>Aug</v>
      </c>
      <c r="C1472" s="11" t="str">
        <f t="shared" si="79"/>
        <v>P0123|Aug</v>
      </c>
      <c r="D1472" s="12">
        <f>Revenue!J1473</f>
        <v>1245.308</v>
      </c>
      <c r="E1472" s="13">
        <f>_xlfn.XLOOKUP($C1472,ExpensesTbl[Key],ExpensesTbl[Total Operating Expenses])</f>
        <v>1284.1800000000003</v>
      </c>
      <c r="F1472" s="13">
        <f t="shared" si="80"/>
        <v>-38.872000000000298</v>
      </c>
      <c r="G1472" s="11" t="str">
        <f>_xlfn.XLOOKUP($A1472,PropertiesTbl[Property ID],PropertiesTbl[Property Name])</f>
        <v>Starlight Nest</v>
      </c>
    </row>
    <row r="1473" spans="1:7" x14ac:dyDescent="0.25">
      <c r="A1473" s="10" t="str">
        <f>Revenue!A1474</f>
        <v>P0123</v>
      </c>
      <c r="B1473" s="10" t="str">
        <f>Revenue!B1474</f>
        <v>Sep</v>
      </c>
      <c r="C1473" s="11" t="str">
        <f t="shared" si="79"/>
        <v>P0123|Sep</v>
      </c>
      <c r="D1473" s="12">
        <f>Revenue!J1474</f>
        <v>918.78660000000002</v>
      </c>
      <c r="E1473" s="13">
        <f>_xlfn.XLOOKUP($C1473,ExpensesTbl[Key],ExpensesTbl[Total Operating Expenses])</f>
        <v>652.27999999999952</v>
      </c>
      <c r="F1473" s="13">
        <f t="shared" si="80"/>
        <v>266.5066000000005</v>
      </c>
      <c r="G1473" s="11" t="str">
        <f>_xlfn.XLOOKUP($A1473,PropertiesTbl[Property ID],PropertiesTbl[Property Name])</f>
        <v>Starlight Nest</v>
      </c>
    </row>
    <row r="1474" spans="1:7" x14ac:dyDescent="0.25">
      <c r="A1474" s="10" t="str">
        <f>Revenue!A1475</f>
        <v>P0123</v>
      </c>
      <c r="B1474" s="10" t="str">
        <f>Revenue!B1475</f>
        <v>Oct</v>
      </c>
      <c r="C1474" s="11" t="str">
        <f t="shared" si="79"/>
        <v>P0123|Oct</v>
      </c>
      <c r="D1474" s="12">
        <f>Revenue!J1475</f>
        <v>832.37900000000002</v>
      </c>
      <c r="E1474" s="13">
        <f>_xlfn.XLOOKUP($C1474,ExpensesTbl[Key],ExpensesTbl[Total Operating Expenses])</f>
        <v>603.13000000000034</v>
      </c>
      <c r="F1474" s="13">
        <f t="shared" si="80"/>
        <v>229.24899999999968</v>
      </c>
      <c r="G1474" s="11" t="str">
        <f>_xlfn.XLOOKUP($A1474,PropertiesTbl[Property ID],PropertiesTbl[Property Name])</f>
        <v>Starlight Nest</v>
      </c>
    </row>
    <row r="1475" spans="1:7" x14ac:dyDescent="0.25">
      <c r="A1475" s="10" t="str">
        <f>Revenue!A1476</f>
        <v>P0123</v>
      </c>
      <c r="B1475" s="10" t="str">
        <f>Revenue!B1476</f>
        <v>Nov</v>
      </c>
      <c r="C1475" s="11" t="str">
        <f t="shared" si="79"/>
        <v>P0123|Nov</v>
      </c>
      <c r="D1475" s="12">
        <f>Revenue!J1476</f>
        <v>777.52549999999997</v>
      </c>
      <c r="E1475" s="13">
        <f>_xlfn.XLOOKUP($C1475,ExpensesTbl[Key],ExpensesTbl[Total Operating Expenses])</f>
        <v>571.85999999999979</v>
      </c>
      <c r="F1475" s="13">
        <f t="shared" si="80"/>
        <v>205.66550000000018</v>
      </c>
      <c r="G1475" s="11" t="str">
        <f>_xlfn.XLOOKUP($A1475,PropertiesTbl[Property ID],PropertiesTbl[Property Name])</f>
        <v>Starlight Nest</v>
      </c>
    </row>
    <row r="1476" spans="1:7" x14ac:dyDescent="0.25">
      <c r="A1476" s="10" t="str">
        <f>Revenue!A1477</f>
        <v>P0123</v>
      </c>
      <c r="B1476" s="10" t="str">
        <f>Revenue!B1477</f>
        <v>Dec</v>
      </c>
      <c r="C1476" s="11" t="str">
        <f t="shared" si="79"/>
        <v>P0123|Dec</v>
      </c>
      <c r="D1476" s="12">
        <f>Revenue!J1477</f>
        <v>3090.9794000000002</v>
      </c>
      <c r="E1476" s="13">
        <f>_xlfn.XLOOKUP($C1476,ExpensesTbl[Key],ExpensesTbl[Total Operating Expenses])</f>
        <v>865.51999999999975</v>
      </c>
      <c r="F1476" s="13">
        <f t="shared" si="80"/>
        <v>2225.4594000000006</v>
      </c>
      <c r="G1476" s="11" t="str">
        <f>_xlfn.XLOOKUP($A1476,PropertiesTbl[Property ID],PropertiesTbl[Property Name])</f>
        <v>Starlight Nest</v>
      </c>
    </row>
    <row r="1477" spans="1:7" x14ac:dyDescent="0.25">
      <c r="A1477" s="10" t="str">
        <f>Revenue!A1478</f>
        <v>P0123</v>
      </c>
      <c r="B1477" s="10" t="str">
        <f>Revenue!B1478</f>
        <v>Jan</v>
      </c>
      <c r="C1477" s="11" t="str">
        <f t="shared" ref="C1477:C1540" si="81">A1477&amp;"|"&amp;B1477</f>
        <v>P0123|Jan</v>
      </c>
      <c r="D1477" s="12">
        <f>Revenue!J1478</f>
        <v>2533.3348000000001</v>
      </c>
      <c r="E1477" s="13">
        <f>_xlfn.XLOOKUP($C1477,ExpensesTbl[Key],ExpensesTbl[Total Operating Expenses])</f>
        <v>799.91</v>
      </c>
      <c r="F1477" s="13">
        <f t="shared" ref="F1477:F1540" si="82">D1477-E1477</f>
        <v>1733.4248000000002</v>
      </c>
      <c r="G1477" s="11" t="str">
        <f>_xlfn.XLOOKUP($A1477,PropertiesTbl[Property ID],PropertiesTbl[Property Name])</f>
        <v>Starlight Nest</v>
      </c>
    </row>
    <row r="1478" spans="1:7" x14ac:dyDescent="0.25">
      <c r="A1478" s="10" t="str">
        <f>Revenue!A1479</f>
        <v>P0123</v>
      </c>
      <c r="B1478" s="10" t="str">
        <f>Revenue!B1479</f>
        <v>Feb</v>
      </c>
      <c r="C1478" s="11" t="str">
        <f t="shared" si="81"/>
        <v>P0123|Feb</v>
      </c>
      <c r="D1478" s="12">
        <f>Revenue!J1479</f>
        <v>2202.9139999999998</v>
      </c>
      <c r="E1478" s="13">
        <f>_xlfn.XLOOKUP($C1478,ExpensesTbl[Key],ExpensesTbl[Total Operating Expenses])</f>
        <v>811.93</v>
      </c>
      <c r="F1478" s="13">
        <f t="shared" si="82"/>
        <v>1390.9839999999999</v>
      </c>
      <c r="G1478" s="11" t="str">
        <f>_xlfn.XLOOKUP($A1478,PropertiesTbl[Property ID],PropertiesTbl[Property Name])</f>
        <v>Starlight Nest</v>
      </c>
    </row>
    <row r="1479" spans="1:7" x14ac:dyDescent="0.25">
      <c r="A1479" s="10" t="str">
        <f>Revenue!A1480</f>
        <v>P0123</v>
      </c>
      <c r="B1479" s="10" t="str">
        <f>Revenue!B1480</f>
        <v>Mar</v>
      </c>
      <c r="C1479" s="11" t="str">
        <f t="shared" si="81"/>
        <v>P0123|Mar</v>
      </c>
      <c r="D1479" s="12">
        <f>Revenue!J1480</f>
        <v>1670.1984</v>
      </c>
      <c r="E1479" s="13">
        <f>_xlfn.XLOOKUP($C1479,ExpensesTbl[Key],ExpensesTbl[Total Operating Expenses])</f>
        <v>698.55</v>
      </c>
      <c r="F1479" s="13">
        <f t="shared" si="82"/>
        <v>971.64840000000004</v>
      </c>
      <c r="G1479" s="11" t="str">
        <f>_xlfn.XLOOKUP($A1479,PropertiesTbl[Property ID],PropertiesTbl[Property Name])</f>
        <v>Starlight Nest</v>
      </c>
    </row>
    <row r="1480" spans="1:7" x14ac:dyDescent="0.25">
      <c r="A1480" s="10" t="str">
        <f>Revenue!A1481</f>
        <v>P0124</v>
      </c>
      <c r="B1480" s="10" t="str">
        <f>Revenue!B1481</f>
        <v>Apr</v>
      </c>
      <c r="C1480" s="11" t="str">
        <f t="shared" si="81"/>
        <v>P0124|Apr</v>
      </c>
      <c r="D1480" s="12">
        <f>Revenue!J1481</f>
        <v>1160.2105000000001</v>
      </c>
      <c r="E1480" s="13">
        <f>_xlfn.XLOOKUP($C1480,ExpensesTbl[Key],ExpensesTbl[Total Operating Expenses])</f>
        <v>777.68999999999994</v>
      </c>
      <c r="F1480" s="13">
        <f t="shared" si="82"/>
        <v>382.5205000000002</v>
      </c>
      <c r="G1480" s="11" t="str">
        <f>_xlfn.XLOOKUP($A1480,PropertiesTbl[Property ID],PropertiesTbl[Property Name])</f>
        <v>Boulder Villa</v>
      </c>
    </row>
    <row r="1481" spans="1:7" x14ac:dyDescent="0.25">
      <c r="A1481" s="10" t="str">
        <f>Revenue!A1482</f>
        <v>P0124</v>
      </c>
      <c r="B1481" s="10" t="str">
        <f>Revenue!B1482</f>
        <v>May</v>
      </c>
      <c r="C1481" s="11" t="str">
        <f t="shared" si="81"/>
        <v>P0124|May</v>
      </c>
      <c r="D1481" s="12">
        <f>Revenue!J1482</f>
        <v>1605.2368000000001</v>
      </c>
      <c r="E1481" s="13">
        <f>_xlfn.XLOOKUP($C1481,ExpensesTbl[Key],ExpensesTbl[Total Operating Expenses])</f>
        <v>1190.46</v>
      </c>
      <c r="F1481" s="13">
        <f t="shared" si="82"/>
        <v>414.77680000000009</v>
      </c>
      <c r="G1481" s="11" t="str">
        <f>_xlfn.XLOOKUP($A1481,PropertiesTbl[Property ID],PropertiesTbl[Property Name])</f>
        <v>Boulder Villa</v>
      </c>
    </row>
    <row r="1482" spans="1:7" x14ac:dyDescent="0.25">
      <c r="A1482" s="10" t="str">
        <f>Revenue!A1483</f>
        <v>P0124</v>
      </c>
      <c r="B1482" s="10" t="str">
        <f>Revenue!B1483</f>
        <v>Jun</v>
      </c>
      <c r="C1482" s="11" t="str">
        <f t="shared" si="81"/>
        <v>P0124|Jun</v>
      </c>
      <c r="D1482" s="12">
        <f>Revenue!J1483</f>
        <v>1757.9439</v>
      </c>
      <c r="E1482" s="13">
        <f>_xlfn.XLOOKUP($C1482,ExpensesTbl[Key],ExpensesTbl[Total Operating Expenses])</f>
        <v>1343.4199999999996</v>
      </c>
      <c r="F1482" s="13">
        <f t="shared" si="82"/>
        <v>414.52390000000037</v>
      </c>
      <c r="G1482" s="11" t="str">
        <f>_xlfn.XLOOKUP($A1482,PropertiesTbl[Property ID],PropertiesTbl[Property Name])</f>
        <v>Boulder Villa</v>
      </c>
    </row>
    <row r="1483" spans="1:7" x14ac:dyDescent="0.25">
      <c r="A1483" s="10" t="str">
        <f>Revenue!A1484</f>
        <v>P0124</v>
      </c>
      <c r="B1483" s="10" t="str">
        <f>Revenue!B1484</f>
        <v>Jul</v>
      </c>
      <c r="C1483" s="11" t="str">
        <f t="shared" si="81"/>
        <v>P0124|Jul</v>
      </c>
      <c r="D1483" s="12">
        <f>Revenue!J1484</f>
        <v>2873.9789999999998</v>
      </c>
      <c r="E1483" s="13">
        <f>_xlfn.XLOOKUP($C1483,ExpensesTbl[Key],ExpensesTbl[Total Operating Expenses])</f>
        <v>2588.4399999999996</v>
      </c>
      <c r="F1483" s="13">
        <f t="shared" si="82"/>
        <v>285.53900000000021</v>
      </c>
      <c r="G1483" s="11" t="str">
        <f>_xlfn.XLOOKUP($A1483,PropertiesTbl[Property ID],PropertiesTbl[Property Name])</f>
        <v>Boulder Villa</v>
      </c>
    </row>
    <row r="1484" spans="1:7" x14ac:dyDescent="0.25">
      <c r="A1484" s="10" t="str">
        <f>Revenue!A1485</f>
        <v>P0124</v>
      </c>
      <c r="B1484" s="10" t="str">
        <f>Revenue!B1485</f>
        <v>Aug</v>
      </c>
      <c r="C1484" s="11" t="str">
        <f t="shared" si="81"/>
        <v>P0124|Aug</v>
      </c>
      <c r="D1484" s="12">
        <f>Revenue!J1485</f>
        <v>2783.2839999999997</v>
      </c>
      <c r="E1484" s="13">
        <f>_xlfn.XLOOKUP($C1484,ExpensesTbl[Key],ExpensesTbl[Total Operating Expenses])</f>
        <v>2459.4799999999996</v>
      </c>
      <c r="F1484" s="13">
        <f t="shared" si="82"/>
        <v>323.80400000000009</v>
      </c>
      <c r="G1484" s="11" t="str">
        <f>_xlfn.XLOOKUP($A1484,PropertiesTbl[Property ID],PropertiesTbl[Property Name])</f>
        <v>Boulder Villa</v>
      </c>
    </row>
    <row r="1485" spans="1:7" x14ac:dyDescent="0.25">
      <c r="A1485" s="10" t="str">
        <f>Revenue!A1486</f>
        <v>P0124</v>
      </c>
      <c r="B1485" s="10" t="str">
        <f>Revenue!B1486</f>
        <v>Sep</v>
      </c>
      <c r="C1485" s="11" t="str">
        <f t="shared" si="81"/>
        <v>P0124|Sep</v>
      </c>
      <c r="D1485" s="12">
        <f>Revenue!J1486</f>
        <v>1697.9203</v>
      </c>
      <c r="E1485" s="13">
        <f>_xlfn.XLOOKUP($C1485,ExpensesTbl[Key],ExpensesTbl[Total Operating Expenses])</f>
        <v>1318.2600000000002</v>
      </c>
      <c r="F1485" s="13">
        <f t="shared" si="82"/>
        <v>379.66029999999978</v>
      </c>
      <c r="G1485" s="11" t="str">
        <f>_xlfn.XLOOKUP($A1485,PropertiesTbl[Property ID],PropertiesTbl[Property Name])</f>
        <v>Boulder Villa</v>
      </c>
    </row>
    <row r="1486" spans="1:7" x14ac:dyDescent="0.25">
      <c r="A1486" s="10" t="str">
        <f>Revenue!A1487</f>
        <v>P0124</v>
      </c>
      <c r="B1486" s="10" t="str">
        <f>Revenue!B1487</f>
        <v>Oct</v>
      </c>
      <c r="C1486" s="11" t="str">
        <f t="shared" si="81"/>
        <v>P0124|Oct</v>
      </c>
      <c r="D1486" s="12">
        <f>Revenue!J1487</f>
        <v>1667.9085</v>
      </c>
      <c r="E1486" s="13">
        <f>_xlfn.XLOOKUP($C1486,ExpensesTbl[Key],ExpensesTbl[Total Operating Expenses])</f>
        <v>943.85999999999967</v>
      </c>
      <c r="F1486" s="13">
        <f t="shared" si="82"/>
        <v>724.04850000000033</v>
      </c>
      <c r="G1486" s="11" t="str">
        <f>_xlfn.XLOOKUP($A1486,PropertiesTbl[Property ID],PropertiesTbl[Property Name])</f>
        <v>Boulder Villa</v>
      </c>
    </row>
    <row r="1487" spans="1:7" x14ac:dyDescent="0.25">
      <c r="A1487" s="10" t="str">
        <f>Revenue!A1488</f>
        <v>P0124</v>
      </c>
      <c r="B1487" s="10" t="str">
        <f>Revenue!B1488</f>
        <v>Nov</v>
      </c>
      <c r="C1487" s="11" t="str">
        <f t="shared" si="81"/>
        <v>P0124|Nov</v>
      </c>
      <c r="D1487" s="12">
        <f>Revenue!J1488</f>
        <v>1648.4793999999999</v>
      </c>
      <c r="E1487" s="13">
        <f>_xlfn.XLOOKUP($C1487,ExpensesTbl[Key],ExpensesTbl[Total Operating Expenses])</f>
        <v>857.6700000000003</v>
      </c>
      <c r="F1487" s="13">
        <f t="shared" si="82"/>
        <v>790.80939999999964</v>
      </c>
      <c r="G1487" s="11" t="str">
        <f>_xlfn.XLOOKUP($A1487,PropertiesTbl[Property ID],PropertiesTbl[Property Name])</f>
        <v>Boulder Villa</v>
      </c>
    </row>
    <row r="1488" spans="1:7" x14ac:dyDescent="0.25">
      <c r="A1488" s="10" t="str">
        <f>Revenue!A1489</f>
        <v>P0124</v>
      </c>
      <c r="B1488" s="10" t="str">
        <f>Revenue!B1489</f>
        <v>Dec</v>
      </c>
      <c r="C1488" s="11" t="str">
        <f t="shared" si="81"/>
        <v>P0124|Dec</v>
      </c>
      <c r="D1488" s="12">
        <f>Revenue!J1489</f>
        <v>6495.1005000000005</v>
      </c>
      <c r="E1488" s="13">
        <f>_xlfn.XLOOKUP($C1488,ExpensesTbl[Key],ExpensesTbl[Total Operating Expenses])</f>
        <v>1430.9400000000005</v>
      </c>
      <c r="F1488" s="13">
        <f t="shared" si="82"/>
        <v>5064.1605</v>
      </c>
      <c r="G1488" s="11" t="str">
        <f>_xlfn.XLOOKUP($A1488,PropertiesTbl[Property ID],PropertiesTbl[Property Name])</f>
        <v>Boulder Villa</v>
      </c>
    </row>
    <row r="1489" spans="1:7" x14ac:dyDescent="0.25">
      <c r="A1489" s="10" t="str">
        <f>Revenue!A1490</f>
        <v>P0124</v>
      </c>
      <c r="B1489" s="10" t="str">
        <f>Revenue!B1490</f>
        <v>Jan</v>
      </c>
      <c r="C1489" s="11" t="str">
        <f t="shared" si="81"/>
        <v>P0124|Jan</v>
      </c>
      <c r="D1489" s="12">
        <f>Revenue!J1490</f>
        <v>5172.6785</v>
      </c>
      <c r="E1489" s="13">
        <f>_xlfn.XLOOKUP($C1489,ExpensesTbl[Key],ExpensesTbl[Total Operating Expenses])</f>
        <v>1304.2299999999993</v>
      </c>
      <c r="F1489" s="13">
        <f t="shared" si="82"/>
        <v>3868.4485000000004</v>
      </c>
      <c r="G1489" s="11" t="str">
        <f>_xlfn.XLOOKUP($A1489,PropertiesTbl[Property ID],PropertiesTbl[Property Name])</f>
        <v>Boulder Villa</v>
      </c>
    </row>
    <row r="1490" spans="1:7" x14ac:dyDescent="0.25">
      <c r="A1490" s="10" t="str">
        <f>Revenue!A1491</f>
        <v>P0124</v>
      </c>
      <c r="B1490" s="10" t="str">
        <f>Revenue!B1491</f>
        <v>Feb</v>
      </c>
      <c r="C1490" s="11" t="str">
        <f t="shared" si="81"/>
        <v>P0124|Feb</v>
      </c>
      <c r="D1490" s="12">
        <f>Revenue!J1491</f>
        <v>4206.4696000000004</v>
      </c>
      <c r="E1490" s="13">
        <f>_xlfn.XLOOKUP($C1490,ExpensesTbl[Key],ExpensesTbl[Total Operating Expenses])</f>
        <v>1171.94</v>
      </c>
      <c r="F1490" s="13">
        <f t="shared" si="82"/>
        <v>3034.5296000000003</v>
      </c>
      <c r="G1490" s="11" t="str">
        <f>_xlfn.XLOOKUP($A1490,PropertiesTbl[Property ID],PropertiesTbl[Property Name])</f>
        <v>Boulder Villa</v>
      </c>
    </row>
    <row r="1491" spans="1:7" x14ac:dyDescent="0.25">
      <c r="A1491" s="10" t="str">
        <f>Revenue!A1492</f>
        <v>P0124</v>
      </c>
      <c r="B1491" s="10" t="str">
        <f>Revenue!B1492</f>
        <v>Mar</v>
      </c>
      <c r="C1491" s="11" t="str">
        <f t="shared" si="81"/>
        <v>P0124|Mar</v>
      </c>
      <c r="D1491" s="12">
        <f>Revenue!J1492</f>
        <v>3690.1483000000003</v>
      </c>
      <c r="E1491" s="13">
        <f>_xlfn.XLOOKUP($C1491,ExpensesTbl[Key],ExpensesTbl[Total Operating Expenses])</f>
        <v>1164.4999999999993</v>
      </c>
      <c r="F1491" s="13">
        <f t="shared" si="82"/>
        <v>2525.6483000000007</v>
      </c>
      <c r="G1491" s="11" t="str">
        <f>_xlfn.XLOOKUP($A1491,PropertiesTbl[Property ID],PropertiesTbl[Property Name])</f>
        <v>Boulder Villa</v>
      </c>
    </row>
    <row r="1492" spans="1:7" x14ac:dyDescent="0.25">
      <c r="A1492" s="10" t="str">
        <f>Revenue!A1493</f>
        <v>P0125</v>
      </c>
      <c r="B1492" s="10" t="str">
        <f>Revenue!B1493</f>
        <v>Apr</v>
      </c>
      <c r="C1492" s="11" t="str">
        <f t="shared" si="81"/>
        <v>P0125|Apr</v>
      </c>
      <c r="D1492" s="12">
        <f>Revenue!J1493</f>
        <v>1795.8168000000001</v>
      </c>
      <c r="E1492" s="13">
        <f>_xlfn.XLOOKUP($C1492,ExpensesTbl[Key],ExpensesTbl[Total Operating Expenses])</f>
        <v>921.54000000000008</v>
      </c>
      <c r="F1492" s="13">
        <f t="shared" si="82"/>
        <v>874.27679999999998</v>
      </c>
      <c r="G1492" s="11" t="str">
        <f>_xlfn.XLOOKUP($A1492,PropertiesTbl[Property ID],PropertiesTbl[Property Name])</f>
        <v>Starlight Retreat</v>
      </c>
    </row>
    <row r="1493" spans="1:7" x14ac:dyDescent="0.25">
      <c r="A1493" s="10" t="str">
        <f>Revenue!A1494</f>
        <v>P0125</v>
      </c>
      <c r="B1493" s="10" t="str">
        <f>Revenue!B1494</f>
        <v>May</v>
      </c>
      <c r="C1493" s="11" t="str">
        <f t="shared" si="81"/>
        <v>P0125|May</v>
      </c>
      <c r="D1493" s="12">
        <f>Revenue!J1494</f>
        <v>1921.0632000000001</v>
      </c>
      <c r="E1493" s="13">
        <f>_xlfn.XLOOKUP($C1493,ExpensesTbl[Key],ExpensesTbl[Total Operating Expenses])</f>
        <v>1461.9699999999998</v>
      </c>
      <c r="F1493" s="13">
        <f t="shared" si="82"/>
        <v>459.09320000000025</v>
      </c>
      <c r="G1493" s="11" t="str">
        <f>_xlfn.XLOOKUP($A1493,PropertiesTbl[Property ID],PropertiesTbl[Property Name])</f>
        <v>Starlight Retreat</v>
      </c>
    </row>
    <row r="1494" spans="1:7" x14ac:dyDescent="0.25">
      <c r="A1494" s="10" t="str">
        <f>Revenue!A1495</f>
        <v>P0125</v>
      </c>
      <c r="B1494" s="10" t="str">
        <f>Revenue!B1495</f>
        <v>Jun</v>
      </c>
      <c r="C1494" s="11" t="str">
        <f t="shared" si="81"/>
        <v>P0125|Jun</v>
      </c>
      <c r="D1494" s="12">
        <f>Revenue!J1495</f>
        <v>1964.9168999999999</v>
      </c>
      <c r="E1494" s="13">
        <f>_xlfn.XLOOKUP($C1494,ExpensesTbl[Key],ExpensesTbl[Total Operating Expenses])</f>
        <v>1666.24</v>
      </c>
      <c r="F1494" s="13">
        <f t="shared" si="82"/>
        <v>298.67689999999993</v>
      </c>
      <c r="G1494" s="11" t="str">
        <f>_xlfn.XLOOKUP($A1494,PropertiesTbl[Property ID],PropertiesTbl[Property Name])</f>
        <v>Starlight Retreat</v>
      </c>
    </row>
    <row r="1495" spans="1:7" x14ac:dyDescent="0.25">
      <c r="A1495" s="10" t="str">
        <f>Revenue!A1496</f>
        <v>P0125</v>
      </c>
      <c r="B1495" s="10" t="str">
        <f>Revenue!B1496</f>
        <v>Jul</v>
      </c>
      <c r="C1495" s="11" t="str">
        <f t="shared" si="81"/>
        <v>P0125|Jul</v>
      </c>
      <c r="D1495" s="12">
        <f>Revenue!J1496</f>
        <v>3284.5909999999999</v>
      </c>
      <c r="E1495" s="13">
        <f>_xlfn.XLOOKUP($C1495,ExpensesTbl[Key],ExpensesTbl[Total Operating Expenses])</f>
        <v>3184.6900000000005</v>
      </c>
      <c r="F1495" s="13">
        <f t="shared" si="82"/>
        <v>99.900999999999385</v>
      </c>
      <c r="G1495" s="11" t="str">
        <f>_xlfn.XLOOKUP($A1495,PropertiesTbl[Property ID],PropertiesTbl[Property Name])</f>
        <v>Starlight Retreat</v>
      </c>
    </row>
    <row r="1496" spans="1:7" x14ac:dyDescent="0.25">
      <c r="A1496" s="10" t="str">
        <f>Revenue!A1497</f>
        <v>P0125</v>
      </c>
      <c r="B1496" s="10" t="str">
        <f>Revenue!B1497</f>
        <v>Aug</v>
      </c>
      <c r="C1496" s="11" t="str">
        <f t="shared" si="81"/>
        <v>P0125|Aug</v>
      </c>
      <c r="D1496" s="12">
        <f>Revenue!J1497</f>
        <v>3307.0949999999998</v>
      </c>
      <c r="E1496" s="13">
        <f>_xlfn.XLOOKUP($C1496,ExpensesTbl[Key],ExpensesTbl[Total Operating Expenses])</f>
        <v>3024.97</v>
      </c>
      <c r="F1496" s="13">
        <f t="shared" si="82"/>
        <v>282.125</v>
      </c>
      <c r="G1496" s="11" t="str">
        <f>_xlfn.XLOOKUP($A1496,PropertiesTbl[Property ID],PropertiesTbl[Property Name])</f>
        <v>Starlight Retreat</v>
      </c>
    </row>
    <row r="1497" spans="1:7" x14ac:dyDescent="0.25">
      <c r="A1497" s="10" t="str">
        <f>Revenue!A1498</f>
        <v>P0125</v>
      </c>
      <c r="B1497" s="10" t="str">
        <f>Revenue!B1498</f>
        <v>Sep</v>
      </c>
      <c r="C1497" s="11" t="str">
        <f t="shared" si="81"/>
        <v>P0125|Sep</v>
      </c>
      <c r="D1497" s="12">
        <f>Revenue!J1498</f>
        <v>1894.6404</v>
      </c>
      <c r="E1497" s="13">
        <f>_xlfn.XLOOKUP($C1497,ExpensesTbl[Key],ExpensesTbl[Total Operating Expenses])</f>
        <v>1258.4899999999998</v>
      </c>
      <c r="F1497" s="13">
        <f t="shared" si="82"/>
        <v>636.15040000000022</v>
      </c>
      <c r="G1497" s="11" t="str">
        <f>_xlfn.XLOOKUP($A1497,PropertiesTbl[Property ID],PropertiesTbl[Property Name])</f>
        <v>Starlight Retreat</v>
      </c>
    </row>
    <row r="1498" spans="1:7" x14ac:dyDescent="0.25">
      <c r="A1498" s="10" t="str">
        <f>Revenue!A1499</f>
        <v>P0125</v>
      </c>
      <c r="B1498" s="10" t="str">
        <f>Revenue!B1499</f>
        <v>Oct</v>
      </c>
      <c r="C1498" s="11" t="str">
        <f t="shared" si="81"/>
        <v>P0125|Oct</v>
      </c>
      <c r="D1498" s="12">
        <f>Revenue!J1499</f>
        <v>1984.8504000000003</v>
      </c>
      <c r="E1498" s="13">
        <f>_xlfn.XLOOKUP($C1498,ExpensesTbl[Key],ExpensesTbl[Total Operating Expenses])</f>
        <v>1156.5800000000006</v>
      </c>
      <c r="F1498" s="13">
        <f t="shared" si="82"/>
        <v>828.27039999999965</v>
      </c>
      <c r="G1498" s="11" t="str">
        <f>_xlfn.XLOOKUP($A1498,PropertiesTbl[Property ID],PropertiesTbl[Property Name])</f>
        <v>Starlight Retreat</v>
      </c>
    </row>
    <row r="1499" spans="1:7" x14ac:dyDescent="0.25">
      <c r="A1499" s="10" t="str">
        <f>Revenue!A1500</f>
        <v>P0125</v>
      </c>
      <c r="B1499" s="10" t="str">
        <f>Revenue!B1500</f>
        <v>Nov</v>
      </c>
      <c r="C1499" s="11" t="str">
        <f t="shared" si="81"/>
        <v>P0125|Nov</v>
      </c>
      <c r="D1499" s="12">
        <f>Revenue!J1500</f>
        <v>2028.2675999999999</v>
      </c>
      <c r="E1499" s="13">
        <f>_xlfn.XLOOKUP($C1499,ExpensesTbl[Key],ExpensesTbl[Total Operating Expenses])</f>
        <v>1010.41</v>
      </c>
      <c r="F1499" s="13">
        <f t="shared" si="82"/>
        <v>1017.8575999999999</v>
      </c>
      <c r="G1499" s="11" t="str">
        <f>_xlfn.XLOOKUP($A1499,PropertiesTbl[Property ID],PropertiesTbl[Property Name])</f>
        <v>Starlight Retreat</v>
      </c>
    </row>
    <row r="1500" spans="1:7" x14ac:dyDescent="0.25">
      <c r="A1500" s="10" t="str">
        <f>Revenue!A1501</f>
        <v>P0125</v>
      </c>
      <c r="B1500" s="10" t="str">
        <f>Revenue!B1501</f>
        <v>Dec</v>
      </c>
      <c r="C1500" s="11" t="str">
        <f t="shared" si="81"/>
        <v>P0125|Dec</v>
      </c>
      <c r="D1500" s="12">
        <f>Revenue!J1501</f>
        <v>7045.3162000000002</v>
      </c>
      <c r="E1500" s="13">
        <f>_xlfn.XLOOKUP($C1500,ExpensesTbl[Key],ExpensesTbl[Total Operating Expenses])</f>
        <v>1738.3999999999976</v>
      </c>
      <c r="F1500" s="13">
        <f t="shared" si="82"/>
        <v>5306.9162000000024</v>
      </c>
      <c r="G1500" s="11" t="str">
        <f>_xlfn.XLOOKUP($A1500,PropertiesTbl[Property ID],PropertiesTbl[Property Name])</f>
        <v>Starlight Retreat</v>
      </c>
    </row>
    <row r="1501" spans="1:7" x14ac:dyDescent="0.25">
      <c r="A1501" s="10" t="str">
        <f>Revenue!A1502</f>
        <v>P0125</v>
      </c>
      <c r="B1501" s="10" t="str">
        <f>Revenue!B1502</f>
        <v>Jan</v>
      </c>
      <c r="C1501" s="11" t="str">
        <f t="shared" si="81"/>
        <v>P0125|Jan</v>
      </c>
      <c r="D1501" s="12">
        <f>Revenue!J1502</f>
        <v>6405.1853000000001</v>
      </c>
      <c r="E1501" s="13">
        <f>_xlfn.XLOOKUP($C1501,ExpensesTbl[Key],ExpensesTbl[Total Operating Expenses])</f>
        <v>1577.5400000000022</v>
      </c>
      <c r="F1501" s="13">
        <f t="shared" si="82"/>
        <v>4827.6452999999983</v>
      </c>
      <c r="G1501" s="11" t="str">
        <f>_xlfn.XLOOKUP($A1501,PropertiesTbl[Property ID],PropertiesTbl[Property Name])</f>
        <v>Starlight Retreat</v>
      </c>
    </row>
    <row r="1502" spans="1:7" x14ac:dyDescent="0.25">
      <c r="A1502" s="10" t="str">
        <f>Revenue!A1503</f>
        <v>P0125</v>
      </c>
      <c r="B1502" s="10" t="str">
        <f>Revenue!B1503</f>
        <v>Feb</v>
      </c>
      <c r="C1502" s="11" t="str">
        <f t="shared" si="81"/>
        <v>P0125|Feb</v>
      </c>
      <c r="D1502" s="12">
        <f>Revenue!J1503</f>
        <v>4589.5793000000003</v>
      </c>
      <c r="E1502" s="13">
        <f>_xlfn.XLOOKUP($C1502,ExpensesTbl[Key],ExpensesTbl[Total Operating Expenses])</f>
        <v>1647.06</v>
      </c>
      <c r="F1502" s="13">
        <f t="shared" si="82"/>
        <v>2942.5193000000004</v>
      </c>
      <c r="G1502" s="11" t="str">
        <f>_xlfn.XLOOKUP($A1502,PropertiesTbl[Property ID],PropertiesTbl[Property Name])</f>
        <v>Starlight Retreat</v>
      </c>
    </row>
    <row r="1503" spans="1:7" x14ac:dyDescent="0.25">
      <c r="A1503" s="10" t="str">
        <f>Revenue!A1504</f>
        <v>P0125</v>
      </c>
      <c r="B1503" s="10" t="str">
        <f>Revenue!B1504</f>
        <v>Mar</v>
      </c>
      <c r="C1503" s="11" t="str">
        <f t="shared" si="81"/>
        <v>P0125|Mar</v>
      </c>
      <c r="D1503" s="12">
        <f>Revenue!J1504</f>
        <v>4641.4354999999996</v>
      </c>
      <c r="E1503" s="13">
        <f>_xlfn.XLOOKUP($C1503,ExpensesTbl[Key],ExpensesTbl[Total Operating Expenses])</f>
        <v>1385.8399999999995</v>
      </c>
      <c r="F1503" s="13">
        <f t="shared" si="82"/>
        <v>3255.5955000000004</v>
      </c>
      <c r="G1503" s="11" t="str">
        <f>_xlfn.XLOOKUP($A1503,PropertiesTbl[Property ID],PropertiesTbl[Property Name])</f>
        <v>Starlight Retreat</v>
      </c>
    </row>
    <row r="1504" spans="1:7" x14ac:dyDescent="0.25">
      <c r="A1504" s="10" t="str">
        <f>Revenue!A1505</f>
        <v>P0126</v>
      </c>
      <c r="B1504" s="10" t="str">
        <f>Revenue!B1505</f>
        <v>Apr</v>
      </c>
      <c r="C1504" s="11" t="str">
        <f t="shared" si="81"/>
        <v>P0126|Apr</v>
      </c>
      <c r="D1504" s="12">
        <f>Revenue!J1505</f>
        <v>523.04950000000008</v>
      </c>
      <c r="E1504" s="13">
        <f>_xlfn.XLOOKUP($C1504,ExpensesTbl[Key],ExpensesTbl[Total Operating Expenses])</f>
        <v>412.27999999999992</v>
      </c>
      <c r="F1504" s="13">
        <f t="shared" si="82"/>
        <v>110.76950000000016</v>
      </c>
      <c r="G1504" s="11" t="str">
        <f>_xlfn.XLOOKUP($A1504,PropertiesTbl[Property ID],PropertiesTbl[Property Name])</f>
        <v>Pine Cottage</v>
      </c>
    </row>
    <row r="1505" spans="1:7" x14ac:dyDescent="0.25">
      <c r="A1505" s="10" t="str">
        <f>Revenue!A1506</f>
        <v>P0126</v>
      </c>
      <c r="B1505" s="10" t="str">
        <f>Revenue!B1506</f>
        <v>May</v>
      </c>
      <c r="C1505" s="11" t="str">
        <f t="shared" si="81"/>
        <v>P0126|May</v>
      </c>
      <c r="D1505" s="12">
        <f>Revenue!J1506</f>
        <v>640.93359999999996</v>
      </c>
      <c r="E1505" s="13">
        <f>_xlfn.XLOOKUP($C1505,ExpensesTbl[Key],ExpensesTbl[Total Operating Expenses])</f>
        <v>525.45999999999981</v>
      </c>
      <c r="F1505" s="13">
        <f t="shared" si="82"/>
        <v>115.47360000000015</v>
      </c>
      <c r="G1505" s="11" t="str">
        <f>_xlfn.XLOOKUP($A1505,PropertiesTbl[Property ID],PropertiesTbl[Property Name])</f>
        <v>Pine Cottage</v>
      </c>
    </row>
    <row r="1506" spans="1:7" x14ac:dyDescent="0.25">
      <c r="A1506" s="10" t="str">
        <f>Revenue!A1507</f>
        <v>P0126</v>
      </c>
      <c r="B1506" s="10" t="str">
        <f>Revenue!B1507</f>
        <v>Jun</v>
      </c>
      <c r="C1506" s="11" t="str">
        <f t="shared" si="81"/>
        <v>P0126|Jun</v>
      </c>
      <c r="D1506" s="12">
        <f>Revenue!J1507</f>
        <v>740.87270000000001</v>
      </c>
      <c r="E1506" s="13">
        <f>_xlfn.XLOOKUP($C1506,ExpensesTbl[Key],ExpensesTbl[Total Operating Expenses])</f>
        <v>547.05999999999995</v>
      </c>
      <c r="F1506" s="13">
        <f t="shared" si="82"/>
        <v>193.81270000000006</v>
      </c>
      <c r="G1506" s="11" t="str">
        <f>_xlfn.XLOOKUP($A1506,PropertiesTbl[Property ID],PropertiesTbl[Property Name])</f>
        <v>Pine Cottage</v>
      </c>
    </row>
    <row r="1507" spans="1:7" x14ac:dyDescent="0.25">
      <c r="A1507" s="10" t="str">
        <f>Revenue!A1508</f>
        <v>P0126</v>
      </c>
      <c r="B1507" s="10" t="str">
        <f>Revenue!B1508</f>
        <v>Jul</v>
      </c>
      <c r="C1507" s="11" t="str">
        <f t="shared" si="81"/>
        <v>P0126|Jul</v>
      </c>
      <c r="D1507" s="12">
        <f>Revenue!J1508</f>
        <v>1200.68</v>
      </c>
      <c r="E1507" s="13">
        <f>_xlfn.XLOOKUP($C1507,ExpensesTbl[Key],ExpensesTbl[Total Operating Expenses])</f>
        <v>1144.76</v>
      </c>
      <c r="F1507" s="13">
        <f t="shared" si="82"/>
        <v>55.920000000000073</v>
      </c>
      <c r="G1507" s="11" t="str">
        <f>_xlfn.XLOOKUP($A1507,PropertiesTbl[Property ID],PropertiesTbl[Property Name])</f>
        <v>Pine Cottage</v>
      </c>
    </row>
    <row r="1508" spans="1:7" x14ac:dyDescent="0.25">
      <c r="A1508" s="10" t="str">
        <f>Revenue!A1509</f>
        <v>P0126</v>
      </c>
      <c r="B1508" s="10" t="str">
        <f>Revenue!B1509</f>
        <v>Aug</v>
      </c>
      <c r="C1508" s="11" t="str">
        <f t="shared" si="81"/>
        <v>P0126|Aug</v>
      </c>
      <c r="D1508" s="12">
        <f>Revenue!J1509</f>
        <v>885.60640000000001</v>
      </c>
      <c r="E1508" s="13">
        <f>_xlfn.XLOOKUP($C1508,ExpensesTbl[Key],ExpensesTbl[Total Operating Expenses])</f>
        <v>797.59999999999991</v>
      </c>
      <c r="F1508" s="13">
        <f t="shared" si="82"/>
        <v>88.006400000000099</v>
      </c>
      <c r="G1508" s="11" t="str">
        <f>_xlfn.XLOOKUP($A1508,PropertiesTbl[Property ID],PropertiesTbl[Property Name])</f>
        <v>Pine Cottage</v>
      </c>
    </row>
    <row r="1509" spans="1:7" x14ac:dyDescent="0.25">
      <c r="A1509" s="10" t="str">
        <f>Revenue!A1510</f>
        <v>P0126</v>
      </c>
      <c r="B1509" s="10" t="str">
        <f>Revenue!B1510</f>
        <v>Sep</v>
      </c>
      <c r="C1509" s="11" t="str">
        <f t="shared" si="81"/>
        <v>P0126|Sep</v>
      </c>
      <c r="D1509" s="12">
        <f>Revenue!J1510</f>
        <v>656.58939999999996</v>
      </c>
      <c r="E1509" s="13">
        <f>_xlfn.XLOOKUP($C1509,ExpensesTbl[Key],ExpensesTbl[Total Operating Expenses])</f>
        <v>470.29000000000019</v>
      </c>
      <c r="F1509" s="13">
        <f t="shared" si="82"/>
        <v>186.29939999999976</v>
      </c>
      <c r="G1509" s="11" t="str">
        <f>_xlfn.XLOOKUP($A1509,PropertiesTbl[Property ID],PropertiesTbl[Property Name])</f>
        <v>Pine Cottage</v>
      </c>
    </row>
    <row r="1510" spans="1:7" x14ac:dyDescent="0.25">
      <c r="A1510" s="10" t="str">
        <f>Revenue!A1511</f>
        <v>P0126</v>
      </c>
      <c r="B1510" s="10" t="str">
        <f>Revenue!B1511</f>
        <v>Oct</v>
      </c>
      <c r="C1510" s="11" t="str">
        <f t="shared" si="81"/>
        <v>P0126|Oct</v>
      </c>
      <c r="D1510" s="12">
        <f>Revenue!J1511</f>
        <v>661.30359999999996</v>
      </c>
      <c r="E1510" s="13">
        <f>_xlfn.XLOOKUP($C1510,ExpensesTbl[Key],ExpensesTbl[Total Operating Expenses])</f>
        <v>448.47999999999985</v>
      </c>
      <c r="F1510" s="13">
        <f t="shared" si="82"/>
        <v>212.82360000000011</v>
      </c>
      <c r="G1510" s="11" t="str">
        <f>_xlfn.XLOOKUP($A1510,PropertiesTbl[Property ID],PropertiesTbl[Property Name])</f>
        <v>Pine Cottage</v>
      </c>
    </row>
    <row r="1511" spans="1:7" x14ac:dyDescent="0.25">
      <c r="A1511" s="10" t="str">
        <f>Revenue!A1512</f>
        <v>P0126</v>
      </c>
      <c r="B1511" s="10" t="str">
        <f>Revenue!B1512</f>
        <v>Nov</v>
      </c>
      <c r="C1511" s="11" t="str">
        <f t="shared" si="81"/>
        <v>P0126|Nov</v>
      </c>
      <c r="D1511" s="12">
        <f>Revenue!J1512</f>
        <v>638.78019999999992</v>
      </c>
      <c r="E1511" s="13">
        <f>_xlfn.XLOOKUP($C1511,ExpensesTbl[Key],ExpensesTbl[Total Operating Expenses])</f>
        <v>464.11999999999978</v>
      </c>
      <c r="F1511" s="13">
        <f t="shared" si="82"/>
        <v>174.66020000000015</v>
      </c>
      <c r="G1511" s="11" t="str">
        <f>_xlfn.XLOOKUP($A1511,PropertiesTbl[Property ID],PropertiesTbl[Property Name])</f>
        <v>Pine Cottage</v>
      </c>
    </row>
    <row r="1512" spans="1:7" x14ac:dyDescent="0.25">
      <c r="A1512" s="10" t="str">
        <f>Revenue!A1513</f>
        <v>P0126</v>
      </c>
      <c r="B1512" s="10" t="str">
        <f>Revenue!B1513</f>
        <v>Dec</v>
      </c>
      <c r="C1512" s="11" t="str">
        <f t="shared" si="81"/>
        <v>P0126|Dec</v>
      </c>
      <c r="D1512" s="12">
        <f>Revenue!J1513</f>
        <v>2201.2120000000004</v>
      </c>
      <c r="E1512" s="13">
        <f>_xlfn.XLOOKUP($C1512,ExpensesTbl[Key],ExpensesTbl[Total Operating Expenses])</f>
        <v>695.09999999999957</v>
      </c>
      <c r="F1512" s="13">
        <f t="shared" si="82"/>
        <v>1506.112000000001</v>
      </c>
      <c r="G1512" s="11" t="str">
        <f>_xlfn.XLOOKUP($A1512,PropertiesTbl[Property ID],PropertiesTbl[Property Name])</f>
        <v>Pine Cottage</v>
      </c>
    </row>
    <row r="1513" spans="1:7" x14ac:dyDescent="0.25">
      <c r="A1513" s="10" t="str">
        <f>Revenue!A1514</f>
        <v>P0126</v>
      </c>
      <c r="B1513" s="10" t="str">
        <f>Revenue!B1514</f>
        <v>Jan</v>
      </c>
      <c r="C1513" s="11" t="str">
        <f t="shared" si="81"/>
        <v>P0126|Jan</v>
      </c>
      <c r="D1513" s="12">
        <f>Revenue!J1514</f>
        <v>2198.0303999999996</v>
      </c>
      <c r="E1513" s="13">
        <f>_xlfn.XLOOKUP($C1513,ExpensesTbl[Key],ExpensesTbl[Total Operating Expenses])</f>
        <v>708.58</v>
      </c>
      <c r="F1513" s="13">
        <f t="shared" si="82"/>
        <v>1489.4503999999997</v>
      </c>
      <c r="G1513" s="11" t="str">
        <f>_xlfn.XLOOKUP($A1513,PropertiesTbl[Property ID],PropertiesTbl[Property Name])</f>
        <v>Pine Cottage</v>
      </c>
    </row>
    <row r="1514" spans="1:7" x14ac:dyDescent="0.25">
      <c r="A1514" s="10" t="str">
        <f>Revenue!A1515</f>
        <v>P0126</v>
      </c>
      <c r="B1514" s="10" t="str">
        <f>Revenue!B1515</f>
        <v>Feb</v>
      </c>
      <c r="C1514" s="11" t="str">
        <f t="shared" si="81"/>
        <v>P0126|Feb</v>
      </c>
      <c r="D1514" s="12">
        <f>Revenue!J1515</f>
        <v>1595.0220000000002</v>
      </c>
      <c r="E1514" s="13">
        <f>_xlfn.XLOOKUP($C1514,ExpensesTbl[Key],ExpensesTbl[Total Operating Expenses])</f>
        <v>622.99000000000035</v>
      </c>
      <c r="F1514" s="13">
        <f t="shared" si="82"/>
        <v>972.03199999999981</v>
      </c>
      <c r="G1514" s="11" t="str">
        <f>_xlfn.XLOOKUP($A1514,PropertiesTbl[Property ID],PropertiesTbl[Property Name])</f>
        <v>Pine Cottage</v>
      </c>
    </row>
    <row r="1515" spans="1:7" x14ac:dyDescent="0.25">
      <c r="A1515" s="10" t="str">
        <f>Revenue!A1516</f>
        <v>P0126</v>
      </c>
      <c r="B1515" s="10" t="str">
        <f>Revenue!B1516</f>
        <v>Mar</v>
      </c>
      <c r="C1515" s="11" t="str">
        <f t="shared" si="81"/>
        <v>P0126|Mar</v>
      </c>
      <c r="D1515" s="12">
        <f>Revenue!J1516</f>
        <v>1432.45</v>
      </c>
      <c r="E1515" s="13">
        <f>_xlfn.XLOOKUP($C1515,ExpensesTbl[Key],ExpensesTbl[Total Operating Expenses])</f>
        <v>613.70999999999992</v>
      </c>
      <c r="F1515" s="13">
        <f t="shared" si="82"/>
        <v>818.74000000000012</v>
      </c>
      <c r="G1515" s="11" t="str">
        <f>_xlfn.XLOOKUP($A1515,PropertiesTbl[Property ID],PropertiesTbl[Property Name])</f>
        <v>Pine Cottage</v>
      </c>
    </row>
    <row r="1516" spans="1:7" x14ac:dyDescent="0.25">
      <c r="A1516" s="10" t="str">
        <f>Revenue!A1517</f>
        <v>P0127</v>
      </c>
      <c r="B1516" s="10" t="str">
        <f>Revenue!B1517</f>
        <v>Apr</v>
      </c>
      <c r="C1516" s="11" t="str">
        <f t="shared" si="81"/>
        <v>P0127|Apr</v>
      </c>
      <c r="D1516" s="12">
        <f>Revenue!J1517</f>
        <v>3334.4509999999996</v>
      </c>
      <c r="E1516" s="13">
        <f>_xlfn.XLOOKUP($C1516,ExpensesTbl[Key],ExpensesTbl[Total Operating Expenses])</f>
        <v>645.88999999999976</v>
      </c>
      <c r="F1516" s="13">
        <f t="shared" si="82"/>
        <v>2688.5609999999997</v>
      </c>
      <c r="G1516" s="11" t="str">
        <f>_xlfn.XLOOKUP($A1516,PropertiesTbl[Property ID],PropertiesTbl[Property Name])</f>
        <v>Boulder Cottage</v>
      </c>
    </row>
    <row r="1517" spans="1:7" x14ac:dyDescent="0.25">
      <c r="A1517" s="10" t="str">
        <f>Revenue!A1518</f>
        <v>P0127</v>
      </c>
      <c r="B1517" s="10" t="str">
        <f>Revenue!B1518</f>
        <v>May</v>
      </c>
      <c r="C1517" s="11" t="str">
        <f t="shared" si="81"/>
        <v>P0127|May</v>
      </c>
      <c r="D1517" s="12">
        <f>Revenue!J1518</f>
        <v>3390.6043</v>
      </c>
      <c r="E1517" s="13">
        <f>_xlfn.XLOOKUP($C1517,ExpensesTbl[Key],ExpensesTbl[Total Operating Expenses])</f>
        <v>963.22999999999979</v>
      </c>
      <c r="F1517" s="13">
        <f t="shared" si="82"/>
        <v>2427.3743000000004</v>
      </c>
      <c r="G1517" s="11" t="str">
        <f>_xlfn.XLOOKUP($A1517,PropertiesTbl[Property ID],PropertiesTbl[Property Name])</f>
        <v>Boulder Cottage</v>
      </c>
    </row>
    <row r="1518" spans="1:7" x14ac:dyDescent="0.25">
      <c r="A1518" s="10" t="str">
        <f>Revenue!A1519</f>
        <v>P0127</v>
      </c>
      <c r="B1518" s="10" t="str">
        <f>Revenue!B1519</f>
        <v>Jun</v>
      </c>
      <c r="C1518" s="11" t="str">
        <f t="shared" si="81"/>
        <v>P0127|Jun</v>
      </c>
      <c r="D1518" s="12">
        <f>Revenue!J1519</f>
        <v>4456.4403000000002</v>
      </c>
      <c r="E1518" s="13">
        <f>_xlfn.XLOOKUP($C1518,ExpensesTbl[Key],ExpensesTbl[Total Operating Expenses])</f>
        <v>1066.08</v>
      </c>
      <c r="F1518" s="13">
        <f t="shared" si="82"/>
        <v>3390.3603000000003</v>
      </c>
      <c r="G1518" s="11" t="str">
        <f>_xlfn.XLOOKUP($A1518,PropertiesTbl[Property ID],PropertiesTbl[Property Name])</f>
        <v>Boulder Cottage</v>
      </c>
    </row>
    <row r="1519" spans="1:7" x14ac:dyDescent="0.25">
      <c r="A1519" s="10" t="str">
        <f>Revenue!A1520</f>
        <v>P0127</v>
      </c>
      <c r="B1519" s="10" t="str">
        <f>Revenue!B1520</f>
        <v>Jul</v>
      </c>
      <c r="C1519" s="11" t="str">
        <f t="shared" si="81"/>
        <v>P0127|Jul</v>
      </c>
      <c r="D1519" s="12">
        <f>Revenue!J1520</f>
        <v>6852.8148000000001</v>
      </c>
      <c r="E1519" s="13">
        <f>_xlfn.XLOOKUP($C1519,ExpensesTbl[Key],ExpensesTbl[Total Operating Expenses])</f>
        <v>2012.7799999999997</v>
      </c>
      <c r="F1519" s="13">
        <f t="shared" si="82"/>
        <v>4840.0348000000004</v>
      </c>
      <c r="G1519" s="11" t="str">
        <f>_xlfn.XLOOKUP($A1519,PropertiesTbl[Property ID],PropertiesTbl[Property Name])</f>
        <v>Boulder Cottage</v>
      </c>
    </row>
    <row r="1520" spans="1:7" x14ac:dyDescent="0.25">
      <c r="A1520" s="10" t="str">
        <f>Revenue!A1521</f>
        <v>P0127</v>
      </c>
      <c r="B1520" s="10" t="str">
        <f>Revenue!B1521</f>
        <v>Aug</v>
      </c>
      <c r="C1520" s="11" t="str">
        <f t="shared" si="81"/>
        <v>P0127|Aug</v>
      </c>
      <c r="D1520" s="12">
        <f>Revenue!J1521</f>
        <v>5826.5063</v>
      </c>
      <c r="E1520" s="13">
        <f>_xlfn.XLOOKUP($C1520,ExpensesTbl[Key],ExpensesTbl[Total Operating Expenses])</f>
        <v>1924.3899999999999</v>
      </c>
      <c r="F1520" s="13">
        <f t="shared" si="82"/>
        <v>3902.1163000000001</v>
      </c>
      <c r="G1520" s="11" t="str">
        <f>_xlfn.XLOOKUP($A1520,PropertiesTbl[Property ID],PropertiesTbl[Property Name])</f>
        <v>Boulder Cottage</v>
      </c>
    </row>
    <row r="1521" spans="1:7" x14ac:dyDescent="0.25">
      <c r="A1521" s="10" t="str">
        <f>Revenue!A1522</f>
        <v>P0127</v>
      </c>
      <c r="B1521" s="10" t="str">
        <f>Revenue!B1522</f>
        <v>Sep</v>
      </c>
      <c r="C1521" s="11" t="str">
        <f t="shared" si="81"/>
        <v>P0127|Sep</v>
      </c>
      <c r="D1521" s="12">
        <f>Revenue!J1522</f>
        <v>3771.7464</v>
      </c>
      <c r="E1521" s="13">
        <f>_xlfn.XLOOKUP($C1521,ExpensesTbl[Key],ExpensesTbl[Total Operating Expenses])</f>
        <v>855.18999999999983</v>
      </c>
      <c r="F1521" s="13">
        <f t="shared" si="82"/>
        <v>2916.5564000000004</v>
      </c>
      <c r="G1521" s="11" t="str">
        <f>_xlfn.XLOOKUP($A1521,PropertiesTbl[Property ID],PropertiesTbl[Property Name])</f>
        <v>Boulder Cottage</v>
      </c>
    </row>
    <row r="1522" spans="1:7" x14ac:dyDescent="0.25">
      <c r="A1522" s="10" t="str">
        <f>Revenue!A1523</f>
        <v>P0127</v>
      </c>
      <c r="B1522" s="10" t="str">
        <f>Revenue!B1523</f>
        <v>Oct</v>
      </c>
      <c r="C1522" s="11" t="str">
        <f t="shared" si="81"/>
        <v>P0127|Oct</v>
      </c>
      <c r="D1522" s="12">
        <f>Revenue!J1523</f>
        <v>3193.6943000000001</v>
      </c>
      <c r="E1522" s="13">
        <f>_xlfn.XLOOKUP($C1522,ExpensesTbl[Key],ExpensesTbl[Total Operating Expenses])</f>
        <v>771.53</v>
      </c>
      <c r="F1522" s="13">
        <f t="shared" si="82"/>
        <v>2422.1643000000004</v>
      </c>
      <c r="G1522" s="11" t="str">
        <f>_xlfn.XLOOKUP($A1522,PropertiesTbl[Property ID],PropertiesTbl[Property Name])</f>
        <v>Boulder Cottage</v>
      </c>
    </row>
    <row r="1523" spans="1:7" x14ac:dyDescent="0.25">
      <c r="A1523" s="10" t="str">
        <f>Revenue!A1524</f>
        <v>P0127</v>
      </c>
      <c r="B1523" s="10" t="str">
        <f>Revenue!B1524</f>
        <v>Nov</v>
      </c>
      <c r="C1523" s="11" t="str">
        <f t="shared" si="81"/>
        <v>P0127|Nov</v>
      </c>
      <c r="D1523" s="12">
        <f>Revenue!J1524</f>
        <v>3079.8065999999999</v>
      </c>
      <c r="E1523" s="13">
        <f>_xlfn.XLOOKUP($C1523,ExpensesTbl[Key],ExpensesTbl[Total Operating Expenses])</f>
        <v>697.54</v>
      </c>
      <c r="F1523" s="13">
        <f t="shared" si="82"/>
        <v>2382.2665999999999</v>
      </c>
      <c r="G1523" s="11" t="str">
        <f>_xlfn.XLOOKUP($A1523,PropertiesTbl[Property ID],PropertiesTbl[Property Name])</f>
        <v>Boulder Cottage</v>
      </c>
    </row>
    <row r="1524" spans="1:7" x14ac:dyDescent="0.25">
      <c r="A1524" s="10" t="str">
        <f>Revenue!A1525</f>
        <v>P0127</v>
      </c>
      <c r="B1524" s="10" t="str">
        <f>Revenue!B1525</f>
        <v>Dec</v>
      </c>
      <c r="C1524" s="11" t="str">
        <f t="shared" si="81"/>
        <v>P0127|Dec</v>
      </c>
      <c r="D1524" s="12">
        <f>Revenue!J1525</f>
        <v>13288.5975</v>
      </c>
      <c r="E1524" s="13">
        <f>_xlfn.XLOOKUP($C1524,ExpensesTbl[Key],ExpensesTbl[Total Operating Expenses])</f>
        <v>1180.2699999999995</v>
      </c>
      <c r="F1524" s="13">
        <f t="shared" si="82"/>
        <v>12108.327499999999</v>
      </c>
      <c r="G1524" s="11" t="str">
        <f>_xlfn.XLOOKUP($A1524,PropertiesTbl[Property ID],PropertiesTbl[Property Name])</f>
        <v>Boulder Cottage</v>
      </c>
    </row>
    <row r="1525" spans="1:7" x14ac:dyDescent="0.25">
      <c r="A1525" s="10" t="str">
        <f>Revenue!A1526</f>
        <v>P0127</v>
      </c>
      <c r="B1525" s="10" t="str">
        <f>Revenue!B1526</f>
        <v>Jan</v>
      </c>
      <c r="C1525" s="11" t="str">
        <f t="shared" si="81"/>
        <v>P0127|Jan</v>
      </c>
      <c r="D1525" s="12">
        <f>Revenue!J1526</f>
        <v>11455.793</v>
      </c>
      <c r="E1525" s="13">
        <f>_xlfn.XLOOKUP($C1525,ExpensesTbl[Key],ExpensesTbl[Total Operating Expenses])</f>
        <v>1078.92</v>
      </c>
      <c r="F1525" s="13">
        <f t="shared" si="82"/>
        <v>10376.873</v>
      </c>
      <c r="G1525" s="11" t="str">
        <f>_xlfn.XLOOKUP($A1525,PropertiesTbl[Property ID],PropertiesTbl[Property Name])</f>
        <v>Boulder Cottage</v>
      </c>
    </row>
    <row r="1526" spans="1:7" x14ac:dyDescent="0.25">
      <c r="A1526" s="10" t="str">
        <f>Revenue!A1527</f>
        <v>P0127</v>
      </c>
      <c r="B1526" s="10" t="str">
        <f>Revenue!B1527</f>
        <v>Feb</v>
      </c>
      <c r="C1526" s="11" t="str">
        <f t="shared" si="81"/>
        <v>P0127|Feb</v>
      </c>
      <c r="D1526" s="12">
        <f>Revenue!J1527</f>
        <v>9091.2240000000002</v>
      </c>
      <c r="E1526" s="13">
        <f>_xlfn.XLOOKUP($C1526,ExpensesTbl[Key],ExpensesTbl[Total Operating Expenses])</f>
        <v>1071.4799999999996</v>
      </c>
      <c r="F1526" s="13">
        <f t="shared" si="82"/>
        <v>8019.7440000000006</v>
      </c>
      <c r="G1526" s="11" t="str">
        <f>_xlfn.XLOOKUP($A1526,PropertiesTbl[Property ID],PropertiesTbl[Property Name])</f>
        <v>Boulder Cottage</v>
      </c>
    </row>
    <row r="1527" spans="1:7" x14ac:dyDescent="0.25">
      <c r="A1527" s="10" t="str">
        <f>Revenue!A1528</f>
        <v>P0127</v>
      </c>
      <c r="B1527" s="10" t="str">
        <f>Revenue!B1528</f>
        <v>Mar</v>
      </c>
      <c r="C1527" s="11" t="str">
        <f t="shared" si="81"/>
        <v>P0127|Mar</v>
      </c>
      <c r="D1527" s="12">
        <f>Revenue!J1528</f>
        <v>7631.4912000000013</v>
      </c>
      <c r="E1527" s="13">
        <f>_xlfn.XLOOKUP($C1527,ExpensesTbl[Key],ExpensesTbl[Total Operating Expenses])</f>
        <v>956.42999999999984</v>
      </c>
      <c r="F1527" s="13">
        <f t="shared" si="82"/>
        <v>6675.0612000000019</v>
      </c>
      <c r="G1527" s="11" t="str">
        <f>_xlfn.XLOOKUP($A1527,PropertiesTbl[Property ID],PropertiesTbl[Property Name])</f>
        <v>Boulder Cottage</v>
      </c>
    </row>
    <row r="1528" spans="1:7" x14ac:dyDescent="0.25">
      <c r="A1528" s="10" t="str">
        <f>Revenue!A1529</f>
        <v>P0128</v>
      </c>
      <c r="B1528" s="10" t="str">
        <f>Revenue!B1529</f>
        <v>Apr</v>
      </c>
      <c r="C1528" s="11" t="str">
        <f t="shared" si="81"/>
        <v>P0128|Apr</v>
      </c>
      <c r="D1528" s="12">
        <f>Revenue!J1529</f>
        <v>1327.1960000000001</v>
      </c>
      <c r="E1528" s="13">
        <f>_xlfn.XLOOKUP($C1528,ExpensesTbl[Key],ExpensesTbl[Total Operating Expenses])</f>
        <v>788.89999999999986</v>
      </c>
      <c r="F1528" s="13">
        <f t="shared" si="82"/>
        <v>538.29600000000028</v>
      </c>
      <c r="G1528" s="11" t="str">
        <f>_xlfn.XLOOKUP($A1528,PropertiesTbl[Property ID],PropertiesTbl[Property Name])</f>
        <v>Bearpaw Point</v>
      </c>
    </row>
    <row r="1529" spans="1:7" x14ac:dyDescent="0.25">
      <c r="A1529" s="10" t="str">
        <f>Revenue!A1530</f>
        <v>P0128</v>
      </c>
      <c r="B1529" s="10" t="str">
        <f>Revenue!B1530</f>
        <v>May</v>
      </c>
      <c r="C1529" s="11" t="str">
        <f t="shared" si="81"/>
        <v>P0128|May</v>
      </c>
      <c r="D1529" s="12">
        <f>Revenue!J1530</f>
        <v>1648.8285999999998</v>
      </c>
      <c r="E1529" s="13">
        <f>_xlfn.XLOOKUP($C1529,ExpensesTbl[Key],ExpensesTbl[Total Operating Expenses])</f>
        <v>1203.4699999999996</v>
      </c>
      <c r="F1529" s="13">
        <f t="shared" si="82"/>
        <v>445.35860000000025</v>
      </c>
      <c r="G1529" s="11" t="str">
        <f>_xlfn.XLOOKUP($A1529,PropertiesTbl[Property ID],PropertiesTbl[Property Name])</f>
        <v>Bearpaw Point</v>
      </c>
    </row>
    <row r="1530" spans="1:7" x14ac:dyDescent="0.25">
      <c r="A1530" s="10" t="str">
        <f>Revenue!A1531</f>
        <v>P0128</v>
      </c>
      <c r="B1530" s="10" t="str">
        <f>Revenue!B1531</f>
        <v>Jun</v>
      </c>
      <c r="C1530" s="11" t="str">
        <f t="shared" si="81"/>
        <v>P0128|Jun</v>
      </c>
      <c r="D1530" s="12">
        <f>Revenue!J1531</f>
        <v>1739.8534</v>
      </c>
      <c r="E1530" s="13">
        <f>_xlfn.XLOOKUP($C1530,ExpensesTbl[Key],ExpensesTbl[Total Operating Expenses])</f>
        <v>1355.6</v>
      </c>
      <c r="F1530" s="13">
        <f t="shared" si="82"/>
        <v>384.25340000000006</v>
      </c>
      <c r="G1530" s="11" t="str">
        <f>_xlfn.XLOOKUP($A1530,PropertiesTbl[Property ID],PropertiesTbl[Property Name])</f>
        <v>Bearpaw Point</v>
      </c>
    </row>
    <row r="1531" spans="1:7" x14ac:dyDescent="0.25">
      <c r="A1531" s="10" t="str">
        <f>Revenue!A1532</f>
        <v>P0128</v>
      </c>
      <c r="B1531" s="10" t="str">
        <f>Revenue!B1532</f>
        <v>Jul</v>
      </c>
      <c r="C1531" s="11" t="str">
        <f t="shared" si="81"/>
        <v>P0128|Jul</v>
      </c>
      <c r="D1531" s="12">
        <f>Revenue!J1532</f>
        <v>2144.3239999999996</v>
      </c>
      <c r="E1531" s="13">
        <f>_xlfn.XLOOKUP($C1531,ExpensesTbl[Key],ExpensesTbl[Total Operating Expenses])</f>
        <v>2482.3200000000002</v>
      </c>
      <c r="F1531" s="13">
        <f t="shared" si="82"/>
        <v>-337.99600000000055</v>
      </c>
      <c r="G1531" s="11" t="str">
        <f>_xlfn.XLOOKUP($A1531,PropertiesTbl[Property ID],PropertiesTbl[Property Name])</f>
        <v>Bearpaw Point</v>
      </c>
    </row>
    <row r="1532" spans="1:7" x14ac:dyDescent="0.25">
      <c r="A1532" s="10" t="str">
        <f>Revenue!A1533</f>
        <v>P0128</v>
      </c>
      <c r="B1532" s="10" t="str">
        <f>Revenue!B1533</f>
        <v>Aug</v>
      </c>
      <c r="C1532" s="11" t="str">
        <f t="shared" si="81"/>
        <v>P0128|Aug</v>
      </c>
      <c r="D1532" s="12">
        <f>Revenue!J1533</f>
        <v>2239.5391999999997</v>
      </c>
      <c r="E1532" s="13">
        <f>_xlfn.XLOOKUP($C1532,ExpensesTbl[Key],ExpensesTbl[Total Operating Expenses])</f>
        <v>2335.7000000000007</v>
      </c>
      <c r="F1532" s="13">
        <f t="shared" si="82"/>
        <v>-96.160800000001018</v>
      </c>
      <c r="G1532" s="11" t="str">
        <f>_xlfn.XLOOKUP($A1532,PropertiesTbl[Property ID],PropertiesTbl[Property Name])</f>
        <v>Bearpaw Point</v>
      </c>
    </row>
    <row r="1533" spans="1:7" x14ac:dyDescent="0.25">
      <c r="A1533" s="10" t="str">
        <f>Revenue!A1534</f>
        <v>P0128</v>
      </c>
      <c r="B1533" s="10" t="str">
        <f>Revenue!B1534</f>
        <v>Sep</v>
      </c>
      <c r="C1533" s="11" t="str">
        <f t="shared" si="81"/>
        <v>P0128|Sep</v>
      </c>
      <c r="D1533" s="12">
        <f>Revenue!J1534</f>
        <v>1713.6052</v>
      </c>
      <c r="E1533" s="13">
        <f>_xlfn.XLOOKUP($C1533,ExpensesTbl[Key],ExpensesTbl[Total Operating Expenses])</f>
        <v>1023.5899999999998</v>
      </c>
      <c r="F1533" s="13">
        <f t="shared" si="82"/>
        <v>690.01520000000016</v>
      </c>
      <c r="G1533" s="11" t="str">
        <f>_xlfn.XLOOKUP($A1533,PropertiesTbl[Property ID],PropertiesTbl[Property Name])</f>
        <v>Bearpaw Point</v>
      </c>
    </row>
    <row r="1534" spans="1:7" x14ac:dyDescent="0.25">
      <c r="A1534" s="10" t="str">
        <f>Revenue!A1535</f>
        <v>P0128</v>
      </c>
      <c r="B1534" s="10" t="str">
        <f>Revenue!B1535</f>
        <v>Oct</v>
      </c>
      <c r="C1534" s="11" t="str">
        <f t="shared" si="81"/>
        <v>P0128|Oct</v>
      </c>
      <c r="D1534" s="12">
        <f>Revenue!J1535</f>
        <v>1384.9110000000001</v>
      </c>
      <c r="E1534" s="13">
        <f>_xlfn.XLOOKUP($C1534,ExpensesTbl[Key],ExpensesTbl[Total Operating Expenses])</f>
        <v>941.16000000000031</v>
      </c>
      <c r="F1534" s="13">
        <f t="shared" si="82"/>
        <v>443.75099999999975</v>
      </c>
      <c r="G1534" s="11" t="str">
        <f>_xlfn.XLOOKUP($A1534,PropertiesTbl[Property ID],PropertiesTbl[Property Name])</f>
        <v>Bearpaw Point</v>
      </c>
    </row>
    <row r="1535" spans="1:7" x14ac:dyDescent="0.25">
      <c r="A1535" s="10" t="str">
        <f>Revenue!A1536</f>
        <v>P0128</v>
      </c>
      <c r="B1535" s="10" t="str">
        <f>Revenue!B1536</f>
        <v>Nov</v>
      </c>
      <c r="C1535" s="11" t="str">
        <f t="shared" si="81"/>
        <v>P0128|Nov</v>
      </c>
      <c r="D1535" s="12">
        <f>Revenue!J1536</f>
        <v>1443.4019999999998</v>
      </c>
      <c r="E1535" s="13">
        <f>_xlfn.XLOOKUP($C1535,ExpensesTbl[Key],ExpensesTbl[Total Operating Expenses])</f>
        <v>844.24</v>
      </c>
      <c r="F1535" s="13">
        <f t="shared" si="82"/>
        <v>599.16199999999981</v>
      </c>
      <c r="G1535" s="11" t="str">
        <f>_xlfn.XLOOKUP($A1535,PropertiesTbl[Property ID],PropertiesTbl[Property Name])</f>
        <v>Bearpaw Point</v>
      </c>
    </row>
    <row r="1536" spans="1:7" x14ac:dyDescent="0.25">
      <c r="A1536" s="10" t="str">
        <f>Revenue!A1537</f>
        <v>P0128</v>
      </c>
      <c r="B1536" s="10" t="str">
        <f>Revenue!B1537</f>
        <v>Dec</v>
      </c>
      <c r="C1536" s="11" t="str">
        <f t="shared" si="81"/>
        <v>P0128|Dec</v>
      </c>
      <c r="D1536" s="12">
        <f>Revenue!J1537</f>
        <v>5549.1063999999997</v>
      </c>
      <c r="E1536" s="13">
        <f>_xlfn.XLOOKUP($C1536,ExpensesTbl[Key],ExpensesTbl[Total Operating Expenses])</f>
        <v>1313.46</v>
      </c>
      <c r="F1536" s="13">
        <f t="shared" si="82"/>
        <v>4235.6463999999996</v>
      </c>
      <c r="G1536" s="11" t="str">
        <f>_xlfn.XLOOKUP($A1536,PropertiesTbl[Property ID],PropertiesTbl[Property Name])</f>
        <v>Bearpaw Point</v>
      </c>
    </row>
    <row r="1537" spans="1:7" x14ac:dyDescent="0.25">
      <c r="A1537" s="10" t="str">
        <f>Revenue!A1538</f>
        <v>P0128</v>
      </c>
      <c r="B1537" s="10" t="str">
        <f>Revenue!B1538</f>
        <v>Jan</v>
      </c>
      <c r="C1537" s="11" t="str">
        <f t="shared" si="81"/>
        <v>P0128|Jan</v>
      </c>
      <c r="D1537" s="12">
        <f>Revenue!J1538</f>
        <v>4377.1120000000001</v>
      </c>
      <c r="E1537" s="13">
        <f>_xlfn.XLOOKUP($C1537,ExpensesTbl[Key],ExpensesTbl[Total Operating Expenses])</f>
        <v>1175.6100000000006</v>
      </c>
      <c r="F1537" s="13">
        <f t="shared" si="82"/>
        <v>3201.5019999999995</v>
      </c>
      <c r="G1537" s="11" t="str">
        <f>_xlfn.XLOOKUP($A1537,PropertiesTbl[Property ID],PropertiesTbl[Property Name])</f>
        <v>Bearpaw Point</v>
      </c>
    </row>
    <row r="1538" spans="1:7" x14ac:dyDescent="0.25">
      <c r="A1538" s="10" t="str">
        <f>Revenue!A1539</f>
        <v>P0128</v>
      </c>
      <c r="B1538" s="10" t="str">
        <f>Revenue!B1539</f>
        <v>Feb</v>
      </c>
      <c r="C1538" s="11" t="str">
        <f t="shared" si="81"/>
        <v>P0128|Feb</v>
      </c>
      <c r="D1538" s="12">
        <f>Revenue!J1539</f>
        <v>3153.6687999999999</v>
      </c>
      <c r="E1538" s="13">
        <f>_xlfn.XLOOKUP($C1538,ExpensesTbl[Key],ExpensesTbl[Total Operating Expenses])</f>
        <v>1057.2700000000009</v>
      </c>
      <c r="F1538" s="13">
        <f t="shared" si="82"/>
        <v>2096.398799999999</v>
      </c>
      <c r="G1538" s="11" t="str">
        <f>_xlfn.XLOOKUP($A1538,PropertiesTbl[Property ID],PropertiesTbl[Property Name])</f>
        <v>Bearpaw Point</v>
      </c>
    </row>
    <row r="1539" spans="1:7" x14ac:dyDescent="0.25">
      <c r="A1539" s="10" t="str">
        <f>Revenue!A1540</f>
        <v>P0128</v>
      </c>
      <c r="B1539" s="10" t="str">
        <f>Revenue!B1540</f>
        <v>Mar</v>
      </c>
      <c r="C1539" s="11" t="str">
        <f t="shared" si="81"/>
        <v>P0128|Mar</v>
      </c>
      <c r="D1539" s="12">
        <f>Revenue!J1540</f>
        <v>2877.2575999999999</v>
      </c>
      <c r="E1539" s="13">
        <f>_xlfn.XLOOKUP($C1539,ExpensesTbl[Key],ExpensesTbl[Total Operating Expenses])</f>
        <v>1046.68</v>
      </c>
      <c r="F1539" s="13">
        <f t="shared" si="82"/>
        <v>1830.5775999999998</v>
      </c>
      <c r="G1539" s="11" t="str">
        <f>_xlfn.XLOOKUP($A1539,PropertiesTbl[Property ID],PropertiesTbl[Property Name])</f>
        <v>Bearpaw Point</v>
      </c>
    </row>
    <row r="1540" spans="1:7" x14ac:dyDescent="0.25">
      <c r="A1540" s="10" t="str">
        <f>Revenue!A1541</f>
        <v>P0129</v>
      </c>
      <c r="B1540" s="10" t="str">
        <f>Revenue!B1541</f>
        <v>Apr</v>
      </c>
      <c r="C1540" s="11" t="str">
        <f t="shared" si="81"/>
        <v>P0129|Apr</v>
      </c>
      <c r="D1540" s="12">
        <f>Revenue!J1541</f>
        <v>2194.1604000000002</v>
      </c>
      <c r="E1540" s="13">
        <f>_xlfn.XLOOKUP($C1540,ExpensesTbl[Key],ExpensesTbl[Total Operating Expenses])</f>
        <v>1097.2200000000005</v>
      </c>
      <c r="F1540" s="13">
        <f t="shared" si="82"/>
        <v>1096.9403999999997</v>
      </c>
      <c r="G1540" s="11" t="str">
        <f>_xlfn.XLOOKUP($A1540,PropertiesTbl[Property ID],PropertiesTbl[Property Name])</f>
        <v>Forest Manor</v>
      </c>
    </row>
    <row r="1541" spans="1:7" x14ac:dyDescent="0.25">
      <c r="A1541" s="10" t="str">
        <f>Revenue!A1542</f>
        <v>P0129</v>
      </c>
      <c r="B1541" s="10" t="str">
        <f>Revenue!B1542</f>
        <v>May</v>
      </c>
      <c r="C1541" s="11" t="str">
        <f t="shared" ref="C1541:C1604" si="83">A1541&amp;"|"&amp;B1541</f>
        <v>P0129|May</v>
      </c>
      <c r="D1541" s="12">
        <f>Revenue!J1542</f>
        <v>2352.0570000000002</v>
      </c>
      <c r="E1541" s="13">
        <f>_xlfn.XLOOKUP($C1541,ExpensesTbl[Key],ExpensesTbl[Total Operating Expenses])</f>
        <v>1963.88</v>
      </c>
      <c r="F1541" s="13">
        <f t="shared" ref="F1541:F1604" si="84">D1541-E1541</f>
        <v>388.17700000000013</v>
      </c>
      <c r="G1541" s="11" t="str">
        <f>_xlfn.XLOOKUP($A1541,PropertiesTbl[Property ID],PropertiesTbl[Property Name])</f>
        <v>Forest Manor</v>
      </c>
    </row>
    <row r="1542" spans="1:7" x14ac:dyDescent="0.25">
      <c r="A1542" s="10" t="str">
        <f>Revenue!A1543</f>
        <v>P0129</v>
      </c>
      <c r="B1542" s="10" t="str">
        <f>Revenue!B1543</f>
        <v>Jun</v>
      </c>
      <c r="C1542" s="11" t="str">
        <f t="shared" si="83"/>
        <v>P0129|Jun</v>
      </c>
      <c r="D1542" s="12">
        <f>Revenue!J1543</f>
        <v>2937.7624000000001</v>
      </c>
      <c r="E1542" s="13">
        <f>_xlfn.XLOOKUP($C1542,ExpensesTbl[Key],ExpensesTbl[Total Operating Expenses])</f>
        <v>1960.5100000000002</v>
      </c>
      <c r="F1542" s="13">
        <f t="shared" si="84"/>
        <v>977.25239999999985</v>
      </c>
      <c r="G1542" s="11" t="str">
        <f>_xlfn.XLOOKUP($A1542,PropertiesTbl[Property ID],PropertiesTbl[Property Name])</f>
        <v>Forest Manor</v>
      </c>
    </row>
    <row r="1543" spans="1:7" x14ac:dyDescent="0.25">
      <c r="A1543" s="10" t="str">
        <f>Revenue!A1544</f>
        <v>P0129</v>
      </c>
      <c r="B1543" s="10" t="str">
        <f>Revenue!B1544</f>
        <v>Jul</v>
      </c>
      <c r="C1543" s="11" t="str">
        <f t="shared" si="83"/>
        <v>P0129|Jul</v>
      </c>
      <c r="D1543" s="12">
        <f>Revenue!J1544</f>
        <v>4677.6616000000004</v>
      </c>
      <c r="E1543" s="13">
        <f>_xlfn.XLOOKUP($C1543,ExpensesTbl[Key],ExpensesTbl[Total Operating Expenses])</f>
        <v>3843.46</v>
      </c>
      <c r="F1543" s="13">
        <f t="shared" si="84"/>
        <v>834.20160000000033</v>
      </c>
      <c r="G1543" s="11" t="str">
        <f>_xlfn.XLOOKUP($A1543,PropertiesTbl[Property ID],PropertiesTbl[Property Name])</f>
        <v>Forest Manor</v>
      </c>
    </row>
    <row r="1544" spans="1:7" x14ac:dyDescent="0.25">
      <c r="A1544" s="10" t="str">
        <f>Revenue!A1545</f>
        <v>P0129</v>
      </c>
      <c r="B1544" s="10" t="str">
        <f>Revenue!B1545</f>
        <v>Aug</v>
      </c>
      <c r="C1544" s="11" t="str">
        <f t="shared" si="83"/>
        <v>P0129|Aug</v>
      </c>
      <c r="D1544" s="12">
        <f>Revenue!J1545</f>
        <v>2966.6295999999998</v>
      </c>
      <c r="E1544" s="13">
        <f>_xlfn.XLOOKUP($C1544,ExpensesTbl[Key],ExpensesTbl[Total Operating Expenses])</f>
        <v>3435.6000000000004</v>
      </c>
      <c r="F1544" s="13">
        <f t="shared" si="84"/>
        <v>-468.97040000000061</v>
      </c>
      <c r="G1544" s="11" t="str">
        <f>_xlfn.XLOOKUP($A1544,PropertiesTbl[Property ID],PropertiesTbl[Property Name])</f>
        <v>Forest Manor</v>
      </c>
    </row>
    <row r="1545" spans="1:7" x14ac:dyDescent="0.25">
      <c r="A1545" s="10" t="str">
        <f>Revenue!A1546</f>
        <v>P0129</v>
      </c>
      <c r="B1545" s="10" t="str">
        <f>Revenue!B1546</f>
        <v>Sep</v>
      </c>
      <c r="C1545" s="11" t="str">
        <f t="shared" si="83"/>
        <v>P0129|Sep</v>
      </c>
      <c r="D1545" s="12">
        <f>Revenue!J1546</f>
        <v>2837.0569999999998</v>
      </c>
      <c r="E1545" s="13">
        <f>_xlfn.XLOOKUP($C1545,ExpensesTbl[Key],ExpensesTbl[Total Operating Expenses])</f>
        <v>1479.5299999999997</v>
      </c>
      <c r="F1545" s="13">
        <f t="shared" si="84"/>
        <v>1357.527</v>
      </c>
      <c r="G1545" s="11" t="str">
        <f>_xlfn.XLOOKUP($A1545,PropertiesTbl[Property ID],PropertiesTbl[Property Name])</f>
        <v>Forest Manor</v>
      </c>
    </row>
    <row r="1546" spans="1:7" x14ac:dyDescent="0.25">
      <c r="A1546" s="10" t="str">
        <f>Revenue!A1547</f>
        <v>P0129</v>
      </c>
      <c r="B1546" s="10" t="str">
        <f>Revenue!B1547</f>
        <v>Oct</v>
      </c>
      <c r="C1546" s="11" t="str">
        <f t="shared" si="83"/>
        <v>P0129|Oct</v>
      </c>
      <c r="D1546" s="12">
        <f>Revenue!J1547</f>
        <v>2471.8907999999997</v>
      </c>
      <c r="E1546" s="13">
        <f>_xlfn.XLOOKUP($C1546,ExpensesTbl[Key],ExpensesTbl[Total Operating Expenses])</f>
        <v>1323.9199999999996</v>
      </c>
      <c r="F1546" s="13">
        <f t="shared" si="84"/>
        <v>1147.9708000000001</v>
      </c>
      <c r="G1546" s="11" t="str">
        <f>_xlfn.XLOOKUP($A1546,PropertiesTbl[Property ID],PropertiesTbl[Property Name])</f>
        <v>Forest Manor</v>
      </c>
    </row>
    <row r="1547" spans="1:7" x14ac:dyDescent="0.25">
      <c r="A1547" s="10" t="str">
        <f>Revenue!A1548</f>
        <v>P0129</v>
      </c>
      <c r="B1547" s="10" t="str">
        <f>Revenue!B1548</f>
        <v>Nov</v>
      </c>
      <c r="C1547" s="11" t="str">
        <f t="shared" si="83"/>
        <v>P0129|Nov</v>
      </c>
      <c r="D1547" s="12">
        <f>Revenue!J1548</f>
        <v>2456.1768000000002</v>
      </c>
      <c r="E1547" s="13">
        <f>_xlfn.XLOOKUP($C1547,ExpensesTbl[Key],ExpensesTbl[Total Operating Expenses])</f>
        <v>1202.3100000000004</v>
      </c>
      <c r="F1547" s="13">
        <f t="shared" si="84"/>
        <v>1253.8667999999998</v>
      </c>
      <c r="G1547" s="11" t="str">
        <f>_xlfn.XLOOKUP($A1547,PropertiesTbl[Property ID],PropertiesTbl[Property Name])</f>
        <v>Forest Manor</v>
      </c>
    </row>
    <row r="1548" spans="1:7" x14ac:dyDescent="0.25">
      <c r="A1548" s="10" t="str">
        <f>Revenue!A1549</f>
        <v>P0129</v>
      </c>
      <c r="B1548" s="10" t="str">
        <f>Revenue!B1549</f>
        <v>Dec</v>
      </c>
      <c r="C1548" s="11" t="str">
        <f t="shared" si="83"/>
        <v>P0129|Dec</v>
      </c>
      <c r="D1548" s="12">
        <f>Revenue!J1549</f>
        <v>9299.0825999999997</v>
      </c>
      <c r="E1548" s="13">
        <f>_xlfn.XLOOKUP($C1548,ExpensesTbl[Key],ExpensesTbl[Total Operating Expenses])</f>
        <v>2060.6899999999987</v>
      </c>
      <c r="F1548" s="13">
        <f t="shared" si="84"/>
        <v>7238.392600000001</v>
      </c>
      <c r="G1548" s="11" t="str">
        <f>_xlfn.XLOOKUP($A1548,PropertiesTbl[Property ID],PropertiesTbl[Property Name])</f>
        <v>Forest Manor</v>
      </c>
    </row>
    <row r="1549" spans="1:7" x14ac:dyDescent="0.25">
      <c r="A1549" s="10" t="str">
        <f>Revenue!A1550</f>
        <v>P0129</v>
      </c>
      <c r="B1549" s="10" t="str">
        <f>Revenue!B1550</f>
        <v>Jan</v>
      </c>
      <c r="C1549" s="11" t="str">
        <f t="shared" si="83"/>
        <v>P0129|Jan</v>
      </c>
      <c r="D1549" s="12">
        <f>Revenue!J1550</f>
        <v>8050.4015999999992</v>
      </c>
      <c r="E1549" s="13">
        <f>_xlfn.XLOOKUP($C1549,ExpensesTbl[Key],ExpensesTbl[Total Operating Expenses])</f>
        <v>2068.9399999999964</v>
      </c>
      <c r="F1549" s="13">
        <f t="shared" si="84"/>
        <v>5981.4616000000024</v>
      </c>
      <c r="G1549" s="11" t="str">
        <f>_xlfn.XLOOKUP($A1549,PropertiesTbl[Property ID],PropertiesTbl[Property Name])</f>
        <v>Forest Manor</v>
      </c>
    </row>
    <row r="1550" spans="1:7" x14ac:dyDescent="0.25">
      <c r="A1550" s="10" t="str">
        <f>Revenue!A1551</f>
        <v>P0129</v>
      </c>
      <c r="B1550" s="10" t="str">
        <f>Revenue!B1551</f>
        <v>Feb</v>
      </c>
      <c r="C1550" s="11" t="str">
        <f t="shared" si="83"/>
        <v>P0129|Feb</v>
      </c>
      <c r="D1550" s="12">
        <f>Revenue!J1551</f>
        <v>5914.4703</v>
      </c>
      <c r="E1550" s="13">
        <f>_xlfn.XLOOKUP($C1550,ExpensesTbl[Key],ExpensesTbl[Total Operating Expenses])</f>
        <v>1653.0299999999968</v>
      </c>
      <c r="F1550" s="13">
        <f t="shared" si="84"/>
        <v>4261.4403000000029</v>
      </c>
      <c r="G1550" s="11" t="str">
        <f>_xlfn.XLOOKUP($A1550,PropertiesTbl[Property ID],PropertiesTbl[Property Name])</f>
        <v>Forest Manor</v>
      </c>
    </row>
    <row r="1551" spans="1:7" x14ac:dyDescent="0.25">
      <c r="A1551" s="10" t="str">
        <f>Revenue!A1552</f>
        <v>P0129</v>
      </c>
      <c r="B1551" s="10" t="str">
        <f>Revenue!B1552</f>
        <v>Mar</v>
      </c>
      <c r="C1551" s="11" t="str">
        <f t="shared" si="83"/>
        <v>P0129|Mar</v>
      </c>
      <c r="D1551" s="12">
        <f>Revenue!J1552</f>
        <v>5528.3229999999994</v>
      </c>
      <c r="E1551" s="13">
        <f>_xlfn.XLOOKUP($C1551,ExpensesTbl[Key],ExpensesTbl[Total Operating Expenses])</f>
        <v>1638.4600000000012</v>
      </c>
      <c r="F1551" s="13">
        <f t="shared" si="84"/>
        <v>3889.8629999999985</v>
      </c>
      <c r="G1551" s="11" t="str">
        <f>_xlfn.XLOOKUP($A1551,PropertiesTbl[Property ID],PropertiesTbl[Property Name])</f>
        <v>Forest Manor</v>
      </c>
    </row>
    <row r="1552" spans="1:7" x14ac:dyDescent="0.25">
      <c r="A1552" s="10" t="str">
        <f>Revenue!A1553</f>
        <v>P0130</v>
      </c>
      <c r="B1552" s="10" t="str">
        <f>Revenue!B1553</f>
        <v>Apr</v>
      </c>
      <c r="C1552" s="11" t="str">
        <f t="shared" si="83"/>
        <v>P0130|Apr</v>
      </c>
      <c r="D1552" s="12">
        <f>Revenue!J1553</f>
        <v>1049.5038</v>
      </c>
      <c r="E1552" s="13">
        <f>_xlfn.XLOOKUP($C1552,ExpensesTbl[Key],ExpensesTbl[Total Operating Expenses])</f>
        <v>514.43000000000018</v>
      </c>
      <c r="F1552" s="13">
        <f t="shared" si="84"/>
        <v>535.07379999999978</v>
      </c>
      <c r="G1552" s="11" t="str">
        <f>_xlfn.XLOOKUP($A1552,PropertiesTbl[Property ID],PropertiesTbl[Property Name])</f>
        <v>Copper Villa</v>
      </c>
    </row>
    <row r="1553" spans="1:7" x14ac:dyDescent="0.25">
      <c r="A1553" s="10" t="str">
        <f>Revenue!A1554</f>
        <v>P0130</v>
      </c>
      <c r="B1553" s="10" t="str">
        <f>Revenue!B1554</f>
        <v>May</v>
      </c>
      <c r="C1553" s="11" t="str">
        <f t="shared" si="83"/>
        <v>P0130|May</v>
      </c>
      <c r="D1553" s="12">
        <f>Revenue!J1554</f>
        <v>1187.2049999999999</v>
      </c>
      <c r="E1553" s="13">
        <f>_xlfn.XLOOKUP($C1553,ExpensesTbl[Key],ExpensesTbl[Total Operating Expenses])</f>
        <v>748.81000000000017</v>
      </c>
      <c r="F1553" s="13">
        <f t="shared" si="84"/>
        <v>438.39499999999975</v>
      </c>
      <c r="G1553" s="11" t="str">
        <f>_xlfn.XLOOKUP($A1553,PropertiesTbl[Property ID],PropertiesTbl[Property Name])</f>
        <v>Copper Villa</v>
      </c>
    </row>
    <row r="1554" spans="1:7" x14ac:dyDescent="0.25">
      <c r="A1554" s="10" t="str">
        <f>Revenue!A1555</f>
        <v>P0130</v>
      </c>
      <c r="B1554" s="10" t="str">
        <f>Revenue!B1555</f>
        <v>Jun</v>
      </c>
      <c r="C1554" s="11" t="str">
        <f t="shared" si="83"/>
        <v>P0130|Jun</v>
      </c>
      <c r="D1554" s="12">
        <f>Revenue!J1555</f>
        <v>1593.8108999999999</v>
      </c>
      <c r="E1554" s="13">
        <f>_xlfn.XLOOKUP($C1554,ExpensesTbl[Key],ExpensesTbl[Total Operating Expenses])</f>
        <v>880.93000000000006</v>
      </c>
      <c r="F1554" s="13">
        <f t="shared" si="84"/>
        <v>712.88089999999988</v>
      </c>
      <c r="G1554" s="11" t="str">
        <f>_xlfn.XLOOKUP($A1554,PropertiesTbl[Property ID],PropertiesTbl[Property Name])</f>
        <v>Copper Villa</v>
      </c>
    </row>
    <row r="1555" spans="1:7" x14ac:dyDescent="0.25">
      <c r="A1555" s="10" t="str">
        <f>Revenue!A1556</f>
        <v>P0130</v>
      </c>
      <c r="B1555" s="10" t="str">
        <f>Revenue!B1556</f>
        <v>Jul</v>
      </c>
      <c r="C1555" s="11" t="str">
        <f t="shared" si="83"/>
        <v>P0130|Jul</v>
      </c>
      <c r="D1555" s="12">
        <f>Revenue!J1556</f>
        <v>1949.0831000000001</v>
      </c>
      <c r="E1555" s="13">
        <f>_xlfn.XLOOKUP($C1555,ExpensesTbl[Key],ExpensesTbl[Total Operating Expenses])</f>
        <v>1441.23</v>
      </c>
      <c r="F1555" s="13">
        <f t="shared" si="84"/>
        <v>507.85310000000004</v>
      </c>
      <c r="G1555" s="11" t="str">
        <f>_xlfn.XLOOKUP($A1555,PropertiesTbl[Property ID],PropertiesTbl[Property Name])</f>
        <v>Copper Villa</v>
      </c>
    </row>
    <row r="1556" spans="1:7" x14ac:dyDescent="0.25">
      <c r="A1556" s="10" t="str">
        <f>Revenue!A1557</f>
        <v>P0130</v>
      </c>
      <c r="B1556" s="10" t="str">
        <f>Revenue!B1557</f>
        <v>Aug</v>
      </c>
      <c r="C1556" s="11" t="str">
        <f t="shared" si="83"/>
        <v>P0130|Aug</v>
      </c>
      <c r="D1556" s="12">
        <f>Revenue!J1557</f>
        <v>2030.1750999999999</v>
      </c>
      <c r="E1556" s="13">
        <f>_xlfn.XLOOKUP($C1556,ExpensesTbl[Key],ExpensesTbl[Total Operating Expenses])</f>
        <v>1381.4400000000003</v>
      </c>
      <c r="F1556" s="13">
        <f t="shared" si="84"/>
        <v>648.73509999999965</v>
      </c>
      <c r="G1556" s="11" t="str">
        <f>_xlfn.XLOOKUP($A1556,PropertiesTbl[Property ID],PropertiesTbl[Property Name])</f>
        <v>Copper Villa</v>
      </c>
    </row>
    <row r="1557" spans="1:7" x14ac:dyDescent="0.25">
      <c r="A1557" s="10" t="str">
        <f>Revenue!A1558</f>
        <v>P0130</v>
      </c>
      <c r="B1557" s="10" t="str">
        <f>Revenue!B1558</f>
        <v>Sep</v>
      </c>
      <c r="C1557" s="11" t="str">
        <f t="shared" si="83"/>
        <v>P0130|Sep</v>
      </c>
      <c r="D1557" s="12">
        <f>Revenue!J1558</f>
        <v>1270.3146000000002</v>
      </c>
      <c r="E1557" s="13">
        <f>_xlfn.XLOOKUP($C1557,ExpensesTbl[Key],ExpensesTbl[Total Operating Expenses])</f>
        <v>656.64</v>
      </c>
      <c r="F1557" s="13">
        <f t="shared" si="84"/>
        <v>613.67460000000017</v>
      </c>
      <c r="G1557" s="11" t="str">
        <f>_xlfn.XLOOKUP($A1557,PropertiesTbl[Property ID],PropertiesTbl[Property Name])</f>
        <v>Copper Villa</v>
      </c>
    </row>
    <row r="1558" spans="1:7" x14ac:dyDescent="0.25">
      <c r="A1558" s="10" t="str">
        <f>Revenue!A1559</f>
        <v>P0130</v>
      </c>
      <c r="B1558" s="10" t="str">
        <f>Revenue!B1559</f>
        <v>Oct</v>
      </c>
      <c r="C1558" s="11" t="str">
        <f t="shared" si="83"/>
        <v>P0130|Oct</v>
      </c>
      <c r="D1558" s="12">
        <f>Revenue!J1559</f>
        <v>1149.5204999999999</v>
      </c>
      <c r="E1558" s="13">
        <f>_xlfn.XLOOKUP($C1558,ExpensesTbl[Key],ExpensesTbl[Total Operating Expenses])</f>
        <v>608.4399999999996</v>
      </c>
      <c r="F1558" s="13">
        <f t="shared" si="84"/>
        <v>541.08050000000026</v>
      </c>
      <c r="G1558" s="11" t="str">
        <f>_xlfn.XLOOKUP($A1558,PropertiesTbl[Property ID],PropertiesTbl[Property Name])</f>
        <v>Copper Villa</v>
      </c>
    </row>
    <row r="1559" spans="1:7" x14ac:dyDescent="0.25">
      <c r="A1559" s="10" t="str">
        <f>Revenue!A1560</f>
        <v>P0130</v>
      </c>
      <c r="B1559" s="10" t="str">
        <f>Revenue!B1560</f>
        <v>Nov</v>
      </c>
      <c r="C1559" s="11" t="str">
        <f t="shared" si="83"/>
        <v>P0130|Nov</v>
      </c>
      <c r="D1559" s="12">
        <f>Revenue!J1560</f>
        <v>1216.1304</v>
      </c>
      <c r="E1559" s="13">
        <f>_xlfn.XLOOKUP($C1559,ExpensesTbl[Key],ExpensesTbl[Total Operating Expenses])</f>
        <v>565.21000000000083</v>
      </c>
      <c r="F1559" s="13">
        <f t="shared" si="84"/>
        <v>650.92039999999918</v>
      </c>
      <c r="G1559" s="11" t="str">
        <f>_xlfn.XLOOKUP($A1559,PropertiesTbl[Property ID],PropertiesTbl[Property Name])</f>
        <v>Copper Villa</v>
      </c>
    </row>
    <row r="1560" spans="1:7" x14ac:dyDescent="0.25">
      <c r="A1560" s="10" t="str">
        <f>Revenue!A1561</f>
        <v>P0130</v>
      </c>
      <c r="B1560" s="10" t="str">
        <f>Revenue!B1561</f>
        <v>Dec</v>
      </c>
      <c r="C1560" s="11" t="str">
        <f t="shared" si="83"/>
        <v>P0130|Dec</v>
      </c>
      <c r="D1560" s="12">
        <f>Revenue!J1561</f>
        <v>4443.4904999999999</v>
      </c>
      <c r="E1560" s="13">
        <f>_xlfn.XLOOKUP($C1560,ExpensesTbl[Key],ExpensesTbl[Total Operating Expenses])</f>
        <v>963.25999999999976</v>
      </c>
      <c r="F1560" s="13">
        <f t="shared" si="84"/>
        <v>3480.2305000000001</v>
      </c>
      <c r="G1560" s="11" t="str">
        <f>_xlfn.XLOOKUP($A1560,PropertiesTbl[Property ID],PropertiesTbl[Property Name])</f>
        <v>Copper Villa</v>
      </c>
    </row>
    <row r="1561" spans="1:7" x14ac:dyDescent="0.25">
      <c r="A1561" s="10" t="str">
        <f>Revenue!A1562</f>
        <v>P0130</v>
      </c>
      <c r="B1561" s="10" t="str">
        <f>Revenue!B1562</f>
        <v>Jan</v>
      </c>
      <c r="C1561" s="11" t="str">
        <f t="shared" si="83"/>
        <v>P0130|Jan</v>
      </c>
      <c r="D1561" s="12">
        <f>Revenue!J1562</f>
        <v>4490.3414999999995</v>
      </c>
      <c r="E1561" s="13">
        <f>_xlfn.XLOOKUP($C1561,ExpensesTbl[Key],ExpensesTbl[Total Operating Expenses])</f>
        <v>963.98000000000059</v>
      </c>
      <c r="F1561" s="13">
        <f t="shared" si="84"/>
        <v>3526.3614999999991</v>
      </c>
      <c r="G1561" s="11" t="str">
        <f>_xlfn.XLOOKUP($A1561,PropertiesTbl[Property ID],PropertiesTbl[Property Name])</f>
        <v>Copper Villa</v>
      </c>
    </row>
    <row r="1562" spans="1:7" x14ac:dyDescent="0.25">
      <c r="A1562" s="10" t="str">
        <f>Revenue!A1563</f>
        <v>P0130</v>
      </c>
      <c r="B1562" s="10" t="str">
        <f>Revenue!B1563</f>
        <v>Feb</v>
      </c>
      <c r="C1562" s="11" t="str">
        <f t="shared" si="83"/>
        <v>P0130|Feb</v>
      </c>
      <c r="D1562" s="12">
        <f>Revenue!J1563</f>
        <v>2775.9815999999996</v>
      </c>
      <c r="E1562" s="13">
        <f>_xlfn.XLOOKUP($C1562,ExpensesTbl[Key],ExpensesTbl[Total Operating Expenses])</f>
        <v>1086.7299999999998</v>
      </c>
      <c r="F1562" s="13">
        <f t="shared" si="84"/>
        <v>1689.2515999999998</v>
      </c>
      <c r="G1562" s="11" t="str">
        <f>_xlfn.XLOOKUP($A1562,PropertiesTbl[Property ID],PropertiesTbl[Property Name])</f>
        <v>Copper Villa</v>
      </c>
    </row>
    <row r="1563" spans="1:7" x14ac:dyDescent="0.25">
      <c r="A1563" s="10" t="str">
        <f>Revenue!A1564</f>
        <v>P0130</v>
      </c>
      <c r="B1563" s="10" t="str">
        <f>Revenue!B1564</f>
        <v>Mar</v>
      </c>
      <c r="C1563" s="11" t="str">
        <f t="shared" si="83"/>
        <v>P0130|Mar</v>
      </c>
      <c r="D1563" s="12">
        <f>Revenue!J1564</f>
        <v>2879.7619</v>
      </c>
      <c r="E1563" s="13">
        <f>_xlfn.XLOOKUP($C1563,ExpensesTbl[Key],ExpensesTbl[Total Operating Expenses])</f>
        <v>857.83000000000027</v>
      </c>
      <c r="F1563" s="13">
        <f t="shared" si="84"/>
        <v>2021.9318999999996</v>
      </c>
      <c r="G1563" s="11" t="str">
        <f>_xlfn.XLOOKUP($A1563,PropertiesTbl[Property ID],PropertiesTbl[Property Name])</f>
        <v>Copper Villa</v>
      </c>
    </row>
    <row r="1564" spans="1:7" x14ac:dyDescent="0.25">
      <c r="A1564" s="10" t="str">
        <f>Revenue!A1565</f>
        <v>P0131</v>
      </c>
      <c r="B1564" s="10" t="str">
        <f>Revenue!B1565</f>
        <v>Apr</v>
      </c>
      <c r="C1564" s="11" t="str">
        <f t="shared" si="83"/>
        <v>P0131|Apr</v>
      </c>
      <c r="D1564" s="12">
        <f>Revenue!J1565</f>
        <v>845.10539999999992</v>
      </c>
      <c r="E1564" s="13">
        <f>_xlfn.XLOOKUP($C1564,ExpensesTbl[Key],ExpensesTbl[Total Operating Expenses])</f>
        <v>528.0999999999998</v>
      </c>
      <c r="F1564" s="13">
        <f t="shared" si="84"/>
        <v>317.00540000000012</v>
      </c>
      <c r="G1564" s="11" t="str">
        <f>_xlfn.XLOOKUP($A1564,PropertiesTbl[Property ID],PropertiesTbl[Property Name])</f>
        <v>Forest Cabin</v>
      </c>
    </row>
    <row r="1565" spans="1:7" x14ac:dyDescent="0.25">
      <c r="A1565" s="10" t="str">
        <f>Revenue!A1566</f>
        <v>P0131</v>
      </c>
      <c r="B1565" s="10" t="str">
        <f>Revenue!B1566</f>
        <v>May</v>
      </c>
      <c r="C1565" s="11" t="str">
        <f t="shared" si="83"/>
        <v>P0131|May</v>
      </c>
      <c r="D1565" s="12">
        <f>Revenue!J1566</f>
        <v>890.55960000000005</v>
      </c>
      <c r="E1565" s="13">
        <f>_xlfn.XLOOKUP($C1565,ExpensesTbl[Key],ExpensesTbl[Total Operating Expenses])</f>
        <v>731.4200000000003</v>
      </c>
      <c r="F1565" s="13">
        <f t="shared" si="84"/>
        <v>159.13959999999975</v>
      </c>
      <c r="G1565" s="11" t="str">
        <f>_xlfn.XLOOKUP($A1565,PropertiesTbl[Property ID],PropertiesTbl[Property Name])</f>
        <v>Forest Cabin</v>
      </c>
    </row>
    <row r="1566" spans="1:7" x14ac:dyDescent="0.25">
      <c r="A1566" s="10" t="str">
        <f>Revenue!A1567</f>
        <v>P0131</v>
      </c>
      <c r="B1566" s="10" t="str">
        <f>Revenue!B1567</f>
        <v>Jun</v>
      </c>
      <c r="C1566" s="11" t="str">
        <f t="shared" si="83"/>
        <v>P0131|Jun</v>
      </c>
      <c r="D1566" s="12">
        <f>Revenue!J1567</f>
        <v>1054.4119999999998</v>
      </c>
      <c r="E1566" s="13">
        <f>_xlfn.XLOOKUP($C1566,ExpensesTbl[Key],ExpensesTbl[Total Operating Expenses])</f>
        <v>806.38999999999965</v>
      </c>
      <c r="F1566" s="13">
        <f t="shared" si="84"/>
        <v>248.02200000000016</v>
      </c>
      <c r="G1566" s="11" t="str">
        <f>_xlfn.XLOOKUP($A1566,PropertiesTbl[Property ID],PropertiesTbl[Property Name])</f>
        <v>Forest Cabin</v>
      </c>
    </row>
    <row r="1567" spans="1:7" x14ac:dyDescent="0.25">
      <c r="A1567" s="10" t="str">
        <f>Revenue!A1568</f>
        <v>P0131</v>
      </c>
      <c r="B1567" s="10" t="str">
        <f>Revenue!B1568</f>
        <v>Jul</v>
      </c>
      <c r="C1567" s="11" t="str">
        <f t="shared" si="83"/>
        <v>P0131|Jul</v>
      </c>
      <c r="D1567" s="12">
        <f>Revenue!J1568</f>
        <v>1574.5369999999998</v>
      </c>
      <c r="E1567" s="13">
        <f>_xlfn.XLOOKUP($C1567,ExpensesTbl[Key],ExpensesTbl[Total Operating Expenses])</f>
        <v>1436.2800000000002</v>
      </c>
      <c r="F1567" s="13">
        <f t="shared" si="84"/>
        <v>138.25699999999961</v>
      </c>
      <c r="G1567" s="11" t="str">
        <f>_xlfn.XLOOKUP($A1567,PropertiesTbl[Property ID],PropertiesTbl[Property Name])</f>
        <v>Forest Cabin</v>
      </c>
    </row>
    <row r="1568" spans="1:7" x14ac:dyDescent="0.25">
      <c r="A1568" s="10" t="str">
        <f>Revenue!A1569</f>
        <v>P0131</v>
      </c>
      <c r="B1568" s="10" t="str">
        <f>Revenue!B1569</f>
        <v>Aug</v>
      </c>
      <c r="C1568" s="11" t="str">
        <f t="shared" si="83"/>
        <v>P0131|Aug</v>
      </c>
      <c r="D1568" s="12">
        <f>Revenue!J1569</f>
        <v>1675.1260000000002</v>
      </c>
      <c r="E1568" s="13">
        <f>_xlfn.XLOOKUP($C1568,ExpensesTbl[Key],ExpensesTbl[Total Operating Expenses])</f>
        <v>1382.0499999999997</v>
      </c>
      <c r="F1568" s="13">
        <f t="shared" si="84"/>
        <v>293.07600000000048</v>
      </c>
      <c r="G1568" s="11" t="str">
        <f>_xlfn.XLOOKUP($A1568,PropertiesTbl[Property ID],PropertiesTbl[Property Name])</f>
        <v>Forest Cabin</v>
      </c>
    </row>
    <row r="1569" spans="1:7" x14ac:dyDescent="0.25">
      <c r="A1569" s="10" t="str">
        <f>Revenue!A1570</f>
        <v>P0131</v>
      </c>
      <c r="B1569" s="10" t="str">
        <f>Revenue!B1570</f>
        <v>Sep</v>
      </c>
      <c r="C1569" s="11" t="str">
        <f t="shared" si="83"/>
        <v>P0131|Sep</v>
      </c>
      <c r="D1569" s="12">
        <f>Revenue!J1570</f>
        <v>1036.7386000000001</v>
      </c>
      <c r="E1569" s="13">
        <f>_xlfn.XLOOKUP($C1569,ExpensesTbl[Key],ExpensesTbl[Total Operating Expenses])</f>
        <v>654.35999999999956</v>
      </c>
      <c r="F1569" s="13">
        <f t="shared" si="84"/>
        <v>382.37860000000057</v>
      </c>
      <c r="G1569" s="11" t="str">
        <f>_xlfn.XLOOKUP($A1569,PropertiesTbl[Property ID],PropertiesTbl[Property Name])</f>
        <v>Forest Cabin</v>
      </c>
    </row>
    <row r="1570" spans="1:7" x14ac:dyDescent="0.25">
      <c r="A1570" s="10" t="str">
        <f>Revenue!A1571</f>
        <v>P0131</v>
      </c>
      <c r="B1570" s="10" t="str">
        <f>Revenue!B1571</f>
        <v>Oct</v>
      </c>
      <c r="C1570" s="11" t="str">
        <f t="shared" si="83"/>
        <v>P0131|Oct</v>
      </c>
      <c r="D1570" s="12">
        <f>Revenue!J1571</f>
        <v>908.54339999999991</v>
      </c>
      <c r="E1570" s="13">
        <f>_xlfn.XLOOKUP($C1570,ExpensesTbl[Key],ExpensesTbl[Total Operating Expenses])</f>
        <v>595.77999999999975</v>
      </c>
      <c r="F1570" s="13">
        <f t="shared" si="84"/>
        <v>312.76340000000016</v>
      </c>
      <c r="G1570" s="11" t="str">
        <f>_xlfn.XLOOKUP($A1570,PropertiesTbl[Property ID],PropertiesTbl[Property Name])</f>
        <v>Forest Cabin</v>
      </c>
    </row>
    <row r="1571" spans="1:7" x14ac:dyDescent="0.25">
      <c r="A1571" s="10" t="str">
        <f>Revenue!A1572</f>
        <v>P0131</v>
      </c>
      <c r="B1571" s="10" t="str">
        <f>Revenue!B1572</f>
        <v>Nov</v>
      </c>
      <c r="C1571" s="11" t="str">
        <f t="shared" si="83"/>
        <v>P0131|Nov</v>
      </c>
      <c r="D1571" s="12">
        <f>Revenue!J1572</f>
        <v>1010.5970999999998</v>
      </c>
      <c r="E1571" s="13">
        <f>_xlfn.XLOOKUP($C1571,ExpensesTbl[Key],ExpensesTbl[Total Operating Expenses])</f>
        <v>566.91999999999973</v>
      </c>
      <c r="F1571" s="13">
        <f t="shared" si="84"/>
        <v>443.67710000000011</v>
      </c>
      <c r="G1571" s="11" t="str">
        <f>_xlfn.XLOOKUP($A1571,PropertiesTbl[Property ID],PropertiesTbl[Property Name])</f>
        <v>Forest Cabin</v>
      </c>
    </row>
    <row r="1572" spans="1:7" x14ac:dyDescent="0.25">
      <c r="A1572" s="10" t="str">
        <f>Revenue!A1573</f>
        <v>P0131</v>
      </c>
      <c r="B1572" s="10" t="str">
        <f>Revenue!B1573</f>
        <v>Dec</v>
      </c>
      <c r="C1572" s="11" t="str">
        <f t="shared" si="83"/>
        <v>P0131|Dec</v>
      </c>
      <c r="D1572" s="12">
        <f>Revenue!J1573</f>
        <v>3992.4405000000002</v>
      </c>
      <c r="E1572" s="13">
        <f>_xlfn.XLOOKUP($C1572,ExpensesTbl[Key],ExpensesTbl[Total Operating Expenses])</f>
        <v>960.70999999999992</v>
      </c>
      <c r="F1572" s="13">
        <f t="shared" si="84"/>
        <v>3031.7305000000001</v>
      </c>
      <c r="G1572" s="11" t="str">
        <f>_xlfn.XLOOKUP($A1572,PropertiesTbl[Property ID],PropertiesTbl[Property Name])</f>
        <v>Forest Cabin</v>
      </c>
    </row>
    <row r="1573" spans="1:7" x14ac:dyDescent="0.25">
      <c r="A1573" s="10" t="str">
        <f>Revenue!A1574</f>
        <v>P0131</v>
      </c>
      <c r="B1573" s="10" t="str">
        <f>Revenue!B1574</f>
        <v>Jan</v>
      </c>
      <c r="C1573" s="11" t="str">
        <f t="shared" si="83"/>
        <v>P0131|Jan</v>
      </c>
      <c r="D1573" s="12">
        <f>Revenue!J1574</f>
        <v>2908.7649000000001</v>
      </c>
      <c r="E1573" s="13">
        <f>_xlfn.XLOOKUP($C1573,ExpensesTbl[Key],ExpensesTbl[Total Operating Expenses])</f>
        <v>866.94999999999982</v>
      </c>
      <c r="F1573" s="13">
        <f t="shared" si="84"/>
        <v>2041.8149000000003</v>
      </c>
      <c r="G1573" s="11" t="str">
        <f>_xlfn.XLOOKUP($A1573,PropertiesTbl[Property ID],PropertiesTbl[Property Name])</f>
        <v>Forest Cabin</v>
      </c>
    </row>
    <row r="1574" spans="1:7" x14ac:dyDescent="0.25">
      <c r="A1574" s="10" t="str">
        <f>Revenue!A1575</f>
        <v>P0131</v>
      </c>
      <c r="B1574" s="10" t="str">
        <f>Revenue!B1575</f>
        <v>Feb</v>
      </c>
      <c r="C1574" s="11" t="str">
        <f t="shared" si="83"/>
        <v>P0131|Feb</v>
      </c>
      <c r="D1574" s="12">
        <f>Revenue!J1575</f>
        <v>2307.9843999999998</v>
      </c>
      <c r="E1574" s="13">
        <f>_xlfn.XLOOKUP($C1574,ExpensesTbl[Key],ExpensesTbl[Total Operating Expenses])</f>
        <v>798.8100000000004</v>
      </c>
      <c r="F1574" s="13">
        <f t="shared" si="84"/>
        <v>1509.1743999999994</v>
      </c>
      <c r="G1574" s="11" t="str">
        <f>_xlfn.XLOOKUP($A1574,PropertiesTbl[Property ID],PropertiesTbl[Property Name])</f>
        <v>Forest Cabin</v>
      </c>
    </row>
    <row r="1575" spans="1:7" x14ac:dyDescent="0.25">
      <c r="A1575" s="10" t="str">
        <f>Revenue!A1576</f>
        <v>P0131</v>
      </c>
      <c r="B1575" s="10" t="str">
        <f>Revenue!B1576</f>
        <v>Mar</v>
      </c>
      <c r="C1575" s="11" t="str">
        <f t="shared" si="83"/>
        <v>P0131|Mar</v>
      </c>
      <c r="D1575" s="12">
        <f>Revenue!J1576</f>
        <v>2142.1725999999999</v>
      </c>
      <c r="E1575" s="13">
        <f>_xlfn.XLOOKUP($C1575,ExpensesTbl[Key],ExpensesTbl[Total Operating Expenses])</f>
        <v>790.73000000000059</v>
      </c>
      <c r="F1575" s="13">
        <f t="shared" si="84"/>
        <v>1351.4425999999994</v>
      </c>
      <c r="G1575" s="11" t="str">
        <f>_xlfn.XLOOKUP($A1575,PropertiesTbl[Property ID],PropertiesTbl[Property Name])</f>
        <v>Forest Cabin</v>
      </c>
    </row>
    <row r="1576" spans="1:7" x14ac:dyDescent="0.25">
      <c r="A1576" s="10" t="str">
        <f>Revenue!A1577</f>
        <v>P0132</v>
      </c>
      <c r="B1576" s="10" t="str">
        <f>Revenue!B1577</f>
        <v>Apr</v>
      </c>
      <c r="C1576" s="11" t="str">
        <f t="shared" si="83"/>
        <v>P0132|Apr</v>
      </c>
      <c r="D1576" s="12">
        <f>Revenue!J1577</f>
        <v>1738.3733999999999</v>
      </c>
      <c r="E1576" s="13">
        <f>_xlfn.XLOOKUP($C1576,ExpensesTbl[Key],ExpensesTbl[Total Operating Expenses])</f>
        <v>913.4500000000005</v>
      </c>
      <c r="F1576" s="13">
        <f t="shared" si="84"/>
        <v>824.92339999999945</v>
      </c>
      <c r="G1576" s="11" t="str">
        <f>_xlfn.XLOOKUP($A1576,PropertiesTbl[Property ID],PropertiesTbl[Property Name])</f>
        <v>Aspen Chalet</v>
      </c>
    </row>
    <row r="1577" spans="1:7" x14ac:dyDescent="0.25">
      <c r="A1577" s="10" t="str">
        <f>Revenue!A1578</f>
        <v>P0132</v>
      </c>
      <c r="B1577" s="10" t="str">
        <f>Revenue!B1578</f>
        <v>May</v>
      </c>
      <c r="C1577" s="11" t="str">
        <f t="shared" si="83"/>
        <v>P0132|May</v>
      </c>
      <c r="D1577" s="12">
        <f>Revenue!J1578</f>
        <v>2145.1235000000001</v>
      </c>
      <c r="E1577" s="13">
        <f>_xlfn.XLOOKUP($C1577,ExpensesTbl[Key],ExpensesTbl[Total Operating Expenses])</f>
        <v>1472.9499999999996</v>
      </c>
      <c r="F1577" s="13">
        <f t="shared" si="84"/>
        <v>672.17350000000056</v>
      </c>
      <c r="G1577" s="11" t="str">
        <f>_xlfn.XLOOKUP($A1577,PropertiesTbl[Property ID],PropertiesTbl[Property Name])</f>
        <v>Aspen Chalet</v>
      </c>
    </row>
    <row r="1578" spans="1:7" x14ac:dyDescent="0.25">
      <c r="A1578" s="10" t="str">
        <f>Revenue!A1579</f>
        <v>P0132</v>
      </c>
      <c r="B1578" s="10" t="str">
        <f>Revenue!B1579</f>
        <v>Jun</v>
      </c>
      <c r="C1578" s="11" t="str">
        <f t="shared" si="83"/>
        <v>P0132|Jun</v>
      </c>
      <c r="D1578" s="12">
        <f>Revenue!J1579</f>
        <v>2541.9407999999999</v>
      </c>
      <c r="E1578" s="13">
        <f>_xlfn.XLOOKUP($C1578,ExpensesTbl[Key],ExpensesTbl[Total Operating Expenses])</f>
        <v>1649.73</v>
      </c>
      <c r="F1578" s="13">
        <f t="shared" si="84"/>
        <v>892.21079999999984</v>
      </c>
      <c r="G1578" s="11" t="str">
        <f>_xlfn.XLOOKUP($A1578,PropertiesTbl[Property ID],PropertiesTbl[Property Name])</f>
        <v>Aspen Chalet</v>
      </c>
    </row>
    <row r="1579" spans="1:7" x14ac:dyDescent="0.25">
      <c r="A1579" s="10" t="str">
        <f>Revenue!A1580</f>
        <v>P0132</v>
      </c>
      <c r="B1579" s="10" t="str">
        <f>Revenue!B1580</f>
        <v>Jul</v>
      </c>
      <c r="C1579" s="11" t="str">
        <f t="shared" si="83"/>
        <v>P0132|Jul</v>
      </c>
      <c r="D1579" s="12">
        <f>Revenue!J1580</f>
        <v>3917.5159999999996</v>
      </c>
      <c r="E1579" s="13">
        <f>_xlfn.XLOOKUP($C1579,ExpensesTbl[Key],ExpensesTbl[Total Operating Expenses])</f>
        <v>3205.09</v>
      </c>
      <c r="F1579" s="13">
        <f t="shared" si="84"/>
        <v>712.42599999999948</v>
      </c>
      <c r="G1579" s="11" t="str">
        <f>_xlfn.XLOOKUP($A1579,PropertiesTbl[Property ID],PropertiesTbl[Property Name])</f>
        <v>Aspen Chalet</v>
      </c>
    </row>
    <row r="1580" spans="1:7" x14ac:dyDescent="0.25">
      <c r="A1580" s="10" t="str">
        <f>Revenue!A1581</f>
        <v>P0132</v>
      </c>
      <c r="B1580" s="10" t="str">
        <f>Revenue!B1581</f>
        <v>Aug</v>
      </c>
      <c r="C1580" s="11" t="str">
        <f t="shared" si="83"/>
        <v>P0132|Aug</v>
      </c>
      <c r="D1580" s="12">
        <f>Revenue!J1581</f>
        <v>2989.2078000000001</v>
      </c>
      <c r="E1580" s="13">
        <f>_xlfn.XLOOKUP($C1580,ExpensesTbl[Key],ExpensesTbl[Total Operating Expenses])</f>
        <v>2871.5</v>
      </c>
      <c r="F1580" s="13">
        <f t="shared" si="84"/>
        <v>117.70780000000013</v>
      </c>
      <c r="G1580" s="11" t="str">
        <f>_xlfn.XLOOKUP($A1580,PropertiesTbl[Property ID],PropertiesTbl[Property Name])</f>
        <v>Aspen Chalet</v>
      </c>
    </row>
    <row r="1581" spans="1:7" x14ac:dyDescent="0.25">
      <c r="A1581" s="10" t="str">
        <f>Revenue!A1582</f>
        <v>P0132</v>
      </c>
      <c r="B1581" s="10" t="str">
        <f>Revenue!B1582</f>
        <v>Sep</v>
      </c>
      <c r="C1581" s="11" t="str">
        <f t="shared" si="83"/>
        <v>P0132|Sep</v>
      </c>
      <c r="D1581" s="12">
        <f>Revenue!J1582</f>
        <v>2524.8202999999999</v>
      </c>
      <c r="E1581" s="13">
        <f>_xlfn.XLOOKUP($C1581,ExpensesTbl[Key],ExpensesTbl[Total Operating Expenses])</f>
        <v>1234.5099999999998</v>
      </c>
      <c r="F1581" s="13">
        <f t="shared" si="84"/>
        <v>1290.3103000000001</v>
      </c>
      <c r="G1581" s="11" t="str">
        <f>_xlfn.XLOOKUP($A1581,PropertiesTbl[Property ID],PropertiesTbl[Property Name])</f>
        <v>Aspen Chalet</v>
      </c>
    </row>
    <row r="1582" spans="1:7" x14ac:dyDescent="0.25">
      <c r="A1582" s="10" t="str">
        <f>Revenue!A1583</f>
        <v>P0132</v>
      </c>
      <c r="B1582" s="10" t="str">
        <f>Revenue!B1583</f>
        <v>Oct</v>
      </c>
      <c r="C1582" s="11" t="str">
        <f t="shared" si="83"/>
        <v>P0132|Oct</v>
      </c>
      <c r="D1582" s="12">
        <f>Revenue!J1583</f>
        <v>2175.9501</v>
      </c>
      <c r="E1582" s="13">
        <f>_xlfn.XLOOKUP($C1582,ExpensesTbl[Key],ExpensesTbl[Total Operating Expenses])</f>
        <v>1162.42</v>
      </c>
      <c r="F1582" s="13">
        <f t="shared" si="84"/>
        <v>1013.5300999999999</v>
      </c>
      <c r="G1582" s="11" t="str">
        <f>_xlfn.XLOOKUP($A1582,PropertiesTbl[Property ID],PropertiesTbl[Property Name])</f>
        <v>Aspen Chalet</v>
      </c>
    </row>
    <row r="1583" spans="1:7" x14ac:dyDescent="0.25">
      <c r="A1583" s="10" t="str">
        <f>Revenue!A1584</f>
        <v>P0132</v>
      </c>
      <c r="B1583" s="10" t="str">
        <f>Revenue!B1584</f>
        <v>Nov</v>
      </c>
      <c r="C1583" s="11" t="str">
        <f t="shared" si="83"/>
        <v>P0132|Nov</v>
      </c>
      <c r="D1583" s="12">
        <f>Revenue!J1584</f>
        <v>2135.7533000000003</v>
      </c>
      <c r="E1583" s="13">
        <f>_xlfn.XLOOKUP($C1583,ExpensesTbl[Key],ExpensesTbl[Total Operating Expenses])</f>
        <v>1015.9600000000004</v>
      </c>
      <c r="F1583" s="13">
        <f t="shared" si="84"/>
        <v>1119.7932999999998</v>
      </c>
      <c r="G1583" s="11" t="str">
        <f>_xlfn.XLOOKUP($A1583,PropertiesTbl[Property ID],PropertiesTbl[Property Name])</f>
        <v>Aspen Chalet</v>
      </c>
    </row>
    <row r="1584" spans="1:7" x14ac:dyDescent="0.25">
      <c r="A1584" s="10" t="str">
        <f>Revenue!A1585</f>
        <v>P0132</v>
      </c>
      <c r="B1584" s="10" t="str">
        <f>Revenue!B1585</f>
        <v>Dec</v>
      </c>
      <c r="C1584" s="11" t="str">
        <f t="shared" si="83"/>
        <v>P0132|Dec</v>
      </c>
      <c r="D1584" s="12">
        <f>Revenue!J1585</f>
        <v>8329.0530000000017</v>
      </c>
      <c r="E1584" s="13">
        <f>_xlfn.XLOOKUP($C1584,ExpensesTbl[Key],ExpensesTbl[Total Operating Expenses])</f>
        <v>1732.7099999999957</v>
      </c>
      <c r="F1584" s="13">
        <f t="shared" si="84"/>
        <v>6596.3430000000062</v>
      </c>
      <c r="G1584" s="11" t="str">
        <f>_xlfn.XLOOKUP($A1584,PropertiesTbl[Property ID],PropertiesTbl[Property Name])</f>
        <v>Aspen Chalet</v>
      </c>
    </row>
    <row r="1585" spans="1:7" x14ac:dyDescent="0.25">
      <c r="A1585" s="10" t="str">
        <f>Revenue!A1586</f>
        <v>P0132</v>
      </c>
      <c r="B1585" s="10" t="str">
        <f>Revenue!B1586</f>
        <v>Jan</v>
      </c>
      <c r="C1585" s="11" t="str">
        <f t="shared" si="83"/>
        <v>P0132|Jan</v>
      </c>
      <c r="D1585" s="12">
        <f>Revenue!J1586</f>
        <v>6440.6194000000005</v>
      </c>
      <c r="E1585" s="13">
        <f>_xlfn.XLOOKUP($C1585,ExpensesTbl[Key],ExpensesTbl[Total Operating Expenses])</f>
        <v>1569.7800000000009</v>
      </c>
      <c r="F1585" s="13">
        <f t="shared" si="84"/>
        <v>4870.8393999999998</v>
      </c>
      <c r="G1585" s="11" t="str">
        <f>_xlfn.XLOOKUP($A1585,PropertiesTbl[Property ID],PropertiesTbl[Property Name])</f>
        <v>Aspen Chalet</v>
      </c>
    </row>
    <row r="1586" spans="1:7" x14ac:dyDescent="0.25">
      <c r="A1586" s="10" t="str">
        <f>Revenue!A1587</f>
        <v>P0132</v>
      </c>
      <c r="B1586" s="10" t="str">
        <f>Revenue!B1587</f>
        <v>Feb</v>
      </c>
      <c r="C1586" s="11" t="str">
        <f t="shared" si="83"/>
        <v>P0132|Feb</v>
      </c>
      <c r="D1586" s="12">
        <f>Revenue!J1587</f>
        <v>4772.5309999999999</v>
      </c>
      <c r="E1586" s="13">
        <f>_xlfn.XLOOKUP($C1586,ExpensesTbl[Key],ExpensesTbl[Total Operating Expenses])</f>
        <v>1402.7699999999998</v>
      </c>
      <c r="F1586" s="13">
        <f t="shared" si="84"/>
        <v>3369.7610000000004</v>
      </c>
      <c r="G1586" s="11" t="str">
        <f>_xlfn.XLOOKUP($A1586,PropertiesTbl[Property ID],PropertiesTbl[Property Name])</f>
        <v>Aspen Chalet</v>
      </c>
    </row>
    <row r="1587" spans="1:7" x14ac:dyDescent="0.25">
      <c r="A1587" s="10" t="str">
        <f>Revenue!A1588</f>
        <v>P0132</v>
      </c>
      <c r="B1587" s="10" t="str">
        <f>Revenue!B1588</f>
        <v>Mar</v>
      </c>
      <c r="C1587" s="11" t="str">
        <f t="shared" si="83"/>
        <v>P0132|Mar</v>
      </c>
      <c r="D1587" s="12">
        <f>Revenue!J1588</f>
        <v>5157.7956000000004</v>
      </c>
      <c r="E1587" s="13">
        <f>_xlfn.XLOOKUP($C1587,ExpensesTbl[Key],ExpensesTbl[Total Operating Expenses])</f>
        <v>1420.09</v>
      </c>
      <c r="F1587" s="13">
        <f t="shared" si="84"/>
        <v>3737.7056000000002</v>
      </c>
      <c r="G1587" s="11" t="str">
        <f>_xlfn.XLOOKUP($A1587,PropertiesTbl[Property ID],PropertiesTbl[Property Name])</f>
        <v>Aspen Chalet</v>
      </c>
    </row>
    <row r="1588" spans="1:7" x14ac:dyDescent="0.25">
      <c r="A1588" s="10" t="str">
        <f>Revenue!A1589</f>
        <v>P0133</v>
      </c>
      <c r="B1588" s="10" t="str">
        <f>Revenue!B1589</f>
        <v>Apr</v>
      </c>
      <c r="C1588" s="11" t="str">
        <f t="shared" si="83"/>
        <v>P0133|Apr</v>
      </c>
      <c r="D1588" s="12">
        <f>Revenue!J1589</f>
        <v>1618.0740000000001</v>
      </c>
      <c r="E1588" s="13">
        <f>_xlfn.XLOOKUP($C1588,ExpensesTbl[Key],ExpensesTbl[Total Operating Expenses])</f>
        <v>930.82000000000028</v>
      </c>
      <c r="F1588" s="13">
        <f t="shared" si="84"/>
        <v>687.25399999999979</v>
      </c>
      <c r="G1588" s="11" t="str">
        <f>_xlfn.XLOOKUP($A1588,PropertiesTbl[Property ID],PropertiesTbl[Property Name])</f>
        <v>Aspen Hollow</v>
      </c>
    </row>
    <row r="1589" spans="1:7" x14ac:dyDescent="0.25">
      <c r="A1589" s="10" t="str">
        <f>Revenue!A1590</f>
        <v>P0133</v>
      </c>
      <c r="B1589" s="10" t="str">
        <f>Revenue!B1590</f>
        <v>May</v>
      </c>
      <c r="C1589" s="11" t="str">
        <f t="shared" si="83"/>
        <v>P0133|May</v>
      </c>
      <c r="D1589" s="12">
        <f>Revenue!J1590</f>
        <v>1704.7920000000001</v>
      </c>
      <c r="E1589" s="13">
        <f>_xlfn.XLOOKUP($C1589,ExpensesTbl[Key],ExpensesTbl[Total Operating Expenses])</f>
        <v>1471.9900000000002</v>
      </c>
      <c r="F1589" s="13">
        <f t="shared" si="84"/>
        <v>232.80199999999991</v>
      </c>
      <c r="G1589" s="11" t="str">
        <f>_xlfn.XLOOKUP($A1589,PropertiesTbl[Property ID],PropertiesTbl[Property Name])</f>
        <v>Aspen Hollow</v>
      </c>
    </row>
    <row r="1590" spans="1:7" x14ac:dyDescent="0.25">
      <c r="A1590" s="10" t="str">
        <f>Revenue!A1591</f>
        <v>P0133</v>
      </c>
      <c r="B1590" s="10" t="str">
        <f>Revenue!B1591</f>
        <v>Jun</v>
      </c>
      <c r="C1590" s="11" t="str">
        <f t="shared" si="83"/>
        <v>P0133|Jun</v>
      </c>
      <c r="D1590" s="12">
        <f>Revenue!J1591</f>
        <v>2651.4344000000001</v>
      </c>
      <c r="E1590" s="13">
        <f>_xlfn.XLOOKUP($C1590,ExpensesTbl[Key],ExpensesTbl[Total Operating Expenses])</f>
        <v>1659.21</v>
      </c>
      <c r="F1590" s="13">
        <f t="shared" si="84"/>
        <v>992.22440000000006</v>
      </c>
      <c r="G1590" s="11" t="str">
        <f>_xlfn.XLOOKUP($A1590,PropertiesTbl[Property ID],PropertiesTbl[Property Name])</f>
        <v>Aspen Hollow</v>
      </c>
    </row>
    <row r="1591" spans="1:7" x14ac:dyDescent="0.25">
      <c r="A1591" s="10" t="str">
        <f>Revenue!A1592</f>
        <v>P0133</v>
      </c>
      <c r="B1591" s="10" t="str">
        <f>Revenue!B1592</f>
        <v>Jul</v>
      </c>
      <c r="C1591" s="11" t="str">
        <f t="shared" si="83"/>
        <v>P0133|Jul</v>
      </c>
      <c r="D1591" s="12">
        <f>Revenue!J1592</f>
        <v>3262.8932999999997</v>
      </c>
      <c r="E1591" s="13">
        <f>_xlfn.XLOOKUP($C1591,ExpensesTbl[Key],ExpensesTbl[Total Operating Expenses])</f>
        <v>3047.96</v>
      </c>
      <c r="F1591" s="13">
        <f t="shared" si="84"/>
        <v>214.93329999999969</v>
      </c>
      <c r="G1591" s="11" t="str">
        <f>_xlfn.XLOOKUP($A1591,PropertiesTbl[Property ID],PropertiesTbl[Property Name])</f>
        <v>Aspen Hollow</v>
      </c>
    </row>
    <row r="1592" spans="1:7" x14ac:dyDescent="0.25">
      <c r="A1592" s="10" t="str">
        <f>Revenue!A1593</f>
        <v>P0133</v>
      </c>
      <c r="B1592" s="10" t="str">
        <f>Revenue!B1593</f>
        <v>Aug</v>
      </c>
      <c r="C1592" s="11" t="str">
        <f t="shared" si="83"/>
        <v>P0133|Aug</v>
      </c>
      <c r="D1592" s="12">
        <f>Revenue!J1593</f>
        <v>3056.8653000000004</v>
      </c>
      <c r="E1592" s="13">
        <f>_xlfn.XLOOKUP($C1592,ExpensesTbl[Key],ExpensesTbl[Total Operating Expenses])</f>
        <v>2865.3100000000004</v>
      </c>
      <c r="F1592" s="13">
        <f t="shared" si="84"/>
        <v>191.55529999999999</v>
      </c>
      <c r="G1592" s="11" t="str">
        <f>_xlfn.XLOOKUP($A1592,PropertiesTbl[Property ID],PropertiesTbl[Property Name])</f>
        <v>Aspen Hollow</v>
      </c>
    </row>
    <row r="1593" spans="1:7" x14ac:dyDescent="0.25">
      <c r="A1593" s="10" t="str">
        <f>Revenue!A1594</f>
        <v>P0133</v>
      </c>
      <c r="B1593" s="10" t="str">
        <f>Revenue!B1594</f>
        <v>Sep</v>
      </c>
      <c r="C1593" s="11" t="str">
        <f t="shared" si="83"/>
        <v>P0133|Sep</v>
      </c>
      <c r="D1593" s="12">
        <f>Revenue!J1594</f>
        <v>1806.6420000000001</v>
      </c>
      <c r="E1593" s="13">
        <f>_xlfn.XLOOKUP($C1593,ExpensesTbl[Key],ExpensesTbl[Total Operating Expenses])</f>
        <v>1249.7600000000004</v>
      </c>
      <c r="F1593" s="13">
        <f t="shared" si="84"/>
        <v>556.88199999999961</v>
      </c>
      <c r="G1593" s="11" t="str">
        <f>_xlfn.XLOOKUP($A1593,PropertiesTbl[Property ID],PropertiesTbl[Property Name])</f>
        <v>Aspen Hollow</v>
      </c>
    </row>
    <row r="1594" spans="1:7" x14ac:dyDescent="0.25">
      <c r="A1594" s="10" t="str">
        <f>Revenue!A1595</f>
        <v>P0133</v>
      </c>
      <c r="B1594" s="10" t="str">
        <f>Revenue!B1595</f>
        <v>Oct</v>
      </c>
      <c r="C1594" s="11" t="str">
        <f t="shared" si="83"/>
        <v>P0133|Oct</v>
      </c>
      <c r="D1594" s="12">
        <f>Revenue!J1595</f>
        <v>2000.9136000000001</v>
      </c>
      <c r="E1594" s="13">
        <f>_xlfn.XLOOKUP($C1594,ExpensesTbl[Key],ExpensesTbl[Total Operating Expenses])</f>
        <v>1123.0300000000002</v>
      </c>
      <c r="F1594" s="13">
        <f t="shared" si="84"/>
        <v>877.88359999999989</v>
      </c>
      <c r="G1594" s="11" t="str">
        <f>_xlfn.XLOOKUP($A1594,PropertiesTbl[Property ID],PropertiesTbl[Property Name])</f>
        <v>Aspen Hollow</v>
      </c>
    </row>
    <row r="1595" spans="1:7" x14ac:dyDescent="0.25">
      <c r="A1595" s="10" t="str">
        <f>Revenue!A1596</f>
        <v>P0133</v>
      </c>
      <c r="B1595" s="10" t="str">
        <f>Revenue!B1596</f>
        <v>Nov</v>
      </c>
      <c r="C1595" s="11" t="str">
        <f t="shared" si="83"/>
        <v>P0133|Nov</v>
      </c>
      <c r="D1595" s="12">
        <f>Revenue!J1596</f>
        <v>1711.6789999999999</v>
      </c>
      <c r="E1595" s="13">
        <f>_xlfn.XLOOKUP($C1595,ExpensesTbl[Key],ExpensesTbl[Total Operating Expenses])</f>
        <v>1013.96</v>
      </c>
      <c r="F1595" s="13">
        <f t="shared" si="84"/>
        <v>697.71899999999982</v>
      </c>
      <c r="G1595" s="11" t="str">
        <f>_xlfn.XLOOKUP($A1595,PropertiesTbl[Property ID],PropertiesTbl[Property Name])</f>
        <v>Aspen Hollow</v>
      </c>
    </row>
    <row r="1596" spans="1:7" x14ac:dyDescent="0.25">
      <c r="A1596" s="10" t="str">
        <f>Revenue!A1597</f>
        <v>P0133</v>
      </c>
      <c r="B1596" s="10" t="str">
        <f>Revenue!B1597</f>
        <v>Dec</v>
      </c>
      <c r="C1596" s="11" t="str">
        <f t="shared" si="83"/>
        <v>P0133|Dec</v>
      </c>
      <c r="D1596" s="12">
        <f>Revenue!J1597</f>
        <v>7674.4776000000002</v>
      </c>
      <c r="E1596" s="13">
        <f>_xlfn.XLOOKUP($C1596,ExpensesTbl[Key],ExpensesTbl[Total Operating Expenses])</f>
        <v>1744.6500000000033</v>
      </c>
      <c r="F1596" s="13">
        <f t="shared" si="84"/>
        <v>5929.8275999999969</v>
      </c>
      <c r="G1596" s="11" t="str">
        <f>_xlfn.XLOOKUP($A1596,PropertiesTbl[Property ID],PropertiesTbl[Property Name])</f>
        <v>Aspen Hollow</v>
      </c>
    </row>
    <row r="1597" spans="1:7" x14ac:dyDescent="0.25">
      <c r="A1597" s="10" t="str">
        <f>Revenue!A1598</f>
        <v>P0133</v>
      </c>
      <c r="B1597" s="10" t="str">
        <f>Revenue!B1598</f>
        <v>Jan</v>
      </c>
      <c r="C1597" s="11" t="str">
        <f t="shared" si="83"/>
        <v>P0133|Jan</v>
      </c>
      <c r="D1597" s="12">
        <f>Revenue!J1598</f>
        <v>7057.3744999999999</v>
      </c>
      <c r="E1597" s="13">
        <f>_xlfn.XLOOKUP($C1597,ExpensesTbl[Key],ExpensesTbl[Total Operating Expenses])</f>
        <v>1837.149999999996</v>
      </c>
      <c r="F1597" s="13">
        <f t="shared" si="84"/>
        <v>5220.2245000000039</v>
      </c>
      <c r="G1597" s="11" t="str">
        <f>_xlfn.XLOOKUP($A1597,PropertiesTbl[Property ID],PropertiesTbl[Property Name])</f>
        <v>Aspen Hollow</v>
      </c>
    </row>
    <row r="1598" spans="1:7" x14ac:dyDescent="0.25">
      <c r="A1598" s="10" t="str">
        <f>Revenue!A1599</f>
        <v>P0133</v>
      </c>
      <c r="B1598" s="10" t="str">
        <f>Revenue!B1599</f>
        <v>Feb</v>
      </c>
      <c r="C1598" s="11" t="str">
        <f t="shared" si="83"/>
        <v>P0133|Feb</v>
      </c>
      <c r="D1598" s="12">
        <f>Revenue!J1599</f>
        <v>5085.7343000000001</v>
      </c>
      <c r="E1598" s="13">
        <f>_xlfn.XLOOKUP($C1598,ExpensesTbl[Key],ExpensesTbl[Total Operating Expenses])</f>
        <v>1429.0800000000006</v>
      </c>
      <c r="F1598" s="13">
        <f t="shared" si="84"/>
        <v>3656.6542999999992</v>
      </c>
      <c r="G1598" s="11" t="str">
        <f>_xlfn.XLOOKUP($A1598,PropertiesTbl[Property ID],PropertiesTbl[Property Name])</f>
        <v>Aspen Hollow</v>
      </c>
    </row>
    <row r="1599" spans="1:7" x14ac:dyDescent="0.25">
      <c r="A1599" s="10" t="str">
        <f>Revenue!A1600</f>
        <v>P0133</v>
      </c>
      <c r="B1599" s="10" t="str">
        <f>Revenue!B1600</f>
        <v>Mar</v>
      </c>
      <c r="C1599" s="11" t="str">
        <f t="shared" si="83"/>
        <v>P0133|Mar</v>
      </c>
      <c r="D1599" s="12">
        <f>Revenue!J1600</f>
        <v>4432.1579999999994</v>
      </c>
      <c r="E1599" s="13">
        <f>_xlfn.XLOOKUP($C1599,ExpensesTbl[Key],ExpensesTbl[Total Operating Expenses])</f>
        <v>1420.5700000000002</v>
      </c>
      <c r="F1599" s="13">
        <f t="shared" si="84"/>
        <v>3011.5879999999993</v>
      </c>
      <c r="G1599" s="11" t="str">
        <f>_xlfn.XLOOKUP($A1599,PropertiesTbl[Property ID],PropertiesTbl[Property Name])</f>
        <v>Aspen Hollow</v>
      </c>
    </row>
    <row r="1600" spans="1:7" x14ac:dyDescent="0.25">
      <c r="A1600" s="10" t="str">
        <f>Revenue!A1601</f>
        <v>P0134</v>
      </c>
      <c r="B1600" s="10" t="str">
        <f>Revenue!B1601</f>
        <v>Apr</v>
      </c>
      <c r="C1600" s="11" t="str">
        <f t="shared" si="83"/>
        <v>P0134|Apr</v>
      </c>
      <c r="D1600" s="12">
        <f>Revenue!J1601</f>
        <v>911.97720000000004</v>
      </c>
      <c r="E1600" s="13">
        <f>_xlfn.XLOOKUP($C1600,ExpensesTbl[Key],ExpensesTbl[Total Operating Expenses])</f>
        <v>508.61999999999966</v>
      </c>
      <c r="F1600" s="13">
        <f t="shared" si="84"/>
        <v>403.35720000000038</v>
      </c>
      <c r="G1600" s="11" t="str">
        <f>_xlfn.XLOOKUP($A1600,PropertiesTbl[Property ID],PropertiesTbl[Property Name])</f>
        <v>Bearpaw House</v>
      </c>
    </row>
    <row r="1601" spans="1:7" x14ac:dyDescent="0.25">
      <c r="A1601" s="10" t="str">
        <f>Revenue!A1602</f>
        <v>P0134</v>
      </c>
      <c r="B1601" s="10" t="str">
        <f>Revenue!B1602</f>
        <v>May</v>
      </c>
      <c r="C1601" s="11" t="str">
        <f t="shared" si="83"/>
        <v>P0134|May</v>
      </c>
      <c r="D1601" s="12">
        <f>Revenue!J1602</f>
        <v>1080.8056999999999</v>
      </c>
      <c r="E1601" s="13">
        <f>_xlfn.XLOOKUP($C1601,ExpensesTbl[Key],ExpensesTbl[Total Operating Expenses])</f>
        <v>724.57999999999993</v>
      </c>
      <c r="F1601" s="13">
        <f t="shared" si="84"/>
        <v>356.22569999999996</v>
      </c>
      <c r="G1601" s="11" t="str">
        <f>_xlfn.XLOOKUP($A1601,PropertiesTbl[Property ID],PropertiesTbl[Property Name])</f>
        <v>Bearpaw House</v>
      </c>
    </row>
    <row r="1602" spans="1:7" x14ac:dyDescent="0.25">
      <c r="A1602" s="10" t="str">
        <f>Revenue!A1603</f>
        <v>P0134</v>
      </c>
      <c r="B1602" s="10" t="str">
        <f>Revenue!B1603</f>
        <v>Jun</v>
      </c>
      <c r="C1602" s="11" t="str">
        <f t="shared" si="83"/>
        <v>P0134|Jun</v>
      </c>
      <c r="D1602" s="12">
        <f>Revenue!J1603</f>
        <v>1120.9346</v>
      </c>
      <c r="E1602" s="13">
        <f>_xlfn.XLOOKUP($C1602,ExpensesTbl[Key],ExpensesTbl[Total Operating Expenses])</f>
        <v>1064.7</v>
      </c>
      <c r="F1602" s="13">
        <f t="shared" si="84"/>
        <v>56.2346</v>
      </c>
      <c r="G1602" s="11" t="str">
        <f>_xlfn.XLOOKUP($A1602,PropertiesTbl[Property ID],PropertiesTbl[Property Name])</f>
        <v>Bearpaw House</v>
      </c>
    </row>
    <row r="1603" spans="1:7" x14ac:dyDescent="0.25">
      <c r="A1603" s="10" t="str">
        <f>Revenue!A1604</f>
        <v>P0134</v>
      </c>
      <c r="B1603" s="10" t="str">
        <f>Revenue!B1604</f>
        <v>Jul</v>
      </c>
      <c r="C1603" s="11" t="str">
        <f t="shared" si="83"/>
        <v>P0134|Jul</v>
      </c>
      <c r="D1603" s="12">
        <f>Revenue!J1604</f>
        <v>1694.72</v>
      </c>
      <c r="E1603" s="13">
        <f>_xlfn.XLOOKUP($C1603,ExpensesTbl[Key],ExpensesTbl[Total Operating Expenses])</f>
        <v>1456.65</v>
      </c>
      <c r="F1603" s="13">
        <f t="shared" si="84"/>
        <v>238.06999999999994</v>
      </c>
      <c r="G1603" s="11" t="str">
        <f>_xlfn.XLOOKUP($A1603,PropertiesTbl[Property ID],PropertiesTbl[Property Name])</f>
        <v>Bearpaw House</v>
      </c>
    </row>
    <row r="1604" spans="1:7" x14ac:dyDescent="0.25">
      <c r="A1604" s="10" t="str">
        <f>Revenue!A1605</f>
        <v>P0134</v>
      </c>
      <c r="B1604" s="10" t="str">
        <f>Revenue!B1605</f>
        <v>Aug</v>
      </c>
      <c r="C1604" s="11" t="str">
        <f t="shared" si="83"/>
        <v>P0134|Aug</v>
      </c>
      <c r="D1604" s="12">
        <f>Revenue!J1605</f>
        <v>1466.1285</v>
      </c>
      <c r="E1604" s="13">
        <f>_xlfn.XLOOKUP($C1604,ExpensesTbl[Key],ExpensesTbl[Total Operating Expenses])</f>
        <v>1288.94</v>
      </c>
      <c r="F1604" s="13">
        <f t="shared" si="84"/>
        <v>177.18849999999998</v>
      </c>
      <c r="G1604" s="11" t="str">
        <f>_xlfn.XLOOKUP($A1604,PropertiesTbl[Property ID],PropertiesTbl[Property Name])</f>
        <v>Bearpaw House</v>
      </c>
    </row>
    <row r="1605" spans="1:7" x14ac:dyDescent="0.25">
      <c r="A1605" s="10" t="str">
        <f>Revenue!A1606</f>
        <v>P0134</v>
      </c>
      <c r="B1605" s="10" t="str">
        <f>Revenue!B1606</f>
        <v>Sep</v>
      </c>
      <c r="C1605" s="11" t="str">
        <f t="shared" ref="C1605:C1668" si="85">A1605&amp;"|"&amp;B1605</f>
        <v>P0134|Sep</v>
      </c>
      <c r="D1605" s="12">
        <f>Revenue!J1606</f>
        <v>1225.2289999999998</v>
      </c>
      <c r="E1605" s="13">
        <f>_xlfn.XLOOKUP($C1605,ExpensesTbl[Key],ExpensesTbl[Total Operating Expenses])</f>
        <v>647.1800000000004</v>
      </c>
      <c r="F1605" s="13">
        <f t="shared" ref="F1605:F1668" si="86">D1605-E1605</f>
        <v>578.04899999999941</v>
      </c>
      <c r="G1605" s="11" t="str">
        <f>_xlfn.XLOOKUP($A1605,PropertiesTbl[Property ID],PropertiesTbl[Property Name])</f>
        <v>Bearpaw House</v>
      </c>
    </row>
    <row r="1606" spans="1:7" x14ac:dyDescent="0.25">
      <c r="A1606" s="10" t="str">
        <f>Revenue!A1607</f>
        <v>P0134</v>
      </c>
      <c r="B1606" s="10" t="str">
        <f>Revenue!B1607</f>
        <v>Oct</v>
      </c>
      <c r="C1606" s="11" t="str">
        <f t="shared" si="85"/>
        <v>P0134|Oct</v>
      </c>
      <c r="D1606" s="12">
        <f>Revenue!J1607</f>
        <v>984.14519999999993</v>
      </c>
      <c r="E1606" s="13">
        <f>_xlfn.XLOOKUP($C1606,ExpensesTbl[Key],ExpensesTbl[Total Operating Expenses])</f>
        <v>627.84000000000015</v>
      </c>
      <c r="F1606" s="13">
        <f t="shared" si="86"/>
        <v>356.30519999999979</v>
      </c>
      <c r="G1606" s="11" t="str">
        <f>_xlfn.XLOOKUP($A1606,PropertiesTbl[Property ID],PropertiesTbl[Property Name])</f>
        <v>Bearpaw House</v>
      </c>
    </row>
    <row r="1607" spans="1:7" x14ac:dyDescent="0.25">
      <c r="A1607" s="10" t="str">
        <f>Revenue!A1608</f>
        <v>P0134</v>
      </c>
      <c r="B1607" s="10" t="str">
        <f>Revenue!B1608</f>
        <v>Nov</v>
      </c>
      <c r="C1607" s="11" t="str">
        <f t="shared" si="85"/>
        <v>P0134|Nov</v>
      </c>
      <c r="D1607" s="12">
        <f>Revenue!J1608</f>
        <v>975.41519999999991</v>
      </c>
      <c r="E1607" s="13">
        <f>_xlfn.XLOOKUP($C1607,ExpensesTbl[Key],ExpensesTbl[Total Operating Expenses])</f>
        <v>589.73999999999944</v>
      </c>
      <c r="F1607" s="13">
        <f t="shared" si="86"/>
        <v>385.67520000000047</v>
      </c>
      <c r="G1607" s="11" t="str">
        <f>_xlfn.XLOOKUP($A1607,PropertiesTbl[Property ID],PropertiesTbl[Property Name])</f>
        <v>Bearpaw House</v>
      </c>
    </row>
    <row r="1608" spans="1:7" x14ac:dyDescent="0.25">
      <c r="A1608" s="10" t="str">
        <f>Revenue!A1609</f>
        <v>P0134</v>
      </c>
      <c r="B1608" s="10" t="str">
        <f>Revenue!B1609</f>
        <v>Dec</v>
      </c>
      <c r="C1608" s="11" t="str">
        <f t="shared" si="85"/>
        <v>P0134|Dec</v>
      </c>
      <c r="D1608" s="12">
        <f>Revenue!J1609</f>
        <v>3682.8927999999996</v>
      </c>
      <c r="E1608" s="13">
        <f>_xlfn.XLOOKUP($C1608,ExpensesTbl[Key],ExpensesTbl[Total Operating Expenses])</f>
        <v>882.08000000000027</v>
      </c>
      <c r="F1608" s="13">
        <f t="shared" si="86"/>
        <v>2800.8127999999992</v>
      </c>
      <c r="G1608" s="11" t="str">
        <f>_xlfn.XLOOKUP($A1608,PropertiesTbl[Property ID],PropertiesTbl[Property Name])</f>
        <v>Bearpaw House</v>
      </c>
    </row>
    <row r="1609" spans="1:7" x14ac:dyDescent="0.25">
      <c r="A1609" s="10" t="str">
        <f>Revenue!A1610</f>
        <v>P0134</v>
      </c>
      <c r="B1609" s="10" t="str">
        <f>Revenue!B1610</f>
        <v>Jan</v>
      </c>
      <c r="C1609" s="11" t="str">
        <f t="shared" si="85"/>
        <v>P0134|Jan</v>
      </c>
      <c r="D1609" s="12">
        <f>Revenue!J1610</f>
        <v>2997.1415999999999</v>
      </c>
      <c r="E1609" s="13">
        <f>_xlfn.XLOOKUP($C1609,ExpensesTbl[Key],ExpensesTbl[Total Operating Expenses])</f>
        <v>874.63000000000022</v>
      </c>
      <c r="F1609" s="13">
        <f t="shared" si="86"/>
        <v>2122.5115999999998</v>
      </c>
      <c r="G1609" s="11" t="str">
        <f>_xlfn.XLOOKUP($A1609,PropertiesTbl[Property ID],PropertiesTbl[Property Name])</f>
        <v>Bearpaw House</v>
      </c>
    </row>
    <row r="1610" spans="1:7" x14ac:dyDescent="0.25">
      <c r="A1610" s="10" t="str">
        <f>Revenue!A1611</f>
        <v>P0134</v>
      </c>
      <c r="B1610" s="10" t="str">
        <f>Revenue!B1611</f>
        <v>Feb</v>
      </c>
      <c r="C1610" s="11" t="str">
        <f t="shared" si="85"/>
        <v>P0134|Feb</v>
      </c>
      <c r="D1610" s="12">
        <f>Revenue!J1611</f>
        <v>2240.9379999999996</v>
      </c>
      <c r="E1610" s="13">
        <f>_xlfn.XLOOKUP($C1610,ExpensesTbl[Key],ExpensesTbl[Total Operating Expenses])</f>
        <v>783.9499999999997</v>
      </c>
      <c r="F1610" s="13">
        <f t="shared" si="86"/>
        <v>1456.9879999999998</v>
      </c>
      <c r="G1610" s="11" t="str">
        <f>_xlfn.XLOOKUP($A1610,PropertiesTbl[Property ID],PropertiesTbl[Property Name])</f>
        <v>Bearpaw House</v>
      </c>
    </row>
    <row r="1611" spans="1:7" x14ac:dyDescent="0.25">
      <c r="A1611" s="10" t="str">
        <f>Revenue!A1612</f>
        <v>P0134</v>
      </c>
      <c r="B1611" s="10" t="str">
        <f>Revenue!B1612</f>
        <v>Mar</v>
      </c>
      <c r="C1611" s="11" t="str">
        <f t="shared" si="85"/>
        <v>P0134|Mar</v>
      </c>
      <c r="D1611" s="12">
        <f>Revenue!J1612</f>
        <v>2124.3439999999996</v>
      </c>
      <c r="E1611" s="13">
        <f>_xlfn.XLOOKUP($C1611,ExpensesTbl[Key],ExpensesTbl[Total Operating Expenses])</f>
        <v>777.60000000000014</v>
      </c>
      <c r="F1611" s="13">
        <f t="shared" si="86"/>
        <v>1346.7439999999995</v>
      </c>
      <c r="G1611" s="11" t="str">
        <f>_xlfn.XLOOKUP($A1611,PropertiesTbl[Property ID],PropertiesTbl[Property Name])</f>
        <v>Bearpaw House</v>
      </c>
    </row>
    <row r="1612" spans="1:7" x14ac:dyDescent="0.25">
      <c r="A1612" s="10" t="str">
        <f>Revenue!A1613</f>
        <v>P0135</v>
      </c>
      <c r="B1612" s="10" t="str">
        <f>Revenue!B1613</f>
        <v>Apr</v>
      </c>
      <c r="C1612" s="11" t="str">
        <f t="shared" si="85"/>
        <v>P0135|Apr</v>
      </c>
      <c r="D1612" s="12">
        <f>Revenue!J1613</f>
        <v>1059.5585000000001</v>
      </c>
      <c r="E1612" s="13">
        <f>_xlfn.XLOOKUP($C1612,ExpensesTbl[Key],ExpensesTbl[Total Operating Expenses])</f>
        <v>647.67000000000019</v>
      </c>
      <c r="F1612" s="13">
        <f t="shared" si="86"/>
        <v>411.88849999999991</v>
      </c>
      <c r="G1612" s="11" t="str">
        <f>_xlfn.XLOOKUP($A1612,PropertiesTbl[Property ID],PropertiesTbl[Property Name])</f>
        <v>Bearpaw Hollow</v>
      </c>
    </row>
    <row r="1613" spans="1:7" x14ac:dyDescent="0.25">
      <c r="A1613" s="10" t="str">
        <f>Revenue!A1614</f>
        <v>P0135</v>
      </c>
      <c r="B1613" s="10" t="str">
        <f>Revenue!B1614</f>
        <v>May</v>
      </c>
      <c r="C1613" s="11" t="str">
        <f t="shared" si="85"/>
        <v>P0135|May</v>
      </c>
      <c r="D1613" s="12">
        <f>Revenue!J1614</f>
        <v>1297.8971999999999</v>
      </c>
      <c r="E1613" s="13">
        <f>_xlfn.XLOOKUP($C1613,ExpensesTbl[Key],ExpensesTbl[Total Operating Expenses])</f>
        <v>955.43999999999983</v>
      </c>
      <c r="F1613" s="13">
        <f t="shared" si="86"/>
        <v>342.45720000000006</v>
      </c>
      <c r="G1613" s="11" t="str">
        <f>_xlfn.XLOOKUP($A1613,PropertiesTbl[Property ID],PropertiesTbl[Property Name])</f>
        <v>Bearpaw Hollow</v>
      </c>
    </row>
    <row r="1614" spans="1:7" x14ac:dyDescent="0.25">
      <c r="A1614" s="10" t="str">
        <f>Revenue!A1615</f>
        <v>P0135</v>
      </c>
      <c r="B1614" s="10" t="str">
        <f>Revenue!B1615</f>
        <v>Jun</v>
      </c>
      <c r="C1614" s="11" t="str">
        <f t="shared" si="85"/>
        <v>P0135|Jun</v>
      </c>
      <c r="D1614" s="12">
        <f>Revenue!J1615</f>
        <v>1416.3438999999998</v>
      </c>
      <c r="E1614" s="13">
        <f>_xlfn.XLOOKUP($C1614,ExpensesTbl[Key],ExpensesTbl[Total Operating Expenses])</f>
        <v>1082.0399999999995</v>
      </c>
      <c r="F1614" s="13">
        <f t="shared" si="86"/>
        <v>334.30390000000034</v>
      </c>
      <c r="G1614" s="11" t="str">
        <f>_xlfn.XLOOKUP($A1614,PropertiesTbl[Property ID],PropertiesTbl[Property Name])</f>
        <v>Bearpaw Hollow</v>
      </c>
    </row>
    <row r="1615" spans="1:7" x14ac:dyDescent="0.25">
      <c r="A1615" s="10" t="str">
        <f>Revenue!A1616</f>
        <v>P0135</v>
      </c>
      <c r="B1615" s="10" t="str">
        <f>Revenue!B1616</f>
        <v>Jul</v>
      </c>
      <c r="C1615" s="11" t="str">
        <f t="shared" si="85"/>
        <v>P0135|Jul</v>
      </c>
      <c r="D1615" s="12">
        <f>Revenue!J1616</f>
        <v>2149.5370000000003</v>
      </c>
      <c r="E1615" s="13">
        <f>_xlfn.XLOOKUP($C1615,ExpensesTbl[Key],ExpensesTbl[Total Operating Expenses])</f>
        <v>2158.27</v>
      </c>
      <c r="F1615" s="13">
        <f t="shared" si="86"/>
        <v>-8.7329999999997199</v>
      </c>
      <c r="G1615" s="11" t="str">
        <f>_xlfn.XLOOKUP($A1615,PropertiesTbl[Property ID],PropertiesTbl[Property Name])</f>
        <v>Bearpaw Hollow</v>
      </c>
    </row>
    <row r="1616" spans="1:7" x14ac:dyDescent="0.25">
      <c r="A1616" s="10" t="str">
        <f>Revenue!A1617</f>
        <v>P0135</v>
      </c>
      <c r="B1616" s="10" t="str">
        <f>Revenue!B1617</f>
        <v>Aug</v>
      </c>
      <c r="C1616" s="11" t="str">
        <f t="shared" si="85"/>
        <v>P0135|Aug</v>
      </c>
      <c r="D1616" s="12">
        <f>Revenue!J1617</f>
        <v>2177.5700000000002</v>
      </c>
      <c r="E1616" s="13">
        <f>_xlfn.XLOOKUP($C1616,ExpensesTbl[Key],ExpensesTbl[Total Operating Expenses])</f>
        <v>1899.8400000000006</v>
      </c>
      <c r="F1616" s="13">
        <f t="shared" si="86"/>
        <v>277.72999999999956</v>
      </c>
      <c r="G1616" s="11" t="str">
        <f>_xlfn.XLOOKUP($A1616,PropertiesTbl[Property ID],PropertiesTbl[Property Name])</f>
        <v>Bearpaw Hollow</v>
      </c>
    </row>
    <row r="1617" spans="1:7" x14ac:dyDescent="0.25">
      <c r="A1617" s="10" t="str">
        <f>Revenue!A1618</f>
        <v>P0135</v>
      </c>
      <c r="B1617" s="10" t="str">
        <f>Revenue!B1618</f>
        <v>Sep</v>
      </c>
      <c r="C1617" s="11" t="str">
        <f t="shared" si="85"/>
        <v>P0135|Sep</v>
      </c>
      <c r="D1617" s="12">
        <f>Revenue!J1618</f>
        <v>1463.1949</v>
      </c>
      <c r="E1617" s="13">
        <f>_xlfn.XLOOKUP($C1617,ExpensesTbl[Key],ExpensesTbl[Total Operating Expenses])</f>
        <v>856.96000000000026</v>
      </c>
      <c r="F1617" s="13">
        <f t="shared" si="86"/>
        <v>606.2348999999997</v>
      </c>
      <c r="G1617" s="11" t="str">
        <f>_xlfn.XLOOKUP($A1617,PropertiesTbl[Property ID],PropertiesTbl[Property Name])</f>
        <v>Bearpaw Hollow</v>
      </c>
    </row>
    <row r="1618" spans="1:7" x14ac:dyDescent="0.25">
      <c r="A1618" s="10" t="str">
        <f>Revenue!A1619</f>
        <v>P0135</v>
      </c>
      <c r="B1618" s="10" t="str">
        <f>Revenue!B1619</f>
        <v>Oct</v>
      </c>
      <c r="C1618" s="11" t="str">
        <f t="shared" si="85"/>
        <v>P0135|Oct</v>
      </c>
      <c r="D1618" s="12">
        <f>Revenue!J1619</f>
        <v>1233.8189999999997</v>
      </c>
      <c r="E1618" s="13">
        <f>_xlfn.XLOOKUP($C1618,ExpensesTbl[Key],ExpensesTbl[Total Operating Expenses])</f>
        <v>772.71</v>
      </c>
      <c r="F1618" s="13">
        <f t="shared" si="86"/>
        <v>461.1089999999997</v>
      </c>
      <c r="G1618" s="11" t="str">
        <f>_xlfn.XLOOKUP($A1618,PropertiesTbl[Property ID],PropertiesTbl[Property Name])</f>
        <v>Bearpaw Hollow</v>
      </c>
    </row>
    <row r="1619" spans="1:7" x14ac:dyDescent="0.25">
      <c r="A1619" s="10" t="str">
        <f>Revenue!A1620</f>
        <v>P0135</v>
      </c>
      <c r="B1619" s="10" t="str">
        <f>Revenue!B1620</f>
        <v>Nov</v>
      </c>
      <c r="C1619" s="11" t="str">
        <f t="shared" si="85"/>
        <v>P0135|Nov</v>
      </c>
      <c r="D1619" s="12">
        <f>Revenue!J1620</f>
        <v>1319.5475999999999</v>
      </c>
      <c r="E1619" s="13">
        <f>_xlfn.XLOOKUP($C1619,ExpensesTbl[Key],ExpensesTbl[Total Operating Expenses])</f>
        <v>712.62</v>
      </c>
      <c r="F1619" s="13">
        <f t="shared" si="86"/>
        <v>606.92759999999987</v>
      </c>
      <c r="G1619" s="11" t="str">
        <f>_xlfn.XLOOKUP($A1619,PropertiesTbl[Property ID],PropertiesTbl[Property Name])</f>
        <v>Bearpaw Hollow</v>
      </c>
    </row>
    <row r="1620" spans="1:7" x14ac:dyDescent="0.25">
      <c r="A1620" s="10" t="str">
        <f>Revenue!A1621</f>
        <v>P0135</v>
      </c>
      <c r="B1620" s="10" t="str">
        <f>Revenue!B1621</f>
        <v>Dec</v>
      </c>
      <c r="C1620" s="11" t="str">
        <f t="shared" si="85"/>
        <v>P0135|Dec</v>
      </c>
      <c r="D1620" s="12">
        <f>Revenue!J1621</f>
        <v>4592.6736000000001</v>
      </c>
      <c r="E1620" s="13">
        <f>_xlfn.XLOOKUP($C1620,ExpensesTbl[Key],ExpensesTbl[Total Operating Expenses])</f>
        <v>1205.4799999999998</v>
      </c>
      <c r="F1620" s="13">
        <f t="shared" si="86"/>
        <v>3387.1936000000005</v>
      </c>
      <c r="G1620" s="11" t="str">
        <f>_xlfn.XLOOKUP($A1620,PropertiesTbl[Property ID],PropertiesTbl[Property Name])</f>
        <v>Bearpaw Hollow</v>
      </c>
    </row>
    <row r="1621" spans="1:7" x14ac:dyDescent="0.25">
      <c r="A1621" s="10" t="str">
        <f>Revenue!A1622</f>
        <v>P0135</v>
      </c>
      <c r="B1621" s="10" t="str">
        <f>Revenue!B1622</f>
        <v>Jan</v>
      </c>
      <c r="C1621" s="11" t="str">
        <f t="shared" si="85"/>
        <v>P0135|Jan</v>
      </c>
      <c r="D1621" s="12">
        <f>Revenue!J1622</f>
        <v>3715.5228000000002</v>
      </c>
      <c r="E1621" s="13">
        <f>_xlfn.XLOOKUP($C1621,ExpensesTbl[Key],ExpensesTbl[Total Operating Expenses])</f>
        <v>1086.6100000000001</v>
      </c>
      <c r="F1621" s="13">
        <f t="shared" si="86"/>
        <v>2628.9128000000001</v>
      </c>
      <c r="G1621" s="11" t="str">
        <f>_xlfn.XLOOKUP($A1621,PropertiesTbl[Property ID],PropertiesTbl[Property Name])</f>
        <v>Bearpaw Hollow</v>
      </c>
    </row>
    <row r="1622" spans="1:7" x14ac:dyDescent="0.25">
      <c r="A1622" s="10" t="str">
        <f>Revenue!A1623</f>
        <v>P0135</v>
      </c>
      <c r="B1622" s="10" t="str">
        <f>Revenue!B1623</f>
        <v>Feb</v>
      </c>
      <c r="C1622" s="11" t="str">
        <f t="shared" si="85"/>
        <v>P0135|Feb</v>
      </c>
      <c r="D1622" s="12">
        <f>Revenue!J1623</f>
        <v>3705.3960000000002</v>
      </c>
      <c r="E1622" s="13">
        <f>_xlfn.XLOOKUP($C1622,ExpensesTbl[Key],ExpensesTbl[Total Operating Expenses])</f>
        <v>1061.6500000000001</v>
      </c>
      <c r="F1622" s="13">
        <f t="shared" si="86"/>
        <v>2643.7460000000001</v>
      </c>
      <c r="G1622" s="11" t="str">
        <f>_xlfn.XLOOKUP($A1622,PropertiesTbl[Property ID],PropertiesTbl[Property Name])</f>
        <v>Bearpaw Hollow</v>
      </c>
    </row>
    <row r="1623" spans="1:7" x14ac:dyDescent="0.25">
      <c r="A1623" s="10" t="str">
        <f>Revenue!A1624</f>
        <v>P0135</v>
      </c>
      <c r="B1623" s="10" t="str">
        <f>Revenue!B1624</f>
        <v>Mar</v>
      </c>
      <c r="C1623" s="11" t="str">
        <f t="shared" si="85"/>
        <v>P0135|Mar</v>
      </c>
      <c r="D1623" s="12">
        <f>Revenue!J1624</f>
        <v>3123.4549999999999</v>
      </c>
      <c r="E1623" s="13">
        <f>_xlfn.XLOOKUP($C1623,ExpensesTbl[Key],ExpensesTbl[Total Operating Expenses])</f>
        <v>958.0400000000003</v>
      </c>
      <c r="F1623" s="13">
        <f t="shared" si="86"/>
        <v>2165.4149999999995</v>
      </c>
      <c r="G1623" s="11" t="str">
        <f>_xlfn.XLOOKUP($A1623,PropertiesTbl[Property ID],PropertiesTbl[Property Name])</f>
        <v>Bearpaw Hollow</v>
      </c>
    </row>
    <row r="1624" spans="1:7" x14ac:dyDescent="0.25">
      <c r="A1624" s="10" t="str">
        <f>Revenue!A1625</f>
        <v>P0136</v>
      </c>
      <c r="B1624" s="10" t="str">
        <f>Revenue!B1625</f>
        <v>Apr</v>
      </c>
      <c r="C1624" s="11" t="str">
        <f t="shared" si="85"/>
        <v>P0136|Apr</v>
      </c>
      <c r="D1624" s="12">
        <f>Revenue!J1625</f>
        <v>1461.3470000000002</v>
      </c>
      <c r="E1624" s="13">
        <f>_xlfn.XLOOKUP($C1624,ExpensesTbl[Key],ExpensesTbl[Total Operating Expenses])</f>
        <v>780.81999999999971</v>
      </c>
      <c r="F1624" s="13">
        <f t="shared" si="86"/>
        <v>680.5270000000005</v>
      </c>
      <c r="G1624" s="11" t="str">
        <f>_xlfn.XLOOKUP($A1624,PropertiesTbl[Property ID],PropertiesTbl[Property Name])</f>
        <v>Highland Point</v>
      </c>
    </row>
    <row r="1625" spans="1:7" x14ac:dyDescent="0.25">
      <c r="A1625" s="10" t="str">
        <f>Revenue!A1626</f>
        <v>P0136</v>
      </c>
      <c r="B1625" s="10" t="str">
        <f>Revenue!B1626</f>
        <v>May</v>
      </c>
      <c r="C1625" s="11" t="str">
        <f t="shared" si="85"/>
        <v>P0136|May</v>
      </c>
      <c r="D1625" s="12">
        <f>Revenue!J1626</f>
        <v>1581.8986</v>
      </c>
      <c r="E1625" s="13">
        <f>_xlfn.XLOOKUP($C1625,ExpensesTbl[Key],ExpensesTbl[Total Operating Expenses])</f>
        <v>1204.8299999999997</v>
      </c>
      <c r="F1625" s="13">
        <f t="shared" si="86"/>
        <v>377.06860000000029</v>
      </c>
      <c r="G1625" s="11" t="str">
        <f>_xlfn.XLOOKUP($A1625,PropertiesTbl[Property ID],PropertiesTbl[Property Name])</f>
        <v>Highland Point</v>
      </c>
    </row>
    <row r="1626" spans="1:7" x14ac:dyDescent="0.25">
      <c r="A1626" s="10" t="str">
        <f>Revenue!A1627</f>
        <v>P0136</v>
      </c>
      <c r="B1626" s="10" t="str">
        <f>Revenue!B1627</f>
        <v>Jun</v>
      </c>
      <c r="C1626" s="11" t="str">
        <f t="shared" si="85"/>
        <v>P0136|Jun</v>
      </c>
      <c r="D1626" s="12">
        <f>Revenue!J1627</f>
        <v>1817.6279999999999</v>
      </c>
      <c r="E1626" s="13">
        <f>_xlfn.XLOOKUP($C1626,ExpensesTbl[Key],ExpensesTbl[Total Operating Expenses])</f>
        <v>1497.2800000000002</v>
      </c>
      <c r="F1626" s="13">
        <f t="shared" si="86"/>
        <v>320.34799999999973</v>
      </c>
      <c r="G1626" s="11" t="str">
        <f>_xlfn.XLOOKUP($A1626,PropertiesTbl[Property ID],PropertiesTbl[Property Name])</f>
        <v>Highland Point</v>
      </c>
    </row>
    <row r="1627" spans="1:7" x14ac:dyDescent="0.25">
      <c r="A1627" s="10" t="str">
        <f>Revenue!A1628</f>
        <v>P0136</v>
      </c>
      <c r="B1627" s="10" t="str">
        <f>Revenue!B1628</f>
        <v>Jul</v>
      </c>
      <c r="C1627" s="11" t="str">
        <f t="shared" si="85"/>
        <v>P0136|Jul</v>
      </c>
      <c r="D1627" s="12">
        <f>Revenue!J1628</f>
        <v>2499.0336000000002</v>
      </c>
      <c r="E1627" s="13">
        <f>_xlfn.XLOOKUP($C1627,ExpensesTbl[Key],ExpensesTbl[Total Operating Expenses])</f>
        <v>2464.7200000000003</v>
      </c>
      <c r="F1627" s="13">
        <f t="shared" si="86"/>
        <v>34.313599999999951</v>
      </c>
      <c r="G1627" s="11" t="str">
        <f>_xlfn.XLOOKUP($A1627,PropertiesTbl[Property ID],PropertiesTbl[Property Name])</f>
        <v>Highland Point</v>
      </c>
    </row>
    <row r="1628" spans="1:7" x14ac:dyDescent="0.25">
      <c r="A1628" s="10" t="str">
        <f>Revenue!A1629</f>
        <v>P0136</v>
      </c>
      <c r="B1628" s="10" t="str">
        <f>Revenue!B1629</f>
        <v>Aug</v>
      </c>
      <c r="C1628" s="11" t="str">
        <f t="shared" si="85"/>
        <v>P0136|Aug</v>
      </c>
      <c r="D1628" s="12">
        <f>Revenue!J1629</f>
        <v>2291.5311999999999</v>
      </c>
      <c r="E1628" s="13">
        <f>_xlfn.XLOOKUP($C1628,ExpensesTbl[Key],ExpensesTbl[Total Operating Expenses])</f>
        <v>2343.17</v>
      </c>
      <c r="F1628" s="13">
        <f t="shared" si="86"/>
        <v>-51.638800000000174</v>
      </c>
      <c r="G1628" s="11" t="str">
        <f>_xlfn.XLOOKUP($A1628,PropertiesTbl[Property ID],PropertiesTbl[Property Name])</f>
        <v>Highland Point</v>
      </c>
    </row>
    <row r="1629" spans="1:7" x14ac:dyDescent="0.25">
      <c r="A1629" s="10" t="str">
        <f>Revenue!A1630</f>
        <v>P0136</v>
      </c>
      <c r="B1629" s="10" t="str">
        <f>Revenue!B1630</f>
        <v>Sep</v>
      </c>
      <c r="C1629" s="11" t="str">
        <f t="shared" si="85"/>
        <v>P0136|Sep</v>
      </c>
      <c r="D1629" s="12">
        <f>Revenue!J1630</f>
        <v>1633.9875999999999</v>
      </c>
      <c r="E1629" s="13">
        <f>_xlfn.XLOOKUP($C1629,ExpensesTbl[Key],ExpensesTbl[Total Operating Expenses])</f>
        <v>1034.4400000000005</v>
      </c>
      <c r="F1629" s="13">
        <f t="shared" si="86"/>
        <v>599.54759999999942</v>
      </c>
      <c r="G1629" s="11" t="str">
        <f>_xlfn.XLOOKUP($A1629,PropertiesTbl[Property ID],PropertiesTbl[Property Name])</f>
        <v>Highland Point</v>
      </c>
    </row>
    <row r="1630" spans="1:7" x14ac:dyDescent="0.25">
      <c r="A1630" s="10" t="str">
        <f>Revenue!A1631</f>
        <v>P0136</v>
      </c>
      <c r="B1630" s="10" t="str">
        <f>Revenue!B1631</f>
        <v>Oct</v>
      </c>
      <c r="C1630" s="11" t="str">
        <f t="shared" si="85"/>
        <v>P0136|Oct</v>
      </c>
      <c r="D1630" s="12">
        <f>Revenue!J1631</f>
        <v>1429.9190000000001</v>
      </c>
      <c r="E1630" s="13">
        <f>_xlfn.XLOOKUP($C1630,ExpensesTbl[Key],ExpensesTbl[Total Operating Expenses])</f>
        <v>940.18999999999983</v>
      </c>
      <c r="F1630" s="13">
        <f t="shared" si="86"/>
        <v>489.72900000000027</v>
      </c>
      <c r="G1630" s="11" t="str">
        <f>_xlfn.XLOOKUP($A1630,PropertiesTbl[Property ID],PropertiesTbl[Property Name])</f>
        <v>Highland Point</v>
      </c>
    </row>
    <row r="1631" spans="1:7" x14ac:dyDescent="0.25">
      <c r="A1631" s="10" t="str">
        <f>Revenue!A1632</f>
        <v>P0136</v>
      </c>
      <c r="B1631" s="10" t="str">
        <f>Revenue!B1632</f>
        <v>Nov</v>
      </c>
      <c r="C1631" s="11" t="str">
        <f t="shared" si="85"/>
        <v>P0136|Nov</v>
      </c>
      <c r="D1631" s="12">
        <f>Revenue!J1632</f>
        <v>1721.7531999999999</v>
      </c>
      <c r="E1631" s="13">
        <f>_xlfn.XLOOKUP($C1631,ExpensesTbl[Key],ExpensesTbl[Total Operating Expenses])</f>
        <v>840.81000000000006</v>
      </c>
      <c r="F1631" s="13">
        <f t="shared" si="86"/>
        <v>880.94319999999982</v>
      </c>
      <c r="G1631" s="11" t="str">
        <f>_xlfn.XLOOKUP($A1631,PropertiesTbl[Property ID],PropertiesTbl[Property Name])</f>
        <v>Highland Point</v>
      </c>
    </row>
    <row r="1632" spans="1:7" x14ac:dyDescent="0.25">
      <c r="A1632" s="10" t="str">
        <f>Revenue!A1633</f>
        <v>P0136</v>
      </c>
      <c r="B1632" s="10" t="str">
        <f>Revenue!B1633</f>
        <v>Dec</v>
      </c>
      <c r="C1632" s="11" t="str">
        <f t="shared" si="85"/>
        <v>P0136|Dec</v>
      </c>
      <c r="D1632" s="12">
        <f>Revenue!J1633</f>
        <v>5889.0526</v>
      </c>
      <c r="E1632" s="13">
        <f>_xlfn.XLOOKUP($C1632,ExpensesTbl[Key],ExpensesTbl[Total Operating Expenses])</f>
        <v>1317.5500000000004</v>
      </c>
      <c r="F1632" s="13">
        <f t="shared" si="86"/>
        <v>4571.5025999999998</v>
      </c>
      <c r="G1632" s="11" t="str">
        <f>_xlfn.XLOOKUP($A1632,PropertiesTbl[Property ID],PropertiesTbl[Property Name])</f>
        <v>Highland Point</v>
      </c>
    </row>
    <row r="1633" spans="1:7" x14ac:dyDescent="0.25">
      <c r="A1633" s="10" t="str">
        <f>Revenue!A1634</f>
        <v>P0136</v>
      </c>
      <c r="B1633" s="10" t="str">
        <f>Revenue!B1634</f>
        <v>Jan</v>
      </c>
      <c r="C1633" s="11" t="str">
        <f t="shared" si="85"/>
        <v>P0136|Jan</v>
      </c>
      <c r="D1633" s="12">
        <f>Revenue!J1634</f>
        <v>5039.2743999999993</v>
      </c>
      <c r="E1633" s="13">
        <f>_xlfn.XLOOKUP($C1633,ExpensesTbl[Key],ExpensesTbl[Total Operating Expenses])</f>
        <v>1310.58</v>
      </c>
      <c r="F1633" s="13">
        <f t="shared" si="86"/>
        <v>3728.6943999999994</v>
      </c>
      <c r="G1633" s="11" t="str">
        <f>_xlfn.XLOOKUP($A1633,PropertiesTbl[Property ID],PropertiesTbl[Property Name])</f>
        <v>Highland Point</v>
      </c>
    </row>
    <row r="1634" spans="1:7" x14ac:dyDescent="0.25">
      <c r="A1634" s="10" t="str">
        <f>Revenue!A1635</f>
        <v>P0136</v>
      </c>
      <c r="B1634" s="10" t="str">
        <f>Revenue!B1635</f>
        <v>Feb</v>
      </c>
      <c r="C1634" s="11" t="str">
        <f t="shared" si="85"/>
        <v>P0136|Feb</v>
      </c>
      <c r="D1634" s="12">
        <f>Revenue!J1635</f>
        <v>3713.0888</v>
      </c>
      <c r="E1634" s="13">
        <f>_xlfn.XLOOKUP($C1634,ExpensesTbl[Key],ExpensesTbl[Total Operating Expenses])</f>
        <v>1184.1099999999994</v>
      </c>
      <c r="F1634" s="13">
        <f t="shared" si="86"/>
        <v>2528.9788000000008</v>
      </c>
      <c r="G1634" s="11" t="str">
        <f>_xlfn.XLOOKUP($A1634,PropertiesTbl[Property ID],PropertiesTbl[Property Name])</f>
        <v>Highland Point</v>
      </c>
    </row>
    <row r="1635" spans="1:7" x14ac:dyDescent="0.25">
      <c r="A1635" s="10" t="str">
        <f>Revenue!A1636</f>
        <v>P0136</v>
      </c>
      <c r="B1635" s="10" t="str">
        <f>Revenue!B1636</f>
        <v>Mar</v>
      </c>
      <c r="C1635" s="11" t="str">
        <f t="shared" si="85"/>
        <v>P0136|Mar</v>
      </c>
      <c r="D1635" s="12">
        <f>Revenue!J1636</f>
        <v>3252.57</v>
      </c>
      <c r="E1635" s="13">
        <f>_xlfn.XLOOKUP($C1635,ExpensesTbl[Key],ExpensesTbl[Total Operating Expenses])</f>
        <v>1048.9999999999995</v>
      </c>
      <c r="F1635" s="13">
        <f t="shared" si="86"/>
        <v>2203.5700000000006</v>
      </c>
      <c r="G1635" s="11" t="str">
        <f>_xlfn.XLOOKUP($A1635,PropertiesTbl[Property ID],PropertiesTbl[Property Name])</f>
        <v>Highland Point</v>
      </c>
    </row>
    <row r="1636" spans="1:7" x14ac:dyDescent="0.25">
      <c r="A1636" s="10" t="str">
        <f>Revenue!A1637</f>
        <v>P0137</v>
      </c>
      <c r="B1636" s="10" t="str">
        <f>Revenue!B1637</f>
        <v>Apr</v>
      </c>
      <c r="C1636" s="11" t="str">
        <f t="shared" si="85"/>
        <v>P0137|Apr</v>
      </c>
      <c r="D1636" s="12">
        <f>Revenue!J1637</f>
        <v>1813.9752000000001</v>
      </c>
      <c r="E1636" s="13">
        <f>_xlfn.XLOOKUP($C1636,ExpensesTbl[Key],ExpensesTbl[Total Operating Expenses])</f>
        <v>913.50999999999976</v>
      </c>
      <c r="F1636" s="13">
        <f t="shared" si="86"/>
        <v>900.46520000000032</v>
      </c>
      <c r="G1636" s="11" t="str">
        <f>_xlfn.XLOOKUP($A1636,PropertiesTbl[Property ID],PropertiesTbl[Property Name])</f>
        <v>Cinder Retreat</v>
      </c>
    </row>
    <row r="1637" spans="1:7" x14ac:dyDescent="0.25">
      <c r="A1637" s="10" t="str">
        <f>Revenue!A1638</f>
        <v>P0137</v>
      </c>
      <c r="B1637" s="10" t="str">
        <f>Revenue!B1638</f>
        <v>May</v>
      </c>
      <c r="C1637" s="11" t="str">
        <f t="shared" si="85"/>
        <v>P0137|May</v>
      </c>
      <c r="D1637" s="12">
        <f>Revenue!J1638</f>
        <v>2695.7330999999999</v>
      </c>
      <c r="E1637" s="13">
        <f>_xlfn.XLOOKUP($C1637,ExpensesTbl[Key],ExpensesTbl[Total Operating Expenses])</f>
        <v>1609.93</v>
      </c>
      <c r="F1637" s="13">
        <f t="shared" si="86"/>
        <v>1085.8030999999999</v>
      </c>
      <c r="G1637" s="11" t="str">
        <f>_xlfn.XLOOKUP($A1637,PropertiesTbl[Property ID],PropertiesTbl[Property Name])</f>
        <v>Cinder Retreat</v>
      </c>
    </row>
    <row r="1638" spans="1:7" x14ac:dyDescent="0.25">
      <c r="A1638" s="10" t="str">
        <f>Revenue!A1639</f>
        <v>P0137</v>
      </c>
      <c r="B1638" s="10" t="str">
        <f>Revenue!B1639</f>
        <v>Jun</v>
      </c>
      <c r="C1638" s="11" t="str">
        <f t="shared" si="85"/>
        <v>P0137|Jun</v>
      </c>
      <c r="D1638" s="12">
        <f>Revenue!J1639</f>
        <v>3196.2240000000002</v>
      </c>
      <c r="E1638" s="13">
        <f>_xlfn.XLOOKUP($C1638,ExpensesTbl[Key],ExpensesTbl[Total Operating Expenses])</f>
        <v>1783.4199999999996</v>
      </c>
      <c r="F1638" s="13">
        <f t="shared" si="86"/>
        <v>1412.8040000000005</v>
      </c>
      <c r="G1638" s="11" t="str">
        <f>_xlfn.XLOOKUP($A1638,PropertiesTbl[Property ID],PropertiesTbl[Property Name])</f>
        <v>Cinder Retreat</v>
      </c>
    </row>
    <row r="1639" spans="1:7" x14ac:dyDescent="0.25">
      <c r="A1639" s="10" t="str">
        <f>Revenue!A1640</f>
        <v>P0137</v>
      </c>
      <c r="B1639" s="10" t="str">
        <f>Revenue!B1640</f>
        <v>Jul</v>
      </c>
      <c r="C1639" s="11" t="str">
        <f t="shared" si="85"/>
        <v>P0137|Jul</v>
      </c>
      <c r="D1639" s="12">
        <f>Revenue!J1640</f>
        <v>4457.7478000000001</v>
      </c>
      <c r="E1639" s="13">
        <f>_xlfn.XLOOKUP($C1639,ExpensesTbl[Key],ExpensesTbl[Total Operating Expenses])</f>
        <v>3215.1699999999996</v>
      </c>
      <c r="F1639" s="13">
        <f t="shared" si="86"/>
        <v>1242.5778000000005</v>
      </c>
      <c r="G1639" s="11" t="str">
        <f>_xlfn.XLOOKUP($A1639,PropertiesTbl[Property ID],PropertiesTbl[Property Name])</f>
        <v>Cinder Retreat</v>
      </c>
    </row>
    <row r="1640" spans="1:7" x14ac:dyDescent="0.25">
      <c r="A1640" s="10" t="str">
        <f>Revenue!A1641</f>
        <v>P0137</v>
      </c>
      <c r="B1640" s="10" t="str">
        <f>Revenue!B1641</f>
        <v>Aug</v>
      </c>
      <c r="C1640" s="11" t="str">
        <f t="shared" si="85"/>
        <v>P0137|Aug</v>
      </c>
      <c r="D1640" s="12">
        <f>Revenue!J1641</f>
        <v>3653.7439000000004</v>
      </c>
      <c r="E1640" s="13">
        <f>_xlfn.XLOOKUP($C1640,ExpensesTbl[Key],ExpensesTbl[Total Operating Expenses])</f>
        <v>3013.16</v>
      </c>
      <c r="F1640" s="13">
        <f t="shared" si="86"/>
        <v>640.58390000000054</v>
      </c>
      <c r="G1640" s="11" t="str">
        <f>_xlfn.XLOOKUP($A1640,PropertiesTbl[Property ID],PropertiesTbl[Property Name])</f>
        <v>Cinder Retreat</v>
      </c>
    </row>
    <row r="1641" spans="1:7" x14ac:dyDescent="0.25">
      <c r="A1641" s="10" t="str">
        <f>Revenue!A1642</f>
        <v>P0137</v>
      </c>
      <c r="B1641" s="10" t="str">
        <f>Revenue!B1642</f>
        <v>Sep</v>
      </c>
      <c r="C1641" s="11" t="str">
        <f t="shared" si="85"/>
        <v>P0137|Sep</v>
      </c>
      <c r="D1641" s="12">
        <f>Revenue!J1642</f>
        <v>2177.6864</v>
      </c>
      <c r="E1641" s="13">
        <f>_xlfn.XLOOKUP($C1641,ExpensesTbl[Key],ExpensesTbl[Total Operating Expenses])</f>
        <v>1239.0099999999995</v>
      </c>
      <c r="F1641" s="13">
        <f t="shared" si="86"/>
        <v>938.67640000000051</v>
      </c>
      <c r="G1641" s="11" t="str">
        <f>_xlfn.XLOOKUP($A1641,PropertiesTbl[Property ID],PropertiesTbl[Property Name])</f>
        <v>Cinder Retreat</v>
      </c>
    </row>
    <row r="1642" spans="1:7" x14ac:dyDescent="0.25">
      <c r="A1642" s="10" t="str">
        <f>Revenue!A1643</f>
        <v>P0137</v>
      </c>
      <c r="B1642" s="10" t="str">
        <f>Revenue!B1643</f>
        <v>Oct</v>
      </c>
      <c r="C1642" s="11" t="str">
        <f t="shared" si="85"/>
        <v>P0137|Oct</v>
      </c>
      <c r="D1642" s="12">
        <f>Revenue!J1643</f>
        <v>2568.44</v>
      </c>
      <c r="E1642" s="13">
        <f>_xlfn.XLOOKUP($C1642,ExpensesTbl[Key],ExpensesTbl[Total Operating Expenses])</f>
        <v>1288.4399999999998</v>
      </c>
      <c r="F1642" s="13">
        <f t="shared" si="86"/>
        <v>1280.0000000000002</v>
      </c>
      <c r="G1642" s="11" t="str">
        <f>_xlfn.XLOOKUP($A1642,PropertiesTbl[Property ID],PropertiesTbl[Property Name])</f>
        <v>Cinder Retreat</v>
      </c>
    </row>
    <row r="1643" spans="1:7" x14ac:dyDescent="0.25">
      <c r="A1643" s="10" t="str">
        <f>Revenue!A1644</f>
        <v>P0137</v>
      </c>
      <c r="B1643" s="10" t="str">
        <f>Revenue!B1644</f>
        <v>Nov</v>
      </c>
      <c r="C1643" s="11" t="str">
        <f t="shared" si="85"/>
        <v>P0137|Nov</v>
      </c>
      <c r="D1643" s="12">
        <f>Revenue!J1644</f>
        <v>2574.8031999999998</v>
      </c>
      <c r="E1643" s="13">
        <f>_xlfn.XLOOKUP($C1643,ExpensesTbl[Key],ExpensesTbl[Total Operating Expenses])</f>
        <v>1188.6899999999998</v>
      </c>
      <c r="F1643" s="13">
        <f t="shared" si="86"/>
        <v>1386.1132</v>
      </c>
      <c r="G1643" s="11" t="str">
        <f>_xlfn.XLOOKUP($A1643,PropertiesTbl[Property ID],PropertiesTbl[Property Name])</f>
        <v>Cinder Retreat</v>
      </c>
    </row>
    <row r="1644" spans="1:7" x14ac:dyDescent="0.25">
      <c r="A1644" s="10" t="str">
        <f>Revenue!A1645</f>
        <v>P0137</v>
      </c>
      <c r="B1644" s="10" t="str">
        <f>Revenue!B1645</f>
        <v>Dec</v>
      </c>
      <c r="C1644" s="11" t="str">
        <f t="shared" si="85"/>
        <v>P0137|Dec</v>
      </c>
      <c r="D1644" s="12">
        <f>Revenue!J1645</f>
        <v>8089.8509999999997</v>
      </c>
      <c r="E1644" s="13">
        <f>_xlfn.XLOOKUP($C1644,ExpensesTbl[Key],ExpensesTbl[Total Operating Expenses])</f>
        <v>1731.0900000000017</v>
      </c>
      <c r="F1644" s="13">
        <f t="shared" si="86"/>
        <v>6358.7609999999977</v>
      </c>
      <c r="G1644" s="11" t="str">
        <f>_xlfn.XLOOKUP($A1644,PropertiesTbl[Property ID],PropertiesTbl[Property Name])</f>
        <v>Cinder Retreat</v>
      </c>
    </row>
    <row r="1645" spans="1:7" x14ac:dyDescent="0.25">
      <c r="A1645" s="10" t="str">
        <f>Revenue!A1646</f>
        <v>P0137</v>
      </c>
      <c r="B1645" s="10" t="str">
        <f>Revenue!B1646</f>
        <v>Jan</v>
      </c>
      <c r="C1645" s="11" t="str">
        <f t="shared" si="85"/>
        <v>P0137|Jan</v>
      </c>
      <c r="D1645" s="12">
        <f>Revenue!J1646</f>
        <v>7370.2079999999996</v>
      </c>
      <c r="E1645" s="13">
        <f>_xlfn.XLOOKUP($C1645,ExpensesTbl[Key],ExpensesTbl[Total Operating Expenses])</f>
        <v>1712.3900000000012</v>
      </c>
      <c r="F1645" s="13">
        <f t="shared" si="86"/>
        <v>5657.8179999999984</v>
      </c>
      <c r="G1645" s="11" t="str">
        <f>_xlfn.XLOOKUP($A1645,PropertiesTbl[Property ID],PropertiesTbl[Property Name])</f>
        <v>Cinder Retreat</v>
      </c>
    </row>
    <row r="1646" spans="1:7" x14ac:dyDescent="0.25">
      <c r="A1646" s="10" t="str">
        <f>Revenue!A1647</f>
        <v>P0137</v>
      </c>
      <c r="B1646" s="10" t="str">
        <f>Revenue!B1647</f>
        <v>Feb</v>
      </c>
      <c r="C1646" s="11" t="str">
        <f t="shared" si="85"/>
        <v>P0137|Feb</v>
      </c>
      <c r="D1646" s="12">
        <f>Revenue!J1647</f>
        <v>6563.1109999999999</v>
      </c>
      <c r="E1646" s="13">
        <f>_xlfn.XLOOKUP($C1646,ExpensesTbl[Key],ExpensesTbl[Total Operating Expenses])</f>
        <v>1592.5300000000038</v>
      </c>
      <c r="F1646" s="13">
        <f t="shared" si="86"/>
        <v>4970.5809999999965</v>
      </c>
      <c r="G1646" s="11" t="str">
        <f>_xlfn.XLOOKUP($A1646,PropertiesTbl[Property ID],PropertiesTbl[Property Name])</f>
        <v>Cinder Retreat</v>
      </c>
    </row>
    <row r="1647" spans="1:7" x14ac:dyDescent="0.25">
      <c r="A1647" s="10" t="str">
        <f>Revenue!A1648</f>
        <v>P0137</v>
      </c>
      <c r="B1647" s="10" t="str">
        <f>Revenue!B1648</f>
        <v>Mar</v>
      </c>
      <c r="C1647" s="11" t="str">
        <f t="shared" si="85"/>
        <v>P0137|Mar</v>
      </c>
      <c r="D1647" s="12">
        <f>Revenue!J1648</f>
        <v>5413.1772000000001</v>
      </c>
      <c r="E1647" s="13">
        <f>_xlfn.XLOOKUP($C1647,ExpensesTbl[Key],ExpensesTbl[Total Operating Expenses])</f>
        <v>1417.1000000000001</v>
      </c>
      <c r="F1647" s="13">
        <f t="shared" si="86"/>
        <v>3996.0771999999997</v>
      </c>
      <c r="G1647" s="11" t="str">
        <f>_xlfn.XLOOKUP($A1647,PropertiesTbl[Property ID],PropertiesTbl[Property Name])</f>
        <v>Cinder Retreat</v>
      </c>
    </row>
    <row r="1648" spans="1:7" x14ac:dyDescent="0.25">
      <c r="A1648" s="10" t="str">
        <f>Revenue!A1649</f>
        <v>P0138</v>
      </c>
      <c r="B1648" s="10" t="str">
        <f>Revenue!B1649</f>
        <v>Apr</v>
      </c>
      <c r="C1648" s="11" t="str">
        <f t="shared" si="85"/>
        <v>P0138|Apr</v>
      </c>
      <c r="D1648" s="12">
        <f>Revenue!J1649</f>
        <v>725.04849999999999</v>
      </c>
      <c r="E1648" s="13">
        <f>_xlfn.XLOOKUP($C1648,ExpensesTbl[Key],ExpensesTbl[Total Operating Expenses])</f>
        <v>533.28000000000043</v>
      </c>
      <c r="F1648" s="13">
        <f t="shared" si="86"/>
        <v>191.76849999999956</v>
      </c>
      <c r="G1648" s="11" t="str">
        <f>_xlfn.XLOOKUP($A1648,PropertiesTbl[Property ID],PropertiesTbl[Property Name])</f>
        <v>Copper Cabin</v>
      </c>
    </row>
    <row r="1649" spans="1:7" x14ac:dyDescent="0.25">
      <c r="A1649" s="10" t="str">
        <f>Revenue!A1650</f>
        <v>P0138</v>
      </c>
      <c r="B1649" s="10" t="str">
        <f>Revenue!B1650</f>
        <v>May</v>
      </c>
      <c r="C1649" s="11" t="str">
        <f t="shared" si="85"/>
        <v>P0138|May</v>
      </c>
      <c r="D1649" s="12">
        <f>Revenue!J1650</f>
        <v>948.87600000000009</v>
      </c>
      <c r="E1649" s="13">
        <f>_xlfn.XLOOKUP($C1649,ExpensesTbl[Key],ExpensesTbl[Total Operating Expenses])</f>
        <v>741.66999999999962</v>
      </c>
      <c r="F1649" s="13">
        <f t="shared" si="86"/>
        <v>207.20600000000047</v>
      </c>
      <c r="G1649" s="11" t="str">
        <f>_xlfn.XLOOKUP($A1649,PropertiesTbl[Property ID],PropertiesTbl[Property Name])</f>
        <v>Copper Cabin</v>
      </c>
    </row>
    <row r="1650" spans="1:7" x14ac:dyDescent="0.25">
      <c r="A1650" s="10" t="str">
        <f>Revenue!A1651</f>
        <v>P0138</v>
      </c>
      <c r="B1650" s="10" t="str">
        <f>Revenue!B1651</f>
        <v>Jun</v>
      </c>
      <c r="C1650" s="11" t="str">
        <f t="shared" si="85"/>
        <v>P0138|Jun</v>
      </c>
      <c r="D1650" s="12">
        <f>Revenue!J1651</f>
        <v>1004.2144999999999</v>
      </c>
      <c r="E1650" s="13">
        <f>_xlfn.XLOOKUP($C1650,ExpensesTbl[Key],ExpensesTbl[Total Operating Expenses])</f>
        <v>800.18999999999971</v>
      </c>
      <c r="F1650" s="13">
        <f t="shared" si="86"/>
        <v>204.02450000000022</v>
      </c>
      <c r="G1650" s="11" t="str">
        <f>_xlfn.XLOOKUP($A1650,PropertiesTbl[Property ID],PropertiesTbl[Property Name])</f>
        <v>Copper Cabin</v>
      </c>
    </row>
    <row r="1651" spans="1:7" x14ac:dyDescent="0.25">
      <c r="A1651" s="10" t="str">
        <f>Revenue!A1652</f>
        <v>P0138</v>
      </c>
      <c r="B1651" s="10" t="str">
        <f>Revenue!B1652</f>
        <v>Jul</v>
      </c>
      <c r="C1651" s="11" t="str">
        <f t="shared" si="85"/>
        <v>P0138|Jul</v>
      </c>
      <c r="D1651" s="12">
        <f>Revenue!J1652</f>
        <v>1648.7420000000002</v>
      </c>
      <c r="E1651" s="13">
        <f>_xlfn.XLOOKUP($C1651,ExpensesTbl[Key],ExpensesTbl[Total Operating Expenses])</f>
        <v>1456.6200000000003</v>
      </c>
      <c r="F1651" s="13">
        <f t="shared" si="86"/>
        <v>192.12199999999984</v>
      </c>
      <c r="G1651" s="11" t="str">
        <f>_xlfn.XLOOKUP($A1651,PropertiesTbl[Property ID],PropertiesTbl[Property Name])</f>
        <v>Copper Cabin</v>
      </c>
    </row>
    <row r="1652" spans="1:7" x14ac:dyDescent="0.25">
      <c r="A1652" s="10" t="str">
        <f>Revenue!A1653</f>
        <v>P0138</v>
      </c>
      <c r="B1652" s="10" t="str">
        <f>Revenue!B1653</f>
        <v>Aug</v>
      </c>
      <c r="C1652" s="11" t="str">
        <f t="shared" si="85"/>
        <v>P0138|Aug</v>
      </c>
      <c r="D1652" s="12">
        <f>Revenue!J1653</f>
        <v>1310.0360999999998</v>
      </c>
      <c r="E1652" s="13">
        <f>_xlfn.XLOOKUP($C1652,ExpensesTbl[Key],ExpensesTbl[Total Operating Expenses])</f>
        <v>1278.6000000000001</v>
      </c>
      <c r="F1652" s="13">
        <f t="shared" si="86"/>
        <v>31.436099999999669</v>
      </c>
      <c r="G1652" s="11" t="str">
        <f>_xlfn.XLOOKUP($A1652,PropertiesTbl[Property ID],PropertiesTbl[Property Name])</f>
        <v>Copper Cabin</v>
      </c>
    </row>
    <row r="1653" spans="1:7" x14ac:dyDescent="0.25">
      <c r="A1653" s="10" t="str">
        <f>Revenue!A1654</f>
        <v>P0138</v>
      </c>
      <c r="B1653" s="10" t="str">
        <f>Revenue!B1654</f>
        <v>Sep</v>
      </c>
      <c r="C1653" s="11" t="str">
        <f t="shared" si="85"/>
        <v>P0138|Sep</v>
      </c>
      <c r="D1653" s="12">
        <f>Revenue!J1654</f>
        <v>860.76120000000003</v>
      </c>
      <c r="E1653" s="13">
        <f>_xlfn.XLOOKUP($C1653,ExpensesTbl[Key],ExpensesTbl[Total Operating Expenses])</f>
        <v>647.25999999999988</v>
      </c>
      <c r="F1653" s="13">
        <f t="shared" si="86"/>
        <v>213.50120000000015</v>
      </c>
      <c r="G1653" s="11" t="str">
        <f>_xlfn.XLOOKUP($A1653,PropertiesTbl[Property ID],PropertiesTbl[Property Name])</f>
        <v>Copper Cabin</v>
      </c>
    </row>
    <row r="1654" spans="1:7" x14ac:dyDescent="0.25">
      <c r="A1654" s="10" t="str">
        <f>Revenue!A1655</f>
        <v>P0138</v>
      </c>
      <c r="B1654" s="10" t="str">
        <f>Revenue!B1655</f>
        <v>Oct</v>
      </c>
      <c r="C1654" s="11" t="str">
        <f t="shared" si="85"/>
        <v>P0138|Oct</v>
      </c>
      <c r="D1654" s="12">
        <f>Revenue!J1655</f>
        <v>869.72400000000005</v>
      </c>
      <c r="E1654" s="13">
        <f>_xlfn.XLOOKUP($C1654,ExpensesTbl[Key],ExpensesTbl[Total Operating Expenses])</f>
        <v>623.95000000000005</v>
      </c>
      <c r="F1654" s="13">
        <f t="shared" si="86"/>
        <v>245.774</v>
      </c>
      <c r="G1654" s="11" t="str">
        <f>_xlfn.XLOOKUP($A1654,PropertiesTbl[Property ID],PropertiesTbl[Property Name])</f>
        <v>Copper Cabin</v>
      </c>
    </row>
    <row r="1655" spans="1:7" x14ac:dyDescent="0.25">
      <c r="A1655" s="10" t="str">
        <f>Revenue!A1656</f>
        <v>P0138</v>
      </c>
      <c r="B1655" s="10" t="str">
        <f>Revenue!B1656</f>
        <v>Nov</v>
      </c>
      <c r="C1655" s="11" t="str">
        <f t="shared" si="85"/>
        <v>P0138|Nov</v>
      </c>
      <c r="D1655" s="12">
        <f>Revenue!J1656</f>
        <v>894.05160000000001</v>
      </c>
      <c r="E1655" s="13">
        <f>_xlfn.XLOOKUP($C1655,ExpensesTbl[Key],ExpensesTbl[Total Operating Expenses])</f>
        <v>563.12</v>
      </c>
      <c r="F1655" s="13">
        <f t="shared" si="86"/>
        <v>330.9316</v>
      </c>
      <c r="G1655" s="11" t="str">
        <f>_xlfn.XLOOKUP($A1655,PropertiesTbl[Property ID],PropertiesTbl[Property Name])</f>
        <v>Copper Cabin</v>
      </c>
    </row>
    <row r="1656" spans="1:7" x14ac:dyDescent="0.25">
      <c r="A1656" s="10" t="str">
        <f>Revenue!A1657</f>
        <v>P0138</v>
      </c>
      <c r="B1656" s="10" t="str">
        <f>Revenue!B1657</f>
        <v>Dec</v>
      </c>
      <c r="C1656" s="11" t="str">
        <f t="shared" si="85"/>
        <v>P0138|Dec</v>
      </c>
      <c r="D1656" s="12">
        <f>Revenue!J1657</f>
        <v>2934.9937</v>
      </c>
      <c r="E1656" s="13">
        <f>_xlfn.XLOOKUP($C1656,ExpensesTbl[Key],ExpensesTbl[Total Operating Expenses])</f>
        <v>882.06000000000006</v>
      </c>
      <c r="F1656" s="13">
        <f t="shared" si="86"/>
        <v>2052.9337</v>
      </c>
      <c r="G1656" s="11" t="str">
        <f>_xlfn.XLOOKUP($A1656,PropertiesTbl[Property ID],PropertiesTbl[Property Name])</f>
        <v>Copper Cabin</v>
      </c>
    </row>
    <row r="1657" spans="1:7" x14ac:dyDescent="0.25">
      <c r="A1657" s="10" t="str">
        <f>Revenue!A1658</f>
        <v>P0138</v>
      </c>
      <c r="B1657" s="10" t="str">
        <f>Revenue!B1658</f>
        <v>Jan</v>
      </c>
      <c r="C1657" s="11" t="str">
        <f t="shared" si="85"/>
        <v>P0138|Jan</v>
      </c>
      <c r="D1657" s="12">
        <f>Revenue!J1658</f>
        <v>2786.4575999999997</v>
      </c>
      <c r="E1657" s="13">
        <f>_xlfn.XLOOKUP($C1657,ExpensesTbl[Key],ExpensesTbl[Total Operating Expenses])</f>
        <v>874.76999999999975</v>
      </c>
      <c r="F1657" s="13">
        <f t="shared" si="86"/>
        <v>1911.6876</v>
      </c>
      <c r="G1657" s="11" t="str">
        <f>_xlfn.XLOOKUP($A1657,PropertiesTbl[Property ID],PropertiesTbl[Property Name])</f>
        <v>Copper Cabin</v>
      </c>
    </row>
    <row r="1658" spans="1:7" x14ac:dyDescent="0.25">
      <c r="A1658" s="10" t="str">
        <f>Revenue!A1659</f>
        <v>P0138</v>
      </c>
      <c r="B1658" s="10" t="str">
        <f>Revenue!B1659</f>
        <v>Feb</v>
      </c>
      <c r="C1658" s="11" t="str">
        <f t="shared" si="85"/>
        <v>P0138|Feb</v>
      </c>
      <c r="D1658" s="12">
        <f>Revenue!J1659</f>
        <v>2315.8802000000001</v>
      </c>
      <c r="E1658" s="13">
        <f>_xlfn.XLOOKUP($C1658,ExpensesTbl[Key],ExpensesTbl[Total Operating Expenses])</f>
        <v>772.08999999999992</v>
      </c>
      <c r="F1658" s="13">
        <f t="shared" si="86"/>
        <v>1543.7902000000001</v>
      </c>
      <c r="G1658" s="11" t="str">
        <f>_xlfn.XLOOKUP($A1658,PropertiesTbl[Property ID],PropertiesTbl[Property Name])</f>
        <v>Copper Cabin</v>
      </c>
    </row>
    <row r="1659" spans="1:7" x14ac:dyDescent="0.25">
      <c r="A1659" s="10" t="str">
        <f>Revenue!A1660</f>
        <v>P0138</v>
      </c>
      <c r="B1659" s="10" t="str">
        <f>Revenue!B1660</f>
        <v>Mar</v>
      </c>
      <c r="C1659" s="11" t="str">
        <f t="shared" si="85"/>
        <v>P0138|Mar</v>
      </c>
      <c r="D1659" s="12">
        <f>Revenue!J1660</f>
        <v>1680.2378999999999</v>
      </c>
      <c r="E1659" s="13">
        <f>_xlfn.XLOOKUP($C1659,ExpensesTbl[Key],ExpensesTbl[Total Operating Expenses])</f>
        <v>684.43999999999983</v>
      </c>
      <c r="F1659" s="13">
        <f t="shared" si="86"/>
        <v>995.79790000000003</v>
      </c>
      <c r="G1659" s="11" t="str">
        <f>_xlfn.XLOOKUP($A1659,PropertiesTbl[Property ID],PropertiesTbl[Property Name])</f>
        <v>Copper Cabin</v>
      </c>
    </row>
    <row r="1660" spans="1:7" x14ac:dyDescent="0.25">
      <c r="A1660" s="10" t="str">
        <f>Revenue!A1661</f>
        <v>P0139</v>
      </c>
      <c r="B1660" s="10" t="str">
        <f>Revenue!B1661</f>
        <v>Apr</v>
      </c>
      <c r="C1660" s="11" t="str">
        <f t="shared" si="85"/>
        <v>P0139|Apr</v>
      </c>
      <c r="D1660" s="12">
        <f>Revenue!J1661</f>
        <v>1493.26</v>
      </c>
      <c r="E1660" s="13">
        <f>_xlfn.XLOOKUP($C1660,ExpensesTbl[Key],ExpensesTbl[Total Operating Expenses])</f>
        <v>763.64000000000044</v>
      </c>
      <c r="F1660" s="13">
        <f t="shared" si="86"/>
        <v>729.61999999999955</v>
      </c>
      <c r="G1660" s="11" t="str">
        <f>_xlfn.XLOOKUP($A1660,PropertiesTbl[Property ID],PropertiesTbl[Property Name])</f>
        <v>Cinder Chalet</v>
      </c>
    </row>
    <row r="1661" spans="1:7" x14ac:dyDescent="0.25">
      <c r="A1661" s="10" t="str">
        <f>Revenue!A1662</f>
        <v>P0139</v>
      </c>
      <c r="B1661" s="10" t="str">
        <f>Revenue!B1662</f>
        <v>May</v>
      </c>
      <c r="C1661" s="11" t="str">
        <f t="shared" si="85"/>
        <v>P0139|May</v>
      </c>
      <c r="D1661" s="12">
        <f>Revenue!J1662</f>
        <v>1677.7540000000001</v>
      </c>
      <c r="E1661" s="13">
        <f>_xlfn.XLOOKUP($C1661,ExpensesTbl[Key],ExpensesTbl[Total Operating Expenses])</f>
        <v>1180.6399999999996</v>
      </c>
      <c r="F1661" s="13">
        <f t="shared" si="86"/>
        <v>497.11400000000049</v>
      </c>
      <c r="G1661" s="11" t="str">
        <f>_xlfn.XLOOKUP($A1661,PropertiesTbl[Property ID],PropertiesTbl[Property Name])</f>
        <v>Cinder Chalet</v>
      </c>
    </row>
    <row r="1662" spans="1:7" x14ac:dyDescent="0.25">
      <c r="A1662" s="10" t="str">
        <f>Revenue!A1663</f>
        <v>P0139</v>
      </c>
      <c r="B1662" s="10" t="str">
        <f>Revenue!B1663</f>
        <v>Jun</v>
      </c>
      <c r="C1662" s="11" t="str">
        <f t="shared" si="85"/>
        <v>P0139|Jun</v>
      </c>
      <c r="D1662" s="12">
        <f>Revenue!J1663</f>
        <v>2265.5448999999999</v>
      </c>
      <c r="E1662" s="13">
        <f>_xlfn.XLOOKUP($C1662,ExpensesTbl[Key],ExpensesTbl[Total Operating Expenses])</f>
        <v>1360.13</v>
      </c>
      <c r="F1662" s="13">
        <f t="shared" si="86"/>
        <v>905.41489999999976</v>
      </c>
      <c r="G1662" s="11" t="str">
        <f>_xlfn.XLOOKUP($A1662,PropertiesTbl[Property ID],PropertiesTbl[Property Name])</f>
        <v>Cinder Chalet</v>
      </c>
    </row>
    <row r="1663" spans="1:7" x14ac:dyDescent="0.25">
      <c r="A1663" s="10" t="str">
        <f>Revenue!A1664</f>
        <v>P0139</v>
      </c>
      <c r="B1663" s="10" t="str">
        <f>Revenue!B1664</f>
        <v>Jul</v>
      </c>
      <c r="C1663" s="11" t="str">
        <f t="shared" si="85"/>
        <v>P0139|Jul</v>
      </c>
      <c r="D1663" s="12">
        <f>Revenue!J1664</f>
        <v>3221.6464000000001</v>
      </c>
      <c r="E1663" s="13">
        <f>_xlfn.XLOOKUP($C1663,ExpensesTbl[Key],ExpensesTbl[Total Operating Expenses])</f>
        <v>2610.4599999999996</v>
      </c>
      <c r="F1663" s="13">
        <f t="shared" si="86"/>
        <v>611.1864000000005</v>
      </c>
      <c r="G1663" s="11" t="str">
        <f>_xlfn.XLOOKUP($A1663,PropertiesTbl[Property ID],PropertiesTbl[Property Name])</f>
        <v>Cinder Chalet</v>
      </c>
    </row>
    <row r="1664" spans="1:7" x14ac:dyDescent="0.25">
      <c r="A1664" s="10" t="str">
        <f>Revenue!A1665</f>
        <v>P0139</v>
      </c>
      <c r="B1664" s="10" t="str">
        <f>Revenue!B1665</f>
        <v>Aug</v>
      </c>
      <c r="C1664" s="11" t="str">
        <f t="shared" si="85"/>
        <v>P0139|Aug</v>
      </c>
      <c r="D1664" s="12">
        <f>Revenue!J1665</f>
        <v>2470.9618</v>
      </c>
      <c r="E1664" s="13">
        <f>_xlfn.XLOOKUP($C1664,ExpensesTbl[Key],ExpensesTbl[Total Operating Expenses])</f>
        <v>2334.64</v>
      </c>
      <c r="F1664" s="13">
        <f t="shared" si="86"/>
        <v>136.32180000000017</v>
      </c>
      <c r="G1664" s="11" t="str">
        <f>_xlfn.XLOOKUP($A1664,PropertiesTbl[Property ID],PropertiesTbl[Property Name])</f>
        <v>Cinder Chalet</v>
      </c>
    </row>
    <row r="1665" spans="1:7" x14ac:dyDescent="0.25">
      <c r="A1665" s="10" t="str">
        <f>Revenue!A1666</f>
        <v>P0139</v>
      </c>
      <c r="B1665" s="10" t="str">
        <f>Revenue!B1666</f>
        <v>Sep</v>
      </c>
      <c r="C1665" s="11" t="str">
        <f t="shared" si="85"/>
        <v>P0139|Sep</v>
      </c>
      <c r="D1665" s="12">
        <f>Revenue!J1666</f>
        <v>1739.6787999999999</v>
      </c>
      <c r="E1665" s="13">
        <f>_xlfn.XLOOKUP($C1665,ExpensesTbl[Key],ExpensesTbl[Total Operating Expenses])</f>
        <v>1038.8600000000001</v>
      </c>
      <c r="F1665" s="13">
        <f t="shared" si="86"/>
        <v>700.81879999999978</v>
      </c>
      <c r="G1665" s="11" t="str">
        <f>_xlfn.XLOOKUP($A1665,PropertiesTbl[Property ID],PropertiesTbl[Property Name])</f>
        <v>Cinder Chalet</v>
      </c>
    </row>
    <row r="1666" spans="1:7" x14ac:dyDescent="0.25">
      <c r="A1666" s="10" t="str">
        <f>Revenue!A1667</f>
        <v>P0139</v>
      </c>
      <c r="B1666" s="10" t="str">
        <f>Revenue!B1667</f>
        <v>Oct</v>
      </c>
      <c r="C1666" s="11" t="str">
        <f t="shared" si="85"/>
        <v>P0139|Oct</v>
      </c>
      <c r="D1666" s="12">
        <f>Revenue!J1667</f>
        <v>1718.0866000000001</v>
      </c>
      <c r="E1666" s="13">
        <f>_xlfn.XLOOKUP($C1666,ExpensesTbl[Key],ExpensesTbl[Total Operating Expenses])</f>
        <v>1091.9100000000001</v>
      </c>
      <c r="F1666" s="13">
        <f t="shared" si="86"/>
        <v>626.17660000000001</v>
      </c>
      <c r="G1666" s="11" t="str">
        <f>_xlfn.XLOOKUP($A1666,PropertiesTbl[Property ID],PropertiesTbl[Property Name])</f>
        <v>Cinder Chalet</v>
      </c>
    </row>
    <row r="1667" spans="1:7" x14ac:dyDescent="0.25">
      <c r="A1667" s="10" t="str">
        <f>Revenue!A1668</f>
        <v>P0139</v>
      </c>
      <c r="B1667" s="10" t="str">
        <f>Revenue!B1668</f>
        <v>Nov</v>
      </c>
      <c r="C1667" s="11" t="str">
        <f t="shared" si="85"/>
        <v>P0139|Nov</v>
      </c>
      <c r="D1667" s="12">
        <f>Revenue!J1668</f>
        <v>1924.2034999999998</v>
      </c>
      <c r="E1667" s="13">
        <f>_xlfn.XLOOKUP($C1667,ExpensesTbl[Key],ExpensesTbl[Total Operating Expenses])</f>
        <v>972.88999999999976</v>
      </c>
      <c r="F1667" s="13">
        <f t="shared" si="86"/>
        <v>951.31350000000009</v>
      </c>
      <c r="G1667" s="11" t="str">
        <f>_xlfn.XLOOKUP($A1667,PropertiesTbl[Property ID],PropertiesTbl[Property Name])</f>
        <v>Cinder Chalet</v>
      </c>
    </row>
    <row r="1668" spans="1:7" x14ac:dyDescent="0.25">
      <c r="A1668" s="10" t="str">
        <f>Revenue!A1669</f>
        <v>P0139</v>
      </c>
      <c r="B1668" s="10" t="str">
        <f>Revenue!B1669</f>
        <v>Dec</v>
      </c>
      <c r="C1668" s="11" t="str">
        <f t="shared" si="85"/>
        <v>P0139|Dec</v>
      </c>
      <c r="D1668" s="12">
        <f>Revenue!J1669</f>
        <v>6909.9210000000003</v>
      </c>
      <c r="E1668" s="13">
        <f>_xlfn.XLOOKUP($C1668,ExpensesTbl[Key],ExpensesTbl[Total Operating Expenses])</f>
        <v>1469.9899999999975</v>
      </c>
      <c r="F1668" s="13">
        <f t="shared" si="86"/>
        <v>5439.9310000000023</v>
      </c>
      <c r="G1668" s="11" t="str">
        <f>_xlfn.XLOOKUP($A1668,PropertiesTbl[Property ID],PropertiesTbl[Property Name])</f>
        <v>Cinder Chalet</v>
      </c>
    </row>
    <row r="1669" spans="1:7" x14ac:dyDescent="0.25">
      <c r="A1669" s="10" t="str">
        <f>Revenue!A1670</f>
        <v>P0139</v>
      </c>
      <c r="B1669" s="10" t="str">
        <f>Revenue!B1670</f>
        <v>Jan</v>
      </c>
      <c r="C1669" s="11" t="str">
        <f t="shared" ref="C1669:C1732" si="87">A1669&amp;"|"&amp;B1669</f>
        <v>P0139|Jan</v>
      </c>
      <c r="D1669" s="12">
        <f>Revenue!J1670</f>
        <v>5504.9519999999993</v>
      </c>
      <c r="E1669" s="13">
        <f>_xlfn.XLOOKUP($C1669,ExpensesTbl[Key],ExpensesTbl[Total Operating Expenses])</f>
        <v>1300.7199999999993</v>
      </c>
      <c r="F1669" s="13">
        <f t="shared" ref="F1669:F1732" si="88">D1669-E1669</f>
        <v>4204.232</v>
      </c>
      <c r="G1669" s="11" t="str">
        <f>_xlfn.XLOOKUP($A1669,PropertiesTbl[Property ID],PropertiesTbl[Property Name])</f>
        <v>Cinder Chalet</v>
      </c>
    </row>
    <row r="1670" spans="1:7" x14ac:dyDescent="0.25">
      <c r="A1670" s="10" t="str">
        <f>Revenue!A1671</f>
        <v>P0139</v>
      </c>
      <c r="B1670" s="10" t="str">
        <f>Revenue!B1671</f>
        <v>Feb</v>
      </c>
      <c r="C1670" s="11" t="str">
        <f t="shared" si="87"/>
        <v>P0139|Feb</v>
      </c>
      <c r="D1670" s="12">
        <f>Revenue!J1671</f>
        <v>5359.1803999999993</v>
      </c>
      <c r="E1670" s="13">
        <f>_xlfn.XLOOKUP($C1670,ExpensesTbl[Key],ExpensesTbl[Total Operating Expenses])</f>
        <v>1308.5999999999992</v>
      </c>
      <c r="F1670" s="13">
        <f t="shared" si="88"/>
        <v>4050.5803999999998</v>
      </c>
      <c r="G1670" s="11" t="str">
        <f>_xlfn.XLOOKUP($A1670,PropertiesTbl[Property ID],PropertiesTbl[Property Name])</f>
        <v>Cinder Chalet</v>
      </c>
    </row>
    <row r="1671" spans="1:7" x14ac:dyDescent="0.25">
      <c r="A1671" s="10" t="str">
        <f>Revenue!A1672</f>
        <v>P0139</v>
      </c>
      <c r="B1671" s="10" t="str">
        <f>Revenue!B1672</f>
        <v>Mar</v>
      </c>
      <c r="C1671" s="11" t="str">
        <f t="shared" si="87"/>
        <v>P0139|Mar</v>
      </c>
      <c r="D1671" s="12">
        <f>Revenue!J1672</f>
        <v>3865.6698000000001</v>
      </c>
      <c r="E1671" s="13">
        <f>_xlfn.XLOOKUP($C1671,ExpensesTbl[Key],ExpensesTbl[Total Operating Expenses])</f>
        <v>1171.5600000000004</v>
      </c>
      <c r="F1671" s="13">
        <f t="shared" si="88"/>
        <v>2694.1097999999997</v>
      </c>
      <c r="G1671" s="11" t="str">
        <f>_xlfn.XLOOKUP($A1671,PropertiesTbl[Property ID],PropertiesTbl[Property Name])</f>
        <v>Cinder Chalet</v>
      </c>
    </row>
    <row r="1672" spans="1:7" x14ac:dyDescent="0.25">
      <c r="A1672" s="10" t="str">
        <f>Revenue!A1673</f>
        <v>P0140</v>
      </c>
      <c r="B1672" s="10" t="str">
        <f>Revenue!B1673</f>
        <v>Apr</v>
      </c>
      <c r="C1672" s="11" t="str">
        <f t="shared" si="87"/>
        <v>P0140|Apr</v>
      </c>
      <c r="D1672" s="12">
        <f>Revenue!J1673</f>
        <v>1389.8385999999998</v>
      </c>
      <c r="E1672" s="13">
        <f>_xlfn.XLOOKUP($C1672,ExpensesTbl[Key],ExpensesTbl[Total Operating Expenses])</f>
        <v>766.45999999999981</v>
      </c>
      <c r="F1672" s="13">
        <f t="shared" si="88"/>
        <v>623.37860000000001</v>
      </c>
      <c r="G1672" s="11" t="str">
        <f>_xlfn.XLOOKUP($A1672,PropertiesTbl[Property ID],PropertiesTbl[Property Name])</f>
        <v>Granite Refuge</v>
      </c>
    </row>
    <row r="1673" spans="1:7" x14ac:dyDescent="0.25">
      <c r="A1673" s="10" t="str">
        <f>Revenue!A1674</f>
        <v>P0140</v>
      </c>
      <c r="B1673" s="10" t="str">
        <f>Revenue!B1674</f>
        <v>May</v>
      </c>
      <c r="C1673" s="11" t="str">
        <f t="shared" si="87"/>
        <v>P0140|May</v>
      </c>
      <c r="D1673" s="12">
        <f>Revenue!J1674</f>
        <v>1832.5272</v>
      </c>
      <c r="E1673" s="13">
        <f>_xlfn.XLOOKUP($C1673,ExpensesTbl[Key],ExpensesTbl[Total Operating Expenses])</f>
        <v>1210.3400000000001</v>
      </c>
      <c r="F1673" s="13">
        <f t="shared" si="88"/>
        <v>622.18719999999985</v>
      </c>
      <c r="G1673" s="11" t="str">
        <f>_xlfn.XLOOKUP($A1673,PropertiesTbl[Property ID],PropertiesTbl[Property Name])</f>
        <v>Granite Refuge</v>
      </c>
    </row>
    <row r="1674" spans="1:7" x14ac:dyDescent="0.25">
      <c r="A1674" s="10" t="str">
        <f>Revenue!A1675</f>
        <v>P0140</v>
      </c>
      <c r="B1674" s="10" t="str">
        <f>Revenue!B1675</f>
        <v>Jun</v>
      </c>
      <c r="C1674" s="11" t="str">
        <f t="shared" si="87"/>
        <v>P0140|Jun</v>
      </c>
      <c r="D1674" s="12">
        <f>Revenue!J1675</f>
        <v>1780.8456000000001</v>
      </c>
      <c r="E1674" s="13">
        <f>_xlfn.XLOOKUP($C1674,ExpensesTbl[Key],ExpensesTbl[Total Operating Expenses])</f>
        <v>1341.1599999999999</v>
      </c>
      <c r="F1674" s="13">
        <f t="shared" si="88"/>
        <v>439.68560000000025</v>
      </c>
      <c r="G1674" s="11" t="str">
        <f>_xlfn.XLOOKUP($A1674,PropertiesTbl[Property ID],PropertiesTbl[Property Name])</f>
        <v>Granite Refuge</v>
      </c>
    </row>
    <row r="1675" spans="1:7" x14ac:dyDescent="0.25">
      <c r="A1675" s="10" t="str">
        <f>Revenue!A1676</f>
        <v>P0140</v>
      </c>
      <c r="B1675" s="10" t="str">
        <f>Revenue!B1676</f>
        <v>Jul</v>
      </c>
      <c r="C1675" s="11" t="str">
        <f t="shared" si="87"/>
        <v>P0140|Jul</v>
      </c>
      <c r="D1675" s="12">
        <f>Revenue!J1676</f>
        <v>3188.2492999999999</v>
      </c>
      <c r="E1675" s="13">
        <f>_xlfn.XLOOKUP($C1675,ExpensesTbl[Key],ExpensesTbl[Total Operating Expenses])</f>
        <v>2608.0199999999995</v>
      </c>
      <c r="F1675" s="13">
        <f t="shared" si="88"/>
        <v>580.22930000000042</v>
      </c>
      <c r="G1675" s="11" t="str">
        <f>_xlfn.XLOOKUP($A1675,PropertiesTbl[Property ID],PropertiesTbl[Property Name])</f>
        <v>Granite Refuge</v>
      </c>
    </row>
    <row r="1676" spans="1:7" x14ac:dyDescent="0.25">
      <c r="A1676" s="10" t="str">
        <f>Revenue!A1677</f>
        <v>P0140</v>
      </c>
      <c r="B1676" s="10" t="str">
        <f>Revenue!B1677</f>
        <v>Aug</v>
      </c>
      <c r="C1676" s="11" t="str">
        <f t="shared" si="87"/>
        <v>P0140|Aug</v>
      </c>
      <c r="D1676" s="12">
        <f>Revenue!J1677</f>
        <v>2831.1244000000002</v>
      </c>
      <c r="E1676" s="13">
        <f>_xlfn.XLOOKUP($C1676,ExpensesTbl[Key],ExpensesTbl[Total Operating Expenses])</f>
        <v>2454.84</v>
      </c>
      <c r="F1676" s="13">
        <f t="shared" si="88"/>
        <v>376.28440000000001</v>
      </c>
      <c r="G1676" s="11" t="str">
        <f>_xlfn.XLOOKUP($A1676,PropertiesTbl[Property ID],PropertiesTbl[Property Name])</f>
        <v>Granite Refuge</v>
      </c>
    </row>
    <row r="1677" spans="1:7" x14ac:dyDescent="0.25">
      <c r="A1677" s="10" t="str">
        <f>Revenue!A1678</f>
        <v>P0140</v>
      </c>
      <c r="B1677" s="10" t="str">
        <f>Revenue!B1678</f>
        <v>Sep</v>
      </c>
      <c r="C1677" s="11" t="str">
        <f t="shared" si="87"/>
        <v>P0140|Sep</v>
      </c>
      <c r="D1677" s="12">
        <f>Revenue!J1678</f>
        <v>1832.566</v>
      </c>
      <c r="E1677" s="13">
        <f>_xlfn.XLOOKUP($C1677,ExpensesTbl[Key],ExpensesTbl[Total Operating Expenses])</f>
        <v>1046.6599999999999</v>
      </c>
      <c r="F1677" s="13">
        <f t="shared" si="88"/>
        <v>785.90600000000018</v>
      </c>
      <c r="G1677" s="11" t="str">
        <f>_xlfn.XLOOKUP($A1677,PropertiesTbl[Property ID],PropertiesTbl[Property Name])</f>
        <v>Granite Refuge</v>
      </c>
    </row>
    <row r="1678" spans="1:7" x14ac:dyDescent="0.25">
      <c r="A1678" s="10" t="str">
        <f>Revenue!A1679</f>
        <v>P0140</v>
      </c>
      <c r="B1678" s="10" t="str">
        <f>Revenue!B1679</f>
        <v>Oct</v>
      </c>
      <c r="C1678" s="11" t="str">
        <f t="shared" si="87"/>
        <v>P0140|Oct</v>
      </c>
      <c r="D1678" s="12">
        <f>Revenue!J1679</f>
        <v>1584.731</v>
      </c>
      <c r="E1678" s="13">
        <f>_xlfn.XLOOKUP($C1678,ExpensesTbl[Key],ExpensesTbl[Total Operating Expenses])</f>
        <v>937.34000000000026</v>
      </c>
      <c r="F1678" s="13">
        <f t="shared" si="88"/>
        <v>647.39099999999974</v>
      </c>
      <c r="G1678" s="11" t="str">
        <f>_xlfn.XLOOKUP($A1678,PropertiesTbl[Property ID],PropertiesTbl[Property Name])</f>
        <v>Granite Refuge</v>
      </c>
    </row>
    <row r="1679" spans="1:7" x14ac:dyDescent="0.25">
      <c r="A1679" s="10" t="str">
        <f>Revenue!A1680</f>
        <v>P0140</v>
      </c>
      <c r="B1679" s="10" t="str">
        <f>Revenue!B1680</f>
        <v>Nov</v>
      </c>
      <c r="C1679" s="11" t="str">
        <f t="shared" si="87"/>
        <v>P0140|Nov</v>
      </c>
      <c r="D1679" s="12">
        <f>Revenue!J1680</f>
        <v>1857.4577999999999</v>
      </c>
      <c r="E1679" s="13">
        <f>_xlfn.XLOOKUP($C1679,ExpensesTbl[Key],ExpensesTbl[Total Operating Expenses])</f>
        <v>1243.69</v>
      </c>
      <c r="F1679" s="13">
        <f t="shared" si="88"/>
        <v>613.76779999999985</v>
      </c>
      <c r="G1679" s="11" t="str">
        <f>_xlfn.XLOOKUP($A1679,PropertiesTbl[Property ID],PropertiesTbl[Property Name])</f>
        <v>Granite Refuge</v>
      </c>
    </row>
    <row r="1680" spans="1:7" x14ac:dyDescent="0.25">
      <c r="A1680" s="10" t="str">
        <f>Revenue!A1681</f>
        <v>P0140</v>
      </c>
      <c r="B1680" s="10" t="str">
        <f>Revenue!B1681</f>
        <v>Dec</v>
      </c>
      <c r="C1680" s="11" t="str">
        <f t="shared" si="87"/>
        <v>P0140|Dec</v>
      </c>
      <c r="D1680" s="12">
        <f>Revenue!J1681</f>
        <v>5935.7888000000003</v>
      </c>
      <c r="E1680" s="13">
        <f>_xlfn.XLOOKUP($C1680,ExpensesTbl[Key],ExpensesTbl[Total Operating Expenses])</f>
        <v>1442.8299999999992</v>
      </c>
      <c r="F1680" s="13">
        <f t="shared" si="88"/>
        <v>4492.9588000000012</v>
      </c>
      <c r="G1680" s="11" t="str">
        <f>_xlfn.XLOOKUP($A1680,PropertiesTbl[Property ID],PropertiesTbl[Property Name])</f>
        <v>Granite Refuge</v>
      </c>
    </row>
    <row r="1681" spans="1:7" x14ac:dyDescent="0.25">
      <c r="A1681" s="10" t="str">
        <f>Revenue!A1682</f>
        <v>P0140</v>
      </c>
      <c r="B1681" s="10" t="str">
        <f>Revenue!B1682</f>
        <v>Jan</v>
      </c>
      <c r="C1681" s="11" t="str">
        <f t="shared" si="87"/>
        <v>P0140|Jan</v>
      </c>
      <c r="D1681" s="12">
        <f>Revenue!J1682</f>
        <v>5553.6476000000002</v>
      </c>
      <c r="E1681" s="13">
        <f>_xlfn.XLOOKUP($C1681,ExpensesTbl[Key],ExpensesTbl[Total Operating Expenses])</f>
        <v>1458.130000000004</v>
      </c>
      <c r="F1681" s="13">
        <f t="shared" si="88"/>
        <v>4095.5175999999965</v>
      </c>
      <c r="G1681" s="11" t="str">
        <f>_xlfn.XLOOKUP($A1681,PropertiesTbl[Property ID],PropertiesTbl[Property Name])</f>
        <v>Granite Refuge</v>
      </c>
    </row>
    <row r="1682" spans="1:7" x14ac:dyDescent="0.25">
      <c r="A1682" s="10" t="str">
        <f>Revenue!A1683</f>
        <v>P0140</v>
      </c>
      <c r="B1682" s="10" t="str">
        <f>Revenue!B1683</f>
        <v>Feb</v>
      </c>
      <c r="C1682" s="11" t="str">
        <f t="shared" si="87"/>
        <v>P0140|Feb</v>
      </c>
      <c r="D1682" s="12">
        <f>Revenue!J1683</f>
        <v>4708.2521999999999</v>
      </c>
      <c r="E1682" s="13">
        <f>_xlfn.XLOOKUP($C1682,ExpensesTbl[Key],ExpensesTbl[Total Operating Expenses])</f>
        <v>1323.5600000000004</v>
      </c>
      <c r="F1682" s="13">
        <f t="shared" si="88"/>
        <v>3384.6921999999995</v>
      </c>
      <c r="G1682" s="11" t="str">
        <f>_xlfn.XLOOKUP($A1682,PropertiesTbl[Property ID],PropertiesTbl[Property Name])</f>
        <v>Granite Refuge</v>
      </c>
    </row>
    <row r="1683" spans="1:7" x14ac:dyDescent="0.25">
      <c r="A1683" s="10" t="str">
        <f>Revenue!A1684</f>
        <v>P0140</v>
      </c>
      <c r="B1683" s="10" t="str">
        <f>Revenue!B1684</f>
        <v>Mar</v>
      </c>
      <c r="C1683" s="11" t="str">
        <f t="shared" si="87"/>
        <v>P0140|Mar</v>
      </c>
      <c r="D1683" s="12">
        <f>Revenue!J1684</f>
        <v>3475.8947000000003</v>
      </c>
      <c r="E1683" s="13">
        <f>_xlfn.XLOOKUP($C1683,ExpensesTbl[Key],ExpensesTbl[Total Operating Expenses])</f>
        <v>1141.7200000000003</v>
      </c>
      <c r="F1683" s="13">
        <f t="shared" si="88"/>
        <v>2334.1747</v>
      </c>
      <c r="G1683" s="11" t="str">
        <f>_xlfn.XLOOKUP($A1683,PropertiesTbl[Property ID],PropertiesTbl[Property Name])</f>
        <v>Granite Refuge</v>
      </c>
    </row>
    <row r="1684" spans="1:7" x14ac:dyDescent="0.25">
      <c r="A1684" s="10" t="str">
        <f>Revenue!A1685</f>
        <v>P0141</v>
      </c>
      <c r="B1684" s="10" t="str">
        <f>Revenue!B1685</f>
        <v>Apr</v>
      </c>
      <c r="C1684" s="11" t="str">
        <f t="shared" si="87"/>
        <v>P0141|Apr</v>
      </c>
      <c r="D1684" s="12">
        <f>Revenue!J1685</f>
        <v>1220.6657999999998</v>
      </c>
      <c r="E1684" s="13">
        <f>_xlfn.XLOOKUP($C1684,ExpensesTbl[Key],ExpensesTbl[Total Operating Expenses])</f>
        <v>640.52999999999986</v>
      </c>
      <c r="F1684" s="13">
        <f t="shared" si="88"/>
        <v>580.1357999999999</v>
      </c>
      <c r="G1684" s="11" t="str">
        <f>_xlfn.XLOOKUP($A1684,PropertiesTbl[Property ID],PropertiesTbl[Property Name])</f>
        <v>Copper Escape</v>
      </c>
    </row>
    <row r="1685" spans="1:7" x14ac:dyDescent="0.25">
      <c r="A1685" s="10" t="str">
        <f>Revenue!A1686</f>
        <v>P0141</v>
      </c>
      <c r="B1685" s="10" t="str">
        <f>Revenue!B1686</f>
        <v>May</v>
      </c>
      <c r="C1685" s="11" t="str">
        <f t="shared" si="87"/>
        <v>P0141|May</v>
      </c>
      <c r="D1685" s="12">
        <f>Revenue!J1686</f>
        <v>1292.4264000000001</v>
      </c>
      <c r="E1685" s="13">
        <f>_xlfn.XLOOKUP($C1685,ExpensesTbl[Key],ExpensesTbl[Total Operating Expenses])</f>
        <v>986.78000000000054</v>
      </c>
      <c r="F1685" s="13">
        <f t="shared" si="88"/>
        <v>305.64639999999952</v>
      </c>
      <c r="G1685" s="11" t="str">
        <f>_xlfn.XLOOKUP($A1685,PropertiesTbl[Property ID],PropertiesTbl[Property Name])</f>
        <v>Copper Escape</v>
      </c>
    </row>
    <row r="1686" spans="1:7" x14ac:dyDescent="0.25">
      <c r="A1686" s="10" t="str">
        <f>Revenue!A1687</f>
        <v>P0141</v>
      </c>
      <c r="B1686" s="10" t="str">
        <f>Revenue!B1687</f>
        <v>Jun</v>
      </c>
      <c r="C1686" s="11" t="str">
        <f t="shared" si="87"/>
        <v>P0141|Jun</v>
      </c>
      <c r="D1686" s="12">
        <f>Revenue!J1687</f>
        <v>1595.7647999999999</v>
      </c>
      <c r="E1686" s="13">
        <f>_xlfn.XLOOKUP($C1686,ExpensesTbl[Key],ExpensesTbl[Total Operating Expenses])</f>
        <v>1062.7200000000005</v>
      </c>
      <c r="F1686" s="13">
        <f t="shared" si="88"/>
        <v>533.04479999999944</v>
      </c>
      <c r="G1686" s="11" t="str">
        <f>_xlfn.XLOOKUP($A1686,PropertiesTbl[Property ID],PropertiesTbl[Property Name])</f>
        <v>Copper Escape</v>
      </c>
    </row>
    <row r="1687" spans="1:7" x14ac:dyDescent="0.25">
      <c r="A1687" s="10" t="str">
        <f>Revenue!A1688</f>
        <v>P0141</v>
      </c>
      <c r="B1687" s="10" t="str">
        <f>Revenue!B1688</f>
        <v>Jul</v>
      </c>
      <c r="C1687" s="11" t="str">
        <f t="shared" si="87"/>
        <v>P0141|Jul</v>
      </c>
      <c r="D1687" s="12">
        <f>Revenue!J1688</f>
        <v>2527.2550000000001</v>
      </c>
      <c r="E1687" s="13">
        <f>_xlfn.XLOOKUP($C1687,ExpensesTbl[Key],ExpensesTbl[Total Operating Expenses])</f>
        <v>2021.6100000000004</v>
      </c>
      <c r="F1687" s="13">
        <f t="shared" si="88"/>
        <v>505.64499999999975</v>
      </c>
      <c r="G1687" s="11" t="str">
        <f>_xlfn.XLOOKUP($A1687,PropertiesTbl[Property ID],PropertiesTbl[Property Name])</f>
        <v>Copper Escape</v>
      </c>
    </row>
    <row r="1688" spans="1:7" x14ac:dyDescent="0.25">
      <c r="A1688" s="10" t="str">
        <f>Revenue!A1689</f>
        <v>P0141</v>
      </c>
      <c r="B1688" s="10" t="str">
        <f>Revenue!B1689</f>
        <v>Aug</v>
      </c>
      <c r="C1688" s="11" t="str">
        <f t="shared" si="87"/>
        <v>P0141|Aug</v>
      </c>
      <c r="D1688" s="12">
        <f>Revenue!J1689</f>
        <v>1989.9534000000001</v>
      </c>
      <c r="E1688" s="13">
        <f>_xlfn.XLOOKUP($C1688,ExpensesTbl[Key],ExpensesTbl[Total Operating Expenses])</f>
        <v>1810.48</v>
      </c>
      <c r="F1688" s="13">
        <f t="shared" si="88"/>
        <v>179.47340000000008</v>
      </c>
      <c r="G1688" s="11" t="str">
        <f>_xlfn.XLOOKUP($A1688,PropertiesTbl[Property ID],PropertiesTbl[Property Name])</f>
        <v>Copper Escape</v>
      </c>
    </row>
    <row r="1689" spans="1:7" x14ac:dyDescent="0.25">
      <c r="A1689" s="10" t="str">
        <f>Revenue!A1690</f>
        <v>P0141</v>
      </c>
      <c r="B1689" s="10" t="str">
        <f>Revenue!B1690</f>
        <v>Sep</v>
      </c>
      <c r="C1689" s="11" t="str">
        <f t="shared" si="87"/>
        <v>P0141|Sep</v>
      </c>
      <c r="D1689" s="12">
        <f>Revenue!J1690</f>
        <v>1324.0871999999999</v>
      </c>
      <c r="E1689" s="13">
        <f>_xlfn.XLOOKUP($C1689,ExpensesTbl[Key],ExpensesTbl[Total Operating Expenses])</f>
        <v>849.07000000000039</v>
      </c>
      <c r="F1689" s="13">
        <f t="shared" si="88"/>
        <v>475.01719999999955</v>
      </c>
      <c r="G1689" s="11" t="str">
        <f>_xlfn.XLOOKUP($A1689,PropertiesTbl[Property ID],PropertiesTbl[Property Name])</f>
        <v>Copper Escape</v>
      </c>
    </row>
    <row r="1690" spans="1:7" x14ac:dyDescent="0.25">
      <c r="A1690" s="10" t="str">
        <f>Revenue!A1691</f>
        <v>P0141</v>
      </c>
      <c r="B1690" s="10" t="str">
        <f>Revenue!B1691</f>
        <v>Oct</v>
      </c>
      <c r="C1690" s="11" t="str">
        <f t="shared" si="87"/>
        <v>P0141|Oct</v>
      </c>
      <c r="D1690" s="12">
        <f>Revenue!J1691</f>
        <v>1327.4046000000001</v>
      </c>
      <c r="E1690" s="13">
        <f>_xlfn.XLOOKUP($C1690,ExpensesTbl[Key],ExpensesTbl[Total Operating Expenses])</f>
        <v>746.24</v>
      </c>
      <c r="F1690" s="13">
        <f t="shared" si="88"/>
        <v>581.16460000000006</v>
      </c>
      <c r="G1690" s="11" t="str">
        <f>_xlfn.XLOOKUP($A1690,PropertiesTbl[Property ID],PropertiesTbl[Property Name])</f>
        <v>Copper Escape</v>
      </c>
    </row>
    <row r="1691" spans="1:7" x14ac:dyDescent="0.25">
      <c r="A1691" s="10" t="str">
        <f>Revenue!A1692</f>
        <v>P0141</v>
      </c>
      <c r="B1691" s="10" t="str">
        <f>Revenue!B1692</f>
        <v>Nov</v>
      </c>
      <c r="C1691" s="11" t="str">
        <f t="shared" si="87"/>
        <v>P0141|Nov</v>
      </c>
      <c r="D1691" s="12">
        <f>Revenue!J1692</f>
        <v>1279.9134000000001</v>
      </c>
      <c r="E1691" s="13">
        <f>_xlfn.XLOOKUP($C1691,ExpensesTbl[Key],ExpensesTbl[Total Operating Expenses])</f>
        <v>698.5999999999998</v>
      </c>
      <c r="F1691" s="13">
        <f t="shared" si="88"/>
        <v>581.31340000000034</v>
      </c>
      <c r="G1691" s="11" t="str">
        <f>_xlfn.XLOOKUP($A1691,PropertiesTbl[Property ID],PropertiesTbl[Property Name])</f>
        <v>Copper Escape</v>
      </c>
    </row>
    <row r="1692" spans="1:7" x14ac:dyDescent="0.25">
      <c r="A1692" s="10" t="str">
        <f>Revenue!A1693</f>
        <v>P0141</v>
      </c>
      <c r="B1692" s="10" t="str">
        <f>Revenue!B1693</f>
        <v>Dec</v>
      </c>
      <c r="C1692" s="11" t="str">
        <f t="shared" si="87"/>
        <v>P0141|Dec</v>
      </c>
      <c r="D1692" s="12">
        <f>Revenue!J1693</f>
        <v>5021.1225999999997</v>
      </c>
      <c r="E1692" s="13">
        <f>_xlfn.XLOOKUP($C1692,ExpensesTbl[Key],ExpensesTbl[Total Operating Expenses])</f>
        <v>1190.7100000000003</v>
      </c>
      <c r="F1692" s="13">
        <f t="shared" si="88"/>
        <v>3830.4125999999997</v>
      </c>
      <c r="G1692" s="11" t="str">
        <f>_xlfn.XLOOKUP($A1692,PropertiesTbl[Property ID],PropertiesTbl[Property Name])</f>
        <v>Copper Escape</v>
      </c>
    </row>
    <row r="1693" spans="1:7" x14ac:dyDescent="0.25">
      <c r="A1693" s="10" t="str">
        <f>Revenue!A1694</f>
        <v>P0141</v>
      </c>
      <c r="B1693" s="10" t="str">
        <f>Revenue!B1694</f>
        <v>Jan</v>
      </c>
      <c r="C1693" s="11" t="str">
        <f t="shared" si="87"/>
        <v>P0141|Jan</v>
      </c>
      <c r="D1693" s="12">
        <f>Revenue!J1694</f>
        <v>4400.0712000000003</v>
      </c>
      <c r="E1693" s="13">
        <f>_xlfn.XLOOKUP($C1693,ExpensesTbl[Key],ExpensesTbl[Total Operating Expenses])</f>
        <v>1067.1899999999996</v>
      </c>
      <c r="F1693" s="13">
        <f t="shared" si="88"/>
        <v>3332.8812000000007</v>
      </c>
      <c r="G1693" s="11" t="str">
        <f>_xlfn.XLOOKUP($A1693,PropertiesTbl[Property ID],PropertiesTbl[Property Name])</f>
        <v>Copper Escape</v>
      </c>
    </row>
    <row r="1694" spans="1:7" x14ac:dyDescent="0.25">
      <c r="A1694" s="10" t="str">
        <f>Revenue!A1695</f>
        <v>P0141</v>
      </c>
      <c r="B1694" s="10" t="str">
        <f>Revenue!B1695</f>
        <v>Feb</v>
      </c>
      <c r="C1694" s="11" t="str">
        <f t="shared" si="87"/>
        <v>P0141|Feb</v>
      </c>
      <c r="D1694" s="12">
        <f>Revenue!J1695</f>
        <v>3386.0437000000002</v>
      </c>
      <c r="E1694" s="13">
        <f>_xlfn.XLOOKUP($C1694,ExpensesTbl[Key],ExpensesTbl[Total Operating Expenses])</f>
        <v>1178.5599999999993</v>
      </c>
      <c r="F1694" s="13">
        <f t="shared" si="88"/>
        <v>2207.4837000000007</v>
      </c>
      <c r="G1694" s="11" t="str">
        <f>_xlfn.XLOOKUP($A1694,PropertiesTbl[Property ID],PropertiesTbl[Property Name])</f>
        <v>Copper Escape</v>
      </c>
    </row>
    <row r="1695" spans="1:7" x14ac:dyDescent="0.25">
      <c r="A1695" s="10" t="str">
        <f>Revenue!A1696</f>
        <v>P0141</v>
      </c>
      <c r="B1695" s="10" t="str">
        <f>Revenue!B1696</f>
        <v>Mar</v>
      </c>
      <c r="C1695" s="11" t="str">
        <f t="shared" si="87"/>
        <v>P0141|Mar</v>
      </c>
      <c r="D1695" s="12">
        <f>Revenue!J1696</f>
        <v>3021.0230000000001</v>
      </c>
      <c r="E1695" s="13">
        <f>_xlfn.XLOOKUP($C1695,ExpensesTbl[Key],ExpensesTbl[Total Operating Expenses])</f>
        <v>961.46999999999957</v>
      </c>
      <c r="F1695" s="13">
        <f t="shared" si="88"/>
        <v>2059.5530000000008</v>
      </c>
      <c r="G1695" s="11" t="str">
        <f>_xlfn.XLOOKUP($A1695,PropertiesTbl[Property ID],PropertiesTbl[Property Name])</f>
        <v>Copper Escape</v>
      </c>
    </row>
    <row r="1696" spans="1:7" x14ac:dyDescent="0.25">
      <c r="A1696" s="10" t="str">
        <f>Revenue!A1697</f>
        <v>P0142</v>
      </c>
      <c r="B1696" s="10" t="str">
        <f>Revenue!B1697</f>
        <v>Apr</v>
      </c>
      <c r="C1696" s="11" t="str">
        <f t="shared" si="87"/>
        <v>P0142|Apr</v>
      </c>
      <c r="D1696" s="12">
        <f>Revenue!J1697</f>
        <v>767.4860000000001</v>
      </c>
      <c r="E1696" s="13">
        <f>_xlfn.XLOOKUP($C1696,ExpensesTbl[Key],ExpensesTbl[Total Operating Expenses])</f>
        <v>514.05999999999972</v>
      </c>
      <c r="F1696" s="13">
        <f t="shared" si="88"/>
        <v>253.42600000000039</v>
      </c>
      <c r="G1696" s="11" t="str">
        <f>_xlfn.XLOOKUP($A1696,PropertiesTbl[Property ID],PropertiesTbl[Property Name])</f>
        <v>Alpine Refuge</v>
      </c>
    </row>
    <row r="1697" spans="1:7" x14ac:dyDescent="0.25">
      <c r="A1697" s="10" t="str">
        <f>Revenue!A1698</f>
        <v>P0142</v>
      </c>
      <c r="B1697" s="10" t="str">
        <f>Revenue!B1698</f>
        <v>May</v>
      </c>
      <c r="C1697" s="11" t="str">
        <f t="shared" si="87"/>
        <v>P0142|May</v>
      </c>
      <c r="D1697" s="12">
        <f>Revenue!J1698</f>
        <v>842.37</v>
      </c>
      <c r="E1697" s="13">
        <f>_xlfn.XLOOKUP($C1697,ExpensesTbl[Key],ExpensesTbl[Total Operating Expenses])</f>
        <v>732.00000000000023</v>
      </c>
      <c r="F1697" s="13">
        <f t="shared" si="88"/>
        <v>110.36999999999978</v>
      </c>
      <c r="G1697" s="11" t="str">
        <f>_xlfn.XLOOKUP($A1697,PropertiesTbl[Property ID],PropertiesTbl[Property Name])</f>
        <v>Alpine Refuge</v>
      </c>
    </row>
    <row r="1698" spans="1:7" x14ac:dyDescent="0.25">
      <c r="A1698" s="10" t="str">
        <f>Revenue!A1699</f>
        <v>P0142</v>
      </c>
      <c r="B1698" s="10" t="str">
        <f>Revenue!B1699</f>
        <v>Jun</v>
      </c>
      <c r="C1698" s="11" t="str">
        <f t="shared" si="87"/>
        <v>P0142|Jun</v>
      </c>
      <c r="D1698" s="12">
        <f>Revenue!J1699</f>
        <v>1137.4343000000001</v>
      </c>
      <c r="E1698" s="13">
        <f>_xlfn.XLOOKUP($C1698,ExpensesTbl[Key],ExpensesTbl[Total Operating Expenses])</f>
        <v>792.02000000000044</v>
      </c>
      <c r="F1698" s="13">
        <f t="shared" si="88"/>
        <v>345.41429999999968</v>
      </c>
      <c r="G1698" s="11" t="str">
        <f>_xlfn.XLOOKUP($A1698,PropertiesTbl[Property ID],PropertiesTbl[Property Name])</f>
        <v>Alpine Refuge</v>
      </c>
    </row>
    <row r="1699" spans="1:7" x14ac:dyDescent="0.25">
      <c r="A1699" s="10" t="str">
        <f>Revenue!A1700</f>
        <v>P0142</v>
      </c>
      <c r="B1699" s="10" t="str">
        <f>Revenue!B1700</f>
        <v>Jul</v>
      </c>
      <c r="C1699" s="11" t="str">
        <f t="shared" si="87"/>
        <v>P0142|Jul</v>
      </c>
      <c r="D1699" s="12">
        <f>Revenue!J1700</f>
        <v>1544.7858000000001</v>
      </c>
      <c r="E1699" s="13">
        <f>_xlfn.XLOOKUP($C1699,ExpensesTbl[Key],ExpensesTbl[Total Operating Expenses])</f>
        <v>1360.8299999999997</v>
      </c>
      <c r="F1699" s="13">
        <f t="shared" si="88"/>
        <v>183.95580000000041</v>
      </c>
      <c r="G1699" s="11" t="str">
        <f>_xlfn.XLOOKUP($A1699,PropertiesTbl[Property ID],PropertiesTbl[Property Name])</f>
        <v>Alpine Refuge</v>
      </c>
    </row>
    <row r="1700" spans="1:7" x14ac:dyDescent="0.25">
      <c r="A1700" s="10" t="str">
        <f>Revenue!A1701</f>
        <v>P0142</v>
      </c>
      <c r="B1700" s="10" t="str">
        <f>Revenue!B1701</f>
        <v>Aug</v>
      </c>
      <c r="C1700" s="11" t="str">
        <f t="shared" si="87"/>
        <v>P0142|Aug</v>
      </c>
      <c r="D1700" s="12">
        <f>Revenue!J1701</f>
        <v>1332.6080000000002</v>
      </c>
      <c r="E1700" s="13">
        <f>_xlfn.XLOOKUP($C1700,ExpensesTbl[Key],ExpensesTbl[Total Operating Expenses])</f>
        <v>1290.4399999999998</v>
      </c>
      <c r="F1700" s="13">
        <f t="shared" si="88"/>
        <v>42.168000000000347</v>
      </c>
      <c r="G1700" s="11" t="str">
        <f>_xlfn.XLOOKUP($A1700,PropertiesTbl[Property ID],PropertiesTbl[Property Name])</f>
        <v>Alpine Refuge</v>
      </c>
    </row>
    <row r="1701" spans="1:7" x14ac:dyDescent="0.25">
      <c r="A1701" s="10" t="str">
        <f>Revenue!A1702</f>
        <v>P0142</v>
      </c>
      <c r="B1701" s="10" t="str">
        <f>Revenue!B1702</f>
        <v>Sep</v>
      </c>
      <c r="C1701" s="11" t="str">
        <f t="shared" si="87"/>
        <v>P0142|Sep</v>
      </c>
      <c r="D1701" s="12">
        <f>Revenue!J1702</f>
        <v>1036.758</v>
      </c>
      <c r="E1701" s="13">
        <f>_xlfn.XLOOKUP($C1701,ExpensesTbl[Key],ExpensesTbl[Total Operating Expenses])</f>
        <v>655.77000000000021</v>
      </c>
      <c r="F1701" s="13">
        <f t="shared" si="88"/>
        <v>380.98799999999983</v>
      </c>
      <c r="G1701" s="11" t="str">
        <f>_xlfn.XLOOKUP($A1701,PropertiesTbl[Property ID],PropertiesTbl[Property Name])</f>
        <v>Alpine Refuge</v>
      </c>
    </row>
    <row r="1702" spans="1:7" x14ac:dyDescent="0.25">
      <c r="A1702" s="10" t="str">
        <f>Revenue!A1703</f>
        <v>P0142</v>
      </c>
      <c r="B1702" s="10" t="str">
        <f>Revenue!B1703</f>
        <v>Oct</v>
      </c>
      <c r="C1702" s="11" t="str">
        <f t="shared" si="87"/>
        <v>P0142|Oct</v>
      </c>
      <c r="D1702" s="12">
        <f>Revenue!J1703</f>
        <v>852.79750000000001</v>
      </c>
      <c r="E1702" s="13">
        <f>_xlfn.XLOOKUP($C1702,ExpensesTbl[Key],ExpensesTbl[Total Operating Expenses])</f>
        <v>608.90000000000032</v>
      </c>
      <c r="F1702" s="13">
        <f t="shared" si="88"/>
        <v>243.8974999999997</v>
      </c>
      <c r="G1702" s="11" t="str">
        <f>_xlfn.XLOOKUP($A1702,PropertiesTbl[Property ID],PropertiesTbl[Property Name])</f>
        <v>Alpine Refuge</v>
      </c>
    </row>
    <row r="1703" spans="1:7" x14ac:dyDescent="0.25">
      <c r="A1703" s="10" t="str">
        <f>Revenue!A1704</f>
        <v>P0142</v>
      </c>
      <c r="B1703" s="10" t="str">
        <f>Revenue!B1704</f>
        <v>Nov</v>
      </c>
      <c r="C1703" s="11" t="str">
        <f t="shared" si="87"/>
        <v>P0142|Nov</v>
      </c>
      <c r="D1703" s="12">
        <f>Revenue!J1704</f>
        <v>836.84100000000001</v>
      </c>
      <c r="E1703" s="13">
        <f>_xlfn.XLOOKUP($C1703,ExpensesTbl[Key],ExpensesTbl[Total Operating Expenses])</f>
        <v>567.81000000000063</v>
      </c>
      <c r="F1703" s="13">
        <f t="shared" si="88"/>
        <v>269.03099999999938</v>
      </c>
      <c r="G1703" s="11" t="str">
        <f>_xlfn.XLOOKUP($A1703,PropertiesTbl[Property ID],PropertiesTbl[Property Name])</f>
        <v>Alpine Refuge</v>
      </c>
    </row>
    <row r="1704" spans="1:7" x14ac:dyDescent="0.25">
      <c r="A1704" s="10" t="str">
        <f>Revenue!A1705</f>
        <v>P0142</v>
      </c>
      <c r="B1704" s="10" t="str">
        <f>Revenue!B1705</f>
        <v>Dec</v>
      </c>
      <c r="C1704" s="11" t="str">
        <f t="shared" si="87"/>
        <v>P0142|Dec</v>
      </c>
      <c r="D1704" s="12">
        <f>Revenue!J1705</f>
        <v>3155.2903999999999</v>
      </c>
      <c r="E1704" s="13">
        <f>_xlfn.XLOOKUP($C1704,ExpensesTbl[Key],ExpensesTbl[Total Operating Expenses])</f>
        <v>1064.93</v>
      </c>
      <c r="F1704" s="13">
        <f t="shared" si="88"/>
        <v>2090.3603999999996</v>
      </c>
      <c r="G1704" s="11" t="str">
        <f>_xlfn.XLOOKUP($A1704,PropertiesTbl[Property ID],PropertiesTbl[Property Name])</f>
        <v>Alpine Refuge</v>
      </c>
    </row>
    <row r="1705" spans="1:7" x14ac:dyDescent="0.25">
      <c r="A1705" s="10" t="str">
        <f>Revenue!A1706</f>
        <v>P0142</v>
      </c>
      <c r="B1705" s="10" t="str">
        <f>Revenue!B1706</f>
        <v>Jan</v>
      </c>
      <c r="C1705" s="11" t="str">
        <f t="shared" si="87"/>
        <v>P0142|Jan</v>
      </c>
      <c r="D1705" s="12">
        <f>Revenue!J1706</f>
        <v>3140.3136</v>
      </c>
      <c r="E1705" s="13">
        <f>_xlfn.XLOOKUP($C1705,ExpensesTbl[Key],ExpensesTbl[Total Operating Expenses])</f>
        <v>886.92999999999972</v>
      </c>
      <c r="F1705" s="13">
        <f t="shared" si="88"/>
        <v>2253.3836000000001</v>
      </c>
      <c r="G1705" s="11" t="str">
        <f>_xlfn.XLOOKUP($A1705,PropertiesTbl[Property ID],PropertiesTbl[Property Name])</f>
        <v>Alpine Refuge</v>
      </c>
    </row>
    <row r="1706" spans="1:7" x14ac:dyDescent="0.25">
      <c r="A1706" s="10" t="str">
        <f>Revenue!A1707</f>
        <v>P0142</v>
      </c>
      <c r="B1706" s="10" t="str">
        <f>Revenue!B1707</f>
        <v>Feb</v>
      </c>
      <c r="C1706" s="11" t="str">
        <f t="shared" si="87"/>
        <v>P0142|Feb</v>
      </c>
      <c r="D1706" s="12">
        <f>Revenue!J1707</f>
        <v>2570.7864999999997</v>
      </c>
      <c r="E1706" s="13">
        <f>_xlfn.XLOOKUP($C1706,ExpensesTbl[Key],ExpensesTbl[Total Operating Expenses])</f>
        <v>786.24999999999989</v>
      </c>
      <c r="F1706" s="13">
        <f t="shared" si="88"/>
        <v>1784.5364999999997</v>
      </c>
      <c r="G1706" s="11" t="str">
        <f>_xlfn.XLOOKUP($A1706,PropertiesTbl[Property ID],PropertiesTbl[Property Name])</f>
        <v>Alpine Refuge</v>
      </c>
    </row>
    <row r="1707" spans="1:7" x14ac:dyDescent="0.25">
      <c r="A1707" s="10" t="str">
        <f>Revenue!A1708</f>
        <v>P0142</v>
      </c>
      <c r="B1707" s="10" t="str">
        <f>Revenue!B1708</f>
        <v>Mar</v>
      </c>
      <c r="C1707" s="11" t="str">
        <f t="shared" si="87"/>
        <v>P0142|Mar</v>
      </c>
      <c r="D1707" s="12">
        <f>Revenue!J1708</f>
        <v>2149.0789999999997</v>
      </c>
      <c r="E1707" s="13">
        <f>_xlfn.XLOOKUP($C1707,ExpensesTbl[Key],ExpensesTbl[Total Operating Expenses])</f>
        <v>779.67000000000007</v>
      </c>
      <c r="F1707" s="13">
        <f t="shared" si="88"/>
        <v>1369.4089999999997</v>
      </c>
      <c r="G1707" s="11" t="str">
        <f>_xlfn.XLOOKUP($A1707,PropertiesTbl[Property ID],PropertiesTbl[Property Name])</f>
        <v>Alpine Refuge</v>
      </c>
    </row>
    <row r="1708" spans="1:7" x14ac:dyDescent="0.25">
      <c r="A1708" s="10" t="str">
        <f>Revenue!A1709</f>
        <v>P0143</v>
      </c>
      <c r="B1708" s="10" t="str">
        <f>Revenue!B1709</f>
        <v>Apr</v>
      </c>
      <c r="C1708" s="11" t="str">
        <f t="shared" si="87"/>
        <v>P0143|Apr</v>
      </c>
      <c r="D1708" s="12">
        <f>Revenue!J1709</f>
        <v>632.80499999999995</v>
      </c>
      <c r="E1708" s="13">
        <f>_xlfn.XLOOKUP($C1708,ExpensesTbl[Key],ExpensesTbl[Total Operating Expenses])</f>
        <v>412.1900000000004</v>
      </c>
      <c r="F1708" s="13">
        <f t="shared" si="88"/>
        <v>220.61499999999955</v>
      </c>
      <c r="G1708" s="11" t="str">
        <f>_xlfn.XLOOKUP($A1708,PropertiesTbl[Property ID],PropertiesTbl[Property Name])</f>
        <v>Starlight Cabin</v>
      </c>
    </row>
    <row r="1709" spans="1:7" x14ac:dyDescent="0.25">
      <c r="A1709" s="10" t="str">
        <f>Revenue!A1710</f>
        <v>P0143</v>
      </c>
      <c r="B1709" s="10" t="str">
        <f>Revenue!B1710</f>
        <v>May</v>
      </c>
      <c r="C1709" s="11" t="str">
        <f t="shared" si="87"/>
        <v>P0143|May</v>
      </c>
      <c r="D1709" s="12">
        <f>Revenue!J1710</f>
        <v>760.53460000000007</v>
      </c>
      <c r="E1709" s="13">
        <f>_xlfn.XLOOKUP($C1709,ExpensesTbl[Key],ExpensesTbl[Total Operating Expenses])</f>
        <v>519.58000000000038</v>
      </c>
      <c r="F1709" s="13">
        <f t="shared" si="88"/>
        <v>240.95459999999969</v>
      </c>
      <c r="G1709" s="11" t="str">
        <f>_xlfn.XLOOKUP($A1709,PropertiesTbl[Property ID],PropertiesTbl[Property Name])</f>
        <v>Starlight Cabin</v>
      </c>
    </row>
    <row r="1710" spans="1:7" x14ac:dyDescent="0.25">
      <c r="A1710" s="10" t="str">
        <f>Revenue!A1711</f>
        <v>P0143</v>
      </c>
      <c r="B1710" s="10" t="str">
        <f>Revenue!B1711</f>
        <v>Jun</v>
      </c>
      <c r="C1710" s="11" t="str">
        <f t="shared" si="87"/>
        <v>P0143|Jun</v>
      </c>
      <c r="D1710" s="12">
        <f>Revenue!J1711</f>
        <v>921.76800000000003</v>
      </c>
      <c r="E1710" s="13">
        <f>_xlfn.XLOOKUP($C1710,ExpensesTbl[Key],ExpensesTbl[Total Operating Expenses])</f>
        <v>747.23</v>
      </c>
      <c r="F1710" s="13">
        <f t="shared" si="88"/>
        <v>174.53800000000001</v>
      </c>
      <c r="G1710" s="11" t="str">
        <f>_xlfn.XLOOKUP($A1710,PropertiesTbl[Property ID],PropertiesTbl[Property Name])</f>
        <v>Starlight Cabin</v>
      </c>
    </row>
    <row r="1711" spans="1:7" x14ac:dyDescent="0.25">
      <c r="A1711" s="10" t="str">
        <f>Revenue!A1712</f>
        <v>P0143</v>
      </c>
      <c r="B1711" s="10" t="str">
        <f>Revenue!B1712</f>
        <v>Jul</v>
      </c>
      <c r="C1711" s="11" t="str">
        <f t="shared" si="87"/>
        <v>P0143|Jul</v>
      </c>
      <c r="D1711" s="12">
        <f>Revenue!J1712</f>
        <v>1376.444</v>
      </c>
      <c r="E1711" s="13">
        <f>_xlfn.XLOOKUP($C1711,ExpensesTbl[Key],ExpensesTbl[Total Operating Expenses])</f>
        <v>903.53000000000009</v>
      </c>
      <c r="F1711" s="13">
        <f t="shared" si="88"/>
        <v>472.91399999999987</v>
      </c>
      <c r="G1711" s="11" t="str">
        <f>_xlfn.XLOOKUP($A1711,PropertiesTbl[Property ID],PropertiesTbl[Property Name])</f>
        <v>Starlight Cabin</v>
      </c>
    </row>
    <row r="1712" spans="1:7" x14ac:dyDescent="0.25">
      <c r="A1712" s="10" t="str">
        <f>Revenue!A1713</f>
        <v>P0143</v>
      </c>
      <c r="B1712" s="10" t="str">
        <f>Revenue!B1713</f>
        <v>Aug</v>
      </c>
      <c r="C1712" s="11" t="str">
        <f t="shared" si="87"/>
        <v>P0143|Aug</v>
      </c>
      <c r="D1712" s="12">
        <f>Revenue!J1713</f>
        <v>1180.1566</v>
      </c>
      <c r="E1712" s="13">
        <f>_xlfn.XLOOKUP($C1712,ExpensesTbl[Key],ExpensesTbl[Total Operating Expenses])</f>
        <v>792.95999999999958</v>
      </c>
      <c r="F1712" s="13">
        <f t="shared" si="88"/>
        <v>387.19660000000044</v>
      </c>
      <c r="G1712" s="11" t="str">
        <f>_xlfn.XLOOKUP($A1712,PropertiesTbl[Property ID],PropertiesTbl[Property Name])</f>
        <v>Starlight Cabin</v>
      </c>
    </row>
    <row r="1713" spans="1:7" x14ac:dyDescent="0.25">
      <c r="A1713" s="10" t="str">
        <f>Revenue!A1714</f>
        <v>P0143</v>
      </c>
      <c r="B1713" s="10" t="str">
        <f>Revenue!B1714</f>
        <v>Sep</v>
      </c>
      <c r="C1713" s="11" t="str">
        <f t="shared" si="87"/>
        <v>P0143|Sep</v>
      </c>
      <c r="D1713" s="12">
        <f>Revenue!J1714</f>
        <v>834.09939999999995</v>
      </c>
      <c r="E1713" s="13">
        <f>_xlfn.XLOOKUP($C1713,ExpensesTbl[Key],ExpensesTbl[Total Operating Expenses])</f>
        <v>471.88999999999976</v>
      </c>
      <c r="F1713" s="13">
        <f t="shared" si="88"/>
        <v>362.20940000000019</v>
      </c>
      <c r="G1713" s="11" t="str">
        <f>_xlfn.XLOOKUP($A1713,PropertiesTbl[Property ID],PropertiesTbl[Property Name])</f>
        <v>Starlight Cabin</v>
      </c>
    </row>
    <row r="1714" spans="1:7" x14ac:dyDescent="0.25">
      <c r="A1714" s="10" t="str">
        <f>Revenue!A1715</f>
        <v>P0143</v>
      </c>
      <c r="B1714" s="10" t="str">
        <f>Revenue!B1715</f>
        <v>Oct</v>
      </c>
      <c r="C1714" s="11" t="str">
        <f t="shared" si="87"/>
        <v>P0143|Oct</v>
      </c>
      <c r="D1714" s="12">
        <f>Revenue!J1715</f>
        <v>729.51400000000001</v>
      </c>
      <c r="E1714" s="13">
        <f>_xlfn.XLOOKUP($C1714,ExpensesTbl[Key],ExpensesTbl[Total Operating Expenses])</f>
        <v>460.96999999999991</v>
      </c>
      <c r="F1714" s="13">
        <f t="shared" si="88"/>
        <v>268.5440000000001</v>
      </c>
      <c r="G1714" s="11" t="str">
        <f>_xlfn.XLOOKUP($A1714,PropertiesTbl[Property ID],PropertiesTbl[Property Name])</f>
        <v>Starlight Cabin</v>
      </c>
    </row>
    <row r="1715" spans="1:7" x14ac:dyDescent="0.25">
      <c r="A1715" s="10" t="str">
        <f>Revenue!A1716</f>
        <v>P0143</v>
      </c>
      <c r="B1715" s="10" t="str">
        <f>Revenue!B1716</f>
        <v>Nov</v>
      </c>
      <c r="C1715" s="11" t="str">
        <f t="shared" si="87"/>
        <v>P0143|Nov</v>
      </c>
      <c r="D1715" s="12">
        <f>Revenue!J1716</f>
        <v>858.33969999999999</v>
      </c>
      <c r="E1715" s="13">
        <f>_xlfn.XLOOKUP($C1715,ExpensesTbl[Key],ExpensesTbl[Total Operating Expenses])</f>
        <v>460.68000000000052</v>
      </c>
      <c r="F1715" s="13">
        <f t="shared" si="88"/>
        <v>397.65969999999948</v>
      </c>
      <c r="G1715" s="11" t="str">
        <f>_xlfn.XLOOKUP($A1715,PropertiesTbl[Property ID],PropertiesTbl[Property Name])</f>
        <v>Starlight Cabin</v>
      </c>
    </row>
    <row r="1716" spans="1:7" x14ac:dyDescent="0.25">
      <c r="A1716" s="10" t="str">
        <f>Revenue!A1717</f>
        <v>P0143</v>
      </c>
      <c r="B1716" s="10" t="str">
        <f>Revenue!B1717</f>
        <v>Dec</v>
      </c>
      <c r="C1716" s="11" t="str">
        <f t="shared" si="87"/>
        <v>P0143|Dec</v>
      </c>
      <c r="D1716" s="12">
        <f>Revenue!J1717</f>
        <v>2899.9030000000002</v>
      </c>
      <c r="E1716" s="13">
        <f>_xlfn.XLOOKUP($C1716,ExpensesTbl[Key],ExpensesTbl[Total Operating Expenses])</f>
        <v>684.10000000000048</v>
      </c>
      <c r="F1716" s="13">
        <f t="shared" si="88"/>
        <v>2215.8029999999999</v>
      </c>
      <c r="G1716" s="11" t="str">
        <f>_xlfn.XLOOKUP($A1716,PropertiesTbl[Property ID],PropertiesTbl[Property Name])</f>
        <v>Starlight Cabin</v>
      </c>
    </row>
    <row r="1717" spans="1:7" x14ac:dyDescent="0.25">
      <c r="A1717" s="10" t="str">
        <f>Revenue!A1718</f>
        <v>P0143</v>
      </c>
      <c r="B1717" s="10" t="str">
        <f>Revenue!B1718</f>
        <v>Jan</v>
      </c>
      <c r="C1717" s="11" t="str">
        <f t="shared" si="87"/>
        <v>P0143|Jan</v>
      </c>
      <c r="D1717" s="12">
        <f>Revenue!J1718</f>
        <v>2614.7909</v>
      </c>
      <c r="E1717" s="13">
        <f>_xlfn.XLOOKUP($C1717,ExpensesTbl[Key],ExpensesTbl[Total Operating Expenses])</f>
        <v>699.48999999999967</v>
      </c>
      <c r="F1717" s="13">
        <f t="shared" si="88"/>
        <v>1915.3009000000002</v>
      </c>
      <c r="G1717" s="11" t="str">
        <f>_xlfn.XLOOKUP($A1717,PropertiesTbl[Property ID],PropertiesTbl[Property Name])</f>
        <v>Starlight Cabin</v>
      </c>
    </row>
    <row r="1718" spans="1:7" x14ac:dyDescent="0.25">
      <c r="A1718" s="10" t="str">
        <f>Revenue!A1719</f>
        <v>P0143</v>
      </c>
      <c r="B1718" s="10" t="str">
        <f>Revenue!B1719</f>
        <v>Feb</v>
      </c>
      <c r="C1718" s="11" t="str">
        <f t="shared" si="87"/>
        <v>P0143|Feb</v>
      </c>
      <c r="D1718" s="12">
        <f>Revenue!J1719</f>
        <v>2496.2568999999999</v>
      </c>
      <c r="E1718" s="13">
        <f>_xlfn.XLOOKUP($C1718,ExpensesTbl[Key],ExpensesTbl[Total Operating Expenses])</f>
        <v>682.20999999999981</v>
      </c>
      <c r="F1718" s="13">
        <f t="shared" si="88"/>
        <v>1814.0469000000001</v>
      </c>
      <c r="G1718" s="11" t="str">
        <f>_xlfn.XLOOKUP($A1718,PropertiesTbl[Property ID],PropertiesTbl[Property Name])</f>
        <v>Starlight Cabin</v>
      </c>
    </row>
    <row r="1719" spans="1:7" x14ac:dyDescent="0.25">
      <c r="A1719" s="10" t="str">
        <f>Revenue!A1720</f>
        <v>P0143</v>
      </c>
      <c r="B1719" s="10" t="str">
        <f>Revenue!B1720</f>
        <v>Mar</v>
      </c>
      <c r="C1719" s="11" t="str">
        <f t="shared" si="87"/>
        <v>P0143|Mar</v>
      </c>
      <c r="D1719" s="12">
        <f>Revenue!J1720</f>
        <v>1744.4795999999999</v>
      </c>
      <c r="E1719" s="13">
        <f>_xlfn.XLOOKUP($C1719,ExpensesTbl[Key],ExpensesTbl[Total Operating Expenses])</f>
        <v>608.04000000000008</v>
      </c>
      <c r="F1719" s="13">
        <f t="shared" si="88"/>
        <v>1136.4395999999997</v>
      </c>
      <c r="G1719" s="11" t="str">
        <f>_xlfn.XLOOKUP($A1719,PropertiesTbl[Property ID],PropertiesTbl[Property Name])</f>
        <v>Starlight Cabin</v>
      </c>
    </row>
    <row r="1720" spans="1:7" x14ac:dyDescent="0.25">
      <c r="A1720" s="10" t="str">
        <f>Revenue!A1721</f>
        <v>P0144</v>
      </c>
      <c r="B1720" s="10" t="str">
        <f>Revenue!B1721</f>
        <v>Apr</v>
      </c>
      <c r="C1720" s="11" t="str">
        <f t="shared" si="87"/>
        <v>P0144|Apr</v>
      </c>
      <c r="D1720" s="12">
        <f>Revenue!J1721</f>
        <v>741.87799999999993</v>
      </c>
      <c r="E1720" s="13">
        <f>_xlfn.XLOOKUP($C1720,ExpensesTbl[Key],ExpensesTbl[Total Operating Expenses])</f>
        <v>531.55000000000041</v>
      </c>
      <c r="F1720" s="13">
        <f t="shared" si="88"/>
        <v>210.32799999999952</v>
      </c>
      <c r="G1720" s="11" t="str">
        <f>_xlfn.XLOOKUP($A1720,PropertiesTbl[Property ID],PropertiesTbl[Property Name])</f>
        <v>Starlight Haven</v>
      </c>
    </row>
    <row r="1721" spans="1:7" x14ac:dyDescent="0.25">
      <c r="A1721" s="10" t="str">
        <f>Revenue!A1722</f>
        <v>P0144</v>
      </c>
      <c r="B1721" s="10" t="str">
        <f>Revenue!B1722</f>
        <v>May</v>
      </c>
      <c r="C1721" s="11" t="str">
        <f t="shared" si="87"/>
        <v>P0144|May</v>
      </c>
      <c r="D1721" s="12">
        <f>Revenue!J1722</f>
        <v>973.72739999999999</v>
      </c>
      <c r="E1721" s="13">
        <f>_xlfn.XLOOKUP($C1721,ExpensesTbl[Key],ExpensesTbl[Total Operating Expenses])</f>
        <v>734.61000000000024</v>
      </c>
      <c r="F1721" s="13">
        <f t="shared" si="88"/>
        <v>239.11739999999975</v>
      </c>
      <c r="G1721" s="11" t="str">
        <f>_xlfn.XLOOKUP($A1721,PropertiesTbl[Property ID],PropertiesTbl[Property Name])</f>
        <v>Starlight Haven</v>
      </c>
    </row>
    <row r="1722" spans="1:7" x14ac:dyDescent="0.25">
      <c r="A1722" s="10" t="str">
        <f>Revenue!A1723</f>
        <v>P0144</v>
      </c>
      <c r="B1722" s="10" t="str">
        <f>Revenue!B1723</f>
        <v>Jun</v>
      </c>
      <c r="C1722" s="11" t="str">
        <f t="shared" si="87"/>
        <v>P0144|Jun</v>
      </c>
      <c r="D1722" s="12">
        <f>Revenue!J1723</f>
        <v>1055.8185000000001</v>
      </c>
      <c r="E1722" s="13">
        <f>_xlfn.XLOOKUP($C1722,ExpensesTbl[Key],ExpensesTbl[Total Operating Expenses])</f>
        <v>799.75000000000045</v>
      </c>
      <c r="F1722" s="13">
        <f t="shared" si="88"/>
        <v>256.06849999999963</v>
      </c>
      <c r="G1722" s="11" t="str">
        <f>_xlfn.XLOOKUP($A1722,PropertiesTbl[Property ID],PropertiesTbl[Property Name])</f>
        <v>Starlight Haven</v>
      </c>
    </row>
    <row r="1723" spans="1:7" x14ac:dyDescent="0.25">
      <c r="A1723" s="10" t="str">
        <f>Revenue!A1724</f>
        <v>P0144</v>
      </c>
      <c r="B1723" s="10" t="str">
        <f>Revenue!B1724</f>
        <v>Jul</v>
      </c>
      <c r="C1723" s="11" t="str">
        <f t="shared" si="87"/>
        <v>P0144|Jul</v>
      </c>
      <c r="D1723" s="12">
        <f>Revenue!J1724</f>
        <v>1451.2874999999999</v>
      </c>
      <c r="E1723" s="13">
        <f>_xlfn.XLOOKUP($C1723,ExpensesTbl[Key],ExpensesTbl[Total Operating Expenses])</f>
        <v>1379.2299999999996</v>
      </c>
      <c r="F1723" s="13">
        <f t="shared" si="88"/>
        <v>72.057500000000346</v>
      </c>
      <c r="G1723" s="11" t="str">
        <f>_xlfn.XLOOKUP($A1723,PropertiesTbl[Property ID],PropertiesTbl[Property Name])</f>
        <v>Starlight Haven</v>
      </c>
    </row>
    <row r="1724" spans="1:7" x14ac:dyDescent="0.25">
      <c r="A1724" s="10" t="str">
        <f>Revenue!A1725</f>
        <v>P0144</v>
      </c>
      <c r="B1724" s="10" t="str">
        <f>Revenue!B1725</f>
        <v>Aug</v>
      </c>
      <c r="C1724" s="11" t="str">
        <f t="shared" si="87"/>
        <v>P0144|Aug</v>
      </c>
      <c r="D1724" s="12">
        <f>Revenue!J1725</f>
        <v>1382.1459</v>
      </c>
      <c r="E1724" s="13">
        <f>_xlfn.XLOOKUP($C1724,ExpensesTbl[Key],ExpensesTbl[Total Operating Expenses])</f>
        <v>1305.0899999999997</v>
      </c>
      <c r="F1724" s="13">
        <f t="shared" si="88"/>
        <v>77.055900000000292</v>
      </c>
      <c r="G1724" s="11" t="str">
        <f>_xlfn.XLOOKUP($A1724,PropertiesTbl[Property ID],PropertiesTbl[Property Name])</f>
        <v>Starlight Haven</v>
      </c>
    </row>
    <row r="1725" spans="1:7" x14ac:dyDescent="0.25">
      <c r="A1725" s="10" t="str">
        <f>Revenue!A1726</f>
        <v>P0144</v>
      </c>
      <c r="B1725" s="10" t="str">
        <f>Revenue!B1726</f>
        <v>Sep</v>
      </c>
      <c r="C1725" s="11" t="str">
        <f t="shared" si="87"/>
        <v>P0144|Sep</v>
      </c>
      <c r="D1725" s="12">
        <f>Revenue!J1726</f>
        <v>936.07199999999989</v>
      </c>
      <c r="E1725" s="13">
        <f>_xlfn.XLOOKUP($C1725,ExpensesTbl[Key],ExpensesTbl[Total Operating Expenses])</f>
        <v>654.35999999999979</v>
      </c>
      <c r="F1725" s="13">
        <f t="shared" si="88"/>
        <v>281.7120000000001</v>
      </c>
      <c r="G1725" s="11" t="str">
        <f>_xlfn.XLOOKUP($A1725,PropertiesTbl[Property ID],PropertiesTbl[Property Name])</f>
        <v>Starlight Haven</v>
      </c>
    </row>
    <row r="1726" spans="1:7" x14ac:dyDescent="0.25">
      <c r="A1726" s="10" t="str">
        <f>Revenue!A1727</f>
        <v>P0144</v>
      </c>
      <c r="B1726" s="10" t="str">
        <f>Revenue!B1727</f>
        <v>Oct</v>
      </c>
      <c r="C1726" s="11" t="str">
        <f t="shared" si="87"/>
        <v>P0144|Oct</v>
      </c>
      <c r="D1726" s="12">
        <f>Revenue!J1727</f>
        <v>923.85</v>
      </c>
      <c r="E1726" s="13">
        <f>_xlfn.XLOOKUP($C1726,ExpensesTbl[Key],ExpensesTbl[Total Operating Expenses])</f>
        <v>623.57999999999993</v>
      </c>
      <c r="F1726" s="13">
        <f t="shared" si="88"/>
        <v>300.2700000000001</v>
      </c>
      <c r="G1726" s="11" t="str">
        <f>_xlfn.XLOOKUP($A1726,PropertiesTbl[Property ID],PropertiesTbl[Property Name])</f>
        <v>Starlight Haven</v>
      </c>
    </row>
    <row r="1727" spans="1:7" x14ac:dyDescent="0.25">
      <c r="A1727" s="10" t="str">
        <f>Revenue!A1728</f>
        <v>P0144</v>
      </c>
      <c r="B1727" s="10" t="str">
        <f>Revenue!B1728</f>
        <v>Nov</v>
      </c>
      <c r="C1727" s="11" t="str">
        <f t="shared" si="87"/>
        <v>P0144|Nov</v>
      </c>
      <c r="D1727" s="12">
        <f>Revenue!J1728</f>
        <v>931.70699999999988</v>
      </c>
      <c r="E1727" s="13">
        <f>_xlfn.XLOOKUP($C1727,ExpensesTbl[Key],ExpensesTbl[Total Operating Expenses])</f>
        <v>579.7800000000002</v>
      </c>
      <c r="F1727" s="13">
        <f t="shared" si="88"/>
        <v>351.92699999999968</v>
      </c>
      <c r="G1727" s="11" t="str">
        <f>_xlfn.XLOOKUP($A1727,PropertiesTbl[Property ID],PropertiesTbl[Property Name])</f>
        <v>Starlight Haven</v>
      </c>
    </row>
    <row r="1728" spans="1:7" x14ac:dyDescent="0.25">
      <c r="A1728" s="10" t="str">
        <f>Revenue!A1729</f>
        <v>P0144</v>
      </c>
      <c r="B1728" s="10" t="str">
        <f>Revenue!B1729</f>
        <v>Dec</v>
      </c>
      <c r="C1728" s="11" t="str">
        <f t="shared" si="87"/>
        <v>P0144|Dec</v>
      </c>
      <c r="D1728" s="12">
        <f>Revenue!J1729</f>
        <v>3709.5012000000002</v>
      </c>
      <c r="E1728" s="13">
        <f>_xlfn.XLOOKUP($C1728,ExpensesTbl[Key],ExpensesTbl[Total Operating Expenses])</f>
        <v>956.8399999999998</v>
      </c>
      <c r="F1728" s="13">
        <f t="shared" si="88"/>
        <v>2752.6612000000005</v>
      </c>
      <c r="G1728" s="11" t="str">
        <f>_xlfn.XLOOKUP($A1728,PropertiesTbl[Property ID],PropertiesTbl[Property Name])</f>
        <v>Starlight Haven</v>
      </c>
    </row>
    <row r="1729" spans="1:7" x14ac:dyDescent="0.25">
      <c r="A1729" s="10" t="str">
        <f>Revenue!A1730</f>
        <v>P0144</v>
      </c>
      <c r="B1729" s="10" t="str">
        <f>Revenue!B1730</f>
        <v>Jan</v>
      </c>
      <c r="C1729" s="11" t="str">
        <f t="shared" si="87"/>
        <v>P0144|Jan</v>
      </c>
      <c r="D1729" s="12">
        <f>Revenue!J1730</f>
        <v>2786.2248</v>
      </c>
      <c r="E1729" s="13">
        <f>_xlfn.XLOOKUP($C1729,ExpensesTbl[Key],ExpensesTbl[Total Operating Expenses])</f>
        <v>896.75000000000045</v>
      </c>
      <c r="F1729" s="13">
        <f t="shared" si="88"/>
        <v>1889.4747999999995</v>
      </c>
      <c r="G1729" s="11" t="str">
        <f>_xlfn.XLOOKUP($A1729,PropertiesTbl[Property ID],PropertiesTbl[Property Name])</f>
        <v>Starlight Haven</v>
      </c>
    </row>
    <row r="1730" spans="1:7" x14ac:dyDescent="0.25">
      <c r="A1730" s="10" t="str">
        <f>Revenue!A1731</f>
        <v>P0144</v>
      </c>
      <c r="B1730" s="10" t="str">
        <f>Revenue!B1731</f>
        <v>Feb</v>
      </c>
      <c r="C1730" s="11" t="str">
        <f t="shared" si="87"/>
        <v>P0144|Feb</v>
      </c>
      <c r="D1730" s="12">
        <f>Revenue!J1731</f>
        <v>2718.0144</v>
      </c>
      <c r="E1730" s="13">
        <f>_xlfn.XLOOKUP($C1730,ExpensesTbl[Key],ExpensesTbl[Total Operating Expenses])</f>
        <v>884.62999999999954</v>
      </c>
      <c r="F1730" s="13">
        <f t="shared" si="88"/>
        <v>1833.3844000000004</v>
      </c>
      <c r="G1730" s="11" t="str">
        <f>_xlfn.XLOOKUP($A1730,PropertiesTbl[Property ID],PropertiesTbl[Property Name])</f>
        <v>Starlight Haven</v>
      </c>
    </row>
    <row r="1731" spans="1:7" x14ac:dyDescent="0.25">
      <c r="A1731" s="10" t="str">
        <f>Revenue!A1732</f>
        <v>P0144</v>
      </c>
      <c r="B1731" s="10" t="str">
        <f>Revenue!B1732</f>
        <v>Mar</v>
      </c>
      <c r="C1731" s="11" t="str">
        <f t="shared" si="87"/>
        <v>P0144|Mar</v>
      </c>
      <c r="D1731" s="12">
        <f>Revenue!J1732</f>
        <v>2054.7853</v>
      </c>
      <c r="E1731" s="13">
        <f>_xlfn.XLOOKUP($C1731,ExpensesTbl[Key],ExpensesTbl[Total Operating Expenses])</f>
        <v>771.8200000000005</v>
      </c>
      <c r="F1731" s="13">
        <f t="shared" si="88"/>
        <v>1282.9652999999994</v>
      </c>
      <c r="G1731" s="11" t="str">
        <f>_xlfn.XLOOKUP($A1731,PropertiesTbl[Property ID],PropertiesTbl[Property Name])</f>
        <v>Starlight Haven</v>
      </c>
    </row>
    <row r="1732" spans="1:7" x14ac:dyDescent="0.25">
      <c r="A1732" s="10" t="str">
        <f>Revenue!A1733</f>
        <v>P0145</v>
      </c>
      <c r="B1732" s="10" t="str">
        <f>Revenue!B1733</f>
        <v>Apr</v>
      </c>
      <c r="C1732" s="11" t="str">
        <f t="shared" si="87"/>
        <v>P0145|Apr</v>
      </c>
      <c r="D1732" s="12">
        <f>Revenue!J1733</f>
        <v>1446.5254</v>
      </c>
      <c r="E1732" s="13">
        <f>_xlfn.XLOOKUP($C1732,ExpensesTbl[Key],ExpensesTbl[Total Operating Expenses])</f>
        <v>774.36999999999955</v>
      </c>
      <c r="F1732" s="13">
        <f t="shared" si="88"/>
        <v>672.15540000000044</v>
      </c>
      <c r="G1732" s="11" t="str">
        <f>_xlfn.XLOOKUP($A1732,PropertiesTbl[Property ID],PropertiesTbl[Property Name])</f>
        <v>Summit Hideaway</v>
      </c>
    </row>
    <row r="1733" spans="1:7" x14ac:dyDescent="0.25">
      <c r="A1733" s="10" t="str">
        <f>Revenue!A1734</f>
        <v>P0145</v>
      </c>
      <c r="B1733" s="10" t="str">
        <f>Revenue!B1734</f>
        <v>May</v>
      </c>
      <c r="C1733" s="11" t="str">
        <f t="shared" ref="C1733:C1796" si="89">A1733&amp;"|"&amp;B1733</f>
        <v>P0145|May</v>
      </c>
      <c r="D1733" s="12">
        <f>Revenue!J1734</f>
        <v>1636.9461000000001</v>
      </c>
      <c r="E1733" s="13">
        <f>_xlfn.XLOOKUP($C1733,ExpensesTbl[Key],ExpensesTbl[Total Operating Expenses])</f>
        <v>1217.72</v>
      </c>
      <c r="F1733" s="13">
        <f t="shared" ref="F1733:F1796" si="90">D1733-E1733</f>
        <v>419.22610000000009</v>
      </c>
      <c r="G1733" s="11" t="str">
        <f>_xlfn.XLOOKUP($A1733,PropertiesTbl[Property ID],PropertiesTbl[Property Name])</f>
        <v>Summit Hideaway</v>
      </c>
    </row>
    <row r="1734" spans="1:7" x14ac:dyDescent="0.25">
      <c r="A1734" s="10" t="str">
        <f>Revenue!A1735</f>
        <v>P0145</v>
      </c>
      <c r="B1734" s="10" t="str">
        <f>Revenue!B1735</f>
        <v>Jun</v>
      </c>
      <c r="C1734" s="11" t="str">
        <f t="shared" si="89"/>
        <v>P0145|Jun</v>
      </c>
      <c r="D1734" s="12">
        <f>Revenue!J1735</f>
        <v>1756.0427</v>
      </c>
      <c r="E1734" s="13">
        <f>_xlfn.XLOOKUP($C1734,ExpensesTbl[Key],ExpensesTbl[Total Operating Expenses])</f>
        <v>1343.6999999999996</v>
      </c>
      <c r="F1734" s="13">
        <f t="shared" si="90"/>
        <v>412.34270000000038</v>
      </c>
      <c r="G1734" s="11" t="str">
        <f>_xlfn.XLOOKUP($A1734,PropertiesTbl[Property ID],PropertiesTbl[Property Name])</f>
        <v>Summit Hideaway</v>
      </c>
    </row>
    <row r="1735" spans="1:7" x14ac:dyDescent="0.25">
      <c r="A1735" s="10" t="str">
        <f>Revenue!A1736</f>
        <v>P0145</v>
      </c>
      <c r="B1735" s="10" t="str">
        <f>Revenue!B1736</f>
        <v>Jul</v>
      </c>
      <c r="C1735" s="11" t="str">
        <f t="shared" si="89"/>
        <v>P0145|Jul</v>
      </c>
      <c r="D1735" s="12">
        <f>Revenue!J1736</f>
        <v>2643.701</v>
      </c>
      <c r="E1735" s="13">
        <f>_xlfn.XLOOKUP($C1735,ExpensesTbl[Key],ExpensesTbl[Total Operating Expenses])</f>
        <v>2622.83</v>
      </c>
      <c r="F1735" s="13">
        <f t="shared" si="90"/>
        <v>20.871000000000095</v>
      </c>
      <c r="G1735" s="11" t="str">
        <f>_xlfn.XLOOKUP($A1735,PropertiesTbl[Property ID],PropertiesTbl[Property Name])</f>
        <v>Summit Hideaway</v>
      </c>
    </row>
    <row r="1736" spans="1:7" x14ac:dyDescent="0.25">
      <c r="A1736" s="10" t="str">
        <f>Revenue!A1737</f>
        <v>P0145</v>
      </c>
      <c r="B1736" s="10" t="str">
        <f>Revenue!B1737</f>
        <v>Aug</v>
      </c>
      <c r="C1736" s="11" t="str">
        <f t="shared" si="89"/>
        <v>P0145|Aug</v>
      </c>
      <c r="D1736" s="12">
        <f>Revenue!J1737</f>
        <v>3148.3920000000003</v>
      </c>
      <c r="E1736" s="13">
        <f>_xlfn.XLOOKUP($C1736,ExpensesTbl[Key],ExpensesTbl[Total Operating Expenses])</f>
        <v>2464.4599999999996</v>
      </c>
      <c r="F1736" s="13">
        <f t="shared" si="90"/>
        <v>683.9320000000007</v>
      </c>
      <c r="G1736" s="11" t="str">
        <f>_xlfn.XLOOKUP($A1736,PropertiesTbl[Property ID],PropertiesTbl[Property Name])</f>
        <v>Summit Hideaway</v>
      </c>
    </row>
    <row r="1737" spans="1:7" x14ac:dyDescent="0.25">
      <c r="A1737" s="10" t="str">
        <f>Revenue!A1738</f>
        <v>P0145</v>
      </c>
      <c r="B1737" s="10" t="str">
        <f>Revenue!B1738</f>
        <v>Sep</v>
      </c>
      <c r="C1737" s="11" t="str">
        <f t="shared" si="89"/>
        <v>P0145|Sep</v>
      </c>
      <c r="D1737" s="12">
        <f>Revenue!J1738</f>
        <v>1792.2334000000001</v>
      </c>
      <c r="E1737" s="13">
        <f>_xlfn.XLOOKUP($C1737,ExpensesTbl[Key],ExpensesTbl[Total Operating Expenses])</f>
        <v>1035.77</v>
      </c>
      <c r="F1737" s="13">
        <f t="shared" si="90"/>
        <v>756.46340000000009</v>
      </c>
      <c r="G1737" s="11" t="str">
        <f>_xlfn.XLOOKUP($A1737,PropertiesTbl[Property ID],PropertiesTbl[Property Name])</f>
        <v>Summit Hideaway</v>
      </c>
    </row>
    <row r="1738" spans="1:7" x14ac:dyDescent="0.25">
      <c r="A1738" s="10" t="str">
        <f>Revenue!A1739</f>
        <v>P0145</v>
      </c>
      <c r="B1738" s="10" t="str">
        <f>Revenue!B1739</f>
        <v>Oct</v>
      </c>
      <c r="C1738" s="11" t="str">
        <f t="shared" si="89"/>
        <v>P0145|Oct</v>
      </c>
      <c r="D1738" s="12">
        <f>Revenue!J1739</f>
        <v>1517.2384</v>
      </c>
      <c r="E1738" s="13">
        <f>_xlfn.XLOOKUP($C1738,ExpensesTbl[Key],ExpensesTbl[Total Operating Expenses])</f>
        <v>929.93000000000052</v>
      </c>
      <c r="F1738" s="13">
        <f t="shared" si="90"/>
        <v>587.30839999999944</v>
      </c>
      <c r="G1738" s="11" t="str">
        <f>_xlfn.XLOOKUP($A1738,PropertiesTbl[Property ID],PropertiesTbl[Property Name])</f>
        <v>Summit Hideaway</v>
      </c>
    </row>
    <row r="1739" spans="1:7" x14ac:dyDescent="0.25">
      <c r="A1739" s="10" t="str">
        <f>Revenue!A1740</f>
        <v>P0145</v>
      </c>
      <c r="B1739" s="10" t="str">
        <f>Revenue!B1740</f>
        <v>Nov</v>
      </c>
      <c r="C1739" s="11" t="str">
        <f t="shared" si="89"/>
        <v>P0145|Nov</v>
      </c>
      <c r="D1739" s="12">
        <f>Revenue!J1740</f>
        <v>1824.7574999999999</v>
      </c>
      <c r="E1739" s="13">
        <f>_xlfn.XLOOKUP($C1739,ExpensesTbl[Key],ExpensesTbl[Total Operating Expenses])</f>
        <v>854.0300000000002</v>
      </c>
      <c r="F1739" s="13">
        <f t="shared" si="90"/>
        <v>970.72749999999974</v>
      </c>
      <c r="G1739" s="11" t="str">
        <f>_xlfn.XLOOKUP($A1739,PropertiesTbl[Property ID],PropertiesTbl[Property Name])</f>
        <v>Summit Hideaway</v>
      </c>
    </row>
    <row r="1740" spans="1:7" x14ac:dyDescent="0.25">
      <c r="A1740" s="10" t="str">
        <f>Revenue!A1741</f>
        <v>P0145</v>
      </c>
      <c r="B1740" s="10" t="str">
        <f>Revenue!B1741</f>
        <v>Dec</v>
      </c>
      <c r="C1740" s="11" t="str">
        <f t="shared" si="89"/>
        <v>P0145|Dec</v>
      </c>
      <c r="D1740" s="12">
        <f>Revenue!J1741</f>
        <v>6789.8834999999999</v>
      </c>
      <c r="E1740" s="13">
        <f>_xlfn.XLOOKUP($C1740,ExpensesTbl[Key],ExpensesTbl[Total Operating Expenses])</f>
        <v>1451.0700000000036</v>
      </c>
      <c r="F1740" s="13">
        <f t="shared" si="90"/>
        <v>5338.8134999999966</v>
      </c>
      <c r="G1740" s="11" t="str">
        <f>_xlfn.XLOOKUP($A1740,PropertiesTbl[Property ID],PropertiesTbl[Property Name])</f>
        <v>Summit Hideaway</v>
      </c>
    </row>
    <row r="1741" spans="1:7" x14ac:dyDescent="0.25">
      <c r="A1741" s="10" t="str">
        <f>Revenue!A1742</f>
        <v>P0145</v>
      </c>
      <c r="B1741" s="10" t="str">
        <f>Revenue!B1742</f>
        <v>Jan</v>
      </c>
      <c r="C1741" s="11" t="str">
        <f t="shared" si="89"/>
        <v>P0145|Jan</v>
      </c>
      <c r="D1741" s="12">
        <f>Revenue!J1742</f>
        <v>5486.4265999999998</v>
      </c>
      <c r="E1741" s="13">
        <f>_xlfn.XLOOKUP($C1741,ExpensesTbl[Key],ExpensesTbl[Total Operating Expenses])</f>
        <v>1439.2799999999988</v>
      </c>
      <c r="F1741" s="13">
        <f t="shared" si="90"/>
        <v>4047.1466000000009</v>
      </c>
      <c r="G1741" s="11" t="str">
        <f>_xlfn.XLOOKUP($A1741,PropertiesTbl[Property ID],PropertiesTbl[Property Name])</f>
        <v>Summit Hideaway</v>
      </c>
    </row>
    <row r="1742" spans="1:7" x14ac:dyDescent="0.25">
      <c r="A1742" s="10" t="str">
        <f>Revenue!A1743</f>
        <v>P0145</v>
      </c>
      <c r="B1742" s="10" t="str">
        <f>Revenue!B1743</f>
        <v>Feb</v>
      </c>
      <c r="C1742" s="11" t="str">
        <f t="shared" si="89"/>
        <v>P0145|Feb</v>
      </c>
      <c r="D1742" s="12">
        <f>Revenue!J1743</f>
        <v>4615.1127999999999</v>
      </c>
      <c r="E1742" s="13">
        <f>_xlfn.XLOOKUP($C1742,ExpensesTbl[Key],ExpensesTbl[Total Operating Expenses])</f>
        <v>1318.1899999999994</v>
      </c>
      <c r="F1742" s="13">
        <f t="shared" si="90"/>
        <v>3296.9228000000003</v>
      </c>
      <c r="G1742" s="11" t="str">
        <f>_xlfn.XLOOKUP($A1742,PropertiesTbl[Property ID],PropertiesTbl[Property Name])</f>
        <v>Summit Hideaway</v>
      </c>
    </row>
    <row r="1743" spans="1:7" x14ac:dyDescent="0.25">
      <c r="A1743" s="10" t="str">
        <f>Revenue!A1744</f>
        <v>P0145</v>
      </c>
      <c r="B1743" s="10" t="str">
        <f>Revenue!B1744</f>
        <v>Mar</v>
      </c>
      <c r="C1743" s="11" t="str">
        <f t="shared" si="89"/>
        <v>P0145|Mar</v>
      </c>
      <c r="D1743" s="12">
        <f>Revenue!J1744</f>
        <v>3604.5070000000001</v>
      </c>
      <c r="E1743" s="13">
        <f>_xlfn.XLOOKUP($C1743,ExpensesTbl[Key],ExpensesTbl[Total Operating Expenses])</f>
        <v>1160.67</v>
      </c>
      <c r="F1743" s="13">
        <f t="shared" si="90"/>
        <v>2443.837</v>
      </c>
      <c r="G1743" s="11" t="str">
        <f>_xlfn.XLOOKUP($A1743,PropertiesTbl[Property ID],PropertiesTbl[Property Name])</f>
        <v>Summit Hideaway</v>
      </c>
    </row>
    <row r="1744" spans="1:7" x14ac:dyDescent="0.25">
      <c r="A1744" s="10" t="str">
        <f>Revenue!A1745</f>
        <v>P0146</v>
      </c>
      <c r="B1744" s="10" t="str">
        <f>Revenue!B1745</f>
        <v>Apr</v>
      </c>
      <c r="C1744" s="11" t="str">
        <f t="shared" si="89"/>
        <v>P0146|Apr</v>
      </c>
      <c r="D1744" s="12">
        <f>Revenue!J1745</f>
        <v>640.274</v>
      </c>
      <c r="E1744" s="13">
        <f>_xlfn.XLOOKUP($C1744,ExpensesTbl[Key],ExpensesTbl[Total Operating Expenses])</f>
        <v>410.78000000000037</v>
      </c>
      <c r="F1744" s="13">
        <f t="shared" si="90"/>
        <v>229.49399999999963</v>
      </c>
      <c r="G1744" s="11" t="str">
        <f>_xlfn.XLOOKUP($A1744,PropertiesTbl[Property ID],PropertiesTbl[Property Name])</f>
        <v>Pine Hideaway</v>
      </c>
    </row>
    <row r="1745" spans="1:7" x14ac:dyDescent="0.25">
      <c r="A1745" s="10" t="str">
        <f>Revenue!A1746</f>
        <v>P0146</v>
      </c>
      <c r="B1745" s="10" t="str">
        <f>Revenue!B1746</f>
        <v>May</v>
      </c>
      <c r="C1745" s="11" t="str">
        <f t="shared" si="89"/>
        <v>P0146|May</v>
      </c>
      <c r="D1745" s="12">
        <f>Revenue!J1746</f>
        <v>682.2265000000001</v>
      </c>
      <c r="E1745" s="13">
        <f>_xlfn.XLOOKUP($C1745,ExpensesTbl[Key],ExpensesTbl[Total Operating Expenses])</f>
        <v>655.61</v>
      </c>
      <c r="F1745" s="13">
        <f t="shared" si="90"/>
        <v>26.616500000000087</v>
      </c>
      <c r="G1745" s="11" t="str">
        <f>_xlfn.XLOOKUP($A1745,PropertiesTbl[Property ID],PropertiesTbl[Property Name])</f>
        <v>Pine Hideaway</v>
      </c>
    </row>
    <row r="1746" spans="1:7" x14ac:dyDescent="0.25">
      <c r="A1746" s="10" t="str">
        <f>Revenue!A1747</f>
        <v>P0146</v>
      </c>
      <c r="B1746" s="10" t="str">
        <f>Revenue!B1747</f>
        <v>Jun</v>
      </c>
      <c r="C1746" s="11" t="str">
        <f t="shared" si="89"/>
        <v>P0146|Jun</v>
      </c>
      <c r="D1746" s="12">
        <f>Revenue!J1747</f>
        <v>783.75639999999999</v>
      </c>
      <c r="E1746" s="13">
        <f>_xlfn.XLOOKUP($C1746,ExpensesTbl[Key],ExpensesTbl[Total Operating Expenses])</f>
        <v>547.46999999999969</v>
      </c>
      <c r="F1746" s="13">
        <f t="shared" si="90"/>
        <v>236.2864000000003</v>
      </c>
      <c r="G1746" s="11" t="str">
        <f>_xlfn.XLOOKUP($A1746,PropertiesTbl[Property ID],PropertiesTbl[Property Name])</f>
        <v>Pine Hideaway</v>
      </c>
    </row>
    <row r="1747" spans="1:7" x14ac:dyDescent="0.25">
      <c r="A1747" s="10" t="str">
        <f>Revenue!A1748</f>
        <v>P0146</v>
      </c>
      <c r="B1747" s="10" t="str">
        <f>Revenue!B1748</f>
        <v>Jul</v>
      </c>
      <c r="C1747" s="11" t="str">
        <f t="shared" si="89"/>
        <v>P0146|Jul</v>
      </c>
      <c r="D1747" s="12">
        <f>Revenue!J1748</f>
        <v>948.10350000000005</v>
      </c>
      <c r="E1747" s="13">
        <f>_xlfn.XLOOKUP($C1747,ExpensesTbl[Key],ExpensesTbl[Total Operating Expenses])</f>
        <v>945.63999999999987</v>
      </c>
      <c r="F1747" s="13">
        <f t="shared" si="90"/>
        <v>2.463500000000181</v>
      </c>
      <c r="G1747" s="11" t="str">
        <f>_xlfn.XLOOKUP($A1747,PropertiesTbl[Property ID],PropertiesTbl[Property Name])</f>
        <v>Pine Hideaway</v>
      </c>
    </row>
    <row r="1748" spans="1:7" x14ac:dyDescent="0.25">
      <c r="A1748" s="10" t="str">
        <f>Revenue!A1749</f>
        <v>P0146</v>
      </c>
      <c r="B1748" s="10" t="str">
        <f>Revenue!B1749</f>
        <v>Aug</v>
      </c>
      <c r="C1748" s="11" t="str">
        <f t="shared" si="89"/>
        <v>P0146|Aug</v>
      </c>
      <c r="D1748" s="12">
        <f>Revenue!J1749</f>
        <v>1023.4240000000001</v>
      </c>
      <c r="E1748" s="13">
        <f>_xlfn.XLOOKUP($C1748,ExpensesTbl[Key],ExpensesTbl[Total Operating Expenses])</f>
        <v>803.98999999999978</v>
      </c>
      <c r="F1748" s="13">
        <f t="shared" si="90"/>
        <v>219.43400000000031</v>
      </c>
      <c r="G1748" s="11" t="str">
        <f>_xlfn.XLOOKUP($A1748,PropertiesTbl[Property ID],PropertiesTbl[Property Name])</f>
        <v>Pine Hideaway</v>
      </c>
    </row>
    <row r="1749" spans="1:7" x14ac:dyDescent="0.25">
      <c r="A1749" s="10" t="str">
        <f>Revenue!A1750</f>
        <v>P0146</v>
      </c>
      <c r="B1749" s="10" t="str">
        <f>Revenue!B1750</f>
        <v>Sep</v>
      </c>
      <c r="C1749" s="11" t="str">
        <f t="shared" si="89"/>
        <v>P0146|Sep</v>
      </c>
      <c r="D1749" s="12">
        <f>Revenue!J1750</f>
        <v>688.72550000000001</v>
      </c>
      <c r="E1749" s="13">
        <f>_xlfn.XLOOKUP($C1749,ExpensesTbl[Key],ExpensesTbl[Total Operating Expenses])</f>
        <v>466.41999999999962</v>
      </c>
      <c r="F1749" s="13">
        <f t="shared" si="90"/>
        <v>222.30550000000039</v>
      </c>
      <c r="G1749" s="11" t="str">
        <f>_xlfn.XLOOKUP($A1749,PropertiesTbl[Property ID],PropertiesTbl[Property Name])</f>
        <v>Pine Hideaway</v>
      </c>
    </row>
    <row r="1750" spans="1:7" x14ac:dyDescent="0.25">
      <c r="A1750" s="10" t="str">
        <f>Revenue!A1751</f>
        <v>P0146</v>
      </c>
      <c r="B1750" s="10" t="str">
        <f>Revenue!B1751</f>
        <v>Oct</v>
      </c>
      <c r="C1750" s="11" t="str">
        <f t="shared" si="89"/>
        <v>P0146|Oct</v>
      </c>
      <c r="D1750" s="12">
        <f>Revenue!J1751</f>
        <v>680.57749999999999</v>
      </c>
      <c r="E1750" s="13">
        <f>_xlfn.XLOOKUP($C1750,ExpensesTbl[Key],ExpensesTbl[Total Operating Expenses])</f>
        <v>457.94999999999948</v>
      </c>
      <c r="F1750" s="13">
        <f t="shared" si="90"/>
        <v>222.62750000000051</v>
      </c>
      <c r="G1750" s="11" t="str">
        <f>_xlfn.XLOOKUP($A1750,PropertiesTbl[Property ID],PropertiesTbl[Property Name])</f>
        <v>Pine Hideaway</v>
      </c>
    </row>
    <row r="1751" spans="1:7" x14ac:dyDescent="0.25">
      <c r="A1751" s="10" t="str">
        <f>Revenue!A1752</f>
        <v>P0146</v>
      </c>
      <c r="B1751" s="10" t="str">
        <f>Revenue!B1752</f>
        <v>Nov</v>
      </c>
      <c r="C1751" s="11" t="str">
        <f t="shared" si="89"/>
        <v>P0146|Nov</v>
      </c>
      <c r="D1751" s="12">
        <f>Revenue!J1752</f>
        <v>826.06780000000003</v>
      </c>
      <c r="E1751" s="13">
        <f>_xlfn.XLOOKUP($C1751,ExpensesTbl[Key],ExpensesTbl[Total Operating Expenses])</f>
        <v>451.07</v>
      </c>
      <c r="F1751" s="13">
        <f t="shared" si="90"/>
        <v>374.99780000000004</v>
      </c>
      <c r="G1751" s="11" t="str">
        <f>_xlfn.XLOOKUP($A1751,PropertiesTbl[Property ID],PropertiesTbl[Property Name])</f>
        <v>Pine Hideaway</v>
      </c>
    </row>
    <row r="1752" spans="1:7" x14ac:dyDescent="0.25">
      <c r="A1752" s="10" t="str">
        <f>Revenue!A1753</f>
        <v>P0146</v>
      </c>
      <c r="B1752" s="10" t="str">
        <f>Revenue!B1753</f>
        <v>Dec</v>
      </c>
      <c r="C1752" s="11" t="str">
        <f t="shared" si="89"/>
        <v>P0146|Dec</v>
      </c>
      <c r="D1752" s="12">
        <f>Revenue!J1753</f>
        <v>2377.5306999999998</v>
      </c>
      <c r="E1752" s="13">
        <f>_xlfn.XLOOKUP($C1752,ExpensesTbl[Key],ExpensesTbl[Total Operating Expenses])</f>
        <v>617.1600000000002</v>
      </c>
      <c r="F1752" s="13">
        <f t="shared" si="90"/>
        <v>1760.3706999999995</v>
      </c>
      <c r="G1752" s="11" t="str">
        <f>_xlfn.XLOOKUP($A1752,PropertiesTbl[Property ID],PropertiesTbl[Property Name])</f>
        <v>Pine Hideaway</v>
      </c>
    </row>
    <row r="1753" spans="1:7" x14ac:dyDescent="0.25">
      <c r="A1753" s="10" t="str">
        <f>Revenue!A1754</f>
        <v>P0146</v>
      </c>
      <c r="B1753" s="10" t="str">
        <f>Revenue!B1754</f>
        <v>Jan</v>
      </c>
      <c r="C1753" s="11" t="str">
        <f t="shared" si="89"/>
        <v>P0146|Jan</v>
      </c>
      <c r="D1753" s="12">
        <f>Revenue!J1754</f>
        <v>2108.4333000000001</v>
      </c>
      <c r="E1753" s="13">
        <f>_xlfn.XLOOKUP($C1753,ExpensesTbl[Key],ExpensesTbl[Total Operating Expenses])</f>
        <v>625.4499999999997</v>
      </c>
      <c r="F1753" s="13">
        <f t="shared" si="90"/>
        <v>1482.9833000000003</v>
      </c>
      <c r="G1753" s="11" t="str">
        <f>_xlfn.XLOOKUP($A1753,PropertiesTbl[Property ID],PropertiesTbl[Property Name])</f>
        <v>Pine Hideaway</v>
      </c>
    </row>
    <row r="1754" spans="1:7" x14ac:dyDescent="0.25">
      <c r="A1754" s="10" t="str">
        <f>Revenue!A1755</f>
        <v>P0146</v>
      </c>
      <c r="B1754" s="10" t="str">
        <f>Revenue!B1755</f>
        <v>Feb</v>
      </c>
      <c r="C1754" s="11" t="str">
        <f t="shared" si="89"/>
        <v>P0146|Feb</v>
      </c>
      <c r="D1754" s="12">
        <f>Revenue!J1755</f>
        <v>1713.6645000000001</v>
      </c>
      <c r="E1754" s="13">
        <f>_xlfn.XLOOKUP($C1754,ExpensesTbl[Key],ExpensesTbl[Total Operating Expenses])</f>
        <v>551.03999999999951</v>
      </c>
      <c r="F1754" s="13">
        <f t="shared" si="90"/>
        <v>1162.6245000000006</v>
      </c>
      <c r="G1754" s="11" t="str">
        <f>_xlfn.XLOOKUP($A1754,PropertiesTbl[Property ID],PropertiesTbl[Property Name])</f>
        <v>Pine Hideaway</v>
      </c>
    </row>
    <row r="1755" spans="1:7" x14ac:dyDescent="0.25">
      <c r="A1755" s="10" t="str">
        <f>Revenue!A1756</f>
        <v>P0146</v>
      </c>
      <c r="B1755" s="10" t="str">
        <f>Revenue!B1756</f>
        <v>Mar</v>
      </c>
      <c r="C1755" s="11" t="str">
        <f t="shared" si="89"/>
        <v>P0146|Mar</v>
      </c>
      <c r="D1755" s="12">
        <f>Revenue!J1756</f>
        <v>1406.0871999999999</v>
      </c>
      <c r="E1755" s="13">
        <f>_xlfn.XLOOKUP($C1755,ExpensesTbl[Key],ExpensesTbl[Total Operating Expenses])</f>
        <v>529.52999999999963</v>
      </c>
      <c r="F1755" s="13">
        <f t="shared" si="90"/>
        <v>876.55720000000031</v>
      </c>
      <c r="G1755" s="11" t="str">
        <f>_xlfn.XLOOKUP($A1755,PropertiesTbl[Property ID],PropertiesTbl[Property Name])</f>
        <v>Pine Hideaway</v>
      </c>
    </row>
    <row r="1756" spans="1:7" x14ac:dyDescent="0.25">
      <c r="A1756" s="10" t="str">
        <f>Revenue!A1757</f>
        <v>P0147</v>
      </c>
      <c r="B1756" s="10" t="str">
        <f>Revenue!B1757</f>
        <v>Apr</v>
      </c>
      <c r="C1756" s="11" t="str">
        <f t="shared" si="89"/>
        <v>P0147|Apr</v>
      </c>
      <c r="D1756" s="12">
        <f>Revenue!J1757</f>
        <v>1145.1590000000001</v>
      </c>
      <c r="E1756" s="13">
        <f>_xlfn.XLOOKUP($C1756,ExpensesTbl[Key],ExpensesTbl[Total Operating Expenses])</f>
        <v>405.58000000000038</v>
      </c>
      <c r="F1756" s="13">
        <f t="shared" si="90"/>
        <v>739.57899999999972</v>
      </c>
      <c r="G1756" s="11" t="str">
        <f>_xlfn.XLOOKUP($A1756,PropertiesTbl[Property ID],PropertiesTbl[Property Name])</f>
        <v>Copper Hideaway</v>
      </c>
    </row>
    <row r="1757" spans="1:7" x14ac:dyDescent="0.25">
      <c r="A1757" s="10" t="str">
        <f>Revenue!A1758</f>
        <v>P0147</v>
      </c>
      <c r="B1757" s="10" t="str">
        <f>Revenue!B1758</f>
        <v>May</v>
      </c>
      <c r="C1757" s="11" t="str">
        <f t="shared" si="89"/>
        <v>P0147|May</v>
      </c>
      <c r="D1757" s="12">
        <f>Revenue!J1758</f>
        <v>1303.9480000000001</v>
      </c>
      <c r="E1757" s="13">
        <f>_xlfn.XLOOKUP($C1757,ExpensesTbl[Key],ExpensesTbl[Total Operating Expenses])</f>
        <v>521.98999999999978</v>
      </c>
      <c r="F1757" s="13">
        <f t="shared" si="90"/>
        <v>781.95800000000031</v>
      </c>
      <c r="G1757" s="11" t="str">
        <f>_xlfn.XLOOKUP($A1757,PropertiesTbl[Property ID],PropertiesTbl[Property Name])</f>
        <v>Copper Hideaway</v>
      </c>
    </row>
    <row r="1758" spans="1:7" x14ac:dyDescent="0.25">
      <c r="A1758" s="10" t="str">
        <f>Revenue!A1759</f>
        <v>P0147</v>
      </c>
      <c r="B1758" s="10" t="str">
        <f>Revenue!B1759</f>
        <v>Jun</v>
      </c>
      <c r="C1758" s="11" t="str">
        <f t="shared" si="89"/>
        <v>P0147|Jun</v>
      </c>
      <c r="D1758" s="12">
        <f>Revenue!J1759</f>
        <v>1568.4378999999999</v>
      </c>
      <c r="E1758" s="13">
        <f>_xlfn.XLOOKUP($C1758,ExpensesTbl[Key],ExpensesTbl[Total Operating Expenses])</f>
        <v>565.13000000000034</v>
      </c>
      <c r="F1758" s="13">
        <f t="shared" si="90"/>
        <v>1003.3078999999996</v>
      </c>
      <c r="G1758" s="11" t="str">
        <f>_xlfn.XLOOKUP($A1758,PropertiesTbl[Property ID],PropertiesTbl[Property Name])</f>
        <v>Copper Hideaway</v>
      </c>
    </row>
    <row r="1759" spans="1:7" x14ac:dyDescent="0.25">
      <c r="A1759" s="10" t="str">
        <f>Revenue!A1760</f>
        <v>P0147</v>
      </c>
      <c r="B1759" s="10" t="str">
        <f>Revenue!B1760</f>
        <v>Jul</v>
      </c>
      <c r="C1759" s="11" t="str">
        <f t="shared" si="89"/>
        <v>P0147|Jul</v>
      </c>
      <c r="D1759" s="12">
        <f>Revenue!J1760</f>
        <v>2215.9807999999998</v>
      </c>
      <c r="E1759" s="13">
        <f>_xlfn.XLOOKUP($C1759,ExpensesTbl[Key],ExpensesTbl[Total Operating Expenses])</f>
        <v>825.8299999999997</v>
      </c>
      <c r="F1759" s="13">
        <f t="shared" si="90"/>
        <v>1390.1508000000001</v>
      </c>
      <c r="G1759" s="11" t="str">
        <f>_xlfn.XLOOKUP($A1759,PropertiesTbl[Property ID],PropertiesTbl[Property Name])</f>
        <v>Copper Hideaway</v>
      </c>
    </row>
    <row r="1760" spans="1:7" x14ac:dyDescent="0.25">
      <c r="A1760" s="10" t="str">
        <f>Revenue!A1761</f>
        <v>P0147</v>
      </c>
      <c r="B1760" s="10" t="str">
        <f>Revenue!B1761</f>
        <v>Aug</v>
      </c>
      <c r="C1760" s="11" t="str">
        <f t="shared" si="89"/>
        <v>P0147|Aug</v>
      </c>
      <c r="D1760" s="12">
        <f>Revenue!J1761</f>
        <v>2156.6943999999999</v>
      </c>
      <c r="E1760" s="13">
        <f>_xlfn.XLOOKUP($C1760,ExpensesTbl[Key],ExpensesTbl[Total Operating Expenses])</f>
        <v>808.21999999999969</v>
      </c>
      <c r="F1760" s="13">
        <f t="shared" si="90"/>
        <v>1348.4744000000001</v>
      </c>
      <c r="G1760" s="11" t="str">
        <f>_xlfn.XLOOKUP($A1760,PropertiesTbl[Property ID],PropertiesTbl[Property Name])</f>
        <v>Copper Hideaway</v>
      </c>
    </row>
    <row r="1761" spans="1:7" x14ac:dyDescent="0.25">
      <c r="A1761" s="10" t="str">
        <f>Revenue!A1762</f>
        <v>P0147</v>
      </c>
      <c r="B1761" s="10" t="str">
        <f>Revenue!B1762</f>
        <v>Sep</v>
      </c>
      <c r="C1761" s="11" t="str">
        <f t="shared" si="89"/>
        <v>P0147|Sep</v>
      </c>
      <c r="D1761" s="12">
        <f>Revenue!J1762</f>
        <v>1492.9234000000001</v>
      </c>
      <c r="E1761" s="13">
        <f>_xlfn.XLOOKUP($C1761,ExpensesTbl[Key],ExpensesTbl[Total Operating Expenses])</f>
        <v>469.99999999999989</v>
      </c>
      <c r="F1761" s="13">
        <f t="shared" si="90"/>
        <v>1022.9234000000002</v>
      </c>
      <c r="G1761" s="11" t="str">
        <f>_xlfn.XLOOKUP($A1761,PropertiesTbl[Property ID],PropertiesTbl[Property Name])</f>
        <v>Copper Hideaway</v>
      </c>
    </row>
    <row r="1762" spans="1:7" x14ac:dyDescent="0.25">
      <c r="A1762" s="10" t="str">
        <f>Revenue!A1763</f>
        <v>P0147</v>
      </c>
      <c r="B1762" s="10" t="str">
        <f>Revenue!B1763</f>
        <v>Oct</v>
      </c>
      <c r="C1762" s="11" t="str">
        <f t="shared" si="89"/>
        <v>P0147|Oct</v>
      </c>
      <c r="D1762" s="12">
        <f>Revenue!J1763</f>
        <v>1270.386</v>
      </c>
      <c r="E1762" s="13">
        <f>_xlfn.XLOOKUP($C1762,ExpensesTbl[Key],ExpensesTbl[Total Operating Expenses])</f>
        <v>440.64000000000033</v>
      </c>
      <c r="F1762" s="13">
        <f t="shared" si="90"/>
        <v>829.74599999999964</v>
      </c>
      <c r="G1762" s="11" t="str">
        <f>_xlfn.XLOOKUP($A1762,PropertiesTbl[Property ID],PropertiesTbl[Property Name])</f>
        <v>Copper Hideaway</v>
      </c>
    </row>
    <row r="1763" spans="1:7" x14ac:dyDescent="0.25">
      <c r="A1763" s="10" t="str">
        <f>Revenue!A1764</f>
        <v>P0147</v>
      </c>
      <c r="B1763" s="10" t="str">
        <f>Revenue!B1764</f>
        <v>Nov</v>
      </c>
      <c r="C1763" s="11" t="str">
        <f t="shared" si="89"/>
        <v>P0147|Nov</v>
      </c>
      <c r="D1763" s="12">
        <f>Revenue!J1764</f>
        <v>1160.1455000000001</v>
      </c>
      <c r="E1763" s="13">
        <f>_xlfn.XLOOKUP($C1763,ExpensesTbl[Key],ExpensesTbl[Total Operating Expenses])</f>
        <v>476.54999999999961</v>
      </c>
      <c r="F1763" s="13">
        <f t="shared" si="90"/>
        <v>683.59550000000047</v>
      </c>
      <c r="G1763" s="11" t="str">
        <f>_xlfn.XLOOKUP($A1763,PropertiesTbl[Property ID],PropertiesTbl[Property Name])</f>
        <v>Copper Hideaway</v>
      </c>
    </row>
    <row r="1764" spans="1:7" x14ac:dyDescent="0.25">
      <c r="A1764" s="10" t="str">
        <f>Revenue!A1765</f>
        <v>P0147</v>
      </c>
      <c r="B1764" s="10" t="str">
        <f>Revenue!B1765</f>
        <v>Dec</v>
      </c>
      <c r="C1764" s="11" t="str">
        <f t="shared" si="89"/>
        <v>P0147|Dec</v>
      </c>
      <c r="D1764" s="12">
        <f>Revenue!J1765</f>
        <v>6237.7488000000003</v>
      </c>
      <c r="E1764" s="13">
        <f>_xlfn.XLOOKUP($C1764,ExpensesTbl[Key],ExpensesTbl[Total Operating Expenses])</f>
        <v>769.16</v>
      </c>
      <c r="F1764" s="13">
        <f t="shared" si="90"/>
        <v>5468.5888000000004</v>
      </c>
      <c r="G1764" s="11" t="str">
        <f>_xlfn.XLOOKUP($A1764,PropertiesTbl[Property ID],PropertiesTbl[Property Name])</f>
        <v>Copper Hideaway</v>
      </c>
    </row>
    <row r="1765" spans="1:7" x14ac:dyDescent="0.25">
      <c r="A1765" s="10" t="str">
        <f>Revenue!A1766</f>
        <v>P0147</v>
      </c>
      <c r="B1765" s="10" t="str">
        <f>Revenue!B1766</f>
        <v>Jan</v>
      </c>
      <c r="C1765" s="11" t="str">
        <f t="shared" si="89"/>
        <v>P0147|Jan</v>
      </c>
      <c r="D1765" s="12">
        <f>Revenue!J1766</f>
        <v>4154.9393000000009</v>
      </c>
      <c r="E1765" s="13">
        <f>_xlfn.XLOOKUP($C1765,ExpensesTbl[Key],ExpensesTbl[Total Operating Expenses])</f>
        <v>635.4300000000004</v>
      </c>
      <c r="F1765" s="13">
        <f t="shared" si="90"/>
        <v>3519.5093000000006</v>
      </c>
      <c r="G1765" s="11" t="str">
        <f>_xlfn.XLOOKUP($A1765,PropertiesTbl[Property ID],PropertiesTbl[Property Name])</f>
        <v>Copper Hideaway</v>
      </c>
    </row>
    <row r="1766" spans="1:7" x14ac:dyDescent="0.25">
      <c r="A1766" s="10" t="str">
        <f>Revenue!A1767</f>
        <v>P0147</v>
      </c>
      <c r="B1766" s="10" t="str">
        <f>Revenue!B1767</f>
        <v>Feb</v>
      </c>
      <c r="C1766" s="11" t="str">
        <f t="shared" si="89"/>
        <v>P0147|Feb</v>
      </c>
      <c r="D1766" s="12">
        <f>Revenue!J1767</f>
        <v>3480.8087</v>
      </c>
      <c r="E1766" s="13">
        <f>_xlfn.XLOOKUP($C1766,ExpensesTbl[Key],ExpensesTbl[Total Operating Expenses])</f>
        <v>615.47000000000048</v>
      </c>
      <c r="F1766" s="13">
        <f t="shared" si="90"/>
        <v>2865.3386999999993</v>
      </c>
      <c r="G1766" s="11" t="str">
        <f>_xlfn.XLOOKUP($A1766,PropertiesTbl[Property ID],PropertiesTbl[Property Name])</f>
        <v>Copper Hideaway</v>
      </c>
    </row>
    <row r="1767" spans="1:7" x14ac:dyDescent="0.25">
      <c r="A1767" s="10" t="str">
        <f>Revenue!A1768</f>
        <v>P0147</v>
      </c>
      <c r="B1767" s="10" t="str">
        <f>Revenue!B1768</f>
        <v>Mar</v>
      </c>
      <c r="C1767" s="11" t="str">
        <f t="shared" si="89"/>
        <v>P0147|Mar</v>
      </c>
      <c r="D1767" s="12">
        <f>Revenue!J1768</f>
        <v>3017.49</v>
      </c>
      <c r="E1767" s="13">
        <f>_xlfn.XLOOKUP($C1767,ExpensesTbl[Key],ExpensesTbl[Total Operating Expenses])</f>
        <v>544.6600000000002</v>
      </c>
      <c r="F1767" s="13">
        <f t="shared" si="90"/>
        <v>2472.8299999999995</v>
      </c>
      <c r="G1767" s="11" t="str">
        <f>_xlfn.XLOOKUP($A1767,PropertiesTbl[Property ID],PropertiesTbl[Property Name])</f>
        <v>Copper Hideaway</v>
      </c>
    </row>
    <row r="1768" spans="1:7" x14ac:dyDescent="0.25">
      <c r="A1768" s="10" t="str">
        <f>Revenue!A1769</f>
        <v>P0148</v>
      </c>
      <c r="B1768" s="10" t="str">
        <f>Revenue!B1769</f>
        <v>Apr</v>
      </c>
      <c r="C1768" s="11" t="str">
        <f t="shared" si="89"/>
        <v>P0148|Apr</v>
      </c>
      <c r="D1768" s="12">
        <f>Revenue!J1769</f>
        <v>947.18820000000005</v>
      </c>
      <c r="E1768" s="13">
        <f>_xlfn.XLOOKUP($C1768,ExpensesTbl[Key],ExpensesTbl[Total Operating Expenses])</f>
        <v>516.79</v>
      </c>
      <c r="F1768" s="13">
        <f t="shared" si="90"/>
        <v>430.39820000000009</v>
      </c>
      <c r="G1768" s="11" t="str">
        <f>_xlfn.XLOOKUP($A1768,PropertiesTbl[Property ID],PropertiesTbl[Property Name])</f>
        <v>Frost Hideaway</v>
      </c>
    </row>
    <row r="1769" spans="1:7" x14ac:dyDescent="0.25">
      <c r="A1769" s="10" t="str">
        <f>Revenue!A1770</f>
        <v>P0148</v>
      </c>
      <c r="B1769" s="10" t="str">
        <f>Revenue!B1770</f>
        <v>May</v>
      </c>
      <c r="C1769" s="11" t="str">
        <f t="shared" si="89"/>
        <v>P0148|May</v>
      </c>
      <c r="D1769" s="12">
        <f>Revenue!J1770</f>
        <v>1159.7734</v>
      </c>
      <c r="E1769" s="13">
        <f>_xlfn.XLOOKUP($C1769,ExpensesTbl[Key],ExpensesTbl[Total Operating Expenses])</f>
        <v>730.2800000000002</v>
      </c>
      <c r="F1769" s="13">
        <f t="shared" si="90"/>
        <v>429.49339999999984</v>
      </c>
      <c r="G1769" s="11" t="str">
        <f>_xlfn.XLOOKUP($A1769,PropertiesTbl[Property ID],PropertiesTbl[Property Name])</f>
        <v>Frost Hideaway</v>
      </c>
    </row>
    <row r="1770" spans="1:7" x14ac:dyDescent="0.25">
      <c r="A1770" s="10" t="str">
        <f>Revenue!A1771</f>
        <v>P0148</v>
      </c>
      <c r="B1770" s="10" t="str">
        <f>Revenue!B1771</f>
        <v>Jun</v>
      </c>
      <c r="C1770" s="11" t="str">
        <f t="shared" si="89"/>
        <v>P0148|Jun</v>
      </c>
      <c r="D1770" s="12">
        <f>Revenue!J1771</f>
        <v>1097.3733</v>
      </c>
      <c r="E1770" s="13">
        <f>_xlfn.XLOOKUP($C1770,ExpensesTbl[Key],ExpensesTbl[Total Operating Expenses])</f>
        <v>813.20999999999958</v>
      </c>
      <c r="F1770" s="13">
        <f t="shared" si="90"/>
        <v>284.16330000000039</v>
      </c>
      <c r="G1770" s="11" t="str">
        <f>_xlfn.XLOOKUP($A1770,PropertiesTbl[Property ID],PropertiesTbl[Property Name])</f>
        <v>Frost Hideaway</v>
      </c>
    </row>
    <row r="1771" spans="1:7" x14ac:dyDescent="0.25">
      <c r="A1771" s="10" t="str">
        <f>Revenue!A1772</f>
        <v>P0148</v>
      </c>
      <c r="B1771" s="10" t="str">
        <f>Revenue!B1772</f>
        <v>Jul</v>
      </c>
      <c r="C1771" s="11" t="str">
        <f t="shared" si="89"/>
        <v>P0148|Jul</v>
      </c>
      <c r="D1771" s="12">
        <f>Revenue!J1772</f>
        <v>2022.1725999999999</v>
      </c>
      <c r="E1771" s="13">
        <f>_xlfn.XLOOKUP($C1771,ExpensesTbl[Key],ExpensesTbl[Total Operating Expenses])</f>
        <v>1451.2000000000003</v>
      </c>
      <c r="F1771" s="13">
        <f t="shared" si="90"/>
        <v>570.9725999999996</v>
      </c>
      <c r="G1771" s="11" t="str">
        <f>_xlfn.XLOOKUP($A1771,PropertiesTbl[Property ID],PropertiesTbl[Property Name])</f>
        <v>Frost Hideaway</v>
      </c>
    </row>
    <row r="1772" spans="1:7" x14ac:dyDescent="0.25">
      <c r="A1772" s="10" t="str">
        <f>Revenue!A1773</f>
        <v>P0148</v>
      </c>
      <c r="B1772" s="10" t="str">
        <f>Revenue!B1773</f>
        <v>Aug</v>
      </c>
      <c r="C1772" s="11" t="str">
        <f t="shared" si="89"/>
        <v>P0148|Aug</v>
      </c>
      <c r="D1772" s="12">
        <f>Revenue!J1773</f>
        <v>1859.8819000000001</v>
      </c>
      <c r="E1772" s="13">
        <f>_xlfn.XLOOKUP($C1772,ExpensesTbl[Key],ExpensesTbl[Total Operating Expenses])</f>
        <v>1383.2800000000002</v>
      </c>
      <c r="F1772" s="13">
        <f t="shared" si="90"/>
        <v>476.60189999999989</v>
      </c>
      <c r="G1772" s="11" t="str">
        <f>_xlfn.XLOOKUP($A1772,PropertiesTbl[Property ID],PropertiesTbl[Property Name])</f>
        <v>Frost Hideaway</v>
      </c>
    </row>
    <row r="1773" spans="1:7" x14ac:dyDescent="0.25">
      <c r="A1773" s="10" t="str">
        <f>Revenue!A1774</f>
        <v>P0148</v>
      </c>
      <c r="B1773" s="10" t="str">
        <f>Revenue!B1774</f>
        <v>Sep</v>
      </c>
      <c r="C1773" s="11" t="str">
        <f t="shared" si="89"/>
        <v>P0148|Sep</v>
      </c>
      <c r="D1773" s="12">
        <f>Revenue!J1774</f>
        <v>1168.9399000000001</v>
      </c>
      <c r="E1773" s="13">
        <f>_xlfn.XLOOKUP($C1773,ExpensesTbl[Key],ExpensesTbl[Total Operating Expenses])</f>
        <v>627.7399999999999</v>
      </c>
      <c r="F1773" s="13">
        <f t="shared" si="90"/>
        <v>541.19990000000018</v>
      </c>
      <c r="G1773" s="11" t="str">
        <f>_xlfn.XLOOKUP($A1773,PropertiesTbl[Property ID],PropertiesTbl[Property Name])</f>
        <v>Frost Hideaway</v>
      </c>
    </row>
    <row r="1774" spans="1:7" x14ac:dyDescent="0.25">
      <c r="A1774" s="10" t="str">
        <f>Revenue!A1775</f>
        <v>P0148</v>
      </c>
      <c r="B1774" s="10" t="str">
        <f>Revenue!B1775</f>
        <v>Oct</v>
      </c>
      <c r="C1774" s="11" t="str">
        <f t="shared" si="89"/>
        <v>P0148|Oct</v>
      </c>
      <c r="D1774" s="12">
        <f>Revenue!J1775</f>
        <v>1064.3060000000003</v>
      </c>
      <c r="E1774" s="13">
        <f>_xlfn.XLOOKUP($C1774,ExpensesTbl[Key],ExpensesTbl[Total Operating Expenses])</f>
        <v>610.56999999999971</v>
      </c>
      <c r="F1774" s="13">
        <f t="shared" si="90"/>
        <v>453.73600000000056</v>
      </c>
      <c r="G1774" s="11" t="str">
        <f>_xlfn.XLOOKUP($A1774,PropertiesTbl[Property ID],PropertiesTbl[Property Name])</f>
        <v>Frost Hideaway</v>
      </c>
    </row>
    <row r="1775" spans="1:7" x14ac:dyDescent="0.25">
      <c r="A1775" s="10" t="str">
        <f>Revenue!A1776</f>
        <v>P0148</v>
      </c>
      <c r="B1775" s="10" t="str">
        <f>Revenue!B1776</f>
        <v>Nov</v>
      </c>
      <c r="C1775" s="11" t="str">
        <f t="shared" si="89"/>
        <v>P0148|Nov</v>
      </c>
      <c r="D1775" s="12">
        <f>Revenue!J1776</f>
        <v>1164.5264</v>
      </c>
      <c r="E1775" s="13">
        <f>_xlfn.XLOOKUP($C1775,ExpensesTbl[Key],ExpensesTbl[Total Operating Expenses])</f>
        <v>742.22999999999956</v>
      </c>
      <c r="F1775" s="13">
        <f t="shared" si="90"/>
        <v>422.2964000000004</v>
      </c>
      <c r="G1775" s="11" t="str">
        <f>_xlfn.XLOOKUP($A1775,PropertiesTbl[Property ID],PropertiesTbl[Property Name])</f>
        <v>Frost Hideaway</v>
      </c>
    </row>
    <row r="1776" spans="1:7" x14ac:dyDescent="0.25">
      <c r="A1776" s="10" t="str">
        <f>Revenue!A1777</f>
        <v>P0148</v>
      </c>
      <c r="B1776" s="10" t="str">
        <f>Revenue!B1777</f>
        <v>Dec</v>
      </c>
      <c r="C1776" s="11" t="str">
        <f t="shared" si="89"/>
        <v>P0148|Dec</v>
      </c>
      <c r="D1776" s="12">
        <f>Revenue!J1777</f>
        <v>4346.5874999999996</v>
      </c>
      <c r="E1776" s="13">
        <f>_xlfn.XLOOKUP($C1776,ExpensesTbl[Key],ExpensesTbl[Total Operating Expenses])</f>
        <v>951.49000000000035</v>
      </c>
      <c r="F1776" s="13">
        <f t="shared" si="90"/>
        <v>3395.0974999999994</v>
      </c>
      <c r="G1776" s="11" t="str">
        <f>_xlfn.XLOOKUP($A1776,PropertiesTbl[Property ID],PropertiesTbl[Property Name])</f>
        <v>Frost Hideaway</v>
      </c>
    </row>
    <row r="1777" spans="1:7" x14ac:dyDescent="0.25">
      <c r="A1777" s="10" t="str">
        <f>Revenue!A1778</f>
        <v>P0148</v>
      </c>
      <c r="B1777" s="10" t="str">
        <f>Revenue!B1778</f>
        <v>Jan</v>
      </c>
      <c r="C1777" s="11" t="str">
        <f t="shared" si="89"/>
        <v>P0148|Jan</v>
      </c>
      <c r="D1777" s="12">
        <f>Revenue!J1778</f>
        <v>3362.7151999999996</v>
      </c>
      <c r="E1777" s="13">
        <f>_xlfn.XLOOKUP($C1777,ExpensesTbl[Key],ExpensesTbl[Total Operating Expenses])</f>
        <v>867.02999999999986</v>
      </c>
      <c r="F1777" s="13">
        <f t="shared" si="90"/>
        <v>2495.6851999999999</v>
      </c>
      <c r="G1777" s="11" t="str">
        <f>_xlfn.XLOOKUP($A1777,PropertiesTbl[Property ID],PropertiesTbl[Property Name])</f>
        <v>Frost Hideaway</v>
      </c>
    </row>
    <row r="1778" spans="1:7" x14ac:dyDescent="0.25">
      <c r="A1778" s="10" t="str">
        <f>Revenue!A1779</f>
        <v>P0148</v>
      </c>
      <c r="B1778" s="10" t="str">
        <f>Revenue!B1779</f>
        <v>Feb</v>
      </c>
      <c r="C1778" s="11" t="str">
        <f t="shared" si="89"/>
        <v>P0148|Feb</v>
      </c>
      <c r="D1778" s="12">
        <f>Revenue!J1779</f>
        <v>3273.1938999999998</v>
      </c>
      <c r="E1778" s="13">
        <f>_xlfn.XLOOKUP($C1778,ExpensesTbl[Key],ExpensesTbl[Total Operating Expenses])</f>
        <v>874.95000000000039</v>
      </c>
      <c r="F1778" s="13">
        <f t="shared" si="90"/>
        <v>2398.2438999999995</v>
      </c>
      <c r="G1778" s="11" t="str">
        <f>_xlfn.XLOOKUP($A1778,PropertiesTbl[Property ID],PropertiesTbl[Property Name])</f>
        <v>Frost Hideaway</v>
      </c>
    </row>
    <row r="1779" spans="1:7" x14ac:dyDescent="0.25">
      <c r="A1779" s="10" t="str">
        <f>Revenue!A1780</f>
        <v>P0148</v>
      </c>
      <c r="B1779" s="10" t="str">
        <f>Revenue!B1780</f>
        <v>Mar</v>
      </c>
      <c r="C1779" s="11" t="str">
        <f t="shared" si="89"/>
        <v>P0148|Mar</v>
      </c>
      <c r="D1779" s="12">
        <f>Revenue!J1780</f>
        <v>2262.5301999999997</v>
      </c>
      <c r="E1779" s="13">
        <f>_xlfn.XLOOKUP($C1779,ExpensesTbl[Key],ExpensesTbl[Total Operating Expenses])</f>
        <v>773.24000000000012</v>
      </c>
      <c r="F1779" s="13">
        <f t="shared" si="90"/>
        <v>1489.2901999999995</v>
      </c>
      <c r="G1779" s="11" t="str">
        <f>_xlfn.XLOOKUP($A1779,PropertiesTbl[Property ID],PropertiesTbl[Property Name])</f>
        <v>Frost Hideaway</v>
      </c>
    </row>
    <row r="1780" spans="1:7" x14ac:dyDescent="0.25">
      <c r="A1780" s="10" t="str">
        <f>Revenue!A1781</f>
        <v>P0149</v>
      </c>
      <c r="B1780" s="10" t="str">
        <f>Revenue!B1781</f>
        <v>Apr</v>
      </c>
      <c r="C1780" s="11" t="str">
        <f t="shared" si="89"/>
        <v>P0149|Apr</v>
      </c>
      <c r="D1780" s="12">
        <f>Revenue!J1781</f>
        <v>655.26050000000009</v>
      </c>
      <c r="E1780" s="13">
        <f>_xlfn.XLOOKUP($C1780,ExpensesTbl[Key],ExpensesTbl[Total Operating Expenses])</f>
        <v>415.16000000000008</v>
      </c>
      <c r="F1780" s="13">
        <f t="shared" si="90"/>
        <v>240.10050000000001</v>
      </c>
      <c r="G1780" s="11" t="str">
        <f>_xlfn.XLOOKUP($A1780,PropertiesTbl[Property ID],PropertiesTbl[Property Name])</f>
        <v>Pine Retreat</v>
      </c>
    </row>
    <row r="1781" spans="1:7" x14ac:dyDescent="0.25">
      <c r="A1781" s="10" t="str">
        <f>Revenue!A1782</f>
        <v>P0149</v>
      </c>
      <c r="B1781" s="10" t="str">
        <f>Revenue!B1782</f>
        <v>May</v>
      </c>
      <c r="C1781" s="11" t="str">
        <f t="shared" si="89"/>
        <v>P0149|May</v>
      </c>
      <c r="D1781" s="12">
        <f>Revenue!J1782</f>
        <v>793.24300000000005</v>
      </c>
      <c r="E1781" s="13">
        <f>_xlfn.XLOOKUP($C1781,ExpensesTbl[Key],ExpensesTbl[Total Operating Expenses])</f>
        <v>517.5300000000002</v>
      </c>
      <c r="F1781" s="13">
        <f t="shared" si="90"/>
        <v>275.71299999999985</v>
      </c>
      <c r="G1781" s="11" t="str">
        <f>_xlfn.XLOOKUP($A1781,PropertiesTbl[Property ID],PropertiesTbl[Property Name])</f>
        <v>Pine Retreat</v>
      </c>
    </row>
    <row r="1782" spans="1:7" x14ac:dyDescent="0.25">
      <c r="A1782" s="10" t="str">
        <f>Revenue!A1783</f>
        <v>P0149</v>
      </c>
      <c r="B1782" s="10" t="str">
        <f>Revenue!B1783</f>
        <v>Jun</v>
      </c>
      <c r="C1782" s="11" t="str">
        <f t="shared" si="89"/>
        <v>P0149|Jun</v>
      </c>
      <c r="D1782" s="12">
        <f>Revenue!J1783</f>
        <v>882.17259999999987</v>
      </c>
      <c r="E1782" s="13">
        <f>_xlfn.XLOOKUP($C1782,ExpensesTbl[Key],ExpensesTbl[Total Operating Expenses])</f>
        <v>562.79999999999961</v>
      </c>
      <c r="F1782" s="13">
        <f t="shared" si="90"/>
        <v>319.37260000000026</v>
      </c>
      <c r="G1782" s="11" t="str">
        <f>_xlfn.XLOOKUP($A1782,PropertiesTbl[Property ID],PropertiesTbl[Property Name])</f>
        <v>Pine Retreat</v>
      </c>
    </row>
    <row r="1783" spans="1:7" x14ac:dyDescent="0.25">
      <c r="A1783" s="10" t="str">
        <f>Revenue!A1784</f>
        <v>P0149</v>
      </c>
      <c r="B1783" s="10" t="str">
        <f>Revenue!B1784</f>
        <v>Jul</v>
      </c>
      <c r="C1783" s="11" t="str">
        <f t="shared" si="89"/>
        <v>P0149|Jul</v>
      </c>
      <c r="D1783" s="12">
        <f>Revenue!J1784</f>
        <v>1545.4470999999999</v>
      </c>
      <c r="E1783" s="13">
        <f>_xlfn.XLOOKUP($C1783,ExpensesTbl[Key],ExpensesTbl[Total Operating Expenses])</f>
        <v>891.01999999999975</v>
      </c>
      <c r="F1783" s="13">
        <f t="shared" si="90"/>
        <v>654.42710000000011</v>
      </c>
      <c r="G1783" s="11" t="str">
        <f>_xlfn.XLOOKUP($A1783,PropertiesTbl[Property ID],PropertiesTbl[Property Name])</f>
        <v>Pine Retreat</v>
      </c>
    </row>
    <row r="1784" spans="1:7" x14ac:dyDescent="0.25">
      <c r="A1784" s="10" t="str">
        <f>Revenue!A1785</f>
        <v>P0149</v>
      </c>
      <c r="B1784" s="10" t="str">
        <f>Revenue!B1785</f>
        <v>Aug</v>
      </c>
      <c r="C1784" s="11" t="str">
        <f t="shared" si="89"/>
        <v>P0149|Aug</v>
      </c>
      <c r="D1784" s="12">
        <f>Revenue!J1785</f>
        <v>1129.6099000000002</v>
      </c>
      <c r="E1784" s="13">
        <f>_xlfn.XLOOKUP($C1784,ExpensesTbl[Key],ExpensesTbl[Total Operating Expenses])</f>
        <v>807.68000000000006</v>
      </c>
      <c r="F1784" s="13">
        <f t="shared" si="90"/>
        <v>321.92990000000009</v>
      </c>
      <c r="G1784" s="11" t="str">
        <f>_xlfn.XLOOKUP($A1784,PropertiesTbl[Property ID],PropertiesTbl[Property Name])</f>
        <v>Pine Retreat</v>
      </c>
    </row>
    <row r="1785" spans="1:7" x14ac:dyDescent="0.25">
      <c r="A1785" s="10" t="str">
        <f>Revenue!A1786</f>
        <v>P0149</v>
      </c>
      <c r="B1785" s="10" t="str">
        <f>Revenue!B1786</f>
        <v>Sep</v>
      </c>
      <c r="C1785" s="11" t="str">
        <f t="shared" si="89"/>
        <v>P0149|Sep</v>
      </c>
      <c r="D1785" s="12">
        <f>Revenue!J1786</f>
        <v>837.35860000000002</v>
      </c>
      <c r="E1785" s="13">
        <f>_xlfn.XLOOKUP($C1785,ExpensesTbl[Key],ExpensesTbl[Total Operating Expenses])</f>
        <v>471.36999999999978</v>
      </c>
      <c r="F1785" s="13">
        <f t="shared" si="90"/>
        <v>365.98860000000025</v>
      </c>
      <c r="G1785" s="11" t="str">
        <f>_xlfn.XLOOKUP($A1785,PropertiesTbl[Property ID],PropertiesTbl[Property Name])</f>
        <v>Pine Retreat</v>
      </c>
    </row>
    <row r="1786" spans="1:7" x14ac:dyDescent="0.25">
      <c r="A1786" s="10" t="str">
        <f>Revenue!A1787</f>
        <v>P0149</v>
      </c>
      <c r="B1786" s="10" t="str">
        <f>Revenue!B1787</f>
        <v>Oct</v>
      </c>
      <c r="C1786" s="11" t="str">
        <f t="shared" si="89"/>
        <v>P0149|Oct</v>
      </c>
      <c r="D1786" s="12">
        <f>Revenue!J1787</f>
        <v>760.30179999999996</v>
      </c>
      <c r="E1786" s="13">
        <f>_xlfn.XLOOKUP($C1786,ExpensesTbl[Key],ExpensesTbl[Total Operating Expenses])</f>
        <v>448.22999999999968</v>
      </c>
      <c r="F1786" s="13">
        <f t="shared" si="90"/>
        <v>312.07180000000028</v>
      </c>
      <c r="G1786" s="11" t="str">
        <f>_xlfn.XLOOKUP($A1786,PropertiesTbl[Property ID],PropertiesTbl[Property Name])</f>
        <v>Pine Retreat</v>
      </c>
    </row>
    <row r="1787" spans="1:7" x14ac:dyDescent="0.25">
      <c r="A1787" s="10" t="str">
        <f>Revenue!A1788</f>
        <v>P0149</v>
      </c>
      <c r="B1787" s="10" t="str">
        <f>Revenue!B1788</f>
        <v>Nov</v>
      </c>
      <c r="C1787" s="11" t="str">
        <f t="shared" si="89"/>
        <v>P0149|Nov</v>
      </c>
      <c r="D1787" s="12">
        <f>Revenue!J1788</f>
        <v>904.10430000000008</v>
      </c>
      <c r="E1787" s="13">
        <f>_xlfn.XLOOKUP($C1787,ExpensesTbl[Key],ExpensesTbl[Total Operating Expenses])</f>
        <v>467.23000000000036</v>
      </c>
      <c r="F1787" s="13">
        <f t="shared" si="90"/>
        <v>436.87429999999972</v>
      </c>
      <c r="G1787" s="11" t="str">
        <f>_xlfn.XLOOKUP($A1787,PropertiesTbl[Property ID],PropertiesTbl[Property Name])</f>
        <v>Pine Retreat</v>
      </c>
    </row>
    <row r="1788" spans="1:7" x14ac:dyDescent="0.25">
      <c r="A1788" s="10" t="str">
        <f>Revenue!A1789</f>
        <v>P0149</v>
      </c>
      <c r="B1788" s="10" t="str">
        <f>Revenue!B1789</f>
        <v>Dec</v>
      </c>
      <c r="C1788" s="11" t="str">
        <f t="shared" si="89"/>
        <v>P0149|Dec</v>
      </c>
      <c r="D1788" s="12">
        <f>Revenue!J1789</f>
        <v>2883.1316999999999</v>
      </c>
      <c r="E1788" s="13">
        <f>_xlfn.XLOOKUP($C1788,ExpensesTbl[Key],ExpensesTbl[Total Operating Expenses])</f>
        <v>697.52000000000032</v>
      </c>
      <c r="F1788" s="13">
        <f t="shared" si="90"/>
        <v>2185.6116999999995</v>
      </c>
      <c r="G1788" s="11" t="str">
        <f>_xlfn.XLOOKUP($A1788,PropertiesTbl[Property ID],PropertiesTbl[Property Name])</f>
        <v>Pine Retreat</v>
      </c>
    </row>
    <row r="1789" spans="1:7" x14ac:dyDescent="0.25">
      <c r="A1789" s="10" t="str">
        <f>Revenue!A1790</f>
        <v>P0149</v>
      </c>
      <c r="B1789" s="10" t="str">
        <f>Revenue!B1790</f>
        <v>Jan</v>
      </c>
      <c r="C1789" s="11" t="str">
        <f t="shared" si="89"/>
        <v>P0149|Jan</v>
      </c>
      <c r="D1789" s="12">
        <f>Revenue!J1790</f>
        <v>2673.1751999999997</v>
      </c>
      <c r="E1789" s="13">
        <f>_xlfn.XLOOKUP($C1789,ExpensesTbl[Key],ExpensesTbl[Total Operating Expenses])</f>
        <v>691.99000000000012</v>
      </c>
      <c r="F1789" s="13">
        <f t="shared" si="90"/>
        <v>1981.1851999999994</v>
      </c>
      <c r="G1789" s="11" t="str">
        <f>_xlfn.XLOOKUP($A1789,PropertiesTbl[Property ID],PropertiesTbl[Property Name])</f>
        <v>Pine Retreat</v>
      </c>
    </row>
    <row r="1790" spans="1:7" x14ac:dyDescent="0.25">
      <c r="A1790" s="10" t="str">
        <f>Revenue!A1791</f>
        <v>P0149</v>
      </c>
      <c r="B1790" s="10" t="str">
        <f>Revenue!B1791</f>
        <v>Feb</v>
      </c>
      <c r="C1790" s="11" t="str">
        <f t="shared" si="89"/>
        <v>P0149|Feb</v>
      </c>
      <c r="D1790" s="12">
        <f>Revenue!J1791</f>
        <v>2655.6473000000001</v>
      </c>
      <c r="E1790" s="13">
        <f>_xlfn.XLOOKUP($C1790,ExpensesTbl[Key],ExpensesTbl[Total Operating Expenses])</f>
        <v>710.14999999999964</v>
      </c>
      <c r="F1790" s="13">
        <f t="shared" si="90"/>
        <v>1945.4973000000005</v>
      </c>
      <c r="G1790" s="11" t="str">
        <f>_xlfn.XLOOKUP($A1790,PropertiesTbl[Property ID],PropertiesTbl[Property Name])</f>
        <v>Pine Retreat</v>
      </c>
    </row>
    <row r="1791" spans="1:7" x14ac:dyDescent="0.25">
      <c r="A1791" s="10" t="str">
        <f>Revenue!A1792</f>
        <v>P0149</v>
      </c>
      <c r="B1791" s="10" t="str">
        <f>Revenue!B1792</f>
        <v>Mar</v>
      </c>
      <c r="C1791" s="11" t="str">
        <f t="shared" si="89"/>
        <v>P0149|Mar</v>
      </c>
      <c r="D1791" s="12">
        <f>Revenue!J1792</f>
        <v>1802.5244</v>
      </c>
      <c r="E1791" s="13">
        <f>_xlfn.XLOOKUP($C1791,ExpensesTbl[Key],ExpensesTbl[Total Operating Expenses])</f>
        <v>602.68000000000029</v>
      </c>
      <c r="F1791" s="13">
        <f t="shared" si="90"/>
        <v>1199.8443999999997</v>
      </c>
      <c r="G1791" s="11" t="str">
        <f>_xlfn.XLOOKUP($A1791,PropertiesTbl[Property ID],PropertiesTbl[Property Name])</f>
        <v>Pine Retreat</v>
      </c>
    </row>
    <row r="1792" spans="1:7" x14ac:dyDescent="0.25">
      <c r="A1792" s="10" t="str">
        <f>Revenue!A1793</f>
        <v>P0150</v>
      </c>
      <c r="B1792" s="10" t="str">
        <f>Revenue!B1793</f>
        <v>Apr</v>
      </c>
      <c r="C1792" s="11" t="str">
        <f t="shared" si="89"/>
        <v>P0150|Apr</v>
      </c>
      <c r="D1792" s="12">
        <f>Revenue!J1793</f>
        <v>931.88159999999993</v>
      </c>
      <c r="E1792" s="13">
        <f>_xlfn.XLOOKUP($C1792,ExpensesTbl[Key],ExpensesTbl[Total Operating Expenses])</f>
        <v>525.54999999999973</v>
      </c>
      <c r="F1792" s="13">
        <f t="shared" si="90"/>
        <v>406.33160000000021</v>
      </c>
      <c r="G1792" s="11" t="str">
        <f>_xlfn.XLOOKUP($A1792,PropertiesTbl[Property ID],PropertiesTbl[Property Name])</f>
        <v>Copper Chalet</v>
      </c>
    </row>
    <row r="1793" spans="1:7" x14ac:dyDescent="0.25">
      <c r="A1793" s="10" t="str">
        <f>Revenue!A1794</f>
        <v>P0150</v>
      </c>
      <c r="B1793" s="10" t="str">
        <f>Revenue!B1794</f>
        <v>May</v>
      </c>
      <c r="C1793" s="11" t="str">
        <f t="shared" si="89"/>
        <v>P0150|May</v>
      </c>
      <c r="D1793" s="12">
        <f>Revenue!J1794</f>
        <v>1064.7133999999999</v>
      </c>
      <c r="E1793" s="13">
        <f>_xlfn.XLOOKUP($C1793,ExpensesTbl[Key],ExpensesTbl[Total Operating Expenses])</f>
        <v>728.8199999999996</v>
      </c>
      <c r="F1793" s="13">
        <f t="shared" si="90"/>
        <v>335.89340000000027</v>
      </c>
      <c r="G1793" s="11" t="str">
        <f>_xlfn.XLOOKUP($A1793,PropertiesTbl[Property ID],PropertiesTbl[Property Name])</f>
        <v>Copper Chalet</v>
      </c>
    </row>
    <row r="1794" spans="1:7" x14ac:dyDescent="0.25">
      <c r="A1794" s="10" t="str">
        <f>Revenue!A1795</f>
        <v>P0150</v>
      </c>
      <c r="B1794" s="10" t="str">
        <f>Revenue!B1795</f>
        <v>Jun</v>
      </c>
      <c r="C1794" s="11" t="str">
        <f t="shared" si="89"/>
        <v>P0150|Jun</v>
      </c>
      <c r="D1794" s="12">
        <f>Revenue!J1795</f>
        <v>1243.5231999999999</v>
      </c>
      <c r="E1794" s="13">
        <f>_xlfn.XLOOKUP($C1794,ExpensesTbl[Key],ExpensesTbl[Total Operating Expenses])</f>
        <v>798.55999999999972</v>
      </c>
      <c r="F1794" s="13">
        <f t="shared" si="90"/>
        <v>444.96320000000014</v>
      </c>
      <c r="G1794" s="11" t="str">
        <f>_xlfn.XLOOKUP($A1794,PropertiesTbl[Property ID],PropertiesTbl[Property Name])</f>
        <v>Copper Chalet</v>
      </c>
    </row>
    <row r="1795" spans="1:7" x14ac:dyDescent="0.25">
      <c r="A1795" s="10" t="str">
        <f>Revenue!A1796</f>
        <v>P0150</v>
      </c>
      <c r="B1795" s="10" t="str">
        <f>Revenue!B1796</f>
        <v>Jul</v>
      </c>
      <c r="C1795" s="11" t="str">
        <f t="shared" si="89"/>
        <v>P0150|Jul</v>
      </c>
      <c r="D1795" s="12">
        <f>Revenue!J1796</f>
        <v>2176.7712000000001</v>
      </c>
      <c r="E1795" s="13">
        <f>_xlfn.XLOOKUP($C1795,ExpensesTbl[Key],ExpensesTbl[Total Operating Expenses])</f>
        <v>1466.6799999999998</v>
      </c>
      <c r="F1795" s="13">
        <f t="shared" si="90"/>
        <v>710.0912000000003</v>
      </c>
      <c r="G1795" s="11" t="str">
        <f>_xlfn.XLOOKUP($A1795,PropertiesTbl[Property ID],PropertiesTbl[Property Name])</f>
        <v>Copper Chalet</v>
      </c>
    </row>
    <row r="1796" spans="1:7" x14ac:dyDescent="0.25">
      <c r="A1796" s="10" t="str">
        <f>Revenue!A1797</f>
        <v>P0150</v>
      </c>
      <c r="B1796" s="10" t="str">
        <f>Revenue!B1797</f>
        <v>Aug</v>
      </c>
      <c r="C1796" s="11" t="str">
        <f t="shared" si="89"/>
        <v>P0150|Aug</v>
      </c>
      <c r="D1796" s="12">
        <f>Revenue!J1797</f>
        <v>1891.4650999999999</v>
      </c>
      <c r="E1796" s="13">
        <f>_xlfn.XLOOKUP($C1796,ExpensesTbl[Key],ExpensesTbl[Total Operating Expenses])</f>
        <v>1377.8000000000002</v>
      </c>
      <c r="F1796" s="13">
        <f t="shared" si="90"/>
        <v>513.66509999999971</v>
      </c>
      <c r="G1796" s="11" t="str">
        <f>_xlfn.XLOOKUP($A1796,PropertiesTbl[Property ID],PropertiesTbl[Property Name])</f>
        <v>Copper Chalet</v>
      </c>
    </row>
    <row r="1797" spans="1:7" x14ac:dyDescent="0.25">
      <c r="A1797" s="10" t="str">
        <f>Revenue!A1798</f>
        <v>P0150</v>
      </c>
      <c r="B1797" s="10" t="str">
        <f>Revenue!B1798</f>
        <v>Sep</v>
      </c>
      <c r="C1797" s="11" t="str">
        <f t="shared" ref="C1797:C1860" si="91">A1797&amp;"|"&amp;B1797</f>
        <v>P0150|Sep</v>
      </c>
      <c r="D1797" s="12">
        <f>Revenue!J1798</f>
        <v>1162.1499000000001</v>
      </c>
      <c r="E1797" s="13">
        <f>_xlfn.XLOOKUP($C1797,ExpensesTbl[Key],ExpensesTbl[Total Operating Expenses])</f>
        <v>637.58999999999969</v>
      </c>
      <c r="F1797" s="13">
        <f t="shared" ref="F1797:F1860" si="92">D1797-E1797</f>
        <v>524.55990000000043</v>
      </c>
      <c r="G1797" s="11" t="str">
        <f>_xlfn.XLOOKUP($A1797,PropertiesTbl[Property ID],PropertiesTbl[Property Name])</f>
        <v>Copper Chalet</v>
      </c>
    </row>
    <row r="1798" spans="1:7" x14ac:dyDescent="0.25">
      <c r="A1798" s="10" t="str">
        <f>Revenue!A1799</f>
        <v>P0150</v>
      </c>
      <c r="B1798" s="10" t="str">
        <f>Revenue!B1799</f>
        <v>Oct</v>
      </c>
      <c r="C1798" s="11" t="str">
        <f t="shared" si="91"/>
        <v>P0150|Oct</v>
      </c>
      <c r="D1798" s="12">
        <f>Revenue!J1799</f>
        <v>999.12200000000007</v>
      </c>
      <c r="E1798" s="13">
        <f>_xlfn.XLOOKUP($C1798,ExpensesTbl[Key],ExpensesTbl[Total Operating Expenses])</f>
        <v>630.33999999999958</v>
      </c>
      <c r="F1798" s="13">
        <f t="shared" si="92"/>
        <v>368.78200000000049</v>
      </c>
      <c r="G1798" s="11" t="str">
        <f>_xlfn.XLOOKUP($A1798,PropertiesTbl[Property ID],PropertiesTbl[Property Name])</f>
        <v>Copper Chalet</v>
      </c>
    </row>
    <row r="1799" spans="1:7" x14ac:dyDescent="0.25">
      <c r="A1799" s="10" t="str">
        <f>Revenue!A1800</f>
        <v>P0150</v>
      </c>
      <c r="B1799" s="10" t="str">
        <f>Revenue!B1800</f>
        <v>Nov</v>
      </c>
      <c r="C1799" s="11" t="str">
        <f t="shared" si="91"/>
        <v>P0150|Nov</v>
      </c>
      <c r="D1799" s="12">
        <f>Revenue!J1800</f>
        <v>1065.7998000000002</v>
      </c>
      <c r="E1799" s="13">
        <f>_xlfn.XLOOKUP($C1799,ExpensesTbl[Key],ExpensesTbl[Total Operating Expenses])</f>
        <v>566.40000000000043</v>
      </c>
      <c r="F1799" s="13">
        <f t="shared" si="92"/>
        <v>499.3997999999998</v>
      </c>
      <c r="G1799" s="11" t="str">
        <f>_xlfn.XLOOKUP($A1799,PropertiesTbl[Property ID],PropertiesTbl[Property Name])</f>
        <v>Copper Chalet</v>
      </c>
    </row>
    <row r="1800" spans="1:7" x14ac:dyDescent="0.25">
      <c r="A1800" s="10" t="str">
        <f>Revenue!A1801</f>
        <v>P0150</v>
      </c>
      <c r="B1800" s="10" t="str">
        <f>Revenue!B1801</f>
        <v>Dec</v>
      </c>
      <c r="C1800" s="11" t="str">
        <f t="shared" si="91"/>
        <v>P0150|Dec</v>
      </c>
      <c r="D1800" s="12">
        <f>Revenue!J1801</f>
        <v>4188.5745000000006</v>
      </c>
      <c r="E1800" s="13">
        <f>_xlfn.XLOOKUP($C1800,ExpensesTbl[Key],ExpensesTbl[Total Operating Expenses])</f>
        <v>949.72999999999979</v>
      </c>
      <c r="F1800" s="13">
        <f t="shared" si="92"/>
        <v>3238.8445000000011</v>
      </c>
      <c r="G1800" s="11" t="str">
        <f>_xlfn.XLOOKUP($A1800,PropertiesTbl[Property ID],PropertiesTbl[Property Name])</f>
        <v>Copper Chalet</v>
      </c>
    </row>
    <row r="1801" spans="1:7" x14ac:dyDescent="0.25">
      <c r="A1801" s="10" t="str">
        <f>Revenue!A1802</f>
        <v>P0150</v>
      </c>
      <c r="B1801" s="10" t="str">
        <f>Revenue!B1802</f>
        <v>Jan</v>
      </c>
      <c r="C1801" s="11" t="str">
        <f t="shared" si="91"/>
        <v>P0150|Jan</v>
      </c>
      <c r="D1801" s="12">
        <f>Revenue!J1802</f>
        <v>3631.7460000000001</v>
      </c>
      <c r="E1801" s="13">
        <f>_xlfn.XLOOKUP($C1801,ExpensesTbl[Key],ExpensesTbl[Total Operating Expenses])</f>
        <v>966.8900000000001</v>
      </c>
      <c r="F1801" s="13">
        <f t="shared" si="92"/>
        <v>2664.8559999999998</v>
      </c>
      <c r="G1801" s="11" t="str">
        <f>_xlfn.XLOOKUP($A1801,PropertiesTbl[Property ID],PropertiesTbl[Property Name])</f>
        <v>Copper Chalet</v>
      </c>
    </row>
    <row r="1802" spans="1:7" x14ac:dyDescent="0.25">
      <c r="A1802" s="10" t="str">
        <f>Revenue!A1803</f>
        <v>P0150</v>
      </c>
      <c r="B1802" s="10" t="str">
        <f>Revenue!B1803</f>
        <v>Feb</v>
      </c>
      <c r="C1802" s="11" t="str">
        <f t="shared" si="91"/>
        <v>P0150|Feb</v>
      </c>
      <c r="D1802" s="12">
        <f>Revenue!J1803</f>
        <v>3064.1201000000001</v>
      </c>
      <c r="E1802" s="13">
        <f>_xlfn.XLOOKUP($C1802,ExpensesTbl[Key],ExpensesTbl[Total Operating Expenses])</f>
        <v>874.5799999999997</v>
      </c>
      <c r="F1802" s="13">
        <f t="shared" si="92"/>
        <v>2189.5401000000002</v>
      </c>
      <c r="G1802" s="11" t="str">
        <f>_xlfn.XLOOKUP($A1802,PropertiesTbl[Property ID],PropertiesTbl[Property Name])</f>
        <v>Copper Chalet</v>
      </c>
    </row>
    <row r="1803" spans="1:7" x14ac:dyDescent="0.25">
      <c r="A1803" s="10" t="str">
        <f>Revenue!A1804</f>
        <v>P0150</v>
      </c>
      <c r="B1803" s="10" t="str">
        <f>Revenue!B1804</f>
        <v>Mar</v>
      </c>
      <c r="C1803" s="11" t="str">
        <f t="shared" si="91"/>
        <v>P0150|Mar</v>
      </c>
      <c r="D1803" s="12">
        <f>Revenue!J1804</f>
        <v>2398.1556</v>
      </c>
      <c r="E1803" s="13">
        <f>_xlfn.XLOOKUP($C1803,ExpensesTbl[Key],ExpensesTbl[Total Operating Expenses])</f>
        <v>784.16000000000031</v>
      </c>
      <c r="F1803" s="13">
        <f t="shared" si="92"/>
        <v>1613.9955999999997</v>
      </c>
      <c r="G1803" s="11" t="str">
        <f>_xlfn.XLOOKUP($A1803,PropertiesTbl[Property ID],PropertiesTbl[Property Name])</f>
        <v>Copper Chalet</v>
      </c>
    </row>
    <row r="1804" spans="1:7" x14ac:dyDescent="0.25">
      <c r="A1804" s="10" t="str">
        <f>Revenue!A1805</f>
        <v>P0151</v>
      </c>
      <c r="B1804" s="10" t="str">
        <f>Revenue!B1805</f>
        <v>Apr</v>
      </c>
      <c r="C1804" s="11" t="str">
        <f t="shared" si="91"/>
        <v>P0151|Apr</v>
      </c>
      <c r="D1804" s="12">
        <f>Revenue!J1805</f>
        <v>569.22149999999999</v>
      </c>
      <c r="E1804" s="13">
        <f>_xlfn.XLOOKUP($C1804,ExpensesTbl[Key],ExpensesTbl[Total Operating Expenses])</f>
        <v>408.2500000000004</v>
      </c>
      <c r="F1804" s="13">
        <f t="shared" si="92"/>
        <v>160.97149999999959</v>
      </c>
      <c r="G1804" s="11" t="str">
        <f>_xlfn.XLOOKUP($A1804,PropertiesTbl[Property ID],PropertiesTbl[Property Name])</f>
        <v>Sierra Hideaway</v>
      </c>
    </row>
    <row r="1805" spans="1:7" x14ac:dyDescent="0.25">
      <c r="A1805" s="10" t="str">
        <f>Revenue!A1806</f>
        <v>P0151</v>
      </c>
      <c r="B1805" s="10" t="str">
        <f>Revenue!B1806</f>
        <v>May</v>
      </c>
      <c r="C1805" s="11" t="str">
        <f t="shared" si="91"/>
        <v>P0151|May</v>
      </c>
      <c r="D1805" s="12">
        <f>Revenue!J1806</f>
        <v>676.84300000000007</v>
      </c>
      <c r="E1805" s="13">
        <f>_xlfn.XLOOKUP($C1805,ExpensesTbl[Key],ExpensesTbl[Total Operating Expenses])</f>
        <v>530</v>
      </c>
      <c r="F1805" s="13">
        <f t="shared" si="92"/>
        <v>146.84300000000007</v>
      </c>
      <c r="G1805" s="11" t="str">
        <f>_xlfn.XLOOKUP($A1805,PropertiesTbl[Property ID],PropertiesTbl[Property Name])</f>
        <v>Sierra Hideaway</v>
      </c>
    </row>
    <row r="1806" spans="1:7" x14ac:dyDescent="0.25">
      <c r="A1806" s="10" t="str">
        <f>Revenue!A1807</f>
        <v>P0151</v>
      </c>
      <c r="B1806" s="10" t="str">
        <f>Revenue!B1807</f>
        <v>Jun</v>
      </c>
      <c r="C1806" s="11" t="str">
        <f t="shared" si="91"/>
        <v>P0151|Jun</v>
      </c>
      <c r="D1806" s="12">
        <f>Revenue!J1807</f>
        <v>708.41649999999993</v>
      </c>
      <c r="E1806" s="13">
        <f>_xlfn.XLOOKUP($C1806,ExpensesTbl[Key],ExpensesTbl[Total Operating Expenses])</f>
        <v>710.10000000000014</v>
      </c>
      <c r="F1806" s="13">
        <f t="shared" si="92"/>
        <v>-1.6835000000002083</v>
      </c>
      <c r="G1806" s="11" t="str">
        <f>_xlfn.XLOOKUP($A1806,PropertiesTbl[Property ID],PropertiesTbl[Property Name])</f>
        <v>Sierra Hideaway</v>
      </c>
    </row>
    <row r="1807" spans="1:7" x14ac:dyDescent="0.25">
      <c r="A1807" s="10" t="str">
        <f>Revenue!A1808</f>
        <v>P0151</v>
      </c>
      <c r="B1807" s="10" t="str">
        <f>Revenue!B1808</f>
        <v>Jul</v>
      </c>
      <c r="C1807" s="11" t="str">
        <f t="shared" si="91"/>
        <v>P0151|Jul</v>
      </c>
      <c r="D1807" s="12">
        <f>Revenue!J1808</f>
        <v>1158.6789999999999</v>
      </c>
      <c r="E1807" s="13">
        <f>_xlfn.XLOOKUP($C1807,ExpensesTbl[Key],ExpensesTbl[Total Operating Expenses])</f>
        <v>910.7800000000002</v>
      </c>
      <c r="F1807" s="13">
        <f t="shared" si="92"/>
        <v>247.89899999999966</v>
      </c>
      <c r="G1807" s="11" t="str">
        <f>_xlfn.XLOOKUP($A1807,PropertiesTbl[Property ID],PropertiesTbl[Property Name])</f>
        <v>Sierra Hideaway</v>
      </c>
    </row>
    <row r="1808" spans="1:7" x14ac:dyDescent="0.25">
      <c r="A1808" s="10" t="str">
        <f>Revenue!A1809</f>
        <v>P0151</v>
      </c>
      <c r="B1808" s="10" t="str">
        <f>Revenue!B1809</f>
        <v>Aug</v>
      </c>
      <c r="C1808" s="11" t="str">
        <f t="shared" si="91"/>
        <v>P0151|Aug</v>
      </c>
      <c r="D1808" s="12">
        <f>Revenue!J1809</f>
        <v>1036.3735000000001</v>
      </c>
      <c r="E1808" s="13">
        <f>_xlfn.XLOOKUP($C1808,ExpensesTbl[Key],ExpensesTbl[Total Operating Expenses])</f>
        <v>799.32999999999993</v>
      </c>
      <c r="F1808" s="13">
        <f t="shared" si="92"/>
        <v>237.04350000000022</v>
      </c>
      <c r="G1808" s="11" t="str">
        <f>_xlfn.XLOOKUP($A1808,PropertiesTbl[Property ID],PropertiesTbl[Property Name])</f>
        <v>Sierra Hideaway</v>
      </c>
    </row>
    <row r="1809" spans="1:7" x14ac:dyDescent="0.25">
      <c r="A1809" s="10" t="str">
        <f>Revenue!A1810</f>
        <v>P0151</v>
      </c>
      <c r="B1809" s="10" t="str">
        <f>Revenue!B1810</f>
        <v>Sep</v>
      </c>
      <c r="C1809" s="11" t="str">
        <f t="shared" si="91"/>
        <v>P0151|Sep</v>
      </c>
      <c r="D1809" s="12">
        <f>Revenue!J1810</f>
        <v>700.8796000000001</v>
      </c>
      <c r="E1809" s="13">
        <f>_xlfn.XLOOKUP($C1809,ExpensesTbl[Key],ExpensesTbl[Total Operating Expenses])</f>
        <v>474.32999999999947</v>
      </c>
      <c r="F1809" s="13">
        <f t="shared" si="92"/>
        <v>226.54960000000062</v>
      </c>
      <c r="G1809" s="11" t="str">
        <f>_xlfn.XLOOKUP($A1809,PropertiesTbl[Property ID],PropertiesTbl[Property Name])</f>
        <v>Sierra Hideaway</v>
      </c>
    </row>
    <row r="1810" spans="1:7" x14ac:dyDescent="0.25">
      <c r="A1810" s="10" t="str">
        <f>Revenue!A1811</f>
        <v>P0151</v>
      </c>
      <c r="B1810" s="10" t="str">
        <f>Revenue!B1811</f>
        <v>Oct</v>
      </c>
      <c r="C1810" s="11" t="str">
        <f t="shared" si="91"/>
        <v>P0151|Oct</v>
      </c>
      <c r="D1810" s="12">
        <f>Revenue!J1811</f>
        <v>625.68520000000001</v>
      </c>
      <c r="E1810" s="13">
        <f>_xlfn.XLOOKUP($C1810,ExpensesTbl[Key],ExpensesTbl[Total Operating Expenses])</f>
        <v>464.41999999999979</v>
      </c>
      <c r="F1810" s="13">
        <f t="shared" si="92"/>
        <v>161.26520000000022</v>
      </c>
      <c r="G1810" s="11" t="str">
        <f>_xlfn.XLOOKUP($A1810,PropertiesTbl[Property ID],PropertiesTbl[Property Name])</f>
        <v>Sierra Hideaway</v>
      </c>
    </row>
    <row r="1811" spans="1:7" x14ac:dyDescent="0.25">
      <c r="A1811" s="10" t="str">
        <f>Revenue!A1812</f>
        <v>P0151</v>
      </c>
      <c r="B1811" s="10" t="str">
        <f>Revenue!B1812</f>
        <v>Nov</v>
      </c>
      <c r="C1811" s="11" t="str">
        <f t="shared" si="91"/>
        <v>P0151|Nov</v>
      </c>
      <c r="D1811" s="12">
        <f>Revenue!J1812</f>
        <v>699.30820000000006</v>
      </c>
      <c r="E1811" s="13">
        <f>_xlfn.XLOOKUP($C1811,ExpensesTbl[Key],ExpensesTbl[Total Operating Expenses])</f>
        <v>455.36000000000035</v>
      </c>
      <c r="F1811" s="13">
        <f t="shared" si="92"/>
        <v>243.9481999999997</v>
      </c>
      <c r="G1811" s="11" t="str">
        <f>_xlfn.XLOOKUP($A1811,PropertiesTbl[Property ID],PropertiesTbl[Property Name])</f>
        <v>Sierra Hideaway</v>
      </c>
    </row>
    <row r="1812" spans="1:7" x14ac:dyDescent="0.25">
      <c r="A1812" s="10" t="str">
        <f>Revenue!A1813</f>
        <v>P0151</v>
      </c>
      <c r="B1812" s="10" t="str">
        <f>Revenue!B1813</f>
        <v>Dec</v>
      </c>
      <c r="C1812" s="11" t="str">
        <f t="shared" si="91"/>
        <v>P0151|Dec</v>
      </c>
      <c r="D1812" s="12">
        <f>Revenue!J1813</f>
        <v>2608.0864000000001</v>
      </c>
      <c r="E1812" s="13">
        <f>_xlfn.XLOOKUP($C1812,ExpensesTbl[Key],ExpensesTbl[Total Operating Expenses])</f>
        <v>1021.3000000000002</v>
      </c>
      <c r="F1812" s="13">
        <f t="shared" si="92"/>
        <v>1586.7864</v>
      </c>
      <c r="G1812" s="11" t="str">
        <f>_xlfn.XLOOKUP($A1812,PropertiesTbl[Property ID],PropertiesTbl[Property Name])</f>
        <v>Sierra Hideaway</v>
      </c>
    </row>
    <row r="1813" spans="1:7" x14ac:dyDescent="0.25">
      <c r="A1813" s="10" t="str">
        <f>Revenue!A1814</f>
        <v>P0151</v>
      </c>
      <c r="B1813" s="10" t="str">
        <f>Revenue!B1814</f>
        <v>Jan</v>
      </c>
      <c r="C1813" s="11" t="str">
        <f t="shared" si="91"/>
        <v>P0151|Jan</v>
      </c>
      <c r="D1813" s="12">
        <f>Revenue!J1814</f>
        <v>2068.6324</v>
      </c>
      <c r="E1813" s="13">
        <f>_xlfn.XLOOKUP($C1813,ExpensesTbl[Key],ExpensesTbl[Total Operating Expenses])</f>
        <v>699.65000000000032</v>
      </c>
      <c r="F1813" s="13">
        <f t="shared" si="92"/>
        <v>1368.9823999999996</v>
      </c>
      <c r="G1813" s="11" t="str">
        <f>_xlfn.XLOOKUP($A1813,PropertiesTbl[Property ID],PropertiesTbl[Property Name])</f>
        <v>Sierra Hideaway</v>
      </c>
    </row>
    <row r="1814" spans="1:7" x14ac:dyDescent="0.25">
      <c r="A1814" s="10" t="str">
        <f>Revenue!A1815</f>
        <v>P0151</v>
      </c>
      <c r="B1814" s="10" t="str">
        <f>Revenue!B1815</f>
        <v>Feb</v>
      </c>
      <c r="C1814" s="11" t="str">
        <f t="shared" si="91"/>
        <v>P0151|Feb</v>
      </c>
      <c r="D1814" s="12">
        <f>Revenue!J1815</f>
        <v>1732.3739999999998</v>
      </c>
      <c r="E1814" s="13">
        <f>_xlfn.XLOOKUP($C1814,ExpensesTbl[Key],ExpensesTbl[Total Operating Expenses])</f>
        <v>625.17000000000019</v>
      </c>
      <c r="F1814" s="13">
        <f t="shared" si="92"/>
        <v>1107.2039999999997</v>
      </c>
      <c r="G1814" s="11" t="str">
        <f>_xlfn.XLOOKUP($A1814,PropertiesTbl[Property ID],PropertiesTbl[Property Name])</f>
        <v>Sierra Hideaway</v>
      </c>
    </row>
    <row r="1815" spans="1:7" x14ac:dyDescent="0.25">
      <c r="A1815" s="10" t="str">
        <f>Revenue!A1816</f>
        <v>P0151</v>
      </c>
      <c r="B1815" s="10" t="str">
        <f>Revenue!B1816</f>
        <v>Mar</v>
      </c>
      <c r="C1815" s="11" t="str">
        <f t="shared" si="91"/>
        <v>P0151|Mar</v>
      </c>
      <c r="D1815" s="12">
        <f>Revenue!J1816</f>
        <v>1427.018</v>
      </c>
      <c r="E1815" s="13">
        <f>_xlfn.XLOOKUP($C1815,ExpensesTbl[Key],ExpensesTbl[Total Operating Expenses])</f>
        <v>630.50000000000034</v>
      </c>
      <c r="F1815" s="13">
        <f t="shared" si="92"/>
        <v>796.51799999999969</v>
      </c>
      <c r="G1815" s="11" t="str">
        <f>_xlfn.XLOOKUP($A1815,PropertiesTbl[Property ID],PropertiesTbl[Property Name])</f>
        <v>Sierra Hideaway</v>
      </c>
    </row>
    <row r="1816" spans="1:7" x14ac:dyDescent="0.25">
      <c r="A1816" s="10" t="str">
        <f>Revenue!A1817</f>
        <v>P0152</v>
      </c>
      <c r="B1816" s="10" t="str">
        <f>Revenue!B1817</f>
        <v>Apr</v>
      </c>
      <c r="C1816" s="11" t="str">
        <f t="shared" si="91"/>
        <v>P0152|Apr</v>
      </c>
      <c r="D1816" s="12">
        <f>Revenue!J1817</f>
        <v>1162.4755</v>
      </c>
      <c r="E1816" s="13">
        <f>_xlfn.XLOOKUP($C1816,ExpensesTbl[Key],ExpensesTbl[Total Operating Expenses])</f>
        <v>649.22999999999979</v>
      </c>
      <c r="F1816" s="13">
        <f t="shared" si="92"/>
        <v>513.24550000000022</v>
      </c>
      <c r="G1816" s="11" t="str">
        <f>_xlfn.XLOOKUP($A1816,PropertiesTbl[Property ID],PropertiesTbl[Property Name])</f>
        <v>Ridge Escape</v>
      </c>
    </row>
    <row r="1817" spans="1:7" x14ac:dyDescent="0.25">
      <c r="A1817" s="10" t="str">
        <f>Revenue!A1818</f>
        <v>P0152</v>
      </c>
      <c r="B1817" s="10" t="str">
        <f>Revenue!B1818</f>
        <v>May</v>
      </c>
      <c r="C1817" s="11" t="str">
        <f t="shared" si="91"/>
        <v>P0152|May</v>
      </c>
      <c r="D1817" s="12">
        <f>Revenue!J1818</f>
        <v>1254.48</v>
      </c>
      <c r="E1817" s="13">
        <f>_xlfn.XLOOKUP($C1817,ExpensesTbl[Key],ExpensesTbl[Total Operating Expenses])</f>
        <v>962.63999999999987</v>
      </c>
      <c r="F1817" s="13">
        <f t="shared" si="92"/>
        <v>291.84000000000015</v>
      </c>
      <c r="G1817" s="11" t="str">
        <f>_xlfn.XLOOKUP($A1817,PropertiesTbl[Property ID],PropertiesTbl[Property Name])</f>
        <v>Ridge Escape</v>
      </c>
    </row>
    <row r="1818" spans="1:7" x14ac:dyDescent="0.25">
      <c r="A1818" s="10" t="str">
        <f>Revenue!A1819</f>
        <v>P0152</v>
      </c>
      <c r="B1818" s="10" t="str">
        <f>Revenue!B1819</f>
        <v>Jun</v>
      </c>
      <c r="C1818" s="11" t="str">
        <f t="shared" si="91"/>
        <v>P0152|Jun</v>
      </c>
      <c r="D1818" s="12">
        <f>Revenue!J1819</f>
        <v>1757.0175999999999</v>
      </c>
      <c r="E1818" s="13">
        <f>_xlfn.XLOOKUP($C1818,ExpensesTbl[Key],ExpensesTbl[Total Operating Expenses])</f>
        <v>1075.31</v>
      </c>
      <c r="F1818" s="13">
        <f t="shared" si="92"/>
        <v>681.70759999999996</v>
      </c>
      <c r="G1818" s="11" t="str">
        <f>_xlfn.XLOOKUP($A1818,PropertiesTbl[Property ID],PropertiesTbl[Property Name])</f>
        <v>Ridge Escape</v>
      </c>
    </row>
    <row r="1819" spans="1:7" x14ac:dyDescent="0.25">
      <c r="A1819" s="10" t="str">
        <f>Revenue!A1820</f>
        <v>P0152</v>
      </c>
      <c r="B1819" s="10" t="str">
        <f>Revenue!B1820</f>
        <v>Jul</v>
      </c>
      <c r="C1819" s="11" t="str">
        <f t="shared" si="91"/>
        <v>P0152|Jul</v>
      </c>
      <c r="D1819" s="12">
        <f>Revenue!J1820</f>
        <v>2316.377</v>
      </c>
      <c r="E1819" s="13">
        <f>_xlfn.XLOOKUP($C1819,ExpensesTbl[Key],ExpensesTbl[Total Operating Expenses])</f>
        <v>2028.99</v>
      </c>
      <c r="F1819" s="13">
        <f t="shared" si="92"/>
        <v>287.38699999999994</v>
      </c>
      <c r="G1819" s="11" t="str">
        <f>_xlfn.XLOOKUP($A1819,PropertiesTbl[Property ID],PropertiesTbl[Property Name])</f>
        <v>Ridge Escape</v>
      </c>
    </row>
    <row r="1820" spans="1:7" x14ac:dyDescent="0.25">
      <c r="A1820" s="10" t="str">
        <f>Revenue!A1821</f>
        <v>P0152</v>
      </c>
      <c r="B1820" s="10" t="str">
        <f>Revenue!B1821</f>
        <v>Aug</v>
      </c>
      <c r="C1820" s="11" t="str">
        <f t="shared" si="91"/>
        <v>P0152|Aug</v>
      </c>
      <c r="D1820" s="12">
        <f>Revenue!J1821</f>
        <v>2518.3309999999997</v>
      </c>
      <c r="E1820" s="13">
        <f>_xlfn.XLOOKUP($C1820,ExpensesTbl[Key],ExpensesTbl[Total Operating Expenses])</f>
        <v>1900.4400000000003</v>
      </c>
      <c r="F1820" s="13">
        <f t="shared" si="92"/>
        <v>617.89099999999939</v>
      </c>
      <c r="G1820" s="11" t="str">
        <f>_xlfn.XLOOKUP($A1820,PropertiesTbl[Property ID],PropertiesTbl[Property Name])</f>
        <v>Ridge Escape</v>
      </c>
    </row>
    <row r="1821" spans="1:7" x14ac:dyDescent="0.25">
      <c r="A1821" s="10" t="str">
        <f>Revenue!A1822</f>
        <v>P0152</v>
      </c>
      <c r="B1821" s="10" t="str">
        <f>Revenue!B1822</f>
        <v>Sep</v>
      </c>
      <c r="C1821" s="11" t="str">
        <f t="shared" si="91"/>
        <v>P0152|Sep</v>
      </c>
      <c r="D1821" s="12">
        <f>Revenue!J1822</f>
        <v>1338.5207999999998</v>
      </c>
      <c r="E1821" s="13">
        <f>_xlfn.XLOOKUP($C1821,ExpensesTbl[Key],ExpensesTbl[Total Operating Expenses])</f>
        <v>1119.46</v>
      </c>
      <c r="F1821" s="13">
        <f t="shared" si="92"/>
        <v>219.06079999999974</v>
      </c>
      <c r="G1821" s="11" t="str">
        <f>_xlfn.XLOOKUP($A1821,PropertiesTbl[Property ID],PropertiesTbl[Property Name])</f>
        <v>Ridge Escape</v>
      </c>
    </row>
    <row r="1822" spans="1:7" x14ac:dyDescent="0.25">
      <c r="A1822" s="10" t="str">
        <f>Revenue!A1823</f>
        <v>P0152</v>
      </c>
      <c r="B1822" s="10" t="str">
        <f>Revenue!B1823</f>
        <v>Oct</v>
      </c>
      <c r="C1822" s="11" t="str">
        <f t="shared" si="91"/>
        <v>P0152|Oct</v>
      </c>
      <c r="D1822" s="12">
        <f>Revenue!J1823</f>
        <v>1323.3887999999999</v>
      </c>
      <c r="E1822" s="13">
        <f>_xlfn.XLOOKUP($C1822,ExpensesTbl[Key],ExpensesTbl[Total Operating Expenses])</f>
        <v>750.15999999999985</v>
      </c>
      <c r="F1822" s="13">
        <f t="shared" si="92"/>
        <v>573.22880000000009</v>
      </c>
      <c r="G1822" s="11" t="str">
        <f>_xlfn.XLOOKUP($A1822,PropertiesTbl[Property ID],PropertiesTbl[Property Name])</f>
        <v>Ridge Escape</v>
      </c>
    </row>
    <row r="1823" spans="1:7" x14ac:dyDescent="0.25">
      <c r="A1823" s="10" t="str">
        <f>Revenue!A1824</f>
        <v>P0152</v>
      </c>
      <c r="B1823" s="10" t="str">
        <f>Revenue!B1824</f>
        <v>Nov</v>
      </c>
      <c r="C1823" s="11" t="str">
        <f t="shared" si="91"/>
        <v>P0152|Nov</v>
      </c>
      <c r="D1823" s="12">
        <f>Revenue!J1824</f>
        <v>1414.1225999999999</v>
      </c>
      <c r="E1823" s="13">
        <f>_xlfn.XLOOKUP($C1823,ExpensesTbl[Key],ExpensesTbl[Total Operating Expenses])</f>
        <v>688.14</v>
      </c>
      <c r="F1823" s="13">
        <f t="shared" si="92"/>
        <v>725.98259999999993</v>
      </c>
      <c r="G1823" s="11" t="str">
        <f>_xlfn.XLOOKUP($A1823,PropertiesTbl[Property ID],PropertiesTbl[Property Name])</f>
        <v>Ridge Escape</v>
      </c>
    </row>
    <row r="1824" spans="1:7" x14ac:dyDescent="0.25">
      <c r="A1824" s="10" t="str">
        <f>Revenue!A1825</f>
        <v>P0152</v>
      </c>
      <c r="B1824" s="10" t="str">
        <f>Revenue!B1825</f>
        <v>Dec</v>
      </c>
      <c r="C1824" s="11" t="str">
        <f t="shared" si="91"/>
        <v>P0152|Dec</v>
      </c>
      <c r="D1824" s="12">
        <f>Revenue!J1825</f>
        <v>5565.8163999999997</v>
      </c>
      <c r="E1824" s="13">
        <f>_xlfn.XLOOKUP($C1824,ExpensesTbl[Key],ExpensesTbl[Total Operating Expenses])</f>
        <v>1187.2800000000004</v>
      </c>
      <c r="F1824" s="13">
        <f t="shared" si="92"/>
        <v>4378.536399999999</v>
      </c>
      <c r="G1824" s="11" t="str">
        <f>_xlfn.XLOOKUP($A1824,PropertiesTbl[Property ID],PropertiesTbl[Property Name])</f>
        <v>Ridge Escape</v>
      </c>
    </row>
    <row r="1825" spans="1:7" x14ac:dyDescent="0.25">
      <c r="A1825" s="10" t="str">
        <f>Revenue!A1826</f>
        <v>P0152</v>
      </c>
      <c r="B1825" s="10" t="str">
        <f>Revenue!B1826</f>
        <v>Jan</v>
      </c>
      <c r="C1825" s="11" t="str">
        <f t="shared" si="91"/>
        <v>P0152|Jan</v>
      </c>
      <c r="D1825" s="12">
        <f>Revenue!J1826</f>
        <v>4614.7127999999993</v>
      </c>
      <c r="E1825" s="13">
        <f>_xlfn.XLOOKUP($C1825,ExpensesTbl[Key],ExpensesTbl[Total Operating Expenses])</f>
        <v>1086.3300000000002</v>
      </c>
      <c r="F1825" s="13">
        <f t="shared" si="92"/>
        <v>3528.3827999999994</v>
      </c>
      <c r="G1825" s="11" t="str">
        <f>_xlfn.XLOOKUP($A1825,PropertiesTbl[Property ID],PropertiesTbl[Property Name])</f>
        <v>Ridge Escape</v>
      </c>
    </row>
    <row r="1826" spans="1:7" x14ac:dyDescent="0.25">
      <c r="A1826" s="10" t="str">
        <f>Revenue!A1827</f>
        <v>P0152</v>
      </c>
      <c r="B1826" s="10" t="str">
        <f>Revenue!B1827</f>
        <v>Feb</v>
      </c>
      <c r="C1826" s="11" t="str">
        <f t="shared" si="91"/>
        <v>P0152|Feb</v>
      </c>
      <c r="D1826" s="12">
        <f>Revenue!J1827</f>
        <v>3138.9749999999999</v>
      </c>
      <c r="E1826" s="13">
        <f>_xlfn.XLOOKUP($C1826,ExpensesTbl[Key],ExpensesTbl[Total Operating Expenses])</f>
        <v>974.87000000000069</v>
      </c>
      <c r="F1826" s="13">
        <f t="shared" si="92"/>
        <v>2164.1049999999991</v>
      </c>
      <c r="G1826" s="11" t="str">
        <f>_xlfn.XLOOKUP($A1826,PropertiesTbl[Property ID],PropertiesTbl[Property Name])</f>
        <v>Ridge Escape</v>
      </c>
    </row>
    <row r="1827" spans="1:7" x14ac:dyDescent="0.25">
      <c r="A1827" s="10" t="str">
        <f>Revenue!A1828</f>
        <v>P0152</v>
      </c>
      <c r="B1827" s="10" t="str">
        <f>Revenue!B1828</f>
        <v>Mar</v>
      </c>
      <c r="C1827" s="11" t="str">
        <f t="shared" si="91"/>
        <v>P0152|Mar</v>
      </c>
      <c r="D1827" s="12">
        <f>Revenue!J1828</f>
        <v>3112.6880000000001</v>
      </c>
      <c r="E1827" s="13">
        <f>_xlfn.XLOOKUP($C1827,ExpensesTbl[Key],ExpensesTbl[Total Operating Expenses])</f>
        <v>953.18000000000052</v>
      </c>
      <c r="F1827" s="13">
        <f t="shared" si="92"/>
        <v>2159.5079999999998</v>
      </c>
      <c r="G1827" s="11" t="str">
        <f>_xlfn.XLOOKUP($A1827,PropertiesTbl[Property ID],PropertiesTbl[Property Name])</f>
        <v>Ridge Escape</v>
      </c>
    </row>
    <row r="1828" spans="1:7" x14ac:dyDescent="0.25">
      <c r="A1828" s="10" t="str">
        <f>Revenue!A1829</f>
        <v>P0153</v>
      </c>
      <c r="B1828" s="10" t="str">
        <f>Revenue!B1829</f>
        <v>Apr</v>
      </c>
      <c r="C1828" s="11" t="str">
        <f t="shared" si="91"/>
        <v>P0153|Apr</v>
      </c>
      <c r="D1828" s="12">
        <f>Revenue!J1829</f>
        <v>1613.0937999999999</v>
      </c>
      <c r="E1828" s="13">
        <f>_xlfn.XLOOKUP($C1828,ExpensesTbl[Key],ExpensesTbl[Total Operating Expenses])</f>
        <v>767.92000000000007</v>
      </c>
      <c r="F1828" s="13">
        <f t="shared" si="92"/>
        <v>845.1737999999998</v>
      </c>
      <c r="G1828" s="11" t="str">
        <f>_xlfn.XLOOKUP($A1828,PropertiesTbl[Property ID],PropertiesTbl[Property Name])</f>
        <v>Cinder Escape</v>
      </c>
    </row>
    <row r="1829" spans="1:7" x14ac:dyDescent="0.25">
      <c r="A1829" s="10" t="str">
        <f>Revenue!A1830</f>
        <v>P0153</v>
      </c>
      <c r="B1829" s="10" t="str">
        <f>Revenue!B1830</f>
        <v>May</v>
      </c>
      <c r="C1829" s="11" t="str">
        <f t="shared" si="91"/>
        <v>P0153|May</v>
      </c>
      <c r="D1829" s="12">
        <f>Revenue!J1830</f>
        <v>1643.8815999999999</v>
      </c>
      <c r="E1829" s="13">
        <f>_xlfn.XLOOKUP($C1829,ExpensesTbl[Key],ExpensesTbl[Total Operating Expenses])</f>
        <v>1199.5300000000004</v>
      </c>
      <c r="F1829" s="13">
        <f t="shared" si="92"/>
        <v>444.35159999999951</v>
      </c>
      <c r="G1829" s="11" t="str">
        <f>_xlfn.XLOOKUP($A1829,PropertiesTbl[Property ID],PropertiesTbl[Property Name])</f>
        <v>Cinder Escape</v>
      </c>
    </row>
    <row r="1830" spans="1:7" x14ac:dyDescent="0.25">
      <c r="A1830" s="10" t="str">
        <f>Revenue!A1831</f>
        <v>P0153</v>
      </c>
      <c r="B1830" s="10" t="str">
        <f>Revenue!B1831</f>
        <v>Jun</v>
      </c>
      <c r="C1830" s="11" t="str">
        <f t="shared" si="91"/>
        <v>P0153|Jun</v>
      </c>
      <c r="D1830" s="12">
        <f>Revenue!J1831</f>
        <v>2037.2845000000004</v>
      </c>
      <c r="E1830" s="13">
        <f>_xlfn.XLOOKUP($C1830,ExpensesTbl[Key],ExpensesTbl[Total Operating Expenses])</f>
        <v>1341.4099999999999</v>
      </c>
      <c r="F1830" s="13">
        <f t="shared" si="92"/>
        <v>695.87450000000058</v>
      </c>
      <c r="G1830" s="11" t="str">
        <f>_xlfn.XLOOKUP($A1830,PropertiesTbl[Property ID],PropertiesTbl[Property Name])</f>
        <v>Cinder Escape</v>
      </c>
    </row>
    <row r="1831" spans="1:7" x14ac:dyDescent="0.25">
      <c r="A1831" s="10" t="str">
        <f>Revenue!A1832</f>
        <v>P0153</v>
      </c>
      <c r="B1831" s="10" t="str">
        <f>Revenue!B1832</f>
        <v>Jul</v>
      </c>
      <c r="C1831" s="11" t="str">
        <f t="shared" si="91"/>
        <v>P0153|Jul</v>
      </c>
      <c r="D1831" s="12">
        <f>Revenue!J1832</f>
        <v>3312.5548000000003</v>
      </c>
      <c r="E1831" s="13">
        <f>_xlfn.XLOOKUP($C1831,ExpensesTbl[Key],ExpensesTbl[Total Operating Expenses])</f>
        <v>2624.7400000000002</v>
      </c>
      <c r="F1831" s="13">
        <f t="shared" si="92"/>
        <v>687.8148000000001</v>
      </c>
      <c r="G1831" s="11" t="str">
        <f>_xlfn.XLOOKUP($A1831,PropertiesTbl[Property ID],PropertiesTbl[Property Name])</f>
        <v>Cinder Escape</v>
      </c>
    </row>
    <row r="1832" spans="1:7" x14ac:dyDescent="0.25">
      <c r="A1832" s="10" t="str">
        <f>Revenue!A1833</f>
        <v>P0153</v>
      </c>
      <c r="B1832" s="10" t="str">
        <f>Revenue!B1833</f>
        <v>Aug</v>
      </c>
      <c r="C1832" s="11" t="str">
        <f t="shared" si="91"/>
        <v>P0153|Aug</v>
      </c>
      <c r="D1832" s="12">
        <f>Revenue!J1833</f>
        <v>2967.1960000000004</v>
      </c>
      <c r="E1832" s="13">
        <f>_xlfn.XLOOKUP($C1832,ExpensesTbl[Key],ExpensesTbl[Total Operating Expenses])</f>
        <v>2485.6700000000005</v>
      </c>
      <c r="F1832" s="13">
        <f t="shared" si="92"/>
        <v>481.52599999999984</v>
      </c>
      <c r="G1832" s="11" t="str">
        <f>_xlfn.XLOOKUP($A1832,PropertiesTbl[Property ID],PropertiesTbl[Property Name])</f>
        <v>Cinder Escape</v>
      </c>
    </row>
    <row r="1833" spans="1:7" x14ac:dyDescent="0.25">
      <c r="A1833" s="10" t="str">
        <f>Revenue!A1834</f>
        <v>P0153</v>
      </c>
      <c r="B1833" s="10" t="str">
        <f>Revenue!B1834</f>
        <v>Sep</v>
      </c>
      <c r="C1833" s="11" t="str">
        <f t="shared" si="91"/>
        <v>P0153|Sep</v>
      </c>
      <c r="D1833" s="12">
        <f>Revenue!J1834</f>
        <v>1829.3747000000001</v>
      </c>
      <c r="E1833" s="13">
        <f>_xlfn.XLOOKUP($C1833,ExpensesTbl[Key],ExpensesTbl[Total Operating Expenses])</f>
        <v>1032.4999999999998</v>
      </c>
      <c r="F1833" s="13">
        <f t="shared" si="92"/>
        <v>796.8747000000003</v>
      </c>
      <c r="G1833" s="11" t="str">
        <f>_xlfn.XLOOKUP($A1833,PropertiesTbl[Property ID],PropertiesTbl[Property Name])</f>
        <v>Cinder Escape</v>
      </c>
    </row>
    <row r="1834" spans="1:7" x14ac:dyDescent="0.25">
      <c r="A1834" s="10" t="str">
        <f>Revenue!A1835</f>
        <v>P0153</v>
      </c>
      <c r="B1834" s="10" t="str">
        <f>Revenue!B1835</f>
        <v>Oct</v>
      </c>
      <c r="C1834" s="11" t="str">
        <f t="shared" si="91"/>
        <v>P0153|Oct</v>
      </c>
      <c r="D1834" s="12">
        <f>Revenue!J1835</f>
        <v>1942.0887</v>
      </c>
      <c r="E1834" s="13">
        <f>_xlfn.XLOOKUP($C1834,ExpensesTbl[Key],ExpensesTbl[Total Operating Expenses])</f>
        <v>920.19999999999948</v>
      </c>
      <c r="F1834" s="13">
        <f t="shared" si="92"/>
        <v>1021.8887000000005</v>
      </c>
      <c r="G1834" s="11" t="str">
        <f>_xlfn.XLOOKUP($A1834,PropertiesTbl[Property ID],PropertiesTbl[Property Name])</f>
        <v>Cinder Escape</v>
      </c>
    </row>
    <row r="1835" spans="1:7" x14ac:dyDescent="0.25">
      <c r="A1835" s="10" t="str">
        <f>Revenue!A1836</f>
        <v>P0153</v>
      </c>
      <c r="B1835" s="10" t="str">
        <f>Revenue!B1836</f>
        <v>Nov</v>
      </c>
      <c r="C1835" s="11" t="str">
        <f t="shared" si="91"/>
        <v>P0153|Nov</v>
      </c>
      <c r="D1835" s="12">
        <f>Revenue!J1836</f>
        <v>1616.1202000000001</v>
      </c>
      <c r="E1835" s="13">
        <f>_xlfn.XLOOKUP($C1835,ExpensesTbl[Key],ExpensesTbl[Total Operating Expenses])</f>
        <v>862.18999999999994</v>
      </c>
      <c r="F1835" s="13">
        <f t="shared" si="92"/>
        <v>753.93020000000013</v>
      </c>
      <c r="G1835" s="11" t="str">
        <f>_xlfn.XLOOKUP($A1835,PropertiesTbl[Property ID],PropertiesTbl[Property Name])</f>
        <v>Cinder Escape</v>
      </c>
    </row>
    <row r="1836" spans="1:7" x14ac:dyDescent="0.25">
      <c r="A1836" s="10" t="str">
        <f>Revenue!A1837</f>
        <v>P0153</v>
      </c>
      <c r="B1836" s="10" t="str">
        <f>Revenue!B1837</f>
        <v>Dec</v>
      </c>
      <c r="C1836" s="11" t="str">
        <f t="shared" si="91"/>
        <v>P0153|Dec</v>
      </c>
      <c r="D1836" s="12">
        <f>Revenue!J1837</f>
        <v>7008.4244999999992</v>
      </c>
      <c r="E1836" s="13">
        <f>_xlfn.XLOOKUP($C1836,ExpensesTbl[Key],ExpensesTbl[Total Operating Expenses])</f>
        <v>1431.7999999999954</v>
      </c>
      <c r="F1836" s="13">
        <f t="shared" si="92"/>
        <v>5576.6245000000035</v>
      </c>
      <c r="G1836" s="11" t="str">
        <f>_xlfn.XLOOKUP($A1836,PropertiesTbl[Property ID],PropertiesTbl[Property Name])</f>
        <v>Cinder Escape</v>
      </c>
    </row>
    <row r="1837" spans="1:7" x14ac:dyDescent="0.25">
      <c r="A1837" s="10" t="str">
        <f>Revenue!A1838</f>
        <v>P0153</v>
      </c>
      <c r="B1837" s="10" t="str">
        <f>Revenue!B1838</f>
        <v>Jan</v>
      </c>
      <c r="C1837" s="11" t="str">
        <f t="shared" si="91"/>
        <v>P0153|Jan</v>
      </c>
      <c r="D1837" s="12">
        <f>Revenue!J1838</f>
        <v>5899.4898000000003</v>
      </c>
      <c r="E1837" s="13">
        <f>_xlfn.XLOOKUP($C1837,ExpensesTbl[Key],ExpensesTbl[Total Operating Expenses])</f>
        <v>1307.96</v>
      </c>
      <c r="F1837" s="13">
        <f t="shared" si="92"/>
        <v>4591.5298000000003</v>
      </c>
      <c r="G1837" s="11" t="str">
        <f>_xlfn.XLOOKUP($A1837,PropertiesTbl[Property ID],PropertiesTbl[Property Name])</f>
        <v>Cinder Escape</v>
      </c>
    </row>
    <row r="1838" spans="1:7" x14ac:dyDescent="0.25">
      <c r="A1838" s="10" t="str">
        <f>Revenue!A1839</f>
        <v>P0153</v>
      </c>
      <c r="B1838" s="10" t="str">
        <f>Revenue!B1839</f>
        <v>Feb</v>
      </c>
      <c r="C1838" s="11" t="str">
        <f t="shared" si="91"/>
        <v>P0153|Feb</v>
      </c>
      <c r="D1838" s="12">
        <f>Revenue!J1839</f>
        <v>5425.4895999999999</v>
      </c>
      <c r="E1838" s="13">
        <f>_xlfn.XLOOKUP($C1838,ExpensesTbl[Key],ExpensesTbl[Total Operating Expenses])</f>
        <v>1324.47</v>
      </c>
      <c r="F1838" s="13">
        <f t="shared" si="92"/>
        <v>4101.0195999999996</v>
      </c>
      <c r="G1838" s="11" t="str">
        <f>_xlfn.XLOOKUP($A1838,PropertiesTbl[Property ID],PropertiesTbl[Property Name])</f>
        <v>Cinder Escape</v>
      </c>
    </row>
    <row r="1839" spans="1:7" x14ac:dyDescent="0.25">
      <c r="A1839" s="10" t="str">
        <f>Revenue!A1840</f>
        <v>P0153</v>
      </c>
      <c r="B1839" s="10" t="str">
        <f>Revenue!B1840</f>
        <v>Mar</v>
      </c>
      <c r="C1839" s="11" t="str">
        <f t="shared" si="91"/>
        <v>P0153|Mar</v>
      </c>
      <c r="D1839" s="12">
        <f>Revenue!J1840</f>
        <v>3993.2829999999994</v>
      </c>
      <c r="E1839" s="13">
        <f>_xlfn.XLOOKUP($C1839,ExpensesTbl[Key],ExpensesTbl[Total Operating Expenses])</f>
        <v>1150.1600000000003</v>
      </c>
      <c r="F1839" s="13">
        <f t="shared" si="92"/>
        <v>2843.1229999999991</v>
      </c>
      <c r="G1839" s="11" t="str">
        <f>_xlfn.XLOOKUP($A1839,PropertiesTbl[Property ID],PropertiesTbl[Property Name])</f>
        <v>Cinder Escape</v>
      </c>
    </row>
    <row r="1840" spans="1:7" x14ac:dyDescent="0.25">
      <c r="A1840" s="10" t="str">
        <f>Revenue!A1841</f>
        <v>P0154</v>
      </c>
      <c r="B1840" s="10" t="str">
        <f>Revenue!B1841</f>
        <v>Apr</v>
      </c>
      <c r="C1840" s="11" t="str">
        <f t="shared" si="91"/>
        <v>P0154|Apr</v>
      </c>
      <c r="D1840" s="12">
        <f>Revenue!J1841</f>
        <v>1044.2325000000001</v>
      </c>
      <c r="E1840" s="13">
        <f>_xlfn.XLOOKUP($C1840,ExpensesTbl[Key],ExpensesTbl[Total Operating Expenses])</f>
        <v>790.68000000000006</v>
      </c>
      <c r="F1840" s="13">
        <f t="shared" si="92"/>
        <v>253.55250000000001</v>
      </c>
      <c r="G1840" s="11" t="str">
        <f>_xlfn.XLOOKUP($A1840,PropertiesTbl[Property ID],PropertiesTbl[Property Name])</f>
        <v>Sierra Nest</v>
      </c>
    </row>
    <row r="1841" spans="1:7" x14ac:dyDescent="0.25">
      <c r="A1841" s="10" t="str">
        <f>Revenue!A1842</f>
        <v>P0154</v>
      </c>
      <c r="B1841" s="10" t="str">
        <f>Revenue!B1842</f>
        <v>May</v>
      </c>
      <c r="C1841" s="11" t="str">
        <f t="shared" si="91"/>
        <v>P0154|May</v>
      </c>
      <c r="D1841" s="12">
        <f>Revenue!J1842</f>
        <v>1196.4546</v>
      </c>
      <c r="E1841" s="13">
        <f>_xlfn.XLOOKUP($C1841,ExpensesTbl[Key],ExpensesTbl[Total Operating Expenses])</f>
        <v>971.42</v>
      </c>
      <c r="F1841" s="13">
        <f t="shared" si="92"/>
        <v>225.03460000000007</v>
      </c>
      <c r="G1841" s="11" t="str">
        <f>_xlfn.XLOOKUP($A1841,PropertiesTbl[Property ID],PropertiesTbl[Property Name])</f>
        <v>Sierra Nest</v>
      </c>
    </row>
    <row r="1842" spans="1:7" x14ac:dyDescent="0.25">
      <c r="A1842" s="10" t="str">
        <f>Revenue!A1843</f>
        <v>P0154</v>
      </c>
      <c r="B1842" s="10" t="str">
        <f>Revenue!B1843</f>
        <v>Jun</v>
      </c>
      <c r="C1842" s="11" t="str">
        <f t="shared" si="91"/>
        <v>P0154|Jun</v>
      </c>
      <c r="D1842" s="12">
        <f>Revenue!J1843</f>
        <v>1379.3384000000001</v>
      </c>
      <c r="E1842" s="13">
        <f>_xlfn.XLOOKUP($C1842,ExpensesTbl[Key],ExpensesTbl[Total Operating Expenses])</f>
        <v>1065.6000000000004</v>
      </c>
      <c r="F1842" s="13">
        <f t="shared" si="92"/>
        <v>313.73839999999973</v>
      </c>
      <c r="G1842" s="11" t="str">
        <f>_xlfn.XLOOKUP($A1842,PropertiesTbl[Property ID],PropertiesTbl[Property Name])</f>
        <v>Sierra Nest</v>
      </c>
    </row>
    <row r="1843" spans="1:7" x14ac:dyDescent="0.25">
      <c r="A1843" s="10" t="str">
        <f>Revenue!A1844</f>
        <v>P0154</v>
      </c>
      <c r="B1843" s="10" t="str">
        <f>Revenue!B1844</f>
        <v>Jul</v>
      </c>
      <c r="C1843" s="11" t="str">
        <f t="shared" si="91"/>
        <v>P0154|Jul</v>
      </c>
      <c r="D1843" s="12">
        <f>Revenue!J1844</f>
        <v>1818.3216</v>
      </c>
      <c r="E1843" s="13">
        <f>_xlfn.XLOOKUP($C1843,ExpensesTbl[Key],ExpensesTbl[Total Operating Expenses])</f>
        <v>1899.87</v>
      </c>
      <c r="F1843" s="13">
        <f t="shared" si="92"/>
        <v>-81.548399999999901</v>
      </c>
      <c r="G1843" s="11" t="str">
        <f>_xlfn.XLOOKUP($A1843,PropertiesTbl[Property ID],PropertiesTbl[Property Name])</f>
        <v>Sierra Nest</v>
      </c>
    </row>
    <row r="1844" spans="1:7" x14ac:dyDescent="0.25">
      <c r="A1844" s="10" t="str">
        <f>Revenue!A1845</f>
        <v>P0154</v>
      </c>
      <c r="B1844" s="10" t="str">
        <f>Revenue!B1845</f>
        <v>Aug</v>
      </c>
      <c r="C1844" s="11" t="str">
        <f t="shared" si="91"/>
        <v>P0154|Aug</v>
      </c>
      <c r="D1844" s="12">
        <f>Revenue!J1845</f>
        <v>2180.8679999999999</v>
      </c>
      <c r="E1844" s="13">
        <f>_xlfn.XLOOKUP($C1844,ExpensesTbl[Key],ExpensesTbl[Total Operating Expenses])</f>
        <v>1906.5600000000004</v>
      </c>
      <c r="F1844" s="13">
        <f t="shared" si="92"/>
        <v>274.30799999999954</v>
      </c>
      <c r="G1844" s="11" t="str">
        <f>_xlfn.XLOOKUP($A1844,PropertiesTbl[Property ID],PropertiesTbl[Property Name])</f>
        <v>Sierra Nest</v>
      </c>
    </row>
    <row r="1845" spans="1:7" x14ac:dyDescent="0.25">
      <c r="A1845" s="10" t="str">
        <f>Revenue!A1846</f>
        <v>P0154</v>
      </c>
      <c r="B1845" s="10" t="str">
        <f>Revenue!B1846</f>
        <v>Sep</v>
      </c>
      <c r="C1845" s="11" t="str">
        <f t="shared" si="91"/>
        <v>P0154|Sep</v>
      </c>
      <c r="D1845" s="12">
        <f>Revenue!J1846</f>
        <v>1287.9449999999999</v>
      </c>
      <c r="E1845" s="13">
        <f>_xlfn.XLOOKUP($C1845,ExpensesTbl[Key],ExpensesTbl[Total Operating Expenses])</f>
        <v>844.07000000000016</v>
      </c>
      <c r="F1845" s="13">
        <f t="shared" si="92"/>
        <v>443.87499999999977</v>
      </c>
      <c r="G1845" s="11" t="str">
        <f>_xlfn.XLOOKUP($A1845,PropertiesTbl[Property ID],PropertiesTbl[Property Name])</f>
        <v>Sierra Nest</v>
      </c>
    </row>
    <row r="1846" spans="1:7" x14ac:dyDescent="0.25">
      <c r="A1846" s="10" t="str">
        <f>Revenue!A1847</f>
        <v>P0154</v>
      </c>
      <c r="B1846" s="10" t="str">
        <f>Revenue!B1847</f>
        <v>Oct</v>
      </c>
      <c r="C1846" s="11" t="str">
        <f t="shared" si="91"/>
        <v>P0154|Oct</v>
      </c>
      <c r="D1846" s="12">
        <f>Revenue!J1847</f>
        <v>1161.5346</v>
      </c>
      <c r="E1846" s="13">
        <f>_xlfn.XLOOKUP($C1846,ExpensesTbl[Key],ExpensesTbl[Total Operating Expenses])</f>
        <v>765.48</v>
      </c>
      <c r="F1846" s="13">
        <f t="shared" si="92"/>
        <v>396.05459999999994</v>
      </c>
      <c r="G1846" s="11" t="str">
        <f>_xlfn.XLOOKUP($A1846,PropertiesTbl[Property ID],PropertiesTbl[Property Name])</f>
        <v>Sierra Nest</v>
      </c>
    </row>
    <row r="1847" spans="1:7" x14ac:dyDescent="0.25">
      <c r="A1847" s="10" t="str">
        <f>Revenue!A1848</f>
        <v>P0154</v>
      </c>
      <c r="B1847" s="10" t="str">
        <f>Revenue!B1848</f>
        <v>Nov</v>
      </c>
      <c r="C1847" s="11" t="str">
        <f t="shared" si="91"/>
        <v>P0154|Nov</v>
      </c>
      <c r="D1847" s="12">
        <f>Revenue!J1848</f>
        <v>1230.1524000000002</v>
      </c>
      <c r="E1847" s="13">
        <f>_xlfn.XLOOKUP($C1847,ExpensesTbl[Key],ExpensesTbl[Total Operating Expenses])</f>
        <v>873.35</v>
      </c>
      <c r="F1847" s="13">
        <f t="shared" si="92"/>
        <v>356.80240000000015</v>
      </c>
      <c r="G1847" s="11" t="str">
        <f>_xlfn.XLOOKUP($A1847,PropertiesTbl[Property ID],PropertiesTbl[Property Name])</f>
        <v>Sierra Nest</v>
      </c>
    </row>
    <row r="1848" spans="1:7" x14ac:dyDescent="0.25">
      <c r="A1848" s="10" t="str">
        <f>Revenue!A1849</f>
        <v>P0154</v>
      </c>
      <c r="B1848" s="10" t="str">
        <f>Revenue!B1849</f>
        <v>Dec</v>
      </c>
      <c r="C1848" s="11" t="str">
        <f t="shared" si="91"/>
        <v>P0154|Dec</v>
      </c>
      <c r="D1848" s="12">
        <f>Revenue!J1849</f>
        <v>4570.130799999999</v>
      </c>
      <c r="E1848" s="13">
        <f>_xlfn.XLOOKUP($C1848,ExpensesTbl[Key],ExpensesTbl[Total Operating Expenses])</f>
        <v>1160.1200000000003</v>
      </c>
      <c r="F1848" s="13">
        <f t="shared" si="92"/>
        <v>3410.0107999999987</v>
      </c>
      <c r="G1848" s="11" t="str">
        <f>_xlfn.XLOOKUP($A1848,PropertiesTbl[Property ID],PropertiesTbl[Property Name])</f>
        <v>Sierra Nest</v>
      </c>
    </row>
    <row r="1849" spans="1:7" x14ac:dyDescent="0.25">
      <c r="A1849" s="10" t="str">
        <f>Revenue!A1850</f>
        <v>P0154</v>
      </c>
      <c r="B1849" s="10" t="str">
        <f>Revenue!B1850</f>
        <v>Jan</v>
      </c>
      <c r="C1849" s="11" t="str">
        <f t="shared" si="91"/>
        <v>P0154|Jan</v>
      </c>
      <c r="D1849" s="12">
        <f>Revenue!J1850</f>
        <v>4353.4530000000004</v>
      </c>
      <c r="E1849" s="13">
        <f>_xlfn.XLOOKUP($C1849,ExpensesTbl[Key],ExpensesTbl[Total Operating Expenses])</f>
        <v>1072.8600000000001</v>
      </c>
      <c r="F1849" s="13">
        <f t="shared" si="92"/>
        <v>3280.5930000000003</v>
      </c>
      <c r="G1849" s="11" t="str">
        <f>_xlfn.XLOOKUP($A1849,PropertiesTbl[Property ID],PropertiesTbl[Property Name])</f>
        <v>Sierra Nest</v>
      </c>
    </row>
    <row r="1850" spans="1:7" x14ac:dyDescent="0.25">
      <c r="A1850" s="10" t="str">
        <f>Revenue!A1851</f>
        <v>P0154</v>
      </c>
      <c r="B1850" s="10" t="str">
        <f>Revenue!B1851</f>
        <v>Feb</v>
      </c>
      <c r="C1850" s="11" t="str">
        <f t="shared" si="91"/>
        <v>P0154|Feb</v>
      </c>
      <c r="D1850" s="12">
        <f>Revenue!J1851</f>
        <v>3230.3684000000003</v>
      </c>
      <c r="E1850" s="13">
        <f>_xlfn.XLOOKUP($C1850,ExpensesTbl[Key],ExpensesTbl[Total Operating Expenses])</f>
        <v>1140.9300000000003</v>
      </c>
      <c r="F1850" s="13">
        <f t="shared" si="92"/>
        <v>2089.4384</v>
      </c>
      <c r="G1850" s="11" t="str">
        <f>_xlfn.XLOOKUP($A1850,PropertiesTbl[Property ID],PropertiesTbl[Property Name])</f>
        <v>Sierra Nest</v>
      </c>
    </row>
    <row r="1851" spans="1:7" x14ac:dyDescent="0.25">
      <c r="A1851" s="10" t="str">
        <f>Revenue!A1852</f>
        <v>P0154</v>
      </c>
      <c r="B1851" s="10" t="str">
        <f>Revenue!B1852</f>
        <v>Mar</v>
      </c>
      <c r="C1851" s="11" t="str">
        <f t="shared" si="91"/>
        <v>P0154|Mar</v>
      </c>
      <c r="D1851" s="12">
        <f>Revenue!J1852</f>
        <v>2908.6679000000004</v>
      </c>
      <c r="E1851" s="13">
        <f>_xlfn.XLOOKUP($C1851,ExpensesTbl[Key],ExpensesTbl[Total Operating Expenses])</f>
        <v>955.6999999999997</v>
      </c>
      <c r="F1851" s="13">
        <f t="shared" si="92"/>
        <v>1952.9679000000006</v>
      </c>
      <c r="G1851" s="11" t="str">
        <f>_xlfn.XLOOKUP($A1851,PropertiesTbl[Property ID],PropertiesTbl[Property Name])</f>
        <v>Sierra Nest</v>
      </c>
    </row>
    <row r="1852" spans="1:7" x14ac:dyDescent="0.25">
      <c r="A1852" s="10" t="str">
        <f>Revenue!A1853</f>
        <v>P0155</v>
      </c>
      <c r="B1852" s="10" t="str">
        <f>Revenue!B1853</f>
        <v>Apr</v>
      </c>
      <c r="C1852" s="11" t="str">
        <f t="shared" si="91"/>
        <v>P0155|Apr</v>
      </c>
      <c r="D1852" s="12">
        <f>Revenue!J1853</f>
        <v>877.11539999999991</v>
      </c>
      <c r="E1852" s="13">
        <f>_xlfn.XLOOKUP($C1852,ExpensesTbl[Key],ExpensesTbl[Total Operating Expenses])</f>
        <v>517.75999999999954</v>
      </c>
      <c r="F1852" s="13">
        <f t="shared" si="92"/>
        <v>359.35540000000037</v>
      </c>
      <c r="G1852" s="11" t="str">
        <f>_xlfn.XLOOKUP($A1852,PropertiesTbl[Property ID],PropertiesTbl[Property Name])</f>
        <v>Cloudline Den</v>
      </c>
    </row>
    <row r="1853" spans="1:7" x14ac:dyDescent="0.25">
      <c r="A1853" s="10" t="str">
        <f>Revenue!A1854</f>
        <v>P0155</v>
      </c>
      <c r="B1853" s="10" t="str">
        <f>Revenue!B1854</f>
        <v>May</v>
      </c>
      <c r="C1853" s="11" t="str">
        <f t="shared" si="91"/>
        <v>P0155|May</v>
      </c>
      <c r="D1853" s="12">
        <f>Revenue!J1854</f>
        <v>1241.6912</v>
      </c>
      <c r="E1853" s="13">
        <f>_xlfn.XLOOKUP($C1853,ExpensesTbl[Key],ExpensesTbl[Total Operating Expenses])</f>
        <v>818.8399999999998</v>
      </c>
      <c r="F1853" s="13">
        <f t="shared" si="92"/>
        <v>422.85120000000018</v>
      </c>
      <c r="G1853" s="11" t="str">
        <f>_xlfn.XLOOKUP($A1853,PropertiesTbl[Property ID],PropertiesTbl[Property Name])</f>
        <v>Cloudline Den</v>
      </c>
    </row>
    <row r="1854" spans="1:7" x14ac:dyDescent="0.25">
      <c r="A1854" s="10" t="str">
        <f>Revenue!A1855</f>
        <v>P0155</v>
      </c>
      <c r="B1854" s="10" t="str">
        <f>Revenue!B1855</f>
        <v>Jun</v>
      </c>
      <c r="C1854" s="11" t="str">
        <f t="shared" si="91"/>
        <v>P0155|Jun</v>
      </c>
      <c r="D1854" s="12">
        <f>Revenue!J1855</f>
        <v>1242.1167</v>
      </c>
      <c r="E1854" s="13">
        <f>_xlfn.XLOOKUP($C1854,ExpensesTbl[Key],ExpensesTbl[Total Operating Expenses])</f>
        <v>787.28</v>
      </c>
      <c r="F1854" s="13">
        <f t="shared" si="92"/>
        <v>454.83670000000006</v>
      </c>
      <c r="G1854" s="11" t="str">
        <f>_xlfn.XLOOKUP($A1854,PropertiesTbl[Property ID],PropertiesTbl[Property Name])</f>
        <v>Cloudline Den</v>
      </c>
    </row>
    <row r="1855" spans="1:7" x14ac:dyDescent="0.25">
      <c r="A1855" s="10" t="str">
        <f>Revenue!A1856</f>
        <v>P0155</v>
      </c>
      <c r="B1855" s="10" t="str">
        <f>Revenue!B1856</f>
        <v>Jul</v>
      </c>
      <c r="C1855" s="11" t="str">
        <f t="shared" si="91"/>
        <v>P0155|Jul</v>
      </c>
      <c r="D1855" s="12">
        <f>Revenue!J1856</f>
        <v>1827.4548</v>
      </c>
      <c r="E1855" s="13">
        <f>_xlfn.XLOOKUP($C1855,ExpensesTbl[Key],ExpensesTbl[Total Operating Expenses])</f>
        <v>1709.24</v>
      </c>
      <c r="F1855" s="13">
        <f t="shared" si="92"/>
        <v>118.21479999999997</v>
      </c>
      <c r="G1855" s="11" t="str">
        <f>_xlfn.XLOOKUP($A1855,PropertiesTbl[Property ID],PropertiesTbl[Property Name])</f>
        <v>Cloudline Den</v>
      </c>
    </row>
    <row r="1856" spans="1:7" x14ac:dyDescent="0.25">
      <c r="A1856" s="10" t="str">
        <f>Revenue!A1857</f>
        <v>P0155</v>
      </c>
      <c r="B1856" s="10" t="str">
        <f>Revenue!B1857</f>
        <v>Aug</v>
      </c>
      <c r="C1856" s="11" t="str">
        <f t="shared" si="91"/>
        <v>P0155|Aug</v>
      </c>
      <c r="D1856" s="12">
        <f>Revenue!J1857</f>
        <v>1766.0925999999999</v>
      </c>
      <c r="E1856" s="13">
        <f>_xlfn.XLOOKUP($C1856,ExpensesTbl[Key],ExpensesTbl[Total Operating Expenses])</f>
        <v>1366.8999999999999</v>
      </c>
      <c r="F1856" s="13">
        <f t="shared" si="92"/>
        <v>399.19260000000008</v>
      </c>
      <c r="G1856" s="11" t="str">
        <f>_xlfn.XLOOKUP($A1856,PropertiesTbl[Property ID],PropertiesTbl[Property Name])</f>
        <v>Cloudline Den</v>
      </c>
    </row>
    <row r="1857" spans="1:7" x14ac:dyDescent="0.25">
      <c r="A1857" s="10" t="str">
        <f>Revenue!A1858</f>
        <v>P0155</v>
      </c>
      <c r="B1857" s="10" t="str">
        <f>Revenue!B1858</f>
        <v>Sep</v>
      </c>
      <c r="C1857" s="11" t="str">
        <f t="shared" si="91"/>
        <v>P0155|Sep</v>
      </c>
      <c r="D1857" s="12">
        <f>Revenue!J1858</f>
        <v>1153.8951999999999</v>
      </c>
      <c r="E1857" s="13">
        <f>_xlfn.XLOOKUP($C1857,ExpensesTbl[Key],ExpensesTbl[Total Operating Expenses])</f>
        <v>674.13</v>
      </c>
      <c r="F1857" s="13">
        <f t="shared" si="92"/>
        <v>479.76519999999994</v>
      </c>
      <c r="G1857" s="11" t="str">
        <f>_xlfn.XLOOKUP($A1857,PropertiesTbl[Property ID],PropertiesTbl[Property Name])</f>
        <v>Cloudline Den</v>
      </c>
    </row>
    <row r="1858" spans="1:7" x14ac:dyDescent="0.25">
      <c r="A1858" s="10" t="str">
        <f>Revenue!A1859</f>
        <v>P0155</v>
      </c>
      <c r="B1858" s="10" t="str">
        <f>Revenue!B1859</f>
        <v>Oct</v>
      </c>
      <c r="C1858" s="11" t="str">
        <f t="shared" si="91"/>
        <v>P0155|Oct</v>
      </c>
      <c r="D1858" s="12">
        <f>Revenue!J1859</f>
        <v>1058.9419</v>
      </c>
      <c r="E1858" s="13">
        <f>_xlfn.XLOOKUP($C1858,ExpensesTbl[Key],ExpensesTbl[Total Operating Expenses])</f>
        <v>623.64000000000033</v>
      </c>
      <c r="F1858" s="13">
        <f t="shared" si="92"/>
        <v>435.3018999999997</v>
      </c>
      <c r="G1858" s="11" t="str">
        <f>_xlfn.XLOOKUP($A1858,PropertiesTbl[Property ID],PropertiesTbl[Property Name])</f>
        <v>Cloudline Den</v>
      </c>
    </row>
    <row r="1859" spans="1:7" x14ac:dyDescent="0.25">
      <c r="A1859" s="10" t="str">
        <f>Revenue!A1860</f>
        <v>P0155</v>
      </c>
      <c r="B1859" s="10" t="str">
        <f>Revenue!B1860</f>
        <v>Nov</v>
      </c>
      <c r="C1859" s="11" t="str">
        <f t="shared" si="91"/>
        <v>P0155|Nov</v>
      </c>
      <c r="D1859" s="12">
        <f>Revenue!J1860</f>
        <v>1103.8444999999999</v>
      </c>
      <c r="E1859" s="13">
        <f>_xlfn.XLOOKUP($C1859,ExpensesTbl[Key],ExpensesTbl[Total Operating Expenses])</f>
        <v>662.57999999999993</v>
      </c>
      <c r="F1859" s="13">
        <f t="shared" si="92"/>
        <v>441.2645</v>
      </c>
      <c r="G1859" s="11" t="str">
        <f>_xlfn.XLOOKUP($A1859,PropertiesTbl[Property ID],PropertiesTbl[Property Name])</f>
        <v>Cloudline Den</v>
      </c>
    </row>
    <row r="1860" spans="1:7" x14ac:dyDescent="0.25">
      <c r="A1860" s="10" t="str">
        <f>Revenue!A1861</f>
        <v>P0155</v>
      </c>
      <c r="B1860" s="10" t="str">
        <f>Revenue!B1861</f>
        <v>Dec</v>
      </c>
      <c r="C1860" s="11" t="str">
        <f t="shared" si="91"/>
        <v>P0155|Dec</v>
      </c>
      <c r="D1860" s="12">
        <f>Revenue!J1861</f>
        <v>3876.0405000000001</v>
      </c>
      <c r="E1860" s="13">
        <f>_xlfn.XLOOKUP($C1860,ExpensesTbl[Key],ExpensesTbl[Total Operating Expenses])</f>
        <v>959.72000000000025</v>
      </c>
      <c r="F1860" s="13">
        <f t="shared" si="92"/>
        <v>2916.3204999999998</v>
      </c>
      <c r="G1860" s="11" t="str">
        <f>_xlfn.XLOOKUP($A1860,PropertiesTbl[Property ID],PropertiesTbl[Property Name])</f>
        <v>Cloudline Den</v>
      </c>
    </row>
    <row r="1861" spans="1:7" x14ac:dyDescent="0.25">
      <c r="A1861" s="10" t="str">
        <f>Revenue!A1862</f>
        <v>P0155</v>
      </c>
      <c r="B1861" s="10" t="str">
        <f>Revenue!B1862</f>
        <v>Jan</v>
      </c>
      <c r="C1861" s="11" t="str">
        <f t="shared" ref="C1861:C1924" si="93">A1861&amp;"|"&amp;B1861</f>
        <v>P0155|Jan</v>
      </c>
      <c r="D1861" s="12">
        <f>Revenue!J1862</f>
        <v>3555.0675000000001</v>
      </c>
      <c r="E1861" s="13">
        <f>_xlfn.XLOOKUP($C1861,ExpensesTbl[Key],ExpensesTbl[Total Operating Expenses])</f>
        <v>969.24000000000046</v>
      </c>
      <c r="F1861" s="13">
        <f t="shared" ref="F1861:F1924" si="94">D1861-E1861</f>
        <v>2585.8274999999994</v>
      </c>
      <c r="G1861" s="11" t="str">
        <f>_xlfn.XLOOKUP($A1861,PropertiesTbl[Property ID],PropertiesTbl[Property Name])</f>
        <v>Cloudline Den</v>
      </c>
    </row>
    <row r="1862" spans="1:7" x14ac:dyDescent="0.25">
      <c r="A1862" s="10" t="str">
        <f>Revenue!A1863</f>
        <v>P0155</v>
      </c>
      <c r="B1862" s="10" t="str">
        <f>Revenue!B1863</f>
        <v>Feb</v>
      </c>
      <c r="C1862" s="11" t="str">
        <f t="shared" si="93"/>
        <v>P0155|Feb</v>
      </c>
      <c r="D1862" s="12">
        <f>Revenue!J1863</f>
        <v>2891.1108999999997</v>
      </c>
      <c r="E1862" s="13">
        <f>_xlfn.XLOOKUP($C1862,ExpensesTbl[Key],ExpensesTbl[Total Operating Expenses])</f>
        <v>875.97000000000037</v>
      </c>
      <c r="F1862" s="13">
        <f t="shared" si="94"/>
        <v>2015.1408999999994</v>
      </c>
      <c r="G1862" s="11" t="str">
        <f>_xlfn.XLOOKUP($A1862,PropertiesTbl[Property ID],PropertiesTbl[Property Name])</f>
        <v>Cloudline Den</v>
      </c>
    </row>
    <row r="1863" spans="1:7" x14ac:dyDescent="0.25">
      <c r="A1863" s="10" t="str">
        <f>Revenue!A1864</f>
        <v>P0155</v>
      </c>
      <c r="B1863" s="10" t="str">
        <f>Revenue!B1864</f>
        <v>Mar</v>
      </c>
      <c r="C1863" s="11" t="str">
        <f t="shared" si="93"/>
        <v>P0155|Mar</v>
      </c>
      <c r="D1863" s="12">
        <f>Revenue!J1864</f>
        <v>2384.7695999999996</v>
      </c>
      <c r="E1863" s="13">
        <f>_xlfn.XLOOKUP($C1863,ExpensesTbl[Key],ExpensesTbl[Total Operating Expenses])</f>
        <v>781.63</v>
      </c>
      <c r="F1863" s="13">
        <f t="shared" si="94"/>
        <v>1603.1395999999995</v>
      </c>
      <c r="G1863" s="11" t="str">
        <f>_xlfn.XLOOKUP($A1863,PropertiesTbl[Property ID],PropertiesTbl[Property Name])</f>
        <v>Cloudline Den</v>
      </c>
    </row>
    <row r="1864" spans="1:7" x14ac:dyDescent="0.25">
      <c r="A1864" s="10" t="str">
        <f>Revenue!A1865</f>
        <v>P0156</v>
      </c>
      <c r="B1864" s="10" t="str">
        <f>Revenue!B1865</f>
        <v>Apr</v>
      </c>
      <c r="C1864" s="11" t="str">
        <f t="shared" si="93"/>
        <v>P0156|Apr</v>
      </c>
      <c r="D1864" s="12">
        <f>Revenue!J1865</f>
        <v>935.7713</v>
      </c>
      <c r="E1864" s="13">
        <f>_xlfn.XLOOKUP($C1864,ExpensesTbl[Key],ExpensesTbl[Total Operating Expenses])</f>
        <v>518.59000000000037</v>
      </c>
      <c r="F1864" s="13">
        <f t="shared" si="94"/>
        <v>417.18129999999962</v>
      </c>
      <c r="G1864" s="11" t="str">
        <f>_xlfn.XLOOKUP($A1864,PropertiesTbl[Property ID],PropertiesTbl[Property Name])</f>
        <v>Snowline Cottage</v>
      </c>
    </row>
    <row r="1865" spans="1:7" x14ac:dyDescent="0.25">
      <c r="A1865" s="10" t="str">
        <f>Revenue!A1866</f>
        <v>P0156</v>
      </c>
      <c r="B1865" s="10" t="str">
        <f>Revenue!B1866</f>
        <v>May</v>
      </c>
      <c r="C1865" s="11" t="str">
        <f t="shared" si="93"/>
        <v>P0156|May</v>
      </c>
      <c r="D1865" s="12">
        <f>Revenue!J1866</f>
        <v>988.39379999999994</v>
      </c>
      <c r="E1865" s="13">
        <f>_xlfn.XLOOKUP($C1865,ExpensesTbl[Key],ExpensesTbl[Total Operating Expenses])</f>
        <v>746.26999999999953</v>
      </c>
      <c r="F1865" s="13">
        <f t="shared" si="94"/>
        <v>242.12380000000041</v>
      </c>
      <c r="G1865" s="11" t="str">
        <f>_xlfn.XLOOKUP($A1865,PropertiesTbl[Property ID],PropertiesTbl[Property Name])</f>
        <v>Snowline Cottage</v>
      </c>
    </row>
    <row r="1866" spans="1:7" x14ac:dyDescent="0.25">
      <c r="A1866" s="10" t="str">
        <f>Revenue!A1867</f>
        <v>P0156</v>
      </c>
      <c r="B1866" s="10" t="str">
        <f>Revenue!B1867</f>
        <v>Jun</v>
      </c>
      <c r="C1866" s="11" t="str">
        <f t="shared" si="93"/>
        <v>P0156|Jun</v>
      </c>
      <c r="D1866" s="12">
        <f>Revenue!J1867</f>
        <v>1385.1639</v>
      </c>
      <c r="E1866" s="13">
        <f>_xlfn.XLOOKUP($C1866,ExpensesTbl[Key],ExpensesTbl[Total Operating Expenses])</f>
        <v>900.16000000000031</v>
      </c>
      <c r="F1866" s="13">
        <f t="shared" si="94"/>
        <v>485.0038999999997</v>
      </c>
      <c r="G1866" s="11" t="str">
        <f>_xlfn.XLOOKUP($A1866,PropertiesTbl[Property ID],PropertiesTbl[Property Name])</f>
        <v>Snowline Cottage</v>
      </c>
    </row>
    <row r="1867" spans="1:7" x14ac:dyDescent="0.25">
      <c r="A1867" s="10" t="str">
        <f>Revenue!A1868</f>
        <v>P0156</v>
      </c>
      <c r="B1867" s="10" t="str">
        <f>Revenue!B1868</f>
        <v>Jul</v>
      </c>
      <c r="C1867" s="11" t="str">
        <f t="shared" si="93"/>
        <v>P0156|Jul</v>
      </c>
      <c r="D1867" s="12">
        <f>Revenue!J1868</f>
        <v>1980.87</v>
      </c>
      <c r="E1867" s="13">
        <f>_xlfn.XLOOKUP($C1867,ExpensesTbl[Key],ExpensesTbl[Total Operating Expenses])</f>
        <v>1450.4699999999998</v>
      </c>
      <c r="F1867" s="13">
        <f t="shared" si="94"/>
        <v>530.40000000000009</v>
      </c>
      <c r="G1867" s="11" t="str">
        <f>_xlfn.XLOOKUP($A1867,PropertiesTbl[Property ID],PropertiesTbl[Property Name])</f>
        <v>Snowline Cottage</v>
      </c>
    </row>
    <row r="1868" spans="1:7" x14ac:dyDescent="0.25">
      <c r="A1868" s="10" t="str">
        <f>Revenue!A1869</f>
        <v>P0156</v>
      </c>
      <c r="B1868" s="10" t="str">
        <f>Revenue!B1869</f>
        <v>Aug</v>
      </c>
      <c r="C1868" s="11" t="str">
        <f t="shared" si="93"/>
        <v>P0156|Aug</v>
      </c>
      <c r="D1868" s="12">
        <f>Revenue!J1869</f>
        <v>1933.825</v>
      </c>
      <c r="E1868" s="13">
        <f>_xlfn.XLOOKUP($C1868,ExpensesTbl[Key],ExpensesTbl[Total Operating Expenses])</f>
        <v>1401.8099999999995</v>
      </c>
      <c r="F1868" s="13">
        <f t="shared" si="94"/>
        <v>532.01500000000055</v>
      </c>
      <c r="G1868" s="11" t="str">
        <f>_xlfn.XLOOKUP($A1868,PropertiesTbl[Property ID],PropertiesTbl[Property Name])</f>
        <v>Snowline Cottage</v>
      </c>
    </row>
    <row r="1869" spans="1:7" x14ac:dyDescent="0.25">
      <c r="A1869" s="10" t="str">
        <f>Revenue!A1870</f>
        <v>P0156</v>
      </c>
      <c r="B1869" s="10" t="str">
        <f>Revenue!B1870</f>
        <v>Sep</v>
      </c>
      <c r="C1869" s="11" t="str">
        <f t="shared" si="93"/>
        <v>P0156|Sep</v>
      </c>
      <c r="D1869" s="12">
        <f>Revenue!J1870</f>
        <v>1210.9312</v>
      </c>
      <c r="E1869" s="13">
        <f>_xlfn.XLOOKUP($C1869,ExpensesTbl[Key],ExpensesTbl[Total Operating Expenses])</f>
        <v>650.51999999999975</v>
      </c>
      <c r="F1869" s="13">
        <f t="shared" si="94"/>
        <v>560.41120000000024</v>
      </c>
      <c r="G1869" s="11" t="str">
        <f>_xlfn.XLOOKUP($A1869,PropertiesTbl[Property ID],PropertiesTbl[Property Name])</f>
        <v>Snowline Cottage</v>
      </c>
    </row>
    <row r="1870" spans="1:7" x14ac:dyDescent="0.25">
      <c r="A1870" s="10" t="str">
        <f>Revenue!A1871</f>
        <v>P0156</v>
      </c>
      <c r="B1870" s="10" t="str">
        <f>Revenue!B1871</f>
        <v>Oct</v>
      </c>
      <c r="C1870" s="11" t="str">
        <f t="shared" si="93"/>
        <v>P0156|Oct</v>
      </c>
      <c r="D1870" s="12">
        <f>Revenue!J1871</f>
        <v>1273.5848000000001</v>
      </c>
      <c r="E1870" s="13">
        <f>_xlfn.XLOOKUP($C1870,ExpensesTbl[Key],ExpensesTbl[Total Operating Expenses])</f>
        <v>674.47999999999968</v>
      </c>
      <c r="F1870" s="13">
        <f t="shared" si="94"/>
        <v>599.10480000000041</v>
      </c>
      <c r="G1870" s="11" t="str">
        <f>_xlfn.XLOOKUP($A1870,PropertiesTbl[Property ID],PropertiesTbl[Property Name])</f>
        <v>Snowline Cottage</v>
      </c>
    </row>
    <row r="1871" spans="1:7" x14ac:dyDescent="0.25">
      <c r="A1871" s="10" t="str">
        <f>Revenue!A1872</f>
        <v>P0156</v>
      </c>
      <c r="B1871" s="10" t="str">
        <f>Revenue!B1872</f>
        <v>Nov</v>
      </c>
      <c r="C1871" s="11" t="str">
        <f t="shared" si="93"/>
        <v>P0156|Nov</v>
      </c>
      <c r="D1871" s="12">
        <f>Revenue!J1872</f>
        <v>1323.0159999999998</v>
      </c>
      <c r="E1871" s="13">
        <f>_xlfn.XLOOKUP($C1871,ExpensesTbl[Key],ExpensesTbl[Total Operating Expenses])</f>
        <v>643.96000000000015</v>
      </c>
      <c r="F1871" s="13">
        <f t="shared" si="94"/>
        <v>679.0559999999997</v>
      </c>
      <c r="G1871" s="11" t="str">
        <f>_xlfn.XLOOKUP($A1871,PropertiesTbl[Property ID],PropertiesTbl[Property Name])</f>
        <v>Snowline Cottage</v>
      </c>
    </row>
    <row r="1872" spans="1:7" x14ac:dyDescent="0.25">
      <c r="A1872" s="10" t="str">
        <f>Revenue!A1873</f>
        <v>P0156</v>
      </c>
      <c r="B1872" s="10" t="str">
        <f>Revenue!B1873</f>
        <v>Dec</v>
      </c>
      <c r="C1872" s="11" t="str">
        <f t="shared" si="93"/>
        <v>P0156|Dec</v>
      </c>
      <c r="D1872" s="12">
        <f>Revenue!J1873</f>
        <v>3977.4539999999997</v>
      </c>
      <c r="E1872" s="13">
        <f>_xlfn.XLOOKUP($C1872,ExpensesTbl[Key],ExpensesTbl[Total Operating Expenses])</f>
        <v>959.85</v>
      </c>
      <c r="F1872" s="13">
        <f t="shared" si="94"/>
        <v>3017.6039999999998</v>
      </c>
      <c r="G1872" s="11" t="str">
        <f>_xlfn.XLOOKUP($A1872,PropertiesTbl[Property ID],PropertiesTbl[Property Name])</f>
        <v>Snowline Cottage</v>
      </c>
    </row>
    <row r="1873" spans="1:7" x14ac:dyDescent="0.25">
      <c r="A1873" s="10" t="str">
        <f>Revenue!A1874</f>
        <v>P0156</v>
      </c>
      <c r="B1873" s="10" t="str">
        <f>Revenue!B1874</f>
        <v>Jan</v>
      </c>
      <c r="C1873" s="11" t="str">
        <f t="shared" si="93"/>
        <v>P0156|Jan</v>
      </c>
      <c r="D1873" s="12">
        <f>Revenue!J1874</f>
        <v>3609.1934999999999</v>
      </c>
      <c r="E1873" s="13">
        <f>_xlfn.XLOOKUP($C1873,ExpensesTbl[Key],ExpensesTbl[Total Operating Expenses])</f>
        <v>963.1900000000004</v>
      </c>
      <c r="F1873" s="13">
        <f t="shared" si="94"/>
        <v>2646.0034999999993</v>
      </c>
      <c r="G1873" s="11" t="str">
        <f>_xlfn.XLOOKUP($A1873,PropertiesTbl[Property ID],PropertiesTbl[Property Name])</f>
        <v>Snowline Cottage</v>
      </c>
    </row>
    <row r="1874" spans="1:7" x14ac:dyDescent="0.25">
      <c r="A1874" s="10" t="str">
        <f>Revenue!A1875</f>
        <v>P0156</v>
      </c>
      <c r="B1874" s="10" t="str">
        <f>Revenue!B1875</f>
        <v>Feb</v>
      </c>
      <c r="C1874" s="11" t="str">
        <f t="shared" si="93"/>
        <v>P0156|Feb</v>
      </c>
      <c r="D1874" s="12">
        <f>Revenue!J1875</f>
        <v>3053.0911999999998</v>
      </c>
      <c r="E1874" s="13">
        <f>_xlfn.XLOOKUP($C1874,ExpensesTbl[Key],ExpensesTbl[Total Operating Expenses])</f>
        <v>893.02000000000055</v>
      </c>
      <c r="F1874" s="13">
        <f t="shared" si="94"/>
        <v>2160.0711999999994</v>
      </c>
      <c r="G1874" s="11" t="str">
        <f>_xlfn.XLOOKUP($A1874,PropertiesTbl[Property ID],PropertiesTbl[Property Name])</f>
        <v>Snowline Cottage</v>
      </c>
    </row>
    <row r="1875" spans="1:7" x14ac:dyDescent="0.25">
      <c r="A1875" s="10" t="str">
        <f>Revenue!A1876</f>
        <v>P0156</v>
      </c>
      <c r="B1875" s="10" t="str">
        <f>Revenue!B1876</f>
        <v>Mar</v>
      </c>
      <c r="C1875" s="11" t="str">
        <f t="shared" si="93"/>
        <v>P0156|Mar</v>
      </c>
      <c r="D1875" s="12">
        <f>Revenue!J1876</f>
        <v>2710.1574000000001</v>
      </c>
      <c r="E1875" s="13">
        <f>_xlfn.XLOOKUP($C1875,ExpensesTbl[Key],ExpensesTbl[Total Operating Expenses])</f>
        <v>866.65000000000043</v>
      </c>
      <c r="F1875" s="13">
        <f t="shared" si="94"/>
        <v>1843.5073999999995</v>
      </c>
      <c r="G1875" s="11" t="str">
        <f>_xlfn.XLOOKUP($A1875,PropertiesTbl[Property ID],PropertiesTbl[Property Name])</f>
        <v>Snowline Cottage</v>
      </c>
    </row>
    <row r="1876" spans="1:7" x14ac:dyDescent="0.25">
      <c r="A1876" s="10" t="str">
        <f>Revenue!A1877</f>
        <v>P0157</v>
      </c>
      <c r="B1876" s="10" t="str">
        <f>Revenue!B1877</f>
        <v>Apr</v>
      </c>
      <c r="C1876" s="11" t="str">
        <f t="shared" si="93"/>
        <v>P0157|Apr</v>
      </c>
      <c r="D1876" s="12">
        <f>Revenue!J1877</f>
        <v>1129.0007999999998</v>
      </c>
      <c r="E1876" s="13">
        <f>_xlfn.XLOOKUP($C1876,ExpensesTbl[Key],ExpensesTbl[Total Operating Expenses])</f>
        <v>643.20999999999992</v>
      </c>
      <c r="F1876" s="13">
        <f t="shared" si="94"/>
        <v>485.79079999999988</v>
      </c>
      <c r="G1876" s="11" t="str">
        <f>_xlfn.XLOOKUP($A1876,PropertiesTbl[Property ID],PropertiesTbl[Property Name])</f>
        <v>Cinder Hideaway</v>
      </c>
    </row>
    <row r="1877" spans="1:7" x14ac:dyDescent="0.25">
      <c r="A1877" s="10" t="str">
        <f>Revenue!A1878</f>
        <v>P0157</v>
      </c>
      <c r="B1877" s="10" t="str">
        <f>Revenue!B1878</f>
        <v>May</v>
      </c>
      <c r="C1877" s="11" t="str">
        <f t="shared" si="93"/>
        <v>P0157|May</v>
      </c>
      <c r="D1877" s="12">
        <f>Revenue!J1878</f>
        <v>1284.8895000000002</v>
      </c>
      <c r="E1877" s="13">
        <f>_xlfn.XLOOKUP($C1877,ExpensesTbl[Key],ExpensesTbl[Total Operating Expenses])</f>
        <v>969.24000000000046</v>
      </c>
      <c r="F1877" s="13">
        <f t="shared" si="94"/>
        <v>315.64949999999976</v>
      </c>
      <c r="G1877" s="11" t="str">
        <f>_xlfn.XLOOKUP($A1877,PropertiesTbl[Property ID],PropertiesTbl[Property Name])</f>
        <v>Cinder Hideaway</v>
      </c>
    </row>
    <row r="1878" spans="1:7" x14ac:dyDescent="0.25">
      <c r="A1878" s="10" t="str">
        <f>Revenue!A1879</f>
        <v>P0157</v>
      </c>
      <c r="B1878" s="10" t="str">
        <f>Revenue!B1879</f>
        <v>Jun</v>
      </c>
      <c r="C1878" s="11" t="str">
        <f t="shared" si="93"/>
        <v>P0157|Jun</v>
      </c>
      <c r="D1878" s="12">
        <f>Revenue!J1879</f>
        <v>1320.2072000000001</v>
      </c>
      <c r="E1878" s="13">
        <f>_xlfn.XLOOKUP($C1878,ExpensesTbl[Key],ExpensesTbl[Total Operating Expenses])</f>
        <v>1087.08</v>
      </c>
      <c r="F1878" s="13">
        <f t="shared" si="94"/>
        <v>233.12720000000013</v>
      </c>
      <c r="G1878" s="11" t="str">
        <f>_xlfn.XLOOKUP($A1878,PropertiesTbl[Property ID],PropertiesTbl[Property Name])</f>
        <v>Cinder Hideaway</v>
      </c>
    </row>
    <row r="1879" spans="1:7" x14ac:dyDescent="0.25">
      <c r="A1879" s="10" t="str">
        <f>Revenue!A1880</f>
        <v>P0157</v>
      </c>
      <c r="B1879" s="10" t="str">
        <f>Revenue!B1880</f>
        <v>Jul</v>
      </c>
      <c r="C1879" s="11" t="str">
        <f t="shared" si="93"/>
        <v>P0157|Jul</v>
      </c>
      <c r="D1879" s="12">
        <f>Revenue!J1880</f>
        <v>2185.3688000000002</v>
      </c>
      <c r="E1879" s="13">
        <f>_xlfn.XLOOKUP($C1879,ExpensesTbl[Key],ExpensesTbl[Total Operating Expenses])</f>
        <v>2038.6799999999996</v>
      </c>
      <c r="F1879" s="13">
        <f t="shared" si="94"/>
        <v>146.68880000000058</v>
      </c>
      <c r="G1879" s="11" t="str">
        <f>_xlfn.XLOOKUP($A1879,PropertiesTbl[Property ID],PropertiesTbl[Property Name])</f>
        <v>Cinder Hideaway</v>
      </c>
    </row>
    <row r="1880" spans="1:7" x14ac:dyDescent="0.25">
      <c r="A1880" s="10" t="str">
        <f>Revenue!A1881</f>
        <v>P0157</v>
      </c>
      <c r="B1880" s="10" t="str">
        <f>Revenue!B1881</f>
        <v>Aug</v>
      </c>
      <c r="C1880" s="11" t="str">
        <f t="shared" si="93"/>
        <v>P0157|Aug</v>
      </c>
      <c r="D1880" s="12">
        <f>Revenue!J1881</f>
        <v>2229.7560000000003</v>
      </c>
      <c r="E1880" s="13">
        <f>_xlfn.XLOOKUP($C1880,ExpensesTbl[Key],ExpensesTbl[Total Operating Expenses])</f>
        <v>1928.13</v>
      </c>
      <c r="F1880" s="13">
        <f t="shared" si="94"/>
        <v>301.6260000000002</v>
      </c>
      <c r="G1880" s="11" t="str">
        <f>_xlfn.XLOOKUP($A1880,PropertiesTbl[Property ID],PropertiesTbl[Property Name])</f>
        <v>Cinder Hideaway</v>
      </c>
    </row>
    <row r="1881" spans="1:7" x14ac:dyDescent="0.25">
      <c r="A1881" s="10" t="str">
        <f>Revenue!A1882</f>
        <v>P0157</v>
      </c>
      <c r="B1881" s="10" t="str">
        <f>Revenue!B1882</f>
        <v>Sep</v>
      </c>
      <c r="C1881" s="11" t="str">
        <f t="shared" si="93"/>
        <v>P0157|Sep</v>
      </c>
      <c r="D1881" s="12">
        <f>Revenue!J1882</f>
        <v>1409.6896999999999</v>
      </c>
      <c r="E1881" s="13">
        <f>_xlfn.XLOOKUP($C1881,ExpensesTbl[Key],ExpensesTbl[Total Operating Expenses])</f>
        <v>828.16999999999962</v>
      </c>
      <c r="F1881" s="13">
        <f t="shared" si="94"/>
        <v>581.51970000000028</v>
      </c>
      <c r="G1881" s="11" t="str">
        <f>_xlfn.XLOOKUP($A1881,PropertiesTbl[Property ID],PropertiesTbl[Property Name])</f>
        <v>Cinder Hideaway</v>
      </c>
    </row>
    <row r="1882" spans="1:7" x14ac:dyDescent="0.25">
      <c r="A1882" s="10" t="str">
        <f>Revenue!A1883</f>
        <v>P0157</v>
      </c>
      <c r="B1882" s="10" t="str">
        <f>Revenue!B1883</f>
        <v>Oct</v>
      </c>
      <c r="C1882" s="11" t="str">
        <f t="shared" si="93"/>
        <v>P0157|Oct</v>
      </c>
      <c r="D1882" s="12">
        <f>Revenue!J1883</f>
        <v>1102.9854</v>
      </c>
      <c r="E1882" s="13">
        <f>_xlfn.XLOOKUP($C1882,ExpensesTbl[Key],ExpensesTbl[Total Operating Expenses])</f>
        <v>782.55999999999972</v>
      </c>
      <c r="F1882" s="13">
        <f t="shared" si="94"/>
        <v>320.42540000000031</v>
      </c>
      <c r="G1882" s="11" t="str">
        <f>_xlfn.XLOOKUP($A1882,PropertiesTbl[Property ID],PropertiesTbl[Property Name])</f>
        <v>Cinder Hideaway</v>
      </c>
    </row>
    <row r="1883" spans="1:7" x14ac:dyDescent="0.25">
      <c r="A1883" s="10" t="str">
        <f>Revenue!A1884</f>
        <v>P0157</v>
      </c>
      <c r="B1883" s="10" t="str">
        <f>Revenue!B1884</f>
        <v>Nov</v>
      </c>
      <c r="C1883" s="11" t="str">
        <f t="shared" si="93"/>
        <v>P0157|Nov</v>
      </c>
      <c r="D1883" s="12">
        <f>Revenue!J1884</f>
        <v>1185.222</v>
      </c>
      <c r="E1883" s="13">
        <f>_xlfn.XLOOKUP($C1883,ExpensesTbl[Key],ExpensesTbl[Total Operating Expenses])</f>
        <v>701.02999999999986</v>
      </c>
      <c r="F1883" s="13">
        <f t="shared" si="94"/>
        <v>484.19200000000012</v>
      </c>
      <c r="G1883" s="11" t="str">
        <f>_xlfn.XLOOKUP($A1883,PropertiesTbl[Property ID],PropertiesTbl[Property Name])</f>
        <v>Cinder Hideaway</v>
      </c>
    </row>
    <row r="1884" spans="1:7" x14ac:dyDescent="0.25">
      <c r="A1884" s="10" t="str">
        <f>Revenue!A1885</f>
        <v>P0157</v>
      </c>
      <c r="B1884" s="10" t="str">
        <f>Revenue!B1885</f>
        <v>Dec</v>
      </c>
      <c r="C1884" s="11" t="str">
        <f t="shared" si="93"/>
        <v>P0157|Dec</v>
      </c>
      <c r="D1884" s="12">
        <f>Revenue!J1885</f>
        <v>4540.5263999999997</v>
      </c>
      <c r="E1884" s="13">
        <f>_xlfn.XLOOKUP($C1884,ExpensesTbl[Key],ExpensesTbl[Total Operating Expenses])</f>
        <v>1385.4399999999998</v>
      </c>
      <c r="F1884" s="13">
        <f t="shared" si="94"/>
        <v>3155.0864000000001</v>
      </c>
      <c r="G1884" s="11" t="str">
        <f>_xlfn.XLOOKUP($A1884,PropertiesTbl[Property ID],PropertiesTbl[Property Name])</f>
        <v>Cinder Hideaway</v>
      </c>
    </row>
    <row r="1885" spans="1:7" x14ac:dyDescent="0.25">
      <c r="A1885" s="10" t="str">
        <f>Revenue!A1886</f>
        <v>P0157</v>
      </c>
      <c r="B1885" s="10" t="str">
        <f>Revenue!B1886</f>
        <v>Jan</v>
      </c>
      <c r="C1885" s="11" t="str">
        <f t="shared" si="93"/>
        <v>P0157|Jan</v>
      </c>
      <c r="D1885" s="12">
        <f>Revenue!J1886</f>
        <v>3862.1867999999999</v>
      </c>
      <c r="E1885" s="13">
        <f>_xlfn.XLOOKUP($C1885,ExpensesTbl[Key],ExpensesTbl[Total Operating Expenses])</f>
        <v>1076.9700000000003</v>
      </c>
      <c r="F1885" s="13">
        <f t="shared" si="94"/>
        <v>2785.2167999999997</v>
      </c>
      <c r="G1885" s="11" t="str">
        <f>_xlfn.XLOOKUP($A1885,PropertiesTbl[Property ID],PropertiesTbl[Property Name])</f>
        <v>Cinder Hideaway</v>
      </c>
    </row>
    <row r="1886" spans="1:7" x14ac:dyDescent="0.25">
      <c r="A1886" s="10" t="str">
        <f>Revenue!A1887</f>
        <v>P0157</v>
      </c>
      <c r="B1886" s="10" t="str">
        <f>Revenue!B1887</f>
        <v>Feb</v>
      </c>
      <c r="C1886" s="11" t="str">
        <f t="shared" si="93"/>
        <v>P0157|Feb</v>
      </c>
      <c r="D1886" s="12">
        <f>Revenue!J1887</f>
        <v>3622.0536000000002</v>
      </c>
      <c r="E1886" s="13">
        <f>_xlfn.XLOOKUP($C1886,ExpensesTbl[Key],ExpensesTbl[Total Operating Expenses])</f>
        <v>1066.2100000000005</v>
      </c>
      <c r="F1886" s="13">
        <f t="shared" si="94"/>
        <v>2555.8435999999997</v>
      </c>
      <c r="G1886" s="11" t="str">
        <f>_xlfn.XLOOKUP($A1886,PropertiesTbl[Property ID],PropertiesTbl[Property Name])</f>
        <v>Cinder Hideaway</v>
      </c>
    </row>
    <row r="1887" spans="1:7" x14ac:dyDescent="0.25">
      <c r="A1887" s="10" t="str">
        <f>Revenue!A1888</f>
        <v>P0157</v>
      </c>
      <c r="B1887" s="10" t="str">
        <f>Revenue!B1888</f>
        <v>Mar</v>
      </c>
      <c r="C1887" s="11" t="str">
        <f t="shared" si="93"/>
        <v>P0157|Mar</v>
      </c>
      <c r="D1887" s="12">
        <f>Revenue!J1888</f>
        <v>2962.2215999999999</v>
      </c>
      <c r="E1887" s="13">
        <f>_xlfn.XLOOKUP($C1887,ExpensesTbl[Key],ExpensesTbl[Total Operating Expenses])</f>
        <v>1089.4400000000005</v>
      </c>
      <c r="F1887" s="13">
        <f t="shared" si="94"/>
        <v>1872.7815999999993</v>
      </c>
      <c r="G1887" s="11" t="str">
        <f>_xlfn.XLOOKUP($A1887,PropertiesTbl[Property ID],PropertiesTbl[Property Name])</f>
        <v>Cinder Hideaway</v>
      </c>
    </row>
    <row r="1888" spans="1:7" x14ac:dyDescent="0.25">
      <c r="A1888" s="10" t="str">
        <f>Revenue!A1889</f>
        <v>P0158</v>
      </c>
      <c r="B1888" s="10" t="str">
        <f>Revenue!B1889</f>
        <v>Apr</v>
      </c>
      <c r="C1888" s="11" t="str">
        <f t="shared" si="93"/>
        <v>P0158|Apr</v>
      </c>
      <c r="D1888" s="12">
        <f>Revenue!J1889</f>
        <v>1885.7357999999999</v>
      </c>
      <c r="E1888" s="13">
        <f>_xlfn.XLOOKUP($C1888,ExpensesTbl[Key],ExpensesTbl[Total Operating Expenses])</f>
        <v>918.47999999999968</v>
      </c>
      <c r="F1888" s="13">
        <f t="shared" si="94"/>
        <v>967.25580000000025</v>
      </c>
      <c r="G1888" s="11" t="str">
        <f>_xlfn.XLOOKUP($A1888,PropertiesTbl[Property ID],PropertiesTbl[Property Name])</f>
        <v>Cedar Villa</v>
      </c>
    </row>
    <row r="1889" spans="1:7" x14ac:dyDescent="0.25">
      <c r="A1889" s="10" t="str">
        <f>Revenue!A1890</f>
        <v>P0158</v>
      </c>
      <c r="B1889" s="10" t="str">
        <f>Revenue!B1890</f>
        <v>May</v>
      </c>
      <c r="C1889" s="11" t="str">
        <f t="shared" si="93"/>
        <v>P0158|May</v>
      </c>
      <c r="D1889" s="12">
        <f>Revenue!J1890</f>
        <v>2213.3629999999998</v>
      </c>
      <c r="E1889" s="13">
        <f>_xlfn.XLOOKUP($C1889,ExpensesTbl[Key],ExpensesTbl[Total Operating Expenses])</f>
        <v>1448.14</v>
      </c>
      <c r="F1889" s="13">
        <f t="shared" si="94"/>
        <v>765.22299999999973</v>
      </c>
      <c r="G1889" s="11" t="str">
        <f>_xlfn.XLOOKUP($A1889,PropertiesTbl[Property ID],PropertiesTbl[Property Name])</f>
        <v>Cedar Villa</v>
      </c>
    </row>
    <row r="1890" spans="1:7" x14ac:dyDescent="0.25">
      <c r="A1890" s="10" t="str">
        <f>Revenue!A1891</f>
        <v>P0158</v>
      </c>
      <c r="B1890" s="10" t="str">
        <f>Revenue!B1891</f>
        <v>Jun</v>
      </c>
      <c r="C1890" s="11" t="str">
        <f t="shared" si="93"/>
        <v>P0158|Jun</v>
      </c>
      <c r="D1890" s="12">
        <f>Revenue!J1891</f>
        <v>2072.5384000000004</v>
      </c>
      <c r="E1890" s="13">
        <f>_xlfn.XLOOKUP($C1890,ExpensesTbl[Key],ExpensesTbl[Total Operating Expenses])</f>
        <v>1664.19</v>
      </c>
      <c r="F1890" s="13">
        <f t="shared" si="94"/>
        <v>408.34840000000031</v>
      </c>
      <c r="G1890" s="11" t="str">
        <f>_xlfn.XLOOKUP($A1890,PropertiesTbl[Property ID],PropertiesTbl[Property Name])</f>
        <v>Cedar Villa</v>
      </c>
    </row>
    <row r="1891" spans="1:7" x14ac:dyDescent="0.25">
      <c r="A1891" s="10" t="str">
        <f>Revenue!A1892</f>
        <v>P0158</v>
      </c>
      <c r="B1891" s="10" t="str">
        <f>Revenue!B1892</f>
        <v>Jul</v>
      </c>
      <c r="C1891" s="11" t="str">
        <f t="shared" si="93"/>
        <v>P0158|Jul</v>
      </c>
      <c r="D1891" s="12">
        <f>Revenue!J1892</f>
        <v>3601.9944</v>
      </c>
      <c r="E1891" s="13">
        <f>_xlfn.XLOOKUP($C1891,ExpensesTbl[Key],ExpensesTbl[Total Operating Expenses])</f>
        <v>3198.26</v>
      </c>
      <c r="F1891" s="13">
        <f t="shared" si="94"/>
        <v>403.73439999999982</v>
      </c>
      <c r="G1891" s="11" t="str">
        <f>_xlfn.XLOOKUP($A1891,PropertiesTbl[Property ID],PropertiesTbl[Property Name])</f>
        <v>Cedar Villa</v>
      </c>
    </row>
    <row r="1892" spans="1:7" x14ac:dyDescent="0.25">
      <c r="A1892" s="10" t="str">
        <f>Revenue!A1893</f>
        <v>P0158</v>
      </c>
      <c r="B1892" s="10" t="str">
        <f>Revenue!B1893</f>
        <v>Aug</v>
      </c>
      <c r="C1892" s="11" t="str">
        <f t="shared" si="93"/>
        <v>P0158|Aug</v>
      </c>
      <c r="D1892" s="12">
        <f>Revenue!J1893</f>
        <v>2690.6417999999999</v>
      </c>
      <c r="E1892" s="13">
        <f>_xlfn.XLOOKUP($C1892,ExpensesTbl[Key],ExpensesTbl[Total Operating Expenses])</f>
        <v>2855.2599999999993</v>
      </c>
      <c r="F1892" s="13">
        <f t="shared" si="94"/>
        <v>-164.61819999999943</v>
      </c>
      <c r="G1892" s="11" t="str">
        <f>_xlfn.XLOOKUP($A1892,PropertiesTbl[Property ID],PropertiesTbl[Property Name])</f>
        <v>Cedar Villa</v>
      </c>
    </row>
    <row r="1893" spans="1:7" x14ac:dyDescent="0.25">
      <c r="A1893" s="10" t="str">
        <f>Revenue!A1894</f>
        <v>P0158</v>
      </c>
      <c r="B1893" s="10" t="str">
        <f>Revenue!B1894</f>
        <v>Sep</v>
      </c>
      <c r="C1893" s="11" t="str">
        <f t="shared" si="93"/>
        <v>P0158|Sep</v>
      </c>
      <c r="D1893" s="12">
        <f>Revenue!J1894</f>
        <v>2125.3646000000003</v>
      </c>
      <c r="E1893" s="13">
        <f>_xlfn.XLOOKUP($C1893,ExpensesTbl[Key],ExpensesTbl[Total Operating Expenses])</f>
        <v>1260.5999999999997</v>
      </c>
      <c r="F1893" s="13">
        <f t="shared" si="94"/>
        <v>864.76460000000066</v>
      </c>
      <c r="G1893" s="11" t="str">
        <f>_xlfn.XLOOKUP($A1893,PropertiesTbl[Property ID],PropertiesTbl[Property Name])</f>
        <v>Cedar Villa</v>
      </c>
    </row>
    <row r="1894" spans="1:7" x14ac:dyDescent="0.25">
      <c r="A1894" s="10" t="str">
        <f>Revenue!A1895</f>
        <v>P0158</v>
      </c>
      <c r="B1894" s="10" t="str">
        <f>Revenue!B1895</f>
        <v>Oct</v>
      </c>
      <c r="C1894" s="11" t="str">
        <f t="shared" si="93"/>
        <v>P0158|Oct</v>
      </c>
      <c r="D1894" s="12">
        <f>Revenue!J1895</f>
        <v>1830.6204</v>
      </c>
      <c r="E1894" s="13">
        <f>_xlfn.XLOOKUP($C1894,ExpensesTbl[Key],ExpensesTbl[Total Operating Expenses])</f>
        <v>1130.3600000000004</v>
      </c>
      <c r="F1894" s="13">
        <f t="shared" si="94"/>
        <v>700.26039999999966</v>
      </c>
      <c r="G1894" s="11" t="str">
        <f>_xlfn.XLOOKUP($A1894,PropertiesTbl[Property ID],PropertiesTbl[Property Name])</f>
        <v>Cedar Villa</v>
      </c>
    </row>
    <row r="1895" spans="1:7" x14ac:dyDescent="0.25">
      <c r="A1895" s="10" t="str">
        <f>Revenue!A1896</f>
        <v>P0158</v>
      </c>
      <c r="B1895" s="10" t="str">
        <f>Revenue!B1896</f>
        <v>Nov</v>
      </c>
      <c r="C1895" s="11" t="str">
        <f t="shared" si="93"/>
        <v>P0158|Nov</v>
      </c>
      <c r="D1895" s="12">
        <f>Revenue!J1896</f>
        <v>1883.0585999999998</v>
      </c>
      <c r="E1895" s="13">
        <f>_xlfn.XLOOKUP($C1895,ExpensesTbl[Key],ExpensesTbl[Total Operating Expenses])</f>
        <v>1299.1499999999999</v>
      </c>
      <c r="F1895" s="13">
        <f t="shared" si="94"/>
        <v>583.90859999999998</v>
      </c>
      <c r="G1895" s="11" t="str">
        <f>_xlfn.XLOOKUP($A1895,PropertiesTbl[Property ID],PropertiesTbl[Property Name])</f>
        <v>Cedar Villa</v>
      </c>
    </row>
    <row r="1896" spans="1:7" x14ac:dyDescent="0.25">
      <c r="A1896" s="10" t="str">
        <f>Revenue!A1897</f>
        <v>P0158</v>
      </c>
      <c r="B1896" s="10" t="str">
        <f>Revenue!B1897</f>
        <v>Dec</v>
      </c>
      <c r="C1896" s="11" t="str">
        <f t="shared" si="93"/>
        <v>P0158|Dec</v>
      </c>
      <c r="D1896" s="12">
        <f>Revenue!J1897</f>
        <v>8636.2034999999996</v>
      </c>
      <c r="E1896" s="13">
        <f>_xlfn.XLOOKUP($C1896,ExpensesTbl[Key],ExpensesTbl[Total Operating Expenses])</f>
        <v>1720.1900000000014</v>
      </c>
      <c r="F1896" s="13">
        <f t="shared" si="94"/>
        <v>6916.0134999999982</v>
      </c>
      <c r="G1896" s="11" t="str">
        <f>_xlfn.XLOOKUP($A1896,PropertiesTbl[Property ID],PropertiesTbl[Property Name])</f>
        <v>Cedar Villa</v>
      </c>
    </row>
    <row r="1897" spans="1:7" x14ac:dyDescent="0.25">
      <c r="A1897" s="10" t="str">
        <f>Revenue!A1898</f>
        <v>P0158</v>
      </c>
      <c r="B1897" s="10" t="str">
        <f>Revenue!B1898</f>
        <v>Jan</v>
      </c>
      <c r="C1897" s="11" t="str">
        <f t="shared" si="93"/>
        <v>P0158|Jan</v>
      </c>
      <c r="D1897" s="12">
        <f>Revenue!J1898</f>
        <v>6916.3062</v>
      </c>
      <c r="E1897" s="13">
        <f>_xlfn.XLOOKUP($C1897,ExpensesTbl[Key],ExpensesTbl[Total Operating Expenses])</f>
        <v>1737.1000000000051</v>
      </c>
      <c r="F1897" s="13">
        <f t="shared" si="94"/>
        <v>5179.2061999999951</v>
      </c>
      <c r="G1897" s="11" t="str">
        <f>_xlfn.XLOOKUP($A1897,PropertiesTbl[Property ID],PropertiesTbl[Property Name])</f>
        <v>Cedar Villa</v>
      </c>
    </row>
    <row r="1898" spans="1:7" x14ac:dyDescent="0.25">
      <c r="A1898" s="10" t="str">
        <f>Revenue!A1899</f>
        <v>P0158</v>
      </c>
      <c r="B1898" s="10" t="str">
        <f>Revenue!B1899</f>
        <v>Feb</v>
      </c>
      <c r="C1898" s="11" t="str">
        <f t="shared" si="93"/>
        <v>P0158|Feb</v>
      </c>
      <c r="D1898" s="12">
        <f>Revenue!J1899</f>
        <v>5832.5652</v>
      </c>
      <c r="E1898" s="13">
        <f>_xlfn.XLOOKUP($C1898,ExpensesTbl[Key],ExpensesTbl[Total Operating Expenses])</f>
        <v>1554.2799999999986</v>
      </c>
      <c r="F1898" s="13">
        <f t="shared" si="94"/>
        <v>4278.2852000000012</v>
      </c>
      <c r="G1898" s="11" t="str">
        <f>_xlfn.XLOOKUP($A1898,PropertiesTbl[Property ID],PropertiesTbl[Property Name])</f>
        <v>Cedar Villa</v>
      </c>
    </row>
    <row r="1899" spans="1:7" x14ac:dyDescent="0.25">
      <c r="A1899" s="10" t="str">
        <f>Revenue!A1900</f>
        <v>P0158</v>
      </c>
      <c r="B1899" s="10" t="str">
        <f>Revenue!B1900</f>
        <v>Mar</v>
      </c>
      <c r="C1899" s="11" t="str">
        <f t="shared" si="93"/>
        <v>P0158|Mar</v>
      </c>
      <c r="D1899" s="12">
        <f>Revenue!J1900</f>
        <v>4799.2835999999998</v>
      </c>
      <c r="E1899" s="13">
        <f>_xlfn.XLOOKUP($C1899,ExpensesTbl[Key],ExpensesTbl[Total Operating Expenses])</f>
        <v>1417.98</v>
      </c>
      <c r="F1899" s="13">
        <f t="shared" si="94"/>
        <v>3381.3035999999997</v>
      </c>
      <c r="G1899" s="11" t="str">
        <f>_xlfn.XLOOKUP($A1899,PropertiesTbl[Property ID],PropertiesTbl[Property Name])</f>
        <v>Cedar Villa</v>
      </c>
    </row>
    <row r="1900" spans="1:7" x14ac:dyDescent="0.25">
      <c r="A1900" s="10" t="str">
        <f>Revenue!A1901</f>
        <v>P0159</v>
      </c>
      <c r="B1900" s="10" t="str">
        <f>Revenue!B1901</f>
        <v>Apr</v>
      </c>
      <c r="C1900" s="11" t="str">
        <f t="shared" si="93"/>
        <v>P0159|Apr</v>
      </c>
      <c r="D1900" s="12">
        <f>Revenue!J1901</f>
        <v>2157.5526</v>
      </c>
      <c r="E1900" s="13">
        <f>_xlfn.XLOOKUP($C1900,ExpensesTbl[Key],ExpensesTbl[Total Operating Expenses])</f>
        <v>1091.6000000000004</v>
      </c>
      <c r="F1900" s="13">
        <f t="shared" si="94"/>
        <v>1065.9525999999996</v>
      </c>
      <c r="G1900" s="11" t="str">
        <f>_xlfn.XLOOKUP($A1900,PropertiesTbl[Property ID],PropertiesTbl[Property Name])</f>
        <v>Birch Manor</v>
      </c>
    </row>
    <row r="1901" spans="1:7" x14ac:dyDescent="0.25">
      <c r="A1901" s="10" t="str">
        <f>Revenue!A1902</f>
        <v>P0159</v>
      </c>
      <c r="B1901" s="10" t="str">
        <f>Revenue!B1902</f>
        <v>May</v>
      </c>
      <c r="C1901" s="11" t="str">
        <f t="shared" si="93"/>
        <v>P0159|May</v>
      </c>
      <c r="D1901" s="12">
        <f>Revenue!J1902</f>
        <v>2773.7160000000003</v>
      </c>
      <c r="E1901" s="13">
        <f>_xlfn.XLOOKUP($C1901,ExpensesTbl[Key],ExpensesTbl[Total Operating Expenses])</f>
        <v>1727.19</v>
      </c>
      <c r="F1901" s="13">
        <f t="shared" si="94"/>
        <v>1046.5260000000003</v>
      </c>
      <c r="G1901" s="11" t="str">
        <f>_xlfn.XLOOKUP($A1901,PropertiesTbl[Property ID],PropertiesTbl[Property Name])</f>
        <v>Birch Manor</v>
      </c>
    </row>
    <row r="1902" spans="1:7" x14ac:dyDescent="0.25">
      <c r="A1902" s="10" t="str">
        <f>Revenue!A1903</f>
        <v>P0159</v>
      </c>
      <c r="B1902" s="10" t="str">
        <f>Revenue!B1903</f>
        <v>Jun</v>
      </c>
      <c r="C1902" s="11" t="str">
        <f t="shared" si="93"/>
        <v>P0159|Jun</v>
      </c>
      <c r="D1902" s="12">
        <f>Revenue!J1903</f>
        <v>2797.1512000000002</v>
      </c>
      <c r="E1902" s="13">
        <f>_xlfn.XLOOKUP($C1902,ExpensesTbl[Key],ExpensesTbl[Total Operating Expenses])</f>
        <v>1959.0299999999997</v>
      </c>
      <c r="F1902" s="13">
        <f t="shared" si="94"/>
        <v>838.1212000000005</v>
      </c>
      <c r="G1902" s="11" t="str">
        <f>_xlfn.XLOOKUP($A1902,PropertiesTbl[Property ID],PropertiesTbl[Property Name])</f>
        <v>Birch Manor</v>
      </c>
    </row>
    <row r="1903" spans="1:7" x14ac:dyDescent="0.25">
      <c r="A1903" s="10" t="str">
        <f>Revenue!A1904</f>
        <v>P0159</v>
      </c>
      <c r="B1903" s="10" t="str">
        <f>Revenue!B1904</f>
        <v>Jul</v>
      </c>
      <c r="C1903" s="11" t="str">
        <f t="shared" si="93"/>
        <v>P0159|Jul</v>
      </c>
      <c r="D1903" s="12">
        <f>Revenue!J1904</f>
        <v>4012.5520000000006</v>
      </c>
      <c r="E1903" s="13">
        <f>_xlfn.XLOOKUP($C1903,ExpensesTbl[Key],ExpensesTbl[Total Operating Expenses])</f>
        <v>3838.54</v>
      </c>
      <c r="F1903" s="13">
        <f t="shared" si="94"/>
        <v>174.01200000000063</v>
      </c>
      <c r="G1903" s="11" t="str">
        <f>_xlfn.XLOOKUP($A1903,PropertiesTbl[Property ID],PropertiesTbl[Property Name])</f>
        <v>Birch Manor</v>
      </c>
    </row>
    <row r="1904" spans="1:7" x14ac:dyDescent="0.25">
      <c r="A1904" s="10" t="str">
        <f>Revenue!A1905</f>
        <v>P0159</v>
      </c>
      <c r="B1904" s="10" t="str">
        <f>Revenue!B1905</f>
        <v>Aug</v>
      </c>
      <c r="C1904" s="11" t="str">
        <f t="shared" si="93"/>
        <v>P0159|Aug</v>
      </c>
      <c r="D1904" s="12">
        <f>Revenue!J1905</f>
        <v>4677.6228000000001</v>
      </c>
      <c r="E1904" s="13">
        <f>_xlfn.XLOOKUP($C1904,ExpensesTbl[Key],ExpensesTbl[Total Operating Expenses])</f>
        <v>3627.1000000000004</v>
      </c>
      <c r="F1904" s="13">
        <f t="shared" si="94"/>
        <v>1050.5227999999997</v>
      </c>
      <c r="G1904" s="11" t="str">
        <f>_xlfn.XLOOKUP($A1904,PropertiesTbl[Property ID],PropertiesTbl[Property Name])</f>
        <v>Birch Manor</v>
      </c>
    </row>
    <row r="1905" spans="1:7" x14ac:dyDescent="0.25">
      <c r="A1905" s="10" t="str">
        <f>Revenue!A1906</f>
        <v>P0159</v>
      </c>
      <c r="B1905" s="10" t="str">
        <f>Revenue!B1906</f>
        <v>Sep</v>
      </c>
      <c r="C1905" s="11" t="str">
        <f t="shared" si="93"/>
        <v>P0159|Sep</v>
      </c>
      <c r="D1905" s="12">
        <f>Revenue!J1906</f>
        <v>3049.8168000000001</v>
      </c>
      <c r="E1905" s="13">
        <f>_xlfn.XLOOKUP($C1905,ExpensesTbl[Key],ExpensesTbl[Total Operating Expenses])</f>
        <v>1491.5300000000002</v>
      </c>
      <c r="F1905" s="13">
        <f t="shared" si="94"/>
        <v>1558.2867999999999</v>
      </c>
      <c r="G1905" s="11" t="str">
        <f>_xlfn.XLOOKUP($A1905,PropertiesTbl[Property ID],PropertiesTbl[Property Name])</f>
        <v>Birch Manor</v>
      </c>
    </row>
    <row r="1906" spans="1:7" x14ac:dyDescent="0.25">
      <c r="A1906" s="10" t="str">
        <f>Revenue!A1907</f>
        <v>P0159</v>
      </c>
      <c r="B1906" s="10" t="str">
        <f>Revenue!B1907</f>
        <v>Oct</v>
      </c>
      <c r="C1906" s="11" t="str">
        <f t="shared" si="93"/>
        <v>P0159|Oct</v>
      </c>
      <c r="D1906" s="12">
        <f>Revenue!J1907</f>
        <v>2587.2528999999995</v>
      </c>
      <c r="E1906" s="13">
        <f>_xlfn.XLOOKUP($C1906,ExpensesTbl[Key],ExpensesTbl[Total Operating Expenses])</f>
        <v>1334.9900000000005</v>
      </c>
      <c r="F1906" s="13">
        <f t="shared" si="94"/>
        <v>1252.262899999999</v>
      </c>
      <c r="G1906" s="11" t="str">
        <f>_xlfn.XLOOKUP($A1906,PropertiesTbl[Property ID],PropertiesTbl[Property Name])</f>
        <v>Birch Manor</v>
      </c>
    </row>
    <row r="1907" spans="1:7" x14ac:dyDescent="0.25">
      <c r="A1907" s="10" t="str">
        <f>Revenue!A1908</f>
        <v>P0159</v>
      </c>
      <c r="B1907" s="10" t="str">
        <f>Revenue!B1908</f>
        <v>Nov</v>
      </c>
      <c r="C1907" s="11" t="str">
        <f t="shared" si="93"/>
        <v>P0159|Nov</v>
      </c>
      <c r="D1907" s="12">
        <f>Revenue!J1908</f>
        <v>3033.2497000000003</v>
      </c>
      <c r="E1907" s="13">
        <f>_xlfn.XLOOKUP($C1907,ExpensesTbl[Key],ExpensesTbl[Total Operating Expenses])</f>
        <v>1397.1199999999992</v>
      </c>
      <c r="F1907" s="13">
        <f t="shared" si="94"/>
        <v>1636.1297000000011</v>
      </c>
      <c r="G1907" s="11" t="str">
        <f>_xlfn.XLOOKUP($A1907,PropertiesTbl[Property ID],PropertiesTbl[Property Name])</f>
        <v>Birch Manor</v>
      </c>
    </row>
    <row r="1908" spans="1:7" x14ac:dyDescent="0.25">
      <c r="A1908" s="10" t="str">
        <f>Revenue!A1909</f>
        <v>P0159</v>
      </c>
      <c r="B1908" s="10" t="str">
        <f>Revenue!B1909</f>
        <v>Dec</v>
      </c>
      <c r="C1908" s="11" t="str">
        <f t="shared" si="93"/>
        <v>P0159|Dec</v>
      </c>
      <c r="D1908" s="12">
        <f>Revenue!J1909</f>
        <v>10024.662</v>
      </c>
      <c r="E1908" s="13">
        <f>_xlfn.XLOOKUP($C1908,ExpensesTbl[Key],ExpensesTbl[Total Operating Expenses])</f>
        <v>2044.1100000000015</v>
      </c>
      <c r="F1908" s="13">
        <f t="shared" si="94"/>
        <v>7980.5519999999988</v>
      </c>
      <c r="G1908" s="11" t="str">
        <f>_xlfn.XLOOKUP($A1908,PropertiesTbl[Property ID],PropertiesTbl[Property Name])</f>
        <v>Birch Manor</v>
      </c>
    </row>
    <row r="1909" spans="1:7" x14ac:dyDescent="0.25">
      <c r="A1909" s="10" t="str">
        <f>Revenue!A1910</f>
        <v>P0159</v>
      </c>
      <c r="B1909" s="10" t="str">
        <f>Revenue!B1910</f>
        <v>Jan</v>
      </c>
      <c r="C1909" s="11" t="str">
        <f t="shared" si="93"/>
        <v>P0159|Jan</v>
      </c>
      <c r="D1909" s="12">
        <f>Revenue!J1910</f>
        <v>8567.7996000000003</v>
      </c>
      <c r="E1909" s="13">
        <f>_xlfn.XLOOKUP($C1909,ExpensesTbl[Key],ExpensesTbl[Total Operating Expenses])</f>
        <v>2047.9400000000028</v>
      </c>
      <c r="F1909" s="13">
        <f t="shared" si="94"/>
        <v>6519.859599999998</v>
      </c>
      <c r="G1909" s="11" t="str">
        <f>_xlfn.XLOOKUP($A1909,PropertiesTbl[Property ID],PropertiesTbl[Property Name])</f>
        <v>Birch Manor</v>
      </c>
    </row>
    <row r="1910" spans="1:7" x14ac:dyDescent="0.25">
      <c r="A1910" s="10" t="str">
        <f>Revenue!A1911</f>
        <v>P0159</v>
      </c>
      <c r="B1910" s="10" t="str">
        <f>Revenue!B1911</f>
        <v>Feb</v>
      </c>
      <c r="C1910" s="11" t="str">
        <f t="shared" si="93"/>
        <v>P0159|Feb</v>
      </c>
      <c r="D1910" s="12">
        <f>Revenue!J1911</f>
        <v>6843.2651999999998</v>
      </c>
      <c r="E1910" s="13">
        <f>_xlfn.XLOOKUP($C1910,ExpensesTbl[Key],ExpensesTbl[Total Operating Expenses])</f>
        <v>1846.1499999999978</v>
      </c>
      <c r="F1910" s="13">
        <f t="shared" si="94"/>
        <v>4997.115200000002</v>
      </c>
      <c r="G1910" s="11" t="str">
        <f>_xlfn.XLOOKUP($A1910,PropertiesTbl[Property ID],PropertiesTbl[Property Name])</f>
        <v>Birch Manor</v>
      </c>
    </row>
    <row r="1911" spans="1:7" x14ac:dyDescent="0.25">
      <c r="A1911" s="10" t="str">
        <f>Revenue!A1912</f>
        <v>P0159</v>
      </c>
      <c r="B1911" s="10" t="str">
        <f>Revenue!B1912</f>
        <v>Mar</v>
      </c>
      <c r="C1911" s="11" t="str">
        <f t="shared" si="93"/>
        <v>P0159|Mar</v>
      </c>
      <c r="D1911" s="12">
        <f>Revenue!J1912</f>
        <v>5957.5091999999995</v>
      </c>
      <c r="E1911" s="13">
        <f>_xlfn.XLOOKUP($C1911,ExpensesTbl[Key],ExpensesTbl[Total Operating Expenses])</f>
        <v>1668.67</v>
      </c>
      <c r="F1911" s="13">
        <f t="shared" si="94"/>
        <v>4288.8391999999994</v>
      </c>
      <c r="G1911" s="11" t="str">
        <f>_xlfn.XLOOKUP($A1911,PropertiesTbl[Property ID],PropertiesTbl[Property Name])</f>
        <v>Birch Manor</v>
      </c>
    </row>
    <row r="1912" spans="1:7" x14ac:dyDescent="0.25">
      <c r="A1912" s="10" t="str">
        <f>Revenue!A1913</f>
        <v>P0160</v>
      </c>
      <c r="B1912" s="10" t="str">
        <f>Revenue!B1913</f>
        <v>Apr</v>
      </c>
      <c r="C1912" s="11" t="str">
        <f t="shared" si="93"/>
        <v>P0160|Apr</v>
      </c>
      <c r="D1912" s="12">
        <f>Revenue!J1913</f>
        <v>880.78199999999993</v>
      </c>
      <c r="E1912" s="13">
        <f>_xlfn.XLOOKUP($C1912,ExpensesTbl[Key],ExpensesTbl[Total Operating Expenses])</f>
        <v>508.22000000000043</v>
      </c>
      <c r="F1912" s="13">
        <f t="shared" si="94"/>
        <v>372.5619999999995</v>
      </c>
      <c r="G1912" s="11" t="str">
        <f>_xlfn.XLOOKUP($A1912,PropertiesTbl[Property ID],PropertiesTbl[Property Name])</f>
        <v>Golden Den</v>
      </c>
    </row>
    <row r="1913" spans="1:7" x14ac:dyDescent="0.25">
      <c r="A1913" s="10" t="str">
        <f>Revenue!A1914</f>
        <v>P0160</v>
      </c>
      <c r="B1913" s="10" t="str">
        <f>Revenue!B1914</f>
        <v>May</v>
      </c>
      <c r="C1913" s="11" t="str">
        <f t="shared" si="93"/>
        <v>P0160|May</v>
      </c>
      <c r="D1913" s="12">
        <f>Revenue!J1914</f>
        <v>1163.8280000000002</v>
      </c>
      <c r="E1913" s="13">
        <f>_xlfn.XLOOKUP($C1913,ExpensesTbl[Key],ExpensesTbl[Total Operating Expenses])</f>
        <v>759.39000000000033</v>
      </c>
      <c r="F1913" s="13">
        <f t="shared" si="94"/>
        <v>404.43799999999987</v>
      </c>
      <c r="G1913" s="11" t="str">
        <f>_xlfn.XLOOKUP($A1913,PropertiesTbl[Property ID],PropertiesTbl[Property Name])</f>
        <v>Golden Den</v>
      </c>
    </row>
    <row r="1914" spans="1:7" x14ac:dyDescent="0.25">
      <c r="A1914" s="10" t="str">
        <f>Revenue!A1915</f>
        <v>P0160</v>
      </c>
      <c r="B1914" s="10" t="str">
        <f>Revenue!B1915</f>
        <v>Jun</v>
      </c>
      <c r="C1914" s="11" t="str">
        <f t="shared" si="93"/>
        <v>P0160|Jun</v>
      </c>
      <c r="D1914" s="12">
        <f>Revenue!J1915</f>
        <v>1418.076</v>
      </c>
      <c r="E1914" s="13">
        <f>_xlfn.XLOOKUP($C1914,ExpensesTbl[Key],ExpensesTbl[Total Operating Expenses])</f>
        <v>897.51999999999975</v>
      </c>
      <c r="F1914" s="13">
        <f t="shared" si="94"/>
        <v>520.55600000000027</v>
      </c>
      <c r="G1914" s="11" t="str">
        <f>_xlfn.XLOOKUP($A1914,PropertiesTbl[Property ID],PropertiesTbl[Property Name])</f>
        <v>Golden Den</v>
      </c>
    </row>
    <row r="1915" spans="1:7" x14ac:dyDescent="0.25">
      <c r="A1915" s="10" t="str">
        <f>Revenue!A1916</f>
        <v>P0160</v>
      </c>
      <c r="B1915" s="10" t="str">
        <f>Revenue!B1916</f>
        <v>Jul</v>
      </c>
      <c r="C1915" s="11" t="str">
        <f t="shared" si="93"/>
        <v>P0160|Jul</v>
      </c>
      <c r="D1915" s="12">
        <f>Revenue!J1916</f>
        <v>1967.2512000000002</v>
      </c>
      <c r="E1915" s="13">
        <f>_xlfn.XLOOKUP($C1915,ExpensesTbl[Key],ExpensesTbl[Total Operating Expenses])</f>
        <v>1458.6799999999994</v>
      </c>
      <c r="F1915" s="13">
        <f t="shared" si="94"/>
        <v>508.57120000000077</v>
      </c>
      <c r="G1915" s="11" t="str">
        <f>_xlfn.XLOOKUP($A1915,PropertiesTbl[Property ID],PropertiesTbl[Property Name])</f>
        <v>Golden Den</v>
      </c>
    </row>
    <row r="1916" spans="1:7" x14ac:dyDescent="0.25">
      <c r="A1916" s="10" t="str">
        <f>Revenue!A1917</f>
        <v>P0160</v>
      </c>
      <c r="B1916" s="10" t="str">
        <f>Revenue!B1917</f>
        <v>Aug</v>
      </c>
      <c r="C1916" s="11" t="str">
        <f t="shared" si="93"/>
        <v>P0160|Aug</v>
      </c>
      <c r="D1916" s="12">
        <f>Revenue!J1917</f>
        <v>1951.1104000000003</v>
      </c>
      <c r="E1916" s="13">
        <f>_xlfn.XLOOKUP($C1916,ExpensesTbl[Key],ExpensesTbl[Total Operating Expenses])</f>
        <v>1393.9399999999996</v>
      </c>
      <c r="F1916" s="13">
        <f t="shared" si="94"/>
        <v>557.17040000000065</v>
      </c>
      <c r="G1916" s="11" t="str">
        <f>_xlfn.XLOOKUP($A1916,PropertiesTbl[Property ID],PropertiesTbl[Property Name])</f>
        <v>Golden Den</v>
      </c>
    </row>
    <row r="1917" spans="1:7" x14ac:dyDescent="0.25">
      <c r="A1917" s="10" t="str">
        <f>Revenue!A1918</f>
        <v>P0160</v>
      </c>
      <c r="B1917" s="10" t="str">
        <f>Revenue!B1918</f>
        <v>Sep</v>
      </c>
      <c r="C1917" s="11" t="str">
        <f t="shared" si="93"/>
        <v>P0160|Sep</v>
      </c>
      <c r="D1917" s="12">
        <f>Revenue!J1918</f>
        <v>1461.5514000000001</v>
      </c>
      <c r="E1917" s="13">
        <f>_xlfn.XLOOKUP($C1917,ExpensesTbl[Key],ExpensesTbl[Total Operating Expenses])</f>
        <v>742.97</v>
      </c>
      <c r="F1917" s="13">
        <f t="shared" si="94"/>
        <v>718.58140000000003</v>
      </c>
      <c r="G1917" s="11" t="str">
        <f>_xlfn.XLOOKUP($A1917,PropertiesTbl[Property ID],PropertiesTbl[Property Name])</f>
        <v>Golden Den</v>
      </c>
    </row>
    <row r="1918" spans="1:7" x14ac:dyDescent="0.25">
      <c r="A1918" s="10" t="str">
        <f>Revenue!A1919</f>
        <v>P0160</v>
      </c>
      <c r="B1918" s="10" t="str">
        <f>Revenue!B1919</f>
        <v>Oct</v>
      </c>
      <c r="C1918" s="11" t="str">
        <f t="shared" si="93"/>
        <v>P0160|Oct</v>
      </c>
      <c r="D1918" s="12">
        <f>Revenue!J1919</f>
        <v>910.17300000000012</v>
      </c>
      <c r="E1918" s="13">
        <f>_xlfn.XLOOKUP($C1918,ExpensesTbl[Key],ExpensesTbl[Total Operating Expenses])</f>
        <v>611.49</v>
      </c>
      <c r="F1918" s="13">
        <f t="shared" si="94"/>
        <v>298.68300000000011</v>
      </c>
      <c r="G1918" s="11" t="str">
        <f>_xlfn.XLOOKUP($A1918,PropertiesTbl[Property ID],PropertiesTbl[Property Name])</f>
        <v>Golden Den</v>
      </c>
    </row>
    <row r="1919" spans="1:7" x14ac:dyDescent="0.25">
      <c r="A1919" s="10" t="str">
        <f>Revenue!A1920</f>
        <v>P0160</v>
      </c>
      <c r="B1919" s="10" t="str">
        <f>Revenue!B1920</f>
        <v>Nov</v>
      </c>
      <c r="C1919" s="11" t="str">
        <f t="shared" si="93"/>
        <v>P0160|Nov</v>
      </c>
      <c r="D1919" s="12">
        <f>Revenue!J1920</f>
        <v>1051.1333999999997</v>
      </c>
      <c r="E1919" s="13">
        <f>_xlfn.XLOOKUP($C1919,ExpensesTbl[Key],ExpensesTbl[Total Operating Expenses])</f>
        <v>556.32999999999993</v>
      </c>
      <c r="F1919" s="13">
        <f t="shared" si="94"/>
        <v>494.80339999999978</v>
      </c>
      <c r="G1919" s="11" t="str">
        <f>_xlfn.XLOOKUP($A1919,PropertiesTbl[Property ID],PropertiesTbl[Property Name])</f>
        <v>Golden Den</v>
      </c>
    </row>
    <row r="1920" spans="1:7" x14ac:dyDescent="0.25">
      <c r="A1920" s="10" t="str">
        <f>Revenue!A1921</f>
        <v>P0160</v>
      </c>
      <c r="B1920" s="10" t="str">
        <f>Revenue!B1921</f>
        <v>Dec</v>
      </c>
      <c r="C1920" s="11" t="str">
        <f t="shared" si="93"/>
        <v>P0160|Dec</v>
      </c>
      <c r="D1920" s="12">
        <f>Revenue!J1921</f>
        <v>3979.491</v>
      </c>
      <c r="E1920" s="13">
        <f>_xlfn.XLOOKUP($C1920,ExpensesTbl[Key],ExpensesTbl[Total Operating Expenses])</f>
        <v>977.30000000000041</v>
      </c>
      <c r="F1920" s="13">
        <f t="shared" si="94"/>
        <v>3002.1909999999998</v>
      </c>
      <c r="G1920" s="11" t="str">
        <f>_xlfn.XLOOKUP($A1920,PropertiesTbl[Property ID],PropertiesTbl[Property Name])</f>
        <v>Golden Den</v>
      </c>
    </row>
    <row r="1921" spans="1:7" x14ac:dyDescent="0.25">
      <c r="A1921" s="10" t="str">
        <f>Revenue!A1922</f>
        <v>P0160</v>
      </c>
      <c r="B1921" s="10" t="str">
        <f>Revenue!B1922</f>
        <v>Jan</v>
      </c>
      <c r="C1921" s="11" t="str">
        <f t="shared" si="93"/>
        <v>P0160|Jan</v>
      </c>
      <c r="D1921" s="12">
        <f>Revenue!J1922</f>
        <v>3326.4870000000001</v>
      </c>
      <c r="E1921" s="13">
        <f>_xlfn.XLOOKUP($C1921,ExpensesTbl[Key],ExpensesTbl[Total Operating Expenses])</f>
        <v>953.30000000000018</v>
      </c>
      <c r="F1921" s="13">
        <f t="shared" si="94"/>
        <v>2373.1869999999999</v>
      </c>
      <c r="G1921" s="11" t="str">
        <f>_xlfn.XLOOKUP($A1921,PropertiesTbl[Property ID],PropertiesTbl[Property Name])</f>
        <v>Golden Den</v>
      </c>
    </row>
    <row r="1922" spans="1:7" x14ac:dyDescent="0.25">
      <c r="A1922" s="10" t="str">
        <f>Revenue!A1923</f>
        <v>P0160</v>
      </c>
      <c r="B1922" s="10" t="str">
        <f>Revenue!B1923</f>
        <v>Feb</v>
      </c>
      <c r="C1922" s="11" t="str">
        <f t="shared" si="93"/>
        <v>P0160|Feb</v>
      </c>
      <c r="D1922" s="12">
        <f>Revenue!J1923</f>
        <v>2516.5260000000003</v>
      </c>
      <c r="E1922" s="13">
        <f>_xlfn.XLOOKUP($C1922,ExpensesTbl[Key],ExpensesTbl[Total Operating Expenses])</f>
        <v>866.85999999999979</v>
      </c>
      <c r="F1922" s="13">
        <f t="shared" si="94"/>
        <v>1649.6660000000006</v>
      </c>
      <c r="G1922" s="11" t="str">
        <f>_xlfn.XLOOKUP($A1922,PropertiesTbl[Property ID],PropertiesTbl[Property Name])</f>
        <v>Golden Den</v>
      </c>
    </row>
    <row r="1923" spans="1:7" x14ac:dyDescent="0.25">
      <c r="A1923" s="10" t="str">
        <f>Revenue!A1924</f>
        <v>P0160</v>
      </c>
      <c r="B1923" s="10" t="str">
        <f>Revenue!B1924</f>
        <v>Mar</v>
      </c>
      <c r="C1923" s="11" t="str">
        <f t="shared" si="93"/>
        <v>P0160|Mar</v>
      </c>
      <c r="D1923" s="12">
        <f>Revenue!J1924</f>
        <v>2313.8529000000003</v>
      </c>
      <c r="E1923" s="13">
        <f>_xlfn.XLOOKUP($C1923,ExpensesTbl[Key],ExpensesTbl[Total Operating Expenses])</f>
        <v>785.47000000000025</v>
      </c>
      <c r="F1923" s="13">
        <f t="shared" si="94"/>
        <v>1528.3829000000001</v>
      </c>
      <c r="G1923" s="11" t="str">
        <f>_xlfn.XLOOKUP($A1923,PropertiesTbl[Property ID],PropertiesTbl[Property Name])</f>
        <v>Golden Den</v>
      </c>
    </row>
    <row r="1924" spans="1:7" x14ac:dyDescent="0.25">
      <c r="A1924" s="10" t="str">
        <f>Revenue!A1925</f>
        <v>P0161</v>
      </c>
      <c r="B1924" s="10" t="str">
        <f>Revenue!B1925</f>
        <v>Apr</v>
      </c>
      <c r="C1924" s="11" t="str">
        <f t="shared" si="93"/>
        <v>P0161|Apr</v>
      </c>
      <c r="D1924" s="12">
        <f>Revenue!J1925</f>
        <v>698.1345</v>
      </c>
      <c r="E1924" s="13">
        <f>_xlfn.XLOOKUP($C1924,ExpensesTbl[Key],ExpensesTbl[Total Operating Expenses])</f>
        <v>410.84000000000049</v>
      </c>
      <c r="F1924" s="13">
        <f t="shared" si="94"/>
        <v>287.29449999999952</v>
      </c>
      <c r="G1924" s="11" t="str">
        <f>_xlfn.XLOOKUP($A1924,PropertiesTbl[Property ID],PropertiesTbl[Property Name])</f>
        <v>Cinder Landing</v>
      </c>
    </row>
    <row r="1925" spans="1:7" x14ac:dyDescent="0.25">
      <c r="A1925" s="10" t="str">
        <f>Revenue!A1926</f>
        <v>P0161</v>
      </c>
      <c r="B1925" s="10" t="str">
        <f>Revenue!B1926</f>
        <v>May</v>
      </c>
      <c r="C1925" s="11" t="str">
        <f t="shared" ref="C1925:C1988" si="95">A1925&amp;"|"&amp;B1925</f>
        <v>P0161|May</v>
      </c>
      <c r="D1925" s="12">
        <f>Revenue!J1926</f>
        <v>705.50650000000007</v>
      </c>
      <c r="E1925" s="13">
        <f>_xlfn.XLOOKUP($C1925,ExpensesTbl[Key],ExpensesTbl[Total Operating Expenses])</f>
        <v>510.00000000000045</v>
      </c>
      <c r="F1925" s="13">
        <f t="shared" ref="F1925:F1988" si="96">D1925-E1925</f>
        <v>195.50649999999962</v>
      </c>
      <c r="G1925" s="11" t="str">
        <f>_xlfn.XLOOKUP($A1925,PropertiesTbl[Property ID],PropertiesTbl[Property Name])</f>
        <v>Cinder Landing</v>
      </c>
    </row>
    <row r="1926" spans="1:7" x14ac:dyDescent="0.25">
      <c r="A1926" s="10" t="str">
        <f>Revenue!A1927</f>
        <v>P0161</v>
      </c>
      <c r="B1926" s="10" t="str">
        <f>Revenue!B1927</f>
        <v>Jun</v>
      </c>
      <c r="C1926" s="11" t="str">
        <f t="shared" si="95"/>
        <v>P0161|Jun</v>
      </c>
      <c r="D1926" s="12">
        <f>Revenue!J1927</f>
        <v>863.54859999999996</v>
      </c>
      <c r="E1926" s="13">
        <f>_xlfn.XLOOKUP($C1926,ExpensesTbl[Key],ExpensesTbl[Total Operating Expenses])</f>
        <v>546.29000000000042</v>
      </c>
      <c r="F1926" s="13">
        <f t="shared" si="96"/>
        <v>317.25859999999955</v>
      </c>
      <c r="G1926" s="11" t="str">
        <f>_xlfn.XLOOKUP($A1926,PropertiesTbl[Property ID],PropertiesTbl[Property Name])</f>
        <v>Cinder Landing</v>
      </c>
    </row>
    <row r="1927" spans="1:7" x14ac:dyDescent="0.25">
      <c r="A1927" s="10" t="str">
        <f>Revenue!A1928</f>
        <v>P0161</v>
      </c>
      <c r="B1927" s="10" t="str">
        <f>Revenue!B1928</f>
        <v>Jul</v>
      </c>
      <c r="C1927" s="11" t="str">
        <f t="shared" si="95"/>
        <v>P0161|Jul</v>
      </c>
      <c r="D1927" s="12">
        <f>Revenue!J1928</f>
        <v>1193.3680000000002</v>
      </c>
      <c r="E1927" s="13">
        <f>_xlfn.XLOOKUP($C1927,ExpensesTbl[Key],ExpensesTbl[Total Operating Expenses])</f>
        <v>841.59999999999968</v>
      </c>
      <c r="F1927" s="13">
        <f t="shared" si="96"/>
        <v>351.76800000000048</v>
      </c>
      <c r="G1927" s="11" t="str">
        <f>_xlfn.XLOOKUP($A1927,PropertiesTbl[Property ID],PropertiesTbl[Property Name])</f>
        <v>Cinder Landing</v>
      </c>
    </row>
    <row r="1928" spans="1:7" x14ac:dyDescent="0.25">
      <c r="A1928" s="10" t="str">
        <f>Revenue!A1929</f>
        <v>P0161</v>
      </c>
      <c r="B1928" s="10" t="str">
        <f>Revenue!B1929</f>
        <v>Aug</v>
      </c>
      <c r="C1928" s="11" t="str">
        <f t="shared" si="95"/>
        <v>P0161|Aug</v>
      </c>
      <c r="D1928" s="12">
        <f>Revenue!J1929</f>
        <v>1106.3008</v>
      </c>
      <c r="E1928" s="13">
        <f>_xlfn.XLOOKUP($C1928,ExpensesTbl[Key],ExpensesTbl[Total Operating Expenses])</f>
        <v>782.97000000000014</v>
      </c>
      <c r="F1928" s="13">
        <f t="shared" si="96"/>
        <v>323.33079999999984</v>
      </c>
      <c r="G1928" s="11" t="str">
        <f>_xlfn.XLOOKUP($A1928,PropertiesTbl[Property ID],PropertiesTbl[Property Name])</f>
        <v>Cinder Landing</v>
      </c>
    </row>
    <row r="1929" spans="1:7" x14ac:dyDescent="0.25">
      <c r="A1929" s="10" t="str">
        <f>Revenue!A1930</f>
        <v>P0161</v>
      </c>
      <c r="B1929" s="10" t="str">
        <f>Revenue!B1930</f>
        <v>Sep</v>
      </c>
      <c r="C1929" s="11" t="str">
        <f t="shared" si="95"/>
        <v>P0161|Sep</v>
      </c>
      <c r="D1929" s="12">
        <f>Revenue!J1930</f>
        <v>832.70260000000007</v>
      </c>
      <c r="E1929" s="13">
        <f>_xlfn.XLOOKUP($C1929,ExpensesTbl[Key],ExpensesTbl[Total Operating Expenses])</f>
        <v>477.80000000000007</v>
      </c>
      <c r="F1929" s="13">
        <f t="shared" si="96"/>
        <v>354.90260000000001</v>
      </c>
      <c r="G1929" s="11" t="str">
        <f>_xlfn.XLOOKUP($A1929,PropertiesTbl[Property ID],PropertiesTbl[Property Name])</f>
        <v>Cinder Landing</v>
      </c>
    </row>
    <row r="1930" spans="1:7" x14ac:dyDescent="0.25">
      <c r="A1930" s="10" t="str">
        <f>Revenue!A1931</f>
        <v>P0161</v>
      </c>
      <c r="B1930" s="10" t="str">
        <f>Revenue!B1931</f>
        <v>Oct</v>
      </c>
      <c r="C1930" s="11" t="str">
        <f t="shared" si="95"/>
        <v>P0161|Oct</v>
      </c>
      <c r="D1930" s="12">
        <f>Revenue!J1931</f>
        <v>666.12450000000001</v>
      </c>
      <c r="E1930" s="13">
        <f>_xlfn.XLOOKUP($C1930,ExpensesTbl[Key],ExpensesTbl[Total Operating Expenses])</f>
        <v>456.17000000000047</v>
      </c>
      <c r="F1930" s="13">
        <f t="shared" si="96"/>
        <v>209.95449999999954</v>
      </c>
      <c r="G1930" s="11" t="str">
        <f>_xlfn.XLOOKUP($A1930,PropertiesTbl[Property ID],PropertiesTbl[Property Name])</f>
        <v>Cinder Landing</v>
      </c>
    </row>
    <row r="1931" spans="1:7" x14ac:dyDescent="0.25">
      <c r="A1931" s="10" t="str">
        <f>Revenue!A1932</f>
        <v>P0161</v>
      </c>
      <c r="B1931" s="10" t="str">
        <f>Revenue!B1932</f>
        <v>Nov</v>
      </c>
      <c r="C1931" s="11" t="str">
        <f t="shared" si="95"/>
        <v>P0161|Nov</v>
      </c>
      <c r="D1931" s="12">
        <f>Revenue!J1932</f>
        <v>753.90949999999998</v>
      </c>
      <c r="E1931" s="13">
        <f>_xlfn.XLOOKUP($C1931,ExpensesTbl[Key],ExpensesTbl[Total Operating Expenses])</f>
        <v>468.4</v>
      </c>
      <c r="F1931" s="13">
        <f t="shared" si="96"/>
        <v>285.5095</v>
      </c>
      <c r="G1931" s="11" t="str">
        <f>_xlfn.XLOOKUP($A1931,PropertiesTbl[Property ID],PropertiesTbl[Property Name])</f>
        <v>Cinder Landing</v>
      </c>
    </row>
    <row r="1932" spans="1:7" x14ac:dyDescent="0.25">
      <c r="A1932" s="10" t="str">
        <f>Revenue!A1933</f>
        <v>P0161</v>
      </c>
      <c r="B1932" s="10" t="str">
        <f>Revenue!B1933</f>
        <v>Dec</v>
      </c>
      <c r="C1932" s="11" t="str">
        <f t="shared" si="95"/>
        <v>P0161|Dec</v>
      </c>
      <c r="D1932" s="12">
        <f>Revenue!J1933</f>
        <v>2890.5328000000004</v>
      </c>
      <c r="E1932" s="13">
        <f>_xlfn.XLOOKUP($C1932,ExpensesTbl[Key],ExpensesTbl[Total Operating Expenses])</f>
        <v>689.39000000000021</v>
      </c>
      <c r="F1932" s="13">
        <f t="shared" si="96"/>
        <v>2201.1428000000001</v>
      </c>
      <c r="G1932" s="11" t="str">
        <f>_xlfn.XLOOKUP($A1932,PropertiesTbl[Property ID],PropertiesTbl[Property Name])</f>
        <v>Cinder Landing</v>
      </c>
    </row>
    <row r="1933" spans="1:7" x14ac:dyDescent="0.25">
      <c r="A1933" s="10" t="str">
        <f>Revenue!A1934</f>
        <v>P0161</v>
      </c>
      <c r="B1933" s="10" t="str">
        <f>Revenue!B1934</f>
        <v>Jan</v>
      </c>
      <c r="C1933" s="11" t="str">
        <f t="shared" si="95"/>
        <v>P0161|Jan</v>
      </c>
      <c r="D1933" s="12">
        <f>Revenue!J1934</f>
        <v>2165.77</v>
      </c>
      <c r="E1933" s="13">
        <f>_xlfn.XLOOKUP($C1933,ExpensesTbl[Key],ExpensesTbl[Total Operating Expenses])</f>
        <v>624.26000000000022</v>
      </c>
      <c r="F1933" s="13">
        <f t="shared" si="96"/>
        <v>1541.5099999999998</v>
      </c>
      <c r="G1933" s="11" t="str">
        <f>_xlfn.XLOOKUP($A1933,PropertiesTbl[Property ID],PropertiesTbl[Property Name])</f>
        <v>Cinder Landing</v>
      </c>
    </row>
    <row r="1934" spans="1:7" x14ac:dyDescent="0.25">
      <c r="A1934" s="10" t="str">
        <f>Revenue!A1935</f>
        <v>P0161</v>
      </c>
      <c r="B1934" s="10" t="str">
        <f>Revenue!B1935</f>
        <v>Feb</v>
      </c>
      <c r="C1934" s="11" t="str">
        <f t="shared" si="95"/>
        <v>P0161|Feb</v>
      </c>
      <c r="D1934" s="12">
        <f>Revenue!J1935</f>
        <v>1988.26</v>
      </c>
      <c r="E1934" s="13">
        <f>_xlfn.XLOOKUP($C1934,ExpensesTbl[Key],ExpensesTbl[Total Operating Expenses])</f>
        <v>747.4599999999997</v>
      </c>
      <c r="F1934" s="13">
        <f t="shared" si="96"/>
        <v>1240.8000000000002</v>
      </c>
      <c r="G1934" s="11" t="str">
        <f>_xlfn.XLOOKUP($A1934,PropertiesTbl[Property ID],PropertiesTbl[Property Name])</f>
        <v>Cinder Landing</v>
      </c>
    </row>
    <row r="1935" spans="1:7" x14ac:dyDescent="0.25">
      <c r="A1935" s="10" t="str">
        <f>Revenue!A1936</f>
        <v>P0161</v>
      </c>
      <c r="B1935" s="10" t="str">
        <f>Revenue!B1936</f>
        <v>Mar</v>
      </c>
      <c r="C1935" s="11" t="str">
        <f t="shared" si="95"/>
        <v>P0161|Mar</v>
      </c>
      <c r="D1935" s="12">
        <f>Revenue!J1936</f>
        <v>1622.4359999999999</v>
      </c>
      <c r="E1935" s="13">
        <f>_xlfn.XLOOKUP($C1935,ExpensesTbl[Key],ExpensesTbl[Total Operating Expenses])</f>
        <v>538.47000000000014</v>
      </c>
      <c r="F1935" s="13">
        <f t="shared" si="96"/>
        <v>1083.9659999999999</v>
      </c>
      <c r="G1935" s="11" t="str">
        <f>_xlfn.XLOOKUP($A1935,PropertiesTbl[Property ID],PropertiesTbl[Property Name])</f>
        <v>Cinder Landing</v>
      </c>
    </row>
    <row r="1936" spans="1:7" x14ac:dyDescent="0.25">
      <c r="A1936" s="10" t="str">
        <f>Revenue!A1937</f>
        <v>P0162</v>
      </c>
      <c r="B1936" s="10" t="str">
        <f>Revenue!B1937</f>
        <v>Apr</v>
      </c>
      <c r="C1936" s="11" t="str">
        <f t="shared" si="95"/>
        <v>P0162|Apr</v>
      </c>
      <c r="D1936" s="12">
        <f>Revenue!J1937</f>
        <v>1441.5784000000001</v>
      </c>
      <c r="E1936" s="13">
        <f>_xlfn.XLOOKUP($C1936,ExpensesTbl[Key],ExpensesTbl[Total Operating Expenses])</f>
        <v>771.23999999999978</v>
      </c>
      <c r="F1936" s="13">
        <f t="shared" si="96"/>
        <v>670.33840000000032</v>
      </c>
      <c r="G1936" s="11" t="str">
        <f>_xlfn.XLOOKUP($A1936,PropertiesTbl[Property ID],PropertiesTbl[Property Name])</f>
        <v>Ridge Landing</v>
      </c>
    </row>
    <row r="1937" spans="1:7" x14ac:dyDescent="0.25">
      <c r="A1937" s="10" t="str">
        <f>Revenue!A1938</f>
        <v>P0162</v>
      </c>
      <c r="B1937" s="10" t="str">
        <f>Revenue!B1938</f>
        <v>May</v>
      </c>
      <c r="C1937" s="11" t="str">
        <f t="shared" si="95"/>
        <v>P0162|May</v>
      </c>
      <c r="D1937" s="12">
        <f>Revenue!J1938</f>
        <v>1716.0496000000001</v>
      </c>
      <c r="E1937" s="13">
        <f>_xlfn.XLOOKUP($C1937,ExpensesTbl[Key],ExpensesTbl[Total Operating Expenses])</f>
        <v>1221.9600000000003</v>
      </c>
      <c r="F1937" s="13">
        <f t="shared" si="96"/>
        <v>494.08959999999979</v>
      </c>
      <c r="G1937" s="11" t="str">
        <f>_xlfn.XLOOKUP($A1937,PropertiesTbl[Property ID],PropertiesTbl[Property Name])</f>
        <v>Ridge Landing</v>
      </c>
    </row>
    <row r="1938" spans="1:7" x14ac:dyDescent="0.25">
      <c r="A1938" s="10" t="str">
        <f>Revenue!A1939</f>
        <v>P0162</v>
      </c>
      <c r="B1938" s="10" t="str">
        <f>Revenue!B1939</f>
        <v>Jun</v>
      </c>
      <c r="C1938" s="11" t="str">
        <f t="shared" si="95"/>
        <v>P0162|Jun</v>
      </c>
      <c r="D1938" s="12">
        <f>Revenue!J1939</f>
        <v>1886.8181</v>
      </c>
      <c r="E1938" s="13">
        <f>_xlfn.XLOOKUP($C1938,ExpensesTbl[Key],ExpensesTbl[Total Operating Expenses])</f>
        <v>1344.6000000000004</v>
      </c>
      <c r="F1938" s="13">
        <f t="shared" si="96"/>
        <v>542.21809999999959</v>
      </c>
      <c r="G1938" s="11" t="str">
        <f>_xlfn.XLOOKUP($A1938,PropertiesTbl[Property ID],PropertiesTbl[Property Name])</f>
        <v>Ridge Landing</v>
      </c>
    </row>
    <row r="1939" spans="1:7" x14ac:dyDescent="0.25">
      <c r="A1939" s="10" t="str">
        <f>Revenue!A1940</f>
        <v>P0162</v>
      </c>
      <c r="B1939" s="10" t="str">
        <f>Revenue!B1940</f>
        <v>Jul</v>
      </c>
      <c r="C1939" s="11" t="str">
        <f t="shared" si="95"/>
        <v>P0162|Jul</v>
      </c>
      <c r="D1939" s="12">
        <f>Revenue!J1940</f>
        <v>2827.8069999999998</v>
      </c>
      <c r="E1939" s="13">
        <f>_xlfn.XLOOKUP($C1939,ExpensesTbl[Key],ExpensesTbl[Total Operating Expenses])</f>
        <v>2593.36</v>
      </c>
      <c r="F1939" s="13">
        <f t="shared" si="96"/>
        <v>234.44699999999966</v>
      </c>
      <c r="G1939" s="11" t="str">
        <f>_xlfn.XLOOKUP($A1939,PropertiesTbl[Property ID],PropertiesTbl[Property Name])</f>
        <v>Ridge Landing</v>
      </c>
    </row>
    <row r="1940" spans="1:7" x14ac:dyDescent="0.25">
      <c r="A1940" s="10" t="str">
        <f>Revenue!A1941</f>
        <v>P0162</v>
      </c>
      <c r="B1940" s="10" t="str">
        <f>Revenue!B1941</f>
        <v>Aug</v>
      </c>
      <c r="C1940" s="11" t="str">
        <f t="shared" si="95"/>
        <v>P0162|Aug</v>
      </c>
      <c r="D1940" s="12">
        <f>Revenue!J1941</f>
        <v>2721.3980000000001</v>
      </c>
      <c r="E1940" s="13">
        <f>_xlfn.XLOOKUP($C1940,ExpensesTbl[Key],ExpensesTbl[Total Operating Expenses])</f>
        <v>2470.5400000000004</v>
      </c>
      <c r="F1940" s="13">
        <f t="shared" si="96"/>
        <v>250.85799999999972</v>
      </c>
      <c r="G1940" s="11" t="str">
        <f>_xlfn.XLOOKUP($A1940,PropertiesTbl[Property ID],PropertiesTbl[Property Name])</f>
        <v>Ridge Landing</v>
      </c>
    </row>
    <row r="1941" spans="1:7" x14ac:dyDescent="0.25">
      <c r="A1941" s="10" t="str">
        <f>Revenue!A1942</f>
        <v>P0162</v>
      </c>
      <c r="B1941" s="10" t="str">
        <f>Revenue!B1942</f>
        <v>Sep</v>
      </c>
      <c r="C1941" s="11" t="str">
        <f t="shared" si="95"/>
        <v>P0162|Sep</v>
      </c>
      <c r="D1941" s="12">
        <f>Revenue!J1942</f>
        <v>1780.6904</v>
      </c>
      <c r="E1941" s="13">
        <f>_xlfn.XLOOKUP($C1941,ExpensesTbl[Key],ExpensesTbl[Total Operating Expenses])</f>
        <v>1048.3900000000003</v>
      </c>
      <c r="F1941" s="13">
        <f t="shared" si="96"/>
        <v>732.30039999999963</v>
      </c>
      <c r="G1941" s="11" t="str">
        <f>_xlfn.XLOOKUP($A1941,PropertiesTbl[Property ID],PropertiesTbl[Property Name])</f>
        <v>Ridge Landing</v>
      </c>
    </row>
    <row r="1942" spans="1:7" x14ac:dyDescent="0.25">
      <c r="A1942" s="10" t="str">
        <f>Revenue!A1943</f>
        <v>P0162</v>
      </c>
      <c r="B1942" s="10" t="str">
        <f>Revenue!B1943</f>
        <v>Oct</v>
      </c>
      <c r="C1942" s="11" t="str">
        <f t="shared" si="95"/>
        <v>P0162|Oct</v>
      </c>
      <c r="D1942" s="12">
        <f>Revenue!J1943</f>
        <v>1378.6060000000002</v>
      </c>
      <c r="E1942" s="13">
        <f>_xlfn.XLOOKUP($C1942,ExpensesTbl[Key],ExpensesTbl[Total Operating Expenses])</f>
        <v>932.45000000000016</v>
      </c>
      <c r="F1942" s="13">
        <f t="shared" si="96"/>
        <v>446.15600000000006</v>
      </c>
      <c r="G1942" s="11" t="str">
        <f>_xlfn.XLOOKUP($A1942,PropertiesTbl[Property ID],PropertiesTbl[Property Name])</f>
        <v>Ridge Landing</v>
      </c>
    </row>
    <row r="1943" spans="1:7" x14ac:dyDescent="0.25">
      <c r="A1943" s="10" t="str">
        <f>Revenue!A1944</f>
        <v>P0162</v>
      </c>
      <c r="B1943" s="10" t="str">
        <f>Revenue!B1944</f>
        <v>Nov</v>
      </c>
      <c r="C1943" s="11" t="str">
        <f t="shared" si="95"/>
        <v>P0162|Nov</v>
      </c>
      <c r="D1943" s="12">
        <f>Revenue!J1944</f>
        <v>1529.8096</v>
      </c>
      <c r="E1943" s="13">
        <f>_xlfn.XLOOKUP($C1943,ExpensesTbl[Key],ExpensesTbl[Total Operating Expenses])</f>
        <v>855.0899999999998</v>
      </c>
      <c r="F1943" s="13">
        <f t="shared" si="96"/>
        <v>674.71960000000024</v>
      </c>
      <c r="G1943" s="11" t="str">
        <f>_xlfn.XLOOKUP($A1943,PropertiesTbl[Property ID],PropertiesTbl[Property Name])</f>
        <v>Ridge Landing</v>
      </c>
    </row>
    <row r="1944" spans="1:7" x14ac:dyDescent="0.25">
      <c r="A1944" s="10" t="str">
        <f>Revenue!A1945</f>
        <v>P0162</v>
      </c>
      <c r="B1944" s="10" t="str">
        <f>Revenue!B1945</f>
        <v>Dec</v>
      </c>
      <c r="C1944" s="11" t="str">
        <f t="shared" si="95"/>
        <v>P0162|Dec</v>
      </c>
      <c r="D1944" s="12">
        <f>Revenue!J1945</f>
        <v>6260.1179999999995</v>
      </c>
      <c r="E1944" s="13">
        <f>_xlfn.XLOOKUP($C1944,ExpensesTbl[Key],ExpensesTbl[Total Operating Expenses])</f>
        <v>1468.3999999999999</v>
      </c>
      <c r="F1944" s="13">
        <f t="shared" si="96"/>
        <v>4791.7179999999998</v>
      </c>
      <c r="G1944" s="11" t="str">
        <f>_xlfn.XLOOKUP($A1944,PropertiesTbl[Property ID],PropertiesTbl[Property Name])</f>
        <v>Ridge Landing</v>
      </c>
    </row>
    <row r="1945" spans="1:7" x14ac:dyDescent="0.25">
      <c r="A1945" s="10" t="str">
        <f>Revenue!A1946</f>
        <v>P0162</v>
      </c>
      <c r="B1945" s="10" t="str">
        <f>Revenue!B1946</f>
        <v>Jan</v>
      </c>
      <c r="C1945" s="11" t="str">
        <f t="shared" si="95"/>
        <v>P0162|Jan</v>
      </c>
      <c r="D1945" s="12">
        <f>Revenue!J1946</f>
        <v>5667.6420000000007</v>
      </c>
      <c r="E1945" s="13">
        <f>_xlfn.XLOOKUP($C1945,ExpensesTbl[Key],ExpensesTbl[Total Operating Expenses])</f>
        <v>1437.5199999999959</v>
      </c>
      <c r="F1945" s="13">
        <f t="shared" si="96"/>
        <v>4230.1220000000048</v>
      </c>
      <c r="G1945" s="11" t="str">
        <f>_xlfn.XLOOKUP($A1945,PropertiesTbl[Property ID],PropertiesTbl[Property Name])</f>
        <v>Ridge Landing</v>
      </c>
    </row>
    <row r="1946" spans="1:7" x14ac:dyDescent="0.25">
      <c r="A1946" s="10" t="str">
        <f>Revenue!A1947</f>
        <v>P0162</v>
      </c>
      <c r="B1946" s="10" t="str">
        <f>Revenue!B1947</f>
        <v>Feb</v>
      </c>
      <c r="C1946" s="11" t="str">
        <f t="shared" si="95"/>
        <v>P0162|Feb</v>
      </c>
      <c r="D1946" s="12">
        <f>Revenue!J1947</f>
        <v>5317.3152</v>
      </c>
      <c r="E1946" s="13">
        <f>_xlfn.XLOOKUP($C1946,ExpensesTbl[Key],ExpensesTbl[Total Operating Expenses])</f>
        <v>1316.5300000000002</v>
      </c>
      <c r="F1946" s="13">
        <f t="shared" si="96"/>
        <v>4000.7851999999998</v>
      </c>
      <c r="G1946" s="11" t="str">
        <f>_xlfn.XLOOKUP($A1946,PropertiesTbl[Property ID],PropertiesTbl[Property Name])</f>
        <v>Ridge Landing</v>
      </c>
    </row>
    <row r="1947" spans="1:7" x14ac:dyDescent="0.25">
      <c r="A1947" s="10" t="str">
        <f>Revenue!A1948</f>
        <v>P0162</v>
      </c>
      <c r="B1947" s="10" t="str">
        <f>Revenue!B1948</f>
        <v>Mar</v>
      </c>
      <c r="C1947" s="11" t="str">
        <f t="shared" si="95"/>
        <v>P0162|Mar</v>
      </c>
      <c r="D1947" s="12">
        <f>Revenue!J1948</f>
        <v>4070.2137000000002</v>
      </c>
      <c r="E1947" s="13">
        <f>_xlfn.XLOOKUP($C1947,ExpensesTbl[Key],ExpensesTbl[Total Operating Expenses])</f>
        <v>1163.53</v>
      </c>
      <c r="F1947" s="13">
        <f t="shared" si="96"/>
        <v>2906.6837000000005</v>
      </c>
      <c r="G1947" s="11" t="str">
        <f>_xlfn.XLOOKUP($A1947,PropertiesTbl[Property ID],PropertiesTbl[Property Name])</f>
        <v>Ridge Landing</v>
      </c>
    </row>
    <row r="1948" spans="1:7" x14ac:dyDescent="0.25">
      <c r="A1948" s="10" t="str">
        <f>Revenue!A1949</f>
        <v>P0163</v>
      </c>
      <c r="B1948" s="10" t="str">
        <f>Revenue!B1949</f>
        <v>Apr</v>
      </c>
      <c r="C1948" s="11" t="str">
        <f t="shared" si="95"/>
        <v>P0163|Apr</v>
      </c>
      <c r="D1948" s="12">
        <f>Revenue!J1949</f>
        <v>1533.1019999999999</v>
      </c>
      <c r="E1948" s="13">
        <f>_xlfn.XLOOKUP($C1948,ExpensesTbl[Key],ExpensesTbl[Total Operating Expenses])</f>
        <v>935.4499999999997</v>
      </c>
      <c r="F1948" s="13">
        <f t="shared" si="96"/>
        <v>597.65200000000016</v>
      </c>
      <c r="G1948" s="11" t="str">
        <f>_xlfn.XLOOKUP($A1948,PropertiesTbl[Property ID],PropertiesTbl[Property Name])</f>
        <v>Timber Landing</v>
      </c>
    </row>
    <row r="1949" spans="1:7" x14ac:dyDescent="0.25">
      <c r="A1949" s="10" t="str">
        <f>Revenue!A1950</f>
        <v>P0163</v>
      </c>
      <c r="B1949" s="10" t="str">
        <f>Revenue!B1950</f>
        <v>May</v>
      </c>
      <c r="C1949" s="11" t="str">
        <f t="shared" si="95"/>
        <v>P0163|May</v>
      </c>
      <c r="D1949" s="12">
        <f>Revenue!J1950</f>
        <v>2020.9344000000001</v>
      </c>
      <c r="E1949" s="13">
        <f>_xlfn.XLOOKUP($C1949,ExpensesTbl[Key],ExpensesTbl[Total Operating Expenses])</f>
        <v>1479.4500000000003</v>
      </c>
      <c r="F1949" s="13">
        <f t="shared" si="96"/>
        <v>541.48439999999982</v>
      </c>
      <c r="G1949" s="11" t="str">
        <f>_xlfn.XLOOKUP($A1949,PropertiesTbl[Property ID],PropertiesTbl[Property Name])</f>
        <v>Timber Landing</v>
      </c>
    </row>
    <row r="1950" spans="1:7" x14ac:dyDescent="0.25">
      <c r="A1950" s="10" t="str">
        <f>Revenue!A1951</f>
        <v>P0163</v>
      </c>
      <c r="B1950" s="10" t="str">
        <f>Revenue!B1951</f>
        <v>Jun</v>
      </c>
      <c r="C1950" s="11" t="str">
        <f t="shared" si="95"/>
        <v>P0163|Jun</v>
      </c>
      <c r="D1950" s="12">
        <f>Revenue!J1951</f>
        <v>1957.4382000000001</v>
      </c>
      <c r="E1950" s="13">
        <f>_xlfn.XLOOKUP($C1950,ExpensesTbl[Key],ExpensesTbl[Total Operating Expenses])</f>
        <v>1662.4900000000002</v>
      </c>
      <c r="F1950" s="13">
        <f t="shared" si="96"/>
        <v>294.94819999999982</v>
      </c>
      <c r="G1950" s="11" t="str">
        <f>_xlfn.XLOOKUP($A1950,PropertiesTbl[Property ID],PropertiesTbl[Property Name])</f>
        <v>Timber Landing</v>
      </c>
    </row>
    <row r="1951" spans="1:7" x14ac:dyDescent="0.25">
      <c r="A1951" s="10" t="str">
        <f>Revenue!A1952</f>
        <v>P0163</v>
      </c>
      <c r="B1951" s="10" t="str">
        <f>Revenue!B1952</f>
        <v>Jul</v>
      </c>
      <c r="C1951" s="11" t="str">
        <f t="shared" si="95"/>
        <v>P0163|Jul</v>
      </c>
      <c r="D1951" s="12">
        <f>Revenue!J1952</f>
        <v>3093.8805000000002</v>
      </c>
      <c r="E1951" s="13">
        <f>_xlfn.XLOOKUP($C1951,ExpensesTbl[Key],ExpensesTbl[Total Operating Expenses])</f>
        <v>3042.2099999999996</v>
      </c>
      <c r="F1951" s="13">
        <f t="shared" si="96"/>
        <v>51.670500000000629</v>
      </c>
      <c r="G1951" s="11" t="str">
        <f>_xlfn.XLOOKUP($A1951,PropertiesTbl[Property ID],PropertiesTbl[Property Name])</f>
        <v>Timber Landing</v>
      </c>
    </row>
    <row r="1952" spans="1:7" x14ac:dyDescent="0.25">
      <c r="A1952" s="10" t="str">
        <f>Revenue!A1953</f>
        <v>P0163</v>
      </c>
      <c r="B1952" s="10" t="str">
        <f>Revenue!B1953</f>
        <v>Aug</v>
      </c>
      <c r="C1952" s="11" t="str">
        <f t="shared" si="95"/>
        <v>P0163|Aug</v>
      </c>
      <c r="D1952" s="12">
        <f>Revenue!J1953</f>
        <v>3290.5673999999999</v>
      </c>
      <c r="E1952" s="13">
        <f>_xlfn.XLOOKUP($C1952,ExpensesTbl[Key],ExpensesTbl[Total Operating Expenses])</f>
        <v>2885.4299999999994</v>
      </c>
      <c r="F1952" s="13">
        <f t="shared" si="96"/>
        <v>405.13740000000053</v>
      </c>
      <c r="G1952" s="11" t="str">
        <f>_xlfn.XLOOKUP($A1952,PropertiesTbl[Property ID],PropertiesTbl[Property Name])</f>
        <v>Timber Landing</v>
      </c>
    </row>
    <row r="1953" spans="1:7" x14ac:dyDescent="0.25">
      <c r="A1953" s="10" t="str">
        <f>Revenue!A1954</f>
        <v>P0163</v>
      </c>
      <c r="B1953" s="10" t="str">
        <f>Revenue!B1954</f>
        <v>Sep</v>
      </c>
      <c r="C1953" s="11" t="str">
        <f t="shared" si="95"/>
        <v>P0163|Sep</v>
      </c>
      <c r="D1953" s="12">
        <f>Revenue!J1954</f>
        <v>1940.3856000000001</v>
      </c>
      <c r="E1953" s="13">
        <f>_xlfn.XLOOKUP($C1953,ExpensesTbl[Key],ExpensesTbl[Total Operating Expenses])</f>
        <v>1260.8200000000004</v>
      </c>
      <c r="F1953" s="13">
        <f t="shared" si="96"/>
        <v>679.56559999999968</v>
      </c>
      <c r="G1953" s="11" t="str">
        <f>_xlfn.XLOOKUP($A1953,PropertiesTbl[Property ID],PropertiesTbl[Property Name])</f>
        <v>Timber Landing</v>
      </c>
    </row>
    <row r="1954" spans="1:7" x14ac:dyDescent="0.25">
      <c r="A1954" s="10" t="str">
        <f>Revenue!A1955</f>
        <v>P0163</v>
      </c>
      <c r="B1954" s="10" t="str">
        <f>Revenue!B1955</f>
        <v>Oct</v>
      </c>
      <c r="C1954" s="11" t="str">
        <f t="shared" si="95"/>
        <v>P0163|Oct</v>
      </c>
      <c r="D1954" s="12">
        <f>Revenue!J1955</f>
        <v>1639.6565000000001</v>
      </c>
      <c r="E1954" s="13">
        <f>_xlfn.XLOOKUP($C1954,ExpensesTbl[Key],ExpensesTbl[Total Operating Expenses])</f>
        <v>1111.8899999999999</v>
      </c>
      <c r="F1954" s="13">
        <f t="shared" si="96"/>
        <v>527.76650000000018</v>
      </c>
      <c r="G1954" s="11" t="str">
        <f>_xlfn.XLOOKUP($A1954,PropertiesTbl[Property ID],PropertiesTbl[Property Name])</f>
        <v>Timber Landing</v>
      </c>
    </row>
    <row r="1955" spans="1:7" x14ac:dyDescent="0.25">
      <c r="A1955" s="10" t="str">
        <f>Revenue!A1956</f>
        <v>P0163</v>
      </c>
      <c r="B1955" s="10" t="str">
        <f>Revenue!B1956</f>
        <v>Nov</v>
      </c>
      <c r="C1955" s="11" t="str">
        <f t="shared" si="95"/>
        <v>P0163|Nov</v>
      </c>
      <c r="D1955" s="12">
        <f>Revenue!J1956</f>
        <v>2081.1713999999997</v>
      </c>
      <c r="E1955" s="13">
        <f>_xlfn.XLOOKUP($C1955,ExpensesTbl[Key],ExpensesTbl[Total Operating Expenses])</f>
        <v>1005.0999999999997</v>
      </c>
      <c r="F1955" s="13">
        <f t="shared" si="96"/>
        <v>1076.0714</v>
      </c>
      <c r="G1955" s="11" t="str">
        <f>_xlfn.XLOOKUP($A1955,PropertiesTbl[Property ID],PropertiesTbl[Property Name])</f>
        <v>Timber Landing</v>
      </c>
    </row>
    <row r="1956" spans="1:7" x14ac:dyDescent="0.25">
      <c r="A1956" s="10" t="str">
        <f>Revenue!A1957</f>
        <v>P0163</v>
      </c>
      <c r="B1956" s="10" t="str">
        <f>Revenue!B1957</f>
        <v>Dec</v>
      </c>
      <c r="C1956" s="11" t="str">
        <f t="shared" si="95"/>
        <v>P0163|Dec</v>
      </c>
      <c r="D1956" s="12">
        <f>Revenue!J1957</f>
        <v>6137.4168000000009</v>
      </c>
      <c r="E1956" s="13">
        <f>_xlfn.XLOOKUP($C1956,ExpensesTbl[Key],ExpensesTbl[Total Operating Expenses])</f>
        <v>1563.5400000000002</v>
      </c>
      <c r="F1956" s="13">
        <f t="shared" si="96"/>
        <v>4573.8768000000009</v>
      </c>
      <c r="G1956" s="11" t="str">
        <f>_xlfn.XLOOKUP($A1956,PropertiesTbl[Property ID],PropertiesTbl[Property Name])</f>
        <v>Timber Landing</v>
      </c>
    </row>
    <row r="1957" spans="1:7" x14ac:dyDescent="0.25">
      <c r="A1957" s="10" t="str">
        <f>Revenue!A1958</f>
        <v>P0163</v>
      </c>
      <c r="B1957" s="10" t="str">
        <f>Revenue!B1958</f>
        <v>Jan</v>
      </c>
      <c r="C1957" s="11" t="str">
        <f t="shared" si="95"/>
        <v>P0163|Jan</v>
      </c>
      <c r="D1957" s="12">
        <f>Revenue!J1958</f>
        <v>4994.8258999999998</v>
      </c>
      <c r="E1957" s="13">
        <f>_xlfn.XLOOKUP($C1957,ExpensesTbl[Key],ExpensesTbl[Total Operating Expenses])</f>
        <v>1421.1099999999994</v>
      </c>
      <c r="F1957" s="13">
        <f t="shared" si="96"/>
        <v>3573.7159000000001</v>
      </c>
      <c r="G1957" s="11" t="str">
        <f>_xlfn.XLOOKUP($A1957,PropertiesTbl[Property ID],PropertiesTbl[Property Name])</f>
        <v>Timber Landing</v>
      </c>
    </row>
    <row r="1958" spans="1:7" x14ac:dyDescent="0.25">
      <c r="A1958" s="10" t="str">
        <f>Revenue!A1959</f>
        <v>P0163</v>
      </c>
      <c r="B1958" s="10" t="str">
        <f>Revenue!B1959</f>
        <v>Feb</v>
      </c>
      <c r="C1958" s="11" t="str">
        <f t="shared" si="95"/>
        <v>P0163|Feb</v>
      </c>
      <c r="D1958" s="12">
        <f>Revenue!J1959</f>
        <v>5138.4441000000006</v>
      </c>
      <c r="E1958" s="13">
        <f>_xlfn.XLOOKUP($C1958,ExpensesTbl[Key],ExpensesTbl[Total Operating Expenses])</f>
        <v>1438.0500000000002</v>
      </c>
      <c r="F1958" s="13">
        <f t="shared" si="96"/>
        <v>3700.3941000000004</v>
      </c>
      <c r="G1958" s="11" t="str">
        <f>_xlfn.XLOOKUP($A1958,PropertiesTbl[Property ID],PropertiesTbl[Property Name])</f>
        <v>Timber Landing</v>
      </c>
    </row>
    <row r="1959" spans="1:7" x14ac:dyDescent="0.25">
      <c r="A1959" s="10" t="str">
        <f>Revenue!A1960</f>
        <v>P0163</v>
      </c>
      <c r="B1959" s="10" t="str">
        <f>Revenue!B1960</f>
        <v>Mar</v>
      </c>
      <c r="C1959" s="11" t="str">
        <f t="shared" si="95"/>
        <v>P0163|Mar</v>
      </c>
      <c r="D1959" s="12">
        <f>Revenue!J1960</f>
        <v>3452.0711999999999</v>
      </c>
      <c r="E1959" s="13">
        <f>_xlfn.XLOOKUP($C1959,ExpensesTbl[Key],ExpensesTbl[Total Operating Expenses])</f>
        <v>1235.3899999999999</v>
      </c>
      <c r="F1959" s="13">
        <f t="shared" si="96"/>
        <v>2216.6812</v>
      </c>
      <c r="G1959" s="11" t="str">
        <f>_xlfn.XLOOKUP($A1959,PropertiesTbl[Property ID],PropertiesTbl[Property Name])</f>
        <v>Timber Landing</v>
      </c>
    </row>
    <row r="1960" spans="1:7" x14ac:dyDescent="0.25">
      <c r="A1960" s="10" t="str">
        <f>Revenue!A1961</f>
        <v>P0164</v>
      </c>
      <c r="B1960" s="10" t="str">
        <f>Revenue!B1961</f>
        <v>Apr</v>
      </c>
      <c r="C1960" s="11" t="str">
        <f t="shared" si="95"/>
        <v>P0164|Apr</v>
      </c>
      <c r="D1960" s="12">
        <f>Revenue!J1961</f>
        <v>1329.4997999999998</v>
      </c>
      <c r="E1960" s="13">
        <f>_xlfn.XLOOKUP($C1960,ExpensesTbl[Key],ExpensesTbl[Total Operating Expenses])</f>
        <v>644.08999999999958</v>
      </c>
      <c r="F1960" s="13">
        <f t="shared" si="96"/>
        <v>685.40980000000025</v>
      </c>
      <c r="G1960" s="11" t="str">
        <f>_xlfn.XLOOKUP($A1960,PropertiesTbl[Property ID],PropertiesTbl[Property Name])</f>
        <v>Juniper Manor</v>
      </c>
    </row>
    <row r="1961" spans="1:7" x14ac:dyDescent="0.25">
      <c r="A1961" s="10" t="str">
        <f>Revenue!A1962</f>
        <v>P0164</v>
      </c>
      <c r="B1961" s="10" t="str">
        <f>Revenue!B1962</f>
        <v>May</v>
      </c>
      <c r="C1961" s="11" t="str">
        <f t="shared" si="95"/>
        <v>P0164|May</v>
      </c>
      <c r="D1961" s="12">
        <f>Revenue!J1962</f>
        <v>1534.3832</v>
      </c>
      <c r="E1961" s="13">
        <f>_xlfn.XLOOKUP($C1961,ExpensesTbl[Key],ExpensesTbl[Total Operating Expenses])</f>
        <v>949.96000000000015</v>
      </c>
      <c r="F1961" s="13">
        <f t="shared" si="96"/>
        <v>584.42319999999984</v>
      </c>
      <c r="G1961" s="11" t="str">
        <f>_xlfn.XLOOKUP($A1961,PropertiesTbl[Property ID],PropertiesTbl[Property Name])</f>
        <v>Juniper Manor</v>
      </c>
    </row>
    <row r="1962" spans="1:7" x14ac:dyDescent="0.25">
      <c r="A1962" s="10" t="str">
        <f>Revenue!A1963</f>
        <v>P0164</v>
      </c>
      <c r="B1962" s="10" t="str">
        <f>Revenue!B1963</f>
        <v>Jun</v>
      </c>
      <c r="C1962" s="11" t="str">
        <f t="shared" si="95"/>
        <v>P0164|Jun</v>
      </c>
      <c r="D1962" s="12">
        <f>Revenue!J1963</f>
        <v>1757.2989000000002</v>
      </c>
      <c r="E1962" s="13">
        <f>_xlfn.XLOOKUP($C1962,ExpensesTbl[Key],ExpensesTbl[Total Operating Expenses])</f>
        <v>1062.4700000000003</v>
      </c>
      <c r="F1962" s="13">
        <f t="shared" si="96"/>
        <v>694.82889999999998</v>
      </c>
      <c r="G1962" s="11" t="str">
        <f>_xlfn.XLOOKUP($A1962,PropertiesTbl[Property ID],PropertiesTbl[Property Name])</f>
        <v>Juniper Manor</v>
      </c>
    </row>
    <row r="1963" spans="1:7" x14ac:dyDescent="0.25">
      <c r="A1963" s="10" t="str">
        <f>Revenue!A1964</f>
        <v>P0164</v>
      </c>
      <c r="B1963" s="10" t="str">
        <f>Revenue!B1964</f>
        <v>Jul</v>
      </c>
      <c r="C1963" s="11" t="str">
        <f t="shared" si="95"/>
        <v>P0164|Jul</v>
      </c>
      <c r="D1963" s="12">
        <f>Revenue!J1964</f>
        <v>2730.5088000000001</v>
      </c>
      <c r="E1963" s="13">
        <f>_xlfn.XLOOKUP($C1963,ExpensesTbl[Key],ExpensesTbl[Total Operating Expenses])</f>
        <v>2023.4999999999998</v>
      </c>
      <c r="F1963" s="13">
        <f t="shared" si="96"/>
        <v>707.00880000000029</v>
      </c>
      <c r="G1963" s="11" t="str">
        <f>_xlfn.XLOOKUP($A1963,PropertiesTbl[Property ID],PropertiesTbl[Property Name])</f>
        <v>Juniper Manor</v>
      </c>
    </row>
    <row r="1964" spans="1:7" x14ac:dyDescent="0.25">
      <c r="A1964" s="10" t="str">
        <f>Revenue!A1965</f>
        <v>P0164</v>
      </c>
      <c r="B1964" s="10" t="str">
        <f>Revenue!B1965</f>
        <v>Aug</v>
      </c>
      <c r="C1964" s="11" t="str">
        <f t="shared" si="95"/>
        <v>P0164|Aug</v>
      </c>
      <c r="D1964" s="12">
        <f>Revenue!J1965</f>
        <v>2505.2554</v>
      </c>
      <c r="E1964" s="13">
        <f>_xlfn.XLOOKUP($C1964,ExpensesTbl[Key],ExpensesTbl[Total Operating Expenses])</f>
        <v>1931.1399999999999</v>
      </c>
      <c r="F1964" s="13">
        <f t="shared" si="96"/>
        <v>574.11540000000014</v>
      </c>
      <c r="G1964" s="11" t="str">
        <f>_xlfn.XLOOKUP($A1964,PropertiesTbl[Property ID],PropertiesTbl[Property Name])</f>
        <v>Juniper Manor</v>
      </c>
    </row>
    <row r="1965" spans="1:7" x14ac:dyDescent="0.25">
      <c r="A1965" s="10" t="str">
        <f>Revenue!A1966</f>
        <v>P0164</v>
      </c>
      <c r="B1965" s="10" t="str">
        <f>Revenue!B1966</f>
        <v>Sep</v>
      </c>
      <c r="C1965" s="11" t="str">
        <f t="shared" si="95"/>
        <v>P0164|Sep</v>
      </c>
      <c r="D1965" s="12">
        <f>Revenue!J1966</f>
        <v>1708.5952</v>
      </c>
      <c r="E1965" s="13">
        <f>_xlfn.XLOOKUP($C1965,ExpensesTbl[Key],ExpensesTbl[Total Operating Expenses])</f>
        <v>821.43000000000029</v>
      </c>
      <c r="F1965" s="13">
        <f t="shared" si="96"/>
        <v>887.16519999999969</v>
      </c>
      <c r="G1965" s="11" t="str">
        <f>_xlfn.XLOOKUP($A1965,PropertiesTbl[Property ID],PropertiesTbl[Property Name])</f>
        <v>Juniper Manor</v>
      </c>
    </row>
    <row r="1966" spans="1:7" x14ac:dyDescent="0.25">
      <c r="A1966" s="10" t="str">
        <f>Revenue!A1967</f>
        <v>P0164</v>
      </c>
      <c r="B1966" s="10" t="str">
        <f>Revenue!B1967</f>
        <v>Oct</v>
      </c>
      <c r="C1966" s="11" t="str">
        <f t="shared" si="95"/>
        <v>P0164|Oct</v>
      </c>
      <c r="D1966" s="12">
        <f>Revenue!J1967</f>
        <v>1415.5291</v>
      </c>
      <c r="E1966" s="13">
        <f>_xlfn.XLOOKUP($C1966,ExpensesTbl[Key],ExpensesTbl[Total Operating Expenses])</f>
        <v>774.49000000000024</v>
      </c>
      <c r="F1966" s="13">
        <f t="shared" si="96"/>
        <v>641.03909999999973</v>
      </c>
      <c r="G1966" s="11" t="str">
        <f>_xlfn.XLOOKUP($A1966,PropertiesTbl[Property ID],PropertiesTbl[Property Name])</f>
        <v>Juniper Manor</v>
      </c>
    </row>
    <row r="1967" spans="1:7" x14ac:dyDescent="0.25">
      <c r="A1967" s="10" t="str">
        <f>Revenue!A1968</f>
        <v>P0164</v>
      </c>
      <c r="B1967" s="10" t="str">
        <f>Revenue!B1968</f>
        <v>Nov</v>
      </c>
      <c r="C1967" s="11" t="str">
        <f t="shared" si="95"/>
        <v>P0164|Nov</v>
      </c>
      <c r="D1967" s="12">
        <f>Revenue!J1968</f>
        <v>1773.4680000000001</v>
      </c>
      <c r="E1967" s="13">
        <f>_xlfn.XLOOKUP($C1967,ExpensesTbl[Key],ExpensesTbl[Total Operating Expenses])</f>
        <v>808.8100000000004</v>
      </c>
      <c r="F1967" s="13">
        <f t="shared" si="96"/>
        <v>964.65799999999967</v>
      </c>
      <c r="G1967" s="11" t="str">
        <f>_xlfn.XLOOKUP($A1967,PropertiesTbl[Property ID],PropertiesTbl[Property Name])</f>
        <v>Juniper Manor</v>
      </c>
    </row>
    <row r="1968" spans="1:7" x14ac:dyDescent="0.25">
      <c r="A1968" s="10" t="str">
        <f>Revenue!A1969</f>
        <v>P0164</v>
      </c>
      <c r="B1968" s="10" t="str">
        <f>Revenue!B1969</f>
        <v>Dec</v>
      </c>
      <c r="C1968" s="11" t="str">
        <f t="shared" si="95"/>
        <v>P0164|Dec</v>
      </c>
      <c r="D1968" s="12">
        <f>Revenue!J1969</f>
        <v>5365.3950000000004</v>
      </c>
      <c r="E1968" s="13">
        <f>_xlfn.XLOOKUP($C1968,ExpensesTbl[Key],ExpensesTbl[Total Operating Expenses])</f>
        <v>1344.8100000000004</v>
      </c>
      <c r="F1968" s="13">
        <f t="shared" si="96"/>
        <v>4020.585</v>
      </c>
      <c r="G1968" s="11" t="str">
        <f>_xlfn.XLOOKUP($A1968,PropertiesTbl[Property ID],PropertiesTbl[Property Name])</f>
        <v>Juniper Manor</v>
      </c>
    </row>
    <row r="1969" spans="1:7" x14ac:dyDescent="0.25">
      <c r="A1969" s="10" t="str">
        <f>Revenue!A1970</f>
        <v>P0164</v>
      </c>
      <c r="B1969" s="10" t="str">
        <f>Revenue!B1970</f>
        <v>Jan</v>
      </c>
      <c r="C1969" s="11" t="str">
        <f t="shared" si="95"/>
        <v>P0164|Jan</v>
      </c>
      <c r="D1969" s="12">
        <f>Revenue!J1970</f>
        <v>4921.0380000000005</v>
      </c>
      <c r="E1969" s="13">
        <f>_xlfn.XLOOKUP($C1969,ExpensesTbl[Key],ExpensesTbl[Total Operating Expenses])</f>
        <v>1193.7799999999997</v>
      </c>
      <c r="F1969" s="13">
        <f t="shared" si="96"/>
        <v>3727.2580000000007</v>
      </c>
      <c r="G1969" s="11" t="str">
        <f>_xlfn.XLOOKUP($A1969,PropertiesTbl[Property ID],PropertiesTbl[Property Name])</f>
        <v>Juniper Manor</v>
      </c>
    </row>
    <row r="1970" spans="1:7" x14ac:dyDescent="0.25">
      <c r="A1970" s="10" t="str">
        <f>Revenue!A1971</f>
        <v>P0164</v>
      </c>
      <c r="B1970" s="10" t="str">
        <f>Revenue!B1971</f>
        <v>Feb</v>
      </c>
      <c r="C1970" s="11" t="str">
        <f t="shared" si="95"/>
        <v>P0164|Feb</v>
      </c>
      <c r="D1970" s="12">
        <f>Revenue!J1971</f>
        <v>4099.2160000000003</v>
      </c>
      <c r="E1970" s="13">
        <f>_xlfn.XLOOKUP($C1970,ExpensesTbl[Key],ExpensesTbl[Total Operating Expenses])</f>
        <v>1062.4100000000003</v>
      </c>
      <c r="F1970" s="13">
        <f t="shared" si="96"/>
        <v>3036.806</v>
      </c>
      <c r="G1970" s="11" t="str">
        <f>_xlfn.XLOOKUP($A1970,PropertiesTbl[Property ID],PropertiesTbl[Property Name])</f>
        <v>Juniper Manor</v>
      </c>
    </row>
    <row r="1971" spans="1:7" x14ac:dyDescent="0.25">
      <c r="A1971" s="10" t="str">
        <f>Revenue!A1972</f>
        <v>P0164</v>
      </c>
      <c r="B1971" s="10" t="str">
        <f>Revenue!B1972</f>
        <v>Mar</v>
      </c>
      <c r="C1971" s="11" t="str">
        <f t="shared" si="95"/>
        <v>P0164|Mar</v>
      </c>
      <c r="D1971" s="12">
        <f>Revenue!J1972</f>
        <v>3694.4349999999999</v>
      </c>
      <c r="E1971" s="13">
        <f>_xlfn.XLOOKUP($C1971,ExpensesTbl[Key],ExpensesTbl[Total Operating Expenses])</f>
        <v>1079.0299999999997</v>
      </c>
      <c r="F1971" s="13">
        <f t="shared" si="96"/>
        <v>2615.4050000000002</v>
      </c>
      <c r="G1971" s="11" t="str">
        <f>_xlfn.XLOOKUP($A1971,PropertiesTbl[Property ID],PropertiesTbl[Property Name])</f>
        <v>Juniper Manor</v>
      </c>
    </row>
    <row r="1972" spans="1:7" x14ac:dyDescent="0.25">
      <c r="A1972" s="10" t="str">
        <f>Revenue!A1973</f>
        <v>P0165</v>
      </c>
      <c r="B1972" s="10" t="str">
        <f>Revenue!B1973</f>
        <v>Apr</v>
      </c>
      <c r="C1972" s="11" t="str">
        <f t="shared" si="95"/>
        <v>P0165|Apr</v>
      </c>
      <c r="D1972" s="12">
        <f>Revenue!J1973</f>
        <v>1304.789</v>
      </c>
      <c r="E1972" s="13">
        <f>_xlfn.XLOOKUP($C1972,ExpensesTbl[Key],ExpensesTbl[Total Operating Expenses])</f>
        <v>787.06000000000017</v>
      </c>
      <c r="F1972" s="13">
        <f t="shared" si="96"/>
        <v>517.72899999999981</v>
      </c>
      <c r="G1972" s="11" t="str">
        <f>_xlfn.XLOOKUP($A1972,PropertiesTbl[Property ID],PropertiesTbl[Property Name])</f>
        <v>Cloudline Haven</v>
      </c>
    </row>
    <row r="1973" spans="1:7" x14ac:dyDescent="0.25">
      <c r="A1973" s="10" t="str">
        <f>Revenue!A1974</f>
        <v>P0165</v>
      </c>
      <c r="B1973" s="10" t="str">
        <f>Revenue!B1974</f>
        <v>May</v>
      </c>
      <c r="C1973" s="11" t="str">
        <f t="shared" si="95"/>
        <v>P0165|May</v>
      </c>
      <c r="D1973" s="12">
        <f>Revenue!J1974</f>
        <v>1583.4118000000001</v>
      </c>
      <c r="E1973" s="13">
        <f>_xlfn.XLOOKUP($C1973,ExpensesTbl[Key],ExpensesTbl[Total Operating Expenses])</f>
        <v>1200.2099999999996</v>
      </c>
      <c r="F1973" s="13">
        <f t="shared" si="96"/>
        <v>383.2018000000005</v>
      </c>
      <c r="G1973" s="11" t="str">
        <f>_xlfn.XLOOKUP($A1973,PropertiesTbl[Property ID],PropertiesTbl[Property Name])</f>
        <v>Cloudline Haven</v>
      </c>
    </row>
    <row r="1974" spans="1:7" x14ac:dyDescent="0.25">
      <c r="A1974" s="10" t="str">
        <f>Revenue!A1975</f>
        <v>P0165</v>
      </c>
      <c r="B1974" s="10" t="str">
        <f>Revenue!B1975</f>
        <v>Jun</v>
      </c>
      <c r="C1974" s="11" t="str">
        <f t="shared" si="95"/>
        <v>P0165|Jun</v>
      </c>
      <c r="D1974" s="12">
        <f>Revenue!J1975</f>
        <v>1694.7969000000001</v>
      </c>
      <c r="E1974" s="13">
        <f>_xlfn.XLOOKUP($C1974,ExpensesTbl[Key],ExpensesTbl[Total Operating Expenses])</f>
        <v>1547.5900000000001</v>
      </c>
      <c r="F1974" s="13">
        <f t="shared" si="96"/>
        <v>147.20689999999991</v>
      </c>
      <c r="G1974" s="11" t="str">
        <f>_xlfn.XLOOKUP($A1974,PropertiesTbl[Property ID],PropertiesTbl[Property Name])</f>
        <v>Cloudline Haven</v>
      </c>
    </row>
    <row r="1975" spans="1:7" x14ac:dyDescent="0.25">
      <c r="A1975" s="10" t="str">
        <f>Revenue!A1976</f>
        <v>P0165</v>
      </c>
      <c r="B1975" s="10" t="str">
        <f>Revenue!B1976</f>
        <v>Jul</v>
      </c>
      <c r="C1975" s="11" t="str">
        <f t="shared" si="95"/>
        <v>P0165|Jul</v>
      </c>
      <c r="D1975" s="12">
        <f>Revenue!J1976</f>
        <v>3102.0356999999999</v>
      </c>
      <c r="E1975" s="13">
        <f>_xlfn.XLOOKUP($C1975,ExpensesTbl[Key],ExpensesTbl[Total Operating Expenses])</f>
        <v>2613.54</v>
      </c>
      <c r="F1975" s="13">
        <f t="shared" si="96"/>
        <v>488.49569999999994</v>
      </c>
      <c r="G1975" s="11" t="str">
        <f>_xlfn.XLOOKUP($A1975,PropertiesTbl[Property ID],PropertiesTbl[Property Name])</f>
        <v>Cloudline Haven</v>
      </c>
    </row>
    <row r="1976" spans="1:7" x14ac:dyDescent="0.25">
      <c r="A1976" s="10" t="str">
        <f>Revenue!A1977</f>
        <v>P0165</v>
      </c>
      <c r="B1976" s="10" t="str">
        <f>Revenue!B1977</f>
        <v>Aug</v>
      </c>
      <c r="C1976" s="11" t="str">
        <f t="shared" si="95"/>
        <v>P0165|Aug</v>
      </c>
      <c r="D1976" s="12">
        <f>Revenue!J1977</f>
        <v>2420.3278</v>
      </c>
      <c r="E1976" s="13">
        <f>_xlfn.XLOOKUP($C1976,ExpensesTbl[Key],ExpensesTbl[Total Operating Expenses])</f>
        <v>2330</v>
      </c>
      <c r="F1976" s="13">
        <f t="shared" si="96"/>
        <v>90.327800000000025</v>
      </c>
      <c r="G1976" s="11" t="str">
        <f>_xlfn.XLOOKUP($A1976,PropertiesTbl[Property ID],PropertiesTbl[Property Name])</f>
        <v>Cloudline Haven</v>
      </c>
    </row>
    <row r="1977" spans="1:7" x14ac:dyDescent="0.25">
      <c r="A1977" s="10" t="str">
        <f>Revenue!A1978</f>
        <v>P0165</v>
      </c>
      <c r="B1977" s="10" t="str">
        <f>Revenue!B1978</f>
        <v>Sep</v>
      </c>
      <c r="C1977" s="11" t="str">
        <f t="shared" si="95"/>
        <v>P0165|Sep</v>
      </c>
      <c r="D1977" s="12">
        <f>Revenue!J1978</f>
        <v>1826.2221999999999</v>
      </c>
      <c r="E1977" s="13">
        <f>_xlfn.XLOOKUP($C1977,ExpensesTbl[Key],ExpensesTbl[Total Operating Expenses])</f>
        <v>1042.3499999999999</v>
      </c>
      <c r="F1977" s="13">
        <f t="shared" si="96"/>
        <v>783.87220000000002</v>
      </c>
      <c r="G1977" s="11" t="str">
        <f>_xlfn.XLOOKUP($A1977,PropertiesTbl[Property ID],PropertiesTbl[Property Name])</f>
        <v>Cloudline Haven</v>
      </c>
    </row>
    <row r="1978" spans="1:7" x14ac:dyDescent="0.25">
      <c r="A1978" s="10" t="str">
        <f>Revenue!A1979</f>
        <v>P0165</v>
      </c>
      <c r="B1978" s="10" t="str">
        <f>Revenue!B1979</f>
        <v>Oct</v>
      </c>
      <c r="C1978" s="11" t="str">
        <f t="shared" si="95"/>
        <v>P0165|Oct</v>
      </c>
      <c r="D1978" s="12">
        <f>Revenue!J1979</f>
        <v>1455.0808</v>
      </c>
      <c r="E1978" s="13">
        <f>_xlfn.XLOOKUP($C1978,ExpensesTbl[Key],ExpensesTbl[Total Operating Expenses])</f>
        <v>945.17</v>
      </c>
      <c r="F1978" s="13">
        <f t="shared" si="96"/>
        <v>509.91079999999999</v>
      </c>
      <c r="G1978" s="11" t="str">
        <f>_xlfn.XLOOKUP($A1978,PropertiesTbl[Property ID],PropertiesTbl[Property Name])</f>
        <v>Cloudline Haven</v>
      </c>
    </row>
    <row r="1979" spans="1:7" x14ac:dyDescent="0.25">
      <c r="A1979" s="10" t="str">
        <f>Revenue!A1980</f>
        <v>P0165</v>
      </c>
      <c r="B1979" s="10" t="str">
        <f>Revenue!B1980</f>
        <v>Nov</v>
      </c>
      <c r="C1979" s="11" t="str">
        <f t="shared" si="95"/>
        <v>P0165|Nov</v>
      </c>
      <c r="D1979" s="12">
        <f>Revenue!J1980</f>
        <v>1622.2893999999999</v>
      </c>
      <c r="E1979" s="13">
        <f>_xlfn.XLOOKUP($C1979,ExpensesTbl[Key],ExpensesTbl[Total Operating Expenses])</f>
        <v>847.15999999999974</v>
      </c>
      <c r="F1979" s="13">
        <f t="shared" si="96"/>
        <v>775.12940000000015</v>
      </c>
      <c r="G1979" s="11" t="str">
        <f>_xlfn.XLOOKUP($A1979,PropertiesTbl[Property ID],PropertiesTbl[Property Name])</f>
        <v>Cloudline Haven</v>
      </c>
    </row>
    <row r="1980" spans="1:7" x14ac:dyDescent="0.25">
      <c r="A1980" s="10" t="str">
        <f>Revenue!A1981</f>
        <v>P0165</v>
      </c>
      <c r="B1980" s="10" t="str">
        <f>Revenue!B1981</f>
        <v>Dec</v>
      </c>
      <c r="C1980" s="11" t="str">
        <f t="shared" si="95"/>
        <v>P0165|Dec</v>
      </c>
      <c r="D1980" s="12">
        <f>Revenue!J1981</f>
        <v>5763.8352999999997</v>
      </c>
      <c r="E1980" s="13">
        <f>_xlfn.XLOOKUP($C1980,ExpensesTbl[Key],ExpensesTbl[Total Operating Expenses])</f>
        <v>1313.83</v>
      </c>
      <c r="F1980" s="13">
        <f t="shared" si="96"/>
        <v>4450.0052999999998</v>
      </c>
      <c r="G1980" s="11" t="str">
        <f>_xlfn.XLOOKUP($A1980,PropertiesTbl[Property ID],PropertiesTbl[Property Name])</f>
        <v>Cloudline Haven</v>
      </c>
    </row>
    <row r="1981" spans="1:7" x14ac:dyDescent="0.25">
      <c r="A1981" s="10" t="str">
        <f>Revenue!A1982</f>
        <v>P0165</v>
      </c>
      <c r="B1981" s="10" t="str">
        <f>Revenue!B1982</f>
        <v>Jan</v>
      </c>
      <c r="C1981" s="11" t="str">
        <f t="shared" si="95"/>
        <v>P0165|Jan</v>
      </c>
      <c r="D1981" s="12">
        <f>Revenue!J1982</f>
        <v>5255.0217999999995</v>
      </c>
      <c r="E1981" s="13">
        <f>_xlfn.XLOOKUP($C1981,ExpensesTbl[Key],ExpensesTbl[Total Operating Expenses])</f>
        <v>1320.1700000000008</v>
      </c>
      <c r="F1981" s="13">
        <f t="shared" si="96"/>
        <v>3934.8517999999985</v>
      </c>
      <c r="G1981" s="11" t="str">
        <f>_xlfn.XLOOKUP($A1981,PropertiesTbl[Property ID],PropertiesTbl[Property Name])</f>
        <v>Cloudline Haven</v>
      </c>
    </row>
    <row r="1982" spans="1:7" x14ac:dyDescent="0.25">
      <c r="A1982" s="10" t="str">
        <f>Revenue!A1983</f>
        <v>P0165</v>
      </c>
      <c r="B1982" s="10" t="str">
        <f>Revenue!B1983</f>
        <v>Feb</v>
      </c>
      <c r="C1982" s="11" t="str">
        <f t="shared" si="95"/>
        <v>P0165|Feb</v>
      </c>
      <c r="D1982" s="12">
        <f>Revenue!J1983</f>
        <v>3692.5829999999996</v>
      </c>
      <c r="E1982" s="13">
        <f>_xlfn.XLOOKUP($C1982,ExpensesTbl[Key],ExpensesTbl[Total Operating Expenses])</f>
        <v>1204.8600000000008</v>
      </c>
      <c r="F1982" s="13">
        <f t="shared" si="96"/>
        <v>2487.722999999999</v>
      </c>
      <c r="G1982" s="11" t="str">
        <f>_xlfn.XLOOKUP($A1982,PropertiesTbl[Property ID],PropertiesTbl[Property Name])</f>
        <v>Cloudline Haven</v>
      </c>
    </row>
    <row r="1983" spans="1:7" x14ac:dyDescent="0.25">
      <c r="A1983" s="10" t="str">
        <f>Revenue!A1984</f>
        <v>P0165</v>
      </c>
      <c r="B1983" s="10" t="str">
        <f>Revenue!B1984</f>
        <v>Mar</v>
      </c>
      <c r="C1983" s="11" t="str">
        <f t="shared" si="95"/>
        <v>P0165|Mar</v>
      </c>
      <c r="D1983" s="12">
        <f>Revenue!J1984</f>
        <v>3654.5104999999999</v>
      </c>
      <c r="E1983" s="13">
        <f>_xlfn.XLOOKUP($C1983,ExpensesTbl[Key],ExpensesTbl[Total Operating Expenses])</f>
        <v>1184.1900000000003</v>
      </c>
      <c r="F1983" s="13">
        <f t="shared" si="96"/>
        <v>2470.3204999999998</v>
      </c>
      <c r="G1983" s="11" t="str">
        <f>_xlfn.XLOOKUP($A1983,PropertiesTbl[Property ID],PropertiesTbl[Property Name])</f>
        <v>Cloudline Haven</v>
      </c>
    </row>
    <row r="1984" spans="1:7" x14ac:dyDescent="0.25">
      <c r="A1984" s="10" t="str">
        <f>Revenue!A1985</f>
        <v>P0166</v>
      </c>
      <c r="B1984" s="10" t="str">
        <f>Revenue!B1985</f>
        <v>Apr</v>
      </c>
      <c r="C1984" s="11" t="str">
        <f t="shared" si="95"/>
        <v>P0166|Apr</v>
      </c>
      <c r="D1984" s="12">
        <f>Revenue!J1985</f>
        <v>1563.56</v>
      </c>
      <c r="E1984" s="13">
        <f>_xlfn.XLOOKUP($C1984,ExpensesTbl[Key],ExpensesTbl[Total Operating Expenses])</f>
        <v>933.84999999999991</v>
      </c>
      <c r="F1984" s="13">
        <f t="shared" si="96"/>
        <v>629.71</v>
      </c>
      <c r="G1984" s="11" t="str">
        <f>_xlfn.XLOOKUP($A1984,PropertiesTbl[Property ID],PropertiesTbl[Property Name])</f>
        <v>Highland Retreat</v>
      </c>
    </row>
    <row r="1985" spans="1:7" x14ac:dyDescent="0.25">
      <c r="A1985" s="10" t="str">
        <f>Revenue!A1986</f>
        <v>P0166</v>
      </c>
      <c r="B1985" s="10" t="str">
        <f>Revenue!B1986</f>
        <v>May</v>
      </c>
      <c r="C1985" s="11" t="str">
        <f t="shared" si="95"/>
        <v>P0166|May</v>
      </c>
      <c r="D1985" s="12">
        <f>Revenue!J1986</f>
        <v>2146.9567999999995</v>
      </c>
      <c r="E1985" s="13">
        <f>_xlfn.XLOOKUP($C1985,ExpensesTbl[Key],ExpensesTbl[Total Operating Expenses])</f>
        <v>1456.17</v>
      </c>
      <c r="F1985" s="13">
        <f t="shared" si="96"/>
        <v>690.7867999999994</v>
      </c>
      <c r="G1985" s="11" t="str">
        <f>_xlfn.XLOOKUP($A1985,PropertiesTbl[Property ID],PropertiesTbl[Property Name])</f>
        <v>Highland Retreat</v>
      </c>
    </row>
    <row r="1986" spans="1:7" x14ac:dyDescent="0.25">
      <c r="A1986" s="10" t="str">
        <f>Revenue!A1987</f>
        <v>P0166</v>
      </c>
      <c r="B1986" s="10" t="str">
        <f>Revenue!B1987</f>
        <v>Jun</v>
      </c>
      <c r="C1986" s="11" t="str">
        <f t="shared" si="95"/>
        <v>P0166|Jun</v>
      </c>
      <c r="D1986" s="12">
        <f>Revenue!J1987</f>
        <v>2178.2586999999999</v>
      </c>
      <c r="E1986" s="13">
        <f>_xlfn.XLOOKUP($C1986,ExpensesTbl[Key],ExpensesTbl[Total Operating Expenses])</f>
        <v>1649.0099999999998</v>
      </c>
      <c r="F1986" s="13">
        <f t="shared" si="96"/>
        <v>529.2487000000001</v>
      </c>
      <c r="G1986" s="11" t="str">
        <f>_xlfn.XLOOKUP($A1986,PropertiesTbl[Property ID],PropertiesTbl[Property Name])</f>
        <v>Highland Retreat</v>
      </c>
    </row>
    <row r="1987" spans="1:7" x14ac:dyDescent="0.25">
      <c r="A1987" s="10" t="str">
        <f>Revenue!A1988</f>
        <v>P0166</v>
      </c>
      <c r="B1987" s="10" t="str">
        <f>Revenue!B1988</f>
        <v>Jul</v>
      </c>
      <c r="C1987" s="11" t="str">
        <f t="shared" si="95"/>
        <v>P0166|Jul</v>
      </c>
      <c r="D1987" s="12">
        <f>Revenue!J1988</f>
        <v>2895.4476</v>
      </c>
      <c r="E1987" s="13">
        <f>_xlfn.XLOOKUP($C1987,ExpensesTbl[Key],ExpensesTbl[Total Operating Expenses])</f>
        <v>3050.4</v>
      </c>
      <c r="F1987" s="13">
        <f t="shared" si="96"/>
        <v>-154.95240000000013</v>
      </c>
      <c r="G1987" s="11" t="str">
        <f>_xlfn.XLOOKUP($A1987,PropertiesTbl[Property ID],PropertiesTbl[Property Name])</f>
        <v>Highland Retreat</v>
      </c>
    </row>
    <row r="1988" spans="1:7" x14ac:dyDescent="0.25">
      <c r="A1988" s="10" t="str">
        <f>Revenue!A1989</f>
        <v>P0166</v>
      </c>
      <c r="B1988" s="10" t="str">
        <f>Revenue!B1989</f>
        <v>Aug</v>
      </c>
      <c r="C1988" s="11" t="str">
        <f t="shared" si="95"/>
        <v>P0166|Aug</v>
      </c>
      <c r="D1988" s="12">
        <f>Revenue!J1989</f>
        <v>3209.3384000000001</v>
      </c>
      <c r="E1988" s="13">
        <f>_xlfn.XLOOKUP($C1988,ExpensesTbl[Key],ExpensesTbl[Total Operating Expenses])</f>
        <v>3011.2799999999997</v>
      </c>
      <c r="F1988" s="13">
        <f t="shared" si="96"/>
        <v>198.05840000000035</v>
      </c>
      <c r="G1988" s="11" t="str">
        <f>_xlfn.XLOOKUP($A1988,PropertiesTbl[Property ID],PropertiesTbl[Property Name])</f>
        <v>Highland Retreat</v>
      </c>
    </row>
    <row r="1989" spans="1:7" x14ac:dyDescent="0.25">
      <c r="A1989" s="10" t="str">
        <f>Revenue!A1990</f>
        <v>P0166</v>
      </c>
      <c r="B1989" s="10" t="str">
        <f>Revenue!B1990</f>
        <v>Sep</v>
      </c>
      <c r="C1989" s="11" t="str">
        <f t="shared" ref="C1989:C2052" si="97">A1989&amp;"|"&amp;B1989</f>
        <v>P0166|Sep</v>
      </c>
      <c r="D1989" s="12">
        <f>Revenue!J1990</f>
        <v>2064.7008000000001</v>
      </c>
      <c r="E1989" s="13">
        <f>_xlfn.XLOOKUP($C1989,ExpensesTbl[Key],ExpensesTbl[Total Operating Expenses])</f>
        <v>1241.8799999999997</v>
      </c>
      <c r="F1989" s="13">
        <f t="shared" ref="F1989:F2052" si="98">D1989-E1989</f>
        <v>822.82080000000042</v>
      </c>
      <c r="G1989" s="11" t="str">
        <f>_xlfn.XLOOKUP($A1989,PropertiesTbl[Property ID],PropertiesTbl[Property Name])</f>
        <v>Highland Retreat</v>
      </c>
    </row>
    <row r="1990" spans="1:7" x14ac:dyDescent="0.25">
      <c r="A1990" s="10" t="str">
        <f>Revenue!A1991</f>
        <v>P0166</v>
      </c>
      <c r="B1990" s="10" t="str">
        <f>Revenue!B1991</f>
        <v>Oct</v>
      </c>
      <c r="C1990" s="11" t="str">
        <f t="shared" si="97"/>
        <v>P0166|Oct</v>
      </c>
      <c r="D1990" s="12">
        <f>Revenue!J1991</f>
        <v>1947.1949999999999</v>
      </c>
      <c r="E1990" s="13">
        <f>_xlfn.XLOOKUP($C1990,ExpensesTbl[Key],ExpensesTbl[Total Operating Expenses])</f>
        <v>1124.0100000000002</v>
      </c>
      <c r="F1990" s="13">
        <f t="shared" si="98"/>
        <v>823.18499999999972</v>
      </c>
      <c r="G1990" s="11" t="str">
        <f>_xlfn.XLOOKUP($A1990,PropertiesTbl[Property ID],PropertiesTbl[Property Name])</f>
        <v>Highland Retreat</v>
      </c>
    </row>
    <row r="1991" spans="1:7" x14ac:dyDescent="0.25">
      <c r="A1991" s="10" t="str">
        <f>Revenue!A1992</f>
        <v>P0166</v>
      </c>
      <c r="B1991" s="10" t="str">
        <f>Revenue!B1992</f>
        <v>Nov</v>
      </c>
      <c r="C1991" s="11" t="str">
        <f t="shared" si="97"/>
        <v>P0166|Nov</v>
      </c>
      <c r="D1991" s="12">
        <f>Revenue!J1992</f>
        <v>1808.6789999999999</v>
      </c>
      <c r="E1991" s="13">
        <f>_xlfn.XLOOKUP($C1991,ExpensesTbl[Key],ExpensesTbl[Total Operating Expenses])</f>
        <v>997.3300000000005</v>
      </c>
      <c r="F1991" s="13">
        <f t="shared" si="98"/>
        <v>811.34899999999936</v>
      </c>
      <c r="G1991" s="11" t="str">
        <f>_xlfn.XLOOKUP($A1991,PropertiesTbl[Property ID],PropertiesTbl[Property Name])</f>
        <v>Highland Retreat</v>
      </c>
    </row>
    <row r="1992" spans="1:7" x14ac:dyDescent="0.25">
      <c r="A1992" s="10" t="str">
        <f>Revenue!A1993</f>
        <v>P0166</v>
      </c>
      <c r="B1992" s="10" t="str">
        <f>Revenue!B1993</f>
        <v>Dec</v>
      </c>
      <c r="C1992" s="11" t="str">
        <f t="shared" si="97"/>
        <v>P0166|Dec</v>
      </c>
      <c r="D1992" s="12">
        <f>Revenue!J1993</f>
        <v>7308.6324000000004</v>
      </c>
      <c r="E1992" s="13">
        <f>_xlfn.XLOOKUP($C1992,ExpensesTbl[Key],ExpensesTbl[Total Operating Expenses])</f>
        <v>1753.4600000000028</v>
      </c>
      <c r="F1992" s="13">
        <f t="shared" si="98"/>
        <v>5555.1723999999977</v>
      </c>
      <c r="G1992" s="11" t="str">
        <f>_xlfn.XLOOKUP($A1992,PropertiesTbl[Property ID],PropertiesTbl[Property Name])</f>
        <v>Highland Retreat</v>
      </c>
    </row>
    <row r="1993" spans="1:7" x14ac:dyDescent="0.25">
      <c r="A1993" s="10" t="str">
        <f>Revenue!A1994</f>
        <v>P0166</v>
      </c>
      <c r="B1993" s="10" t="str">
        <f>Revenue!B1994</f>
        <v>Jan</v>
      </c>
      <c r="C1993" s="11" t="str">
        <f t="shared" si="97"/>
        <v>P0166|Jan</v>
      </c>
      <c r="D1993" s="12">
        <f>Revenue!J1994</f>
        <v>6106.1052</v>
      </c>
      <c r="E1993" s="13">
        <f>_xlfn.XLOOKUP($C1993,ExpensesTbl[Key],ExpensesTbl[Total Operating Expenses])</f>
        <v>1606.1600000000051</v>
      </c>
      <c r="F1993" s="13">
        <f t="shared" si="98"/>
        <v>4499.9451999999947</v>
      </c>
      <c r="G1993" s="11" t="str">
        <f>_xlfn.XLOOKUP($A1993,PropertiesTbl[Property ID],PropertiesTbl[Property Name])</f>
        <v>Highland Retreat</v>
      </c>
    </row>
    <row r="1994" spans="1:7" x14ac:dyDescent="0.25">
      <c r="A1994" s="10" t="str">
        <f>Revenue!A1995</f>
        <v>P0166</v>
      </c>
      <c r="B1994" s="10" t="str">
        <f>Revenue!B1995</f>
        <v>Feb</v>
      </c>
      <c r="C1994" s="11" t="str">
        <f t="shared" si="97"/>
        <v>P0166|Feb</v>
      </c>
      <c r="D1994" s="12">
        <f>Revenue!J1995</f>
        <v>5191.1539000000002</v>
      </c>
      <c r="E1994" s="13">
        <f>_xlfn.XLOOKUP($C1994,ExpensesTbl[Key],ExpensesTbl[Total Operating Expenses])</f>
        <v>1405.0500000000002</v>
      </c>
      <c r="F1994" s="13">
        <f t="shared" si="98"/>
        <v>3786.1039000000001</v>
      </c>
      <c r="G1994" s="11" t="str">
        <f>_xlfn.XLOOKUP($A1994,PropertiesTbl[Property ID],PropertiesTbl[Property Name])</f>
        <v>Highland Retreat</v>
      </c>
    </row>
    <row r="1995" spans="1:7" x14ac:dyDescent="0.25">
      <c r="A1995" s="10" t="str">
        <f>Revenue!A1996</f>
        <v>P0166</v>
      </c>
      <c r="B1995" s="10" t="str">
        <f>Revenue!B1996</f>
        <v>Mar</v>
      </c>
      <c r="C1995" s="11" t="str">
        <f t="shared" si="97"/>
        <v>P0166|Mar</v>
      </c>
      <c r="D1995" s="12">
        <f>Revenue!J1996</f>
        <v>4294.8739000000005</v>
      </c>
      <c r="E1995" s="13">
        <f>_xlfn.XLOOKUP($C1995,ExpensesTbl[Key],ExpensesTbl[Total Operating Expenses])</f>
        <v>1391.1300000000003</v>
      </c>
      <c r="F1995" s="13">
        <f t="shared" si="98"/>
        <v>2903.7439000000004</v>
      </c>
      <c r="G1995" s="11" t="str">
        <f>_xlfn.XLOOKUP($A1995,PropertiesTbl[Property ID],PropertiesTbl[Property Name])</f>
        <v>Highland Retreat</v>
      </c>
    </row>
    <row r="1996" spans="1:7" x14ac:dyDescent="0.25">
      <c r="A1996" s="10" t="str">
        <f>Revenue!A1997</f>
        <v>P0167</v>
      </c>
      <c r="B1996" s="10" t="str">
        <f>Revenue!B1997</f>
        <v>Apr</v>
      </c>
      <c r="C1996" s="11" t="str">
        <f t="shared" si="97"/>
        <v>P0167|Apr</v>
      </c>
      <c r="D1996" s="12">
        <f>Revenue!J1997</f>
        <v>733.74599999999998</v>
      </c>
      <c r="E1996" s="13">
        <f>_xlfn.XLOOKUP($C1996,ExpensesTbl[Key],ExpensesTbl[Total Operating Expenses])</f>
        <v>530.94000000000017</v>
      </c>
      <c r="F1996" s="13">
        <f t="shared" si="98"/>
        <v>202.80599999999981</v>
      </c>
      <c r="G1996" s="11" t="str">
        <f>_xlfn.XLOOKUP($A1996,PropertiesTbl[Property ID],PropertiesTbl[Property Name])</f>
        <v>Cloudline Hideaway</v>
      </c>
    </row>
    <row r="1997" spans="1:7" x14ac:dyDescent="0.25">
      <c r="A1997" s="10" t="str">
        <f>Revenue!A1998</f>
        <v>P0167</v>
      </c>
      <c r="B1997" s="10" t="str">
        <f>Revenue!B1998</f>
        <v>May</v>
      </c>
      <c r="C1997" s="11" t="str">
        <f t="shared" si="97"/>
        <v>P0167|May</v>
      </c>
      <c r="D1997" s="12">
        <f>Revenue!J1998</f>
        <v>1075.0784999999998</v>
      </c>
      <c r="E1997" s="13">
        <f>_xlfn.XLOOKUP($C1997,ExpensesTbl[Key],ExpensesTbl[Total Operating Expenses])</f>
        <v>969.35999999999967</v>
      </c>
      <c r="F1997" s="13">
        <f t="shared" si="98"/>
        <v>105.71850000000018</v>
      </c>
      <c r="G1997" s="11" t="str">
        <f>_xlfn.XLOOKUP($A1997,PropertiesTbl[Property ID],PropertiesTbl[Property Name])</f>
        <v>Cloudline Hideaway</v>
      </c>
    </row>
    <row r="1998" spans="1:7" x14ac:dyDescent="0.25">
      <c r="A1998" s="10" t="str">
        <f>Revenue!A1999</f>
        <v>P0167</v>
      </c>
      <c r="B1998" s="10" t="str">
        <f>Revenue!B1999</f>
        <v>Jun</v>
      </c>
      <c r="C1998" s="11" t="str">
        <f t="shared" si="97"/>
        <v>P0167|Jun</v>
      </c>
      <c r="D1998" s="12">
        <f>Revenue!J1999</f>
        <v>1114.8</v>
      </c>
      <c r="E1998" s="13">
        <f>_xlfn.XLOOKUP($C1998,ExpensesTbl[Key],ExpensesTbl[Total Operating Expenses])</f>
        <v>1080.2</v>
      </c>
      <c r="F1998" s="13">
        <f t="shared" si="98"/>
        <v>34.599999999999909</v>
      </c>
      <c r="G1998" s="11" t="str">
        <f>_xlfn.XLOOKUP($A1998,PropertiesTbl[Property ID],PropertiesTbl[Property Name])</f>
        <v>Cloudline Hideaway</v>
      </c>
    </row>
    <row r="1999" spans="1:7" x14ac:dyDescent="0.25">
      <c r="A1999" s="10" t="str">
        <f>Revenue!A2000</f>
        <v>P0167</v>
      </c>
      <c r="B1999" s="10" t="str">
        <f>Revenue!B2000</f>
        <v>Jul</v>
      </c>
      <c r="C1999" s="11" t="str">
        <f t="shared" si="97"/>
        <v>P0167|Jul</v>
      </c>
      <c r="D1999" s="12">
        <f>Revenue!J2000</f>
        <v>1743.6704</v>
      </c>
      <c r="E1999" s="13">
        <f>_xlfn.XLOOKUP($C1999,ExpensesTbl[Key],ExpensesTbl[Total Operating Expenses])</f>
        <v>1920.7999999999997</v>
      </c>
      <c r="F1999" s="13">
        <f t="shared" si="98"/>
        <v>-177.12959999999975</v>
      </c>
      <c r="G1999" s="11" t="str">
        <f>_xlfn.XLOOKUP($A1999,PropertiesTbl[Property ID],PropertiesTbl[Property Name])</f>
        <v>Cloudline Hideaway</v>
      </c>
    </row>
    <row r="2000" spans="1:7" x14ac:dyDescent="0.25">
      <c r="A2000" s="10" t="str">
        <f>Revenue!A2001</f>
        <v>P0167</v>
      </c>
      <c r="B2000" s="10" t="str">
        <f>Revenue!B2001</f>
        <v>Aug</v>
      </c>
      <c r="C2000" s="11" t="str">
        <f t="shared" si="97"/>
        <v>P0167|Aug</v>
      </c>
      <c r="D2000" s="12">
        <f>Revenue!J2001</f>
        <v>1433.6584</v>
      </c>
      <c r="E2000" s="13">
        <f>_xlfn.XLOOKUP($C2000,ExpensesTbl[Key],ExpensesTbl[Total Operating Expenses])</f>
        <v>1800.8100000000004</v>
      </c>
      <c r="F2000" s="13">
        <f t="shared" si="98"/>
        <v>-367.15160000000037</v>
      </c>
      <c r="G2000" s="11" t="str">
        <f>_xlfn.XLOOKUP($A2000,PropertiesTbl[Property ID],PropertiesTbl[Property Name])</f>
        <v>Cloudline Hideaway</v>
      </c>
    </row>
    <row r="2001" spans="1:7" x14ac:dyDescent="0.25">
      <c r="A2001" s="10" t="str">
        <f>Revenue!A2002</f>
        <v>P0167</v>
      </c>
      <c r="B2001" s="10" t="str">
        <f>Revenue!B2002</f>
        <v>Sep</v>
      </c>
      <c r="C2001" s="11" t="str">
        <f t="shared" si="97"/>
        <v>P0167|Sep</v>
      </c>
      <c r="D2001" s="12">
        <f>Revenue!J2002</f>
        <v>1034.7265</v>
      </c>
      <c r="E2001" s="13">
        <f>_xlfn.XLOOKUP($C2001,ExpensesTbl[Key],ExpensesTbl[Total Operating Expenses])</f>
        <v>850.53000000000043</v>
      </c>
      <c r="F2001" s="13">
        <f t="shared" si="98"/>
        <v>184.19649999999956</v>
      </c>
      <c r="G2001" s="11" t="str">
        <f>_xlfn.XLOOKUP($A2001,PropertiesTbl[Property ID],PropertiesTbl[Property Name])</f>
        <v>Cloudline Hideaway</v>
      </c>
    </row>
    <row r="2002" spans="1:7" x14ac:dyDescent="0.25">
      <c r="A2002" s="10" t="str">
        <f>Revenue!A2003</f>
        <v>P0167</v>
      </c>
      <c r="B2002" s="10" t="str">
        <f>Revenue!B2003</f>
        <v>Oct</v>
      </c>
      <c r="C2002" s="11" t="str">
        <f t="shared" si="97"/>
        <v>P0167|Oct</v>
      </c>
      <c r="D2002" s="12">
        <f>Revenue!J2003</f>
        <v>1076.7760000000001</v>
      </c>
      <c r="E2002" s="13">
        <f>_xlfn.XLOOKUP($C2002,ExpensesTbl[Key],ExpensesTbl[Total Operating Expenses])</f>
        <v>752.76000000000022</v>
      </c>
      <c r="F2002" s="13">
        <f t="shared" si="98"/>
        <v>324.01599999999985</v>
      </c>
      <c r="G2002" s="11" t="str">
        <f>_xlfn.XLOOKUP($A2002,PropertiesTbl[Property ID],PropertiesTbl[Property Name])</f>
        <v>Cloudline Hideaway</v>
      </c>
    </row>
    <row r="2003" spans="1:7" x14ac:dyDescent="0.25">
      <c r="A2003" s="10" t="str">
        <f>Revenue!A2004</f>
        <v>P0167</v>
      </c>
      <c r="B2003" s="10" t="str">
        <f>Revenue!B2004</f>
        <v>Nov</v>
      </c>
      <c r="C2003" s="11" t="str">
        <f t="shared" si="97"/>
        <v>P0167|Nov</v>
      </c>
      <c r="D2003" s="12">
        <f>Revenue!J2004</f>
        <v>963.18900000000008</v>
      </c>
      <c r="E2003" s="13">
        <f>_xlfn.XLOOKUP($C2003,ExpensesTbl[Key],ExpensesTbl[Total Operating Expenses])</f>
        <v>709.07999999999959</v>
      </c>
      <c r="F2003" s="13">
        <f t="shared" si="98"/>
        <v>254.10900000000049</v>
      </c>
      <c r="G2003" s="11" t="str">
        <f>_xlfn.XLOOKUP($A2003,PropertiesTbl[Property ID],PropertiesTbl[Property Name])</f>
        <v>Cloudline Hideaway</v>
      </c>
    </row>
    <row r="2004" spans="1:7" x14ac:dyDescent="0.25">
      <c r="A2004" s="10" t="str">
        <f>Revenue!A2005</f>
        <v>P0167</v>
      </c>
      <c r="B2004" s="10" t="str">
        <f>Revenue!B2005</f>
        <v>Dec</v>
      </c>
      <c r="C2004" s="11" t="str">
        <f t="shared" si="97"/>
        <v>P0167|Dec</v>
      </c>
      <c r="D2004" s="12">
        <f>Revenue!J2005</f>
        <v>3339.2889</v>
      </c>
      <c r="E2004" s="13">
        <f>_xlfn.XLOOKUP($C2004,ExpensesTbl[Key],ExpensesTbl[Total Operating Expenses])</f>
        <v>1082.7100000000005</v>
      </c>
      <c r="F2004" s="13">
        <f t="shared" si="98"/>
        <v>2256.5788999999995</v>
      </c>
      <c r="G2004" s="11" t="str">
        <f>_xlfn.XLOOKUP($A2004,PropertiesTbl[Property ID],PropertiesTbl[Property Name])</f>
        <v>Cloudline Hideaway</v>
      </c>
    </row>
    <row r="2005" spans="1:7" x14ac:dyDescent="0.25">
      <c r="A2005" s="10" t="str">
        <f>Revenue!A2006</f>
        <v>P0167</v>
      </c>
      <c r="B2005" s="10" t="str">
        <f>Revenue!B2006</f>
        <v>Jan</v>
      </c>
      <c r="C2005" s="11" t="str">
        <f t="shared" si="97"/>
        <v>P0167|Jan</v>
      </c>
      <c r="D2005" s="12">
        <f>Revenue!J2006</f>
        <v>3245.8689999999997</v>
      </c>
      <c r="E2005" s="13">
        <f>_xlfn.XLOOKUP($C2005,ExpensesTbl[Key],ExpensesTbl[Total Operating Expenses])</f>
        <v>979.96999999999991</v>
      </c>
      <c r="F2005" s="13">
        <f t="shared" si="98"/>
        <v>2265.8989999999999</v>
      </c>
      <c r="G2005" s="11" t="str">
        <f>_xlfn.XLOOKUP($A2005,PropertiesTbl[Property ID],PropertiesTbl[Property Name])</f>
        <v>Cloudline Hideaway</v>
      </c>
    </row>
    <row r="2006" spans="1:7" x14ac:dyDescent="0.25">
      <c r="A2006" s="10" t="str">
        <f>Revenue!A2007</f>
        <v>P0167</v>
      </c>
      <c r="B2006" s="10" t="str">
        <f>Revenue!B2007</f>
        <v>Feb</v>
      </c>
      <c r="C2006" s="11" t="str">
        <f t="shared" si="97"/>
        <v>P0167|Feb</v>
      </c>
      <c r="D2006" s="12">
        <f>Revenue!J2007</f>
        <v>2654.8487999999998</v>
      </c>
      <c r="E2006" s="13">
        <f>_xlfn.XLOOKUP($C2006,ExpensesTbl[Key],ExpensesTbl[Total Operating Expenses])</f>
        <v>849.82999999999993</v>
      </c>
      <c r="F2006" s="13">
        <f t="shared" si="98"/>
        <v>1805.0187999999998</v>
      </c>
      <c r="G2006" s="11" t="str">
        <f>_xlfn.XLOOKUP($A2006,PropertiesTbl[Property ID],PropertiesTbl[Property Name])</f>
        <v>Cloudline Hideaway</v>
      </c>
    </row>
    <row r="2007" spans="1:7" x14ac:dyDescent="0.25">
      <c r="A2007" s="10" t="str">
        <f>Revenue!A2008</f>
        <v>P0167</v>
      </c>
      <c r="B2007" s="10" t="str">
        <f>Revenue!B2008</f>
        <v>Mar</v>
      </c>
      <c r="C2007" s="11" t="str">
        <f t="shared" si="97"/>
        <v>P0167|Mar</v>
      </c>
      <c r="D2007" s="12">
        <f>Revenue!J2008</f>
        <v>2542.2318</v>
      </c>
      <c r="E2007" s="13">
        <f>_xlfn.XLOOKUP($C2007,ExpensesTbl[Key],ExpensesTbl[Total Operating Expenses])</f>
        <v>864.98999999999967</v>
      </c>
      <c r="F2007" s="13">
        <f t="shared" si="98"/>
        <v>1677.2418000000002</v>
      </c>
      <c r="G2007" s="11" t="str">
        <f>_xlfn.XLOOKUP($A2007,PropertiesTbl[Property ID],PropertiesTbl[Property Name])</f>
        <v>Cloudline Hideaway</v>
      </c>
    </row>
    <row r="2008" spans="1:7" x14ac:dyDescent="0.25">
      <c r="A2008" s="10" t="str">
        <f>Revenue!A2009</f>
        <v>P0168</v>
      </c>
      <c r="B2008" s="10" t="str">
        <f>Revenue!B2009</f>
        <v>Apr</v>
      </c>
      <c r="C2008" s="11" t="str">
        <f t="shared" si="97"/>
        <v>P0168|Apr</v>
      </c>
      <c r="D2008" s="12">
        <f>Revenue!J2009</f>
        <v>1553.6659999999999</v>
      </c>
      <c r="E2008" s="13">
        <f>_xlfn.XLOOKUP($C2008,ExpensesTbl[Key],ExpensesTbl[Total Operating Expenses])</f>
        <v>907.35999999999967</v>
      </c>
      <c r="F2008" s="13">
        <f t="shared" si="98"/>
        <v>646.30600000000027</v>
      </c>
      <c r="G2008" s="11" t="str">
        <f>_xlfn.XLOOKUP($A2008,PropertiesTbl[Property ID],PropertiesTbl[Property Name])</f>
        <v>Boulder Point</v>
      </c>
    </row>
    <row r="2009" spans="1:7" x14ac:dyDescent="0.25">
      <c r="A2009" s="10" t="str">
        <f>Revenue!A2010</f>
        <v>P0168</v>
      </c>
      <c r="B2009" s="10" t="str">
        <f>Revenue!B2010</f>
        <v>May</v>
      </c>
      <c r="C2009" s="11" t="str">
        <f t="shared" si="97"/>
        <v>P0168|May</v>
      </c>
      <c r="D2009" s="12">
        <f>Revenue!J2010</f>
        <v>1856.1119999999999</v>
      </c>
      <c r="E2009" s="13">
        <f>_xlfn.XLOOKUP($C2009,ExpensesTbl[Key],ExpensesTbl[Total Operating Expenses])</f>
        <v>1443.8499999999997</v>
      </c>
      <c r="F2009" s="13">
        <f t="shared" si="98"/>
        <v>412.26200000000017</v>
      </c>
      <c r="G2009" s="11" t="str">
        <f>_xlfn.XLOOKUP($A2009,PropertiesTbl[Property ID],PropertiesTbl[Property Name])</f>
        <v>Boulder Point</v>
      </c>
    </row>
    <row r="2010" spans="1:7" x14ac:dyDescent="0.25">
      <c r="A2010" s="10" t="str">
        <f>Revenue!A2011</f>
        <v>P0168</v>
      </c>
      <c r="B2010" s="10" t="str">
        <f>Revenue!B2011</f>
        <v>Jun</v>
      </c>
      <c r="C2010" s="11" t="str">
        <f t="shared" si="97"/>
        <v>P0168|Jun</v>
      </c>
      <c r="D2010" s="12">
        <f>Revenue!J2011</f>
        <v>2292.3015999999998</v>
      </c>
      <c r="E2010" s="13">
        <f>_xlfn.XLOOKUP($C2010,ExpensesTbl[Key],ExpensesTbl[Total Operating Expenses])</f>
        <v>1646.73</v>
      </c>
      <c r="F2010" s="13">
        <f t="shared" si="98"/>
        <v>645.57159999999976</v>
      </c>
      <c r="G2010" s="11" t="str">
        <f>_xlfn.XLOOKUP($A2010,PropertiesTbl[Property ID],PropertiesTbl[Property Name])</f>
        <v>Boulder Point</v>
      </c>
    </row>
    <row r="2011" spans="1:7" x14ac:dyDescent="0.25">
      <c r="A2011" s="10" t="str">
        <f>Revenue!A2012</f>
        <v>P0168</v>
      </c>
      <c r="B2011" s="10" t="str">
        <f>Revenue!B2012</f>
        <v>Jul</v>
      </c>
      <c r="C2011" s="11" t="str">
        <f t="shared" si="97"/>
        <v>P0168|Jul</v>
      </c>
      <c r="D2011" s="12">
        <f>Revenue!J2012</f>
        <v>2779.2512999999999</v>
      </c>
      <c r="E2011" s="13">
        <f>_xlfn.XLOOKUP($C2011,ExpensesTbl[Key],ExpensesTbl[Total Operating Expenses])</f>
        <v>3058.25</v>
      </c>
      <c r="F2011" s="13">
        <f t="shared" si="98"/>
        <v>-278.9987000000001</v>
      </c>
      <c r="G2011" s="11" t="str">
        <f>_xlfn.XLOOKUP($A2011,PropertiesTbl[Property ID],PropertiesTbl[Property Name])</f>
        <v>Boulder Point</v>
      </c>
    </row>
    <row r="2012" spans="1:7" x14ac:dyDescent="0.25">
      <c r="A2012" s="10" t="str">
        <f>Revenue!A2013</f>
        <v>P0168</v>
      </c>
      <c r="B2012" s="10" t="str">
        <f>Revenue!B2013</f>
        <v>Aug</v>
      </c>
      <c r="C2012" s="11" t="str">
        <f t="shared" si="97"/>
        <v>P0168|Aug</v>
      </c>
      <c r="D2012" s="12">
        <f>Revenue!J2013</f>
        <v>2966.5971</v>
      </c>
      <c r="E2012" s="13">
        <f>_xlfn.XLOOKUP($C2012,ExpensesTbl[Key],ExpensesTbl[Total Operating Expenses])</f>
        <v>2883.0499999999993</v>
      </c>
      <c r="F2012" s="13">
        <f t="shared" si="98"/>
        <v>83.547100000000682</v>
      </c>
      <c r="G2012" s="11" t="str">
        <f>_xlfn.XLOOKUP($A2012,PropertiesTbl[Property ID],PropertiesTbl[Property Name])</f>
        <v>Boulder Point</v>
      </c>
    </row>
    <row r="2013" spans="1:7" x14ac:dyDescent="0.25">
      <c r="A2013" s="10" t="str">
        <f>Revenue!A2014</f>
        <v>P0168</v>
      </c>
      <c r="B2013" s="10" t="str">
        <f>Revenue!B2014</f>
        <v>Sep</v>
      </c>
      <c r="C2013" s="11" t="str">
        <f t="shared" si="97"/>
        <v>P0168|Sep</v>
      </c>
      <c r="D2013" s="12">
        <f>Revenue!J2014</f>
        <v>2200.4620000000004</v>
      </c>
      <c r="E2013" s="13">
        <f>_xlfn.XLOOKUP($C2013,ExpensesTbl[Key],ExpensesTbl[Total Operating Expenses])</f>
        <v>1269.3800000000003</v>
      </c>
      <c r="F2013" s="13">
        <f t="shared" si="98"/>
        <v>931.08200000000011</v>
      </c>
      <c r="G2013" s="11" t="str">
        <f>_xlfn.XLOOKUP($A2013,PropertiesTbl[Property ID],PropertiesTbl[Property Name])</f>
        <v>Boulder Point</v>
      </c>
    </row>
    <row r="2014" spans="1:7" x14ac:dyDescent="0.25">
      <c r="A2014" s="10" t="str">
        <f>Revenue!A2015</f>
        <v>P0168</v>
      </c>
      <c r="B2014" s="10" t="str">
        <f>Revenue!B2015</f>
        <v>Oct</v>
      </c>
      <c r="C2014" s="11" t="str">
        <f t="shared" si="97"/>
        <v>P0168|Oct</v>
      </c>
      <c r="D2014" s="12">
        <f>Revenue!J2015</f>
        <v>1979.3117</v>
      </c>
      <c r="E2014" s="13">
        <f>_xlfn.XLOOKUP($C2014,ExpensesTbl[Key],ExpensesTbl[Total Operating Expenses])</f>
        <v>1124.55</v>
      </c>
      <c r="F2014" s="13">
        <f t="shared" si="98"/>
        <v>854.76170000000002</v>
      </c>
      <c r="G2014" s="11" t="str">
        <f>_xlfn.XLOOKUP($A2014,PropertiesTbl[Property ID],PropertiesTbl[Property Name])</f>
        <v>Boulder Point</v>
      </c>
    </row>
    <row r="2015" spans="1:7" x14ac:dyDescent="0.25">
      <c r="A2015" s="10" t="str">
        <f>Revenue!A2016</f>
        <v>P0168</v>
      </c>
      <c r="B2015" s="10" t="str">
        <f>Revenue!B2016</f>
        <v>Nov</v>
      </c>
      <c r="C2015" s="11" t="str">
        <f t="shared" si="97"/>
        <v>P0168|Nov</v>
      </c>
      <c r="D2015" s="12">
        <f>Revenue!J2016</f>
        <v>1894.2330000000002</v>
      </c>
      <c r="E2015" s="13">
        <f>_xlfn.XLOOKUP($C2015,ExpensesTbl[Key],ExpensesTbl[Total Operating Expenses])</f>
        <v>1025.3799999999997</v>
      </c>
      <c r="F2015" s="13">
        <f t="shared" si="98"/>
        <v>868.85300000000052</v>
      </c>
      <c r="G2015" s="11" t="str">
        <f>_xlfn.XLOOKUP($A2015,PropertiesTbl[Property ID],PropertiesTbl[Property Name])</f>
        <v>Boulder Point</v>
      </c>
    </row>
    <row r="2016" spans="1:7" x14ac:dyDescent="0.25">
      <c r="A2016" s="10" t="str">
        <f>Revenue!A2017</f>
        <v>P0168</v>
      </c>
      <c r="B2016" s="10" t="str">
        <f>Revenue!B2017</f>
        <v>Dec</v>
      </c>
      <c r="C2016" s="11" t="str">
        <f t="shared" si="97"/>
        <v>P0168|Dec</v>
      </c>
      <c r="D2016" s="12">
        <f>Revenue!J2017</f>
        <v>6866.4591</v>
      </c>
      <c r="E2016" s="13">
        <f>_xlfn.XLOOKUP($C2016,ExpensesTbl[Key],ExpensesTbl[Total Operating Expenses])</f>
        <v>1561.7500000000002</v>
      </c>
      <c r="F2016" s="13">
        <f t="shared" si="98"/>
        <v>5304.7091</v>
      </c>
      <c r="G2016" s="11" t="str">
        <f>_xlfn.XLOOKUP($A2016,PropertiesTbl[Property ID],PropertiesTbl[Property Name])</f>
        <v>Boulder Point</v>
      </c>
    </row>
    <row r="2017" spans="1:7" x14ac:dyDescent="0.25">
      <c r="A2017" s="10" t="str">
        <f>Revenue!A2018</f>
        <v>P0168</v>
      </c>
      <c r="B2017" s="10" t="str">
        <f>Revenue!B2018</f>
        <v>Jan</v>
      </c>
      <c r="C2017" s="11" t="str">
        <f t="shared" si="97"/>
        <v>P0168|Jan</v>
      </c>
      <c r="D2017" s="12">
        <f>Revenue!J2018</f>
        <v>5750.8523999999998</v>
      </c>
      <c r="E2017" s="13">
        <f>_xlfn.XLOOKUP($C2017,ExpensesTbl[Key],ExpensesTbl[Total Operating Expenses])</f>
        <v>1581.6199999999988</v>
      </c>
      <c r="F2017" s="13">
        <f t="shared" si="98"/>
        <v>4169.2324000000008</v>
      </c>
      <c r="G2017" s="11" t="str">
        <f>_xlfn.XLOOKUP($A2017,PropertiesTbl[Property ID],PropertiesTbl[Property Name])</f>
        <v>Boulder Point</v>
      </c>
    </row>
    <row r="2018" spans="1:7" x14ac:dyDescent="0.25">
      <c r="A2018" s="10" t="str">
        <f>Revenue!A2019</f>
        <v>P0168</v>
      </c>
      <c r="B2018" s="10" t="str">
        <f>Revenue!B2019</f>
        <v>Feb</v>
      </c>
      <c r="C2018" s="11" t="str">
        <f t="shared" si="97"/>
        <v>P0168|Feb</v>
      </c>
      <c r="D2018" s="12">
        <f>Revenue!J2019</f>
        <v>4814.3962000000001</v>
      </c>
      <c r="E2018" s="13">
        <f>_xlfn.XLOOKUP($C2018,ExpensesTbl[Key],ExpensesTbl[Total Operating Expenses])</f>
        <v>1415.84</v>
      </c>
      <c r="F2018" s="13">
        <f t="shared" si="98"/>
        <v>3398.5562</v>
      </c>
      <c r="G2018" s="11" t="str">
        <f>_xlfn.XLOOKUP($A2018,PropertiesTbl[Property ID],PropertiesTbl[Property Name])</f>
        <v>Boulder Point</v>
      </c>
    </row>
    <row r="2019" spans="1:7" x14ac:dyDescent="0.25">
      <c r="A2019" s="10" t="str">
        <f>Revenue!A2020</f>
        <v>P0168</v>
      </c>
      <c r="B2019" s="10" t="str">
        <f>Revenue!B2020</f>
        <v>Mar</v>
      </c>
      <c r="C2019" s="11" t="str">
        <f t="shared" si="97"/>
        <v>P0168|Mar</v>
      </c>
      <c r="D2019" s="12">
        <f>Revenue!J2020</f>
        <v>4523.7453999999998</v>
      </c>
      <c r="E2019" s="13">
        <f>_xlfn.XLOOKUP($C2019,ExpensesTbl[Key],ExpensesTbl[Total Operating Expenses])</f>
        <v>1411.3100000000006</v>
      </c>
      <c r="F2019" s="13">
        <f t="shared" si="98"/>
        <v>3112.4353999999994</v>
      </c>
      <c r="G2019" s="11" t="str">
        <f>_xlfn.XLOOKUP($A2019,PropertiesTbl[Property ID],PropertiesTbl[Property Name])</f>
        <v>Boulder Point</v>
      </c>
    </row>
    <row r="2020" spans="1:7" x14ac:dyDescent="0.25">
      <c r="A2020" s="10" t="str">
        <f>Revenue!A2021</f>
        <v>P0169</v>
      </c>
      <c r="B2020" s="10" t="str">
        <f>Revenue!B2021</f>
        <v>Apr</v>
      </c>
      <c r="C2020" s="11" t="str">
        <f t="shared" si="97"/>
        <v>P0169|Apr</v>
      </c>
      <c r="D2020" s="12">
        <f>Revenue!J2021</f>
        <v>641.48650000000009</v>
      </c>
      <c r="E2020" s="13">
        <f>_xlfn.XLOOKUP($C2020,ExpensesTbl[Key],ExpensesTbl[Total Operating Expenses])</f>
        <v>408.84000000000043</v>
      </c>
      <c r="F2020" s="13">
        <f t="shared" si="98"/>
        <v>232.64649999999966</v>
      </c>
      <c r="G2020" s="11" t="str">
        <f>_xlfn.XLOOKUP($A2020,PropertiesTbl[Property ID],PropertiesTbl[Property Name])</f>
        <v>Starlight Chalet</v>
      </c>
    </row>
    <row r="2021" spans="1:7" x14ac:dyDescent="0.25">
      <c r="A2021" s="10" t="str">
        <f>Revenue!A2022</f>
        <v>P0169</v>
      </c>
      <c r="B2021" s="10" t="str">
        <f>Revenue!B2022</f>
        <v>May</v>
      </c>
      <c r="C2021" s="11" t="str">
        <f t="shared" si="97"/>
        <v>P0169|May</v>
      </c>
      <c r="D2021" s="12">
        <f>Revenue!J2022</f>
        <v>723.34480000000008</v>
      </c>
      <c r="E2021" s="13">
        <f>_xlfn.XLOOKUP($C2021,ExpensesTbl[Key],ExpensesTbl[Total Operating Expenses])</f>
        <v>519.03999999999974</v>
      </c>
      <c r="F2021" s="13">
        <f t="shared" si="98"/>
        <v>204.30480000000034</v>
      </c>
      <c r="G2021" s="11" t="str">
        <f>_xlfn.XLOOKUP($A2021,PropertiesTbl[Property ID],PropertiesTbl[Property Name])</f>
        <v>Starlight Chalet</v>
      </c>
    </row>
    <row r="2022" spans="1:7" x14ac:dyDescent="0.25">
      <c r="A2022" s="10" t="str">
        <f>Revenue!A2023</f>
        <v>P0169</v>
      </c>
      <c r="B2022" s="10" t="str">
        <f>Revenue!B2023</f>
        <v>Jun</v>
      </c>
      <c r="C2022" s="11" t="str">
        <f t="shared" si="97"/>
        <v>P0169|Jun</v>
      </c>
      <c r="D2022" s="12">
        <f>Revenue!J2023</f>
        <v>901.28160000000003</v>
      </c>
      <c r="E2022" s="13">
        <f>_xlfn.XLOOKUP($C2022,ExpensesTbl[Key],ExpensesTbl[Total Operating Expenses])</f>
        <v>557.00999999999976</v>
      </c>
      <c r="F2022" s="13">
        <f t="shared" si="98"/>
        <v>344.27160000000026</v>
      </c>
      <c r="G2022" s="11" t="str">
        <f>_xlfn.XLOOKUP($A2022,PropertiesTbl[Property ID],PropertiesTbl[Property Name])</f>
        <v>Starlight Chalet</v>
      </c>
    </row>
    <row r="2023" spans="1:7" x14ac:dyDescent="0.25">
      <c r="A2023" s="10" t="str">
        <f>Revenue!A2024</f>
        <v>P0169</v>
      </c>
      <c r="B2023" s="10" t="str">
        <f>Revenue!B2024</f>
        <v>Jul</v>
      </c>
      <c r="C2023" s="11" t="str">
        <f t="shared" si="97"/>
        <v>P0169|Jul</v>
      </c>
      <c r="D2023" s="12">
        <f>Revenue!J2024</f>
        <v>1218.4812999999999</v>
      </c>
      <c r="E2023" s="13">
        <f>_xlfn.XLOOKUP($C2023,ExpensesTbl[Key],ExpensesTbl[Total Operating Expenses])</f>
        <v>821.41999999999962</v>
      </c>
      <c r="F2023" s="13">
        <f t="shared" si="98"/>
        <v>397.0613000000003</v>
      </c>
      <c r="G2023" s="11" t="str">
        <f>_xlfn.XLOOKUP($A2023,PropertiesTbl[Property ID],PropertiesTbl[Property Name])</f>
        <v>Starlight Chalet</v>
      </c>
    </row>
    <row r="2024" spans="1:7" x14ac:dyDescent="0.25">
      <c r="A2024" s="10" t="str">
        <f>Revenue!A2025</f>
        <v>P0169</v>
      </c>
      <c r="B2024" s="10" t="str">
        <f>Revenue!B2025</f>
        <v>Aug</v>
      </c>
      <c r="C2024" s="11" t="str">
        <f t="shared" si="97"/>
        <v>P0169|Aug</v>
      </c>
      <c r="D2024" s="12">
        <f>Revenue!J2025</f>
        <v>1472.3575999999998</v>
      </c>
      <c r="E2024" s="13">
        <f>_xlfn.XLOOKUP($C2024,ExpensesTbl[Key],ExpensesTbl[Total Operating Expenses])</f>
        <v>854.23999999999955</v>
      </c>
      <c r="F2024" s="13">
        <f t="shared" si="98"/>
        <v>618.11760000000027</v>
      </c>
      <c r="G2024" s="11" t="str">
        <f>_xlfn.XLOOKUP($A2024,PropertiesTbl[Property ID],PropertiesTbl[Property Name])</f>
        <v>Starlight Chalet</v>
      </c>
    </row>
    <row r="2025" spans="1:7" x14ac:dyDescent="0.25">
      <c r="A2025" s="10" t="str">
        <f>Revenue!A2026</f>
        <v>P0169</v>
      </c>
      <c r="B2025" s="10" t="str">
        <f>Revenue!B2026</f>
        <v>Sep</v>
      </c>
      <c r="C2025" s="11" t="str">
        <f t="shared" si="97"/>
        <v>P0169|Sep</v>
      </c>
      <c r="D2025" s="12">
        <f>Revenue!J2026</f>
        <v>862.21</v>
      </c>
      <c r="E2025" s="13">
        <f>_xlfn.XLOOKUP($C2025,ExpensesTbl[Key],ExpensesTbl[Total Operating Expenses])</f>
        <v>475.1699999999995</v>
      </c>
      <c r="F2025" s="13">
        <f t="shared" si="98"/>
        <v>387.04000000000053</v>
      </c>
      <c r="G2025" s="11" t="str">
        <f>_xlfn.XLOOKUP($A2025,PropertiesTbl[Property ID],PropertiesTbl[Property Name])</f>
        <v>Starlight Chalet</v>
      </c>
    </row>
    <row r="2026" spans="1:7" x14ac:dyDescent="0.25">
      <c r="A2026" s="10" t="str">
        <f>Revenue!A2027</f>
        <v>P0169</v>
      </c>
      <c r="B2026" s="10" t="str">
        <f>Revenue!B2027</f>
        <v>Oct</v>
      </c>
      <c r="C2026" s="11" t="str">
        <f t="shared" si="97"/>
        <v>P0169|Oct</v>
      </c>
      <c r="D2026" s="12">
        <f>Revenue!J2027</f>
        <v>734.51919999999996</v>
      </c>
      <c r="E2026" s="13">
        <f>_xlfn.XLOOKUP($C2026,ExpensesTbl[Key],ExpensesTbl[Total Operating Expenses])</f>
        <v>476.7700000000001</v>
      </c>
      <c r="F2026" s="13">
        <f t="shared" si="98"/>
        <v>257.74919999999986</v>
      </c>
      <c r="G2026" s="11" t="str">
        <f>_xlfn.XLOOKUP($A2026,PropertiesTbl[Property ID],PropertiesTbl[Property Name])</f>
        <v>Starlight Chalet</v>
      </c>
    </row>
    <row r="2027" spans="1:7" x14ac:dyDescent="0.25">
      <c r="A2027" s="10" t="str">
        <f>Revenue!A2028</f>
        <v>P0169</v>
      </c>
      <c r="B2027" s="10" t="str">
        <f>Revenue!B2028</f>
        <v>Nov</v>
      </c>
      <c r="C2027" s="11" t="str">
        <f t="shared" si="97"/>
        <v>P0169|Nov</v>
      </c>
      <c r="D2027" s="12">
        <f>Revenue!J2028</f>
        <v>806.53200000000004</v>
      </c>
      <c r="E2027" s="13">
        <f>_xlfn.XLOOKUP($C2027,ExpensesTbl[Key],ExpensesTbl[Total Operating Expenses])</f>
        <v>467.60999999999956</v>
      </c>
      <c r="F2027" s="13">
        <f t="shared" si="98"/>
        <v>338.92200000000048</v>
      </c>
      <c r="G2027" s="11" t="str">
        <f>_xlfn.XLOOKUP($A2027,PropertiesTbl[Property ID],PropertiesTbl[Property Name])</f>
        <v>Starlight Chalet</v>
      </c>
    </row>
    <row r="2028" spans="1:7" x14ac:dyDescent="0.25">
      <c r="A2028" s="10" t="str">
        <f>Revenue!A2029</f>
        <v>P0169</v>
      </c>
      <c r="B2028" s="10" t="str">
        <f>Revenue!B2029</f>
        <v>Dec</v>
      </c>
      <c r="C2028" s="11" t="str">
        <f t="shared" si="97"/>
        <v>P0169|Dec</v>
      </c>
      <c r="D2028" s="12">
        <f>Revenue!J2029</f>
        <v>2921.8620000000001</v>
      </c>
      <c r="E2028" s="13">
        <f>_xlfn.XLOOKUP($C2028,ExpensesTbl[Key],ExpensesTbl[Total Operating Expenses])</f>
        <v>781.81</v>
      </c>
      <c r="F2028" s="13">
        <f t="shared" si="98"/>
        <v>2140.0520000000001</v>
      </c>
      <c r="G2028" s="11" t="str">
        <f>_xlfn.XLOOKUP($A2028,PropertiesTbl[Property ID],PropertiesTbl[Property Name])</f>
        <v>Starlight Chalet</v>
      </c>
    </row>
    <row r="2029" spans="1:7" x14ac:dyDescent="0.25">
      <c r="A2029" s="10" t="str">
        <f>Revenue!A2030</f>
        <v>P0169</v>
      </c>
      <c r="B2029" s="10" t="str">
        <f>Revenue!B2030</f>
        <v>Jan</v>
      </c>
      <c r="C2029" s="11" t="str">
        <f t="shared" si="97"/>
        <v>P0169|Jan</v>
      </c>
      <c r="D2029" s="12">
        <f>Revenue!J2030</f>
        <v>2713.0695000000001</v>
      </c>
      <c r="E2029" s="13">
        <f>_xlfn.XLOOKUP($C2029,ExpensesTbl[Key],ExpensesTbl[Total Operating Expenses])</f>
        <v>755.09000000000037</v>
      </c>
      <c r="F2029" s="13">
        <f t="shared" si="98"/>
        <v>1957.9794999999997</v>
      </c>
      <c r="G2029" s="11" t="str">
        <f>_xlfn.XLOOKUP($A2029,PropertiesTbl[Property ID],PropertiesTbl[Property Name])</f>
        <v>Starlight Chalet</v>
      </c>
    </row>
    <row r="2030" spans="1:7" x14ac:dyDescent="0.25">
      <c r="A2030" s="10" t="str">
        <f>Revenue!A2031</f>
        <v>P0169</v>
      </c>
      <c r="B2030" s="10" t="str">
        <f>Revenue!B2031</f>
        <v>Feb</v>
      </c>
      <c r="C2030" s="11" t="str">
        <f t="shared" si="97"/>
        <v>P0169|Feb</v>
      </c>
      <c r="D2030" s="12">
        <f>Revenue!J2031</f>
        <v>2263.4860000000003</v>
      </c>
      <c r="E2030" s="13">
        <f>_xlfn.XLOOKUP($C2030,ExpensesTbl[Key],ExpensesTbl[Total Operating Expenses])</f>
        <v>689.81000000000017</v>
      </c>
      <c r="F2030" s="13">
        <f t="shared" si="98"/>
        <v>1573.6760000000002</v>
      </c>
      <c r="G2030" s="11" t="str">
        <f>_xlfn.XLOOKUP($A2030,PropertiesTbl[Property ID],PropertiesTbl[Property Name])</f>
        <v>Starlight Chalet</v>
      </c>
    </row>
    <row r="2031" spans="1:7" x14ac:dyDescent="0.25">
      <c r="A2031" s="10" t="str">
        <f>Revenue!A2032</f>
        <v>P0169</v>
      </c>
      <c r="B2031" s="10" t="str">
        <f>Revenue!B2032</f>
        <v>Mar</v>
      </c>
      <c r="C2031" s="11" t="str">
        <f t="shared" si="97"/>
        <v>P0169|Mar</v>
      </c>
      <c r="D2031" s="12">
        <f>Revenue!J2032</f>
        <v>1676.89</v>
      </c>
      <c r="E2031" s="13">
        <f>_xlfn.XLOOKUP($C2031,ExpensesTbl[Key],ExpensesTbl[Total Operating Expenses])</f>
        <v>607.16000000000008</v>
      </c>
      <c r="F2031" s="13">
        <f t="shared" si="98"/>
        <v>1069.73</v>
      </c>
      <c r="G2031" s="11" t="str">
        <f>_xlfn.XLOOKUP($A2031,PropertiesTbl[Property ID],PropertiesTbl[Property Name])</f>
        <v>Starlight Chalet</v>
      </c>
    </row>
    <row r="2032" spans="1:7" x14ac:dyDescent="0.25">
      <c r="A2032" s="10" t="str">
        <f>Revenue!A2033</f>
        <v>P0170</v>
      </c>
      <c r="B2032" s="10" t="str">
        <f>Revenue!B2033</f>
        <v>Apr</v>
      </c>
      <c r="C2032" s="11" t="str">
        <f t="shared" si="97"/>
        <v>P0170|Apr</v>
      </c>
      <c r="D2032" s="12">
        <f>Revenue!J2033</f>
        <v>782.13300000000004</v>
      </c>
      <c r="E2032" s="13">
        <f>_xlfn.XLOOKUP($C2032,ExpensesTbl[Key],ExpensesTbl[Total Operating Expenses])</f>
        <v>522.71999999999957</v>
      </c>
      <c r="F2032" s="13">
        <f t="shared" si="98"/>
        <v>259.41300000000047</v>
      </c>
      <c r="G2032" s="11" t="str">
        <f>_xlfn.XLOOKUP($A2032,PropertiesTbl[Property ID],PropertiesTbl[Property Name])</f>
        <v>Frost Lodge</v>
      </c>
    </row>
    <row r="2033" spans="1:7" x14ac:dyDescent="0.25">
      <c r="A2033" s="10" t="str">
        <f>Revenue!A2034</f>
        <v>P0170</v>
      </c>
      <c r="B2033" s="10" t="str">
        <f>Revenue!B2034</f>
        <v>May</v>
      </c>
      <c r="C2033" s="11" t="str">
        <f t="shared" si="97"/>
        <v>P0170|May</v>
      </c>
      <c r="D2033" s="12">
        <f>Revenue!J2034</f>
        <v>878.22120000000007</v>
      </c>
      <c r="E2033" s="13">
        <f>_xlfn.XLOOKUP($C2033,ExpensesTbl[Key],ExpensesTbl[Total Operating Expenses])</f>
        <v>718.89000000000033</v>
      </c>
      <c r="F2033" s="13">
        <f t="shared" si="98"/>
        <v>159.33119999999974</v>
      </c>
      <c r="G2033" s="11" t="str">
        <f>_xlfn.XLOOKUP($A2033,PropertiesTbl[Property ID],PropertiesTbl[Property Name])</f>
        <v>Frost Lodge</v>
      </c>
    </row>
    <row r="2034" spans="1:7" x14ac:dyDescent="0.25">
      <c r="A2034" s="10" t="str">
        <f>Revenue!A2035</f>
        <v>P0170</v>
      </c>
      <c r="B2034" s="10" t="str">
        <f>Revenue!B2035</f>
        <v>Jun</v>
      </c>
      <c r="C2034" s="11" t="str">
        <f t="shared" si="97"/>
        <v>P0170|Jun</v>
      </c>
      <c r="D2034" s="12">
        <f>Revenue!J2035</f>
        <v>987.71480000000008</v>
      </c>
      <c r="E2034" s="13">
        <f>_xlfn.XLOOKUP($C2034,ExpensesTbl[Key],ExpensesTbl[Total Operating Expenses])</f>
        <v>802.54000000000042</v>
      </c>
      <c r="F2034" s="13">
        <f t="shared" si="98"/>
        <v>185.17479999999966</v>
      </c>
      <c r="G2034" s="11" t="str">
        <f>_xlfn.XLOOKUP($A2034,PropertiesTbl[Property ID],PropertiesTbl[Property Name])</f>
        <v>Frost Lodge</v>
      </c>
    </row>
    <row r="2035" spans="1:7" x14ac:dyDescent="0.25">
      <c r="A2035" s="10" t="str">
        <f>Revenue!A2036</f>
        <v>P0170</v>
      </c>
      <c r="B2035" s="10" t="str">
        <f>Revenue!B2036</f>
        <v>Jul</v>
      </c>
      <c r="C2035" s="11" t="str">
        <f t="shared" si="97"/>
        <v>P0170|Jul</v>
      </c>
      <c r="D2035" s="12">
        <f>Revenue!J2036</f>
        <v>1300.0159999999998</v>
      </c>
      <c r="E2035" s="13">
        <f>_xlfn.XLOOKUP($C2035,ExpensesTbl[Key],ExpensesTbl[Total Operating Expenses])</f>
        <v>1365.8300000000004</v>
      </c>
      <c r="F2035" s="13">
        <f t="shared" si="98"/>
        <v>-65.814000000000533</v>
      </c>
      <c r="G2035" s="11" t="str">
        <f>_xlfn.XLOOKUP($A2035,PropertiesTbl[Property ID],PropertiesTbl[Property Name])</f>
        <v>Frost Lodge</v>
      </c>
    </row>
    <row r="2036" spans="1:7" x14ac:dyDescent="0.25">
      <c r="A2036" s="10" t="str">
        <f>Revenue!A2037</f>
        <v>P0170</v>
      </c>
      <c r="B2036" s="10" t="str">
        <f>Revenue!B2037</f>
        <v>Aug</v>
      </c>
      <c r="C2036" s="11" t="str">
        <f t="shared" si="97"/>
        <v>P0170|Aug</v>
      </c>
      <c r="D2036" s="12">
        <f>Revenue!J2037</f>
        <v>1350.2814000000001</v>
      </c>
      <c r="E2036" s="13">
        <f>_xlfn.XLOOKUP($C2036,ExpensesTbl[Key],ExpensesTbl[Total Operating Expenses])</f>
        <v>1303.58</v>
      </c>
      <c r="F2036" s="13">
        <f t="shared" si="98"/>
        <v>46.701400000000149</v>
      </c>
      <c r="G2036" s="11" t="str">
        <f>_xlfn.XLOOKUP($A2036,PropertiesTbl[Property ID],PropertiesTbl[Property Name])</f>
        <v>Frost Lodge</v>
      </c>
    </row>
    <row r="2037" spans="1:7" x14ac:dyDescent="0.25">
      <c r="A2037" s="10" t="str">
        <f>Revenue!A2038</f>
        <v>P0170</v>
      </c>
      <c r="B2037" s="10" t="str">
        <f>Revenue!B2038</f>
        <v>Sep</v>
      </c>
      <c r="C2037" s="11" t="str">
        <f t="shared" si="97"/>
        <v>P0170|Sep</v>
      </c>
      <c r="D2037" s="12">
        <f>Revenue!J2038</f>
        <v>875.89320000000009</v>
      </c>
      <c r="E2037" s="13">
        <f>_xlfn.XLOOKUP($C2037,ExpensesTbl[Key],ExpensesTbl[Total Operating Expenses])</f>
        <v>662.79</v>
      </c>
      <c r="F2037" s="13">
        <f t="shared" si="98"/>
        <v>213.10320000000013</v>
      </c>
      <c r="G2037" s="11" t="str">
        <f>_xlfn.XLOOKUP($A2037,PropertiesTbl[Property ID],PropertiesTbl[Property Name])</f>
        <v>Frost Lodge</v>
      </c>
    </row>
    <row r="2038" spans="1:7" x14ac:dyDescent="0.25">
      <c r="A2038" s="10" t="str">
        <f>Revenue!A2039</f>
        <v>P0170</v>
      </c>
      <c r="B2038" s="10" t="str">
        <f>Revenue!B2039</f>
        <v>Oct</v>
      </c>
      <c r="C2038" s="11" t="str">
        <f t="shared" si="97"/>
        <v>P0170|Oct</v>
      </c>
      <c r="D2038" s="12">
        <f>Revenue!J2039</f>
        <v>828.20799999999997</v>
      </c>
      <c r="E2038" s="13">
        <f>_xlfn.XLOOKUP($C2038,ExpensesTbl[Key],ExpensesTbl[Total Operating Expenses])</f>
        <v>588.99999999999955</v>
      </c>
      <c r="F2038" s="13">
        <f t="shared" si="98"/>
        <v>239.20800000000042</v>
      </c>
      <c r="G2038" s="11" t="str">
        <f>_xlfn.XLOOKUP($A2038,PropertiesTbl[Property ID],PropertiesTbl[Property Name])</f>
        <v>Frost Lodge</v>
      </c>
    </row>
    <row r="2039" spans="1:7" x14ac:dyDescent="0.25">
      <c r="A2039" s="10" t="str">
        <f>Revenue!A2040</f>
        <v>P0170</v>
      </c>
      <c r="B2039" s="10" t="str">
        <f>Revenue!B2040</f>
        <v>Nov</v>
      </c>
      <c r="C2039" s="11" t="str">
        <f t="shared" si="97"/>
        <v>P0170|Nov</v>
      </c>
      <c r="D2039" s="12">
        <f>Revenue!J2040</f>
        <v>880.89840000000004</v>
      </c>
      <c r="E2039" s="13">
        <f>_xlfn.XLOOKUP($C2039,ExpensesTbl[Key],ExpensesTbl[Total Operating Expenses])</f>
        <v>561.46000000000015</v>
      </c>
      <c r="F2039" s="13">
        <f t="shared" si="98"/>
        <v>319.43839999999989</v>
      </c>
      <c r="G2039" s="11" t="str">
        <f>_xlfn.XLOOKUP($A2039,PropertiesTbl[Property ID],PropertiesTbl[Property Name])</f>
        <v>Frost Lodge</v>
      </c>
    </row>
    <row r="2040" spans="1:7" x14ac:dyDescent="0.25">
      <c r="A2040" s="10" t="str">
        <f>Revenue!A2041</f>
        <v>P0170</v>
      </c>
      <c r="B2040" s="10" t="str">
        <f>Revenue!B2041</f>
        <v>Dec</v>
      </c>
      <c r="C2040" s="11" t="str">
        <f t="shared" si="97"/>
        <v>P0170|Dec</v>
      </c>
      <c r="D2040" s="12">
        <f>Revenue!J2041</f>
        <v>3577.7752</v>
      </c>
      <c r="E2040" s="13">
        <f>_xlfn.XLOOKUP($C2040,ExpensesTbl[Key],ExpensesTbl[Total Operating Expenses])</f>
        <v>1228.74</v>
      </c>
      <c r="F2040" s="13">
        <f t="shared" si="98"/>
        <v>2349.0352000000003</v>
      </c>
      <c r="G2040" s="11" t="str">
        <f>_xlfn.XLOOKUP($A2040,PropertiesTbl[Property ID],PropertiesTbl[Property Name])</f>
        <v>Frost Lodge</v>
      </c>
    </row>
    <row r="2041" spans="1:7" x14ac:dyDescent="0.25">
      <c r="A2041" s="10" t="str">
        <f>Revenue!A2042</f>
        <v>P0170</v>
      </c>
      <c r="B2041" s="10" t="str">
        <f>Revenue!B2042</f>
        <v>Jan</v>
      </c>
      <c r="C2041" s="11" t="str">
        <f t="shared" si="97"/>
        <v>P0170|Jan</v>
      </c>
      <c r="D2041" s="12">
        <f>Revenue!J2042</f>
        <v>3056.0497</v>
      </c>
      <c r="E2041" s="13">
        <f>_xlfn.XLOOKUP($C2041,ExpensesTbl[Key],ExpensesTbl[Total Operating Expenses])</f>
        <v>872.73</v>
      </c>
      <c r="F2041" s="13">
        <f t="shared" si="98"/>
        <v>2183.3197</v>
      </c>
      <c r="G2041" s="11" t="str">
        <f>_xlfn.XLOOKUP($A2041,PropertiesTbl[Property ID],PropertiesTbl[Property Name])</f>
        <v>Frost Lodge</v>
      </c>
    </row>
    <row r="2042" spans="1:7" x14ac:dyDescent="0.25">
      <c r="A2042" s="10" t="str">
        <f>Revenue!A2043</f>
        <v>P0170</v>
      </c>
      <c r="B2042" s="10" t="str">
        <f>Revenue!B2043</f>
        <v>Feb</v>
      </c>
      <c r="C2042" s="11" t="str">
        <f t="shared" si="97"/>
        <v>P0170|Feb</v>
      </c>
      <c r="D2042" s="12">
        <f>Revenue!J2043</f>
        <v>2365.9225000000001</v>
      </c>
      <c r="E2042" s="13">
        <f>_xlfn.XLOOKUP($C2042,ExpensesTbl[Key],ExpensesTbl[Total Operating Expenses])</f>
        <v>789.53</v>
      </c>
      <c r="F2042" s="13">
        <f t="shared" si="98"/>
        <v>1576.3925000000002</v>
      </c>
      <c r="G2042" s="11" t="str">
        <f>_xlfn.XLOOKUP($A2042,PropertiesTbl[Property ID],PropertiesTbl[Property Name])</f>
        <v>Frost Lodge</v>
      </c>
    </row>
    <row r="2043" spans="1:7" x14ac:dyDescent="0.25">
      <c r="A2043" s="10" t="str">
        <f>Revenue!A2044</f>
        <v>P0170</v>
      </c>
      <c r="B2043" s="10" t="str">
        <f>Revenue!B2044</f>
        <v>Mar</v>
      </c>
      <c r="C2043" s="11" t="str">
        <f t="shared" si="97"/>
        <v>P0170|Mar</v>
      </c>
      <c r="D2043" s="12">
        <f>Revenue!J2044</f>
        <v>1846.3420000000001</v>
      </c>
      <c r="E2043" s="13">
        <f>_xlfn.XLOOKUP($C2043,ExpensesTbl[Key],ExpensesTbl[Total Operating Expenses])</f>
        <v>803.97000000000025</v>
      </c>
      <c r="F2043" s="13">
        <f t="shared" si="98"/>
        <v>1042.3719999999998</v>
      </c>
      <c r="G2043" s="11" t="str">
        <f>_xlfn.XLOOKUP($A2043,PropertiesTbl[Property ID],PropertiesTbl[Property Name])</f>
        <v>Frost Lodge</v>
      </c>
    </row>
    <row r="2044" spans="1:7" x14ac:dyDescent="0.25">
      <c r="A2044" s="10" t="str">
        <f>Revenue!A2045</f>
        <v>P0171</v>
      </c>
      <c r="B2044" s="10" t="str">
        <f>Revenue!B2045</f>
        <v>Apr</v>
      </c>
      <c r="C2044" s="11" t="str">
        <f t="shared" si="97"/>
        <v>P0171|Apr</v>
      </c>
      <c r="D2044" s="12">
        <f>Revenue!J2045</f>
        <v>936.94500000000005</v>
      </c>
      <c r="E2044" s="13">
        <f>_xlfn.XLOOKUP($C2044,ExpensesTbl[Key],ExpensesTbl[Total Operating Expenses])</f>
        <v>523.05000000000041</v>
      </c>
      <c r="F2044" s="13">
        <f t="shared" si="98"/>
        <v>413.89499999999964</v>
      </c>
      <c r="G2044" s="11" t="str">
        <f>_xlfn.XLOOKUP($A2044,PropertiesTbl[Property ID],PropertiesTbl[Property Name])</f>
        <v>Snowline Landing</v>
      </c>
    </row>
    <row r="2045" spans="1:7" x14ac:dyDescent="0.25">
      <c r="A2045" s="10" t="str">
        <f>Revenue!A2046</f>
        <v>P0171</v>
      </c>
      <c r="B2045" s="10" t="str">
        <f>Revenue!B2046</f>
        <v>May</v>
      </c>
      <c r="C2045" s="11" t="str">
        <f t="shared" si="97"/>
        <v>P0171|May</v>
      </c>
      <c r="D2045" s="12">
        <f>Revenue!J2046</f>
        <v>970.52639999999997</v>
      </c>
      <c r="E2045" s="13">
        <f>_xlfn.XLOOKUP($C2045,ExpensesTbl[Key],ExpensesTbl[Total Operating Expenses])</f>
        <v>956.97</v>
      </c>
      <c r="F2045" s="13">
        <f t="shared" si="98"/>
        <v>13.55639999999994</v>
      </c>
      <c r="G2045" s="11" t="str">
        <f>_xlfn.XLOOKUP($A2045,PropertiesTbl[Property ID],PropertiesTbl[Property Name])</f>
        <v>Snowline Landing</v>
      </c>
    </row>
    <row r="2046" spans="1:7" x14ac:dyDescent="0.25">
      <c r="A2046" s="10" t="str">
        <f>Revenue!A2047</f>
        <v>P0171</v>
      </c>
      <c r="B2046" s="10" t="str">
        <f>Revenue!B2047</f>
        <v>Jun</v>
      </c>
      <c r="C2046" s="11" t="str">
        <f t="shared" si="97"/>
        <v>P0171|Jun</v>
      </c>
      <c r="D2046" s="12">
        <f>Revenue!J2047</f>
        <v>1236.6944000000001</v>
      </c>
      <c r="E2046" s="13">
        <f>_xlfn.XLOOKUP($C2046,ExpensesTbl[Key],ExpensesTbl[Total Operating Expenses])</f>
        <v>804.47</v>
      </c>
      <c r="F2046" s="13">
        <f t="shared" si="98"/>
        <v>432.22440000000006</v>
      </c>
      <c r="G2046" s="11" t="str">
        <f>_xlfn.XLOOKUP($A2046,PropertiesTbl[Property ID],PropertiesTbl[Property Name])</f>
        <v>Snowline Landing</v>
      </c>
    </row>
    <row r="2047" spans="1:7" x14ac:dyDescent="0.25">
      <c r="A2047" s="10" t="str">
        <f>Revenue!A2048</f>
        <v>P0171</v>
      </c>
      <c r="B2047" s="10" t="str">
        <f>Revenue!B2048</f>
        <v>Jul</v>
      </c>
      <c r="C2047" s="11" t="str">
        <f t="shared" si="97"/>
        <v>P0171|Jul</v>
      </c>
      <c r="D2047" s="12">
        <f>Revenue!J2048</f>
        <v>1865.3430000000001</v>
      </c>
      <c r="E2047" s="13">
        <f>_xlfn.XLOOKUP($C2047,ExpensesTbl[Key],ExpensesTbl[Total Operating Expenses])</f>
        <v>1442.1100000000001</v>
      </c>
      <c r="F2047" s="13">
        <f t="shared" si="98"/>
        <v>423.23299999999995</v>
      </c>
      <c r="G2047" s="11" t="str">
        <f>_xlfn.XLOOKUP($A2047,PropertiesTbl[Property ID],PropertiesTbl[Property Name])</f>
        <v>Snowline Landing</v>
      </c>
    </row>
    <row r="2048" spans="1:7" x14ac:dyDescent="0.25">
      <c r="A2048" s="10" t="str">
        <f>Revenue!A2049</f>
        <v>P0171</v>
      </c>
      <c r="B2048" s="10" t="str">
        <f>Revenue!B2049</f>
        <v>Aug</v>
      </c>
      <c r="C2048" s="11" t="str">
        <f t="shared" si="97"/>
        <v>P0171|Aug</v>
      </c>
      <c r="D2048" s="12">
        <f>Revenue!J2049</f>
        <v>1747.682</v>
      </c>
      <c r="E2048" s="13">
        <f>_xlfn.XLOOKUP($C2048,ExpensesTbl[Key],ExpensesTbl[Total Operating Expenses])</f>
        <v>1379.8600000000001</v>
      </c>
      <c r="F2048" s="13">
        <f t="shared" si="98"/>
        <v>367.82199999999989</v>
      </c>
      <c r="G2048" s="11" t="str">
        <f>_xlfn.XLOOKUP($A2048,PropertiesTbl[Property ID],PropertiesTbl[Property Name])</f>
        <v>Snowline Landing</v>
      </c>
    </row>
    <row r="2049" spans="1:7" x14ac:dyDescent="0.25">
      <c r="A2049" s="10" t="str">
        <f>Revenue!A2050</f>
        <v>P0171</v>
      </c>
      <c r="B2049" s="10" t="str">
        <f>Revenue!B2050</f>
        <v>Sep</v>
      </c>
      <c r="C2049" s="11" t="str">
        <f t="shared" si="97"/>
        <v>P0171|Sep</v>
      </c>
      <c r="D2049" s="12">
        <f>Revenue!J2050</f>
        <v>1152.1686000000002</v>
      </c>
      <c r="E2049" s="13">
        <f>_xlfn.XLOOKUP($C2049,ExpensesTbl[Key],ExpensesTbl[Total Operating Expenses])</f>
        <v>673.94000000000028</v>
      </c>
      <c r="F2049" s="13">
        <f t="shared" si="98"/>
        <v>478.22859999999991</v>
      </c>
      <c r="G2049" s="11" t="str">
        <f>_xlfn.XLOOKUP($A2049,PropertiesTbl[Property ID],PropertiesTbl[Property Name])</f>
        <v>Snowline Landing</v>
      </c>
    </row>
    <row r="2050" spans="1:7" x14ac:dyDescent="0.25">
      <c r="A2050" s="10" t="str">
        <f>Revenue!A2051</f>
        <v>P0171</v>
      </c>
      <c r="B2050" s="10" t="str">
        <f>Revenue!B2051</f>
        <v>Oct</v>
      </c>
      <c r="C2050" s="11" t="str">
        <f t="shared" si="97"/>
        <v>P0171|Oct</v>
      </c>
      <c r="D2050" s="12">
        <f>Revenue!J2051</f>
        <v>1019.5307999999999</v>
      </c>
      <c r="E2050" s="13">
        <f>_xlfn.XLOOKUP($C2050,ExpensesTbl[Key],ExpensesTbl[Total Operating Expenses])</f>
        <v>598.46999999999957</v>
      </c>
      <c r="F2050" s="13">
        <f t="shared" si="98"/>
        <v>421.06080000000031</v>
      </c>
      <c r="G2050" s="11" t="str">
        <f>_xlfn.XLOOKUP($A2050,PropertiesTbl[Property ID],PropertiesTbl[Property Name])</f>
        <v>Snowline Landing</v>
      </c>
    </row>
    <row r="2051" spans="1:7" x14ac:dyDescent="0.25">
      <c r="A2051" s="10" t="str">
        <f>Revenue!A2052</f>
        <v>P0171</v>
      </c>
      <c r="B2051" s="10" t="str">
        <f>Revenue!B2052</f>
        <v>Nov</v>
      </c>
      <c r="C2051" s="11" t="str">
        <f t="shared" si="97"/>
        <v>P0171|Nov</v>
      </c>
      <c r="D2051" s="12">
        <f>Revenue!J2052</f>
        <v>1091.2331999999999</v>
      </c>
      <c r="E2051" s="13">
        <f>_xlfn.XLOOKUP($C2051,ExpensesTbl[Key],ExpensesTbl[Total Operating Expenses])</f>
        <v>565.4200000000003</v>
      </c>
      <c r="F2051" s="13">
        <f t="shared" si="98"/>
        <v>525.8131999999996</v>
      </c>
      <c r="G2051" s="11" t="str">
        <f>_xlfn.XLOOKUP($A2051,PropertiesTbl[Property ID],PropertiesTbl[Property Name])</f>
        <v>Snowline Landing</v>
      </c>
    </row>
    <row r="2052" spans="1:7" x14ac:dyDescent="0.25">
      <c r="A2052" s="10" t="str">
        <f>Revenue!A2053</f>
        <v>P0171</v>
      </c>
      <c r="B2052" s="10" t="str">
        <f>Revenue!B2053</f>
        <v>Dec</v>
      </c>
      <c r="C2052" s="11" t="str">
        <f t="shared" si="97"/>
        <v>P0171|Dec</v>
      </c>
      <c r="D2052" s="12">
        <f>Revenue!J2053</f>
        <v>4601.6489999999994</v>
      </c>
      <c r="E2052" s="13">
        <f>_xlfn.XLOOKUP($C2052,ExpensesTbl[Key],ExpensesTbl[Total Operating Expenses])</f>
        <v>972.93999999999971</v>
      </c>
      <c r="F2052" s="13">
        <f t="shared" si="98"/>
        <v>3628.7089999999998</v>
      </c>
      <c r="G2052" s="11" t="str">
        <f>_xlfn.XLOOKUP($A2052,PropertiesTbl[Property ID],PropertiesTbl[Property Name])</f>
        <v>Snowline Landing</v>
      </c>
    </row>
    <row r="2053" spans="1:7" x14ac:dyDescent="0.25">
      <c r="A2053" s="10" t="str">
        <f>Revenue!A2054</f>
        <v>P0171</v>
      </c>
      <c r="B2053" s="10" t="str">
        <f>Revenue!B2054</f>
        <v>Jan</v>
      </c>
      <c r="C2053" s="11" t="str">
        <f t="shared" ref="C2053:C2116" si="99">A2053&amp;"|"&amp;B2053</f>
        <v>P0171|Jan</v>
      </c>
      <c r="D2053" s="12">
        <f>Revenue!J2054</f>
        <v>3521.1938</v>
      </c>
      <c r="E2053" s="13">
        <f>_xlfn.XLOOKUP($C2053,ExpensesTbl[Key],ExpensesTbl[Total Operating Expenses])</f>
        <v>880.95999999999992</v>
      </c>
      <c r="F2053" s="13">
        <f t="shared" ref="F2053:F2116" si="100">D2053-E2053</f>
        <v>2640.2338</v>
      </c>
      <c r="G2053" s="11" t="str">
        <f>_xlfn.XLOOKUP($A2053,PropertiesTbl[Property ID],PropertiesTbl[Property Name])</f>
        <v>Snowline Landing</v>
      </c>
    </row>
    <row r="2054" spans="1:7" x14ac:dyDescent="0.25">
      <c r="A2054" s="10" t="str">
        <f>Revenue!A2055</f>
        <v>P0171</v>
      </c>
      <c r="B2054" s="10" t="str">
        <f>Revenue!B2055</f>
        <v>Feb</v>
      </c>
      <c r="C2054" s="11" t="str">
        <f t="shared" si="99"/>
        <v>P0171|Feb</v>
      </c>
      <c r="D2054" s="12">
        <f>Revenue!J2055</f>
        <v>2716.2684000000004</v>
      </c>
      <c r="E2054" s="13">
        <f>_xlfn.XLOOKUP($C2054,ExpensesTbl[Key],ExpensesTbl[Total Operating Expenses])</f>
        <v>866.39000000000067</v>
      </c>
      <c r="F2054" s="13">
        <f t="shared" si="100"/>
        <v>1849.8783999999996</v>
      </c>
      <c r="G2054" s="11" t="str">
        <f>_xlfn.XLOOKUP($A2054,PropertiesTbl[Property ID],PropertiesTbl[Property Name])</f>
        <v>Snowline Landing</v>
      </c>
    </row>
    <row r="2055" spans="1:7" x14ac:dyDescent="0.25">
      <c r="A2055" s="10" t="str">
        <f>Revenue!A2056</f>
        <v>P0171</v>
      </c>
      <c r="B2055" s="10" t="str">
        <f>Revenue!B2056</f>
        <v>Mar</v>
      </c>
      <c r="C2055" s="11" t="str">
        <f t="shared" si="99"/>
        <v>P0171|Mar</v>
      </c>
      <c r="D2055" s="12">
        <f>Revenue!J2056</f>
        <v>2315.3370000000004</v>
      </c>
      <c r="E2055" s="13">
        <f>_xlfn.XLOOKUP($C2055,ExpensesTbl[Key],ExpensesTbl[Total Operating Expenses])</f>
        <v>779.13999999999976</v>
      </c>
      <c r="F2055" s="13">
        <f t="shared" si="100"/>
        <v>1536.1970000000006</v>
      </c>
      <c r="G2055" s="11" t="str">
        <f>_xlfn.XLOOKUP($A2055,PropertiesTbl[Property ID],PropertiesTbl[Property Name])</f>
        <v>Snowline Landing</v>
      </c>
    </row>
    <row r="2056" spans="1:7" x14ac:dyDescent="0.25">
      <c r="A2056" s="10" t="str">
        <f>Revenue!A2057</f>
        <v>P0172</v>
      </c>
      <c r="B2056" s="10" t="str">
        <f>Revenue!B2057</f>
        <v>Apr</v>
      </c>
      <c r="C2056" s="11" t="str">
        <f t="shared" si="99"/>
        <v>P0172|Apr</v>
      </c>
      <c r="D2056" s="12">
        <f>Revenue!J2057</f>
        <v>968.08199999999988</v>
      </c>
      <c r="E2056" s="13">
        <f>_xlfn.XLOOKUP($C2056,ExpensesTbl[Key],ExpensesTbl[Total Operating Expenses])</f>
        <v>711.31000000000006</v>
      </c>
      <c r="F2056" s="13">
        <f t="shared" si="100"/>
        <v>256.77199999999982</v>
      </c>
      <c r="G2056" s="11" t="str">
        <f>_xlfn.XLOOKUP($A2056,PropertiesTbl[Property ID],PropertiesTbl[Property Name])</f>
        <v>Sierra Perch</v>
      </c>
    </row>
    <row r="2057" spans="1:7" x14ac:dyDescent="0.25">
      <c r="A2057" s="10" t="str">
        <f>Revenue!A2058</f>
        <v>P0172</v>
      </c>
      <c r="B2057" s="10" t="str">
        <f>Revenue!B2058</f>
        <v>May</v>
      </c>
      <c r="C2057" s="11" t="str">
        <f t="shared" si="99"/>
        <v>P0172|May</v>
      </c>
      <c r="D2057" s="12">
        <f>Revenue!J2058</f>
        <v>974.71679999999992</v>
      </c>
      <c r="E2057" s="13">
        <f>_xlfn.XLOOKUP($C2057,ExpensesTbl[Key],ExpensesTbl[Total Operating Expenses])</f>
        <v>745.23</v>
      </c>
      <c r="F2057" s="13">
        <f t="shared" si="100"/>
        <v>229.4867999999999</v>
      </c>
      <c r="G2057" s="11" t="str">
        <f>_xlfn.XLOOKUP($A2057,PropertiesTbl[Property ID],PropertiesTbl[Property Name])</f>
        <v>Sierra Perch</v>
      </c>
    </row>
    <row r="2058" spans="1:7" x14ac:dyDescent="0.25">
      <c r="A2058" s="10" t="str">
        <f>Revenue!A2059</f>
        <v>P0172</v>
      </c>
      <c r="B2058" s="10" t="str">
        <f>Revenue!B2059</f>
        <v>Jun</v>
      </c>
      <c r="C2058" s="11" t="str">
        <f t="shared" si="99"/>
        <v>P0172|Jun</v>
      </c>
      <c r="D2058" s="12">
        <f>Revenue!J2059</f>
        <v>1161.6746000000001</v>
      </c>
      <c r="E2058" s="13">
        <f>_xlfn.XLOOKUP($C2058,ExpensesTbl[Key],ExpensesTbl[Total Operating Expenses])</f>
        <v>824.18999999999994</v>
      </c>
      <c r="F2058" s="13">
        <f t="shared" si="100"/>
        <v>337.48460000000011</v>
      </c>
      <c r="G2058" s="11" t="str">
        <f>_xlfn.XLOOKUP($A2058,PropertiesTbl[Property ID],PropertiesTbl[Property Name])</f>
        <v>Sierra Perch</v>
      </c>
    </row>
    <row r="2059" spans="1:7" x14ac:dyDescent="0.25">
      <c r="A2059" s="10" t="str">
        <f>Revenue!A2060</f>
        <v>P0172</v>
      </c>
      <c r="B2059" s="10" t="str">
        <f>Revenue!B2060</f>
        <v>Jul</v>
      </c>
      <c r="C2059" s="11" t="str">
        <f t="shared" si="99"/>
        <v>P0172|Jul</v>
      </c>
      <c r="D2059" s="12">
        <f>Revenue!J2060</f>
        <v>1869.2230000000002</v>
      </c>
      <c r="E2059" s="13">
        <f>_xlfn.XLOOKUP($C2059,ExpensesTbl[Key],ExpensesTbl[Total Operating Expenses])</f>
        <v>1463.1999999999998</v>
      </c>
      <c r="F2059" s="13">
        <f t="shared" si="100"/>
        <v>406.02300000000037</v>
      </c>
      <c r="G2059" s="11" t="str">
        <f>_xlfn.XLOOKUP($A2059,PropertiesTbl[Property ID],PropertiesTbl[Property Name])</f>
        <v>Sierra Perch</v>
      </c>
    </row>
    <row r="2060" spans="1:7" x14ac:dyDescent="0.25">
      <c r="A2060" s="10" t="str">
        <f>Revenue!A2061</f>
        <v>P0172</v>
      </c>
      <c r="B2060" s="10" t="str">
        <f>Revenue!B2061</f>
        <v>Aug</v>
      </c>
      <c r="C2060" s="11" t="str">
        <f t="shared" si="99"/>
        <v>P0172|Aug</v>
      </c>
      <c r="D2060" s="12">
        <f>Revenue!J2061</f>
        <v>1694.0409999999999</v>
      </c>
      <c r="E2060" s="13">
        <f>_xlfn.XLOOKUP($C2060,ExpensesTbl[Key],ExpensesTbl[Total Operating Expenses])</f>
        <v>1382.81</v>
      </c>
      <c r="F2060" s="13">
        <f t="shared" si="100"/>
        <v>311.23099999999999</v>
      </c>
      <c r="G2060" s="11" t="str">
        <f>_xlfn.XLOOKUP($A2060,PropertiesTbl[Property ID],PropertiesTbl[Property Name])</f>
        <v>Sierra Perch</v>
      </c>
    </row>
    <row r="2061" spans="1:7" x14ac:dyDescent="0.25">
      <c r="A2061" s="10" t="str">
        <f>Revenue!A2062</f>
        <v>P0172</v>
      </c>
      <c r="B2061" s="10" t="str">
        <f>Revenue!B2062</f>
        <v>Sep</v>
      </c>
      <c r="C2061" s="11" t="str">
        <f t="shared" si="99"/>
        <v>P0172|Sep</v>
      </c>
      <c r="D2061" s="12">
        <f>Revenue!J2062</f>
        <v>1075.5192000000002</v>
      </c>
      <c r="E2061" s="13">
        <f>_xlfn.XLOOKUP($C2061,ExpensesTbl[Key],ExpensesTbl[Total Operating Expenses])</f>
        <v>654.83000000000015</v>
      </c>
      <c r="F2061" s="13">
        <f t="shared" si="100"/>
        <v>420.68920000000003</v>
      </c>
      <c r="G2061" s="11" t="str">
        <f>_xlfn.XLOOKUP($A2061,PropertiesTbl[Property ID],PropertiesTbl[Property Name])</f>
        <v>Sierra Perch</v>
      </c>
    </row>
    <row r="2062" spans="1:7" x14ac:dyDescent="0.25">
      <c r="A2062" s="10" t="str">
        <f>Revenue!A2063</f>
        <v>P0172</v>
      </c>
      <c r="B2062" s="10" t="str">
        <f>Revenue!B2063</f>
        <v>Oct</v>
      </c>
      <c r="C2062" s="11" t="str">
        <f t="shared" si="99"/>
        <v>P0172|Oct</v>
      </c>
      <c r="D2062" s="12">
        <f>Revenue!J2063</f>
        <v>967.2672</v>
      </c>
      <c r="E2062" s="13">
        <f>_xlfn.XLOOKUP($C2062,ExpensesTbl[Key],ExpensesTbl[Total Operating Expenses])</f>
        <v>599.80000000000052</v>
      </c>
      <c r="F2062" s="13">
        <f t="shared" si="100"/>
        <v>367.46719999999948</v>
      </c>
      <c r="G2062" s="11" t="str">
        <f>_xlfn.XLOOKUP($A2062,PropertiesTbl[Property ID],PropertiesTbl[Property Name])</f>
        <v>Sierra Perch</v>
      </c>
    </row>
    <row r="2063" spans="1:7" x14ac:dyDescent="0.25">
      <c r="A2063" s="10" t="str">
        <f>Revenue!A2064</f>
        <v>P0172</v>
      </c>
      <c r="B2063" s="10" t="str">
        <f>Revenue!B2064</f>
        <v>Nov</v>
      </c>
      <c r="C2063" s="11" t="str">
        <f t="shared" si="99"/>
        <v>P0172|Nov</v>
      </c>
      <c r="D2063" s="12">
        <f>Revenue!J2064</f>
        <v>1024.7106000000001</v>
      </c>
      <c r="E2063" s="13">
        <f>_xlfn.XLOOKUP($C2063,ExpensesTbl[Key],ExpensesTbl[Total Operating Expenses])</f>
        <v>581.35000000000036</v>
      </c>
      <c r="F2063" s="13">
        <f t="shared" si="100"/>
        <v>443.36059999999975</v>
      </c>
      <c r="G2063" s="11" t="str">
        <f>_xlfn.XLOOKUP($A2063,PropertiesTbl[Property ID],PropertiesTbl[Property Name])</f>
        <v>Sierra Perch</v>
      </c>
    </row>
    <row r="2064" spans="1:7" x14ac:dyDescent="0.25">
      <c r="A2064" s="10" t="str">
        <f>Revenue!A2065</f>
        <v>P0172</v>
      </c>
      <c r="B2064" s="10" t="str">
        <f>Revenue!B2065</f>
        <v>Dec</v>
      </c>
      <c r="C2064" s="11" t="str">
        <f t="shared" si="99"/>
        <v>P0172|Dec</v>
      </c>
      <c r="D2064" s="12">
        <f>Revenue!J2065</f>
        <v>3973.0890000000004</v>
      </c>
      <c r="E2064" s="13">
        <f>_xlfn.XLOOKUP($C2064,ExpensesTbl[Key],ExpensesTbl[Total Operating Expenses])</f>
        <v>948.80999999999972</v>
      </c>
      <c r="F2064" s="13">
        <f t="shared" si="100"/>
        <v>3024.2790000000005</v>
      </c>
      <c r="G2064" s="11" t="str">
        <f>_xlfn.XLOOKUP($A2064,PropertiesTbl[Property ID],PropertiesTbl[Property Name])</f>
        <v>Sierra Perch</v>
      </c>
    </row>
    <row r="2065" spans="1:7" x14ac:dyDescent="0.25">
      <c r="A2065" s="10" t="str">
        <f>Revenue!A2066</f>
        <v>P0172</v>
      </c>
      <c r="B2065" s="10" t="str">
        <f>Revenue!B2066</f>
        <v>Jan</v>
      </c>
      <c r="C2065" s="11" t="str">
        <f t="shared" si="99"/>
        <v>P0172|Jan</v>
      </c>
      <c r="D2065" s="12">
        <f>Revenue!J2066</f>
        <v>3192.3638000000001</v>
      </c>
      <c r="E2065" s="13">
        <f>_xlfn.XLOOKUP($C2065,ExpensesTbl[Key],ExpensesTbl[Total Operating Expenses])</f>
        <v>880.95999999999981</v>
      </c>
      <c r="F2065" s="13">
        <f t="shared" si="100"/>
        <v>2311.4038</v>
      </c>
      <c r="G2065" s="11" t="str">
        <f>_xlfn.XLOOKUP($A2065,PropertiesTbl[Property ID],PropertiesTbl[Property Name])</f>
        <v>Sierra Perch</v>
      </c>
    </row>
    <row r="2066" spans="1:7" x14ac:dyDescent="0.25">
      <c r="A2066" s="10" t="str">
        <f>Revenue!A2067</f>
        <v>P0172</v>
      </c>
      <c r="B2066" s="10" t="str">
        <f>Revenue!B2067</f>
        <v>Feb</v>
      </c>
      <c r="C2066" s="11" t="str">
        <f t="shared" si="99"/>
        <v>P0172|Feb</v>
      </c>
      <c r="D2066" s="12">
        <f>Revenue!J2067</f>
        <v>2595.0074</v>
      </c>
      <c r="E2066" s="13">
        <f>_xlfn.XLOOKUP($C2066,ExpensesTbl[Key],ExpensesTbl[Total Operating Expenses])</f>
        <v>790.43999999999971</v>
      </c>
      <c r="F2066" s="13">
        <f t="shared" si="100"/>
        <v>1804.5674000000004</v>
      </c>
      <c r="G2066" s="11" t="str">
        <f>_xlfn.XLOOKUP($A2066,PropertiesTbl[Property ID],PropertiesTbl[Property Name])</f>
        <v>Sierra Perch</v>
      </c>
    </row>
    <row r="2067" spans="1:7" x14ac:dyDescent="0.25">
      <c r="A2067" s="10" t="str">
        <f>Revenue!A2068</f>
        <v>P0172</v>
      </c>
      <c r="B2067" s="10" t="str">
        <f>Revenue!B2068</f>
        <v>Mar</v>
      </c>
      <c r="C2067" s="11" t="str">
        <f t="shared" si="99"/>
        <v>P0172|Mar</v>
      </c>
      <c r="D2067" s="12">
        <f>Revenue!J2068</f>
        <v>2132.88</v>
      </c>
      <c r="E2067" s="13">
        <f>_xlfn.XLOOKUP($C2067,ExpensesTbl[Key],ExpensesTbl[Total Operating Expenses])</f>
        <v>783.25999999999988</v>
      </c>
      <c r="F2067" s="13">
        <f t="shared" si="100"/>
        <v>1349.6200000000003</v>
      </c>
      <c r="G2067" s="11" t="str">
        <f>_xlfn.XLOOKUP($A2067,PropertiesTbl[Property ID],PropertiesTbl[Property Name])</f>
        <v>Sierra Perch</v>
      </c>
    </row>
    <row r="2068" spans="1:7" x14ac:dyDescent="0.25">
      <c r="A2068" s="10" t="str">
        <f>Revenue!A2069</f>
        <v>P0173</v>
      </c>
      <c r="B2068" s="10" t="str">
        <f>Revenue!B2069</f>
        <v>Apr</v>
      </c>
      <c r="C2068" s="11" t="str">
        <f t="shared" si="99"/>
        <v>P0173|Apr</v>
      </c>
      <c r="D2068" s="12">
        <f>Revenue!J2069</f>
        <v>1534.4115000000002</v>
      </c>
      <c r="E2068" s="13">
        <f>_xlfn.XLOOKUP($C2068,ExpensesTbl[Key],ExpensesTbl[Total Operating Expenses])</f>
        <v>913.52000000000044</v>
      </c>
      <c r="F2068" s="13">
        <f t="shared" si="100"/>
        <v>620.89149999999972</v>
      </c>
      <c r="G2068" s="11" t="str">
        <f>_xlfn.XLOOKUP($A2068,PropertiesTbl[Property ID],PropertiesTbl[Property Name])</f>
        <v>Boulder Chalet</v>
      </c>
    </row>
    <row r="2069" spans="1:7" x14ac:dyDescent="0.25">
      <c r="A2069" s="10" t="str">
        <f>Revenue!A2070</f>
        <v>P0173</v>
      </c>
      <c r="B2069" s="10" t="str">
        <f>Revenue!B2070</f>
        <v>May</v>
      </c>
      <c r="C2069" s="11" t="str">
        <f t="shared" si="99"/>
        <v>P0173|May</v>
      </c>
      <c r="D2069" s="12">
        <f>Revenue!J2070</f>
        <v>1640.9659999999999</v>
      </c>
      <c r="E2069" s="13">
        <f>_xlfn.XLOOKUP($C2069,ExpensesTbl[Key],ExpensesTbl[Total Operating Expenses])</f>
        <v>1464.4300000000005</v>
      </c>
      <c r="F2069" s="13">
        <f t="shared" si="100"/>
        <v>176.53599999999938</v>
      </c>
      <c r="G2069" s="11" t="str">
        <f>_xlfn.XLOOKUP($A2069,PropertiesTbl[Property ID],PropertiesTbl[Property Name])</f>
        <v>Boulder Chalet</v>
      </c>
    </row>
    <row r="2070" spans="1:7" x14ac:dyDescent="0.25">
      <c r="A2070" s="10" t="str">
        <f>Revenue!A2071</f>
        <v>P0173</v>
      </c>
      <c r="B2070" s="10" t="str">
        <f>Revenue!B2071</f>
        <v>Jun</v>
      </c>
      <c r="C2070" s="11" t="str">
        <f t="shared" si="99"/>
        <v>P0173|Jun</v>
      </c>
      <c r="D2070" s="12">
        <f>Revenue!J2071</f>
        <v>2196.7275</v>
      </c>
      <c r="E2070" s="13">
        <f>_xlfn.XLOOKUP($C2070,ExpensesTbl[Key],ExpensesTbl[Total Operating Expenses])</f>
        <v>1642.25</v>
      </c>
      <c r="F2070" s="13">
        <f t="shared" si="100"/>
        <v>554.47749999999996</v>
      </c>
      <c r="G2070" s="11" t="str">
        <f>_xlfn.XLOOKUP($A2070,PropertiesTbl[Property ID],PropertiesTbl[Property Name])</f>
        <v>Boulder Chalet</v>
      </c>
    </row>
    <row r="2071" spans="1:7" x14ac:dyDescent="0.25">
      <c r="A2071" s="10" t="str">
        <f>Revenue!A2072</f>
        <v>P0173</v>
      </c>
      <c r="B2071" s="10" t="str">
        <f>Revenue!B2072</f>
        <v>Jul</v>
      </c>
      <c r="C2071" s="11" t="str">
        <f t="shared" si="99"/>
        <v>P0173|Jul</v>
      </c>
      <c r="D2071" s="12">
        <f>Revenue!J2072</f>
        <v>2570.3424</v>
      </c>
      <c r="E2071" s="13">
        <f>_xlfn.XLOOKUP($C2071,ExpensesTbl[Key],ExpensesTbl[Total Operating Expenses])</f>
        <v>3044.58</v>
      </c>
      <c r="F2071" s="13">
        <f t="shared" si="100"/>
        <v>-474.23759999999993</v>
      </c>
      <c r="G2071" s="11" t="str">
        <f>_xlfn.XLOOKUP($A2071,PropertiesTbl[Property ID],PropertiesTbl[Property Name])</f>
        <v>Boulder Chalet</v>
      </c>
    </row>
    <row r="2072" spans="1:7" x14ac:dyDescent="0.25">
      <c r="A2072" s="10" t="str">
        <f>Revenue!A2073</f>
        <v>P0173</v>
      </c>
      <c r="B2072" s="10" t="str">
        <f>Revenue!B2073</f>
        <v>Aug</v>
      </c>
      <c r="C2072" s="11" t="str">
        <f t="shared" si="99"/>
        <v>P0173|Aug</v>
      </c>
      <c r="D2072" s="12">
        <f>Revenue!J2073</f>
        <v>2558.3144000000002</v>
      </c>
      <c r="E2072" s="13">
        <f>_xlfn.XLOOKUP($C2072,ExpensesTbl[Key],ExpensesTbl[Total Operating Expenses])</f>
        <v>2902.58</v>
      </c>
      <c r="F2072" s="13">
        <f t="shared" si="100"/>
        <v>-344.26559999999972</v>
      </c>
      <c r="G2072" s="11" t="str">
        <f>_xlfn.XLOOKUP($A2072,PropertiesTbl[Property ID],PropertiesTbl[Property Name])</f>
        <v>Boulder Chalet</v>
      </c>
    </row>
    <row r="2073" spans="1:7" x14ac:dyDescent="0.25">
      <c r="A2073" s="10" t="str">
        <f>Revenue!A2074</f>
        <v>P0173</v>
      </c>
      <c r="B2073" s="10" t="str">
        <f>Revenue!B2074</f>
        <v>Sep</v>
      </c>
      <c r="C2073" s="11" t="str">
        <f t="shared" si="99"/>
        <v>P0173|Sep</v>
      </c>
      <c r="D2073" s="12">
        <f>Revenue!J2074</f>
        <v>1922.9838</v>
      </c>
      <c r="E2073" s="13">
        <f>_xlfn.XLOOKUP($C2073,ExpensesTbl[Key],ExpensesTbl[Total Operating Expenses])</f>
        <v>1260.3000000000002</v>
      </c>
      <c r="F2073" s="13">
        <f t="shared" si="100"/>
        <v>662.68379999999979</v>
      </c>
      <c r="G2073" s="11" t="str">
        <f>_xlfn.XLOOKUP($A2073,PropertiesTbl[Property ID],PropertiesTbl[Property Name])</f>
        <v>Boulder Chalet</v>
      </c>
    </row>
    <row r="2074" spans="1:7" x14ac:dyDescent="0.25">
      <c r="A2074" s="10" t="str">
        <f>Revenue!A2075</f>
        <v>P0173</v>
      </c>
      <c r="B2074" s="10" t="str">
        <f>Revenue!B2075</f>
        <v>Oct</v>
      </c>
      <c r="C2074" s="11" t="str">
        <f t="shared" si="99"/>
        <v>P0173|Oct</v>
      </c>
      <c r="D2074" s="12">
        <f>Revenue!J2075</f>
        <v>1661.9180000000001</v>
      </c>
      <c r="E2074" s="13">
        <f>_xlfn.XLOOKUP($C2074,ExpensesTbl[Key],ExpensesTbl[Total Operating Expenses])</f>
        <v>1122.58</v>
      </c>
      <c r="F2074" s="13">
        <f t="shared" si="100"/>
        <v>539.33800000000019</v>
      </c>
      <c r="G2074" s="11" t="str">
        <f>_xlfn.XLOOKUP($A2074,PropertiesTbl[Property ID],PropertiesTbl[Property Name])</f>
        <v>Boulder Chalet</v>
      </c>
    </row>
    <row r="2075" spans="1:7" x14ac:dyDescent="0.25">
      <c r="A2075" s="10" t="str">
        <f>Revenue!A2076</f>
        <v>P0173</v>
      </c>
      <c r="B2075" s="10" t="str">
        <f>Revenue!B2076</f>
        <v>Nov</v>
      </c>
      <c r="C2075" s="11" t="str">
        <f t="shared" si="99"/>
        <v>P0173|Nov</v>
      </c>
      <c r="D2075" s="12">
        <f>Revenue!J2076</f>
        <v>2017.5588</v>
      </c>
      <c r="E2075" s="13">
        <f>_xlfn.XLOOKUP($C2075,ExpensesTbl[Key],ExpensesTbl[Total Operating Expenses])</f>
        <v>1026.8699999999997</v>
      </c>
      <c r="F2075" s="13">
        <f t="shared" si="100"/>
        <v>990.68880000000036</v>
      </c>
      <c r="G2075" s="11" t="str">
        <f>_xlfn.XLOOKUP($A2075,PropertiesTbl[Property ID],PropertiesTbl[Property Name])</f>
        <v>Boulder Chalet</v>
      </c>
    </row>
    <row r="2076" spans="1:7" x14ac:dyDescent="0.25">
      <c r="A2076" s="10" t="str">
        <f>Revenue!A2077</f>
        <v>P0173</v>
      </c>
      <c r="B2076" s="10" t="str">
        <f>Revenue!B2077</f>
        <v>Dec</v>
      </c>
      <c r="C2076" s="11" t="str">
        <f t="shared" si="99"/>
        <v>P0173|Dec</v>
      </c>
      <c r="D2076" s="12">
        <f>Revenue!J2077</f>
        <v>6542.7215999999999</v>
      </c>
      <c r="E2076" s="13">
        <f>_xlfn.XLOOKUP($C2076,ExpensesTbl[Key],ExpensesTbl[Total Operating Expenses])</f>
        <v>1550.9599999999955</v>
      </c>
      <c r="F2076" s="13">
        <f t="shared" si="100"/>
        <v>4991.7616000000044</v>
      </c>
      <c r="G2076" s="11" t="str">
        <f>_xlfn.XLOOKUP($A2076,PropertiesTbl[Property ID],PropertiesTbl[Property Name])</f>
        <v>Boulder Chalet</v>
      </c>
    </row>
    <row r="2077" spans="1:7" x14ac:dyDescent="0.25">
      <c r="A2077" s="10" t="str">
        <f>Revenue!A2078</f>
        <v>P0173</v>
      </c>
      <c r="B2077" s="10" t="str">
        <f>Revenue!B2078</f>
        <v>Jan</v>
      </c>
      <c r="C2077" s="11" t="str">
        <f t="shared" si="99"/>
        <v>P0173|Jan</v>
      </c>
      <c r="D2077" s="12">
        <f>Revenue!J2078</f>
        <v>5759.4659999999994</v>
      </c>
      <c r="E2077" s="13">
        <f>_xlfn.XLOOKUP($C2077,ExpensesTbl[Key],ExpensesTbl[Total Operating Expenses])</f>
        <v>1566.8700000000003</v>
      </c>
      <c r="F2077" s="13">
        <f t="shared" si="100"/>
        <v>4192.5959999999995</v>
      </c>
      <c r="G2077" s="11" t="str">
        <f>_xlfn.XLOOKUP($A2077,PropertiesTbl[Property ID],PropertiesTbl[Property Name])</f>
        <v>Boulder Chalet</v>
      </c>
    </row>
    <row r="2078" spans="1:7" x14ac:dyDescent="0.25">
      <c r="A2078" s="10" t="str">
        <f>Revenue!A2079</f>
        <v>P0173</v>
      </c>
      <c r="B2078" s="10" t="str">
        <f>Revenue!B2079</f>
        <v>Feb</v>
      </c>
      <c r="C2078" s="11" t="str">
        <f t="shared" si="99"/>
        <v>P0173|Feb</v>
      </c>
      <c r="D2078" s="12">
        <f>Revenue!J2079</f>
        <v>4064.5098000000003</v>
      </c>
      <c r="E2078" s="13">
        <f>_xlfn.XLOOKUP($C2078,ExpensesTbl[Key],ExpensesTbl[Total Operating Expenses])</f>
        <v>1254.3799999999999</v>
      </c>
      <c r="F2078" s="13">
        <f t="shared" si="100"/>
        <v>2810.1298000000006</v>
      </c>
      <c r="G2078" s="11" t="str">
        <f>_xlfn.XLOOKUP($A2078,PropertiesTbl[Property ID],PropertiesTbl[Property Name])</f>
        <v>Boulder Chalet</v>
      </c>
    </row>
    <row r="2079" spans="1:7" x14ac:dyDescent="0.25">
      <c r="A2079" s="10" t="str">
        <f>Revenue!A2080</f>
        <v>P0173</v>
      </c>
      <c r="B2079" s="10" t="str">
        <f>Revenue!B2080</f>
        <v>Mar</v>
      </c>
      <c r="C2079" s="11" t="str">
        <f t="shared" si="99"/>
        <v>P0173|Mar</v>
      </c>
      <c r="D2079" s="12">
        <f>Revenue!J2080</f>
        <v>3704.1354000000001</v>
      </c>
      <c r="E2079" s="13">
        <f>_xlfn.XLOOKUP($C2079,ExpensesTbl[Key],ExpensesTbl[Total Operating Expenses])</f>
        <v>1223.1699999999994</v>
      </c>
      <c r="F2079" s="13">
        <f t="shared" si="100"/>
        <v>2480.965400000001</v>
      </c>
      <c r="G2079" s="11" t="str">
        <f>_xlfn.XLOOKUP($A2079,PropertiesTbl[Property ID],PropertiesTbl[Property Name])</f>
        <v>Boulder Chalet</v>
      </c>
    </row>
    <row r="2080" spans="1:7" x14ac:dyDescent="0.25">
      <c r="A2080" s="10" t="str">
        <f>Revenue!A2081</f>
        <v>P0174</v>
      </c>
      <c r="B2080" s="10" t="str">
        <f>Revenue!B2081</f>
        <v>Apr</v>
      </c>
      <c r="C2080" s="11" t="str">
        <f t="shared" si="99"/>
        <v>P0174|Apr</v>
      </c>
      <c r="D2080" s="12">
        <f>Revenue!J2081</f>
        <v>556.36900000000003</v>
      </c>
      <c r="E2080" s="13">
        <f>_xlfn.XLOOKUP($C2080,ExpensesTbl[Key],ExpensesTbl[Total Operating Expenses])</f>
        <v>416.51000000000005</v>
      </c>
      <c r="F2080" s="13">
        <f t="shared" si="100"/>
        <v>139.85899999999998</v>
      </c>
      <c r="G2080" s="11" t="str">
        <f>_xlfn.XLOOKUP($A2080,PropertiesTbl[Property ID],PropertiesTbl[Property Name])</f>
        <v>Birch Perch</v>
      </c>
    </row>
    <row r="2081" spans="1:7" x14ac:dyDescent="0.25">
      <c r="A2081" s="10" t="str">
        <f>Revenue!A2082</f>
        <v>P0174</v>
      </c>
      <c r="B2081" s="10" t="str">
        <f>Revenue!B2082</f>
        <v>May</v>
      </c>
      <c r="C2081" s="11" t="str">
        <f t="shared" si="99"/>
        <v>P0174|May</v>
      </c>
      <c r="D2081" s="12">
        <f>Revenue!J2082</f>
        <v>561.21900000000005</v>
      </c>
      <c r="E2081" s="13">
        <f>_xlfn.XLOOKUP($C2081,ExpensesTbl[Key],ExpensesTbl[Total Operating Expenses])</f>
        <v>530.79000000000019</v>
      </c>
      <c r="F2081" s="13">
        <f t="shared" si="100"/>
        <v>30.42899999999986</v>
      </c>
      <c r="G2081" s="11" t="str">
        <f>_xlfn.XLOOKUP($A2081,PropertiesTbl[Property ID],PropertiesTbl[Property Name])</f>
        <v>Birch Perch</v>
      </c>
    </row>
    <row r="2082" spans="1:7" x14ac:dyDescent="0.25">
      <c r="A2082" s="10" t="str">
        <f>Revenue!A2083</f>
        <v>P0174</v>
      </c>
      <c r="B2082" s="10" t="str">
        <f>Revenue!B2083</f>
        <v>Jun</v>
      </c>
      <c r="C2082" s="11" t="str">
        <f t="shared" si="99"/>
        <v>P0174|Jun</v>
      </c>
      <c r="D2082" s="12">
        <f>Revenue!J2083</f>
        <v>819.63670000000002</v>
      </c>
      <c r="E2082" s="13">
        <f>_xlfn.XLOOKUP($C2082,ExpensesTbl[Key],ExpensesTbl[Total Operating Expenses])</f>
        <v>544.36999999999978</v>
      </c>
      <c r="F2082" s="13">
        <f t="shared" si="100"/>
        <v>275.26670000000024</v>
      </c>
      <c r="G2082" s="11" t="str">
        <f>_xlfn.XLOOKUP($A2082,PropertiesTbl[Property ID],PropertiesTbl[Property Name])</f>
        <v>Birch Perch</v>
      </c>
    </row>
    <row r="2083" spans="1:7" x14ac:dyDescent="0.25">
      <c r="A2083" s="10" t="str">
        <f>Revenue!A2084</f>
        <v>P0174</v>
      </c>
      <c r="B2083" s="10" t="str">
        <f>Revenue!B2084</f>
        <v>Jul</v>
      </c>
      <c r="C2083" s="11" t="str">
        <f t="shared" si="99"/>
        <v>P0174|Jul</v>
      </c>
      <c r="D2083" s="12">
        <f>Revenue!J2084</f>
        <v>900.97120000000007</v>
      </c>
      <c r="E2083" s="13">
        <f>_xlfn.XLOOKUP($C2083,ExpensesTbl[Key],ExpensesTbl[Total Operating Expenses])</f>
        <v>828.34999999999991</v>
      </c>
      <c r="F2083" s="13">
        <f t="shared" si="100"/>
        <v>72.621200000000158</v>
      </c>
      <c r="G2083" s="11" t="str">
        <f>_xlfn.XLOOKUP($A2083,PropertiesTbl[Property ID],PropertiesTbl[Property Name])</f>
        <v>Birch Perch</v>
      </c>
    </row>
    <row r="2084" spans="1:7" x14ac:dyDescent="0.25">
      <c r="A2084" s="10" t="str">
        <f>Revenue!A2085</f>
        <v>P0174</v>
      </c>
      <c r="B2084" s="10" t="str">
        <f>Revenue!B2085</f>
        <v>Aug</v>
      </c>
      <c r="C2084" s="11" t="str">
        <f t="shared" si="99"/>
        <v>P0174|Aug</v>
      </c>
      <c r="D2084" s="12">
        <f>Revenue!J2085</f>
        <v>968.09519999999998</v>
      </c>
      <c r="E2084" s="13">
        <f>_xlfn.XLOOKUP($C2084,ExpensesTbl[Key],ExpensesTbl[Total Operating Expenses])</f>
        <v>803.01999999999987</v>
      </c>
      <c r="F2084" s="13">
        <f t="shared" si="100"/>
        <v>165.07520000000011</v>
      </c>
      <c r="G2084" s="11" t="str">
        <f>_xlfn.XLOOKUP($A2084,PropertiesTbl[Property ID],PropertiesTbl[Property Name])</f>
        <v>Birch Perch</v>
      </c>
    </row>
    <row r="2085" spans="1:7" x14ac:dyDescent="0.25">
      <c r="A2085" s="10" t="str">
        <f>Revenue!A2086</f>
        <v>P0174</v>
      </c>
      <c r="B2085" s="10" t="str">
        <f>Revenue!B2086</f>
        <v>Sep</v>
      </c>
      <c r="C2085" s="11" t="str">
        <f t="shared" si="99"/>
        <v>P0174|Sep</v>
      </c>
      <c r="D2085" s="12">
        <f>Revenue!J2086</f>
        <v>672.53620000000001</v>
      </c>
      <c r="E2085" s="13">
        <f>_xlfn.XLOOKUP($C2085,ExpensesTbl[Key],ExpensesTbl[Total Operating Expenses])</f>
        <v>572.26</v>
      </c>
      <c r="F2085" s="13">
        <f t="shared" si="100"/>
        <v>100.27620000000002</v>
      </c>
      <c r="G2085" s="11" t="str">
        <f>_xlfn.XLOOKUP($A2085,PropertiesTbl[Property ID],PropertiesTbl[Property Name])</f>
        <v>Birch Perch</v>
      </c>
    </row>
    <row r="2086" spans="1:7" x14ac:dyDescent="0.25">
      <c r="A2086" s="10" t="str">
        <f>Revenue!A2087</f>
        <v>P0174</v>
      </c>
      <c r="B2086" s="10" t="str">
        <f>Revenue!B2087</f>
        <v>Oct</v>
      </c>
      <c r="C2086" s="11" t="str">
        <f t="shared" si="99"/>
        <v>P0174|Oct</v>
      </c>
      <c r="D2086" s="12">
        <f>Revenue!J2087</f>
        <v>609.08849999999995</v>
      </c>
      <c r="E2086" s="13">
        <f>_xlfn.XLOOKUP($C2086,ExpensesTbl[Key],ExpensesTbl[Total Operating Expenses])</f>
        <v>447.37999999999965</v>
      </c>
      <c r="F2086" s="13">
        <f t="shared" si="100"/>
        <v>161.7085000000003</v>
      </c>
      <c r="G2086" s="11" t="str">
        <f>_xlfn.XLOOKUP($A2086,PropertiesTbl[Property ID],PropertiesTbl[Property Name])</f>
        <v>Birch Perch</v>
      </c>
    </row>
    <row r="2087" spans="1:7" x14ac:dyDescent="0.25">
      <c r="A2087" s="10" t="str">
        <f>Revenue!A2088</f>
        <v>P0174</v>
      </c>
      <c r="B2087" s="10" t="str">
        <f>Revenue!B2088</f>
        <v>Nov</v>
      </c>
      <c r="C2087" s="11" t="str">
        <f t="shared" si="99"/>
        <v>P0174|Nov</v>
      </c>
      <c r="D2087" s="12">
        <f>Revenue!J2088</f>
        <v>589.44599999999991</v>
      </c>
      <c r="E2087" s="13">
        <f>_xlfn.XLOOKUP($C2087,ExpensesTbl[Key],ExpensesTbl[Total Operating Expenses])</f>
        <v>454.17999999999955</v>
      </c>
      <c r="F2087" s="13">
        <f t="shared" si="100"/>
        <v>135.26600000000036</v>
      </c>
      <c r="G2087" s="11" t="str">
        <f>_xlfn.XLOOKUP($A2087,PropertiesTbl[Property ID],PropertiesTbl[Property Name])</f>
        <v>Birch Perch</v>
      </c>
    </row>
    <row r="2088" spans="1:7" x14ac:dyDescent="0.25">
      <c r="A2088" s="10" t="str">
        <f>Revenue!A2089</f>
        <v>P0174</v>
      </c>
      <c r="B2088" s="10" t="str">
        <f>Revenue!B2089</f>
        <v>Dec</v>
      </c>
      <c r="C2088" s="11" t="str">
        <f t="shared" si="99"/>
        <v>P0174|Dec</v>
      </c>
      <c r="D2088" s="12">
        <f>Revenue!J2089</f>
        <v>2299.2208000000001</v>
      </c>
      <c r="E2088" s="13">
        <f>_xlfn.XLOOKUP($C2088,ExpensesTbl[Key],ExpensesTbl[Total Operating Expenses])</f>
        <v>702.38000000000022</v>
      </c>
      <c r="F2088" s="13">
        <f t="shared" si="100"/>
        <v>1596.8407999999999</v>
      </c>
      <c r="G2088" s="11" t="str">
        <f>_xlfn.XLOOKUP($A2088,PropertiesTbl[Property ID],PropertiesTbl[Property Name])</f>
        <v>Birch Perch</v>
      </c>
    </row>
    <row r="2089" spans="1:7" x14ac:dyDescent="0.25">
      <c r="A2089" s="10" t="str">
        <f>Revenue!A2090</f>
        <v>P0174</v>
      </c>
      <c r="B2089" s="10" t="str">
        <f>Revenue!B2090</f>
        <v>Jan</v>
      </c>
      <c r="C2089" s="11" t="str">
        <f t="shared" si="99"/>
        <v>P0174|Jan</v>
      </c>
      <c r="D2089" s="12">
        <f>Revenue!J2090</f>
        <v>1689.9849999999999</v>
      </c>
      <c r="E2089" s="13">
        <f>_xlfn.XLOOKUP($C2089,ExpensesTbl[Key],ExpensesTbl[Total Operating Expenses])</f>
        <v>614.41000000000031</v>
      </c>
      <c r="F2089" s="13">
        <f t="shared" si="100"/>
        <v>1075.5749999999996</v>
      </c>
      <c r="G2089" s="11" t="str">
        <f>_xlfn.XLOOKUP($A2089,PropertiesTbl[Property ID],PropertiesTbl[Property Name])</f>
        <v>Birch Perch</v>
      </c>
    </row>
    <row r="2090" spans="1:7" x14ac:dyDescent="0.25">
      <c r="A2090" s="10" t="str">
        <f>Revenue!A2091</f>
        <v>P0174</v>
      </c>
      <c r="B2090" s="10" t="str">
        <f>Revenue!B2091</f>
        <v>Feb</v>
      </c>
      <c r="C2090" s="11" t="str">
        <f t="shared" si="99"/>
        <v>P0174|Feb</v>
      </c>
      <c r="D2090" s="12">
        <f>Revenue!J2091</f>
        <v>1397.8131000000001</v>
      </c>
      <c r="E2090" s="13">
        <f>_xlfn.XLOOKUP($C2090,ExpensesTbl[Key],ExpensesTbl[Total Operating Expenses])</f>
        <v>820.79999999999973</v>
      </c>
      <c r="F2090" s="13">
        <f t="shared" si="100"/>
        <v>577.01310000000035</v>
      </c>
      <c r="G2090" s="11" t="str">
        <f>_xlfn.XLOOKUP($A2090,PropertiesTbl[Property ID],PropertiesTbl[Property Name])</f>
        <v>Birch Perch</v>
      </c>
    </row>
    <row r="2091" spans="1:7" x14ac:dyDescent="0.25">
      <c r="A2091" s="10" t="str">
        <f>Revenue!A2092</f>
        <v>P0174</v>
      </c>
      <c r="B2091" s="10" t="str">
        <f>Revenue!B2092</f>
        <v>Mar</v>
      </c>
      <c r="C2091" s="11" t="str">
        <f t="shared" si="99"/>
        <v>P0174|Mar</v>
      </c>
      <c r="D2091" s="12">
        <f>Revenue!J2092</f>
        <v>1437.106</v>
      </c>
      <c r="E2091" s="13">
        <f>_xlfn.XLOOKUP($C2091,ExpensesTbl[Key],ExpensesTbl[Total Operating Expenses])</f>
        <v>620.53999999999962</v>
      </c>
      <c r="F2091" s="13">
        <f t="shared" si="100"/>
        <v>816.56600000000037</v>
      </c>
      <c r="G2091" s="11" t="str">
        <f>_xlfn.XLOOKUP($A2091,PropertiesTbl[Property ID],PropertiesTbl[Property Name])</f>
        <v>Birch Perch</v>
      </c>
    </row>
    <row r="2092" spans="1:7" x14ac:dyDescent="0.25">
      <c r="A2092" s="10" t="str">
        <f>Revenue!A2093</f>
        <v>P0175</v>
      </c>
      <c r="B2092" s="10" t="str">
        <f>Revenue!B2093</f>
        <v>Apr</v>
      </c>
      <c r="C2092" s="11" t="str">
        <f t="shared" si="99"/>
        <v>P0175|Apr</v>
      </c>
      <c r="D2092" s="12">
        <f>Revenue!J2093</f>
        <v>1681.828</v>
      </c>
      <c r="E2092" s="13">
        <f>_xlfn.XLOOKUP($C2092,ExpensesTbl[Key],ExpensesTbl[Total Operating Expenses])</f>
        <v>790.50999999999988</v>
      </c>
      <c r="F2092" s="13">
        <f t="shared" si="100"/>
        <v>891.3180000000001</v>
      </c>
      <c r="G2092" s="11" t="str">
        <f>_xlfn.XLOOKUP($A2092,PropertiesTbl[Property ID],PropertiesTbl[Property Name])</f>
        <v>Bearpaw Cottage</v>
      </c>
    </row>
    <row r="2093" spans="1:7" x14ac:dyDescent="0.25">
      <c r="A2093" s="10" t="str">
        <f>Revenue!A2094</f>
        <v>P0175</v>
      </c>
      <c r="B2093" s="10" t="str">
        <f>Revenue!B2094</f>
        <v>May</v>
      </c>
      <c r="C2093" s="11" t="str">
        <f t="shared" si="99"/>
        <v>P0175|May</v>
      </c>
      <c r="D2093" s="12">
        <f>Revenue!J2094</f>
        <v>1941.2059999999999</v>
      </c>
      <c r="E2093" s="13">
        <f>_xlfn.XLOOKUP($C2093,ExpensesTbl[Key],ExpensesTbl[Total Operating Expenses])</f>
        <v>1213.3399999999997</v>
      </c>
      <c r="F2093" s="13">
        <f t="shared" si="100"/>
        <v>727.86600000000021</v>
      </c>
      <c r="G2093" s="11" t="str">
        <f>_xlfn.XLOOKUP($A2093,PropertiesTbl[Property ID],PropertiesTbl[Property Name])</f>
        <v>Bearpaw Cottage</v>
      </c>
    </row>
    <row r="2094" spans="1:7" x14ac:dyDescent="0.25">
      <c r="A2094" s="10" t="str">
        <f>Revenue!A2095</f>
        <v>P0175</v>
      </c>
      <c r="B2094" s="10" t="str">
        <f>Revenue!B2095</f>
        <v>Jun</v>
      </c>
      <c r="C2094" s="11" t="str">
        <f t="shared" si="99"/>
        <v>P0175|Jun</v>
      </c>
      <c r="D2094" s="12">
        <f>Revenue!J2095</f>
        <v>2977.3809999999999</v>
      </c>
      <c r="E2094" s="13">
        <f>_xlfn.XLOOKUP($C2094,ExpensesTbl[Key],ExpensesTbl[Total Operating Expenses])</f>
        <v>1468.4699999999998</v>
      </c>
      <c r="F2094" s="13">
        <f t="shared" si="100"/>
        <v>1508.9110000000001</v>
      </c>
      <c r="G2094" s="11" t="str">
        <f>_xlfn.XLOOKUP($A2094,PropertiesTbl[Property ID],PropertiesTbl[Property Name])</f>
        <v>Bearpaw Cottage</v>
      </c>
    </row>
    <row r="2095" spans="1:7" x14ac:dyDescent="0.25">
      <c r="A2095" s="10" t="str">
        <f>Revenue!A2096</f>
        <v>P0175</v>
      </c>
      <c r="B2095" s="10" t="str">
        <f>Revenue!B2096</f>
        <v>Jul</v>
      </c>
      <c r="C2095" s="11" t="str">
        <f t="shared" si="99"/>
        <v>P0175|Jul</v>
      </c>
      <c r="D2095" s="12">
        <f>Revenue!J2096</f>
        <v>3297.4033999999997</v>
      </c>
      <c r="E2095" s="13">
        <f>_xlfn.XLOOKUP($C2095,ExpensesTbl[Key],ExpensesTbl[Total Operating Expenses])</f>
        <v>2597.23</v>
      </c>
      <c r="F2095" s="13">
        <f t="shared" si="100"/>
        <v>700.17339999999967</v>
      </c>
      <c r="G2095" s="11" t="str">
        <f>_xlfn.XLOOKUP($A2095,PropertiesTbl[Property ID],PropertiesTbl[Property Name])</f>
        <v>Bearpaw Cottage</v>
      </c>
    </row>
    <row r="2096" spans="1:7" x14ac:dyDescent="0.25">
      <c r="A2096" s="10" t="str">
        <f>Revenue!A2097</f>
        <v>P0175</v>
      </c>
      <c r="B2096" s="10" t="str">
        <f>Revenue!B2097</f>
        <v>Aug</v>
      </c>
      <c r="C2096" s="11" t="str">
        <f t="shared" si="99"/>
        <v>P0175|Aug</v>
      </c>
      <c r="D2096" s="12">
        <f>Revenue!J2097</f>
        <v>3133.4055000000003</v>
      </c>
      <c r="E2096" s="13">
        <f>_xlfn.XLOOKUP($C2096,ExpensesTbl[Key],ExpensesTbl[Total Operating Expenses])</f>
        <v>2464.7299999999996</v>
      </c>
      <c r="F2096" s="13">
        <f t="shared" si="100"/>
        <v>668.67550000000074</v>
      </c>
      <c r="G2096" s="11" t="str">
        <f>_xlfn.XLOOKUP($A2096,PropertiesTbl[Property ID],PropertiesTbl[Property Name])</f>
        <v>Bearpaw Cottage</v>
      </c>
    </row>
    <row r="2097" spans="1:7" x14ac:dyDescent="0.25">
      <c r="A2097" s="10" t="str">
        <f>Revenue!A2098</f>
        <v>P0175</v>
      </c>
      <c r="B2097" s="10" t="str">
        <f>Revenue!B2098</f>
        <v>Sep</v>
      </c>
      <c r="C2097" s="11" t="str">
        <f t="shared" si="99"/>
        <v>P0175|Sep</v>
      </c>
      <c r="D2097" s="12">
        <f>Revenue!J2098</f>
        <v>2144.2948999999999</v>
      </c>
      <c r="E2097" s="13">
        <f>_xlfn.XLOOKUP($C2097,ExpensesTbl[Key],ExpensesTbl[Total Operating Expenses])</f>
        <v>1043.0699999999997</v>
      </c>
      <c r="F2097" s="13">
        <f t="shared" si="100"/>
        <v>1101.2249000000002</v>
      </c>
      <c r="G2097" s="11" t="str">
        <f>_xlfn.XLOOKUP($A2097,PropertiesTbl[Property ID],PropertiesTbl[Property Name])</f>
        <v>Bearpaw Cottage</v>
      </c>
    </row>
    <row r="2098" spans="1:7" x14ac:dyDescent="0.25">
      <c r="A2098" s="10" t="str">
        <f>Revenue!A2099</f>
        <v>P0175</v>
      </c>
      <c r="B2098" s="10" t="str">
        <f>Revenue!B2099</f>
        <v>Oct</v>
      </c>
      <c r="C2098" s="11" t="str">
        <f t="shared" si="99"/>
        <v>P0175|Oct</v>
      </c>
      <c r="D2098" s="12">
        <f>Revenue!J2099</f>
        <v>1884.1021000000001</v>
      </c>
      <c r="E2098" s="13">
        <f>_xlfn.XLOOKUP($C2098,ExpensesTbl[Key],ExpensesTbl[Total Operating Expenses])</f>
        <v>919.01000000000033</v>
      </c>
      <c r="F2098" s="13">
        <f t="shared" si="100"/>
        <v>965.09209999999973</v>
      </c>
      <c r="G2098" s="11" t="str">
        <f>_xlfn.XLOOKUP($A2098,PropertiesTbl[Property ID],PropertiesTbl[Property Name])</f>
        <v>Bearpaw Cottage</v>
      </c>
    </row>
    <row r="2099" spans="1:7" x14ac:dyDescent="0.25">
      <c r="A2099" s="10" t="str">
        <f>Revenue!A2100</f>
        <v>P0175</v>
      </c>
      <c r="B2099" s="10" t="str">
        <f>Revenue!B2100</f>
        <v>Nov</v>
      </c>
      <c r="C2099" s="11" t="str">
        <f t="shared" si="99"/>
        <v>P0175|Nov</v>
      </c>
      <c r="D2099" s="12">
        <f>Revenue!J2100</f>
        <v>1991.5878</v>
      </c>
      <c r="E2099" s="13">
        <f>_xlfn.XLOOKUP($C2099,ExpensesTbl[Key],ExpensesTbl[Total Operating Expenses])</f>
        <v>859.78</v>
      </c>
      <c r="F2099" s="13">
        <f t="shared" si="100"/>
        <v>1131.8078</v>
      </c>
      <c r="G2099" s="11" t="str">
        <f>_xlfn.XLOOKUP($A2099,PropertiesTbl[Property ID],PropertiesTbl[Property Name])</f>
        <v>Bearpaw Cottage</v>
      </c>
    </row>
    <row r="2100" spans="1:7" x14ac:dyDescent="0.25">
      <c r="A2100" s="10" t="str">
        <f>Revenue!A2101</f>
        <v>P0175</v>
      </c>
      <c r="B2100" s="10" t="str">
        <f>Revenue!B2101</f>
        <v>Dec</v>
      </c>
      <c r="C2100" s="11" t="str">
        <f t="shared" si="99"/>
        <v>P0175|Dec</v>
      </c>
      <c r="D2100" s="12">
        <f>Revenue!J2101</f>
        <v>7080.3014999999996</v>
      </c>
      <c r="E2100" s="13">
        <f>_xlfn.XLOOKUP($C2100,ExpensesTbl[Key],ExpensesTbl[Total Operating Expenses])</f>
        <v>1442.9099999999971</v>
      </c>
      <c r="F2100" s="13">
        <f t="shared" si="100"/>
        <v>5637.3915000000025</v>
      </c>
      <c r="G2100" s="11" t="str">
        <f>_xlfn.XLOOKUP($A2100,PropertiesTbl[Property ID],PropertiesTbl[Property Name])</f>
        <v>Bearpaw Cottage</v>
      </c>
    </row>
    <row r="2101" spans="1:7" x14ac:dyDescent="0.25">
      <c r="A2101" s="10" t="str">
        <f>Revenue!A2102</f>
        <v>P0175</v>
      </c>
      <c r="B2101" s="10" t="str">
        <f>Revenue!B2102</f>
        <v>Jan</v>
      </c>
      <c r="C2101" s="11" t="str">
        <f t="shared" si="99"/>
        <v>P0175|Jan</v>
      </c>
      <c r="D2101" s="12">
        <f>Revenue!J2102</f>
        <v>6791.0474999999997</v>
      </c>
      <c r="E2101" s="13">
        <f>_xlfn.XLOOKUP($C2101,ExpensesTbl[Key],ExpensesTbl[Total Operating Expenses])</f>
        <v>1618.9100000000042</v>
      </c>
      <c r="F2101" s="13">
        <f t="shared" si="100"/>
        <v>5172.1374999999953</v>
      </c>
      <c r="G2101" s="11" t="str">
        <f>_xlfn.XLOOKUP($A2101,PropertiesTbl[Property ID],PropertiesTbl[Property Name])</f>
        <v>Bearpaw Cottage</v>
      </c>
    </row>
    <row r="2102" spans="1:7" x14ac:dyDescent="0.25">
      <c r="A2102" s="10" t="str">
        <f>Revenue!A2103</f>
        <v>P0175</v>
      </c>
      <c r="B2102" s="10" t="str">
        <f>Revenue!B2103</f>
        <v>Feb</v>
      </c>
      <c r="C2102" s="11" t="str">
        <f t="shared" si="99"/>
        <v>P0175|Feb</v>
      </c>
      <c r="D2102" s="12">
        <f>Revenue!J2103</f>
        <v>5278.2435999999998</v>
      </c>
      <c r="E2102" s="13">
        <f>_xlfn.XLOOKUP($C2102,ExpensesTbl[Key],ExpensesTbl[Total Operating Expenses])</f>
        <v>1307.0200000000007</v>
      </c>
      <c r="F2102" s="13">
        <f t="shared" si="100"/>
        <v>3971.2235999999994</v>
      </c>
      <c r="G2102" s="11" t="str">
        <f>_xlfn.XLOOKUP($A2102,PropertiesTbl[Property ID],PropertiesTbl[Property Name])</f>
        <v>Bearpaw Cottage</v>
      </c>
    </row>
    <row r="2103" spans="1:7" x14ac:dyDescent="0.25">
      <c r="A2103" s="10" t="str">
        <f>Revenue!A2104</f>
        <v>P0175</v>
      </c>
      <c r="B2103" s="10" t="str">
        <f>Revenue!B2104</f>
        <v>Mar</v>
      </c>
      <c r="C2103" s="11" t="str">
        <f t="shared" si="99"/>
        <v>P0175|Mar</v>
      </c>
      <c r="D2103" s="12">
        <f>Revenue!J2104</f>
        <v>4890.8450000000003</v>
      </c>
      <c r="E2103" s="13">
        <f>_xlfn.XLOOKUP($C2103,ExpensesTbl[Key],ExpensesTbl[Total Operating Expenses])</f>
        <v>1298.5200000000011</v>
      </c>
      <c r="F2103" s="13">
        <f t="shared" si="100"/>
        <v>3592.3249999999989</v>
      </c>
      <c r="G2103" s="11" t="str">
        <f>_xlfn.XLOOKUP($A2103,PropertiesTbl[Property ID],PropertiesTbl[Property Name])</f>
        <v>Bearpaw Cottage</v>
      </c>
    </row>
    <row r="2104" spans="1:7" x14ac:dyDescent="0.25">
      <c r="A2104" s="10" t="str">
        <f>Revenue!A2105</f>
        <v>P0176</v>
      </c>
      <c r="B2104" s="10" t="str">
        <f>Revenue!B2105</f>
        <v>Apr</v>
      </c>
      <c r="C2104" s="11" t="str">
        <f t="shared" si="99"/>
        <v>P0176|Apr</v>
      </c>
      <c r="D2104" s="12">
        <f>Revenue!J2105</f>
        <v>612.14400000000001</v>
      </c>
      <c r="E2104" s="13">
        <f>_xlfn.XLOOKUP($C2104,ExpensesTbl[Key],ExpensesTbl[Total Operating Expenses])</f>
        <v>407.73999999999955</v>
      </c>
      <c r="F2104" s="13">
        <f t="shared" si="100"/>
        <v>204.40400000000045</v>
      </c>
      <c r="G2104" s="11" t="str">
        <f>_xlfn.XLOOKUP($A2104,PropertiesTbl[Property ID],PropertiesTbl[Property Name])</f>
        <v>Cedar Chalet</v>
      </c>
    </row>
    <row r="2105" spans="1:7" x14ac:dyDescent="0.25">
      <c r="A2105" s="10" t="str">
        <f>Revenue!A2106</f>
        <v>P0176</v>
      </c>
      <c r="B2105" s="10" t="str">
        <f>Revenue!B2106</f>
        <v>May</v>
      </c>
      <c r="C2105" s="11" t="str">
        <f t="shared" si="99"/>
        <v>P0176|May</v>
      </c>
      <c r="D2105" s="12">
        <f>Revenue!J2106</f>
        <v>677.3667999999999</v>
      </c>
      <c r="E2105" s="13">
        <f>_xlfn.XLOOKUP($C2105,ExpensesTbl[Key],ExpensesTbl[Total Operating Expenses])</f>
        <v>524.54999999999995</v>
      </c>
      <c r="F2105" s="13">
        <f t="shared" si="100"/>
        <v>152.81679999999994</v>
      </c>
      <c r="G2105" s="11" t="str">
        <f>_xlfn.XLOOKUP($A2105,PropertiesTbl[Property ID],PropertiesTbl[Property Name])</f>
        <v>Cedar Chalet</v>
      </c>
    </row>
    <row r="2106" spans="1:7" x14ac:dyDescent="0.25">
      <c r="A2106" s="10" t="str">
        <f>Revenue!A2107</f>
        <v>P0176</v>
      </c>
      <c r="B2106" s="10" t="str">
        <f>Revenue!B2107</f>
        <v>Jun</v>
      </c>
      <c r="C2106" s="11" t="str">
        <f t="shared" si="99"/>
        <v>P0176|Jun</v>
      </c>
      <c r="D2106" s="12">
        <f>Revenue!J2107</f>
        <v>809.51959999999997</v>
      </c>
      <c r="E2106" s="13">
        <f>_xlfn.XLOOKUP($C2106,ExpensesTbl[Key],ExpensesTbl[Total Operating Expenses])</f>
        <v>542.0699999999996</v>
      </c>
      <c r="F2106" s="13">
        <f t="shared" si="100"/>
        <v>267.44960000000037</v>
      </c>
      <c r="G2106" s="11" t="str">
        <f>_xlfn.XLOOKUP($A2106,PropertiesTbl[Property ID],PropertiesTbl[Property Name])</f>
        <v>Cedar Chalet</v>
      </c>
    </row>
    <row r="2107" spans="1:7" x14ac:dyDescent="0.25">
      <c r="A2107" s="10" t="str">
        <f>Revenue!A2108</f>
        <v>P0176</v>
      </c>
      <c r="B2107" s="10" t="str">
        <f>Revenue!B2108</f>
        <v>Jul</v>
      </c>
      <c r="C2107" s="11" t="str">
        <f t="shared" si="99"/>
        <v>P0176|Jul</v>
      </c>
      <c r="D2107" s="12">
        <f>Revenue!J2108</f>
        <v>1115.6419000000001</v>
      </c>
      <c r="E2107" s="13">
        <f>_xlfn.XLOOKUP($C2107,ExpensesTbl[Key],ExpensesTbl[Total Operating Expenses])</f>
        <v>822.84999999999968</v>
      </c>
      <c r="F2107" s="13">
        <f t="shared" si="100"/>
        <v>292.7919000000004</v>
      </c>
      <c r="G2107" s="11" t="str">
        <f>_xlfn.XLOOKUP($A2107,PropertiesTbl[Property ID],PropertiesTbl[Property Name])</f>
        <v>Cedar Chalet</v>
      </c>
    </row>
    <row r="2108" spans="1:7" x14ac:dyDescent="0.25">
      <c r="A2108" s="10" t="str">
        <f>Revenue!A2109</f>
        <v>P0176</v>
      </c>
      <c r="B2108" s="10" t="str">
        <f>Revenue!B2109</f>
        <v>Aug</v>
      </c>
      <c r="C2108" s="11" t="str">
        <f t="shared" si="99"/>
        <v>P0176|Aug</v>
      </c>
      <c r="D2108" s="12">
        <f>Revenue!J2109</f>
        <v>1066.8412000000001</v>
      </c>
      <c r="E2108" s="13">
        <f>_xlfn.XLOOKUP($C2108,ExpensesTbl[Key],ExpensesTbl[Total Operating Expenses])</f>
        <v>781.66000000000008</v>
      </c>
      <c r="F2108" s="13">
        <f t="shared" si="100"/>
        <v>285.18119999999999</v>
      </c>
      <c r="G2108" s="11" t="str">
        <f>_xlfn.XLOOKUP($A2108,PropertiesTbl[Property ID],PropertiesTbl[Property Name])</f>
        <v>Cedar Chalet</v>
      </c>
    </row>
    <row r="2109" spans="1:7" x14ac:dyDescent="0.25">
      <c r="A2109" s="10" t="str">
        <f>Revenue!A2110</f>
        <v>P0176</v>
      </c>
      <c r="B2109" s="10" t="str">
        <f>Revenue!B2110</f>
        <v>Sep</v>
      </c>
      <c r="C2109" s="11" t="str">
        <f t="shared" si="99"/>
        <v>P0176|Sep</v>
      </c>
      <c r="D2109" s="12">
        <f>Revenue!J2110</f>
        <v>789.46</v>
      </c>
      <c r="E2109" s="13">
        <f>_xlfn.XLOOKUP($C2109,ExpensesTbl[Key],ExpensesTbl[Total Operating Expenses])</f>
        <v>478.01000000000045</v>
      </c>
      <c r="F2109" s="13">
        <f t="shared" si="100"/>
        <v>311.44999999999959</v>
      </c>
      <c r="G2109" s="11" t="str">
        <f>_xlfn.XLOOKUP($A2109,PropertiesTbl[Property ID],PropertiesTbl[Property Name])</f>
        <v>Cedar Chalet</v>
      </c>
    </row>
    <row r="2110" spans="1:7" x14ac:dyDescent="0.25">
      <c r="A2110" s="10" t="str">
        <f>Revenue!A2111</f>
        <v>P0176</v>
      </c>
      <c r="B2110" s="10" t="str">
        <f>Revenue!B2111</f>
        <v>Oct</v>
      </c>
      <c r="C2110" s="11" t="str">
        <f t="shared" si="99"/>
        <v>P0176|Oct</v>
      </c>
      <c r="D2110" s="12">
        <f>Revenue!J2111</f>
        <v>705.30280000000005</v>
      </c>
      <c r="E2110" s="13">
        <f>_xlfn.XLOOKUP($C2110,ExpensesTbl[Key],ExpensesTbl[Total Operating Expenses])</f>
        <v>444.7000000000001</v>
      </c>
      <c r="F2110" s="13">
        <f t="shared" si="100"/>
        <v>260.60279999999995</v>
      </c>
      <c r="G2110" s="11" t="str">
        <f>_xlfn.XLOOKUP($A2110,PropertiesTbl[Property ID],PropertiesTbl[Property Name])</f>
        <v>Cedar Chalet</v>
      </c>
    </row>
    <row r="2111" spans="1:7" x14ac:dyDescent="0.25">
      <c r="A2111" s="10" t="str">
        <f>Revenue!A2112</f>
        <v>P0176</v>
      </c>
      <c r="B2111" s="10" t="str">
        <f>Revenue!B2112</f>
        <v>Nov</v>
      </c>
      <c r="C2111" s="11" t="str">
        <f t="shared" si="99"/>
        <v>P0176|Nov</v>
      </c>
      <c r="D2111" s="12">
        <f>Revenue!J2112</f>
        <v>692.73159999999996</v>
      </c>
      <c r="E2111" s="13">
        <f>_xlfn.XLOOKUP($C2111,ExpensesTbl[Key],ExpensesTbl[Total Operating Expenses])</f>
        <v>459.80000000000035</v>
      </c>
      <c r="F2111" s="13">
        <f t="shared" si="100"/>
        <v>232.93159999999961</v>
      </c>
      <c r="G2111" s="11" t="str">
        <f>_xlfn.XLOOKUP($A2111,PropertiesTbl[Property ID],PropertiesTbl[Property Name])</f>
        <v>Cedar Chalet</v>
      </c>
    </row>
    <row r="2112" spans="1:7" x14ac:dyDescent="0.25">
      <c r="A2112" s="10" t="str">
        <f>Revenue!A2113</f>
        <v>P0176</v>
      </c>
      <c r="B2112" s="10" t="str">
        <f>Revenue!B2113</f>
        <v>Dec</v>
      </c>
      <c r="C2112" s="11" t="str">
        <f t="shared" si="99"/>
        <v>P0176|Dec</v>
      </c>
      <c r="D2112" s="12">
        <f>Revenue!J2113</f>
        <v>2731.8001999999997</v>
      </c>
      <c r="E2112" s="13">
        <f>_xlfn.XLOOKUP($C2112,ExpensesTbl[Key],ExpensesTbl[Total Operating Expenses])</f>
        <v>757.93999999999949</v>
      </c>
      <c r="F2112" s="13">
        <f t="shared" si="100"/>
        <v>1973.8602000000001</v>
      </c>
      <c r="G2112" s="11" t="str">
        <f>_xlfn.XLOOKUP($A2112,PropertiesTbl[Property ID],PropertiesTbl[Property Name])</f>
        <v>Cedar Chalet</v>
      </c>
    </row>
    <row r="2113" spans="1:7" x14ac:dyDescent="0.25">
      <c r="A2113" s="10" t="str">
        <f>Revenue!A2114</f>
        <v>P0176</v>
      </c>
      <c r="B2113" s="10" t="str">
        <f>Revenue!B2114</f>
        <v>Jan</v>
      </c>
      <c r="C2113" s="11" t="str">
        <f t="shared" si="99"/>
        <v>P0176|Jan</v>
      </c>
      <c r="D2113" s="12">
        <f>Revenue!J2114</f>
        <v>2197.4871999999996</v>
      </c>
      <c r="E2113" s="13">
        <f>_xlfn.XLOOKUP($C2113,ExpensesTbl[Key],ExpensesTbl[Total Operating Expenses])</f>
        <v>703.9499999999997</v>
      </c>
      <c r="F2113" s="13">
        <f t="shared" si="100"/>
        <v>1493.5371999999998</v>
      </c>
      <c r="G2113" s="11" t="str">
        <f>_xlfn.XLOOKUP($A2113,PropertiesTbl[Property ID],PropertiesTbl[Property Name])</f>
        <v>Cedar Chalet</v>
      </c>
    </row>
    <row r="2114" spans="1:7" x14ac:dyDescent="0.25">
      <c r="A2114" s="10" t="str">
        <f>Revenue!A2115</f>
        <v>P0176</v>
      </c>
      <c r="B2114" s="10" t="str">
        <f>Revenue!B2115</f>
        <v>Feb</v>
      </c>
      <c r="C2114" s="11" t="str">
        <f t="shared" si="99"/>
        <v>P0176|Feb</v>
      </c>
      <c r="D2114" s="12">
        <f>Revenue!J2115</f>
        <v>1798.1496999999999</v>
      </c>
      <c r="E2114" s="13">
        <f>_xlfn.XLOOKUP($C2114,ExpensesTbl[Key],ExpensesTbl[Total Operating Expenses])</f>
        <v>865.58</v>
      </c>
      <c r="F2114" s="13">
        <f t="shared" si="100"/>
        <v>932.5696999999999</v>
      </c>
      <c r="G2114" s="11" t="str">
        <f>_xlfn.XLOOKUP($A2114,PropertiesTbl[Property ID],PropertiesTbl[Property Name])</f>
        <v>Cedar Chalet</v>
      </c>
    </row>
    <row r="2115" spans="1:7" x14ac:dyDescent="0.25">
      <c r="A2115" s="10" t="str">
        <f>Revenue!A2116</f>
        <v>P0176</v>
      </c>
      <c r="B2115" s="10" t="str">
        <f>Revenue!B2116</f>
        <v>Mar</v>
      </c>
      <c r="C2115" s="11" t="str">
        <f t="shared" si="99"/>
        <v>P0176|Mar</v>
      </c>
      <c r="D2115" s="12">
        <f>Revenue!J2116</f>
        <v>1690.9549999999999</v>
      </c>
      <c r="E2115" s="13">
        <f>_xlfn.XLOOKUP($C2115,ExpensesTbl[Key],ExpensesTbl[Total Operating Expenses])</f>
        <v>632.23999999999978</v>
      </c>
      <c r="F2115" s="13">
        <f t="shared" si="100"/>
        <v>1058.7150000000001</v>
      </c>
      <c r="G2115" s="11" t="str">
        <f>_xlfn.XLOOKUP($A2115,PropertiesTbl[Property ID],PropertiesTbl[Property Name])</f>
        <v>Cedar Chalet</v>
      </c>
    </row>
    <row r="2116" spans="1:7" x14ac:dyDescent="0.25">
      <c r="A2116" s="10" t="str">
        <f>Revenue!A2117</f>
        <v>P0177</v>
      </c>
      <c r="B2116" s="10" t="str">
        <f>Revenue!B2117</f>
        <v>Apr</v>
      </c>
      <c r="C2116" s="11" t="str">
        <f t="shared" si="99"/>
        <v>P0177|Apr</v>
      </c>
      <c r="D2116" s="12">
        <f>Revenue!J2117</f>
        <v>918.72840000000008</v>
      </c>
      <c r="E2116" s="13">
        <f>_xlfn.XLOOKUP($C2116,ExpensesTbl[Key],ExpensesTbl[Total Operating Expenses])</f>
        <v>520.45999999999958</v>
      </c>
      <c r="F2116" s="13">
        <f t="shared" si="100"/>
        <v>398.2684000000005</v>
      </c>
      <c r="G2116" s="11" t="str">
        <f>_xlfn.XLOOKUP($A2116,PropertiesTbl[Property ID],PropertiesTbl[Property Name])</f>
        <v>Sierra Manor</v>
      </c>
    </row>
    <row r="2117" spans="1:7" x14ac:dyDescent="0.25">
      <c r="A2117" s="10" t="str">
        <f>Revenue!A2118</f>
        <v>P0177</v>
      </c>
      <c r="B2117" s="10" t="str">
        <f>Revenue!B2118</f>
        <v>May</v>
      </c>
      <c r="C2117" s="11" t="str">
        <f t="shared" ref="C2117:C2180" si="101">A2117&amp;"|"&amp;B2117</f>
        <v>P0177|May</v>
      </c>
      <c r="D2117" s="12">
        <f>Revenue!J2118</f>
        <v>1194.3248000000001</v>
      </c>
      <c r="E2117" s="13">
        <f>_xlfn.XLOOKUP($C2117,ExpensesTbl[Key],ExpensesTbl[Total Operating Expenses])</f>
        <v>741.94</v>
      </c>
      <c r="F2117" s="13">
        <f t="shared" ref="F2117:F2180" si="102">D2117-E2117</f>
        <v>452.38480000000004</v>
      </c>
      <c r="G2117" s="11" t="str">
        <f>_xlfn.XLOOKUP($A2117,PropertiesTbl[Property ID],PropertiesTbl[Property Name])</f>
        <v>Sierra Manor</v>
      </c>
    </row>
    <row r="2118" spans="1:7" x14ac:dyDescent="0.25">
      <c r="A2118" s="10" t="str">
        <f>Revenue!A2119</f>
        <v>P0177</v>
      </c>
      <c r="B2118" s="10" t="str">
        <f>Revenue!B2119</f>
        <v>Jun</v>
      </c>
      <c r="C2118" s="11" t="str">
        <f t="shared" si="101"/>
        <v>P0177|Jun</v>
      </c>
      <c r="D2118" s="12">
        <f>Revenue!J2119</f>
        <v>1260.828</v>
      </c>
      <c r="E2118" s="13">
        <f>_xlfn.XLOOKUP($C2118,ExpensesTbl[Key],ExpensesTbl[Total Operating Expenses])</f>
        <v>799.58000000000027</v>
      </c>
      <c r="F2118" s="13">
        <f t="shared" si="102"/>
        <v>461.24799999999971</v>
      </c>
      <c r="G2118" s="11" t="str">
        <f>_xlfn.XLOOKUP($A2118,PropertiesTbl[Property ID],PropertiesTbl[Property Name])</f>
        <v>Sierra Manor</v>
      </c>
    </row>
    <row r="2119" spans="1:7" x14ac:dyDescent="0.25">
      <c r="A2119" s="10" t="str">
        <f>Revenue!A2120</f>
        <v>P0177</v>
      </c>
      <c r="B2119" s="10" t="str">
        <f>Revenue!B2120</f>
        <v>Jul</v>
      </c>
      <c r="C2119" s="11" t="str">
        <f t="shared" si="101"/>
        <v>P0177|Jul</v>
      </c>
      <c r="D2119" s="12">
        <f>Revenue!J2120</f>
        <v>2192.8344000000002</v>
      </c>
      <c r="E2119" s="13">
        <f>_xlfn.XLOOKUP($C2119,ExpensesTbl[Key],ExpensesTbl[Total Operating Expenses])</f>
        <v>1451.2300000000002</v>
      </c>
      <c r="F2119" s="13">
        <f t="shared" si="102"/>
        <v>741.60439999999994</v>
      </c>
      <c r="G2119" s="11" t="str">
        <f>_xlfn.XLOOKUP($A2119,PropertiesTbl[Property ID],PropertiesTbl[Property Name])</f>
        <v>Sierra Manor</v>
      </c>
    </row>
    <row r="2120" spans="1:7" x14ac:dyDescent="0.25">
      <c r="A2120" s="10" t="str">
        <f>Revenue!A2121</f>
        <v>P0177</v>
      </c>
      <c r="B2120" s="10" t="str">
        <f>Revenue!B2121</f>
        <v>Aug</v>
      </c>
      <c r="C2120" s="11" t="str">
        <f t="shared" si="101"/>
        <v>P0177|Aug</v>
      </c>
      <c r="D2120" s="12">
        <f>Revenue!J2121</f>
        <v>1898.5073</v>
      </c>
      <c r="E2120" s="13">
        <f>_xlfn.XLOOKUP($C2120,ExpensesTbl[Key],ExpensesTbl[Total Operating Expenses])</f>
        <v>1378.38</v>
      </c>
      <c r="F2120" s="13">
        <f t="shared" si="102"/>
        <v>520.12729999999988</v>
      </c>
      <c r="G2120" s="11" t="str">
        <f>_xlfn.XLOOKUP($A2120,PropertiesTbl[Property ID],PropertiesTbl[Property Name])</f>
        <v>Sierra Manor</v>
      </c>
    </row>
    <row r="2121" spans="1:7" x14ac:dyDescent="0.25">
      <c r="A2121" s="10" t="str">
        <f>Revenue!A2122</f>
        <v>P0177</v>
      </c>
      <c r="B2121" s="10" t="str">
        <f>Revenue!B2122</f>
        <v>Sep</v>
      </c>
      <c r="C2121" s="11" t="str">
        <f t="shared" si="101"/>
        <v>P0177|Sep</v>
      </c>
      <c r="D2121" s="12">
        <f>Revenue!J2122</f>
        <v>1083.7932999999998</v>
      </c>
      <c r="E2121" s="13">
        <f>_xlfn.XLOOKUP($C2121,ExpensesTbl[Key],ExpensesTbl[Total Operating Expenses])</f>
        <v>644.47999999999979</v>
      </c>
      <c r="F2121" s="13">
        <f t="shared" si="102"/>
        <v>439.31330000000003</v>
      </c>
      <c r="G2121" s="11" t="str">
        <f>_xlfn.XLOOKUP($A2121,PropertiesTbl[Property ID],PropertiesTbl[Property Name])</f>
        <v>Sierra Manor</v>
      </c>
    </row>
    <row r="2122" spans="1:7" x14ac:dyDescent="0.25">
      <c r="A2122" s="10" t="str">
        <f>Revenue!A2123</f>
        <v>P0177</v>
      </c>
      <c r="B2122" s="10" t="str">
        <f>Revenue!B2123</f>
        <v>Oct</v>
      </c>
      <c r="C2122" s="11" t="str">
        <f t="shared" si="101"/>
        <v>P0177|Oct</v>
      </c>
      <c r="D2122" s="12">
        <f>Revenue!J2123</f>
        <v>963.19320000000005</v>
      </c>
      <c r="E2122" s="13">
        <f>_xlfn.XLOOKUP($C2122,ExpensesTbl[Key],ExpensesTbl[Total Operating Expenses])</f>
        <v>607.10000000000014</v>
      </c>
      <c r="F2122" s="13">
        <f t="shared" si="102"/>
        <v>356.09319999999991</v>
      </c>
      <c r="G2122" s="11" t="str">
        <f>_xlfn.XLOOKUP($A2122,PropertiesTbl[Property ID],PropertiesTbl[Property Name])</f>
        <v>Sierra Manor</v>
      </c>
    </row>
    <row r="2123" spans="1:7" x14ac:dyDescent="0.25">
      <c r="A2123" s="10" t="str">
        <f>Revenue!A2124</f>
        <v>P0177</v>
      </c>
      <c r="B2123" s="10" t="str">
        <f>Revenue!B2124</f>
        <v>Nov</v>
      </c>
      <c r="C2123" s="11" t="str">
        <f t="shared" si="101"/>
        <v>P0177|Nov</v>
      </c>
      <c r="D2123" s="12">
        <f>Revenue!J2124</f>
        <v>1277.3289999999997</v>
      </c>
      <c r="E2123" s="13">
        <f>_xlfn.XLOOKUP($C2123,ExpensesTbl[Key],ExpensesTbl[Total Operating Expenses])</f>
        <v>653.72</v>
      </c>
      <c r="F2123" s="13">
        <f t="shared" si="102"/>
        <v>623.6089999999997</v>
      </c>
      <c r="G2123" s="11" t="str">
        <f>_xlfn.XLOOKUP($A2123,PropertiesTbl[Property ID],PropertiesTbl[Property Name])</f>
        <v>Sierra Manor</v>
      </c>
    </row>
    <row r="2124" spans="1:7" x14ac:dyDescent="0.25">
      <c r="A2124" s="10" t="str">
        <f>Revenue!A2125</f>
        <v>P0177</v>
      </c>
      <c r="B2124" s="10" t="str">
        <f>Revenue!B2125</f>
        <v>Dec</v>
      </c>
      <c r="C2124" s="11" t="str">
        <f t="shared" si="101"/>
        <v>P0177|Dec</v>
      </c>
      <c r="D2124" s="12">
        <f>Revenue!J2125</f>
        <v>4104.4754999999996</v>
      </c>
      <c r="E2124" s="13">
        <f>_xlfn.XLOOKUP($C2124,ExpensesTbl[Key],ExpensesTbl[Total Operating Expenses])</f>
        <v>953.16999999999973</v>
      </c>
      <c r="F2124" s="13">
        <f t="shared" si="102"/>
        <v>3151.3054999999999</v>
      </c>
      <c r="G2124" s="11" t="str">
        <f>_xlfn.XLOOKUP($A2124,PropertiesTbl[Property ID],PropertiesTbl[Property Name])</f>
        <v>Sierra Manor</v>
      </c>
    </row>
    <row r="2125" spans="1:7" x14ac:dyDescent="0.25">
      <c r="A2125" s="10" t="str">
        <f>Revenue!A2126</f>
        <v>P0177</v>
      </c>
      <c r="B2125" s="10" t="str">
        <f>Revenue!B2126</f>
        <v>Jan</v>
      </c>
      <c r="C2125" s="11" t="str">
        <f t="shared" si="101"/>
        <v>P0177|Jan</v>
      </c>
      <c r="D2125" s="12">
        <f>Revenue!J2126</f>
        <v>3632.3668000000002</v>
      </c>
      <c r="E2125" s="13">
        <f>_xlfn.XLOOKUP($C2125,ExpensesTbl[Key],ExpensesTbl[Total Operating Expenses])</f>
        <v>957.0599999999996</v>
      </c>
      <c r="F2125" s="13">
        <f t="shared" si="102"/>
        <v>2675.3068000000007</v>
      </c>
      <c r="G2125" s="11" t="str">
        <f>_xlfn.XLOOKUP($A2125,PropertiesTbl[Property ID],PropertiesTbl[Property Name])</f>
        <v>Sierra Manor</v>
      </c>
    </row>
    <row r="2126" spans="1:7" x14ac:dyDescent="0.25">
      <c r="A2126" s="10" t="str">
        <f>Revenue!A2127</f>
        <v>P0177</v>
      </c>
      <c r="B2126" s="10" t="str">
        <f>Revenue!B2127</f>
        <v>Feb</v>
      </c>
      <c r="C2126" s="11" t="str">
        <f t="shared" si="101"/>
        <v>P0177|Feb</v>
      </c>
      <c r="D2126" s="12">
        <f>Revenue!J2127</f>
        <v>3190.8506000000002</v>
      </c>
      <c r="E2126" s="13">
        <f>_xlfn.XLOOKUP($C2126,ExpensesTbl[Key],ExpensesTbl[Total Operating Expenses])</f>
        <v>876.02</v>
      </c>
      <c r="F2126" s="13">
        <f t="shared" si="102"/>
        <v>2314.8306000000002</v>
      </c>
      <c r="G2126" s="11" t="str">
        <f>_xlfn.XLOOKUP($A2126,PropertiesTbl[Property ID],PropertiesTbl[Property Name])</f>
        <v>Sierra Manor</v>
      </c>
    </row>
    <row r="2127" spans="1:7" x14ac:dyDescent="0.25">
      <c r="A2127" s="10" t="str">
        <f>Revenue!A2128</f>
        <v>P0177</v>
      </c>
      <c r="B2127" s="10" t="str">
        <f>Revenue!B2128</f>
        <v>Mar</v>
      </c>
      <c r="C2127" s="11" t="str">
        <f t="shared" si="101"/>
        <v>P0177|Mar</v>
      </c>
      <c r="D2127" s="12">
        <f>Revenue!J2128</f>
        <v>2378.7264999999998</v>
      </c>
      <c r="E2127" s="13">
        <f>_xlfn.XLOOKUP($C2127,ExpensesTbl[Key],ExpensesTbl[Total Operating Expenses])</f>
        <v>774.07000000000039</v>
      </c>
      <c r="F2127" s="13">
        <f t="shared" si="102"/>
        <v>1604.6564999999994</v>
      </c>
      <c r="G2127" s="11" t="str">
        <f>_xlfn.XLOOKUP($A2127,PropertiesTbl[Property ID],PropertiesTbl[Property Name])</f>
        <v>Sierra Manor</v>
      </c>
    </row>
    <row r="2128" spans="1:7" x14ac:dyDescent="0.25">
      <c r="A2128" s="10" t="str">
        <f>Revenue!A2129</f>
        <v>P0178</v>
      </c>
      <c r="B2128" s="10" t="str">
        <f>Revenue!B2129</f>
        <v>Apr</v>
      </c>
      <c r="C2128" s="11" t="str">
        <f t="shared" si="101"/>
        <v>P0178|Apr</v>
      </c>
      <c r="D2128" s="12">
        <f>Revenue!J2129</f>
        <v>957.07799999999997</v>
      </c>
      <c r="E2128" s="13">
        <f>_xlfn.XLOOKUP($C2128,ExpensesTbl[Key],ExpensesTbl[Total Operating Expenses])</f>
        <v>640.40000000000066</v>
      </c>
      <c r="F2128" s="13">
        <f t="shared" si="102"/>
        <v>316.67799999999932</v>
      </c>
      <c r="G2128" s="11" t="str">
        <f>_xlfn.XLOOKUP($A2128,PropertiesTbl[Property ID],PropertiesTbl[Property Name])</f>
        <v>Frost Retreat</v>
      </c>
    </row>
    <row r="2129" spans="1:7" x14ac:dyDescent="0.25">
      <c r="A2129" s="10" t="str">
        <f>Revenue!A2130</f>
        <v>P0178</v>
      </c>
      <c r="B2129" s="10" t="str">
        <f>Revenue!B2130</f>
        <v>May</v>
      </c>
      <c r="C2129" s="11" t="str">
        <f t="shared" si="101"/>
        <v>P0178|May</v>
      </c>
      <c r="D2129" s="12">
        <f>Revenue!J2130</f>
        <v>1213.7982</v>
      </c>
      <c r="E2129" s="13">
        <f>_xlfn.XLOOKUP($C2129,ExpensesTbl[Key],ExpensesTbl[Total Operating Expenses])</f>
        <v>955.92000000000007</v>
      </c>
      <c r="F2129" s="13">
        <f t="shared" si="102"/>
        <v>257.87819999999988</v>
      </c>
      <c r="G2129" s="11" t="str">
        <f>_xlfn.XLOOKUP($A2129,PropertiesTbl[Property ID],PropertiesTbl[Property Name])</f>
        <v>Frost Retreat</v>
      </c>
    </row>
    <row r="2130" spans="1:7" x14ac:dyDescent="0.25">
      <c r="A2130" s="10" t="str">
        <f>Revenue!A2131</f>
        <v>P0178</v>
      </c>
      <c r="B2130" s="10" t="str">
        <f>Revenue!B2131</f>
        <v>Jun</v>
      </c>
      <c r="C2130" s="11" t="str">
        <f t="shared" si="101"/>
        <v>P0178|Jun</v>
      </c>
      <c r="D2130" s="12">
        <f>Revenue!J2131</f>
        <v>1652.18</v>
      </c>
      <c r="E2130" s="13">
        <f>_xlfn.XLOOKUP($C2130,ExpensesTbl[Key],ExpensesTbl[Total Operating Expenses])</f>
        <v>1053.2899999999997</v>
      </c>
      <c r="F2130" s="13">
        <f t="shared" si="102"/>
        <v>598.89000000000033</v>
      </c>
      <c r="G2130" s="11" t="str">
        <f>_xlfn.XLOOKUP($A2130,PropertiesTbl[Property ID],PropertiesTbl[Property Name])</f>
        <v>Frost Retreat</v>
      </c>
    </row>
    <row r="2131" spans="1:7" x14ac:dyDescent="0.25">
      <c r="A2131" s="10" t="str">
        <f>Revenue!A2132</f>
        <v>P0178</v>
      </c>
      <c r="B2131" s="10" t="str">
        <f>Revenue!B2132</f>
        <v>Jul</v>
      </c>
      <c r="C2131" s="11" t="str">
        <f t="shared" si="101"/>
        <v>P0178|Jul</v>
      </c>
      <c r="D2131" s="12">
        <f>Revenue!J2132</f>
        <v>2249.2530000000002</v>
      </c>
      <c r="E2131" s="13">
        <f>_xlfn.XLOOKUP($C2131,ExpensesTbl[Key],ExpensesTbl[Total Operating Expenses])</f>
        <v>2016.5100000000002</v>
      </c>
      <c r="F2131" s="13">
        <f t="shared" si="102"/>
        <v>232.74299999999994</v>
      </c>
      <c r="G2131" s="11" t="str">
        <f>_xlfn.XLOOKUP($A2131,PropertiesTbl[Property ID],PropertiesTbl[Property Name])</f>
        <v>Frost Retreat</v>
      </c>
    </row>
    <row r="2132" spans="1:7" x14ac:dyDescent="0.25">
      <c r="A2132" s="10" t="str">
        <f>Revenue!A2133</f>
        <v>P0178</v>
      </c>
      <c r="B2132" s="10" t="str">
        <f>Revenue!B2133</f>
        <v>Aug</v>
      </c>
      <c r="C2132" s="11" t="str">
        <f t="shared" si="101"/>
        <v>P0178|Aug</v>
      </c>
      <c r="D2132" s="12">
        <f>Revenue!J2133</f>
        <v>2050.7910000000002</v>
      </c>
      <c r="E2132" s="13">
        <f>_xlfn.XLOOKUP($C2132,ExpensesTbl[Key],ExpensesTbl[Total Operating Expenses])</f>
        <v>1898.54</v>
      </c>
      <c r="F2132" s="13">
        <f t="shared" si="102"/>
        <v>152.2510000000002</v>
      </c>
      <c r="G2132" s="11" t="str">
        <f>_xlfn.XLOOKUP($A2132,PropertiesTbl[Property ID],PropertiesTbl[Property Name])</f>
        <v>Frost Retreat</v>
      </c>
    </row>
    <row r="2133" spans="1:7" x14ac:dyDescent="0.25">
      <c r="A2133" s="10" t="str">
        <f>Revenue!A2134</f>
        <v>P0178</v>
      </c>
      <c r="B2133" s="10" t="str">
        <f>Revenue!B2134</f>
        <v>Sep</v>
      </c>
      <c r="C2133" s="11" t="str">
        <f t="shared" si="101"/>
        <v>P0178|Sep</v>
      </c>
      <c r="D2133" s="12">
        <f>Revenue!J2134</f>
        <v>1250.115</v>
      </c>
      <c r="E2133" s="13">
        <f>_xlfn.XLOOKUP($C2133,ExpensesTbl[Key],ExpensesTbl[Total Operating Expenses])</f>
        <v>848.69999999999959</v>
      </c>
      <c r="F2133" s="13">
        <f t="shared" si="102"/>
        <v>401.41500000000042</v>
      </c>
      <c r="G2133" s="11" t="str">
        <f>_xlfn.XLOOKUP($A2133,PropertiesTbl[Property ID],PropertiesTbl[Property Name])</f>
        <v>Frost Retreat</v>
      </c>
    </row>
    <row r="2134" spans="1:7" x14ac:dyDescent="0.25">
      <c r="A2134" s="10" t="str">
        <f>Revenue!A2135</f>
        <v>P0178</v>
      </c>
      <c r="B2134" s="10" t="str">
        <f>Revenue!B2135</f>
        <v>Oct</v>
      </c>
      <c r="C2134" s="11" t="str">
        <f t="shared" si="101"/>
        <v>P0178|Oct</v>
      </c>
      <c r="D2134" s="12">
        <f>Revenue!J2135</f>
        <v>1153.9104</v>
      </c>
      <c r="E2134" s="13">
        <f>_xlfn.XLOOKUP($C2134,ExpensesTbl[Key],ExpensesTbl[Total Operating Expenses])</f>
        <v>772.36999999999966</v>
      </c>
      <c r="F2134" s="13">
        <f t="shared" si="102"/>
        <v>381.54040000000032</v>
      </c>
      <c r="G2134" s="11" t="str">
        <f>_xlfn.XLOOKUP($A2134,PropertiesTbl[Property ID],PropertiesTbl[Property Name])</f>
        <v>Frost Retreat</v>
      </c>
    </row>
    <row r="2135" spans="1:7" x14ac:dyDescent="0.25">
      <c r="A2135" s="10" t="str">
        <f>Revenue!A2136</f>
        <v>P0178</v>
      </c>
      <c r="B2135" s="10" t="str">
        <f>Revenue!B2136</f>
        <v>Nov</v>
      </c>
      <c r="C2135" s="11" t="str">
        <f t="shared" si="101"/>
        <v>P0178|Nov</v>
      </c>
      <c r="D2135" s="12">
        <f>Revenue!J2136</f>
        <v>1153.6776</v>
      </c>
      <c r="E2135" s="13">
        <f>_xlfn.XLOOKUP($C2135,ExpensesTbl[Key],ExpensesTbl[Total Operating Expenses])</f>
        <v>689.94000000000051</v>
      </c>
      <c r="F2135" s="13">
        <f t="shared" si="102"/>
        <v>463.73759999999947</v>
      </c>
      <c r="G2135" s="11" t="str">
        <f>_xlfn.XLOOKUP($A2135,PropertiesTbl[Property ID],PropertiesTbl[Property Name])</f>
        <v>Frost Retreat</v>
      </c>
    </row>
    <row r="2136" spans="1:7" x14ac:dyDescent="0.25">
      <c r="A2136" s="10" t="str">
        <f>Revenue!A2137</f>
        <v>P0178</v>
      </c>
      <c r="B2136" s="10" t="str">
        <f>Revenue!B2137</f>
        <v>Dec</v>
      </c>
      <c r="C2136" s="11" t="str">
        <f t="shared" si="101"/>
        <v>P0178|Dec</v>
      </c>
      <c r="D2136" s="12">
        <f>Revenue!J2137</f>
        <v>4550.7114000000001</v>
      </c>
      <c r="E2136" s="13">
        <f>_xlfn.XLOOKUP($C2136,ExpensesTbl[Key],ExpensesTbl[Total Operating Expenses])</f>
        <v>1176.4299999999996</v>
      </c>
      <c r="F2136" s="13">
        <f t="shared" si="102"/>
        <v>3374.2814000000008</v>
      </c>
      <c r="G2136" s="11" t="str">
        <f>_xlfn.XLOOKUP($A2136,PropertiesTbl[Property ID],PropertiesTbl[Property Name])</f>
        <v>Frost Retreat</v>
      </c>
    </row>
    <row r="2137" spans="1:7" x14ac:dyDescent="0.25">
      <c r="A2137" s="10" t="str">
        <f>Revenue!A2138</f>
        <v>P0178</v>
      </c>
      <c r="B2137" s="10" t="str">
        <f>Revenue!B2138</f>
        <v>Jan</v>
      </c>
      <c r="C2137" s="11" t="str">
        <f t="shared" si="101"/>
        <v>P0178|Jan</v>
      </c>
      <c r="D2137" s="12">
        <f>Revenue!J2138</f>
        <v>4169.9580999999998</v>
      </c>
      <c r="E2137" s="13">
        <f>_xlfn.XLOOKUP($C2137,ExpensesTbl[Key],ExpensesTbl[Total Operating Expenses])</f>
        <v>1080.9300000000005</v>
      </c>
      <c r="F2137" s="13">
        <f t="shared" si="102"/>
        <v>3089.0280999999995</v>
      </c>
      <c r="G2137" s="11" t="str">
        <f>_xlfn.XLOOKUP($A2137,PropertiesTbl[Property ID],PropertiesTbl[Property Name])</f>
        <v>Frost Retreat</v>
      </c>
    </row>
    <row r="2138" spans="1:7" x14ac:dyDescent="0.25">
      <c r="A2138" s="10" t="str">
        <f>Revenue!A2139</f>
        <v>P0178</v>
      </c>
      <c r="B2138" s="10" t="str">
        <f>Revenue!B2139</f>
        <v>Feb</v>
      </c>
      <c r="C2138" s="11" t="str">
        <f t="shared" si="101"/>
        <v>P0178|Feb</v>
      </c>
      <c r="D2138" s="12">
        <f>Revenue!J2139</f>
        <v>3279.2370000000001</v>
      </c>
      <c r="E2138" s="13">
        <f>_xlfn.XLOOKUP($C2138,ExpensesTbl[Key],ExpensesTbl[Total Operating Expenses])</f>
        <v>979.59</v>
      </c>
      <c r="F2138" s="13">
        <f t="shared" si="102"/>
        <v>2299.6469999999999</v>
      </c>
      <c r="G2138" s="11" t="str">
        <f>_xlfn.XLOOKUP($A2138,PropertiesTbl[Property ID],PropertiesTbl[Property Name])</f>
        <v>Frost Retreat</v>
      </c>
    </row>
    <row r="2139" spans="1:7" x14ac:dyDescent="0.25">
      <c r="A2139" s="10" t="str">
        <f>Revenue!A2140</f>
        <v>P0178</v>
      </c>
      <c r="B2139" s="10" t="str">
        <f>Revenue!B2140</f>
        <v>Mar</v>
      </c>
      <c r="C2139" s="11" t="str">
        <f t="shared" si="101"/>
        <v>P0178|Mar</v>
      </c>
      <c r="D2139" s="12">
        <f>Revenue!J2140</f>
        <v>3101.2031999999999</v>
      </c>
      <c r="E2139" s="13">
        <f>_xlfn.XLOOKUP($C2139,ExpensesTbl[Key],ExpensesTbl[Total Operating Expenses])</f>
        <v>951.19</v>
      </c>
      <c r="F2139" s="13">
        <f t="shared" si="102"/>
        <v>2150.0131999999999</v>
      </c>
      <c r="G2139" s="11" t="str">
        <f>_xlfn.XLOOKUP($A2139,PropertiesTbl[Property ID],PropertiesTbl[Property Name])</f>
        <v>Frost Retreat</v>
      </c>
    </row>
    <row r="2140" spans="1:7" x14ac:dyDescent="0.25">
      <c r="A2140" s="10" t="str">
        <f>Revenue!A2141</f>
        <v>P0179</v>
      </c>
      <c r="B2140" s="10" t="str">
        <f>Revenue!B2141</f>
        <v>Apr</v>
      </c>
      <c r="C2140" s="11" t="str">
        <f t="shared" si="101"/>
        <v>P0179|Apr</v>
      </c>
      <c r="D2140" s="12">
        <f>Revenue!J2141</f>
        <v>811.86349999999993</v>
      </c>
      <c r="E2140" s="13">
        <f>_xlfn.XLOOKUP($C2140,ExpensesTbl[Key],ExpensesTbl[Total Operating Expenses])</f>
        <v>539.26999999999975</v>
      </c>
      <c r="F2140" s="13">
        <f t="shared" si="102"/>
        <v>272.59350000000018</v>
      </c>
      <c r="G2140" s="11" t="str">
        <f>_xlfn.XLOOKUP($A2140,PropertiesTbl[Property ID],PropertiesTbl[Property Name])</f>
        <v>Cloudline Cabin</v>
      </c>
    </row>
    <row r="2141" spans="1:7" x14ac:dyDescent="0.25">
      <c r="A2141" s="10" t="str">
        <f>Revenue!A2142</f>
        <v>P0179</v>
      </c>
      <c r="B2141" s="10" t="str">
        <f>Revenue!B2142</f>
        <v>May</v>
      </c>
      <c r="C2141" s="11" t="str">
        <f t="shared" si="101"/>
        <v>P0179|May</v>
      </c>
      <c r="D2141" s="12">
        <f>Revenue!J2142</f>
        <v>1101.7188999999998</v>
      </c>
      <c r="E2141" s="13">
        <f>_xlfn.XLOOKUP($C2141,ExpensesTbl[Key],ExpensesTbl[Total Operating Expenses])</f>
        <v>738.56999999999948</v>
      </c>
      <c r="F2141" s="13">
        <f t="shared" si="102"/>
        <v>363.14890000000037</v>
      </c>
      <c r="G2141" s="11" t="str">
        <f>_xlfn.XLOOKUP($A2141,PropertiesTbl[Property ID],PropertiesTbl[Property Name])</f>
        <v>Cloudline Cabin</v>
      </c>
    </row>
    <row r="2142" spans="1:7" x14ac:dyDescent="0.25">
      <c r="A2142" s="10" t="str">
        <f>Revenue!A2143</f>
        <v>P0179</v>
      </c>
      <c r="B2142" s="10" t="str">
        <f>Revenue!B2143</f>
        <v>Jun</v>
      </c>
      <c r="C2142" s="11" t="str">
        <f t="shared" si="101"/>
        <v>P0179|Jun</v>
      </c>
      <c r="D2142" s="12">
        <f>Revenue!J2143</f>
        <v>1255.3184000000001</v>
      </c>
      <c r="E2142" s="13">
        <f>_xlfn.XLOOKUP($C2142,ExpensesTbl[Key],ExpensesTbl[Total Operating Expenses])</f>
        <v>811.62000000000012</v>
      </c>
      <c r="F2142" s="13">
        <f t="shared" si="102"/>
        <v>443.69839999999999</v>
      </c>
      <c r="G2142" s="11" t="str">
        <f>_xlfn.XLOOKUP($A2142,PropertiesTbl[Property ID],PropertiesTbl[Property Name])</f>
        <v>Cloudline Cabin</v>
      </c>
    </row>
    <row r="2143" spans="1:7" x14ac:dyDescent="0.25">
      <c r="A2143" s="10" t="str">
        <f>Revenue!A2144</f>
        <v>P0179</v>
      </c>
      <c r="B2143" s="10" t="str">
        <f>Revenue!B2144</f>
        <v>Jul</v>
      </c>
      <c r="C2143" s="11" t="str">
        <f t="shared" si="101"/>
        <v>P0179|Jul</v>
      </c>
      <c r="D2143" s="12">
        <f>Revenue!J2144</f>
        <v>1987.6017999999999</v>
      </c>
      <c r="E2143" s="13">
        <f>_xlfn.XLOOKUP($C2143,ExpensesTbl[Key],ExpensesTbl[Total Operating Expenses])</f>
        <v>1441.0000000000005</v>
      </c>
      <c r="F2143" s="13">
        <f t="shared" si="102"/>
        <v>546.60179999999946</v>
      </c>
      <c r="G2143" s="11" t="str">
        <f>_xlfn.XLOOKUP($A2143,PropertiesTbl[Property ID],PropertiesTbl[Property Name])</f>
        <v>Cloudline Cabin</v>
      </c>
    </row>
    <row r="2144" spans="1:7" x14ac:dyDescent="0.25">
      <c r="A2144" s="10" t="str">
        <f>Revenue!A2145</f>
        <v>P0179</v>
      </c>
      <c r="B2144" s="10" t="str">
        <f>Revenue!B2145</f>
        <v>Aug</v>
      </c>
      <c r="C2144" s="11" t="str">
        <f t="shared" si="101"/>
        <v>P0179|Aug</v>
      </c>
      <c r="D2144" s="12">
        <f>Revenue!J2145</f>
        <v>1857.6412</v>
      </c>
      <c r="E2144" s="13">
        <f>_xlfn.XLOOKUP($C2144,ExpensesTbl[Key],ExpensesTbl[Total Operating Expenses])</f>
        <v>1380.9499999999998</v>
      </c>
      <c r="F2144" s="13">
        <f t="shared" si="102"/>
        <v>476.69120000000021</v>
      </c>
      <c r="G2144" s="11" t="str">
        <f>_xlfn.XLOOKUP($A2144,PropertiesTbl[Property ID],PropertiesTbl[Property Name])</f>
        <v>Cloudline Cabin</v>
      </c>
    </row>
    <row r="2145" spans="1:7" x14ac:dyDescent="0.25">
      <c r="A2145" s="10" t="str">
        <f>Revenue!A2146</f>
        <v>P0179</v>
      </c>
      <c r="B2145" s="10" t="str">
        <f>Revenue!B2146</f>
        <v>Sep</v>
      </c>
      <c r="C2145" s="11" t="str">
        <f t="shared" si="101"/>
        <v>P0179|Sep</v>
      </c>
      <c r="D2145" s="12">
        <f>Revenue!J2146</f>
        <v>1024.5360000000003</v>
      </c>
      <c r="E2145" s="13">
        <f>_xlfn.XLOOKUP($C2145,ExpensesTbl[Key],ExpensesTbl[Total Operating Expenses])</f>
        <v>632.26</v>
      </c>
      <c r="F2145" s="13">
        <f t="shared" si="102"/>
        <v>392.27600000000029</v>
      </c>
      <c r="G2145" s="11" t="str">
        <f>_xlfn.XLOOKUP($A2145,PropertiesTbl[Property ID],PropertiesTbl[Property Name])</f>
        <v>Cloudline Cabin</v>
      </c>
    </row>
    <row r="2146" spans="1:7" x14ac:dyDescent="0.25">
      <c r="A2146" s="10" t="str">
        <f>Revenue!A2147</f>
        <v>P0179</v>
      </c>
      <c r="B2146" s="10" t="str">
        <f>Revenue!B2147</f>
        <v>Oct</v>
      </c>
      <c r="C2146" s="11" t="str">
        <f t="shared" si="101"/>
        <v>P0179|Oct</v>
      </c>
      <c r="D2146" s="12">
        <f>Revenue!J2147</f>
        <v>939.62220000000002</v>
      </c>
      <c r="E2146" s="13">
        <f>_xlfn.XLOOKUP($C2146,ExpensesTbl[Key],ExpensesTbl[Total Operating Expenses])</f>
        <v>589.65999999999963</v>
      </c>
      <c r="F2146" s="13">
        <f t="shared" si="102"/>
        <v>349.96220000000039</v>
      </c>
      <c r="G2146" s="11" t="str">
        <f>_xlfn.XLOOKUP($A2146,PropertiesTbl[Property ID],PropertiesTbl[Property Name])</f>
        <v>Cloudline Cabin</v>
      </c>
    </row>
    <row r="2147" spans="1:7" x14ac:dyDescent="0.25">
      <c r="A2147" s="10" t="str">
        <f>Revenue!A2148</f>
        <v>P0179</v>
      </c>
      <c r="B2147" s="10" t="str">
        <f>Revenue!B2148</f>
        <v>Nov</v>
      </c>
      <c r="C2147" s="11" t="str">
        <f t="shared" si="101"/>
        <v>P0179|Nov</v>
      </c>
      <c r="D2147" s="12">
        <f>Revenue!J2148</f>
        <v>1110.9533000000001</v>
      </c>
      <c r="E2147" s="13">
        <f>_xlfn.XLOOKUP($C2147,ExpensesTbl[Key],ExpensesTbl[Total Operating Expenses])</f>
        <v>576.28000000000054</v>
      </c>
      <c r="F2147" s="13">
        <f t="shared" si="102"/>
        <v>534.67329999999959</v>
      </c>
      <c r="G2147" s="11" t="str">
        <f>_xlfn.XLOOKUP($A2147,PropertiesTbl[Property ID],PropertiesTbl[Property Name])</f>
        <v>Cloudline Cabin</v>
      </c>
    </row>
    <row r="2148" spans="1:7" x14ac:dyDescent="0.25">
      <c r="A2148" s="10" t="str">
        <f>Revenue!A2149</f>
        <v>P0179</v>
      </c>
      <c r="B2148" s="10" t="str">
        <f>Revenue!B2149</f>
        <v>Dec</v>
      </c>
      <c r="C2148" s="11" t="str">
        <f t="shared" si="101"/>
        <v>P0179|Dec</v>
      </c>
      <c r="D2148" s="12">
        <f>Revenue!J2149</f>
        <v>4059.8070000000002</v>
      </c>
      <c r="E2148" s="13">
        <f>_xlfn.XLOOKUP($C2148,ExpensesTbl[Key],ExpensesTbl[Total Operating Expenses])</f>
        <v>978.50999999999954</v>
      </c>
      <c r="F2148" s="13">
        <f t="shared" si="102"/>
        <v>3081.2970000000005</v>
      </c>
      <c r="G2148" s="11" t="str">
        <f>_xlfn.XLOOKUP($A2148,PropertiesTbl[Property ID],PropertiesTbl[Property Name])</f>
        <v>Cloudline Cabin</v>
      </c>
    </row>
    <row r="2149" spans="1:7" x14ac:dyDescent="0.25">
      <c r="A2149" s="10" t="str">
        <f>Revenue!A2150</f>
        <v>P0179</v>
      </c>
      <c r="B2149" s="10" t="str">
        <f>Revenue!B2150</f>
        <v>Jan</v>
      </c>
      <c r="C2149" s="11" t="str">
        <f t="shared" si="101"/>
        <v>P0179|Jan</v>
      </c>
      <c r="D2149" s="12">
        <f>Revenue!J2150</f>
        <v>4058.2065000000007</v>
      </c>
      <c r="E2149" s="13">
        <f>_xlfn.XLOOKUP($C2149,ExpensesTbl[Key],ExpensesTbl[Total Operating Expenses])</f>
        <v>969.08999999999958</v>
      </c>
      <c r="F2149" s="13">
        <f t="shared" si="102"/>
        <v>3089.116500000001</v>
      </c>
      <c r="G2149" s="11" t="str">
        <f>_xlfn.XLOOKUP($A2149,PropertiesTbl[Property ID],PropertiesTbl[Property Name])</f>
        <v>Cloudline Cabin</v>
      </c>
    </row>
    <row r="2150" spans="1:7" x14ac:dyDescent="0.25">
      <c r="A2150" s="10" t="str">
        <f>Revenue!A2151</f>
        <v>P0179</v>
      </c>
      <c r="B2150" s="10" t="str">
        <f>Revenue!B2151</f>
        <v>Feb</v>
      </c>
      <c r="C2150" s="11" t="str">
        <f t="shared" si="101"/>
        <v>P0179|Feb</v>
      </c>
      <c r="D2150" s="12">
        <f>Revenue!J2151</f>
        <v>3633.6361999999999</v>
      </c>
      <c r="E2150" s="13">
        <f>_xlfn.XLOOKUP($C2150,ExpensesTbl[Key],ExpensesTbl[Total Operating Expenses])</f>
        <v>875.40999999999974</v>
      </c>
      <c r="F2150" s="13">
        <f t="shared" si="102"/>
        <v>2758.2262000000001</v>
      </c>
      <c r="G2150" s="11" t="str">
        <f>_xlfn.XLOOKUP($A2150,PropertiesTbl[Property ID],PropertiesTbl[Property Name])</f>
        <v>Cloudline Cabin</v>
      </c>
    </row>
    <row r="2151" spans="1:7" x14ac:dyDescent="0.25">
      <c r="A2151" s="10" t="str">
        <f>Revenue!A2152</f>
        <v>P0179</v>
      </c>
      <c r="B2151" s="10" t="str">
        <f>Revenue!B2152</f>
        <v>Mar</v>
      </c>
      <c r="C2151" s="11" t="str">
        <f t="shared" si="101"/>
        <v>P0179|Mar</v>
      </c>
      <c r="D2151" s="12">
        <f>Revenue!J2152</f>
        <v>2958.7004999999999</v>
      </c>
      <c r="E2151" s="13">
        <f>_xlfn.XLOOKUP($C2151,ExpensesTbl[Key],ExpensesTbl[Total Operating Expenses])</f>
        <v>1085.2800000000004</v>
      </c>
      <c r="F2151" s="13">
        <f t="shared" si="102"/>
        <v>1873.4204999999995</v>
      </c>
      <c r="G2151" s="11" t="str">
        <f>_xlfn.XLOOKUP($A2151,PropertiesTbl[Property ID],PropertiesTbl[Property Name])</f>
        <v>Cloudline Cabin</v>
      </c>
    </row>
    <row r="2152" spans="1:7" x14ac:dyDescent="0.25">
      <c r="A2152" s="10" t="str">
        <f>Revenue!A2153</f>
        <v>P0180</v>
      </c>
      <c r="B2152" s="10" t="str">
        <f>Revenue!B2153</f>
        <v>Apr</v>
      </c>
      <c r="C2152" s="11" t="str">
        <f t="shared" si="101"/>
        <v>P0180|Apr</v>
      </c>
      <c r="D2152" s="12">
        <f>Revenue!J2153</f>
        <v>993.50150000000008</v>
      </c>
      <c r="E2152" s="13">
        <f>_xlfn.XLOOKUP($C2152,ExpensesTbl[Key],ExpensesTbl[Total Operating Expenses])</f>
        <v>642.7299999999999</v>
      </c>
      <c r="F2152" s="13">
        <f t="shared" si="102"/>
        <v>350.77150000000017</v>
      </c>
      <c r="G2152" s="11" t="str">
        <f>_xlfn.XLOOKUP($A2152,PropertiesTbl[Property ID],PropertiesTbl[Property Name])</f>
        <v>Trailside House</v>
      </c>
    </row>
    <row r="2153" spans="1:7" x14ac:dyDescent="0.25">
      <c r="A2153" s="10" t="str">
        <f>Revenue!A2154</f>
        <v>P0180</v>
      </c>
      <c r="B2153" s="10" t="str">
        <f>Revenue!B2154</f>
        <v>May</v>
      </c>
      <c r="C2153" s="11" t="str">
        <f t="shared" si="101"/>
        <v>P0180|May</v>
      </c>
      <c r="D2153" s="12">
        <f>Revenue!J2154</f>
        <v>932.24600000000009</v>
      </c>
      <c r="E2153" s="13">
        <f>_xlfn.XLOOKUP($C2153,ExpensesTbl[Key],ExpensesTbl[Total Operating Expenses])</f>
        <v>949.28000000000009</v>
      </c>
      <c r="F2153" s="13">
        <f t="shared" si="102"/>
        <v>-17.033999999999992</v>
      </c>
      <c r="G2153" s="11" t="str">
        <f>_xlfn.XLOOKUP($A2153,PropertiesTbl[Property ID],PropertiesTbl[Property Name])</f>
        <v>Trailside House</v>
      </c>
    </row>
    <row r="2154" spans="1:7" x14ac:dyDescent="0.25">
      <c r="A2154" s="10" t="str">
        <f>Revenue!A2155</f>
        <v>P0180</v>
      </c>
      <c r="B2154" s="10" t="str">
        <f>Revenue!B2155</f>
        <v>Jun</v>
      </c>
      <c r="C2154" s="11" t="str">
        <f t="shared" si="101"/>
        <v>P0180|Jun</v>
      </c>
      <c r="D2154" s="12">
        <f>Revenue!J2155</f>
        <v>1358.6288999999999</v>
      </c>
      <c r="E2154" s="13">
        <f>_xlfn.XLOOKUP($C2154,ExpensesTbl[Key],ExpensesTbl[Total Operating Expenses])</f>
        <v>1056.5700000000002</v>
      </c>
      <c r="F2154" s="13">
        <f t="shared" si="102"/>
        <v>302.05889999999977</v>
      </c>
      <c r="G2154" s="11" t="str">
        <f>_xlfn.XLOOKUP($A2154,PropertiesTbl[Property ID],PropertiesTbl[Property Name])</f>
        <v>Trailside House</v>
      </c>
    </row>
    <row r="2155" spans="1:7" x14ac:dyDescent="0.25">
      <c r="A2155" s="10" t="str">
        <f>Revenue!A2156</f>
        <v>P0180</v>
      </c>
      <c r="B2155" s="10" t="str">
        <f>Revenue!B2156</f>
        <v>Jul</v>
      </c>
      <c r="C2155" s="11" t="str">
        <f t="shared" si="101"/>
        <v>P0180|Jul</v>
      </c>
      <c r="D2155" s="12">
        <f>Revenue!J2156</f>
        <v>1889.4711</v>
      </c>
      <c r="E2155" s="13">
        <f>_xlfn.XLOOKUP($C2155,ExpensesTbl[Key],ExpensesTbl[Total Operating Expenses])</f>
        <v>1924.64</v>
      </c>
      <c r="F2155" s="13">
        <f t="shared" si="102"/>
        <v>-35.168900000000122</v>
      </c>
      <c r="G2155" s="11" t="str">
        <f>_xlfn.XLOOKUP($A2155,PropertiesTbl[Property ID],PropertiesTbl[Property Name])</f>
        <v>Trailside House</v>
      </c>
    </row>
    <row r="2156" spans="1:7" x14ac:dyDescent="0.25">
      <c r="A2156" s="10" t="str">
        <f>Revenue!A2157</f>
        <v>P0180</v>
      </c>
      <c r="B2156" s="10" t="str">
        <f>Revenue!B2157</f>
        <v>Aug</v>
      </c>
      <c r="C2156" s="11" t="str">
        <f t="shared" si="101"/>
        <v>P0180|Aug</v>
      </c>
      <c r="D2156" s="12">
        <f>Revenue!J2157</f>
        <v>1667.7</v>
      </c>
      <c r="E2156" s="13">
        <f>_xlfn.XLOOKUP($C2156,ExpensesTbl[Key],ExpensesTbl[Total Operating Expenses])</f>
        <v>1797.9800000000005</v>
      </c>
      <c r="F2156" s="13">
        <f t="shared" si="102"/>
        <v>-130.28000000000043</v>
      </c>
      <c r="G2156" s="11" t="str">
        <f>_xlfn.XLOOKUP($A2156,PropertiesTbl[Property ID],PropertiesTbl[Property Name])</f>
        <v>Trailside House</v>
      </c>
    </row>
    <row r="2157" spans="1:7" x14ac:dyDescent="0.25">
      <c r="A2157" s="10" t="str">
        <f>Revenue!A2158</f>
        <v>P0180</v>
      </c>
      <c r="B2157" s="10" t="str">
        <f>Revenue!B2158</f>
        <v>Sep</v>
      </c>
      <c r="C2157" s="11" t="str">
        <f t="shared" si="101"/>
        <v>P0180|Sep</v>
      </c>
      <c r="D2157" s="12">
        <f>Revenue!J2158</f>
        <v>1283.9874</v>
      </c>
      <c r="E2157" s="13">
        <f>_xlfn.XLOOKUP($C2157,ExpensesTbl[Key],ExpensesTbl[Total Operating Expenses])</f>
        <v>847.52000000000021</v>
      </c>
      <c r="F2157" s="13">
        <f t="shared" si="102"/>
        <v>436.46739999999977</v>
      </c>
      <c r="G2157" s="11" t="str">
        <f>_xlfn.XLOOKUP($A2157,PropertiesTbl[Property ID],PropertiesTbl[Property Name])</f>
        <v>Trailside House</v>
      </c>
    </row>
    <row r="2158" spans="1:7" x14ac:dyDescent="0.25">
      <c r="A2158" s="10" t="str">
        <f>Revenue!A2159</f>
        <v>P0180</v>
      </c>
      <c r="B2158" s="10" t="str">
        <f>Revenue!B2159</f>
        <v>Oct</v>
      </c>
      <c r="C2158" s="11" t="str">
        <f t="shared" si="101"/>
        <v>P0180|Oct</v>
      </c>
      <c r="D2158" s="12">
        <f>Revenue!J2159</f>
        <v>1066.8819999999998</v>
      </c>
      <c r="E2158" s="13">
        <f>_xlfn.XLOOKUP($C2158,ExpensesTbl[Key],ExpensesTbl[Total Operating Expenses])</f>
        <v>751</v>
      </c>
      <c r="F2158" s="13">
        <f t="shared" si="102"/>
        <v>315.88199999999983</v>
      </c>
      <c r="G2158" s="11" t="str">
        <f>_xlfn.XLOOKUP($A2158,PropertiesTbl[Property ID],PropertiesTbl[Property Name])</f>
        <v>Trailside House</v>
      </c>
    </row>
    <row r="2159" spans="1:7" x14ac:dyDescent="0.25">
      <c r="A2159" s="10" t="str">
        <f>Revenue!A2160</f>
        <v>P0180</v>
      </c>
      <c r="B2159" s="10" t="str">
        <f>Revenue!B2160</f>
        <v>Nov</v>
      </c>
      <c r="C2159" s="11" t="str">
        <f t="shared" si="101"/>
        <v>P0180|Nov</v>
      </c>
      <c r="D2159" s="12">
        <f>Revenue!J2160</f>
        <v>1105.4395</v>
      </c>
      <c r="E2159" s="13">
        <f>_xlfn.XLOOKUP($C2159,ExpensesTbl[Key],ExpensesTbl[Total Operating Expenses])</f>
        <v>704.26000000000056</v>
      </c>
      <c r="F2159" s="13">
        <f t="shared" si="102"/>
        <v>401.17949999999939</v>
      </c>
      <c r="G2159" s="11" t="str">
        <f>_xlfn.XLOOKUP($A2159,PropertiesTbl[Property ID],PropertiesTbl[Property Name])</f>
        <v>Trailside House</v>
      </c>
    </row>
    <row r="2160" spans="1:7" x14ac:dyDescent="0.25">
      <c r="A2160" s="10" t="str">
        <f>Revenue!A2161</f>
        <v>P0180</v>
      </c>
      <c r="B2160" s="10" t="str">
        <f>Revenue!B2161</f>
        <v>Dec</v>
      </c>
      <c r="C2160" s="11" t="str">
        <f t="shared" si="101"/>
        <v>P0180|Dec</v>
      </c>
      <c r="D2160" s="12">
        <f>Revenue!J2161</f>
        <v>4349.2043999999996</v>
      </c>
      <c r="E2160" s="13">
        <f>_xlfn.XLOOKUP($C2160,ExpensesTbl[Key],ExpensesTbl[Total Operating Expenses])</f>
        <v>1339.8400000000011</v>
      </c>
      <c r="F2160" s="13">
        <f t="shared" si="102"/>
        <v>3009.3643999999986</v>
      </c>
      <c r="G2160" s="11" t="str">
        <f>_xlfn.XLOOKUP($A2160,PropertiesTbl[Property ID],PropertiesTbl[Property Name])</f>
        <v>Trailside House</v>
      </c>
    </row>
    <row r="2161" spans="1:7" x14ac:dyDescent="0.25">
      <c r="A2161" s="10" t="str">
        <f>Revenue!A2162</f>
        <v>P0180</v>
      </c>
      <c r="B2161" s="10" t="str">
        <f>Revenue!B2162</f>
        <v>Jan</v>
      </c>
      <c r="C2161" s="11" t="str">
        <f t="shared" si="101"/>
        <v>P0180|Jan</v>
      </c>
      <c r="D2161" s="12">
        <f>Revenue!J2162</f>
        <v>3914.6831999999999</v>
      </c>
      <c r="E2161" s="13">
        <f>_xlfn.XLOOKUP($C2161,ExpensesTbl[Key],ExpensesTbl[Total Operating Expenses])</f>
        <v>1084.4799999999998</v>
      </c>
      <c r="F2161" s="13">
        <f t="shared" si="102"/>
        <v>2830.2031999999999</v>
      </c>
      <c r="G2161" s="11" t="str">
        <f>_xlfn.XLOOKUP($A2161,PropertiesTbl[Property ID],PropertiesTbl[Property Name])</f>
        <v>Trailside House</v>
      </c>
    </row>
    <row r="2162" spans="1:7" x14ac:dyDescent="0.25">
      <c r="A2162" s="10" t="str">
        <f>Revenue!A2163</f>
        <v>P0180</v>
      </c>
      <c r="B2162" s="10" t="str">
        <f>Revenue!B2163</f>
        <v>Feb</v>
      </c>
      <c r="C2162" s="11" t="str">
        <f t="shared" si="101"/>
        <v>P0180|Feb</v>
      </c>
      <c r="D2162" s="12">
        <f>Revenue!J2163</f>
        <v>3307.4058000000005</v>
      </c>
      <c r="E2162" s="13">
        <f>_xlfn.XLOOKUP($C2162,ExpensesTbl[Key],ExpensesTbl[Total Operating Expenses])</f>
        <v>976.67000000000041</v>
      </c>
      <c r="F2162" s="13">
        <f t="shared" si="102"/>
        <v>2330.7357999999999</v>
      </c>
      <c r="G2162" s="11" t="str">
        <f>_xlfn.XLOOKUP($A2162,PropertiesTbl[Property ID],PropertiesTbl[Property Name])</f>
        <v>Trailside House</v>
      </c>
    </row>
    <row r="2163" spans="1:7" x14ac:dyDescent="0.25">
      <c r="A2163" s="10" t="str">
        <f>Revenue!A2164</f>
        <v>P0180</v>
      </c>
      <c r="B2163" s="10" t="str">
        <f>Revenue!B2164</f>
        <v>Mar</v>
      </c>
      <c r="C2163" s="11" t="str">
        <f t="shared" si="101"/>
        <v>P0180|Mar</v>
      </c>
      <c r="D2163" s="12">
        <f>Revenue!J2164</f>
        <v>2301.7203000000004</v>
      </c>
      <c r="E2163" s="13">
        <f>_xlfn.XLOOKUP($C2163,ExpensesTbl[Key],ExpensesTbl[Total Operating Expenses])</f>
        <v>836.56000000000029</v>
      </c>
      <c r="F2163" s="13">
        <f t="shared" si="102"/>
        <v>1465.1603</v>
      </c>
      <c r="G2163" s="11" t="str">
        <f>_xlfn.XLOOKUP($A2163,PropertiesTbl[Property ID],PropertiesTbl[Property Name])</f>
        <v>Trailside House</v>
      </c>
    </row>
    <row r="2164" spans="1:7" x14ac:dyDescent="0.25">
      <c r="A2164" s="10" t="str">
        <f>Revenue!A2165</f>
        <v>P0181</v>
      </c>
      <c r="B2164" s="10" t="str">
        <f>Revenue!B2165</f>
        <v>Apr</v>
      </c>
      <c r="C2164" s="11" t="str">
        <f t="shared" si="101"/>
        <v>P0181|Apr</v>
      </c>
      <c r="D2164" s="12">
        <f>Revenue!J2165</f>
        <v>1142.0957999999998</v>
      </c>
      <c r="E2164" s="13">
        <f>_xlfn.XLOOKUP($C2164,ExpensesTbl[Key],ExpensesTbl[Total Operating Expenses])</f>
        <v>891.68000000000006</v>
      </c>
      <c r="F2164" s="13">
        <f t="shared" si="102"/>
        <v>250.41579999999976</v>
      </c>
      <c r="G2164" s="11" t="str">
        <f>_xlfn.XLOOKUP($A2164,PropertiesTbl[Property ID],PropertiesTbl[Property Name])</f>
        <v>Highland Landing</v>
      </c>
    </row>
    <row r="2165" spans="1:7" x14ac:dyDescent="0.25">
      <c r="A2165" s="10" t="str">
        <f>Revenue!A2166</f>
        <v>P0181</v>
      </c>
      <c r="B2165" s="10" t="str">
        <f>Revenue!B2166</f>
        <v>May</v>
      </c>
      <c r="C2165" s="11" t="str">
        <f t="shared" si="101"/>
        <v>P0181|May</v>
      </c>
      <c r="D2165" s="12">
        <f>Revenue!J2166</f>
        <v>1127.7203999999999</v>
      </c>
      <c r="E2165" s="13">
        <f>_xlfn.XLOOKUP($C2165,ExpensesTbl[Key],ExpensesTbl[Total Operating Expenses])</f>
        <v>979.74000000000024</v>
      </c>
      <c r="F2165" s="13">
        <f t="shared" si="102"/>
        <v>147.98039999999969</v>
      </c>
      <c r="G2165" s="11" t="str">
        <f>_xlfn.XLOOKUP($A2165,PropertiesTbl[Property ID],PropertiesTbl[Property Name])</f>
        <v>Highland Landing</v>
      </c>
    </row>
    <row r="2166" spans="1:7" x14ac:dyDescent="0.25">
      <c r="A2166" s="10" t="str">
        <f>Revenue!A2167</f>
        <v>P0181</v>
      </c>
      <c r="B2166" s="10" t="str">
        <f>Revenue!B2167</f>
        <v>Jun</v>
      </c>
      <c r="C2166" s="11" t="str">
        <f t="shared" si="101"/>
        <v>P0181|Jun</v>
      </c>
      <c r="D2166" s="12">
        <f>Revenue!J2167</f>
        <v>1486.2809</v>
      </c>
      <c r="E2166" s="13">
        <f>_xlfn.XLOOKUP($C2166,ExpensesTbl[Key],ExpensesTbl[Total Operating Expenses])</f>
        <v>1076.4600000000003</v>
      </c>
      <c r="F2166" s="13">
        <f t="shared" si="102"/>
        <v>409.82089999999971</v>
      </c>
      <c r="G2166" s="11" t="str">
        <f>_xlfn.XLOOKUP($A2166,PropertiesTbl[Property ID],PropertiesTbl[Property Name])</f>
        <v>Highland Landing</v>
      </c>
    </row>
    <row r="2167" spans="1:7" x14ac:dyDescent="0.25">
      <c r="A2167" s="10" t="str">
        <f>Revenue!A2168</f>
        <v>P0181</v>
      </c>
      <c r="B2167" s="10" t="str">
        <f>Revenue!B2168</f>
        <v>Jul</v>
      </c>
      <c r="C2167" s="11" t="str">
        <f t="shared" si="101"/>
        <v>P0181|Jul</v>
      </c>
      <c r="D2167" s="12">
        <f>Revenue!J2168</f>
        <v>2042.5953000000002</v>
      </c>
      <c r="E2167" s="13">
        <f>_xlfn.XLOOKUP($C2167,ExpensesTbl[Key],ExpensesTbl[Total Operating Expenses])</f>
        <v>1910.0099999999998</v>
      </c>
      <c r="F2167" s="13">
        <f t="shared" si="102"/>
        <v>132.58530000000042</v>
      </c>
      <c r="G2167" s="11" t="str">
        <f>_xlfn.XLOOKUP($A2167,PropertiesTbl[Property ID],PropertiesTbl[Property Name])</f>
        <v>Highland Landing</v>
      </c>
    </row>
    <row r="2168" spans="1:7" x14ac:dyDescent="0.25">
      <c r="A2168" s="10" t="str">
        <f>Revenue!A2169</f>
        <v>P0181</v>
      </c>
      <c r="B2168" s="10" t="str">
        <f>Revenue!B2169</f>
        <v>Aug</v>
      </c>
      <c r="C2168" s="11" t="str">
        <f t="shared" si="101"/>
        <v>P0181|Aug</v>
      </c>
      <c r="D2168" s="12">
        <f>Revenue!J2169</f>
        <v>1818.9424000000001</v>
      </c>
      <c r="E2168" s="13">
        <f>_xlfn.XLOOKUP($C2168,ExpensesTbl[Key],ExpensesTbl[Total Operating Expenses])</f>
        <v>1804.2800000000002</v>
      </c>
      <c r="F2168" s="13">
        <f t="shared" si="102"/>
        <v>14.662399999999934</v>
      </c>
      <c r="G2168" s="11" t="str">
        <f>_xlfn.XLOOKUP($A2168,PropertiesTbl[Property ID],PropertiesTbl[Property Name])</f>
        <v>Highland Landing</v>
      </c>
    </row>
    <row r="2169" spans="1:7" x14ac:dyDescent="0.25">
      <c r="A2169" s="10" t="str">
        <f>Revenue!A2170</f>
        <v>P0181</v>
      </c>
      <c r="B2169" s="10" t="str">
        <f>Revenue!B2170</f>
        <v>Sep</v>
      </c>
      <c r="C2169" s="11" t="str">
        <f t="shared" si="101"/>
        <v>P0181|Sep</v>
      </c>
      <c r="D2169" s="12">
        <f>Revenue!J2170</f>
        <v>1373.4989999999998</v>
      </c>
      <c r="E2169" s="13">
        <f>_xlfn.XLOOKUP($C2169,ExpensesTbl[Key],ExpensesTbl[Total Operating Expenses])</f>
        <v>821.58999999999969</v>
      </c>
      <c r="F2169" s="13">
        <f t="shared" si="102"/>
        <v>551.90900000000011</v>
      </c>
      <c r="G2169" s="11" t="str">
        <f>_xlfn.XLOOKUP($A2169,PropertiesTbl[Property ID],PropertiesTbl[Property Name])</f>
        <v>Highland Landing</v>
      </c>
    </row>
    <row r="2170" spans="1:7" x14ac:dyDescent="0.25">
      <c r="A2170" s="10" t="str">
        <f>Revenue!A2171</f>
        <v>P0181</v>
      </c>
      <c r="B2170" s="10" t="str">
        <f>Revenue!B2171</f>
        <v>Oct</v>
      </c>
      <c r="C2170" s="11" t="str">
        <f t="shared" si="101"/>
        <v>P0181|Oct</v>
      </c>
      <c r="D2170" s="12">
        <f>Revenue!J2171</f>
        <v>1312.8546000000001</v>
      </c>
      <c r="E2170" s="13">
        <f>_xlfn.XLOOKUP($C2170,ExpensesTbl[Key],ExpensesTbl[Total Operating Expenses])</f>
        <v>750.16999999999985</v>
      </c>
      <c r="F2170" s="13">
        <f t="shared" si="102"/>
        <v>562.68460000000027</v>
      </c>
      <c r="G2170" s="11" t="str">
        <f>_xlfn.XLOOKUP($A2170,PropertiesTbl[Property ID],PropertiesTbl[Property Name])</f>
        <v>Highland Landing</v>
      </c>
    </row>
    <row r="2171" spans="1:7" x14ac:dyDescent="0.25">
      <c r="A2171" s="10" t="str">
        <f>Revenue!A2172</f>
        <v>P0181</v>
      </c>
      <c r="B2171" s="10" t="str">
        <f>Revenue!B2172</f>
        <v>Nov</v>
      </c>
      <c r="C2171" s="11" t="str">
        <f t="shared" si="101"/>
        <v>P0181|Nov</v>
      </c>
      <c r="D2171" s="12">
        <f>Revenue!J2172</f>
        <v>1242.6653999999999</v>
      </c>
      <c r="E2171" s="13">
        <f>_xlfn.XLOOKUP($C2171,ExpensesTbl[Key],ExpensesTbl[Total Operating Expenses])</f>
        <v>699.96999999999935</v>
      </c>
      <c r="F2171" s="13">
        <f t="shared" si="102"/>
        <v>542.69540000000052</v>
      </c>
      <c r="G2171" s="11" t="str">
        <f>_xlfn.XLOOKUP($A2171,PropertiesTbl[Property ID],PropertiesTbl[Property Name])</f>
        <v>Highland Landing</v>
      </c>
    </row>
    <row r="2172" spans="1:7" x14ac:dyDescent="0.25">
      <c r="A2172" s="10" t="str">
        <f>Revenue!A2173</f>
        <v>P0181</v>
      </c>
      <c r="B2172" s="10" t="str">
        <f>Revenue!B2173</f>
        <v>Dec</v>
      </c>
      <c r="C2172" s="11" t="str">
        <f t="shared" si="101"/>
        <v>P0181|Dec</v>
      </c>
      <c r="D2172" s="12">
        <f>Revenue!J2173</f>
        <v>4459.9008000000003</v>
      </c>
      <c r="E2172" s="13">
        <f>_xlfn.XLOOKUP($C2172,ExpensesTbl[Key],ExpensesTbl[Total Operating Expenses])</f>
        <v>1081.7199999999996</v>
      </c>
      <c r="F2172" s="13">
        <f t="shared" si="102"/>
        <v>3378.180800000001</v>
      </c>
      <c r="G2172" s="11" t="str">
        <f>_xlfn.XLOOKUP($A2172,PropertiesTbl[Property ID],PropertiesTbl[Property Name])</f>
        <v>Highland Landing</v>
      </c>
    </row>
    <row r="2173" spans="1:7" x14ac:dyDescent="0.25">
      <c r="A2173" s="10" t="str">
        <f>Revenue!A2174</f>
        <v>P0181</v>
      </c>
      <c r="B2173" s="10" t="str">
        <f>Revenue!B2174</f>
        <v>Jan</v>
      </c>
      <c r="C2173" s="11" t="str">
        <f t="shared" si="101"/>
        <v>P0181|Jan</v>
      </c>
      <c r="D2173" s="12">
        <f>Revenue!J2174</f>
        <v>4056.9240000000009</v>
      </c>
      <c r="E2173" s="13">
        <f>_xlfn.XLOOKUP($C2173,ExpensesTbl[Key],ExpensesTbl[Total Operating Expenses])</f>
        <v>1069.5299999999997</v>
      </c>
      <c r="F2173" s="13">
        <f t="shared" si="102"/>
        <v>2987.3940000000011</v>
      </c>
      <c r="G2173" s="11" t="str">
        <f>_xlfn.XLOOKUP($A2173,PropertiesTbl[Property ID],PropertiesTbl[Property Name])</f>
        <v>Highland Landing</v>
      </c>
    </row>
    <row r="2174" spans="1:7" x14ac:dyDescent="0.25">
      <c r="A2174" s="10" t="str">
        <f>Revenue!A2175</f>
        <v>P0181</v>
      </c>
      <c r="B2174" s="10" t="str">
        <f>Revenue!B2175</f>
        <v>Feb</v>
      </c>
      <c r="C2174" s="11" t="str">
        <f t="shared" si="101"/>
        <v>P0181|Feb</v>
      </c>
      <c r="D2174" s="12">
        <f>Revenue!J2175</f>
        <v>3186.02</v>
      </c>
      <c r="E2174" s="13">
        <f>_xlfn.XLOOKUP($C2174,ExpensesTbl[Key],ExpensesTbl[Total Operating Expenses])</f>
        <v>979.81999999999971</v>
      </c>
      <c r="F2174" s="13">
        <f t="shared" si="102"/>
        <v>2206.2000000000003</v>
      </c>
      <c r="G2174" s="11" t="str">
        <f>_xlfn.XLOOKUP($A2174,PropertiesTbl[Property ID],PropertiesTbl[Property Name])</f>
        <v>Highland Landing</v>
      </c>
    </row>
    <row r="2175" spans="1:7" x14ac:dyDescent="0.25">
      <c r="A2175" s="10" t="str">
        <f>Revenue!A2176</f>
        <v>P0181</v>
      </c>
      <c r="B2175" s="10" t="str">
        <f>Revenue!B2176</f>
        <v>Mar</v>
      </c>
      <c r="C2175" s="11" t="str">
        <f t="shared" si="101"/>
        <v>P0181|Mar</v>
      </c>
      <c r="D2175" s="12">
        <f>Revenue!J2176</f>
        <v>2809.3690000000001</v>
      </c>
      <c r="E2175" s="13">
        <f>_xlfn.XLOOKUP($C2175,ExpensesTbl[Key],ExpensesTbl[Total Operating Expenses])</f>
        <v>956.59000000000037</v>
      </c>
      <c r="F2175" s="13">
        <f t="shared" si="102"/>
        <v>1852.7789999999998</v>
      </c>
      <c r="G2175" s="11" t="str">
        <f>_xlfn.XLOOKUP($A2175,PropertiesTbl[Property ID],PropertiesTbl[Property Name])</f>
        <v>Highland Landing</v>
      </c>
    </row>
    <row r="2176" spans="1:7" x14ac:dyDescent="0.25">
      <c r="A2176" s="10" t="str">
        <f>Revenue!A2177</f>
        <v>P0182</v>
      </c>
      <c r="B2176" s="10" t="str">
        <f>Revenue!B2177</f>
        <v>Apr</v>
      </c>
      <c r="C2176" s="11" t="str">
        <f t="shared" si="101"/>
        <v>P0182|Apr</v>
      </c>
      <c r="D2176" s="12">
        <f>Revenue!J2177</f>
        <v>945.96600000000001</v>
      </c>
      <c r="E2176" s="13">
        <f>_xlfn.XLOOKUP($C2176,ExpensesTbl[Key],ExpensesTbl[Total Operating Expenses])</f>
        <v>524.30999999999983</v>
      </c>
      <c r="F2176" s="13">
        <f t="shared" si="102"/>
        <v>421.65600000000018</v>
      </c>
      <c r="G2176" s="11" t="str">
        <f>_xlfn.XLOOKUP($A2176,PropertiesTbl[Property ID],PropertiesTbl[Property Name])</f>
        <v>Trailside Landing</v>
      </c>
    </row>
    <row r="2177" spans="1:7" x14ac:dyDescent="0.25">
      <c r="A2177" s="10" t="str">
        <f>Revenue!A2178</f>
        <v>P0182</v>
      </c>
      <c r="B2177" s="10" t="str">
        <f>Revenue!B2178</f>
        <v>May</v>
      </c>
      <c r="C2177" s="11" t="str">
        <f t="shared" si="101"/>
        <v>P0182|May</v>
      </c>
      <c r="D2177" s="12">
        <f>Revenue!J2178</f>
        <v>1158.2116999999998</v>
      </c>
      <c r="E2177" s="13">
        <f>_xlfn.XLOOKUP($C2177,ExpensesTbl[Key],ExpensesTbl[Total Operating Expenses])</f>
        <v>734.08000000000015</v>
      </c>
      <c r="F2177" s="13">
        <f t="shared" si="102"/>
        <v>424.13169999999968</v>
      </c>
      <c r="G2177" s="11" t="str">
        <f>_xlfn.XLOOKUP($A2177,PropertiesTbl[Property ID],PropertiesTbl[Property Name])</f>
        <v>Trailside Landing</v>
      </c>
    </row>
    <row r="2178" spans="1:7" x14ac:dyDescent="0.25">
      <c r="A2178" s="10" t="str">
        <f>Revenue!A2179</f>
        <v>P0182</v>
      </c>
      <c r="B2178" s="10" t="str">
        <f>Revenue!B2179</f>
        <v>Jun</v>
      </c>
      <c r="C2178" s="11" t="str">
        <f t="shared" si="101"/>
        <v>P0182|Jun</v>
      </c>
      <c r="D2178" s="12">
        <f>Revenue!J2179</f>
        <v>1298.6191999999999</v>
      </c>
      <c r="E2178" s="13">
        <f>_xlfn.XLOOKUP($C2178,ExpensesTbl[Key],ExpensesTbl[Total Operating Expenses])</f>
        <v>802.82999999999993</v>
      </c>
      <c r="F2178" s="13">
        <f t="shared" si="102"/>
        <v>495.78919999999994</v>
      </c>
      <c r="G2178" s="11" t="str">
        <f>_xlfn.XLOOKUP($A2178,PropertiesTbl[Property ID],PropertiesTbl[Property Name])</f>
        <v>Trailside Landing</v>
      </c>
    </row>
    <row r="2179" spans="1:7" x14ac:dyDescent="0.25">
      <c r="A2179" s="10" t="str">
        <f>Revenue!A2180</f>
        <v>P0182</v>
      </c>
      <c r="B2179" s="10" t="str">
        <f>Revenue!B2180</f>
        <v>Jul</v>
      </c>
      <c r="C2179" s="11" t="str">
        <f t="shared" si="101"/>
        <v>P0182|Jul</v>
      </c>
      <c r="D2179" s="12">
        <f>Revenue!J2180</f>
        <v>1844.7789999999998</v>
      </c>
      <c r="E2179" s="13">
        <f>_xlfn.XLOOKUP($C2179,ExpensesTbl[Key],ExpensesTbl[Total Operating Expenses])</f>
        <v>1466.9399999999996</v>
      </c>
      <c r="F2179" s="13">
        <f t="shared" si="102"/>
        <v>377.83900000000017</v>
      </c>
      <c r="G2179" s="11" t="str">
        <f>_xlfn.XLOOKUP($A2179,PropertiesTbl[Property ID],PropertiesTbl[Property Name])</f>
        <v>Trailside Landing</v>
      </c>
    </row>
    <row r="2180" spans="1:7" x14ac:dyDescent="0.25">
      <c r="A2180" s="10" t="str">
        <f>Revenue!A2181</f>
        <v>P0182</v>
      </c>
      <c r="B2180" s="10" t="str">
        <f>Revenue!B2181</f>
        <v>Aug</v>
      </c>
      <c r="C2180" s="11" t="str">
        <f t="shared" si="101"/>
        <v>P0182|Aug</v>
      </c>
      <c r="D2180" s="12">
        <f>Revenue!J2181</f>
        <v>1878.6319999999998</v>
      </c>
      <c r="E2180" s="13">
        <f>_xlfn.XLOOKUP($C2180,ExpensesTbl[Key],ExpensesTbl[Total Operating Expenses])</f>
        <v>1379.19</v>
      </c>
      <c r="F2180" s="13">
        <f t="shared" si="102"/>
        <v>499.44199999999978</v>
      </c>
      <c r="G2180" s="11" t="str">
        <f>_xlfn.XLOOKUP($A2180,PropertiesTbl[Property ID],PropertiesTbl[Property Name])</f>
        <v>Trailside Landing</v>
      </c>
    </row>
    <row r="2181" spans="1:7" x14ac:dyDescent="0.25">
      <c r="A2181" s="10" t="str">
        <f>Revenue!A2182</f>
        <v>P0182</v>
      </c>
      <c r="B2181" s="10" t="str">
        <f>Revenue!B2182</f>
        <v>Sep</v>
      </c>
      <c r="C2181" s="11" t="str">
        <f t="shared" ref="C2181:C2244" si="103">A2181&amp;"|"&amp;B2181</f>
        <v>P0182|Sep</v>
      </c>
      <c r="D2181" s="12">
        <f>Revenue!J2182</f>
        <v>1242.1361000000002</v>
      </c>
      <c r="E2181" s="13">
        <f>_xlfn.XLOOKUP($C2181,ExpensesTbl[Key],ExpensesTbl[Total Operating Expenses])</f>
        <v>660.15000000000032</v>
      </c>
      <c r="F2181" s="13">
        <f t="shared" ref="F2181:F2244" si="104">D2181-E2181</f>
        <v>581.98609999999985</v>
      </c>
      <c r="G2181" s="11" t="str">
        <f>_xlfn.XLOOKUP($A2181,PropertiesTbl[Property ID],PropertiesTbl[Property Name])</f>
        <v>Trailside Landing</v>
      </c>
    </row>
    <row r="2182" spans="1:7" x14ac:dyDescent="0.25">
      <c r="A2182" s="10" t="str">
        <f>Revenue!A2183</f>
        <v>P0182</v>
      </c>
      <c r="B2182" s="10" t="str">
        <f>Revenue!B2183</f>
        <v>Oct</v>
      </c>
      <c r="C2182" s="11" t="str">
        <f t="shared" si="103"/>
        <v>P0182|Oct</v>
      </c>
      <c r="D2182" s="12">
        <f>Revenue!J2183</f>
        <v>1142.9341999999999</v>
      </c>
      <c r="E2182" s="13">
        <f>_xlfn.XLOOKUP($C2182,ExpensesTbl[Key],ExpensesTbl[Total Operating Expenses])</f>
        <v>598.86999999999966</v>
      </c>
      <c r="F2182" s="13">
        <f t="shared" si="104"/>
        <v>544.06420000000026</v>
      </c>
      <c r="G2182" s="11" t="str">
        <f>_xlfn.XLOOKUP($A2182,PropertiesTbl[Property ID],PropertiesTbl[Property Name])</f>
        <v>Trailside Landing</v>
      </c>
    </row>
    <row r="2183" spans="1:7" x14ac:dyDescent="0.25">
      <c r="A2183" s="10" t="str">
        <f>Revenue!A2184</f>
        <v>P0182</v>
      </c>
      <c r="B2183" s="10" t="str">
        <f>Revenue!B2184</f>
        <v>Nov</v>
      </c>
      <c r="C2183" s="11" t="str">
        <f t="shared" si="103"/>
        <v>P0182|Nov</v>
      </c>
      <c r="D2183" s="12">
        <f>Revenue!J2184</f>
        <v>1186.3223</v>
      </c>
      <c r="E2183" s="13">
        <f>_xlfn.XLOOKUP($C2183,ExpensesTbl[Key],ExpensesTbl[Total Operating Expenses])</f>
        <v>592.42999999999995</v>
      </c>
      <c r="F2183" s="13">
        <f t="shared" si="104"/>
        <v>593.89230000000009</v>
      </c>
      <c r="G2183" s="11" t="str">
        <f>_xlfn.XLOOKUP($A2183,PropertiesTbl[Property ID],PropertiesTbl[Property Name])</f>
        <v>Trailside Landing</v>
      </c>
    </row>
    <row r="2184" spans="1:7" x14ac:dyDescent="0.25">
      <c r="A2184" s="10" t="str">
        <f>Revenue!A2185</f>
        <v>P0182</v>
      </c>
      <c r="B2184" s="10" t="str">
        <f>Revenue!B2185</f>
        <v>Dec</v>
      </c>
      <c r="C2184" s="11" t="str">
        <f t="shared" si="103"/>
        <v>P0182|Dec</v>
      </c>
      <c r="D2184" s="12">
        <f>Revenue!J2185</f>
        <v>4139.7155999999995</v>
      </c>
      <c r="E2184" s="13">
        <f>_xlfn.XLOOKUP($C2184,ExpensesTbl[Key],ExpensesTbl[Total Operating Expenses])</f>
        <v>972.33999999999969</v>
      </c>
      <c r="F2184" s="13">
        <f t="shared" si="104"/>
        <v>3167.3755999999998</v>
      </c>
      <c r="G2184" s="11" t="str">
        <f>_xlfn.XLOOKUP($A2184,PropertiesTbl[Property ID],PropertiesTbl[Property Name])</f>
        <v>Trailside Landing</v>
      </c>
    </row>
    <row r="2185" spans="1:7" x14ac:dyDescent="0.25">
      <c r="A2185" s="10" t="str">
        <f>Revenue!A2186</f>
        <v>P0182</v>
      </c>
      <c r="B2185" s="10" t="str">
        <f>Revenue!B2186</f>
        <v>Jan</v>
      </c>
      <c r="C2185" s="11" t="str">
        <f t="shared" si="103"/>
        <v>P0182|Jan</v>
      </c>
      <c r="D2185" s="12">
        <f>Revenue!J2186</f>
        <v>4209.09</v>
      </c>
      <c r="E2185" s="13">
        <f>_xlfn.XLOOKUP($C2185,ExpensesTbl[Key],ExpensesTbl[Total Operating Expenses])</f>
        <v>993.70999999999992</v>
      </c>
      <c r="F2185" s="13">
        <f t="shared" si="104"/>
        <v>3215.38</v>
      </c>
      <c r="G2185" s="11" t="str">
        <f>_xlfn.XLOOKUP($A2185,PropertiesTbl[Property ID],PropertiesTbl[Property Name])</f>
        <v>Trailside Landing</v>
      </c>
    </row>
    <row r="2186" spans="1:7" x14ac:dyDescent="0.25">
      <c r="A2186" s="10" t="str">
        <f>Revenue!A2187</f>
        <v>P0182</v>
      </c>
      <c r="B2186" s="10" t="str">
        <f>Revenue!B2187</f>
        <v>Feb</v>
      </c>
      <c r="C2186" s="11" t="str">
        <f t="shared" si="103"/>
        <v>P0182|Feb</v>
      </c>
      <c r="D2186" s="12">
        <f>Revenue!J2187</f>
        <v>3134.3771999999999</v>
      </c>
      <c r="E2186" s="13">
        <f>_xlfn.XLOOKUP($C2186,ExpensesTbl[Key],ExpensesTbl[Total Operating Expenses])</f>
        <v>875.21000000000049</v>
      </c>
      <c r="F2186" s="13">
        <f t="shared" si="104"/>
        <v>2259.1671999999994</v>
      </c>
      <c r="G2186" s="11" t="str">
        <f>_xlfn.XLOOKUP($A2186,PropertiesTbl[Property ID],PropertiesTbl[Property Name])</f>
        <v>Trailside Landing</v>
      </c>
    </row>
    <row r="2187" spans="1:7" x14ac:dyDescent="0.25">
      <c r="A2187" s="10" t="str">
        <f>Revenue!A2188</f>
        <v>P0182</v>
      </c>
      <c r="B2187" s="10" t="str">
        <f>Revenue!B2188</f>
        <v>Mar</v>
      </c>
      <c r="C2187" s="11" t="str">
        <f t="shared" si="103"/>
        <v>P0182|Mar</v>
      </c>
      <c r="D2187" s="12">
        <f>Revenue!J2188</f>
        <v>2938.6505999999999</v>
      </c>
      <c r="E2187" s="13">
        <f>_xlfn.XLOOKUP($C2187,ExpensesTbl[Key],ExpensesTbl[Total Operating Expenses])</f>
        <v>882.21000000000026</v>
      </c>
      <c r="F2187" s="13">
        <f t="shared" si="104"/>
        <v>2056.4405999999999</v>
      </c>
      <c r="G2187" s="11" t="str">
        <f>_xlfn.XLOOKUP($A2187,PropertiesTbl[Property ID],PropertiesTbl[Property Name])</f>
        <v>Trailside Landing</v>
      </c>
    </row>
    <row r="2188" spans="1:7" x14ac:dyDescent="0.25">
      <c r="A2188" s="10" t="str">
        <f>Revenue!A2189</f>
        <v>P0183</v>
      </c>
      <c r="B2188" s="10" t="str">
        <f>Revenue!B2189</f>
        <v>Apr</v>
      </c>
      <c r="C2188" s="11" t="str">
        <f t="shared" si="103"/>
        <v>P0183|Apr</v>
      </c>
      <c r="D2188" s="12">
        <f>Revenue!J2189</f>
        <v>1368.9059999999999</v>
      </c>
      <c r="E2188" s="13">
        <f>_xlfn.XLOOKUP($C2188,ExpensesTbl[Key],ExpensesTbl[Total Operating Expenses])</f>
        <v>783.38000000000011</v>
      </c>
      <c r="F2188" s="13">
        <f t="shared" si="104"/>
        <v>585.52599999999984</v>
      </c>
      <c r="G2188" s="11" t="str">
        <f>_xlfn.XLOOKUP($A2188,PropertiesTbl[Property ID],PropertiesTbl[Property Name])</f>
        <v>Frost Hollow</v>
      </c>
    </row>
    <row r="2189" spans="1:7" x14ac:dyDescent="0.25">
      <c r="A2189" s="10" t="str">
        <f>Revenue!A2190</f>
        <v>P0183</v>
      </c>
      <c r="B2189" s="10" t="str">
        <f>Revenue!B2190</f>
        <v>May</v>
      </c>
      <c r="C2189" s="11" t="str">
        <f t="shared" si="103"/>
        <v>P0183|May</v>
      </c>
      <c r="D2189" s="12">
        <f>Revenue!J2190</f>
        <v>1729.7654</v>
      </c>
      <c r="E2189" s="13">
        <f>_xlfn.XLOOKUP($C2189,ExpensesTbl[Key],ExpensesTbl[Total Operating Expenses])</f>
        <v>1213.6199999999999</v>
      </c>
      <c r="F2189" s="13">
        <f t="shared" si="104"/>
        <v>516.14540000000011</v>
      </c>
      <c r="G2189" s="11" t="str">
        <f>_xlfn.XLOOKUP($A2189,PropertiesTbl[Property ID],PropertiesTbl[Property Name])</f>
        <v>Frost Hollow</v>
      </c>
    </row>
    <row r="2190" spans="1:7" x14ac:dyDescent="0.25">
      <c r="A2190" s="10" t="str">
        <f>Revenue!A2191</f>
        <v>P0183</v>
      </c>
      <c r="B2190" s="10" t="str">
        <f>Revenue!B2191</f>
        <v>Jun</v>
      </c>
      <c r="C2190" s="11" t="str">
        <f t="shared" si="103"/>
        <v>P0183|Jun</v>
      </c>
      <c r="D2190" s="12">
        <f>Revenue!J2191</f>
        <v>2114.8360000000002</v>
      </c>
      <c r="E2190" s="13">
        <f>_xlfn.XLOOKUP($C2190,ExpensesTbl[Key],ExpensesTbl[Total Operating Expenses])</f>
        <v>1354.32</v>
      </c>
      <c r="F2190" s="13">
        <f t="shared" si="104"/>
        <v>760.5160000000003</v>
      </c>
      <c r="G2190" s="11" t="str">
        <f>_xlfn.XLOOKUP($A2190,PropertiesTbl[Property ID],PropertiesTbl[Property Name])</f>
        <v>Frost Hollow</v>
      </c>
    </row>
    <row r="2191" spans="1:7" x14ac:dyDescent="0.25">
      <c r="A2191" s="10" t="str">
        <f>Revenue!A2192</f>
        <v>P0183</v>
      </c>
      <c r="B2191" s="10" t="str">
        <f>Revenue!B2192</f>
        <v>Jul</v>
      </c>
      <c r="C2191" s="11" t="str">
        <f t="shared" si="103"/>
        <v>P0183|Jul</v>
      </c>
      <c r="D2191" s="12">
        <f>Revenue!J2192</f>
        <v>3468.0263999999997</v>
      </c>
      <c r="E2191" s="13">
        <f>_xlfn.XLOOKUP($C2191,ExpensesTbl[Key],ExpensesTbl[Total Operating Expenses])</f>
        <v>2598.6699999999996</v>
      </c>
      <c r="F2191" s="13">
        <f t="shared" si="104"/>
        <v>869.35640000000012</v>
      </c>
      <c r="G2191" s="11" t="str">
        <f>_xlfn.XLOOKUP($A2191,PropertiesTbl[Property ID],PropertiesTbl[Property Name])</f>
        <v>Frost Hollow</v>
      </c>
    </row>
    <row r="2192" spans="1:7" x14ac:dyDescent="0.25">
      <c r="A2192" s="10" t="str">
        <f>Revenue!A2193</f>
        <v>P0183</v>
      </c>
      <c r="B2192" s="10" t="str">
        <f>Revenue!B2193</f>
        <v>Aug</v>
      </c>
      <c r="C2192" s="11" t="str">
        <f t="shared" si="103"/>
        <v>P0183|Aug</v>
      </c>
      <c r="D2192" s="12">
        <f>Revenue!J2193</f>
        <v>3107.1573000000003</v>
      </c>
      <c r="E2192" s="13">
        <f>_xlfn.XLOOKUP($C2192,ExpensesTbl[Key],ExpensesTbl[Total Operating Expenses])</f>
        <v>2483.3999999999996</v>
      </c>
      <c r="F2192" s="13">
        <f t="shared" si="104"/>
        <v>623.75730000000067</v>
      </c>
      <c r="G2192" s="11" t="str">
        <f>_xlfn.XLOOKUP($A2192,PropertiesTbl[Property ID],PropertiesTbl[Property Name])</f>
        <v>Frost Hollow</v>
      </c>
    </row>
    <row r="2193" spans="1:7" x14ac:dyDescent="0.25">
      <c r="A2193" s="10" t="str">
        <f>Revenue!A2194</f>
        <v>P0183</v>
      </c>
      <c r="B2193" s="10" t="str">
        <f>Revenue!B2194</f>
        <v>Sep</v>
      </c>
      <c r="C2193" s="11" t="str">
        <f t="shared" si="103"/>
        <v>P0183|Sep</v>
      </c>
      <c r="D2193" s="12">
        <f>Revenue!J2194</f>
        <v>2054.5311000000002</v>
      </c>
      <c r="E2193" s="13">
        <f>_xlfn.XLOOKUP($C2193,ExpensesTbl[Key],ExpensesTbl[Total Operating Expenses])</f>
        <v>1024.7000000000003</v>
      </c>
      <c r="F2193" s="13">
        <f t="shared" si="104"/>
        <v>1029.8310999999999</v>
      </c>
      <c r="G2193" s="11" t="str">
        <f>_xlfn.XLOOKUP($A2193,PropertiesTbl[Property ID],PropertiesTbl[Property Name])</f>
        <v>Frost Hollow</v>
      </c>
    </row>
    <row r="2194" spans="1:7" x14ac:dyDescent="0.25">
      <c r="A2194" s="10" t="str">
        <f>Revenue!A2195</f>
        <v>P0183</v>
      </c>
      <c r="B2194" s="10" t="str">
        <f>Revenue!B2195</f>
        <v>Oct</v>
      </c>
      <c r="C2194" s="11" t="str">
        <f t="shared" si="103"/>
        <v>P0183|Oct</v>
      </c>
      <c r="D2194" s="12">
        <f>Revenue!J2195</f>
        <v>1782.6595000000002</v>
      </c>
      <c r="E2194" s="13">
        <f>_xlfn.XLOOKUP($C2194,ExpensesTbl[Key],ExpensesTbl[Total Operating Expenses])</f>
        <v>931.12000000000046</v>
      </c>
      <c r="F2194" s="13">
        <f t="shared" si="104"/>
        <v>851.53949999999975</v>
      </c>
      <c r="G2194" s="11" t="str">
        <f>_xlfn.XLOOKUP($A2194,PropertiesTbl[Property ID],PropertiesTbl[Property Name])</f>
        <v>Frost Hollow</v>
      </c>
    </row>
    <row r="2195" spans="1:7" x14ac:dyDescent="0.25">
      <c r="A2195" s="10" t="str">
        <f>Revenue!A2196</f>
        <v>P0183</v>
      </c>
      <c r="B2195" s="10" t="str">
        <f>Revenue!B2196</f>
        <v>Nov</v>
      </c>
      <c r="C2195" s="11" t="str">
        <f t="shared" si="103"/>
        <v>P0183|Nov</v>
      </c>
      <c r="D2195" s="12">
        <f>Revenue!J2196</f>
        <v>1905.4226999999998</v>
      </c>
      <c r="E2195" s="13">
        <f>_xlfn.XLOOKUP($C2195,ExpensesTbl[Key],ExpensesTbl[Total Operating Expenses])</f>
        <v>852.56999999999971</v>
      </c>
      <c r="F2195" s="13">
        <f t="shared" si="104"/>
        <v>1052.8527000000001</v>
      </c>
      <c r="G2195" s="11" t="str">
        <f>_xlfn.XLOOKUP($A2195,PropertiesTbl[Property ID],PropertiesTbl[Property Name])</f>
        <v>Frost Hollow</v>
      </c>
    </row>
    <row r="2196" spans="1:7" x14ac:dyDescent="0.25">
      <c r="A2196" s="10" t="str">
        <f>Revenue!A2197</f>
        <v>P0183</v>
      </c>
      <c r="B2196" s="10" t="str">
        <f>Revenue!B2197</f>
        <v>Dec</v>
      </c>
      <c r="C2196" s="11" t="str">
        <f t="shared" si="103"/>
        <v>P0183|Dec</v>
      </c>
      <c r="D2196" s="12">
        <f>Revenue!J2197</f>
        <v>7815.5130000000008</v>
      </c>
      <c r="E2196" s="13">
        <f>_xlfn.XLOOKUP($C2196,ExpensesTbl[Key],ExpensesTbl[Total Operating Expenses])</f>
        <v>1441.9400000000012</v>
      </c>
      <c r="F2196" s="13">
        <f t="shared" si="104"/>
        <v>6373.5729999999994</v>
      </c>
      <c r="G2196" s="11" t="str">
        <f>_xlfn.XLOOKUP($A2196,PropertiesTbl[Property ID],PropertiesTbl[Property Name])</f>
        <v>Frost Hollow</v>
      </c>
    </row>
    <row r="2197" spans="1:7" x14ac:dyDescent="0.25">
      <c r="A2197" s="10" t="str">
        <f>Revenue!A2198</f>
        <v>P0183</v>
      </c>
      <c r="B2197" s="10" t="str">
        <f>Revenue!B2198</f>
        <v>Jan</v>
      </c>
      <c r="C2197" s="11" t="str">
        <f t="shared" si="103"/>
        <v>P0183|Jan</v>
      </c>
      <c r="D2197" s="12">
        <f>Revenue!J2198</f>
        <v>6117.2936</v>
      </c>
      <c r="E2197" s="13">
        <f>_xlfn.XLOOKUP($C2197,ExpensesTbl[Key],ExpensesTbl[Total Operating Expenses])</f>
        <v>1296.7899999999995</v>
      </c>
      <c r="F2197" s="13">
        <f t="shared" si="104"/>
        <v>4820.5036</v>
      </c>
      <c r="G2197" s="11" t="str">
        <f>_xlfn.XLOOKUP($A2197,PropertiesTbl[Property ID],PropertiesTbl[Property Name])</f>
        <v>Frost Hollow</v>
      </c>
    </row>
    <row r="2198" spans="1:7" x14ac:dyDescent="0.25">
      <c r="A2198" s="10" t="str">
        <f>Revenue!A2199</f>
        <v>P0183</v>
      </c>
      <c r="B2198" s="10" t="str">
        <f>Revenue!B2199</f>
        <v>Feb</v>
      </c>
      <c r="C2198" s="11" t="str">
        <f t="shared" si="103"/>
        <v>P0183|Feb</v>
      </c>
      <c r="D2198" s="12">
        <f>Revenue!J2199</f>
        <v>4961.6356000000005</v>
      </c>
      <c r="E2198" s="13">
        <f>_xlfn.XLOOKUP($C2198,ExpensesTbl[Key],ExpensesTbl[Total Operating Expenses])</f>
        <v>1297.32</v>
      </c>
      <c r="F2198" s="13">
        <f t="shared" si="104"/>
        <v>3664.3156000000008</v>
      </c>
      <c r="G2198" s="11" t="str">
        <f>_xlfn.XLOOKUP($A2198,PropertiesTbl[Property ID],PropertiesTbl[Property Name])</f>
        <v>Frost Hollow</v>
      </c>
    </row>
    <row r="2199" spans="1:7" x14ac:dyDescent="0.25">
      <c r="A2199" s="10" t="str">
        <f>Revenue!A2200</f>
        <v>P0183</v>
      </c>
      <c r="B2199" s="10" t="str">
        <f>Revenue!B2200</f>
        <v>Mar</v>
      </c>
      <c r="C2199" s="11" t="str">
        <f t="shared" si="103"/>
        <v>P0183|Mar</v>
      </c>
      <c r="D2199" s="12">
        <f>Revenue!J2200</f>
        <v>4360.2243000000008</v>
      </c>
      <c r="E2199" s="13">
        <f>_xlfn.XLOOKUP($C2199,ExpensesTbl[Key],ExpensesTbl[Total Operating Expenses])</f>
        <v>1192.5899999999999</v>
      </c>
      <c r="F2199" s="13">
        <f t="shared" si="104"/>
        <v>3167.6343000000006</v>
      </c>
      <c r="G2199" s="11" t="str">
        <f>_xlfn.XLOOKUP($A2199,PropertiesTbl[Property ID],PropertiesTbl[Property Name])</f>
        <v>Frost Hollow</v>
      </c>
    </row>
    <row r="2200" spans="1:7" x14ac:dyDescent="0.25">
      <c r="A2200" s="10" t="str">
        <f>Revenue!A2201</f>
        <v>P0184</v>
      </c>
      <c r="B2200" s="10" t="str">
        <f>Revenue!B2201</f>
        <v>Apr</v>
      </c>
      <c r="C2200" s="11" t="str">
        <f t="shared" si="103"/>
        <v>P0184|Apr</v>
      </c>
      <c r="D2200" s="12">
        <f>Revenue!J2201</f>
        <v>857.32740000000001</v>
      </c>
      <c r="E2200" s="13">
        <f>_xlfn.XLOOKUP($C2200,ExpensesTbl[Key],ExpensesTbl[Total Operating Expenses])</f>
        <v>671.32</v>
      </c>
      <c r="F2200" s="13">
        <f t="shared" si="104"/>
        <v>186.00739999999996</v>
      </c>
      <c r="G2200" s="11" t="str">
        <f>_xlfn.XLOOKUP($A2200,PropertiesTbl[Property ID],PropertiesTbl[Property Name])</f>
        <v>Birch Cottage</v>
      </c>
    </row>
    <row r="2201" spans="1:7" x14ac:dyDescent="0.25">
      <c r="A2201" s="10" t="str">
        <f>Revenue!A2202</f>
        <v>P0184</v>
      </c>
      <c r="B2201" s="10" t="str">
        <f>Revenue!B2202</f>
        <v>May</v>
      </c>
      <c r="C2201" s="11" t="str">
        <f t="shared" si="103"/>
        <v>P0184|May</v>
      </c>
      <c r="D2201" s="12">
        <f>Revenue!J2202</f>
        <v>1098.8768</v>
      </c>
      <c r="E2201" s="13">
        <f>_xlfn.XLOOKUP($C2201,ExpensesTbl[Key],ExpensesTbl[Total Operating Expenses])</f>
        <v>726.2099999999997</v>
      </c>
      <c r="F2201" s="13">
        <f t="shared" si="104"/>
        <v>372.66680000000031</v>
      </c>
      <c r="G2201" s="11" t="str">
        <f>_xlfn.XLOOKUP($A2201,PropertiesTbl[Property ID],PropertiesTbl[Property Name])</f>
        <v>Birch Cottage</v>
      </c>
    </row>
    <row r="2202" spans="1:7" x14ac:dyDescent="0.25">
      <c r="A2202" s="10" t="str">
        <f>Revenue!A2203</f>
        <v>P0184</v>
      </c>
      <c r="B2202" s="10" t="str">
        <f>Revenue!B2203</f>
        <v>Jun</v>
      </c>
      <c r="C2202" s="11" t="str">
        <f t="shared" si="103"/>
        <v>P0184|Jun</v>
      </c>
      <c r="D2202" s="12">
        <f>Revenue!J2203</f>
        <v>1158.2407999999998</v>
      </c>
      <c r="E2202" s="13">
        <f>_xlfn.XLOOKUP($C2202,ExpensesTbl[Key],ExpensesTbl[Total Operating Expenses])</f>
        <v>810.05000000000018</v>
      </c>
      <c r="F2202" s="13">
        <f t="shared" si="104"/>
        <v>348.19079999999963</v>
      </c>
      <c r="G2202" s="11" t="str">
        <f>_xlfn.XLOOKUP($A2202,PropertiesTbl[Property ID],PropertiesTbl[Property Name])</f>
        <v>Birch Cottage</v>
      </c>
    </row>
    <row r="2203" spans="1:7" x14ac:dyDescent="0.25">
      <c r="A2203" s="10" t="str">
        <f>Revenue!A2204</f>
        <v>P0184</v>
      </c>
      <c r="B2203" s="10" t="str">
        <f>Revenue!B2204</f>
        <v>Jul</v>
      </c>
      <c r="C2203" s="11" t="str">
        <f t="shared" si="103"/>
        <v>P0184|Jul</v>
      </c>
      <c r="D2203" s="12">
        <f>Revenue!J2204</f>
        <v>1638.9449999999999</v>
      </c>
      <c r="E2203" s="13">
        <f>_xlfn.XLOOKUP($C2203,ExpensesTbl[Key],ExpensesTbl[Total Operating Expenses])</f>
        <v>1468.9300000000003</v>
      </c>
      <c r="F2203" s="13">
        <f t="shared" si="104"/>
        <v>170.01499999999965</v>
      </c>
      <c r="G2203" s="11" t="str">
        <f>_xlfn.XLOOKUP($A2203,PropertiesTbl[Property ID],PropertiesTbl[Property Name])</f>
        <v>Birch Cottage</v>
      </c>
    </row>
    <row r="2204" spans="1:7" x14ac:dyDescent="0.25">
      <c r="A2204" s="10" t="str">
        <f>Revenue!A2205</f>
        <v>P0184</v>
      </c>
      <c r="B2204" s="10" t="str">
        <f>Revenue!B2205</f>
        <v>Aug</v>
      </c>
      <c r="C2204" s="11" t="str">
        <f t="shared" si="103"/>
        <v>P0184|Aug</v>
      </c>
      <c r="D2204" s="12">
        <f>Revenue!J2205</f>
        <v>1497.9069999999999</v>
      </c>
      <c r="E2204" s="13">
        <f>_xlfn.XLOOKUP($C2204,ExpensesTbl[Key],ExpensesTbl[Total Operating Expenses])</f>
        <v>1528.5900000000001</v>
      </c>
      <c r="F2204" s="13">
        <f t="shared" si="104"/>
        <v>-30.68300000000022</v>
      </c>
      <c r="G2204" s="11" t="str">
        <f>_xlfn.XLOOKUP($A2204,PropertiesTbl[Property ID],PropertiesTbl[Property Name])</f>
        <v>Birch Cottage</v>
      </c>
    </row>
    <row r="2205" spans="1:7" x14ac:dyDescent="0.25">
      <c r="A2205" s="10" t="str">
        <f>Revenue!A2206</f>
        <v>P0184</v>
      </c>
      <c r="B2205" s="10" t="str">
        <f>Revenue!B2206</f>
        <v>Sep</v>
      </c>
      <c r="C2205" s="11" t="str">
        <f t="shared" si="103"/>
        <v>P0184|Sep</v>
      </c>
      <c r="D2205" s="12">
        <f>Revenue!J2206</f>
        <v>931.93979999999999</v>
      </c>
      <c r="E2205" s="13">
        <f>_xlfn.XLOOKUP($C2205,ExpensesTbl[Key],ExpensesTbl[Total Operating Expenses])</f>
        <v>643.29999999999973</v>
      </c>
      <c r="F2205" s="13">
        <f t="shared" si="104"/>
        <v>288.63980000000026</v>
      </c>
      <c r="G2205" s="11" t="str">
        <f>_xlfn.XLOOKUP($A2205,PropertiesTbl[Property ID],PropertiesTbl[Property Name])</f>
        <v>Birch Cottage</v>
      </c>
    </row>
    <row r="2206" spans="1:7" x14ac:dyDescent="0.25">
      <c r="A2206" s="10" t="str">
        <f>Revenue!A2207</f>
        <v>P0184</v>
      </c>
      <c r="B2206" s="10" t="str">
        <f>Revenue!B2207</f>
        <v>Oct</v>
      </c>
      <c r="C2206" s="11" t="str">
        <f t="shared" si="103"/>
        <v>P0184|Oct</v>
      </c>
      <c r="D2206" s="12">
        <f>Revenue!J2207</f>
        <v>1001.3626999999999</v>
      </c>
      <c r="E2206" s="13">
        <f>_xlfn.XLOOKUP($C2206,ExpensesTbl[Key],ExpensesTbl[Total Operating Expenses])</f>
        <v>609.01000000000045</v>
      </c>
      <c r="F2206" s="13">
        <f t="shared" si="104"/>
        <v>392.35269999999946</v>
      </c>
      <c r="G2206" s="11" t="str">
        <f>_xlfn.XLOOKUP($A2206,PropertiesTbl[Property ID],PropertiesTbl[Property Name])</f>
        <v>Birch Cottage</v>
      </c>
    </row>
    <row r="2207" spans="1:7" x14ac:dyDescent="0.25">
      <c r="A2207" s="10" t="str">
        <f>Revenue!A2208</f>
        <v>P0184</v>
      </c>
      <c r="B2207" s="10" t="str">
        <f>Revenue!B2208</f>
        <v>Nov</v>
      </c>
      <c r="C2207" s="11" t="str">
        <f t="shared" si="103"/>
        <v>P0184|Nov</v>
      </c>
      <c r="D2207" s="12">
        <f>Revenue!J2208</f>
        <v>1066.6145999999999</v>
      </c>
      <c r="E2207" s="13">
        <f>_xlfn.XLOOKUP($C2207,ExpensesTbl[Key],ExpensesTbl[Total Operating Expenses])</f>
        <v>585.46999999999969</v>
      </c>
      <c r="F2207" s="13">
        <f t="shared" si="104"/>
        <v>481.1446000000002</v>
      </c>
      <c r="G2207" s="11" t="str">
        <f>_xlfn.XLOOKUP($A2207,PropertiesTbl[Property ID],PropertiesTbl[Property Name])</f>
        <v>Birch Cottage</v>
      </c>
    </row>
    <row r="2208" spans="1:7" x14ac:dyDescent="0.25">
      <c r="A2208" s="10" t="str">
        <f>Revenue!A2209</f>
        <v>P0184</v>
      </c>
      <c r="B2208" s="10" t="str">
        <f>Revenue!B2209</f>
        <v>Dec</v>
      </c>
      <c r="C2208" s="11" t="str">
        <f t="shared" si="103"/>
        <v>P0184|Dec</v>
      </c>
      <c r="D2208" s="12">
        <f>Revenue!J2209</f>
        <v>3617.5646000000002</v>
      </c>
      <c r="E2208" s="13">
        <f>_xlfn.XLOOKUP($C2208,ExpensesTbl[Key],ExpensesTbl[Total Operating Expenses])</f>
        <v>973.57999999999959</v>
      </c>
      <c r="F2208" s="13">
        <f t="shared" si="104"/>
        <v>2643.9846000000007</v>
      </c>
      <c r="G2208" s="11" t="str">
        <f>_xlfn.XLOOKUP($A2208,PropertiesTbl[Property ID],PropertiesTbl[Property Name])</f>
        <v>Birch Cottage</v>
      </c>
    </row>
    <row r="2209" spans="1:7" x14ac:dyDescent="0.25">
      <c r="A2209" s="10" t="str">
        <f>Revenue!A2210</f>
        <v>P0184</v>
      </c>
      <c r="B2209" s="10" t="str">
        <f>Revenue!B2210</f>
        <v>Jan</v>
      </c>
      <c r="C2209" s="11" t="str">
        <f t="shared" si="103"/>
        <v>P0184|Jan</v>
      </c>
      <c r="D2209" s="12">
        <f>Revenue!J2210</f>
        <v>3156.8036000000002</v>
      </c>
      <c r="E2209" s="13">
        <f>_xlfn.XLOOKUP($C2209,ExpensesTbl[Key],ExpensesTbl[Total Operating Expenses])</f>
        <v>884.32000000000016</v>
      </c>
      <c r="F2209" s="13">
        <f t="shared" si="104"/>
        <v>2272.4836</v>
      </c>
      <c r="G2209" s="11" t="str">
        <f>_xlfn.XLOOKUP($A2209,PropertiesTbl[Property ID],PropertiesTbl[Property Name])</f>
        <v>Birch Cottage</v>
      </c>
    </row>
    <row r="2210" spans="1:7" x14ac:dyDescent="0.25">
      <c r="A2210" s="10" t="str">
        <f>Revenue!A2211</f>
        <v>P0184</v>
      </c>
      <c r="B2210" s="10" t="str">
        <f>Revenue!B2211</f>
        <v>Feb</v>
      </c>
      <c r="C2210" s="11" t="str">
        <f t="shared" si="103"/>
        <v>P0184|Feb</v>
      </c>
      <c r="D2210" s="12">
        <f>Revenue!J2211</f>
        <v>2916.7092000000002</v>
      </c>
      <c r="E2210" s="13">
        <f>_xlfn.XLOOKUP($C2210,ExpensesTbl[Key],ExpensesTbl[Total Operating Expenses])</f>
        <v>879.26999999999987</v>
      </c>
      <c r="F2210" s="13">
        <f t="shared" si="104"/>
        <v>2037.4392000000003</v>
      </c>
      <c r="G2210" s="11" t="str">
        <f>_xlfn.XLOOKUP($A2210,PropertiesTbl[Property ID],PropertiesTbl[Property Name])</f>
        <v>Birch Cottage</v>
      </c>
    </row>
    <row r="2211" spans="1:7" x14ac:dyDescent="0.25">
      <c r="A2211" s="10" t="str">
        <f>Revenue!A2212</f>
        <v>P0184</v>
      </c>
      <c r="B2211" s="10" t="str">
        <f>Revenue!B2212</f>
        <v>Mar</v>
      </c>
      <c r="C2211" s="11" t="str">
        <f t="shared" si="103"/>
        <v>P0184|Mar</v>
      </c>
      <c r="D2211" s="12">
        <f>Revenue!J2212</f>
        <v>2166.5195999999996</v>
      </c>
      <c r="E2211" s="13">
        <f>_xlfn.XLOOKUP($C2211,ExpensesTbl[Key],ExpensesTbl[Total Operating Expenses])</f>
        <v>769.54000000000042</v>
      </c>
      <c r="F2211" s="13">
        <f t="shared" si="104"/>
        <v>1396.9795999999992</v>
      </c>
      <c r="G2211" s="11" t="str">
        <f>_xlfn.XLOOKUP($A2211,PropertiesTbl[Property ID],PropertiesTbl[Property Name])</f>
        <v>Birch Cottage</v>
      </c>
    </row>
    <row r="2212" spans="1:7" x14ac:dyDescent="0.25">
      <c r="A2212" s="10" t="str">
        <f>Revenue!A2213</f>
        <v>P0185</v>
      </c>
      <c r="B2212" s="10" t="str">
        <f>Revenue!B2213</f>
        <v>Apr</v>
      </c>
      <c r="C2212" s="11" t="str">
        <f t="shared" si="103"/>
        <v>P0185|Apr</v>
      </c>
      <c r="D2212" s="12">
        <f>Revenue!J2213</f>
        <v>922.91879999999992</v>
      </c>
      <c r="E2212" s="13">
        <f>_xlfn.XLOOKUP($C2212,ExpensesTbl[Key],ExpensesTbl[Total Operating Expenses])</f>
        <v>514.62999999999943</v>
      </c>
      <c r="F2212" s="13">
        <f t="shared" si="104"/>
        <v>408.28880000000049</v>
      </c>
      <c r="G2212" s="11" t="str">
        <f>_xlfn.XLOOKUP($A2212,PropertiesTbl[Property ID],PropertiesTbl[Property Name])</f>
        <v>Granite Perch</v>
      </c>
    </row>
    <row r="2213" spans="1:7" x14ac:dyDescent="0.25">
      <c r="A2213" s="10" t="str">
        <f>Revenue!A2214</f>
        <v>P0185</v>
      </c>
      <c r="B2213" s="10" t="str">
        <f>Revenue!B2214</f>
        <v>May</v>
      </c>
      <c r="C2213" s="11" t="str">
        <f t="shared" si="103"/>
        <v>P0185|May</v>
      </c>
      <c r="D2213" s="12">
        <f>Revenue!J2214</f>
        <v>1086.2376999999999</v>
      </c>
      <c r="E2213" s="13">
        <f>_xlfn.XLOOKUP($C2213,ExpensesTbl[Key],ExpensesTbl[Total Operating Expenses])</f>
        <v>737.5799999999997</v>
      </c>
      <c r="F2213" s="13">
        <f t="shared" si="104"/>
        <v>348.6577000000002</v>
      </c>
      <c r="G2213" s="11" t="str">
        <f>_xlfn.XLOOKUP($A2213,PropertiesTbl[Property ID],PropertiesTbl[Property Name])</f>
        <v>Granite Perch</v>
      </c>
    </row>
    <row r="2214" spans="1:7" x14ac:dyDescent="0.25">
      <c r="A2214" s="10" t="str">
        <f>Revenue!A2215</f>
        <v>P0185</v>
      </c>
      <c r="B2214" s="10" t="str">
        <f>Revenue!B2215</f>
        <v>Jun</v>
      </c>
      <c r="C2214" s="11" t="str">
        <f t="shared" si="103"/>
        <v>P0185|Jun</v>
      </c>
      <c r="D2214" s="12">
        <f>Revenue!J2215</f>
        <v>1183.9263999999998</v>
      </c>
      <c r="E2214" s="13">
        <f>_xlfn.XLOOKUP($C2214,ExpensesTbl[Key],ExpensesTbl[Total Operating Expenses])</f>
        <v>803.91999999999985</v>
      </c>
      <c r="F2214" s="13">
        <f t="shared" si="104"/>
        <v>380.00639999999999</v>
      </c>
      <c r="G2214" s="11" t="str">
        <f>_xlfn.XLOOKUP($A2214,PropertiesTbl[Property ID],PropertiesTbl[Property Name])</f>
        <v>Granite Perch</v>
      </c>
    </row>
    <row r="2215" spans="1:7" x14ac:dyDescent="0.25">
      <c r="A2215" s="10" t="str">
        <f>Revenue!A2216</f>
        <v>P0185</v>
      </c>
      <c r="B2215" s="10" t="str">
        <f>Revenue!B2216</f>
        <v>Jul</v>
      </c>
      <c r="C2215" s="11" t="str">
        <f t="shared" si="103"/>
        <v>P0185|Jul</v>
      </c>
      <c r="D2215" s="12">
        <f>Revenue!J2216</f>
        <v>1908.2169999999999</v>
      </c>
      <c r="E2215" s="13">
        <f>_xlfn.XLOOKUP($C2215,ExpensesTbl[Key],ExpensesTbl[Total Operating Expenses])</f>
        <v>1441.6400000000003</v>
      </c>
      <c r="F2215" s="13">
        <f t="shared" si="104"/>
        <v>466.57699999999954</v>
      </c>
      <c r="G2215" s="11" t="str">
        <f>_xlfn.XLOOKUP($A2215,PropertiesTbl[Property ID],PropertiesTbl[Property Name])</f>
        <v>Granite Perch</v>
      </c>
    </row>
    <row r="2216" spans="1:7" x14ac:dyDescent="0.25">
      <c r="A2216" s="10" t="str">
        <f>Revenue!A2217</f>
        <v>P0185</v>
      </c>
      <c r="B2216" s="10" t="str">
        <f>Revenue!B2217</f>
        <v>Aug</v>
      </c>
      <c r="C2216" s="11" t="str">
        <f t="shared" si="103"/>
        <v>P0185|Aug</v>
      </c>
      <c r="D2216" s="12">
        <f>Revenue!J2217</f>
        <v>1797.4624000000001</v>
      </c>
      <c r="E2216" s="13">
        <f>_xlfn.XLOOKUP($C2216,ExpensesTbl[Key],ExpensesTbl[Total Operating Expenses])</f>
        <v>1384.6</v>
      </c>
      <c r="F2216" s="13">
        <f t="shared" si="104"/>
        <v>412.86240000000021</v>
      </c>
      <c r="G2216" s="11" t="str">
        <f>_xlfn.XLOOKUP($A2216,PropertiesTbl[Property ID],PropertiesTbl[Property Name])</f>
        <v>Granite Perch</v>
      </c>
    </row>
    <row r="2217" spans="1:7" x14ac:dyDescent="0.25">
      <c r="A2217" s="10" t="str">
        <f>Revenue!A2218</f>
        <v>P0185</v>
      </c>
      <c r="B2217" s="10" t="str">
        <f>Revenue!B2218</f>
        <v>Sep</v>
      </c>
      <c r="C2217" s="11" t="str">
        <f t="shared" si="103"/>
        <v>P0185|Sep</v>
      </c>
      <c r="D2217" s="12">
        <f>Revenue!J2218</f>
        <v>1023.3623000000001</v>
      </c>
      <c r="E2217" s="13">
        <f>_xlfn.XLOOKUP($C2217,ExpensesTbl[Key],ExpensesTbl[Total Operating Expenses])</f>
        <v>631.52000000000044</v>
      </c>
      <c r="F2217" s="13">
        <f t="shared" si="104"/>
        <v>391.84229999999968</v>
      </c>
      <c r="G2217" s="11" t="str">
        <f>_xlfn.XLOOKUP($A2217,PropertiesTbl[Property ID],PropertiesTbl[Property Name])</f>
        <v>Granite Perch</v>
      </c>
    </row>
    <row r="2218" spans="1:7" x14ac:dyDescent="0.25">
      <c r="A2218" s="10" t="str">
        <f>Revenue!A2219</f>
        <v>P0185</v>
      </c>
      <c r="B2218" s="10" t="str">
        <f>Revenue!B2219</f>
        <v>Oct</v>
      </c>
      <c r="C2218" s="11" t="str">
        <f t="shared" si="103"/>
        <v>P0185|Oct</v>
      </c>
      <c r="D2218" s="12">
        <f>Revenue!J2219</f>
        <v>1081.8242</v>
      </c>
      <c r="E2218" s="13">
        <f>_xlfn.XLOOKUP($C2218,ExpensesTbl[Key],ExpensesTbl[Total Operating Expenses])</f>
        <v>588.75</v>
      </c>
      <c r="F2218" s="13">
        <f t="shared" si="104"/>
        <v>493.07420000000002</v>
      </c>
      <c r="G2218" s="11" t="str">
        <f>_xlfn.XLOOKUP($A2218,PropertiesTbl[Property ID],PropertiesTbl[Property Name])</f>
        <v>Granite Perch</v>
      </c>
    </row>
    <row r="2219" spans="1:7" x14ac:dyDescent="0.25">
      <c r="A2219" s="10" t="str">
        <f>Revenue!A2220</f>
        <v>P0185</v>
      </c>
      <c r="B2219" s="10" t="str">
        <f>Revenue!B2220</f>
        <v>Nov</v>
      </c>
      <c r="C2219" s="11" t="str">
        <f t="shared" si="103"/>
        <v>P0185|Nov</v>
      </c>
      <c r="D2219" s="12">
        <f>Revenue!J2220</f>
        <v>971.69039999999995</v>
      </c>
      <c r="E2219" s="13">
        <f>_xlfn.XLOOKUP($C2219,ExpensesTbl[Key],ExpensesTbl[Total Operating Expenses])</f>
        <v>564.45999999999992</v>
      </c>
      <c r="F2219" s="13">
        <f t="shared" si="104"/>
        <v>407.23040000000003</v>
      </c>
      <c r="G2219" s="11" t="str">
        <f>_xlfn.XLOOKUP($A2219,PropertiesTbl[Property ID],PropertiesTbl[Property Name])</f>
        <v>Granite Perch</v>
      </c>
    </row>
    <row r="2220" spans="1:7" x14ac:dyDescent="0.25">
      <c r="A2220" s="10" t="str">
        <f>Revenue!A2221</f>
        <v>P0185</v>
      </c>
      <c r="B2220" s="10" t="str">
        <f>Revenue!B2221</f>
        <v>Dec</v>
      </c>
      <c r="C2220" s="11" t="str">
        <f t="shared" si="103"/>
        <v>P0185|Dec</v>
      </c>
      <c r="D2220" s="12">
        <f>Revenue!J2221</f>
        <v>3804.8910000000001</v>
      </c>
      <c r="E2220" s="13">
        <f>_xlfn.XLOOKUP($C2220,ExpensesTbl[Key],ExpensesTbl[Total Operating Expenses])</f>
        <v>973.25</v>
      </c>
      <c r="F2220" s="13">
        <f t="shared" si="104"/>
        <v>2831.6410000000001</v>
      </c>
      <c r="G2220" s="11" t="str">
        <f>_xlfn.XLOOKUP($A2220,PropertiesTbl[Property ID],PropertiesTbl[Property Name])</f>
        <v>Granite Perch</v>
      </c>
    </row>
    <row r="2221" spans="1:7" x14ac:dyDescent="0.25">
      <c r="A2221" s="10" t="str">
        <f>Revenue!A2222</f>
        <v>P0185</v>
      </c>
      <c r="B2221" s="10" t="str">
        <f>Revenue!B2222</f>
        <v>Jan</v>
      </c>
      <c r="C2221" s="11" t="str">
        <f t="shared" si="103"/>
        <v>P0185|Jan</v>
      </c>
      <c r="D2221" s="12">
        <f>Revenue!J2222</f>
        <v>3207.0883999999996</v>
      </c>
      <c r="E2221" s="13">
        <f>_xlfn.XLOOKUP($C2221,ExpensesTbl[Key],ExpensesTbl[Total Operating Expenses])</f>
        <v>893.23000000000036</v>
      </c>
      <c r="F2221" s="13">
        <f t="shared" si="104"/>
        <v>2313.8583999999992</v>
      </c>
      <c r="G2221" s="11" t="str">
        <f>_xlfn.XLOOKUP($A2221,PropertiesTbl[Property ID],PropertiesTbl[Property Name])</f>
        <v>Granite Perch</v>
      </c>
    </row>
    <row r="2222" spans="1:7" x14ac:dyDescent="0.25">
      <c r="A2222" s="10" t="str">
        <f>Revenue!A2223</f>
        <v>P0185</v>
      </c>
      <c r="B2222" s="10" t="str">
        <f>Revenue!B2223</f>
        <v>Feb</v>
      </c>
      <c r="C2222" s="11" t="str">
        <f t="shared" si="103"/>
        <v>P0185|Feb</v>
      </c>
      <c r="D2222" s="12">
        <f>Revenue!J2223</f>
        <v>3136.3753999999999</v>
      </c>
      <c r="E2222" s="13">
        <f>_xlfn.XLOOKUP($C2222,ExpensesTbl[Key],ExpensesTbl[Total Operating Expenses])</f>
        <v>861.32000000000016</v>
      </c>
      <c r="F2222" s="13">
        <f t="shared" si="104"/>
        <v>2275.0553999999997</v>
      </c>
      <c r="G2222" s="11" t="str">
        <f>_xlfn.XLOOKUP($A2222,PropertiesTbl[Property ID],PropertiesTbl[Property Name])</f>
        <v>Granite Perch</v>
      </c>
    </row>
    <row r="2223" spans="1:7" x14ac:dyDescent="0.25">
      <c r="A2223" s="10" t="str">
        <f>Revenue!A2224</f>
        <v>P0185</v>
      </c>
      <c r="B2223" s="10" t="str">
        <f>Revenue!B2224</f>
        <v>Mar</v>
      </c>
      <c r="C2223" s="11" t="str">
        <f t="shared" si="103"/>
        <v>P0185|Mar</v>
      </c>
      <c r="D2223" s="12">
        <f>Revenue!J2224</f>
        <v>2116.4579000000003</v>
      </c>
      <c r="E2223" s="13">
        <f>_xlfn.XLOOKUP($C2223,ExpensesTbl[Key],ExpensesTbl[Total Operating Expenses])</f>
        <v>778.43000000000029</v>
      </c>
      <c r="F2223" s="13">
        <f t="shared" si="104"/>
        <v>1338.0279</v>
      </c>
      <c r="G2223" s="11" t="str">
        <f>_xlfn.XLOOKUP($A2223,PropertiesTbl[Property ID],PropertiesTbl[Property Name])</f>
        <v>Granite Perch</v>
      </c>
    </row>
    <row r="2224" spans="1:7" x14ac:dyDescent="0.25">
      <c r="A2224" s="10" t="str">
        <f>Revenue!A2225</f>
        <v>P0186</v>
      </c>
      <c r="B2224" s="10" t="str">
        <f>Revenue!B2225</f>
        <v>Apr</v>
      </c>
      <c r="C2224" s="11" t="str">
        <f t="shared" si="103"/>
        <v>P0186|Apr</v>
      </c>
      <c r="D2224" s="12">
        <f>Revenue!J2225</f>
        <v>931.88159999999993</v>
      </c>
      <c r="E2224" s="13">
        <f>_xlfn.XLOOKUP($C2224,ExpensesTbl[Key],ExpensesTbl[Total Operating Expenses])</f>
        <v>520.70999999999958</v>
      </c>
      <c r="F2224" s="13">
        <f t="shared" si="104"/>
        <v>411.17160000000035</v>
      </c>
      <c r="G2224" s="11" t="str">
        <f>_xlfn.XLOOKUP($A2224,PropertiesTbl[Property ID],PropertiesTbl[Property Name])</f>
        <v>Birch Escape</v>
      </c>
    </row>
    <row r="2225" spans="1:7" x14ac:dyDescent="0.25">
      <c r="A2225" s="10" t="str">
        <f>Revenue!A2226</f>
        <v>P0186</v>
      </c>
      <c r="B2225" s="10" t="str">
        <f>Revenue!B2226</f>
        <v>May</v>
      </c>
      <c r="C2225" s="11" t="str">
        <f t="shared" si="103"/>
        <v>P0186|May</v>
      </c>
      <c r="D2225" s="12">
        <f>Revenue!J2226</f>
        <v>1013.1869999999999</v>
      </c>
      <c r="E2225" s="13">
        <f>_xlfn.XLOOKUP($C2225,ExpensesTbl[Key],ExpensesTbl[Total Operating Expenses])</f>
        <v>730.09999999999968</v>
      </c>
      <c r="F2225" s="13">
        <f t="shared" si="104"/>
        <v>283.08700000000022</v>
      </c>
      <c r="G2225" s="11" t="str">
        <f>_xlfn.XLOOKUP($A2225,PropertiesTbl[Property ID],PropertiesTbl[Property Name])</f>
        <v>Birch Escape</v>
      </c>
    </row>
    <row r="2226" spans="1:7" x14ac:dyDescent="0.25">
      <c r="A2226" s="10" t="str">
        <f>Revenue!A2227</f>
        <v>P0186</v>
      </c>
      <c r="B2226" s="10" t="str">
        <f>Revenue!B2227</f>
        <v>Jun</v>
      </c>
      <c r="C2226" s="11" t="str">
        <f t="shared" si="103"/>
        <v>P0186|Jun</v>
      </c>
      <c r="D2226" s="12">
        <f>Revenue!J2227</f>
        <v>1199.6306999999999</v>
      </c>
      <c r="E2226" s="13">
        <f>_xlfn.XLOOKUP($C2226,ExpensesTbl[Key],ExpensesTbl[Total Operating Expenses])</f>
        <v>791.22</v>
      </c>
      <c r="F2226" s="13">
        <f t="shared" si="104"/>
        <v>408.41069999999991</v>
      </c>
      <c r="G2226" s="11" t="str">
        <f>_xlfn.XLOOKUP($A2226,PropertiesTbl[Property ID],PropertiesTbl[Property Name])</f>
        <v>Birch Escape</v>
      </c>
    </row>
    <row r="2227" spans="1:7" x14ac:dyDescent="0.25">
      <c r="A2227" s="10" t="str">
        <f>Revenue!A2228</f>
        <v>P0186</v>
      </c>
      <c r="B2227" s="10" t="str">
        <f>Revenue!B2228</f>
        <v>Jul</v>
      </c>
      <c r="C2227" s="11" t="str">
        <f t="shared" si="103"/>
        <v>P0186|Jul</v>
      </c>
      <c r="D2227" s="12">
        <f>Revenue!J2228</f>
        <v>1524.2703000000001</v>
      </c>
      <c r="E2227" s="13">
        <f>_xlfn.XLOOKUP($C2227,ExpensesTbl[Key],ExpensesTbl[Total Operating Expenses])</f>
        <v>1368.9599999999994</v>
      </c>
      <c r="F2227" s="13">
        <f t="shared" si="104"/>
        <v>155.31030000000078</v>
      </c>
      <c r="G2227" s="11" t="str">
        <f>_xlfn.XLOOKUP($A2227,PropertiesTbl[Property ID],PropertiesTbl[Property Name])</f>
        <v>Birch Escape</v>
      </c>
    </row>
    <row r="2228" spans="1:7" x14ac:dyDescent="0.25">
      <c r="A2228" s="10" t="str">
        <f>Revenue!A2229</f>
        <v>P0186</v>
      </c>
      <c r="B2228" s="10" t="str">
        <f>Revenue!B2229</f>
        <v>Aug</v>
      </c>
      <c r="C2228" s="11" t="str">
        <f t="shared" si="103"/>
        <v>P0186|Aug</v>
      </c>
      <c r="D2228" s="12">
        <f>Revenue!J2229</f>
        <v>1435.7384</v>
      </c>
      <c r="E2228" s="13">
        <f>_xlfn.XLOOKUP($C2228,ExpensesTbl[Key],ExpensesTbl[Total Operating Expenses])</f>
        <v>1282.0300000000004</v>
      </c>
      <c r="F2228" s="13">
        <f t="shared" si="104"/>
        <v>153.70839999999953</v>
      </c>
      <c r="G2228" s="11" t="str">
        <f>_xlfn.XLOOKUP($A2228,PropertiesTbl[Property ID],PropertiesTbl[Property Name])</f>
        <v>Birch Escape</v>
      </c>
    </row>
    <row r="2229" spans="1:7" x14ac:dyDescent="0.25">
      <c r="A2229" s="10" t="str">
        <f>Revenue!A2230</f>
        <v>P0186</v>
      </c>
      <c r="B2229" s="10" t="str">
        <f>Revenue!B2230</f>
        <v>Sep</v>
      </c>
      <c r="C2229" s="11" t="str">
        <f t="shared" si="103"/>
        <v>P0186|Sep</v>
      </c>
      <c r="D2229" s="12">
        <f>Revenue!J2230</f>
        <v>1154.7488000000001</v>
      </c>
      <c r="E2229" s="13">
        <f>_xlfn.XLOOKUP($C2229,ExpensesTbl[Key],ExpensesTbl[Total Operating Expenses])</f>
        <v>636.4499999999997</v>
      </c>
      <c r="F2229" s="13">
        <f t="shared" si="104"/>
        <v>518.29880000000037</v>
      </c>
      <c r="G2229" s="11" t="str">
        <f>_xlfn.XLOOKUP($A2229,PropertiesTbl[Property ID],PropertiesTbl[Property Name])</f>
        <v>Birch Escape</v>
      </c>
    </row>
    <row r="2230" spans="1:7" x14ac:dyDescent="0.25">
      <c r="A2230" s="10" t="str">
        <f>Revenue!A2231</f>
        <v>P0186</v>
      </c>
      <c r="B2230" s="10" t="str">
        <f>Revenue!B2231</f>
        <v>Oct</v>
      </c>
      <c r="C2230" s="11" t="str">
        <f t="shared" si="103"/>
        <v>P0186|Oct</v>
      </c>
      <c r="D2230" s="12">
        <f>Revenue!J2231</f>
        <v>991.07100000000003</v>
      </c>
      <c r="E2230" s="13">
        <f>_xlfn.XLOOKUP($C2230,ExpensesTbl[Key],ExpensesTbl[Total Operating Expenses])</f>
        <v>605.68999999999994</v>
      </c>
      <c r="F2230" s="13">
        <f t="shared" si="104"/>
        <v>385.38100000000009</v>
      </c>
      <c r="G2230" s="11" t="str">
        <f>_xlfn.XLOOKUP($A2230,PropertiesTbl[Property ID],PropertiesTbl[Property Name])</f>
        <v>Birch Escape</v>
      </c>
    </row>
    <row r="2231" spans="1:7" x14ac:dyDescent="0.25">
      <c r="A2231" s="10" t="str">
        <f>Revenue!A2232</f>
        <v>P0186</v>
      </c>
      <c r="B2231" s="10" t="str">
        <f>Revenue!B2232</f>
        <v>Nov</v>
      </c>
      <c r="C2231" s="11" t="str">
        <f t="shared" si="103"/>
        <v>P0186|Nov</v>
      </c>
      <c r="D2231" s="12">
        <f>Revenue!J2232</f>
        <v>1006.9014000000001</v>
      </c>
      <c r="E2231" s="13">
        <f>_xlfn.XLOOKUP($C2231,ExpensesTbl[Key],ExpensesTbl[Total Operating Expenses])</f>
        <v>564.91</v>
      </c>
      <c r="F2231" s="13">
        <f t="shared" si="104"/>
        <v>441.99140000000011</v>
      </c>
      <c r="G2231" s="11" t="str">
        <f>_xlfn.XLOOKUP($A2231,PropertiesTbl[Property ID],PropertiesTbl[Property Name])</f>
        <v>Birch Escape</v>
      </c>
    </row>
    <row r="2232" spans="1:7" x14ac:dyDescent="0.25">
      <c r="A2232" s="10" t="str">
        <f>Revenue!A2233</f>
        <v>P0186</v>
      </c>
      <c r="B2232" s="10" t="str">
        <f>Revenue!B2233</f>
        <v>Dec</v>
      </c>
      <c r="C2232" s="11" t="str">
        <f t="shared" si="103"/>
        <v>P0186|Dec</v>
      </c>
      <c r="D2232" s="12">
        <f>Revenue!J2233</f>
        <v>3942.8056000000001</v>
      </c>
      <c r="E2232" s="13">
        <f>_xlfn.XLOOKUP($C2232,ExpensesTbl[Key],ExpensesTbl[Total Operating Expenses])</f>
        <v>953.8499999999998</v>
      </c>
      <c r="F2232" s="13">
        <f t="shared" si="104"/>
        <v>2988.9556000000002</v>
      </c>
      <c r="G2232" s="11" t="str">
        <f>_xlfn.XLOOKUP($A2232,PropertiesTbl[Property ID],PropertiesTbl[Property Name])</f>
        <v>Birch Escape</v>
      </c>
    </row>
    <row r="2233" spans="1:7" x14ac:dyDescent="0.25">
      <c r="A2233" s="10" t="str">
        <f>Revenue!A2234</f>
        <v>P0186</v>
      </c>
      <c r="B2233" s="10" t="str">
        <f>Revenue!B2234</f>
        <v>Jan</v>
      </c>
      <c r="C2233" s="11" t="str">
        <f t="shared" si="103"/>
        <v>P0186|Jan</v>
      </c>
      <c r="D2233" s="12">
        <f>Revenue!J2234</f>
        <v>3634.8487</v>
      </c>
      <c r="E2233" s="13">
        <f>_xlfn.XLOOKUP($C2233,ExpensesTbl[Key],ExpensesTbl[Total Operating Expenses])</f>
        <v>975.54000000000053</v>
      </c>
      <c r="F2233" s="13">
        <f t="shared" si="104"/>
        <v>2659.3086999999996</v>
      </c>
      <c r="G2233" s="11" t="str">
        <f>_xlfn.XLOOKUP($A2233,PropertiesTbl[Property ID],PropertiesTbl[Property Name])</f>
        <v>Birch Escape</v>
      </c>
    </row>
    <row r="2234" spans="1:7" x14ac:dyDescent="0.25">
      <c r="A2234" s="10" t="str">
        <f>Revenue!A2235</f>
        <v>P0186</v>
      </c>
      <c r="B2234" s="10" t="str">
        <f>Revenue!B2235</f>
        <v>Feb</v>
      </c>
      <c r="C2234" s="11" t="str">
        <f t="shared" si="103"/>
        <v>P0186|Feb</v>
      </c>
      <c r="D2234" s="12">
        <f>Revenue!J2235</f>
        <v>2929.7460000000001</v>
      </c>
      <c r="E2234" s="13">
        <f>_xlfn.XLOOKUP($C2234,ExpensesTbl[Key],ExpensesTbl[Total Operating Expenses])</f>
        <v>878.4300000000004</v>
      </c>
      <c r="F2234" s="13">
        <f t="shared" si="104"/>
        <v>2051.3159999999998</v>
      </c>
      <c r="G2234" s="11" t="str">
        <f>_xlfn.XLOOKUP($A2234,PropertiesTbl[Property ID],PropertiesTbl[Property Name])</f>
        <v>Birch Escape</v>
      </c>
    </row>
    <row r="2235" spans="1:7" x14ac:dyDescent="0.25">
      <c r="A2235" s="10" t="str">
        <f>Revenue!A2236</f>
        <v>P0186</v>
      </c>
      <c r="B2235" s="10" t="str">
        <f>Revenue!B2236</f>
        <v>Mar</v>
      </c>
      <c r="C2235" s="11" t="str">
        <f t="shared" si="103"/>
        <v>P0186|Mar</v>
      </c>
      <c r="D2235" s="12">
        <f>Revenue!J2236</f>
        <v>2273.3360000000002</v>
      </c>
      <c r="E2235" s="13">
        <f>_xlfn.XLOOKUP($C2235,ExpensesTbl[Key],ExpensesTbl[Total Operating Expenses])</f>
        <v>777.3100000000004</v>
      </c>
      <c r="F2235" s="13">
        <f t="shared" si="104"/>
        <v>1496.0259999999998</v>
      </c>
      <c r="G2235" s="11" t="str">
        <f>_xlfn.XLOOKUP($A2235,PropertiesTbl[Property ID],PropertiesTbl[Property Name])</f>
        <v>Birch Escape</v>
      </c>
    </row>
    <row r="2236" spans="1:7" x14ac:dyDescent="0.25">
      <c r="A2236" s="10" t="str">
        <f>Revenue!A2237</f>
        <v>P0187</v>
      </c>
      <c r="B2236" s="10" t="str">
        <f>Revenue!B2237</f>
        <v>Apr</v>
      </c>
      <c r="C2236" s="11" t="str">
        <f t="shared" si="103"/>
        <v>P0187|Apr</v>
      </c>
      <c r="D2236" s="12">
        <f>Revenue!J2237</f>
        <v>725.14549999999997</v>
      </c>
      <c r="E2236" s="13">
        <f>_xlfn.XLOOKUP($C2236,ExpensesTbl[Key],ExpensesTbl[Total Operating Expenses])</f>
        <v>507.43000000000023</v>
      </c>
      <c r="F2236" s="13">
        <f t="shared" si="104"/>
        <v>217.71549999999974</v>
      </c>
      <c r="G2236" s="11" t="str">
        <f>_xlfn.XLOOKUP($A2236,PropertiesTbl[Property ID],PropertiesTbl[Property Name])</f>
        <v>Cinder Manor</v>
      </c>
    </row>
    <row r="2237" spans="1:7" x14ac:dyDescent="0.25">
      <c r="A2237" s="10" t="str">
        <f>Revenue!A2238</f>
        <v>P0187</v>
      </c>
      <c r="B2237" s="10" t="str">
        <f>Revenue!B2238</f>
        <v>May</v>
      </c>
      <c r="C2237" s="11" t="str">
        <f t="shared" si="103"/>
        <v>P0187|May</v>
      </c>
      <c r="D2237" s="12">
        <f>Revenue!J2238</f>
        <v>895.27379999999994</v>
      </c>
      <c r="E2237" s="13">
        <f>_xlfn.XLOOKUP($C2237,ExpensesTbl[Key],ExpensesTbl[Total Operating Expenses])</f>
        <v>745.42000000000007</v>
      </c>
      <c r="F2237" s="13">
        <f t="shared" si="104"/>
        <v>149.85379999999986</v>
      </c>
      <c r="G2237" s="11" t="str">
        <f>_xlfn.XLOOKUP($A2237,PropertiesTbl[Property ID],PropertiesTbl[Property Name])</f>
        <v>Cinder Manor</v>
      </c>
    </row>
    <row r="2238" spans="1:7" x14ac:dyDescent="0.25">
      <c r="A2238" s="10" t="str">
        <f>Revenue!A2239</f>
        <v>P0187</v>
      </c>
      <c r="B2238" s="10" t="str">
        <f>Revenue!B2239</f>
        <v>Jun</v>
      </c>
      <c r="C2238" s="11" t="str">
        <f t="shared" si="103"/>
        <v>P0187|Jun</v>
      </c>
      <c r="D2238" s="12">
        <f>Revenue!J2239</f>
        <v>998.37509999999997</v>
      </c>
      <c r="E2238" s="13">
        <f>_xlfn.XLOOKUP($C2238,ExpensesTbl[Key],ExpensesTbl[Total Operating Expenses])</f>
        <v>805.78999999999974</v>
      </c>
      <c r="F2238" s="13">
        <f t="shared" si="104"/>
        <v>192.58510000000024</v>
      </c>
      <c r="G2238" s="11" t="str">
        <f>_xlfn.XLOOKUP($A2238,PropertiesTbl[Property ID],PropertiesTbl[Property Name])</f>
        <v>Cinder Manor</v>
      </c>
    </row>
    <row r="2239" spans="1:7" x14ac:dyDescent="0.25">
      <c r="A2239" s="10" t="str">
        <f>Revenue!A2240</f>
        <v>P0187</v>
      </c>
      <c r="B2239" s="10" t="str">
        <f>Revenue!B2240</f>
        <v>Jul</v>
      </c>
      <c r="C2239" s="11" t="str">
        <f t="shared" si="103"/>
        <v>P0187|Jul</v>
      </c>
      <c r="D2239" s="12">
        <f>Revenue!J2240</f>
        <v>1259.2275</v>
      </c>
      <c r="E2239" s="13">
        <f>_xlfn.XLOOKUP($C2239,ExpensesTbl[Key],ExpensesTbl[Total Operating Expenses])</f>
        <v>1371.3499999999997</v>
      </c>
      <c r="F2239" s="13">
        <f t="shared" si="104"/>
        <v>-112.12249999999972</v>
      </c>
      <c r="G2239" s="11" t="str">
        <f>_xlfn.XLOOKUP($A2239,PropertiesTbl[Property ID],PropertiesTbl[Property Name])</f>
        <v>Cinder Manor</v>
      </c>
    </row>
    <row r="2240" spans="1:7" x14ac:dyDescent="0.25">
      <c r="A2240" s="10" t="str">
        <f>Revenue!A2241</f>
        <v>P0187</v>
      </c>
      <c r="B2240" s="10" t="str">
        <f>Revenue!B2241</f>
        <v>Aug</v>
      </c>
      <c r="C2240" s="11" t="str">
        <f t="shared" si="103"/>
        <v>P0187|Aug</v>
      </c>
      <c r="D2240" s="12">
        <f>Revenue!J2241</f>
        <v>1131.0808</v>
      </c>
      <c r="E2240" s="13">
        <f>_xlfn.XLOOKUP($C2240,ExpensesTbl[Key],ExpensesTbl[Total Operating Expenses])</f>
        <v>1297.5800000000002</v>
      </c>
      <c r="F2240" s="13">
        <f t="shared" si="104"/>
        <v>-166.4992000000002</v>
      </c>
      <c r="G2240" s="11" t="str">
        <f>_xlfn.XLOOKUP($A2240,PropertiesTbl[Property ID],PropertiesTbl[Property Name])</f>
        <v>Cinder Manor</v>
      </c>
    </row>
    <row r="2241" spans="1:7" x14ac:dyDescent="0.25">
      <c r="A2241" s="10" t="str">
        <f>Revenue!A2242</f>
        <v>P0187</v>
      </c>
      <c r="B2241" s="10" t="str">
        <f>Revenue!B2242</f>
        <v>Sep</v>
      </c>
      <c r="C2241" s="11" t="str">
        <f t="shared" si="103"/>
        <v>P0187|Sep</v>
      </c>
      <c r="D2241" s="12">
        <f>Revenue!J2242</f>
        <v>878.91960000000006</v>
      </c>
      <c r="E2241" s="13">
        <f>_xlfn.XLOOKUP($C2241,ExpensesTbl[Key],ExpensesTbl[Total Operating Expenses])</f>
        <v>656.82999999999959</v>
      </c>
      <c r="F2241" s="13">
        <f t="shared" si="104"/>
        <v>222.08960000000047</v>
      </c>
      <c r="G2241" s="11" t="str">
        <f>_xlfn.XLOOKUP($A2241,PropertiesTbl[Property ID],PropertiesTbl[Property Name])</f>
        <v>Cinder Manor</v>
      </c>
    </row>
    <row r="2242" spans="1:7" x14ac:dyDescent="0.25">
      <c r="A2242" s="10" t="str">
        <f>Revenue!A2243</f>
        <v>P0187</v>
      </c>
      <c r="B2242" s="10" t="str">
        <f>Revenue!B2243</f>
        <v>Oct</v>
      </c>
      <c r="C2242" s="11" t="str">
        <f t="shared" si="103"/>
        <v>P0187|Oct</v>
      </c>
      <c r="D2242" s="12">
        <f>Revenue!J2243</f>
        <v>795.51900000000001</v>
      </c>
      <c r="E2242" s="13">
        <f>_xlfn.XLOOKUP($C2242,ExpensesTbl[Key],ExpensesTbl[Total Operating Expenses])</f>
        <v>602.08000000000027</v>
      </c>
      <c r="F2242" s="13">
        <f t="shared" si="104"/>
        <v>193.43899999999974</v>
      </c>
      <c r="G2242" s="11" t="str">
        <f>_xlfn.XLOOKUP($A2242,PropertiesTbl[Property ID],PropertiesTbl[Property Name])</f>
        <v>Cinder Manor</v>
      </c>
    </row>
    <row r="2243" spans="1:7" x14ac:dyDescent="0.25">
      <c r="A2243" s="10" t="str">
        <f>Revenue!A2244</f>
        <v>P0187</v>
      </c>
      <c r="B2243" s="10" t="str">
        <f>Revenue!B2244</f>
        <v>Nov</v>
      </c>
      <c r="C2243" s="11" t="str">
        <f t="shared" si="103"/>
        <v>P0187|Nov</v>
      </c>
      <c r="D2243" s="12">
        <f>Revenue!J2244</f>
        <v>920.35800000000006</v>
      </c>
      <c r="E2243" s="13">
        <f>_xlfn.XLOOKUP($C2243,ExpensesTbl[Key],ExpensesTbl[Total Operating Expenses])</f>
        <v>552.28000000000043</v>
      </c>
      <c r="F2243" s="13">
        <f t="shared" si="104"/>
        <v>368.07799999999963</v>
      </c>
      <c r="G2243" s="11" t="str">
        <f>_xlfn.XLOOKUP($A2243,PropertiesTbl[Property ID],PropertiesTbl[Property Name])</f>
        <v>Cinder Manor</v>
      </c>
    </row>
    <row r="2244" spans="1:7" x14ac:dyDescent="0.25">
      <c r="A2244" s="10" t="str">
        <f>Revenue!A2245</f>
        <v>P0187</v>
      </c>
      <c r="B2244" s="10" t="str">
        <f>Revenue!B2245</f>
        <v>Dec</v>
      </c>
      <c r="C2244" s="11" t="str">
        <f t="shared" si="103"/>
        <v>P0187|Dec</v>
      </c>
      <c r="D2244" s="12">
        <f>Revenue!J2245</f>
        <v>3201.6951999999997</v>
      </c>
      <c r="E2244" s="13">
        <f>_xlfn.XLOOKUP($C2244,ExpensesTbl[Key],ExpensesTbl[Total Operating Expenses])</f>
        <v>864.1900000000004</v>
      </c>
      <c r="F2244" s="13">
        <f t="shared" si="104"/>
        <v>2337.5051999999991</v>
      </c>
      <c r="G2244" s="11" t="str">
        <f>_xlfn.XLOOKUP($A2244,PropertiesTbl[Property ID],PropertiesTbl[Property Name])</f>
        <v>Cinder Manor</v>
      </c>
    </row>
    <row r="2245" spans="1:7" x14ac:dyDescent="0.25">
      <c r="A2245" s="10" t="str">
        <f>Revenue!A2246</f>
        <v>P0187</v>
      </c>
      <c r="B2245" s="10" t="str">
        <f>Revenue!B2246</f>
        <v>Jan</v>
      </c>
      <c r="C2245" s="11" t="str">
        <f t="shared" ref="C2245:C2308" si="105">A2245&amp;"|"&amp;B2245</f>
        <v>P0187|Jan</v>
      </c>
      <c r="D2245" s="12">
        <f>Revenue!J2246</f>
        <v>2356.7462999999998</v>
      </c>
      <c r="E2245" s="13">
        <f>_xlfn.XLOOKUP($C2245,ExpensesTbl[Key],ExpensesTbl[Total Operating Expenses])</f>
        <v>787.65999999999974</v>
      </c>
      <c r="F2245" s="13">
        <f t="shared" ref="F2245:F2308" si="106">D2245-E2245</f>
        <v>1569.0862999999999</v>
      </c>
      <c r="G2245" s="11" t="str">
        <f>_xlfn.XLOOKUP($A2245,PropertiesTbl[Property ID],PropertiesTbl[Property Name])</f>
        <v>Cinder Manor</v>
      </c>
    </row>
    <row r="2246" spans="1:7" x14ac:dyDescent="0.25">
      <c r="A2246" s="10" t="str">
        <f>Revenue!A2247</f>
        <v>P0187</v>
      </c>
      <c r="B2246" s="10" t="str">
        <f>Revenue!B2247</f>
        <v>Feb</v>
      </c>
      <c r="C2246" s="11" t="str">
        <f t="shared" si="105"/>
        <v>P0187|Feb</v>
      </c>
      <c r="D2246" s="12">
        <f>Revenue!J2247</f>
        <v>2313.4079999999994</v>
      </c>
      <c r="E2246" s="13">
        <f>_xlfn.XLOOKUP($C2246,ExpensesTbl[Key],ExpensesTbl[Total Operating Expenses])</f>
        <v>888.49000000000035</v>
      </c>
      <c r="F2246" s="13">
        <f t="shared" si="106"/>
        <v>1424.9179999999992</v>
      </c>
      <c r="G2246" s="11" t="str">
        <f>_xlfn.XLOOKUP($A2246,PropertiesTbl[Property ID],PropertiesTbl[Property Name])</f>
        <v>Cinder Manor</v>
      </c>
    </row>
    <row r="2247" spans="1:7" x14ac:dyDescent="0.25">
      <c r="A2247" s="10" t="str">
        <f>Revenue!A2248</f>
        <v>P0187</v>
      </c>
      <c r="B2247" s="10" t="str">
        <f>Revenue!B2248</f>
        <v>Mar</v>
      </c>
      <c r="C2247" s="11" t="str">
        <f t="shared" si="105"/>
        <v>P0187|Mar</v>
      </c>
      <c r="D2247" s="12">
        <f>Revenue!J2248</f>
        <v>1718.6499000000001</v>
      </c>
      <c r="E2247" s="13">
        <f>_xlfn.XLOOKUP($C2247,ExpensesTbl[Key],ExpensesTbl[Total Operating Expenses])</f>
        <v>700.63999999999976</v>
      </c>
      <c r="F2247" s="13">
        <f t="shared" si="106"/>
        <v>1018.0099000000004</v>
      </c>
      <c r="G2247" s="11" t="str">
        <f>_xlfn.XLOOKUP($A2247,PropertiesTbl[Property ID],PropertiesTbl[Property Name])</f>
        <v>Cinder Manor</v>
      </c>
    </row>
    <row r="2248" spans="1:7" x14ac:dyDescent="0.25">
      <c r="A2248" s="10" t="str">
        <f>Revenue!A2249</f>
        <v>P0188</v>
      </c>
      <c r="B2248" s="10" t="str">
        <f>Revenue!B2249</f>
        <v>Apr</v>
      </c>
      <c r="C2248" s="11" t="str">
        <f t="shared" si="105"/>
        <v>P0188|Apr</v>
      </c>
      <c r="D2248" s="12">
        <f>Revenue!J2249</f>
        <v>738.53150000000005</v>
      </c>
      <c r="E2248" s="13">
        <f>_xlfn.XLOOKUP($C2248,ExpensesTbl[Key],ExpensesTbl[Total Operating Expenses])</f>
        <v>516.49</v>
      </c>
      <c r="F2248" s="13">
        <f t="shared" si="106"/>
        <v>222.04150000000004</v>
      </c>
      <c r="G2248" s="11" t="str">
        <f>_xlfn.XLOOKUP($A2248,PropertiesTbl[Property ID],PropertiesTbl[Property Name])</f>
        <v>Lakeview Refuge</v>
      </c>
    </row>
    <row r="2249" spans="1:7" x14ac:dyDescent="0.25">
      <c r="A2249" s="10" t="str">
        <f>Revenue!A2250</f>
        <v>P0188</v>
      </c>
      <c r="B2249" s="10" t="str">
        <f>Revenue!B2250</f>
        <v>May</v>
      </c>
      <c r="C2249" s="11" t="str">
        <f t="shared" si="105"/>
        <v>P0188|May</v>
      </c>
      <c r="D2249" s="12">
        <f>Revenue!J2250</f>
        <v>815.404</v>
      </c>
      <c r="E2249" s="13">
        <f>_xlfn.XLOOKUP($C2249,ExpensesTbl[Key],ExpensesTbl[Total Operating Expenses])</f>
        <v>743.28999999999974</v>
      </c>
      <c r="F2249" s="13">
        <f t="shared" si="106"/>
        <v>72.11400000000026</v>
      </c>
      <c r="G2249" s="11" t="str">
        <f>_xlfn.XLOOKUP($A2249,PropertiesTbl[Property ID],PropertiesTbl[Property Name])</f>
        <v>Lakeview Refuge</v>
      </c>
    </row>
    <row r="2250" spans="1:7" x14ac:dyDescent="0.25">
      <c r="A2250" s="10" t="str">
        <f>Revenue!A2251</f>
        <v>P0188</v>
      </c>
      <c r="B2250" s="10" t="str">
        <f>Revenue!B2251</f>
        <v>Jun</v>
      </c>
      <c r="C2250" s="11" t="str">
        <f t="shared" si="105"/>
        <v>P0188|Jun</v>
      </c>
      <c r="D2250" s="12">
        <f>Revenue!J2251</f>
        <v>933.16199999999992</v>
      </c>
      <c r="E2250" s="13">
        <f>_xlfn.XLOOKUP($C2250,ExpensesTbl[Key],ExpensesTbl[Total Operating Expenses])</f>
        <v>814.06999999999948</v>
      </c>
      <c r="F2250" s="13">
        <f t="shared" si="106"/>
        <v>119.09200000000044</v>
      </c>
      <c r="G2250" s="11" t="str">
        <f>_xlfn.XLOOKUP($A2250,PropertiesTbl[Property ID],PropertiesTbl[Property Name])</f>
        <v>Lakeview Refuge</v>
      </c>
    </row>
    <row r="2251" spans="1:7" x14ac:dyDescent="0.25">
      <c r="A2251" s="10" t="str">
        <f>Revenue!A2252</f>
        <v>P0188</v>
      </c>
      <c r="B2251" s="10" t="str">
        <f>Revenue!B2252</f>
        <v>Jul</v>
      </c>
      <c r="C2251" s="11" t="str">
        <f t="shared" si="105"/>
        <v>P0188|Jul</v>
      </c>
      <c r="D2251" s="12">
        <f>Revenue!J2252</f>
        <v>1444.0416</v>
      </c>
      <c r="E2251" s="13">
        <f>_xlfn.XLOOKUP($C2251,ExpensesTbl[Key],ExpensesTbl[Total Operating Expenses])</f>
        <v>1364.78</v>
      </c>
      <c r="F2251" s="13">
        <f t="shared" si="106"/>
        <v>79.261600000000044</v>
      </c>
      <c r="G2251" s="11" t="str">
        <f>_xlfn.XLOOKUP($A2251,PropertiesTbl[Property ID],PropertiesTbl[Property Name])</f>
        <v>Lakeview Refuge</v>
      </c>
    </row>
    <row r="2252" spans="1:7" x14ac:dyDescent="0.25">
      <c r="A2252" s="10" t="str">
        <f>Revenue!A2253</f>
        <v>P0188</v>
      </c>
      <c r="B2252" s="10" t="str">
        <f>Revenue!B2253</f>
        <v>Aug</v>
      </c>
      <c r="C2252" s="11" t="str">
        <f t="shared" si="105"/>
        <v>P0188|Aug</v>
      </c>
      <c r="D2252" s="12">
        <f>Revenue!J2253</f>
        <v>1276.7748000000001</v>
      </c>
      <c r="E2252" s="13">
        <f>_xlfn.XLOOKUP($C2252,ExpensesTbl[Key],ExpensesTbl[Total Operating Expenses])</f>
        <v>1312.1099999999997</v>
      </c>
      <c r="F2252" s="13">
        <f t="shared" si="106"/>
        <v>-35.335199999999531</v>
      </c>
      <c r="G2252" s="11" t="str">
        <f>_xlfn.XLOOKUP($A2252,PropertiesTbl[Property ID],PropertiesTbl[Property Name])</f>
        <v>Lakeview Refuge</v>
      </c>
    </row>
    <row r="2253" spans="1:7" x14ac:dyDescent="0.25">
      <c r="A2253" s="10" t="str">
        <f>Revenue!A2254</f>
        <v>P0188</v>
      </c>
      <c r="B2253" s="10" t="str">
        <f>Revenue!B2254</f>
        <v>Sep</v>
      </c>
      <c r="C2253" s="11" t="str">
        <f t="shared" si="105"/>
        <v>P0188|Sep</v>
      </c>
      <c r="D2253" s="12">
        <f>Revenue!J2254</f>
        <v>918.26279999999997</v>
      </c>
      <c r="E2253" s="13">
        <f>_xlfn.XLOOKUP($C2253,ExpensesTbl[Key],ExpensesTbl[Total Operating Expenses])</f>
        <v>650.47000000000025</v>
      </c>
      <c r="F2253" s="13">
        <f t="shared" si="106"/>
        <v>267.79279999999972</v>
      </c>
      <c r="G2253" s="11" t="str">
        <f>_xlfn.XLOOKUP($A2253,PropertiesTbl[Property ID],PropertiesTbl[Property Name])</f>
        <v>Lakeview Refuge</v>
      </c>
    </row>
    <row r="2254" spans="1:7" x14ac:dyDescent="0.25">
      <c r="A2254" s="10" t="str">
        <f>Revenue!A2255</f>
        <v>P0188</v>
      </c>
      <c r="B2254" s="10" t="str">
        <f>Revenue!B2255</f>
        <v>Oct</v>
      </c>
      <c r="C2254" s="11" t="str">
        <f t="shared" si="105"/>
        <v>P0188|Oct</v>
      </c>
      <c r="D2254" s="12">
        <f>Revenue!J2255</f>
        <v>752.79049999999995</v>
      </c>
      <c r="E2254" s="13">
        <f>_xlfn.XLOOKUP($C2254,ExpensesTbl[Key],ExpensesTbl[Total Operating Expenses])</f>
        <v>596.14000000000033</v>
      </c>
      <c r="F2254" s="13">
        <f t="shared" si="106"/>
        <v>156.65049999999962</v>
      </c>
      <c r="G2254" s="11" t="str">
        <f>_xlfn.XLOOKUP($A2254,PropertiesTbl[Property ID],PropertiesTbl[Property Name])</f>
        <v>Lakeview Refuge</v>
      </c>
    </row>
    <row r="2255" spans="1:7" x14ac:dyDescent="0.25">
      <c r="A2255" s="10" t="str">
        <f>Revenue!A2256</f>
        <v>P0188</v>
      </c>
      <c r="B2255" s="10" t="str">
        <f>Revenue!B2256</f>
        <v>Nov</v>
      </c>
      <c r="C2255" s="11" t="str">
        <f t="shared" si="105"/>
        <v>P0188|Nov</v>
      </c>
      <c r="D2255" s="12">
        <f>Revenue!J2256</f>
        <v>892.18920000000003</v>
      </c>
      <c r="E2255" s="13">
        <f>_xlfn.XLOOKUP($C2255,ExpensesTbl[Key],ExpensesTbl[Total Operating Expenses])</f>
        <v>759.9000000000002</v>
      </c>
      <c r="F2255" s="13">
        <f t="shared" si="106"/>
        <v>132.28919999999982</v>
      </c>
      <c r="G2255" s="11" t="str">
        <f>_xlfn.XLOOKUP($A2255,PropertiesTbl[Property ID],PropertiesTbl[Property Name])</f>
        <v>Lakeview Refuge</v>
      </c>
    </row>
    <row r="2256" spans="1:7" x14ac:dyDescent="0.25">
      <c r="A2256" s="10" t="str">
        <f>Revenue!A2257</f>
        <v>P0188</v>
      </c>
      <c r="B2256" s="10" t="str">
        <f>Revenue!B2257</f>
        <v>Dec</v>
      </c>
      <c r="C2256" s="11" t="str">
        <f t="shared" si="105"/>
        <v>P0188|Dec</v>
      </c>
      <c r="D2256" s="12">
        <f>Revenue!J2257</f>
        <v>3226.2847000000002</v>
      </c>
      <c r="E2256" s="13">
        <f>_xlfn.XLOOKUP($C2256,ExpensesTbl[Key],ExpensesTbl[Total Operating Expenses])</f>
        <v>874.53999999999974</v>
      </c>
      <c r="F2256" s="13">
        <f t="shared" si="106"/>
        <v>2351.7447000000002</v>
      </c>
      <c r="G2256" s="11" t="str">
        <f>_xlfn.XLOOKUP($A2256,PropertiesTbl[Property ID],PropertiesTbl[Property Name])</f>
        <v>Lakeview Refuge</v>
      </c>
    </row>
    <row r="2257" spans="1:7" x14ac:dyDescent="0.25">
      <c r="A2257" s="10" t="str">
        <f>Revenue!A2258</f>
        <v>P0188</v>
      </c>
      <c r="B2257" s="10" t="str">
        <f>Revenue!B2258</f>
        <v>Jan</v>
      </c>
      <c r="C2257" s="11" t="str">
        <f t="shared" si="105"/>
        <v>P0188|Jan</v>
      </c>
      <c r="D2257" s="12">
        <f>Revenue!J2258</f>
        <v>2794.9548</v>
      </c>
      <c r="E2257" s="13">
        <f>_xlfn.XLOOKUP($C2257,ExpensesTbl[Key],ExpensesTbl[Total Operating Expenses])</f>
        <v>876.41000000000031</v>
      </c>
      <c r="F2257" s="13">
        <f t="shared" si="106"/>
        <v>1918.5447999999997</v>
      </c>
      <c r="G2257" s="11" t="str">
        <f>_xlfn.XLOOKUP($A2257,PropertiesTbl[Property ID],PropertiesTbl[Property Name])</f>
        <v>Lakeview Refuge</v>
      </c>
    </row>
    <row r="2258" spans="1:7" x14ac:dyDescent="0.25">
      <c r="A2258" s="10" t="str">
        <f>Revenue!A2259</f>
        <v>P0188</v>
      </c>
      <c r="B2258" s="10" t="str">
        <f>Revenue!B2259</f>
        <v>Feb</v>
      </c>
      <c r="C2258" s="11" t="str">
        <f t="shared" si="105"/>
        <v>P0188|Feb</v>
      </c>
      <c r="D2258" s="12">
        <f>Revenue!J2259</f>
        <v>2290.893</v>
      </c>
      <c r="E2258" s="13">
        <f>_xlfn.XLOOKUP($C2258,ExpensesTbl[Key],ExpensesTbl[Total Operating Expenses])</f>
        <v>805.97999999999956</v>
      </c>
      <c r="F2258" s="13">
        <f t="shared" si="106"/>
        <v>1484.9130000000005</v>
      </c>
      <c r="G2258" s="11" t="str">
        <f>_xlfn.XLOOKUP($A2258,PropertiesTbl[Property ID],PropertiesTbl[Property Name])</f>
        <v>Lakeview Refuge</v>
      </c>
    </row>
    <row r="2259" spans="1:7" x14ac:dyDescent="0.25">
      <c r="A2259" s="10" t="str">
        <f>Revenue!A2260</f>
        <v>P0188</v>
      </c>
      <c r="B2259" s="10" t="str">
        <f>Revenue!B2260</f>
        <v>Mar</v>
      </c>
      <c r="C2259" s="11" t="str">
        <f t="shared" si="105"/>
        <v>P0188|Mar</v>
      </c>
      <c r="D2259" s="12">
        <f>Revenue!J2260</f>
        <v>1682.2458000000001</v>
      </c>
      <c r="E2259" s="13">
        <f>_xlfn.XLOOKUP($C2259,ExpensesTbl[Key],ExpensesTbl[Total Operating Expenses])</f>
        <v>702.66000000000008</v>
      </c>
      <c r="F2259" s="13">
        <f t="shared" si="106"/>
        <v>979.58580000000006</v>
      </c>
      <c r="G2259" s="11" t="str">
        <f>_xlfn.XLOOKUP($A2259,PropertiesTbl[Property ID],PropertiesTbl[Property Name])</f>
        <v>Lakeview Refuge</v>
      </c>
    </row>
    <row r="2260" spans="1:7" x14ac:dyDescent="0.25">
      <c r="A2260" s="10" t="str">
        <f>Revenue!A2261</f>
        <v>P0189</v>
      </c>
      <c r="B2260" s="10" t="str">
        <f>Revenue!B2261</f>
        <v>Apr</v>
      </c>
      <c r="C2260" s="11" t="str">
        <f t="shared" si="105"/>
        <v>P0189|Apr</v>
      </c>
      <c r="D2260" s="12">
        <f>Revenue!J2261</f>
        <v>2102.3464999999997</v>
      </c>
      <c r="E2260" s="13">
        <f>_xlfn.XLOOKUP($C2260,ExpensesTbl[Key],ExpensesTbl[Total Operating Expenses])</f>
        <v>913.29000000000042</v>
      </c>
      <c r="F2260" s="13">
        <f t="shared" si="106"/>
        <v>1189.0564999999992</v>
      </c>
      <c r="G2260" s="11" t="str">
        <f>_xlfn.XLOOKUP($A2260,PropertiesTbl[Property ID],PropertiesTbl[Property Name])</f>
        <v>Alpine Nest</v>
      </c>
    </row>
    <row r="2261" spans="1:7" x14ac:dyDescent="0.25">
      <c r="A2261" s="10" t="str">
        <f>Revenue!A2262</f>
        <v>P0189</v>
      </c>
      <c r="B2261" s="10" t="str">
        <f>Revenue!B2262</f>
        <v>May</v>
      </c>
      <c r="C2261" s="11" t="str">
        <f t="shared" si="105"/>
        <v>P0189|May</v>
      </c>
      <c r="D2261" s="12">
        <f>Revenue!J2262</f>
        <v>2201.7521000000002</v>
      </c>
      <c r="E2261" s="13">
        <f>_xlfn.XLOOKUP($C2261,ExpensesTbl[Key],ExpensesTbl[Total Operating Expenses])</f>
        <v>1470.79</v>
      </c>
      <c r="F2261" s="13">
        <f t="shared" si="106"/>
        <v>730.96210000000019</v>
      </c>
      <c r="G2261" s="11" t="str">
        <f>_xlfn.XLOOKUP($A2261,PropertiesTbl[Property ID],PropertiesTbl[Property Name])</f>
        <v>Alpine Nest</v>
      </c>
    </row>
    <row r="2262" spans="1:7" x14ac:dyDescent="0.25">
      <c r="A2262" s="10" t="str">
        <f>Revenue!A2263</f>
        <v>P0189</v>
      </c>
      <c r="B2262" s="10" t="str">
        <f>Revenue!B2263</f>
        <v>Jun</v>
      </c>
      <c r="C2262" s="11" t="str">
        <f t="shared" si="105"/>
        <v>P0189|Jun</v>
      </c>
      <c r="D2262" s="12">
        <f>Revenue!J2263</f>
        <v>2489.4832000000001</v>
      </c>
      <c r="E2262" s="13">
        <f>_xlfn.XLOOKUP($C2262,ExpensesTbl[Key],ExpensesTbl[Total Operating Expenses])</f>
        <v>1648.5599999999995</v>
      </c>
      <c r="F2262" s="13">
        <f t="shared" si="106"/>
        <v>840.92320000000063</v>
      </c>
      <c r="G2262" s="11" t="str">
        <f>_xlfn.XLOOKUP($A2262,PropertiesTbl[Property ID],PropertiesTbl[Property Name])</f>
        <v>Alpine Nest</v>
      </c>
    </row>
    <row r="2263" spans="1:7" x14ac:dyDescent="0.25">
      <c r="A2263" s="10" t="str">
        <f>Revenue!A2264</f>
        <v>P0189</v>
      </c>
      <c r="B2263" s="10" t="str">
        <f>Revenue!B2264</f>
        <v>Jul</v>
      </c>
      <c r="C2263" s="11" t="str">
        <f t="shared" si="105"/>
        <v>P0189|Jul</v>
      </c>
      <c r="D2263" s="12">
        <f>Revenue!J2264</f>
        <v>3806.9650999999999</v>
      </c>
      <c r="E2263" s="13">
        <f>_xlfn.XLOOKUP($C2263,ExpensesTbl[Key],ExpensesTbl[Total Operating Expenses])</f>
        <v>3209.5799999999995</v>
      </c>
      <c r="F2263" s="13">
        <f t="shared" si="106"/>
        <v>597.38510000000042</v>
      </c>
      <c r="G2263" s="11" t="str">
        <f>_xlfn.XLOOKUP($A2263,PropertiesTbl[Property ID],PropertiesTbl[Property Name])</f>
        <v>Alpine Nest</v>
      </c>
    </row>
    <row r="2264" spans="1:7" x14ac:dyDescent="0.25">
      <c r="A2264" s="10" t="str">
        <f>Revenue!A2265</f>
        <v>P0189</v>
      </c>
      <c r="B2264" s="10" t="str">
        <f>Revenue!B2265</f>
        <v>Aug</v>
      </c>
      <c r="C2264" s="11" t="str">
        <f t="shared" si="105"/>
        <v>P0189|Aug</v>
      </c>
      <c r="D2264" s="12">
        <f>Revenue!J2265</f>
        <v>3217.1759999999999</v>
      </c>
      <c r="E2264" s="13">
        <f>_xlfn.XLOOKUP($C2264,ExpensesTbl[Key],ExpensesTbl[Total Operating Expenses])</f>
        <v>3060</v>
      </c>
      <c r="F2264" s="13">
        <f t="shared" si="106"/>
        <v>157.17599999999993</v>
      </c>
      <c r="G2264" s="11" t="str">
        <f>_xlfn.XLOOKUP($A2264,PropertiesTbl[Property ID],PropertiesTbl[Property Name])</f>
        <v>Alpine Nest</v>
      </c>
    </row>
    <row r="2265" spans="1:7" x14ac:dyDescent="0.25">
      <c r="A2265" s="10" t="str">
        <f>Revenue!A2266</f>
        <v>P0189</v>
      </c>
      <c r="B2265" s="10" t="str">
        <f>Revenue!B2266</f>
        <v>Sep</v>
      </c>
      <c r="C2265" s="11" t="str">
        <f t="shared" si="105"/>
        <v>P0189|Sep</v>
      </c>
      <c r="D2265" s="12">
        <f>Revenue!J2266</f>
        <v>2605.1848</v>
      </c>
      <c r="E2265" s="13">
        <f>_xlfn.XLOOKUP($C2265,ExpensesTbl[Key],ExpensesTbl[Total Operating Expenses])</f>
        <v>1271.1299999999999</v>
      </c>
      <c r="F2265" s="13">
        <f t="shared" si="106"/>
        <v>1334.0548000000001</v>
      </c>
      <c r="G2265" s="11" t="str">
        <f>_xlfn.XLOOKUP($A2265,PropertiesTbl[Property ID],PropertiesTbl[Property Name])</f>
        <v>Alpine Nest</v>
      </c>
    </row>
    <row r="2266" spans="1:7" x14ac:dyDescent="0.25">
      <c r="A2266" s="10" t="str">
        <f>Revenue!A2267</f>
        <v>P0189</v>
      </c>
      <c r="B2266" s="10" t="str">
        <f>Revenue!B2267</f>
        <v>Oct</v>
      </c>
      <c r="C2266" s="11" t="str">
        <f t="shared" si="105"/>
        <v>P0189|Oct</v>
      </c>
      <c r="D2266" s="12">
        <f>Revenue!J2267</f>
        <v>2277.0531999999998</v>
      </c>
      <c r="E2266" s="13">
        <f>_xlfn.XLOOKUP($C2266,ExpensesTbl[Key],ExpensesTbl[Total Operating Expenses])</f>
        <v>1139.2799999999997</v>
      </c>
      <c r="F2266" s="13">
        <f t="shared" si="106"/>
        <v>1137.7732000000001</v>
      </c>
      <c r="G2266" s="11" t="str">
        <f>_xlfn.XLOOKUP($A2266,PropertiesTbl[Property ID],PropertiesTbl[Property Name])</f>
        <v>Alpine Nest</v>
      </c>
    </row>
    <row r="2267" spans="1:7" x14ac:dyDescent="0.25">
      <c r="A2267" s="10" t="str">
        <f>Revenue!A2268</f>
        <v>P0189</v>
      </c>
      <c r="B2267" s="10" t="str">
        <f>Revenue!B2268</f>
        <v>Nov</v>
      </c>
      <c r="C2267" s="11" t="str">
        <f t="shared" si="105"/>
        <v>P0189|Nov</v>
      </c>
      <c r="D2267" s="12">
        <f>Revenue!J2268</f>
        <v>2521.0652</v>
      </c>
      <c r="E2267" s="13">
        <f>_xlfn.XLOOKUP($C2267,ExpensesTbl[Key],ExpensesTbl[Total Operating Expenses])</f>
        <v>1196.9900000000005</v>
      </c>
      <c r="F2267" s="13">
        <f t="shared" si="106"/>
        <v>1324.0751999999995</v>
      </c>
      <c r="G2267" s="11" t="str">
        <f>_xlfn.XLOOKUP($A2267,PropertiesTbl[Property ID],PropertiesTbl[Property Name])</f>
        <v>Alpine Nest</v>
      </c>
    </row>
    <row r="2268" spans="1:7" x14ac:dyDescent="0.25">
      <c r="A2268" s="10" t="str">
        <f>Revenue!A2269</f>
        <v>P0189</v>
      </c>
      <c r="B2268" s="10" t="str">
        <f>Revenue!B2269</f>
        <v>Dec</v>
      </c>
      <c r="C2268" s="11" t="str">
        <f t="shared" si="105"/>
        <v>P0189|Dec</v>
      </c>
      <c r="D2268" s="12">
        <f>Revenue!J2269</f>
        <v>8385.2159999999985</v>
      </c>
      <c r="E2268" s="13">
        <f>_xlfn.XLOOKUP($C2268,ExpensesTbl[Key],ExpensesTbl[Total Operating Expenses])</f>
        <v>1720.5700000000011</v>
      </c>
      <c r="F2268" s="13">
        <f t="shared" si="106"/>
        <v>6664.645999999997</v>
      </c>
      <c r="G2268" s="11" t="str">
        <f>_xlfn.XLOOKUP($A2268,PropertiesTbl[Property ID],PropertiesTbl[Property Name])</f>
        <v>Alpine Nest</v>
      </c>
    </row>
    <row r="2269" spans="1:7" x14ac:dyDescent="0.25">
      <c r="A2269" s="10" t="str">
        <f>Revenue!A2270</f>
        <v>P0189</v>
      </c>
      <c r="B2269" s="10" t="str">
        <f>Revenue!B2270</f>
        <v>Jan</v>
      </c>
      <c r="C2269" s="11" t="str">
        <f t="shared" si="105"/>
        <v>P0189|Jan</v>
      </c>
      <c r="D2269" s="12">
        <f>Revenue!J2270</f>
        <v>7209.2474000000002</v>
      </c>
      <c r="E2269" s="13">
        <f>_xlfn.XLOOKUP($C2269,ExpensesTbl[Key],ExpensesTbl[Total Operating Expenses])</f>
        <v>1577.380000000004</v>
      </c>
      <c r="F2269" s="13">
        <f t="shared" si="106"/>
        <v>5631.8673999999965</v>
      </c>
      <c r="G2269" s="11" t="str">
        <f>_xlfn.XLOOKUP($A2269,PropertiesTbl[Property ID],PropertiesTbl[Property Name])</f>
        <v>Alpine Nest</v>
      </c>
    </row>
    <row r="2270" spans="1:7" x14ac:dyDescent="0.25">
      <c r="A2270" s="10" t="str">
        <f>Revenue!A2271</f>
        <v>P0189</v>
      </c>
      <c r="B2270" s="10" t="str">
        <f>Revenue!B2271</f>
        <v>Feb</v>
      </c>
      <c r="C2270" s="11" t="str">
        <f t="shared" si="105"/>
        <v>P0189|Feb</v>
      </c>
      <c r="D2270" s="12">
        <f>Revenue!J2271</f>
        <v>5548.5491999999995</v>
      </c>
      <c r="E2270" s="13">
        <f>_xlfn.XLOOKUP($C2270,ExpensesTbl[Key],ExpensesTbl[Total Operating Expenses])</f>
        <v>1566.9099999999999</v>
      </c>
      <c r="F2270" s="13">
        <f t="shared" si="106"/>
        <v>3981.6391999999996</v>
      </c>
      <c r="G2270" s="11" t="str">
        <f>_xlfn.XLOOKUP($A2270,PropertiesTbl[Property ID],PropertiesTbl[Property Name])</f>
        <v>Alpine Nest</v>
      </c>
    </row>
    <row r="2271" spans="1:7" x14ac:dyDescent="0.25">
      <c r="A2271" s="10" t="str">
        <f>Revenue!A2272</f>
        <v>P0189</v>
      </c>
      <c r="B2271" s="10" t="str">
        <f>Revenue!B2272</f>
        <v>Mar</v>
      </c>
      <c r="C2271" s="11" t="str">
        <f t="shared" si="105"/>
        <v>P0189|Mar</v>
      </c>
      <c r="D2271" s="12">
        <f>Revenue!J2272</f>
        <v>4649.1178999999993</v>
      </c>
      <c r="E2271" s="13">
        <f>_xlfn.XLOOKUP($C2271,ExpensesTbl[Key],ExpensesTbl[Total Operating Expenses])</f>
        <v>1412.69</v>
      </c>
      <c r="F2271" s="13">
        <f t="shared" si="106"/>
        <v>3236.4278999999992</v>
      </c>
      <c r="G2271" s="11" t="str">
        <f>_xlfn.XLOOKUP($A2271,PropertiesTbl[Property ID],PropertiesTbl[Property Name])</f>
        <v>Alpine Nest</v>
      </c>
    </row>
    <row r="2272" spans="1:7" x14ac:dyDescent="0.25">
      <c r="A2272" s="10" t="str">
        <f>Revenue!A2273</f>
        <v>P0190</v>
      </c>
      <c r="B2272" s="10" t="str">
        <f>Revenue!B2273</f>
        <v>Apr</v>
      </c>
      <c r="C2272" s="11" t="str">
        <f t="shared" si="105"/>
        <v>P0190|Apr</v>
      </c>
      <c r="D2272" s="12">
        <f>Revenue!J2273</f>
        <v>1288.5414999999998</v>
      </c>
      <c r="E2272" s="13">
        <f>_xlfn.XLOOKUP($C2272,ExpensesTbl[Key],ExpensesTbl[Total Operating Expenses])</f>
        <v>796.16000000000008</v>
      </c>
      <c r="F2272" s="13">
        <f t="shared" si="106"/>
        <v>492.38149999999973</v>
      </c>
      <c r="G2272" s="11" t="str">
        <f>_xlfn.XLOOKUP($A2272,PropertiesTbl[Property ID],PropertiesTbl[Property Name])</f>
        <v>Silver Villa</v>
      </c>
    </row>
    <row r="2273" spans="1:7" x14ac:dyDescent="0.25">
      <c r="A2273" s="10" t="str">
        <f>Revenue!A2274</f>
        <v>P0190</v>
      </c>
      <c r="B2273" s="10" t="str">
        <f>Revenue!B2274</f>
        <v>May</v>
      </c>
      <c r="C2273" s="11" t="str">
        <f t="shared" si="105"/>
        <v>P0190|May</v>
      </c>
      <c r="D2273" s="12">
        <f>Revenue!J2274</f>
        <v>1776.0732000000003</v>
      </c>
      <c r="E2273" s="13">
        <f>_xlfn.XLOOKUP($C2273,ExpensesTbl[Key],ExpensesTbl[Total Operating Expenses])</f>
        <v>1197.2400000000005</v>
      </c>
      <c r="F2273" s="13">
        <f t="shared" si="106"/>
        <v>578.83319999999981</v>
      </c>
      <c r="G2273" s="11" t="str">
        <f>_xlfn.XLOOKUP($A2273,PropertiesTbl[Property ID],PropertiesTbl[Property Name])</f>
        <v>Silver Villa</v>
      </c>
    </row>
    <row r="2274" spans="1:7" x14ac:dyDescent="0.25">
      <c r="A2274" s="10" t="str">
        <f>Revenue!A2275</f>
        <v>P0190</v>
      </c>
      <c r="B2274" s="10" t="str">
        <f>Revenue!B2275</f>
        <v>Jun</v>
      </c>
      <c r="C2274" s="11" t="str">
        <f t="shared" si="105"/>
        <v>P0190|Jun</v>
      </c>
      <c r="D2274" s="12">
        <f>Revenue!J2275</f>
        <v>1997.2719999999999</v>
      </c>
      <c r="E2274" s="13">
        <f>_xlfn.XLOOKUP($C2274,ExpensesTbl[Key],ExpensesTbl[Total Operating Expenses])</f>
        <v>1357.7800000000002</v>
      </c>
      <c r="F2274" s="13">
        <f t="shared" si="106"/>
        <v>639.49199999999973</v>
      </c>
      <c r="G2274" s="11" t="str">
        <f>_xlfn.XLOOKUP($A2274,PropertiesTbl[Property ID],PropertiesTbl[Property Name])</f>
        <v>Silver Villa</v>
      </c>
    </row>
    <row r="2275" spans="1:7" x14ac:dyDescent="0.25">
      <c r="A2275" s="10" t="str">
        <f>Revenue!A2276</f>
        <v>P0190</v>
      </c>
      <c r="B2275" s="10" t="str">
        <f>Revenue!B2276</f>
        <v>Jul</v>
      </c>
      <c r="C2275" s="11" t="str">
        <f t="shared" si="105"/>
        <v>P0190|Jul</v>
      </c>
      <c r="D2275" s="12">
        <f>Revenue!J2276</f>
        <v>3041.4301</v>
      </c>
      <c r="E2275" s="13">
        <f>_xlfn.XLOOKUP($C2275,ExpensesTbl[Key],ExpensesTbl[Total Operating Expenses])</f>
        <v>2610.1400000000003</v>
      </c>
      <c r="F2275" s="13">
        <f t="shared" si="106"/>
        <v>431.29009999999971</v>
      </c>
      <c r="G2275" s="11" t="str">
        <f>_xlfn.XLOOKUP($A2275,PropertiesTbl[Property ID],PropertiesTbl[Property Name])</f>
        <v>Silver Villa</v>
      </c>
    </row>
    <row r="2276" spans="1:7" x14ac:dyDescent="0.25">
      <c r="A2276" s="10" t="str">
        <f>Revenue!A2277</f>
        <v>P0190</v>
      </c>
      <c r="B2276" s="10" t="str">
        <f>Revenue!B2277</f>
        <v>Aug</v>
      </c>
      <c r="C2276" s="11" t="str">
        <f t="shared" si="105"/>
        <v>P0190|Aug</v>
      </c>
      <c r="D2276" s="12">
        <f>Revenue!J2277</f>
        <v>2788.4250000000002</v>
      </c>
      <c r="E2276" s="13">
        <f>_xlfn.XLOOKUP($C2276,ExpensesTbl[Key],ExpensesTbl[Total Operating Expenses])</f>
        <v>2469.89</v>
      </c>
      <c r="F2276" s="13">
        <f t="shared" si="106"/>
        <v>318.53500000000031</v>
      </c>
      <c r="G2276" s="11" t="str">
        <f>_xlfn.XLOOKUP($A2276,PropertiesTbl[Property ID],PropertiesTbl[Property Name])</f>
        <v>Silver Villa</v>
      </c>
    </row>
    <row r="2277" spans="1:7" x14ac:dyDescent="0.25">
      <c r="A2277" s="10" t="str">
        <f>Revenue!A2278</f>
        <v>P0190</v>
      </c>
      <c r="B2277" s="10" t="str">
        <f>Revenue!B2278</f>
        <v>Sep</v>
      </c>
      <c r="C2277" s="11" t="str">
        <f t="shared" si="105"/>
        <v>P0190|Sep</v>
      </c>
      <c r="D2277" s="12">
        <f>Revenue!J2278</f>
        <v>1569.4438</v>
      </c>
      <c r="E2277" s="13">
        <f>_xlfn.XLOOKUP($C2277,ExpensesTbl[Key],ExpensesTbl[Total Operating Expenses])</f>
        <v>1044.3899999999999</v>
      </c>
      <c r="F2277" s="13">
        <f t="shared" si="106"/>
        <v>525.05380000000014</v>
      </c>
      <c r="G2277" s="11" t="str">
        <f>_xlfn.XLOOKUP($A2277,PropertiesTbl[Property ID],PropertiesTbl[Property Name])</f>
        <v>Silver Villa</v>
      </c>
    </row>
    <row r="2278" spans="1:7" x14ac:dyDescent="0.25">
      <c r="A2278" s="10" t="str">
        <f>Revenue!A2279</f>
        <v>P0190</v>
      </c>
      <c r="B2278" s="10" t="str">
        <f>Revenue!B2279</f>
        <v>Oct</v>
      </c>
      <c r="C2278" s="11" t="str">
        <f t="shared" si="105"/>
        <v>P0190|Oct</v>
      </c>
      <c r="D2278" s="12">
        <f>Revenue!J2279</f>
        <v>1507.4025999999999</v>
      </c>
      <c r="E2278" s="13">
        <f>_xlfn.XLOOKUP($C2278,ExpensesTbl[Key],ExpensesTbl[Total Operating Expenses])</f>
        <v>926.72999999999968</v>
      </c>
      <c r="F2278" s="13">
        <f t="shared" si="106"/>
        <v>580.67260000000022</v>
      </c>
      <c r="G2278" s="11" t="str">
        <f>_xlfn.XLOOKUP($A2278,PropertiesTbl[Property ID],PropertiesTbl[Property Name])</f>
        <v>Silver Villa</v>
      </c>
    </row>
    <row r="2279" spans="1:7" x14ac:dyDescent="0.25">
      <c r="A2279" s="10" t="str">
        <f>Revenue!A2280</f>
        <v>P0190</v>
      </c>
      <c r="B2279" s="10" t="str">
        <f>Revenue!B2280</f>
        <v>Nov</v>
      </c>
      <c r="C2279" s="11" t="str">
        <f t="shared" si="105"/>
        <v>P0190|Nov</v>
      </c>
      <c r="D2279" s="12">
        <f>Revenue!J2280</f>
        <v>1679.7328</v>
      </c>
      <c r="E2279" s="13">
        <f>_xlfn.XLOOKUP($C2279,ExpensesTbl[Key],ExpensesTbl[Total Operating Expenses])</f>
        <v>827.39</v>
      </c>
      <c r="F2279" s="13">
        <f t="shared" si="106"/>
        <v>852.34280000000001</v>
      </c>
      <c r="G2279" s="11" t="str">
        <f>_xlfn.XLOOKUP($A2279,PropertiesTbl[Property ID],PropertiesTbl[Property Name])</f>
        <v>Silver Villa</v>
      </c>
    </row>
    <row r="2280" spans="1:7" x14ac:dyDescent="0.25">
      <c r="A2280" s="10" t="str">
        <f>Revenue!A2281</f>
        <v>P0190</v>
      </c>
      <c r="B2280" s="10" t="str">
        <f>Revenue!B2281</f>
        <v>Dec</v>
      </c>
      <c r="C2280" s="11" t="str">
        <f t="shared" si="105"/>
        <v>P0190|Dec</v>
      </c>
      <c r="D2280" s="12">
        <f>Revenue!J2281</f>
        <v>6381.3486000000003</v>
      </c>
      <c r="E2280" s="13">
        <f>_xlfn.XLOOKUP($C2280,ExpensesTbl[Key],ExpensesTbl[Total Operating Expenses])</f>
        <v>1430.7099999999959</v>
      </c>
      <c r="F2280" s="13">
        <f t="shared" si="106"/>
        <v>4950.6386000000039</v>
      </c>
      <c r="G2280" s="11" t="str">
        <f>_xlfn.XLOOKUP($A2280,PropertiesTbl[Property ID],PropertiesTbl[Property Name])</f>
        <v>Silver Villa</v>
      </c>
    </row>
    <row r="2281" spans="1:7" x14ac:dyDescent="0.25">
      <c r="A2281" s="10" t="str">
        <f>Revenue!A2282</f>
        <v>P0190</v>
      </c>
      <c r="B2281" s="10" t="str">
        <f>Revenue!B2282</f>
        <v>Jan</v>
      </c>
      <c r="C2281" s="11" t="str">
        <f t="shared" si="105"/>
        <v>P0190|Jan</v>
      </c>
      <c r="D2281" s="12">
        <f>Revenue!J2282</f>
        <v>5873.7282000000005</v>
      </c>
      <c r="E2281" s="13">
        <f>_xlfn.XLOOKUP($C2281,ExpensesTbl[Key],ExpensesTbl[Total Operating Expenses])</f>
        <v>1441.3100000000024</v>
      </c>
      <c r="F2281" s="13">
        <f t="shared" si="106"/>
        <v>4432.4181999999983</v>
      </c>
      <c r="G2281" s="11" t="str">
        <f>_xlfn.XLOOKUP($A2281,PropertiesTbl[Property ID],PropertiesTbl[Property Name])</f>
        <v>Silver Villa</v>
      </c>
    </row>
    <row r="2282" spans="1:7" x14ac:dyDescent="0.25">
      <c r="A2282" s="10" t="str">
        <f>Revenue!A2283</f>
        <v>P0190</v>
      </c>
      <c r="B2282" s="10" t="str">
        <f>Revenue!B2283</f>
        <v>Feb</v>
      </c>
      <c r="C2282" s="11" t="str">
        <f t="shared" si="105"/>
        <v>P0190|Feb</v>
      </c>
      <c r="D2282" s="12">
        <f>Revenue!J2283</f>
        <v>4444.7031999999999</v>
      </c>
      <c r="E2282" s="13">
        <f>_xlfn.XLOOKUP($C2282,ExpensesTbl[Key],ExpensesTbl[Total Operating Expenses])</f>
        <v>1312.92</v>
      </c>
      <c r="F2282" s="13">
        <f t="shared" si="106"/>
        <v>3131.7831999999999</v>
      </c>
      <c r="G2282" s="11" t="str">
        <f>_xlfn.XLOOKUP($A2282,PropertiesTbl[Property ID],PropertiesTbl[Property Name])</f>
        <v>Silver Villa</v>
      </c>
    </row>
    <row r="2283" spans="1:7" x14ac:dyDescent="0.25">
      <c r="A2283" s="10" t="str">
        <f>Revenue!A2284</f>
        <v>P0190</v>
      </c>
      <c r="B2283" s="10" t="str">
        <f>Revenue!B2284</f>
        <v>Mar</v>
      </c>
      <c r="C2283" s="11" t="str">
        <f t="shared" si="105"/>
        <v>P0190|Mar</v>
      </c>
      <c r="D2283" s="12">
        <f>Revenue!J2284</f>
        <v>3700.1781000000001</v>
      </c>
      <c r="E2283" s="13">
        <f>_xlfn.XLOOKUP($C2283,ExpensesTbl[Key],ExpensesTbl[Total Operating Expenses])</f>
        <v>1171.17</v>
      </c>
      <c r="F2283" s="13">
        <f t="shared" si="106"/>
        <v>2529.0081</v>
      </c>
      <c r="G2283" s="11" t="str">
        <f>_xlfn.XLOOKUP($A2283,PropertiesTbl[Property ID],PropertiesTbl[Property Name])</f>
        <v>Silver Villa</v>
      </c>
    </row>
    <row r="2284" spans="1:7" x14ac:dyDescent="0.25">
      <c r="A2284" s="10" t="str">
        <f>Revenue!A2285</f>
        <v>P0191</v>
      </c>
      <c r="B2284" s="10" t="str">
        <f>Revenue!B2285</f>
        <v>Apr</v>
      </c>
      <c r="C2284" s="11" t="str">
        <f t="shared" si="105"/>
        <v>P0191|Apr</v>
      </c>
      <c r="D2284" s="12">
        <f>Revenue!J2285</f>
        <v>831.13739999999996</v>
      </c>
      <c r="E2284" s="13">
        <f>_xlfn.XLOOKUP($C2284,ExpensesTbl[Key],ExpensesTbl[Total Operating Expenses])</f>
        <v>518.96999999999969</v>
      </c>
      <c r="F2284" s="13">
        <f t="shared" si="106"/>
        <v>312.16740000000027</v>
      </c>
      <c r="G2284" s="11" t="str">
        <f>_xlfn.XLOOKUP($A2284,PropertiesTbl[Property ID],PropertiesTbl[Property Name])</f>
        <v>Trailside Nest</v>
      </c>
    </row>
    <row r="2285" spans="1:7" x14ac:dyDescent="0.25">
      <c r="A2285" s="10" t="str">
        <f>Revenue!A2286</f>
        <v>P0191</v>
      </c>
      <c r="B2285" s="10" t="str">
        <f>Revenue!B2286</f>
        <v>May</v>
      </c>
      <c r="C2285" s="11" t="str">
        <f t="shared" si="105"/>
        <v>P0191|May</v>
      </c>
      <c r="D2285" s="12">
        <f>Revenue!J2286</f>
        <v>999.66519999999991</v>
      </c>
      <c r="E2285" s="13">
        <f>_xlfn.XLOOKUP($C2285,ExpensesTbl[Key],ExpensesTbl[Total Operating Expenses])</f>
        <v>1012.3000000000001</v>
      </c>
      <c r="F2285" s="13">
        <f t="shared" si="106"/>
        <v>-12.634800000000155</v>
      </c>
      <c r="G2285" s="11" t="str">
        <f>_xlfn.XLOOKUP($A2285,PropertiesTbl[Property ID],PropertiesTbl[Property Name])</f>
        <v>Trailside Nest</v>
      </c>
    </row>
    <row r="2286" spans="1:7" x14ac:dyDescent="0.25">
      <c r="A2286" s="10" t="str">
        <f>Revenue!A2287</f>
        <v>P0191</v>
      </c>
      <c r="B2286" s="10" t="str">
        <f>Revenue!B2287</f>
        <v>Jun</v>
      </c>
      <c r="C2286" s="11" t="str">
        <f t="shared" si="105"/>
        <v>P0191|Jun</v>
      </c>
      <c r="D2286" s="12">
        <f>Revenue!J2287</f>
        <v>1166.3112000000001</v>
      </c>
      <c r="E2286" s="13">
        <f>_xlfn.XLOOKUP($C2286,ExpensesTbl[Key],ExpensesTbl[Total Operating Expenses])</f>
        <v>803.91000000000008</v>
      </c>
      <c r="F2286" s="13">
        <f t="shared" si="106"/>
        <v>362.40120000000002</v>
      </c>
      <c r="G2286" s="11" t="str">
        <f>_xlfn.XLOOKUP($A2286,PropertiesTbl[Property ID],PropertiesTbl[Property Name])</f>
        <v>Trailside Nest</v>
      </c>
    </row>
    <row r="2287" spans="1:7" x14ac:dyDescent="0.25">
      <c r="A2287" s="10" t="str">
        <f>Revenue!A2288</f>
        <v>P0191</v>
      </c>
      <c r="B2287" s="10" t="str">
        <f>Revenue!B2288</f>
        <v>Jul</v>
      </c>
      <c r="C2287" s="11" t="str">
        <f t="shared" si="105"/>
        <v>P0191|Jul</v>
      </c>
      <c r="D2287" s="12">
        <f>Revenue!J2288</f>
        <v>1804.6404</v>
      </c>
      <c r="E2287" s="13">
        <f>_xlfn.XLOOKUP($C2287,ExpensesTbl[Key],ExpensesTbl[Total Operating Expenses])</f>
        <v>1446.3099999999995</v>
      </c>
      <c r="F2287" s="13">
        <f t="shared" si="106"/>
        <v>358.33040000000051</v>
      </c>
      <c r="G2287" s="11" t="str">
        <f>_xlfn.XLOOKUP($A2287,PropertiesTbl[Property ID],PropertiesTbl[Property Name])</f>
        <v>Trailside Nest</v>
      </c>
    </row>
    <row r="2288" spans="1:7" x14ac:dyDescent="0.25">
      <c r="A2288" s="10" t="str">
        <f>Revenue!A2289</f>
        <v>P0191</v>
      </c>
      <c r="B2288" s="10" t="str">
        <f>Revenue!B2289</f>
        <v>Aug</v>
      </c>
      <c r="C2288" s="11" t="str">
        <f t="shared" si="105"/>
        <v>P0191|Aug</v>
      </c>
      <c r="D2288" s="12">
        <f>Revenue!J2289</f>
        <v>1643.213</v>
      </c>
      <c r="E2288" s="13">
        <f>_xlfn.XLOOKUP($C2288,ExpensesTbl[Key],ExpensesTbl[Total Operating Expenses])</f>
        <v>1386.3099999999995</v>
      </c>
      <c r="F2288" s="13">
        <f t="shared" si="106"/>
        <v>256.90300000000047</v>
      </c>
      <c r="G2288" s="11" t="str">
        <f>_xlfn.XLOOKUP($A2288,PropertiesTbl[Property ID],PropertiesTbl[Property Name])</f>
        <v>Trailside Nest</v>
      </c>
    </row>
    <row r="2289" spans="1:7" x14ac:dyDescent="0.25">
      <c r="A2289" s="10" t="str">
        <f>Revenue!A2290</f>
        <v>P0191</v>
      </c>
      <c r="B2289" s="10" t="str">
        <f>Revenue!B2290</f>
        <v>Sep</v>
      </c>
      <c r="C2289" s="11" t="str">
        <f t="shared" si="105"/>
        <v>P0191|Sep</v>
      </c>
      <c r="D2289" s="12">
        <f>Revenue!J2290</f>
        <v>1215.0440000000001</v>
      </c>
      <c r="E2289" s="13">
        <f>_xlfn.XLOOKUP($C2289,ExpensesTbl[Key],ExpensesTbl[Total Operating Expenses])</f>
        <v>651.0999999999998</v>
      </c>
      <c r="F2289" s="13">
        <f t="shared" si="106"/>
        <v>563.9440000000003</v>
      </c>
      <c r="G2289" s="11" t="str">
        <f>_xlfn.XLOOKUP($A2289,PropertiesTbl[Property ID],PropertiesTbl[Property Name])</f>
        <v>Trailside Nest</v>
      </c>
    </row>
    <row r="2290" spans="1:7" x14ac:dyDescent="0.25">
      <c r="A2290" s="10" t="str">
        <f>Revenue!A2291</f>
        <v>P0191</v>
      </c>
      <c r="B2290" s="10" t="str">
        <f>Revenue!B2291</f>
        <v>Oct</v>
      </c>
      <c r="C2290" s="11" t="str">
        <f t="shared" si="105"/>
        <v>P0191|Oct</v>
      </c>
      <c r="D2290" s="12">
        <f>Revenue!J2291</f>
        <v>989.14069999999992</v>
      </c>
      <c r="E2290" s="13">
        <f>_xlfn.XLOOKUP($C2290,ExpensesTbl[Key],ExpensesTbl[Total Operating Expenses])</f>
        <v>602.51</v>
      </c>
      <c r="F2290" s="13">
        <f t="shared" si="106"/>
        <v>386.63069999999993</v>
      </c>
      <c r="G2290" s="11" t="str">
        <f>_xlfn.XLOOKUP($A2290,PropertiesTbl[Property ID],PropertiesTbl[Property Name])</f>
        <v>Trailside Nest</v>
      </c>
    </row>
    <row r="2291" spans="1:7" x14ac:dyDescent="0.25">
      <c r="A2291" s="10" t="str">
        <f>Revenue!A2292</f>
        <v>P0191</v>
      </c>
      <c r="B2291" s="10" t="str">
        <f>Revenue!B2292</f>
        <v>Nov</v>
      </c>
      <c r="C2291" s="11" t="str">
        <f t="shared" si="105"/>
        <v>P0191|Nov</v>
      </c>
      <c r="D2291" s="12">
        <f>Revenue!J2292</f>
        <v>897.95099999999991</v>
      </c>
      <c r="E2291" s="13">
        <f>_xlfn.XLOOKUP($C2291,ExpensesTbl[Key],ExpensesTbl[Total Operating Expenses])</f>
        <v>587.50999999999931</v>
      </c>
      <c r="F2291" s="13">
        <f t="shared" si="106"/>
        <v>310.4410000000006</v>
      </c>
      <c r="G2291" s="11" t="str">
        <f>_xlfn.XLOOKUP($A2291,PropertiesTbl[Property ID],PropertiesTbl[Property Name])</f>
        <v>Trailside Nest</v>
      </c>
    </row>
    <row r="2292" spans="1:7" x14ac:dyDescent="0.25">
      <c r="A2292" s="10" t="str">
        <f>Revenue!A2293</f>
        <v>P0191</v>
      </c>
      <c r="B2292" s="10" t="str">
        <f>Revenue!B2293</f>
        <v>Dec</v>
      </c>
      <c r="C2292" s="11" t="str">
        <f t="shared" si="105"/>
        <v>P0191|Dec</v>
      </c>
      <c r="D2292" s="12">
        <f>Revenue!J2293</f>
        <v>3837.9195</v>
      </c>
      <c r="E2292" s="13">
        <f>_xlfn.XLOOKUP($C2292,ExpensesTbl[Key],ExpensesTbl[Total Operating Expenses])</f>
        <v>956.66000000000031</v>
      </c>
      <c r="F2292" s="13">
        <f t="shared" si="106"/>
        <v>2881.2594999999997</v>
      </c>
      <c r="G2292" s="11" t="str">
        <f>_xlfn.XLOOKUP($A2292,PropertiesTbl[Property ID],PropertiesTbl[Property Name])</f>
        <v>Trailside Nest</v>
      </c>
    </row>
    <row r="2293" spans="1:7" x14ac:dyDescent="0.25">
      <c r="A2293" s="10" t="str">
        <f>Revenue!A2294</f>
        <v>P0191</v>
      </c>
      <c r="B2293" s="10" t="str">
        <f>Revenue!B2294</f>
        <v>Jan</v>
      </c>
      <c r="C2293" s="11" t="str">
        <f t="shared" si="105"/>
        <v>P0191|Jan</v>
      </c>
      <c r="D2293" s="12">
        <f>Revenue!J2294</f>
        <v>3521.8934999999997</v>
      </c>
      <c r="E2293" s="13">
        <f>_xlfn.XLOOKUP($C2293,ExpensesTbl[Key],ExpensesTbl[Total Operating Expenses])</f>
        <v>986.40999999999974</v>
      </c>
      <c r="F2293" s="13">
        <f t="shared" si="106"/>
        <v>2535.4834999999998</v>
      </c>
      <c r="G2293" s="11" t="str">
        <f>_xlfn.XLOOKUP($A2293,PropertiesTbl[Property ID],PropertiesTbl[Property Name])</f>
        <v>Trailside Nest</v>
      </c>
    </row>
    <row r="2294" spans="1:7" x14ac:dyDescent="0.25">
      <c r="A2294" s="10" t="str">
        <f>Revenue!A2295</f>
        <v>P0191</v>
      </c>
      <c r="B2294" s="10" t="str">
        <f>Revenue!B2295</f>
        <v>Feb</v>
      </c>
      <c r="C2294" s="11" t="str">
        <f t="shared" si="105"/>
        <v>P0191|Feb</v>
      </c>
      <c r="D2294" s="12">
        <f>Revenue!J2295</f>
        <v>3078.7476999999999</v>
      </c>
      <c r="E2294" s="13">
        <f>_xlfn.XLOOKUP($C2294,ExpensesTbl[Key],ExpensesTbl[Total Operating Expenses])</f>
        <v>875.73000000000059</v>
      </c>
      <c r="F2294" s="13">
        <f t="shared" si="106"/>
        <v>2203.0176999999994</v>
      </c>
      <c r="G2294" s="11" t="str">
        <f>_xlfn.XLOOKUP($A2294,PropertiesTbl[Property ID],PropertiesTbl[Property Name])</f>
        <v>Trailside Nest</v>
      </c>
    </row>
    <row r="2295" spans="1:7" x14ac:dyDescent="0.25">
      <c r="A2295" s="10" t="str">
        <f>Revenue!A2296</f>
        <v>P0191</v>
      </c>
      <c r="B2295" s="10" t="str">
        <f>Revenue!B2296</f>
        <v>Mar</v>
      </c>
      <c r="C2295" s="11" t="str">
        <f t="shared" si="105"/>
        <v>P0191|Mar</v>
      </c>
      <c r="D2295" s="12">
        <f>Revenue!J2296</f>
        <v>2158.6044000000002</v>
      </c>
      <c r="E2295" s="13">
        <f>_xlfn.XLOOKUP($C2295,ExpensesTbl[Key],ExpensesTbl[Total Operating Expenses])</f>
        <v>777.88000000000022</v>
      </c>
      <c r="F2295" s="13">
        <f t="shared" si="106"/>
        <v>1380.7244000000001</v>
      </c>
      <c r="G2295" s="11" t="str">
        <f>_xlfn.XLOOKUP($A2295,PropertiesTbl[Property ID],PropertiesTbl[Property Name])</f>
        <v>Trailside Nest</v>
      </c>
    </row>
    <row r="2296" spans="1:7" x14ac:dyDescent="0.25">
      <c r="A2296" s="10" t="str">
        <f>Revenue!A2297</f>
        <v>P0192</v>
      </c>
      <c r="B2296" s="10" t="str">
        <f>Revenue!B2297</f>
        <v>Apr</v>
      </c>
      <c r="C2296" s="11" t="str">
        <f t="shared" si="105"/>
        <v>P0192|Apr</v>
      </c>
      <c r="D2296" s="12">
        <f>Revenue!J2297</f>
        <v>717.67650000000003</v>
      </c>
      <c r="E2296" s="13">
        <f>_xlfn.XLOOKUP($C2296,ExpensesTbl[Key],ExpensesTbl[Total Operating Expenses])</f>
        <v>520.79999999999995</v>
      </c>
      <c r="F2296" s="13">
        <f t="shared" si="106"/>
        <v>196.87650000000008</v>
      </c>
      <c r="G2296" s="11" t="str">
        <f>_xlfn.XLOOKUP($A2296,PropertiesTbl[Property ID],PropertiesTbl[Property Name])</f>
        <v>Meadow Hollow</v>
      </c>
    </row>
    <row r="2297" spans="1:7" x14ac:dyDescent="0.25">
      <c r="A2297" s="10" t="str">
        <f>Revenue!A2298</f>
        <v>P0192</v>
      </c>
      <c r="B2297" s="10" t="str">
        <f>Revenue!B2298</f>
        <v>May</v>
      </c>
      <c r="C2297" s="11" t="str">
        <f t="shared" si="105"/>
        <v>P0192|May</v>
      </c>
      <c r="D2297" s="12">
        <f>Revenue!J2298</f>
        <v>853.5444</v>
      </c>
      <c r="E2297" s="13">
        <f>_xlfn.XLOOKUP($C2297,ExpensesTbl[Key],ExpensesTbl[Total Operating Expenses])</f>
        <v>734.98000000000047</v>
      </c>
      <c r="F2297" s="13">
        <f t="shared" si="106"/>
        <v>118.56439999999952</v>
      </c>
      <c r="G2297" s="11" t="str">
        <f>_xlfn.XLOOKUP($A2297,PropertiesTbl[Property ID],PropertiesTbl[Property Name])</f>
        <v>Meadow Hollow</v>
      </c>
    </row>
    <row r="2298" spans="1:7" x14ac:dyDescent="0.25">
      <c r="A2298" s="10" t="str">
        <f>Revenue!A2299</f>
        <v>P0192</v>
      </c>
      <c r="B2298" s="10" t="str">
        <f>Revenue!B2299</f>
        <v>Jun</v>
      </c>
      <c r="C2298" s="11" t="str">
        <f t="shared" si="105"/>
        <v>P0192|Jun</v>
      </c>
      <c r="D2298" s="12">
        <f>Revenue!J2299</f>
        <v>885.03060000000005</v>
      </c>
      <c r="E2298" s="13">
        <f>_xlfn.XLOOKUP($C2298,ExpensesTbl[Key],ExpensesTbl[Total Operating Expenses])</f>
        <v>810.2199999999998</v>
      </c>
      <c r="F2298" s="13">
        <f t="shared" si="106"/>
        <v>74.81060000000025</v>
      </c>
      <c r="G2298" s="11" t="str">
        <f>_xlfn.XLOOKUP($A2298,PropertiesTbl[Property ID],PropertiesTbl[Property Name])</f>
        <v>Meadow Hollow</v>
      </c>
    </row>
    <row r="2299" spans="1:7" x14ac:dyDescent="0.25">
      <c r="A2299" s="10" t="str">
        <f>Revenue!A2300</f>
        <v>P0192</v>
      </c>
      <c r="B2299" s="10" t="str">
        <f>Revenue!B2300</f>
        <v>Jul</v>
      </c>
      <c r="C2299" s="11" t="str">
        <f t="shared" si="105"/>
        <v>P0192|Jul</v>
      </c>
      <c r="D2299" s="12">
        <f>Revenue!J2300</f>
        <v>1333.6944000000001</v>
      </c>
      <c r="E2299" s="13">
        <f>_xlfn.XLOOKUP($C2299,ExpensesTbl[Key],ExpensesTbl[Total Operating Expenses])</f>
        <v>1353.9799999999996</v>
      </c>
      <c r="F2299" s="13">
        <f t="shared" si="106"/>
        <v>-20.285599999999476</v>
      </c>
      <c r="G2299" s="11" t="str">
        <f>_xlfn.XLOOKUP($A2299,PropertiesTbl[Property ID],PropertiesTbl[Property Name])</f>
        <v>Meadow Hollow</v>
      </c>
    </row>
    <row r="2300" spans="1:7" x14ac:dyDescent="0.25">
      <c r="A2300" s="10" t="str">
        <f>Revenue!A2301</f>
        <v>P0192</v>
      </c>
      <c r="B2300" s="10" t="str">
        <f>Revenue!B2301</f>
        <v>Aug</v>
      </c>
      <c r="C2300" s="11" t="str">
        <f t="shared" si="105"/>
        <v>P0192|Aug</v>
      </c>
      <c r="D2300" s="12">
        <f>Revenue!J2301</f>
        <v>1205.4992000000002</v>
      </c>
      <c r="E2300" s="13">
        <f>_xlfn.XLOOKUP($C2300,ExpensesTbl[Key],ExpensesTbl[Total Operating Expenses])</f>
        <v>1286.8300000000004</v>
      </c>
      <c r="F2300" s="13">
        <f t="shared" si="106"/>
        <v>-81.330800000000181</v>
      </c>
      <c r="G2300" s="11" t="str">
        <f>_xlfn.XLOOKUP($A2300,PropertiesTbl[Property ID],PropertiesTbl[Property Name])</f>
        <v>Meadow Hollow</v>
      </c>
    </row>
    <row r="2301" spans="1:7" x14ac:dyDescent="0.25">
      <c r="A2301" s="10" t="str">
        <f>Revenue!A2302</f>
        <v>P0192</v>
      </c>
      <c r="B2301" s="10" t="str">
        <f>Revenue!B2302</f>
        <v>Sep</v>
      </c>
      <c r="C2301" s="11" t="str">
        <f t="shared" si="105"/>
        <v>P0192|Sep</v>
      </c>
      <c r="D2301" s="12">
        <f>Revenue!J2302</f>
        <v>910.755</v>
      </c>
      <c r="E2301" s="13">
        <f>_xlfn.XLOOKUP($C2301,ExpensesTbl[Key],ExpensesTbl[Total Operating Expenses])</f>
        <v>645.25999999999988</v>
      </c>
      <c r="F2301" s="13">
        <f t="shared" si="106"/>
        <v>265.49500000000012</v>
      </c>
      <c r="G2301" s="11" t="str">
        <f>_xlfn.XLOOKUP($A2301,PropertiesTbl[Property ID],PropertiesTbl[Property Name])</f>
        <v>Meadow Hollow</v>
      </c>
    </row>
    <row r="2302" spans="1:7" x14ac:dyDescent="0.25">
      <c r="A2302" s="10" t="str">
        <f>Revenue!A2303</f>
        <v>P0192</v>
      </c>
      <c r="B2302" s="10" t="str">
        <f>Revenue!B2303</f>
        <v>Oct</v>
      </c>
      <c r="C2302" s="11" t="str">
        <f t="shared" si="105"/>
        <v>P0192|Oct</v>
      </c>
      <c r="D2302" s="12">
        <f>Revenue!J2303</f>
        <v>806.3442</v>
      </c>
      <c r="E2302" s="13">
        <f>_xlfn.XLOOKUP($C2302,ExpensesTbl[Key],ExpensesTbl[Total Operating Expenses])</f>
        <v>787.98000000000013</v>
      </c>
      <c r="F2302" s="13">
        <f t="shared" si="106"/>
        <v>18.364199999999869</v>
      </c>
      <c r="G2302" s="11" t="str">
        <f>_xlfn.XLOOKUP($A2302,PropertiesTbl[Property ID],PropertiesTbl[Property Name])</f>
        <v>Meadow Hollow</v>
      </c>
    </row>
    <row r="2303" spans="1:7" x14ac:dyDescent="0.25">
      <c r="A2303" s="10" t="str">
        <f>Revenue!A2304</f>
        <v>P0192</v>
      </c>
      <c r="B2303" s="10" t="str">
        <f>Revenue!B2304</f>
        <v>Nov</v>
      </c>
      <c r="C2303" s="11" t="str">
        <f t="shared" si="105"/>
        <v>P0192|Nov</v>
      </c>
      <c r="D2303" s="12">
        <f>Revenue!J2304</f>
        <v>910.755</v>
      </c>
      <c r="E2303" s="13">
        <f>_xlfn.XLOOKUP($C2303,ExpensesTbl[Key],ExpensesTbl[Total Operating Expenses])</f>
        <v>571.93000000000006</v>
      </c>
      <c r="F2303" s="13">
        <f t="shared" si="106"/>
        <v>338.82499999999993</v>
      </c>
      <c r="G2303" s="11" t="str">
        <f>_xlfn.XLOOKUP($A2303,PropertiesTbl[Property ID],PropertiesTbl[Property Name])</f>
        <v>Meadow Hollow</v>
      </c>
    </row>
    <row r="2304" spans="1:7" x14ac:dyDescent="0.25">
      <c r="A2304" s="10" t="str">
        <f>Revenue!A2305</f>
        <v>P0192</v>
      </c>
      <c r="B2304" s="10" t="str">
        <f>Revenue!B2305</f>
        <v>Dec</v>
      </c>
      <c r="C2304" s="11" t="str">
        <f t="shared" si="105"/>
        <v>P0192|Dec</v>
      </c>
      <c r="D2304" s="12">
        <f>Revenue!J2305</f>
        <v>3290.0913</v>
      </c>
      <c r="E2304" s="13">
        <f>_xlfn.XLOOKUP($C2304,ExpensesTbl[Key],ExpensesTbl[Total Operating Expenses])</f>
        <v>1102.8900000000001</v>
      </c>
      <c r="F2304" s="13">
        <f t="shared" si="106"/>
        <v>2187.2012999999997</v>
      </c>
      <c r="G2304" s="11" t="str">
        <f>_xlfn.XLOOKUP($A2304,PropertiesTbl[Property ID],PropertiesTbl[Property Name])</f>
        <v>Meadow Hollow</v>
      </c>
    </row>
    <row r="2305" spans="1:7" x14ac:dyDescent="0.25">
      <c r="A2305" s="10" t="str">
        <f>Revenue!A2306</f>
        <v>P0192</v>
      </c>
      <c r="B2305" s="10" t="str">
        <f>Revenue!B2306</f>
        <v>Jan</v>
      </c>
      <c r="C2305" s="11" t="str">
        <f t="shared" si="105"/>
        <v>P0192|Jan</v>
      </c>
      <c r="D2305" s="12">
        <f>Revenue!J2306</f>
        <v>2528.3199</v>
      </c>
      <c r="E2305" s="13">
        <f>_xlfn.XLOOKUP($C2305,ExpensesTbl[Key],ExpensesTbl[Total Operating Expenses])</f>
        <v>805.19000000000017</v>
      </c>
      <c r="F2305" s="13">
        <f t="shared" si="106"/>
        <v>1723.1298999999999</v>
      </c>
      <c r="G2305" s="11" t="str">
        <f>_xlfn.XLOOKUP($A2305,PropertiesTbl[Property ID],PropertiesTbl[Property Name])</f>
        <v>Meadow Hollow</v>
      </c>
    </row>
    <row r="2306" spans="1:7" x14ac:dyDescent="0.25">
      <c r="A2306" s="10" t="str">
        <f>Revenue!A2307</f>
        <v>P0192</v>
      </c>
      <c r="B2306" s="10" t="str">
        <f>Revenue!B2307</f>
        <v>Feb</v>
      </c>
      <c r="C2306" s="11" t="str">
        <f t="shared" si="105"/>
        <v>P0192|Feb</v>
      </c>
      <c r="D2306" s="12">
        <f>Revenue!J2307</f>
        <v>2126.5749999999998</v>
      </c>
      <c r="E2306" s="13">
        <f>_xlfn.XLOOKUP($C2306,ExpensesTbl[Key],ExpensesTbl[Total Operating Expenses])</f>
        <v>788.67999999999984</v>
      </c>
      <c r="F2306" s="13">
        <f t="shared" si="106"/>
        <v>1337.895</v>
      </c>
      <c r="G2306" s="11" t="str">
        <f>_xlfn.XLOOKUP($A2306,PropertiesTbl[Property ID],PropertiesTbl[Property Name])</f>
        <v>Meadow Hollow</v>
      </c>
    </row>
    <row r="2307" spans="1:7" x14ac:dyDescent="0.25">
      <c r="A2307" s="10" t="str">
        <f>Revenue!A2308</f>
        <v>P0192</v>
      </c>
      <c r="B2307" s="10" t="str">
        <f>Revenue!B2308</f>
        <v>Mar</v>
      </c>
      <c r="C2307" s="11" t="str">
        <f t="shared" si="105"/>
        <v>P0192|Mar</v>
      </c>
      <c r="D2307" s="12">
        <f>Revenue!J2308</f>
        <v>2006.9739999999999</v>
      </c>
      <c r="E2307" s="13">
        <f>_xlfn.XLOOKUP($C2307,ExpensesTbl[Key],ExpensesTbl[Total Operating Expenses])</f>
        <v>771.52000000000044</v>
      </c>
      <c r="F2307" s="13">
        <f t="shared" si="106"/>
        <v>1235.4539999999995</v>
      </c>
      <c r="G2307" s="11" t="str">
        <f>_xlfn.XLOOKUP($A2307,PropertiesTbl[Property ID],PropertiesTbl[Property Name])</f>
        <v>Meadow Hollow</v>
      </c>
    </row>
    <row r="2308" spans="1:7" x14ac:dyDescent="0.25">
      <c r="A2308" s="10" t="str">
        <f>Revenue!A2309</f>
        <v>P0193</v>
      </c>
      <c r="B2308" s="10" t="str">
        <f>Revenue!B2309</f>
        <v>Apr</v>
      </c>
      <c r="C2308" s="11" t="str">
        <f t="shared" si="105"/>
        <v>P0193|Apr</v>
      </c>
      <c r="D2308" s="12">
        <f>Revenue!J2309</f>
        <v>840.28449999999998</v>
      </c>
      <c r="E2308" s="13">
        <f>_xlfn.XLOOKUP($C2308,ExpensesTbl[Key],ExpensesTbl[Total Operating Expenses])</f>
        <v>764.44</v>
      </c>
      <c r="F2308" s="13">
        <f t="shared" si="106"/>
        <v>75.844499999999925</v>
      </c>
      <c r="G2308" s="11" t="str">
        <f>_xlfn.XLOOKUP($A2308,PropertiesTbl[Property ID],PropertiesTbl[Property Name])</f>
        <v>Summit Nest</v>
      </c>
    </row>
    <row r="2309" spans="1:7" x14ac:dyDescent="0.25">
      <c r="A2309" s="10" t="str">
        <f>Revenue!A2310</f>
        <v>P0193</v>
      </c>
      <c r="B2309" s="10" t="str">
        <f>Revenue!B2310</f>
        <v>May</v>
      </c>
      <c r="C2309" s="11" t="str">
        <f t="shared" ref="C2309:C2372" si="107">A2309&amp;"|"&amp;B2309</f>
        <v>P0193|May</v>
      </c>
      <c r="D2309" s="12">
        <f>Revenue!J2310</f>
        <v>980.94420000000002</v>
      </c>
      <c r="E2309" s="13">
        <f>_xlfn.XLOOKUP($C2309,ExpensesTbl[Key],ExpensesTbl[Total Operating Expenses])</f>
        <v>743.91000000000008</v>
      </c>
      <c r="F2309" s="13">
        <f t="shared" ref="F2309:F2372" si="108">D2309-E2309</f>
        <v>237.03419999999994</v>
      </c>
      <c r="G2309" s="11" t="str">
        <f>_xlfn.XLOOKUP($A2309,PropertiesTbl[Property ID],PropertiesTbl[Property Name])</f>
        <v>Summit Nest</v>
      </c>
    </row>
    <row r="2310" spans="1:7" x14ac:dyDescent="0.25">
      <c r="A2310" s="10" t="str">
        <f>Revenue!A2311</f>
        <v>P0193</v>
      </c>
      <c r="B2310" s="10" t="str">
        <f>Revenue!B2311</f>
        <v>Jun</v>
      </c>
      <c r="C2310" s="11" t="str">
        <f t="shared" si="107"/>
        <v>P0193|Jun</v>
      </c>
      <c r="D2310" s="12">
        <f>Revenue!J2311</f>
        <v>1230.8647000000001</v>
      </c>
      <c r="E2310" s="13">
        <f>_xlfn.XLOOKUP($C2310,ExpensesTbl[Key],ExpensesTbl[Total Operating Expenses])</f>
        <v>810.45</v>
      </c>
      <c r="F2310" s="13">
        <f t="shared" si="108"/>
        <v>420.41470000000004</v>
      </c>
      <c r="G2310" s="11" t="str">
        <f>_xlfn.XLOOKUP($A2310,PropertiesTbl[Property ID],PropertiesTbl[Property Name])</f>
        <v>Summit Nest</v>
      </c>
    </row>
    <row r="2311" spans="1:7" x14ac:dyDescent="0.25">
      <c r="A2311" s="10" t="str">
        <f>Revenue!A2312</f>
        <v>P0193</v>
      </c>
      <c r="B2311" s="10" t="str">
        <f>Revenue!B2312</f>
        <v>Jul</v>
      </c>
      <c r="C2311" s="11" t="str">
        <f t="shared" si="107"/>
        <v>P0193|Jul</v>
      </c>
      <c r="D2311" s="12">
        <f>Revenue!J2312</f>
        <v>1489.1271999999999</v>
      </c>
      <c r="E2311" s="13">
        <f>_xlfn.XLOOKUP($C2311,ExpensesTbl[Key],ExpensesTbl[Total Operating Expenses])</f>
        <v>1362.5100000000002</v>
      </c>
      <c r="F2311" s="13">
        <f t="shared" si="108"/>
        <v>126.61719999999968</v>
      </c>
      <c r="G2311" s="11" t="str">
        <f>_xlfn.XLOOKUP($A2311,PropertiesTbl[Property ID],PropertiesTbl[Property Name])</f>
        <v>Summit Nest</v>
      </c>
    </row>
    <row r="2312" spans="1:7" x14ac:dyDescent="0.25">
      <c r="A2312" s="10" t="str">
        <f>Revenue!A2313</f>
        <v>P0193</v>
      </c>
      <c r="B2312" s="10" t="str">
        <f>Revenue!B2313</f>
        <v>Aug</v>
      </c>
      <c r="C2312" s="11" t="str">
        <f t="shared" si="107"/>
        <v>P0193|Aug</v>
      </c>
      <c r="D2312" s="12">
        <f>Revenue!J2313</f>
        <v>1440.1131</v>
      </c>
      <c r="E2312" s="13">
        <f>_xlfn.XLOOKUP($C2312,ExpensesTbl[Key],ExpensesTbl[Total Operating Expenses])</f>
        <v>1299.2299999999996</v>
      </c>
      <c r="F2312" s="13">
        <f t="shared" si="108"/>
        <v>140.88310000000047</v>
      </c>
      <c r="G2312" s="11" t="str">
        <f>_xlfn.XLOOKUP($A2312,PropertiesTbl[Property ID],PropertiesTbl[Property Name])</f>
        <v>Summit Nest</v>
      </c>
    </row>
    <row r="2313" spans="1:7" x14ac:dyDescent="0.25">
      <c r="A2313" s="10" t="str">
        <f>Revenue!A2314</f>
        <v>P0193</v>
      </c>
      <c r="B2313" s="10" t="str">
        <f>Revenue!B2314</f>
        <v>Sep</v>
      </c>
      <c r="C2313" s="11" t="str">
        <f t="shared" si="107"/>
        <v>P0193|Sep</v>
      </c>
      <c r="D2313" s="12">
        <f>Revenue!J2314</f>
        <v>1038.1548</v>
      </c>
      <c r="E2313" s="13">
        <f>_xlfn.XLOOKUP($C2313,ExpensesTbl[Key],ExpensesTbl[Total Operating Expenses])</f>
        <v>663.30000000000041</v>
      </c>
      <c r="F2313" s="13">
        <f t="shared" si="108"/>
        <v>374.85479999999961</v>
      </c>
      <c r="G2313" s="11" t="str">
        <f>_xlfn.XLOOKUP($A2313,PropertiesTbl[Property ID],PropertiesTbl[Property Name])</f>
        <v>Summit Nest</v>
      </c>
    </row>
    <row r="2314" spans="1:7" x14ac:dyDescent="0.25">
      <c r="A2314" s="10" t="str">
        <f>Revenue!A2315</f>
        <v>P0193</v>
      </c>
      <c r="B2314" s="10" t="str">
        <f>Revenue!B2315</f>
        <v>Oct</v>
      </c>
      <c r="C2314" s="11" t="str">
        <f t="shared" si="107"/>
        <v>P0193|Oct</v>
      </c>
      <c r="D2314" s="12">
        <f>Revenue!J2315</f>
        <v>984.6690000000001</v>
      </c>
      <c r="E2314" s="13">
        <f>_xlfn.XLOOKUP($C2314,ExpensesTbl[Key],ExpensesTbl[Total Operating Expenses])</f>
        <v>850.97</v>
      </c>
      <c r="F2314" s="13">
        <f t="shared" si="108"/>
        <v>133.69900000000007</v>
      </c>
      <c r="G2314" s="11" t="str">
        <f>_xlfn.XLOOKUP($A2314,PropertiesTbl[Property ID],PropertiesTbl[Property Name])</f>
        <v>Summit Nest</v>
      </c>
    </row>
    <row r="2315" spans="1:7" x14ac:dyDescent="0.25">
      <c r="A2315" s="10" t="str">
        <f>Revenue!A2316</f>
        <v>P0193</v>
      </c>
      <c r="B2315" s="10" t="str">
        <f>Revenue!B2316</f>
        <v>Nov</v>
      </c>
      <c r="C2315" s="11" t="str">
        <f t="shared" si="107"/>
        <v>P0193|Nov</v>
      </c>
      <c r="D2315" s="12">
        <f>Revenue!J2316</f>
        <v>1069.2335999999998</v>
      </c>
      <c r="E2315" s="13">
        <f>_xlfn.XLOOKUP($C2315,ExpensesTbl[Key],ExpensesTbl[Total Operating Expenses])</f>
        <v>564.06000000000085</v>
      </c>
      <c r="F2315" s="13">
        <f t="shared" si="108"/>
        <v>505.17359999999894</v>
      </c>
      <c r="G2315" s="11" t="str">
        <f>_xlfn.XLOOKUP($A2315,PropertiesTbl[Property ID],PropertiesTbl[Property Name])</f>
        <v>Summit Nest</v>
      </c>
    </row>
    <row r="2316" spans="1:7" x14ac:dyDescent="0.25">
      <c r="A2316" s="10" t="str">
        <f>Revenue!A2317</f>
        <v>P0193</v>
      </c>
      <c r="B2316" s="10" t="str">
        <f>Revenue!B2317</f>
        <v>Dec</v>
      </c>
      <c r="C2316" s="11" t="str">
        <f t="shared" si="107"/>
        <v>P0193|Dec</v>
      </c>
      <c r="D2316" s="12">
        <f>Revenue!J2317</f>
        <v>3321.4210000000003</v>
      </c>
      <c r="E2316" s="13">
        <f>_xlfn.XLOOKUP($C2316,ExpensesTbl[Key],ExpensesTbl[Total Operating Expenses])</f>
        <v>791.94999999999993</v>
      </c>
      <c r="F2316" s="13">
        <f t="shared" si="108"/>
        <v>2529.4710000000005</v>
      </c>
      <c r="G2316" s="11" t="str">
        <f>_xlfn.XLOOKUP($A2316,PropertiesTbl[Property ID],PropertiesTbl[Property Name])</f>
        <v>Summit Nest</v>
      </c>
    </row>
    <row r="2317" spans="1:7" x14ac:dyDescent="0.25">
      <c r="A2317" s="10" t="str">
        <f>Revenue!A2318</f>
        <v>P0193</v>
      </c>
      <c r="B2317" s="10" t="str">
        <f>Revenue!B2318</f>
        <v>Jan</v>
      </c>
      <c r="C2317" s="11" t="str">
        <f t="shared" si="107"/>
        <v>P0193|Jan</v>
      </c>
      <c r="D2317" s="12">
        <f>Revenue!J2318</f>
        <v>3012.7379000000001</v>
      </c>
      <c r="E2317" s="13">
        <f>_xlfn.XLOOKUP($C2317,ExpensesTbl[Key],ExpensesTbl[Total Operating Expenses])</f>
        <v>794.9899999999999</v>
      </c>
      <c r="F2317" s="13">
        <f t="shared" si="108"/>
        <v>2217.7479000000003</v>
      </c>
      <c r="G2317" s="11" t="str">
        <f>_xlfn.XLOOKUP($A2317,PropertiesTbl[Property ID],PropertiesTbl[Property Name])</f>
        <v>Summit Nest</v>
      </c>
    </row>
    <row r="2318" spans="1:7" x14ac:dyDescent="0.25">
      <c r="A2318" s="10" t="str">
        <f>Revenue!A2319</f>
        <v>P0193</v>
      </c>
      <c r="B2318" s="10" t="str">
        <f>Revenue!B2319</f>
        <v>Feb</v>
      </c>
      <c r="C2318" s="11" t="str">
        <f t="shared" si="107"/>
        <v>P0193|Feb</v>
      </c>
      <c r="D2318" s="12">
        <f>Revenue!J2319</f>
        <v>2707.2558000000004</v>
      </c>
      <c r="E2318" s="13">
        <f>_xlfn.XLOOKUP($C2318,ExpensesTbl[Key],ExpensesTbl[Total Operating Expenses])</f>
        <v>804.99999999999989</v>
      </c>
      <c r="F2318" s="13">
        <f t="shared" si="108"/>
        <v>1902.2558000000004</v>
      </c>
      <c r="G2318" s="11" t="str">
        <f>_xlfn.XLOOKUP($A2318,PropertiesTbl[Property ID],PropertiesTbl[Property Name])</f>
        <v>Summit Nest</v>
      </c>
    </row>
    <row r="2319" spans="1:7" x14ac:dyDescent="0.25">
      <c r="A2319" s="10" t="str">
        <f>Revenue!A2320</f>
        <v>P0193</v>
      </c>
      <c r="B2319" s="10" t="str">
        <f>Revenue!B2320</f>
        <v>Mar</v>
      </c>
      <c r="C2319" s="11" t="str">
        <f t="shared" si="107"/>
        <v>P0193|Mar</v>
      </c>
      <c r="D2319" s="12">
        <f>Revenue!J2320</f>
        <v>1955.5821000000001</v>
      </c>
      <c r="E2319" s="13">
        <f>_xlfn.XLOOKUP($C2319,ExpensesTbl[Key],ExpensesTbl[Total Operating Expenses])</f>
        <v>674.12999999999988</v>
      </c>
      <c r="F2319" s="13">
        <f t="shared" si="108"/>
        <v>1281.4521000000002</v>
      </c>
      <c r="G2319" s="11" t="str">
        <f>_xlfn.XLOOKUP($A2319,PropertiesTbl[Property ID],PropertiesTbl[Property Name])</f>
        <v>Summit Nest</v>
      </c>
    </row>
    <row r="2320" spans="1:7" x14ac:dyDescent="0.25">
      <c r="A2320" s="10" t="str">
        <f>Revenue!A2321</f>
        <v>P0194</v>
      </c>
      <c r="B2320" s="10" t="str">
        <f>Revenue!B2321</f>
        <v>Apr</v>
      </c>
      <c r="C2320" s="11" t="str">
        <f t="shared" si="107"/>
        <v>P0194|Apr</v>
      </c>
      <c r="D2320" s="12">
        <f>Revenue!J2321</f>
        <v>982.2494999999999</v>
      </c>
      <c r="E2320" s="13">
        <f>_xlfn.XLOOKUP($C2320,ExpensesTbl[Key],ExpensesTbl[Total Operating Expenses])</f>
        <v>648.60999999999967</v>
      </c>
      <c r="F2320" s="13">
        <f t="shared" si="108"/>
        <v>333.63950000000023</v>
      </c>
      <c r="G2320" s="11" t="str">
        <f>_xlfn.XLOOKUP($A2320,PropertiesTbl[Property ID],PropertiesTbl[Property Name])</f>
        <v>Summit Overlook</v>
      </c>
    </row>
    <row r="2321" spans="1:7" x14ac:dyDescent="0.25">
      <c r="A2321" s="10" t="str">
        <f>Revenue!A2322</f>
        <v>P0194</v>
      </c>
      <c r="B2321" s="10" t="str">
        <f>Revenue!B2322</f>
        <v>May</v>
      </c>
      <c r="C2321" s="11" t="str">
        <f t="shared" si="107"/>
        <v>P0194|May</v>
      </c>
      <c r="D2321" s="12">
        <f>Revenue!J2322</f>
        <v>1195.7562</v>
      </c>
      <c r="E2321" s="13">
        <f>_xlfn.XLOOKUP($C2321,ExpensesTbl[Key],ExpensesTbl[Total Operating Expenses])</f>
        <v>972.9300000000004</v>
      </c>
      <c r="F2321" s="13">
        <f t="shared" si="108"/>
        <v>222.82619999999963</v>
      </c>
      <c r="G2321" s="11" t="str">
        <f>_xlfn.XLOOKUP($A2321,PropertiesTbl[Property ID],PropertiesTbl[Property Name])</f>
        <v>Summit Overlook</v>
      </c>
    </row>
    <row r="2322" spans="1:7" x14ac:dyDescent="0.25">
      <c r="A2322" s="10" t="str">
        <f>Revenue!A2323</f>
        <v>P0194</v>
      </c>
      <c r="B2322" s="10" t="str">
        <f>Revenue!B2323</f>
        <v>Jun</v>
      </c>
      <c r="C2322" s="11" t="str">
        <f t="shared" si="107"/>
        <v>P0194|Jun</v>
      </c>
      <c r="D2322" s="12">
        <f>Revenue!J2323</f>
        <v>1308.7903000000001</v>
      </c>
      <c r="E2322" s="13">
        <f>_xlfn.XLOOKUP($C2322,ExpensesTbl[Key],ExpensesTbl[Total Operating Expenses])</f>
        <v>1073.7999999999997</v>
      </c>
      <c r="F2322" s="13">
        <f t="shared" si="108"/>
        <v>234.99030000000039</v>
      </c>
      <c r="G2322" s="11" t="str">
        <f>_xlfn.XLOOKUP($A2322,PropertiesTbl[Property ID],PropertiesTbl[Property Name])</f>
        <v>Summit Overlook</v>
      </c>
    </row>
    <row r="2323" spans="1:7" x14ac:dyDescent="0.25">
      <c r="A2323" s="10" t="str">
        <f>Revenue!A2324</f>
        <v>P0194</v>
      </c>
      <c r="B2323" s="10" t="str">
        <f>Revenue!B2324</f>
        <v>Jul</v>
      </c>
      <c r="C2323" s="11" t="str">
        <f t="shared" si="107"/>
        <v>P0194|Jul</v>
      </c>
      <c r="D2323" s="12">
        <f>Revenue!J2324</f>
        <v>2153.5139999999997</v>
      </c>
      <c r="E2323" s="13">
        <f>_xlfn.XLOOKUP($C2323,ExpensesTbl[Key],ExpensesTbl[Total Operating Expenses])</f>
        <v>2022.2400000000002</v>
      </c>
      <c r="F2323" s="13">
        <f t="shared" si="108"/>
        <v>131.27399999999943</v>
      </c>
      <c r="G2323" s="11" t="str">
        <f>_xlfn.XLOOKUP($A2323,PropertiesTbl[Property ID],PropertiesTbl[Property Name])</f>
        <v>Summit Overlook</v>
      </c>
    </row>
    <row r="2324" spans="1:7" x14ac:dyDescent="0.25">
      <c r="A2324" s="10" t="str">
        <f>Revenue!A2325</f>
        <v>P0194</v>
      </c>
      <c r="B2324" s="10" t="str">
        <f>Revenue!B2325</f>
        <v>Aug</v>
      </c>
      <c r="C2324" s="11" t="str">
        <f t="shared" si="107"/>
        <v>P0194|Aug</v>
      </c>
      <c r="D2324" s="12">
        <f>Revenue!J2325</f>
        <v>1846.8687</v>
      </c>
      <c r="E2324" s="13">
        <f>_xlfn.XLOOKUP($C2324,ExpensesTbl[Key],ExpensesTbl[Total Operating Expenses])</f>
        <v>1823.9499999999996</v>
      </c>
      <c r="F2324" s="13">
        <f t="shared" si="108"/>
        <v>22.918700000000399</v>
      </c>
      <c r="G2324" s="11" t="str">
        <f>_xlfn.XLOOKUP($A2324,PropertiesTbl[Property ID],PropertiesTbl[Property Name])</f>
        <v>Summit Overlook</v>
      </c>
    </row>
    <row r="2325" spans="1:7" x14ac:dyDescent="0.25">
      <c r="A2325" s="10" t="str">
        <f>Revenue!A2326</f>
        <v>P0194</v>
      </c>
      <c r="B2325" s="10" t="str">
        <f>Revenue!B2326</f>
        <v>Sep</v>
      </c>
      <c r="C2325" s="11" t="str">
        <f t="shared" si="107"/>
        <v>P0194|Sep</v>
      </c>
      <c r="D2325" s="12">
        <f>Revenue!J2326</f>
        <v>1549.9032</v>
      </c>
      <c r="E2325" s="13">
        <f>_xlfn.XLOOKUP($C2325,ExpensesTbl[Key],ExpensesTbl[Total Operating Expenses])</f>
        <v>823.66999999999939</v>
      </c>
      <c r="F2325" s="13">
        <f t="shared" si="108"/>
        <v>726.23320000000058</v>
      </c>
      <c r="G2325" s="11" t="str">
        <f>_xlfn.XLOOKUP($A2325,PropertiesTbl[Property ID],PropertiesTbl[Property Name])</f>
        <v>Summit Overlook</v>
      </c>
    </row>
    <row r="2326" spans="1:7" x14ac:dyDescent="0.25">
      <c r="A2326" s="10" t="str">
        <f>Revenue!A2327</f>
        <v>P0194</v>
      </c>
      <c r="B2326" s="10" t="str">
        <f>Revenue!B2327</f>
        <v>Oct</v>
      </c>
      <c r="C2326" s="11" t="str">
        <f t="shared" si="107"/>
        <v>P0194|Oct</v>
      </c>
      <c r="D2326" s="12">
        <f>Revenue!J2327</f>
        <v>1172.7672</v>
      </c>
      <c r="E2326" s="13">
        <f>_xlfn.XLOOKUP($C2326,ExpensesTbl[Key],ExpensesTbl[Total Operating Expenses])</f>
        <v>755.73000000000047</v>
      </c>
      <c r="F2326" s="13">
        <f t="shared" si="108"/>
        <v>417.03719999999953</v>
      </c>
      <c r="G2326" s="11" t="str">
        <f>_xlfn.XLOOKUP($A2326,PropertiesTbl[Property ID],PropertiesTbl[Property Name])</f>
        <v>Summit Overlook</v>
      </c>
    </row>
    <row r="2327" spans="1:7" x14ac:dyDescent="0.25">
      <c r="A2327" s="10" t="str">
        <f>Revenue!A2328</f>
        <v>P0194</v>
      </c>
      <c r="B2327" s="10" t="str">
        <f>Revenue!B2328</f>
        <v>Nov</v>
      </c>
      <c r="C2327" s="11" t="str">
        <f t="shared" si="107"/>
        <v>P0194|Nov</v>
      </c>
      <c r="D2327" s="12">
        <f>Revenue!J2328</f>
        <v>1203.2639999999999</v>
      </c>
      <c r="E2327" s="13">
        <f>_xlfn.XLOOKUP($C2327,ExpensesTbl[Key],ExpensesTbl[Total Operating Expenses])</f>
        <v>699</v>
      </c>
      <c r="F2327" s="13">
        <f t="shared" si="108"/>
        <v>504.2639999999999</v>
      </c>
      <c r="G2327" s="11" t="str">
        <f>_xlfn.XLOOKUP($A2327,PropertiesTbl[Property ID],PropertiesTbl[Property Name])</f>
        <v>Summit Overlook</v>
      </c>
    </row>
    <row r="2328" spans="1:7" x14ac:dyDescent="0.25">
      <c r="A2328" s="10" t="str">
        <f>Revenue!A2329</f>
        <v>P0194</v>
      </c>
      <c r="B2328" s="10" t="str">
        <f>Revenue!B2329</f>
        <v>Dec</v>
      </c>
      <c r="C2328" s="11" t="str">
        <f t="shared" si="107"/>
        <v>P0194|Dec</v>
      </c>
      <c r="D2328" s="12">
        <f>Revenue!J2329</f>
        <v>4646.1787999999997</v>
      </c>
      <c r="E2328" s="13">
        <f>_xlfn.XLOOKUP($C2328,ExpensesTbl[Key],ExpensesTbl[Total Operating Expenses])</f>
        <v>1197.0700000000006</v>
      </c>
      <c r="F2328" s="13">
        <f t="shared" si="108"/>
        <v>3449.1087999999991</v>
      </c>
      <c r="G2328" s="11" t="str">
        <f>_xlfn.XLOOKUP($A2328,PropertiesTbl[Property ID],PropertiesTbl[Property Name])</f>
        <v>Summit Overlook</v>
      </c>
    </row>
    <row r="2329" spans="1:7" x14ac:dyDescent="0.25">
      <c r="A2329" s="10" t="str">
        <f>Revenue!A2330</f>
        <v>P0194</v>
      </c>
      <c r="B2329" s="10" t="str">
        <f>Revenue!B2330</f>
        <v>Jan</v>
      </c>
      <c r="C2329" s="11" t="str">
        <f t="shared" si="107"/>
        <v>P0194|Jan</v>
      </c>
      <c r="D2329" s="12">
        <f>Revenue!J2330</f>
        <v>3734.8451999999997</v>
      </c>
      <c r="E2329" s="13">
        <f>_xlfn.XLOOKUP($C2329,ExpensesTbl[Key],ExpensesTbl[Total Operating Expenses])</f>
        <v>1092.3899999999994</v>
      </c>
      <c r="F2329" s="13">
        <f t="shared" si="108"/>
        <v>2642.4552000000003</v>
      </c>
      <c r="G2329" s="11" t="str">
        <f>_xlfn.XLOOKUP($A2329,PropertiesTbl[Property ID],PropertiesTbl[Property Name])</f>
        <v>Summit Overlook</v>
      </c>
    </row>
    <row r="2330" spans="1:7" x14ac:dyDescent="0.25">
      <c r="A2330" s="10" t="str">
        <f>Revenue!A2331</f>
        <v>P0194</v>
      </c>
      <c r="B2330" s="10" t="str">
        <f>Revenue!B2331</f>
        <v>Feb</v>
      </c>
      <c r="C2330" s="11" t="str">
        <f t="shared" si="107"/>
        <v>P0194|Feb</v>
      </c>
      <c r="D2330" s="12">
        <f>Revenue!J2331</f>
        <v>3101.9015999999997</v>
      </c>
      <c r="E2330" s="13">
        <f>_xlfn.XLOOKUP($C2330,ExpensesTbl[Key],ExpensesTbl[Total Operating Expenses])</f>
        <v>980.85999999999979</v>
      </c>
      <c r="F2330" s="13">
        <f t="shared" si="108"/>
        <v>2121.0416</v>
      </c>
      <c r="G2330" s="11" t="str">
        <f>_xlfn.XLOOKUP($A2330,PropertiesTbl[Property ID],PropertiesTbl[Property Name])</f>
        <v>Summit Overlook</v>
      </c>
    </row>
    <row r="2331" spans="1:7" x14ac:dyDescent="0.25">
      <c r="A2331" s="10" t="str">
        <f>Revenue!A2332</f>
        <v>P0194</v>
      </c>
      <c r="B2331" s="10" t="str">
        <f>Revenue!B2332</f>
        <v>Mar</v>
      </c>
      <c r="C2331" s="11" t="str">
        <f t="shared" si="107"/>
        <v>P0194|Mar</v>
      </c>
      <c r="D2331" s="12">
        <f>Revenue!J2332</f>
        <v>2705.6178000000004</v>
      </c>
      <c r="E2331" s="13">
        <f>_xlfn.XLOOKUP($C2331,ExpensesTbl[Key],ExpensesTbl[Total Operating Expenses])</f>
        <v>976.7500000000008</v>
      </c>
      <c r="F2331" s="13">
        <f t="shared" si="108"/>
        <v>1728.8677999999995</v>
      </c>
      <c r="G2331" s="11" t="str">
        <f>_xlfn.XLOOKUP($A2331,PropertiesTbl[Property ID],PropertiesTbl[Property Name])</f>
        <v>Summit Overlook</v>
      </c>
    </row>
    <row r="2332" spans="1:7" x14ac:dyDescent="0.25">
      <c r="A2332" s="10" t="str">
        <f>Revenue!A2333</f>
        <v>P0195</v>
      </c>
      <c r="B2332" s="10" t="str">
        <f>Revenue!B2333</f>
        <v>Apr</v>
      </c>
      <c r="C2332" s="11" t="str">
        <f t="shared" si="107"/>
        <v>P0195|Apr</v>
      </c>
      <c r="D2332" s="12">
        <f>Revenue!J2333</f>
        <v>824.21159999999998</v>
      </c>
      <c r="E2332" s="13">
        <f>_xlfn.XLOOKUP($C2332,ExpensesTbl[Key],ExpensesTbl[Total Operating Expenses])</f>
        <v>531.65000000000009</v>
      </c>
      <c r="F2332" s="13">
        <f t="shared" si="108"/>
        <v>292.56159999999988</v>
      </c>
      <c r="G2332" s="11" t="str">
        <f>_xlfn.XLOOKUP($A2332,PropertiesTbl[Property ID],PropertiesTbl[Property Name])</f>
        <v>Sierra Refuge</v>
      </c>
    </row>
    <row r="2333" spans="1:7" x14ac:dyDescent="0.25">
      <c r="A2333" s="10" t="str">
        <f>Revenue!A2334</f>
        <v>P0195</v>
      </c>
      <c r="B2333" s="10" t="str">
        <f>Revenue!B2334</f>
        <v>May</v>
      </c>
      <c r="C2333" s="11" t="str">
        <f t="shared" si="107"/>
        <v>P0195|May</v>
      </c>
      <c r="D2333" s="12">
        <f>Revenue!J2334</f>
        <v>887.82420000000002</v>
      </c>
      <c r="E2333" s="13">
        <f>_xlfn.XLOOKUP($C2333,ExpensesTbl[Key],ExpensesTbl[Total Operating Expenses])</f>
        <v>755.51000000000045</v>
      </c>
      <c r="F2333" s="13">
        <f t="shared" si="108"/>
        <v>132.31419999999957</v>
      </c>
      <c r="G2333" s="11" t="str">
        <f>_xlfn.XLOOKUP($A2333,PropertiesTbl[Property ID],PropertiesTbl[Property Name])</f>
        <v>Sierra Refuge</v>
      </c>
    </row>
    <row r="2334" spans="1:7" x14ac:dyDescent="0.25">
      <c r="A2334" s="10" t="str">
        <f>Revenue!A2335</f>
        <v>P0195</v>
      </c>
      <c r="B2334" s="10" t="str">
        <f>Revenue!B2335</f>
        <v>Jun</v>
      </c>
      <c r="C2334" s="11" t="str">
        <f t="shared" si="107"/>
        <v>P0195|Jun</v>
      </c>
      <c r="D2334" s="12">
        <f>Revenue!J2335</f>
        <v>1156.9215999999999</v>
      </c>
      <c r="E2334" s="13">
        <f>_xlfn.XLOOKUP($C2334,ExpensesTbl[Key],ExpensesTbl[Total Operating Expenses])</f>
        <v>819.15999999999963</v>
      </c>
      <c r="F2334" s="13">
        <f t="shared" si="108"/>
        <v>337.76160000000027</v>
      </c>
      <c r="G2334" s="11" t="str">
        <f>_xlfn.XLOOKUP($A2334,PropertiesTbl[Property ID],PropertiesTbl[Property Name])</f>
        <v>Sierra Refuge</v>
      </c>
    </row>
    <row r="2335" spans="1:7" x14ac:dyDescent="0.25">
      <c r="A2335" s="10" t="str">
        <f>Revenue!A2336</f>
        <v>P0195</v>
      </c>
      <c r="B2335" s="10" t="str">
        <f>Revenue!B2336</f>
        <v>Jul</v>
      </c>
      <c r="C2335" s="11" t="str">
        <f t="shared" si="107"/>
        <v>P0195|Jul</v>
      </c>
      <c r="D2335" s="12">
        <f>Revenue!J2336</f>
        <v>1802.4773</v>
      </c>
      <c r="E2335" s="13">
        <f>_xlfn.XLOOKUP($C2335,ExpensesTbl[Key],ExpensesTbl[Total Operating Expenses])</f>
        <v>1444.9899999999998</v>
      </c>
      <c r="F2335" s="13">
        <f t="shared" si="108"/>
        <v>357.48730000000023</v>
      </c>
      <c r="G2335" s="11" t="str">
        <f>_xlfn.XLOOKUP($A2335,PropertiesTbl[Property ID],PropertiesTbl[Property Name])</f>
        <v>Sierra Refuge</v>
      </c>
    </row>
    <row r="2336" spans="1:7" x14ac:dyDescent="0.25">
      <c r="A2336" s="10" t="str">
        <f>Revenue!A2337</f>
        <v>P0195</v>
      </c>
      <c r="B2336" s="10" t="str">
        <f>Revenue!B2337</f>
        <v>Aug</v>
      </c>
      <c r="C2336" s="11" t="str">
        <f t="shared" si="107"/>
        <v>P0195|Aug</v>
      </c>
      <c r="D2336" s="12">
        <f>Revenue!J2337</f>
        <v>1450.5890999999999</v>
      </c>
      <c r="E2336" s="13">
        <f>_xlfn.XLOOKUP($C2336,ExpensesTbl[Key],ExpensesTbl[Total Operating Expenses])</f>
        <v>1298.57</v>
      </c>
      <c r="F2336" s="13">
        <f t="shared" si="108"/>
        <v>152.01909999999998</v>
      </c>
      <c r="G2336" s="11" t="str">
        <f>_xlfn.XLOOKUP($A2336,PropertiesTbl[Property ID],PropertiesTbl[Property Name])</f>
        <v>Sierra Refuge</v>
      </c>
    </row>
    <row r="2337" spans="1:7" x14ac:dyDescent="0.25">
      <c r="A2337" s="10" t="str">
        <f>Revenue!A2338</f>
        <v>P0195</v>
      </c>
      <c r="B2337" s="10" t="str">
        <f>Revenue!B2338</f>
        <v>Sep</v>
      </c>
      <c r="C2337" s="11" t="str">
        <f t="shared" si="107"/>
        <v>P0195|Sep</v>
      </c>
      <c r="D2337" s="12">
        <f>Revenue!J2338</f>
        <v>1027.9794999999999</v>
      </c>
      <c r="E2337" s="13">
        <f>_xlfn.XLOOKUP($C2337,ExpensesTbl[Key],ExpensesTbl[Total Operating Expenses])</f>
        <v>659.58999999999969</v>
      </c>
      <c r="F2337" s="13">
        <f t="shared" si="108"/>
        <v>368.38950000000023</v>
      </c>
      <c r="G2337" s="11" t="str">
        <f>_xlfn.XLOOKUP($A2337,PropertiesTbl[Property ID],PropertiesTbl[Property Name])</f>
        <v>Sierra Refuge</v>
      </c>
    </row>
    <row r="2338" spans="1:7" x14ac:dyDescent="0.25">
      <c r="A2338" s="10" t="str">
        <f>Revenue!A2339</f>
        <v>P0195</v>
      </c>
      <c r="B2338" s="10" t="str">
        <f>Revenue!B2339</f>
        <v>Oct</v>
      </c>
      <c r="C2338" s="11" t="str">
        <f t="shared" si="107"/>
        <v>P0195|Oct</v>
      </c>
      <c r="D2338" s="12">
        <f>Revenue!J2339</f>
        <v>958.99310000000003</v>
      </c>
      <c r="E2338" s="13">
        <f>_xlfn.XLOOKUP($C2338,ExpensesTbl[Key],ExpensesTbl[Total Operating Expenses])</f>
        <v>609.24000000000035</v>
      </c>
      <c r="F2338" s="13">
        <f t="shared" si="108"/>
        <v>349.75309999999968</v>
      </c>
      <c r="G2338" s="11" t="str">
        <f>_xlfn.XLOOKUP($A2338,PropertiesTbl[Property ID],PropertiesTbl[Property Name])</f>
        <v>Sierra Refuge</v>
      </c>
    </row>
    <row r="2339" spans="1:7" x14ac:dyDescent="0.25">
      <c r="A2339" s="10" t="str">
        <f>Revenue!A2340</f>
        <v>P0195</v>
      </c>
      <c r="B2339" s="10" t="str">
        <f>Revenue!B2340</f>
        <v>Nov</v>
      </c>
      <c r="C2339" s="11" t="str">
        <f t="shared" si="107"/>
        <v>P0195|Nov</v>
      </c>
      <c r="D2339" s="12">
        <f>Revenue!J2340</f>
        <v>1090.1080000000002</v>
      </c>
      <c r="E2339" s="13">
        <f>_xlfn.XLOOKUP($C2339,ExpensesTbl[Key],ExpensesTbl[Total Operating Expenses])</f>
        <v>570.97999999999968</v>
      </c>
      <c r="F2339" s="13">
        <f t="shared" si="108"/>
        <v>519.1280000000005</v>
      </c>
      <c r="G2339" s="11" t="str">
        <f>_xlfn.XLOOKUP($A2339,PropertiesTbl[Property ID],PropertiesTbl[Property Name])</f>
        <v>Sierra Refuge</v>
      </c>
    </row>
    <row r="2340" spans="1:7" x14ac:dyDescent="0.25">
      <c r="A2340" s="10" t="str">
        <f>Revenue!A2341</f>
        <v>P0195</v>
      </c>
      <c r="B2340" s="10" t="str">
        <f>Revenue!B2341</f>
        <v>Dec</v>
      </c>
      <c r="C2340" s="11" t="str">
        <f t="shared" si="107"/>
        <v>P0195|Dec</v>
      </c>
      <c r="D2340" s="12">
        <f>Revenue!J2341</f>
        <v>3758.7674999999999</v>
      </c>
      <c r="E2340" s="13">
        <f>_xlfn.XLOOKUP($C2340,ExpensesTbl[Key],ExpensesTbl[Total Operating Expenses])</f>
        <v>958.1600000000002</v>
      </c>
      <c r="F2340" s="13">
        <f t="shared" si="108"/>
        <v>2800.6074999999996</v>
      </c>
      <c r="G2340" s="11" t="str">
        <f>_xlfn.XLOOKUP($A2340,PropertiesTbl[Property ID],PropertiesTbl[Property Name])</f>
        <v>Sierra Refuge</v>
      </c>
    </row>
    <row r="2341" spans="1:7" x14ac:dyDescent="0.25">
      <c r="A2341" s="10" t="str">
        <f>Revenue!A2342</f>
        <v>P0195</v>
      </c>
      <c r="B2341" s="10" t="str">
        <f>Revenue!B2342</f>
        <v>Jan</v>
      </c>
      <c r="C2341" s="11" t="str">
        <f t="shared" si="107"/>
        <v>P0195|Jan</v>
      </c>
      <c r="D2341" s="12">
        <f>Revenue!J2342</f>
        <v>3102.2507999999998</v>
      </c>
      <c r="E2341" s="13">
        <f>_xlfn.XLOOKUP($C2341,ExpensesTbl[Key],ExpensesTbl[Total Operating Expenses])</f>
        <v>872.93999999999983</v>
      </c>
      <c r="F2341" s="13">
        <f t="shared" si="108"/>
        <v>2229.3108000000002</v>
      </c>
      <c r="G2341" s="11" t="str">
        <f>_xlfn.XLOOKUP($A2341,PropertiesTbl[Property ID],PropertiesTbl[Property Name])</f>
        <v>Sierra Refuge</v>
      </c>
    </row>
    <row r="2342" spans="1:7" x14ac:dyDescent="0.25">
      <c r="A2342" s="10" t="str">
        <f>Revenue!A2343</f>
        <v>P0195</v>
      </c>
      <c r="B2342" s="10" t="str">
        <f>Revenue!B2343</f>
        <v>Feb</v>
      </c>
      <c r="C2342" s="11" t="str">
        <f t="shared" si="107"/>
        <v>P0195|Feb</v>
      </c>
      <c r="D2342" s="12">
        <f>Revenue!J2343</f>
        <v>2478.5796</v>
      </c>
      <c r="E2342" s="13">
        <f>_xlfn.XLOOKUP($C2342,ExpensesTbl[Key],ExpensesTbl[Total Operating Expenses])</f>
        <v>893.09</v>
      </c>
      <c r="F2342" s="13">
        <f t="shared" si="108"/>
        <v>1585.4895999999999</v>
      </c>
      <c r="G2342" s="11" t="str">
        <f>_xlfn.XLOOKUP($A2342,PropertiesTbl[Property ID],PropertiesTbl[Property Name])</f>
        <v>Sierra Refuge</v>
      </c>
    </row>
    <row r="2343" spans="1:7" x14ac:dyDescent="0.25">
      <c r="A2343" s="10" t="str">
        <f>Revenue!A2344</f>
        <v>P0195</v>
      </c>
      <c r="B2343" s="10" t="str">
        <f>Revenue!B2344</f>
        <v>Mar</v>
      </c>
      <c r="C2343" s="11" t="str">
        <f t="shared" si="107"/>
        <v>P0195|Mar</v>
      </c>
      <c r="D2343" s="12">
        <f>Revenue!J2344</f>
        <v>2015.51</v>
      </c>
      <c r="E2343" s="13">
        <f>_xlfn.XLOOKUP($C2343,ExpensesTbl[Key],ExpensesTbl[Total Operating Expenses])</f>
        <v>770.91999999999985</v>
      </c>
      <c r="F2343" s="13">
        <f t="shared" si="108"/>
        <v>1244.5900000000001</v>
      </c>
      <c r="G2343" s="11" t="str">
        <f>_xlfn.XLOOKUP($A2343,PropertiesTbl[Property ID],PropertiesTbl[Property Name])</f>
        <v>Sierra Refuge</v>
      </c>
    </row>
    <row r="2344" spans="1:7" x14ac:dyDescent="0.25">
      <c r="A2344" s="10" t="str">
        <f>Revenue!A2345</f>
        <v>P0196</v>
      </c>
      <c r="B2344" s="10" t="str">
        <f>Revenue!B2345</f>
        <v>Apr</v>
      </c>
      <c r="C2344" s="11" t="str">
        <f t="shared" si="107"/>
        <v>P0196|Apr</v>
      </c>
      <c r="D2344" s="12">
        <f>Revenue!J2345</f>
        <v>1190.9256</v>
      </c>
      <c r="E2344" s="13">
        <f>_xlfn.XLOOKUP($C2344,ExpensesTbl[Key],ExpensesTbl[Total Operating Expenses])</f>
        <v>634.40999999999974</v>
      </c>
      <c r="F2344" s="13">
        <f t="shared" si="108"/>
        <v>556.51560000000029</v>
      </c>
      <c r="G2344" s="11" t="str">
        <f>_xlfn.XLOOKUP($A2344,PropertiesTbl[Property ID],PropertiesTbl[Property Name])</f>
        <v>Snowline Overlook</v>
      </c>
    </row>
    <row r="2345" spans="1:7" x14ac:dyDescent="0.25">
      <c r="A2345" s="10" t="str">
        <f>Revenue!A2346</f>
        <v>P0196</v>
      </c>
      <c r="B2345" s="10" t="str">
        <f>Revenue!B2346</f>
        <v>May</v>
      </c>
      <c r="C2345" s="11" t="str">
        <f t="shared" si="107"/>
        <v>P0196|May</v>
      </c>
      <c r="D2345" s="12">
        <f>Revenue!J2346</f>
        <v>1392.0065999999999</v>
      </c>
      <c r="E2345" s="13">
        <f>_xlfn.XLOOKUP($C2345,ExpensesTbl[Key],ExpensesTbl[Total Operating Expenses])</f>
        <v>950.96000000000015</v>
      </c>
      <c r="F2345" s="13">
        <f t="shared" si="108"/>
        <v>441.04659999999978</v>
      </c>
      <c r="G2345" s="11" t="str">
        <f>_xlfn.XLOOKUP($A2345,PropertiesTbl[Property ID],PropertiesTbl[Property Name])</f>
        <v>Snowline Overlook</v>
      </c>
    </row>
    <row r="2346" spans="1:7" x14ac:dyDescent="0.25">
      <c r="A2346" s="10" t="str">
        <f>Revenue!A2347</f>
        <v>P0196</v>
      </c>
      <c r="B2346" s="10" t="str">
        <f>Revenue!B2347</f>
        <v>Jun</v>
      </c>
      <c r="C2346" s="11" t="str">
        <f t="shared" si="107"/>
        <v>P0196|Jun</v>
      </c>
      <c r="D2346" s="12">
        <f>Revenue!J2347</f>
        <v>1579.4687999999999</v>
      </c>
      <c r="E2346" s="13">
        <f>_xlfn.XLOOKUP($C2346,ExpensesTbl[Key],ExpensesTbl[Total Operating Expenses])</f>
        <v>1097.7099999999998</v>
      </c>
      <c r="F2346" s="13">
        <f t="shared" si="108"/>
        <v>481.75880000000006</v>
      </c>
      <c r="G2346" s="11" t="str">
        <f>_xlfn.XLOOKUP($A2346,PropertiesTbl[Property ID],PropertiesTbl[Property Name])</f>
        <v>Snowline Overlook</v>
      </c>
    </row>
    <row r="2347" spans="1:7" x14ac:dyDescent="0.25">
      <c r="A2347" s="10" t="str">
        <f>Revenue!A2348</f>
        <v>P0196</v>
      </c>
      <c r="B2347" s="10" t="str">
        <f>Revenue!B2348</f>
        <v>Jul</v>
      </c>
      <c r="C2347" s="11" t="str">
        <f t="shared" si="107"/>
        <v>P0196|Jul</v>
      </c>
      <c r="D2347" s="12">
        <f>Revenue!J2348</f>
        <v>2433.165</v>
      </c>
      <c r="E2347" s="13">
        <f>_xlfn.XLOOKUP($C2347,ExpensesTbl[Key],ExpensesTbl[Total Operating Expenses])</f>
        <v>2033.1200000000001</v>
      </c>
      <c r="F2347" s="13">
        <f t="shared" si="108"/>
        <v>400.04499999999985</v>
      </c>
      <c r="G2347" s="11" t="str">
        <f>_xlfn.XLOOKUP($A2347,PropertiesTbl[Property ID],PropertiesTbl[Property Name])</f>
        <v>Snowline Overlook</v>
      </c>
    </row>
    <row r="2348" spans="1:7" x14ac:dyDescent="0.25">
      <c r="A2348" s="10" t="str">
        <f>Revenue!A2349</f>
        <v>P0196</v>
      </c>
      <c r="B2348" s="10" t="str">
        <f>Revenue!B2349</f>
        <v>Aug</v>
      </c>
      <c r="C2348" s="11" t="str">
        <f t="shared" si="107"/>
        <v>P0196|Aug</v>
      </c>
      <c r="D2348" s="12">
        <f>Revenue!J2349</f>
        <v>2481.471</v>
      </c>
      <c r="E2348" s="13">
        <f>_xlfn.XLOOKUP($C2348,ExpensesTbl[Key],ExpensesTbl[Total Operating Expenses])</f>
        <v>1911.19</v>
      </c>
      <c r="F2348" s="13">
        <f t="shared" si="108"/>
        <v>570.28099999999995</v>
      </c>
      <c r="G2348" s="11" t="str">
        <f>_xlfn.XLOOKUP($A2348,PropertiesTbl[Property ID],PropertiesTbl[Property Name])</f>
        <v>Snowline Overlook</v>
      </c>
    </row>
    <row r="2349" spans="1:7" x14ac:dyDescent="0.25">
      <c r="A2349" s="10" t="str">
        <f>Revenue!A2350</f>
        <v>P0196</v>
      </c>
      <c r="B2349" s="10" t="str">
        <f>Revenue!B2350</f>
        <v>Sep</v>
      </c>
      <c r="C2349" s="11" t="str">
        <f t="shared" si="107"/>
        <v>P0196|Sep</v>
      </c>
      <c r="D2349" s="12">
        <f>Revenue!J2350</f>
        <v>1532.385</v>
      </c>
      <c r="E2349" s="13">
        <f>_xlfn.XLOOKUP($C2349,ExpensesTbl[Key],ExpensesTbl[Total Operating Expenses])</f>
        <v>838.11000000000035</v>
      </c>
      <c r="F2349" s="13">
        <f t="shared" si="108"/>
        <v>694.27499999999964</v>
      </c>
      <c r="G2349" s="11" t="str">
        <f>_xlfn.XLOOKUP($A2349,PropertiesTbl[Property ID],PropertiesTbl[Property Name])</f>
        <v>Snowline Overlook</v>
      </c>
    </row>
    <row r="2350" spans="1:7" x14ac:dyDescent="0.25">
      <c r="A2350" s="10" t="str">
        <f>Revenue!A2351</f>
        <v>P0196</v>
      </c>
      <c r="B2350" s="10" t="str">
        <f>Revenue!B2351</f>
        <v>Oct</v>
      </c>
      <c r="C2350" s="11" t="str">
        <f t="shared" si="107"/>
        <v>P0196|Oct</v>
      </c>
      <c r="D2350" s="12">
        <f>Revenue!J2351</f>
        <v>1458.1024</v>
      </c>
      <c r="E2350" s="13">
        <f>_xlfn.XLOOKUP($C2350,ExpensesTbl[Key],ExpensesTbl[Total Operating Expenses])</f>
        <v>760.16000000000031</v>
      </c>
      <c r="F2350" s="13">
        <f t="shared" si="108"/>
        <v>697.94239999999968</v>
      </c>
      <c r="G2350" s="11" t="str">
        <f>_xlfn.XLOOKUP($A2350,PropertiesTbl[Property ID],PropertiesTbl[Property Name])</f>
        <v>Snowline Overlook</v>
      </c>
    </row>
    <row r="2351" spans="1:7" x14ac:dyDescent="0.25">
      <c r="A2351" s="10" t="str">
        <f>Revenue!A2352</f>
        <v>P0196</v>
      </c>
      <c r="B2351" s="10" t="str">
        <f>Revenue!B2352</f>
        <v>Nov</v>
      </c>
      <c r="C2351" s="11" t="str">
        <f t="shared" si="107"/>
        <v>P0196|Nov</v>
      </c>
      <c r="D2351" s="12">
        <f>Revenue!J2352</f>
        <v>1510.6570000000002</v>
      </c>
      <c r="E2351" s="13">
        <f>_xlfn.XLOOKUP($C2351,ExpensesTbl[Key],ExpensesTbl[Total Operating Expenses])</f>
        <v>917.7</v>
      </c>
      <c r="F2351" s="13">
        <f t="shared" si="108"/>
        <v>592.95700000000011</v>
      </c>
      <c r="G2351" s="11" t="str">
        <f>_xlfn.XLOOKUP($A2351,PropertiesTbl[Property ID],PropertiesTbl[Property Name])</f>
        <v>Snowline Overlook</v>
      </c>
    </row>
    <row r="2352" spans="1:7" x14ac:dyDescent="0.25">
      <c r="A2352" s="10" t="str">
        <f>Revenue!A2353</f>
        <v>P0196</v>
      </c>
      <c r="B2352" s="10" t="str">
        <f>Revenue!B2353</f>
        <v>Dec</v>
      </c>
      <c r="C2352" s="11" t="str">
        <f t="shared" si="107"/>
        <v>P0196|Dec</v>
      </c>
      <c r="D2352" s="12">
        <f>Revenue!J2353</f>
        <v>4693.1469999999999</v>
      </c>
      <c r="E2352" s="13">
        <f>_xlfn.XLOOKUP($C2352,ExpensesTbl[Key],ExpensesTbl[Total Operating Expenses])</f>
        <v>1096.46</v>
      </c>
      <c r="F2352" s="13">
        <f t="shared" si="108"/>
        <v>3596.6869999999999</v>
      </c>
      <c r="G2352" s="11" t="str">
        <f>_xlfn.XLOOKUP($A2352,PropertiesTbl[Property ID],PropertiesTbl[Property Name])</f>
        <v>Snowline Overlook</v>
      </c>
    </row>
    <row r="2353" spans="1:7" x14ac:dyDescent="0.25">
      <c r="A2353" s="10" t="str">
        <f>Revenue!A2354</f>
        <v>P0196</v>
      </c>
      <c r="B2353" s="10" t="str">
        <f>Revenue!B2354</f>
        <v>Jan</v>
      </c>
      <c r="C2353" s="11" t="str">
        <f t="shared" si="107"/>
        <v>P0196|Jan</v>
      </c>
      <c r="D2353" s="12">
        <f>Revenue!J2354</f>
        <v>4973.7090000000007</v>
      </c>
      <c r="E2353" s="13">
        <f>_xlfn.XLOOKUP($C2353,ExpensesTbl[Key],ExpensesTbl[Total Operating Expenses])</f>
        <v>1205.1099999999997</v>
      </c>
      <c r="F2353" s="13">
        <f t="shared" si="108"/>
        <v>3768.5990000000011</v>
      </c>
      <c r="G2353" s="11" t="str">
        <f>_xlfn.XLOOKUP($A2353,PropertiesTbl[Property ID],PropertiesTbl[Property Name])</f>
        <v>Snowline Overlook</v>
      </c>
    </row>
    <row r="2354" spans="1:7" x14ac:dyDescent="0.25">
      <c r="A2354" s="10" t="str">
        <f>Revenue!A2355</f>
        <v>P0196</v>
      </c>
      <c r="B2354" s="10" t="str">
        <f>Revenue!B2355</f>
        <v>Feb</v>
      </c>
      <c r="C2354" s="11" t="str">
        <f t="shared" si="107"/>
        <v>P0196|Feb</v>
      </c>
      <c r="D2354" s="12">
        <f>Revenue!J2355</f>
        <v>3467.029</v>
      </c>
      <c r="E2354" s="13">
        <f>_xlfn.XLOOKUP($C2354,ExpensesTbl[Key],ExpensesTbl[Total Operating Expenses])</f>
        <v>985.02000000000044</v>
      </c>
      <c r="F2354" s="13">
        <f t="shared" si="108"/>
        <v>2482.0089999999996</v>
      </c>
      <c r="G2354" s="11" t="str">
        <f>_xlfn.XLOOKUP($A2354,PropertiesTbl[Property ID],PropertiesTbl[Property Name])</f>
        <v>Snowline Overlook</v>
      </c>
    </row>
    <row r="2355" spans="1:7" x14ac:dyDescent="0.25">
      <c r="A2355" s="10" t="str">
        <f>Revenue!A2356</f>
        <v>P0196</v>
      </c>
      <c r="B2355" s="10" t="str">
        <f>Revenue!B2356</f>
        <v>Mar</v>
      </c>
      <c r="C2355" s="11" t="str">
        <f t="shared" si="107"/>
        <v>P0196|Mar</v>
      </c>
      <c r="D2355" s="12">
        <f>Revenue!J2356</f>
        <v>2938.7573000000002</v>
      </c>
      <c r="E2355" s="13">
        <f>_xlfn.XLOOKUP($C2355,ExpensesTbl[Key],ExpensesTbl[Total Operating Expenses])</f>
        <v>969.45000000000107</v>
      </c>
      <c r="F2355" s="13">
        <f t="shared" si="108"/>
        <v>1969.307299999999</v>
      </c>
      <c r="G2355" s="11" t="str">
        <f>_xlfn.XLOOKUP($A2355,PropertiesTbl[Property ID],PropertiesTbl[Property Name])</f>
        <v>Snowline Overlook</v>
      </c>
    </row>
    <row r="2356" spans="1:7" x14ac:dyDescent="0.25">
      <c r="A2356" s="10" t="str">
        <f>Revenue!A2357</f>
        <v>P0197</v>
      </c>
      <c r="B2356" s="10" t="str">
        <f>Revenue!B2357</f>
        <v>Apr</v>
      </c>
      <c r="C2356" s="11" t="str">
        <f t="shared" si="107"/>
        <v>P0197|Apr</v>
      </c>
      <c r="D2356" s="12">
        <f>Revenue!J2357</f>
        <v>1974.6071999999997</v>
      </c>
      <c r="E2356" s="13">
        <f>_xlfn.XLOOKUP($C2356,ExpensesTbl[Key],ExpensesTbl[Total Operating Expenses])</f>
        <v>935.19999999999959</v>
      </c>
      <c r="F2356" s="13">
        <f t="shared" si="108"/>
        <v>1039.4072000000001</v>
      </c>
      <c r="G2356" s="11" t="str">
        <f>_xlfn.XLOOKUP($A2356,PropertiesTbl[Property ID],PropertiesTbl[Property Name])</f>
        <v>Bearpaw Villa</v>
      </c>
    </row>
    <row r="2357" spans="1:7" x14ac:dyDescent="0.25">
      <c r="A2357" s="10" t="str">
        <f>Revenue!A2358</f>
        <v>P0197</v>
      </c>
      <c r="B2357" s="10" t="str">
        <f>Revenue!B2358</f>
        <v>May</v>
      </c>
      <c r="C2357" s="11" t="str">
        <f t="shared" si="107"/>
        <v>P0197|May</v>
      </c>
      <c r="D2357" s="12">
        <f>Revenue!J2358</f>
        <v>2038.5107999999998</v>
      </c>
      <c r="E2357" s="13">
        <f>_xlfn.XLOOKUP($C2357,ExpensesTbl[Key],ExpensesTbl[Total Operating Expenses])</f>
        <v>1481.0300000000004</v>
      </c>
      <c r="F2357" s="13">
        <f t="shared" si="108"/>
        <v>557.48079999999936</v>
      </c>
      <c r="G2357" s="11" t="str">
        <f>_xlfn.XLOOKUP($A2357,PropertiesTbl[Property ID],PropertiesTbl[Property Name])</f>
        <v>Bearpaw Villa</v>
      </c>
    </row>
    <row r="2358" spans="1:7" x14ac:dyDescent="0.25">
      <c r="A2358" s="10" t="str">
        <f>Revenue!A2359</f>
        <v>P0197</v>
      </c>
      <c r="B2358" s="10" t="str">
        <f>Revenue!B2359</f>
        <v>Jun</v>
      </c>
      <c r="C2358" s="11" t="str">
        <f t="shared" si="107"/>
        <v>P0197|Jun</v>
      </c>
      <c r="D2358" s="12">
        <f>Revenue!J2359</f>
        <v>2455.3392000000003</v>
      </c>
      <c r="E2358" s="13">
        <f>_xlfn.XLOOKUP($C2358,ExpensesTbl[Key],ExpensesTbl[Total Operating Expenses])</f>
        <v>1647.3899999999999</v>
      </c>
      <c r="F2358" s="13">
        <f t="shared" si="108"/>
        <v>807.94920000000047</v>
      </c>
      <c r="G2358" s="11" t="str">
        <f>_xlfn.XLOOKUP($A2358,PropertiesTbl[Property ID],PropertiesTbl[Property Name])</f>
        <v>Bearpaw Villa</v>
      </c>
    </row>
    <row r="2359" spans="1:7" x14ac:dyDescent="0.25">
      <c r="A2359" s="10" t="str">
        <f>Revenue!A2360</f>
        <v>P0197</v>
      </c>
      <c r="B2359" s="10" t="str">
        <f>Revenue!B2360</f>
        <v>Jul</v>
      </c>
      <c r="C2359" s="11" t="str">
        <f t="shared" si="107"/>
        <v>P0197|Jul</v>
      </c>
      <c r="D2359" s="12">
        <f>Revenue!J2360</f>
        <v>3500.8039999999996</v>
      </c>
      <c r="E2359" s="13">
        <f>_xlfn.XLOOKUP($C2359,ExpensesTbl[Key],ExpensesTbl[Total Operating Expenses])</f>
        <v>3221.5200000000004</v>
      </c>
      <c r="F2359" s="13">
        <f t="shared" si="108"/>
        <v>279.2839999999992</v>
      </c>
      <c r="G2359" s="11" t="str">
        <f>_xlfn.XLOOKUP($A2359,PropertiesTbl[Property ID],PropertiesTbl[Property Name])</f>
        <v>Bearpaw Villa</v>
      </c>
    </row>
    <row r="2360" spans="1:7" x14ac:dyDescent="0.25">
      <c r="A2360" s="10" t="str">
        <f>Revenue!A2361</f>
        <v>P0197</v>
      </c>
      <c r="B2360" s="10" t="str">
        <f>Revenue!B2361</f>
        <v>Aug</v>
      </c>
      <c r="C2360" s="11" t="str">
        <f t="shared" si="107"/>
        <v>P0197|Aug</v>
      </c>
      <c r="D2360" s="12">
        <f>Revenue!J2361</f>
        <v>2698.3048000000003</v>
      </c>
      <c r="E2360" s="13">
        <f>_xlfn.XLOOKUP($C2360,ExpensesTbl[Key],ExpensesTbl[Total Operating Expenses])</f>
        <v>2885.3500000000004</v>
      </c>
      <c r="F2360" s="13">
        <f t="shared" si="108"/>
        <v>-187.04520000000002</v>
      </c>
      <c r="G2360" s="11" t="str">
        <f>_xlfn.XLOOKUP($A2360,PropertiesTbl[Property ID],PropertiesTbl[Property Name])</f>
        <v>Bearpaw Villa</v>
      </c>
    </row>
    <row r="2361" spans="1:7" x14ac:dyDescent="0.25">
      <c r="A2361" s="10" t="str">
        <f>Revenue!A2362</f>
        <v>P0197</v>
      </c>
      <c r="B2361" s="10" t="str">
        <f>Revenue!B2362</f>
        <v>Sep</v>
      </c>
      <c r="C2361" s="11" t="str">
        <f t="shared" si="107"/>
        <v>P0197|Sep</v>
      </c>
      <c r="D2361" s="12">
        <f>Revenue!J2362</f>
        <v>1921.6452000000002</v>
      </c>
      <c r="E2361" s="13">
        <f>_xlfn.XLOOKUP($C2361,ExpensesTbl[Key],ExpensesTbl[Total Operating Expenses])</f>
        <v>1507.89</v>
      </c>
      <c r="F2361" s="13">
        <f t="shared" si="108"/>
        <v>413.75520000000006</v>
      </c>
      <c r="G2361" s="11" t="str">
        <f>_xlfn.XLOOKUP($A2361,PropertiesTbl[Property ID],PropertiesTbl[Property Name])</f>
        <v>Bearpaw Villa</v>
      </c>
    </row>
    <row r="2362" spans="1:7" x14ac:dyDescent="0.25">
      <c r="A2362" s="10" t="str">
        <f>Revenue!A2363</f>
        <v>P0197</v>
      </c>
      <c r="B2362" s="10" t="str">
        <f>Revenue!B2363</f>
        <v>Oct</v>
      </c>
      <c r="C2362" s="11" t="str">
        <f t="shared" si="107"/>
        <v>P0197|Oct</v>
      </c>
      <c r="D2362" s="12">
        <f>Revenue!J2363</f>
        <v>1996.1994</v>
      </c>
      <c r="E2362" s="13">
        <f>_xlfn.XLOOKUP($C2362,ExpensesTbl[Key],ExpensesTbl[Total Operating Expenses])</f>
        <v>1129.2000000000003</v>
      </c>
      <c r="F2362" s="13">
        <f t="shared" si="108"/>
        <v>866.9993999999997</v>
      </c>
      <c r="G2362" s="11" t="str">
        <f>_xlfn.XLOOKUP($A2362,PropertiesTbl[Property ID],PropertiesTbl[Property Name])</f>
        <v>Bearpaw Villa</v>
      </c>
    </row>
    <row r="2363" spans="1:7" x14ac:dyDescent="0.25">
      <c r="A2363" s="10" t="str">
        <f>Revenue!A2364</f>
        <v>P0197</v>
      </c>
      <c r="B2363" s="10" t="str">
        <f>Revenue!B2364</f>
        <v>Nov</v>
      </c>
      <c r="C2363" s="11" t="str">
        <f t="shared" si="107"/>
        <v>P0197|Nov</v>
      </c>
      <c r="D2363" s="12">
        <f>Revenue!J2364</f>
        <v>2373.6542999999997</v>
      </c>
      <c r="E2363" s="13">
        <f>_xlfn.XLOOKUP($C2363,ExpensesTbl[Key],ExpensesTbl[Total Operating Expenses])</f>
        <v>1179.5400000000002</v>
      </c>
      <c r="F2363" s="13">
        <f t="shared" si="108"/>
        <v>1194.1142999999995</v>
      </c>
      <c r="G2363" s="11" t="str">
        <f>_xlfn.XLOOKUP($A2363,PropertiesTbl[Property ID],PropertiesTbl[Property Name])</f>
        <v>Bearpaw Villa</v>
      </c>
    </row>
    <row r="2364" spans="1:7" x14ac:dyDescent="0.25">
      <c r="A2364" s="10" t="str">
        <f>Revenue!A2365</f>
        <v>P0197</v>
      </c>
      <c r="B2364" s="10" t="str">
        <f>Revenue!B2365</f>
        <v>Dec</v>
      </c>
      <c r="C2364" s="11" t="str">
        <f t="shared" si="107"/>
        <v>P0197|Dec</v>
      </c>
      <c r="D2364" s="12">
        <f>Revenue!J2365</f>
        <v>6540.8688999999995</v>
      </c>
      <c r="E2364" s="13">
        <f>_xlfn.XLOOKUP($C2364,ExpensesTbl[Key],ExpensesTbl[Total Operating Expenses])</f>
        <v>1710.0100000000009</v>
      </c>
      <c r="F2364" s="13">
        <f t="shared" si="108"/>
        <v>4830.8588999999984</v>
      </c>
      <c r="G2364" s="11" t="str">
        <f>_xlfn.XLOOKUP($A2364,PropertiesTbl[Property ID],PropertiesTbl[Property Name])</f>
        <v>Bearpaw Villa</v>
      </c>
    </row>
    <row r="2365" spans="1:7" x14ac:dyDescent="0.25">
      <c r="A2365" s="10" t="str">
        <f>Revenue!A2366</f>
        <v>P0197</v>
      </c>
      <c r="B2365" s="10" t="str">
        <f>Revenue!B2366</f>
        <v>Jan</v>
      </c>
      <c r="C2365" s="11" t="str">
        <f t="shared" si="107"/>
        <v>P0197|Jan</v>
      </c>
      <c r="D2365" s="12">
        <f>Revenue!J2366</f>
        <v>6598.3705000000009</v>
      </c>
      <c r="E2365" s="13">
        <f>_xlfn.XLOOKUP($C2365,ExpensesTbl[Key],ExpensesTbl[Total Operating Expenses])</f>
        <v>1566.3800000000026</v>
      </c>
      <c r="F2365" s="13">
        <f t="shared" si="108"/>
        <v>5031.9904999999981</v>
      </c>
      <c r="G2365" s="11" t="str">
        <f>_xlfn.XLOOKUP($A2365,PropertiesTbl[Property ID],PropertiesTbl[Property Name])</f>
        <v>Bearpaw Villa</v>
      </c>
    </row>
    <row r="2366" spans="1:7" x14ac:dyDescent="0.25">
      <c r="A2366" s="10" t="str">
        <f>Revenue!A2367</f>
        <v>P0197</v>
      </c>
      <c r="B2366" s="10" t="str">
        <f>Revenue!B2367</f>
        <v>Feb</v>
      </c>
      <c r="C2366" s="11" t="str">
        <f t="shared" si="107"/>
        <v>P0197|Feb</v>
      </c>
      <c r="D2366" s="12">
        <f>Revenue!J2367</f>
        <v>5168.9602999999997</v>
      </c>
      <c r="E2366" s="13">
        <f>_xlfn.XLOOKUP($C2366,ExpensesTbl[Key],ExpensesTbl[Total Operating Expenses])</f>
        <v>1680.29</v>
      </c>
      <c r="F2366" s="13">
        <f t="shared" si="108"/>
        <v>3488.6702999999998</v>
      </c>
      <c r="G2366" s="11" t="str">
        <f>_xlfn.XLOOKUP($A2366,PropertiesTbl[Property ID],PropertiesTbl[Property Name])</f>
        <v>Bearpaw Villa</v>
      </c>
    </row>
    <row r="2367" spans="1:7" x14ac:dyDescent="0.25">
      <c r="A2367" s="10" t="str">
        <f>Revenue!A2368</f>
        <v>P0197</v>
      </c>
      <c r="B2367" s="10" t="str">
        <f>Revenue!B2368</f>
        <v>Mar</v>
      </c>
      <c r="C2367" s="11" t="str">
        <f t="shared" si="107"/>
        <v>P0197|Mar</v>
      </c>
      <c r="D2367" s="12">
        <f>Revenue!J2368</f>
        <v>4474.9350000000004</v>
      </c>
      <c r="E2367" s="13">
        <f>_xlfn.XLOOKUP($C2367,ExpensesTbl[Key],ExpensesTbl[Total Operating Expenses])</f>
        <v>1385.7299999999996</v>
      </c>
      <c r="F2367" s="13">
        <f t="shared" si="108"/>
        <v>3089.2050000000008</v>
      </c>
      <c r="G2367" s="11" t="str">
        <f>_xlfn.XLOOKUP($A2367,PropertiesTbl[Property ID],PropertiesTbl[Property Name])</f>
        <v>Bearpaw Villa</v>
      </c>
    </row>
    <row r="2368" spans="1:7" x14ac:dyDescent="0.25">
      <c r="A2368" s="10" t="str">
        <f>Revenue!A2369</f>
        <v>P0198</v>
      </c>
      <c r="B2368" s="10" t="str">
        <f>Revenue!B2369</f>
        <v>Apr</v>
      </c>
      <c r="C2368" s="11" t="str">
        <f t="shared" si="107"/>
        <v>P0198|Apr</v>
      </c>
      <c r="D2368" s="12">
        <f>Revenue!J2369</f>
        <v>1113.442</v>
      </c>
      <c r="E2368" s="13">
        <f>_xlfn.XLOOKUP($C2368,ExpensesTbl[Key],ExpensesTbl[Total Operating Expenses])</f>
        <v>628.47000000000037</v>
      </c>
      <c r="F2368" s="13">
        <f t="shared" si="108"/>
        <v>484.97199999999964</v>
      </c>
      <c r="G2368" s="11" t="str">
        <f>_xlfn.XLOOKUP($A2368,PropertiesTbl[Property ID],PropertiesTbl[Property Name])</f>
        <v>Snowline Cabin</v>
      </c>
    </row>
    <row r="2369" spans="1:7" x14ac:dyDescent="0.25">
      <c r="A2369" s="10" t="str">
        <f>Revenue!A2370</f>
        <v>P0198</v>
      </c>
      <c r="B2369" s="10" t="str">
        <f>Revenue!B2370</f>
        <v>May</v>
      </c>
      <c r="C2369" s="11" t="str">
        <f t="shared" si="107"/>
        <v>P0198|May</v>
      </c>
      <c r="D2369" s="12">
        <f>Revenue!J2370</f>
        <v>1158.4014999999999</v>
      </c>
      <c r="E2369" s="13">
        <f>_xlfn.XLOOKUP($C2369,ExpensesTbl[Key],ExpensesTbl[Total Operating Expenses])</f>
        <v>953.43000000000052</v>
      </c>
      <c r="F2369" s="13">
        <f t="shared" si="108"/>
        <v>204.97149999999942</v>
      </c>
      <c r="G2369" s="11" t="str">
        <f>_xlfn.XLOOKUP($A2369,PropertiesTbl[Property ID],PropertiesTbl[Property Name])</f>
        <v>Snowline Cabin</v>
      </c>
    </row>
    <row r="2370" spans="1:7" x14ac:dyDescent="0.25">
      <c r="A2370" s="10" t="str">
        <f>Revenue!A2371</f>
        <v>P0198</v>
      </c>
      <c r="B2370" s="10" t="str">
        <f>Revenue!B2371</f>
        <v>Jun</v>
      </c>
      <c r="C2370" s="11" t="str">
        <f t="shared" si="107"/>
        <v>P0198|Jun</v>
      </c>
      <c r="D2370" s="12">
        <f>Revenue!J2371</f>
        <v>1246.1574000000001</v>
      </c>
      <c r="E2370" s="13">
        <f>_xlfn.XLOOKUP($C2370,ExpensesTbl[Key],ExpensesTbl[Total Operating Expenses])</f>
        <v>1061.1000000000004</v>
      </c>
      <c r="F2370" s="13">
        <f t="shared" si="108"/>
        <v>185.05739999999969</v>
      </c>
      <c r="G2370" s="11" t="str">
        <f>_xlfn.XLOOKUP($A2370,PropertiesTbl[Property ID],PropertiesTbl[Property Name])</f>
        <v>Snowline Cabin</v>
      </c>
    </row>
    <row r="2371" spans="1:7" x14ac:dyDescent="0.25">
      <c r="A2371" s="10" t="str">
        <f>Revenue!A2372</f>
        <v>P0198</v>
      </c>
      <c r="B2371" s="10" t="str">
        <f>Revenue!B2372</f>
        <v>Jul</v>
      </c>
      <c r="C2371" s="11" t="str">
        <f t="shared" si="107"/>
        <v>P0198|Jul</v>
      </c>
      <c r="D2371" s="12">
        <f>Revenue!J2372</f>
        <v>1955.2080000000001</v>
      </c>
      <c r="E2371" s="13">
        <f>_xlfn.XLOOKUP($C2371,ExpensesTbl[Key],ExpensesTbl[Total Operating Expenses])</f>
        <v>1926.35</v>
      </c>
      <c r="F2371" s="13">
        <f t="shared" si="108"/>
        <v>28.858000000000175</v>
      </c>
      <c r="G2371" s="11" t="str">
        <f>_xlfn.XLOOKUP($A2371,PropertiesTbl[Property ID],PropertiesTbl[Property Name])</f>
        <v>Snowline Cabin</v>
      </c>
    </row>
    <row r="2372" spans="1:7" x14ac:dyDescent="0.25">
      <c r="A2372" s="10" t="str">
        <f>Revenue!A2373</f>
        <v>P0198</v>
      </c>
      <c r="B2372" s="10" t="str">
        <f>Revenue!B2373</f>
        <v>Aug</v>
      </c>
      <c r="C2372" s="11" t="str">
        <f t="shared" si="107"/>
        <v>P0198|Aug</v>
      </c>
      <c r="D2372" s="12">
        <f>Revenue!J2373</f>
        <v>1947.6032</v>
      </c>
      <c r="E2372" s="13">
        <f>_xlfn.XLOOKUP($C2372,ExpensesTbl[Key],ExpensesTbl[Total Operating Expenses])</f>
        <v>1813.5200000000004</v>
      </c>
      <c r="F2372" s="13">
        <f t="shared" si="108"/>
        <v>134.08319999999958</v>
      </c>
      <c r="G2372" s="11" t="str">
        <f>_xlfn.XLOOKUP($A2372,PropertiesTbl[Property ID],PropertiesTbl[Property Name])</f>
        <v>Snowline Cabin</v>
      </c>
    </row>
    <row r="2373" spans="1:7" x14ac:dyDescent="0.25">
      <c r="A2373" s="10" t="str">
        <f>Revenue!A2374</f>
        <v>P0198</v>
      </c>
      <c r="B2373" s="10" t="str">
        <f>Revenue!B2374</f>
        <v>Sep</v>
      </c>
      <c r="C2373" s="11" t="str">
        <f t="shared" ref="C2373:C2436" si="109">A2373&amp;"|"&amp;B2373</f>
        <v>P0198|Sep</v>
      </c>
      <c r="D2373" s="12">
        <f>Revenue!J2374</f>
        <v>1110.0469999999998</v>
      </c>
      <c r="E2373" s="13">
        <f>_xlfn.XLOOKUP($C2373,ExpensesTbl[Key],ExpensesTbl[Total Operating Expenses])</f>
        <v>827.34999999999991</v>
      </c>
      <c r="F2373" s="13">
        <f t="shared" ref="F2373:F2436" si="110">D2373-E2373</f>
        <v>282.69699999999989</v>
      </c>
      <c r="G2373" s="11" t="str">
        <f>_xlfn.XLOOKUP($A2373,PropertiesTbl[Property ID],PropertiesTbl[Property Name])</f>
        <v>Snowline Cabin</v>
      </c>
    </row>
    <row r="2374" spans="1:7" x14ac:dyDescent="0.25">
      <c r="A2374" s="10" t="str">
        <f>Revenue!A2375</f>
        <v>P0198</v>
      </c>
      <c r="B2374" s="10" t="str">
        <f>Revenue!B2375</f>
        <v>Oct</v>
      </c>
      <c r="C2374" s="11" t="str">
        <f t="shared" si="109"/>
        <v>P0198|Oct</v>
      </c>
      <c r="D2374" s="12">
        <f>Revenue!J2375</f>
        <v>1101.9475</v>
      </c>
      <c r="E2374" s="13">
        <f>_xlfn.XLOOKUP($C2374,ExpensesTbl[Key],ExpensesTbl[Total Operating Expenses])</f>
        <v>755.54999999999973</v>
      </c>
      <c r="F2374" s="13">
        <f t="shared" si="110"/>
        <v>346.39750000000026</v>
      </c>
      <c r="G2374" s="11" t="str">
        <f>_xlfn.XLOOKUP($A2374,PropertiesTbl[Property ID],PropertiesTbl[Property Name])</f>
        <v>Snowline Cabin</v>
      </c>
    </row>
    <row r="2375" spans="1:7" x14ac:dyDescent="0.25">
      <c r="A2375" s="10" t="str">
        <f>Revenue!A2376</f>
        <v>P0198</v>
      </c>
      <c r="B2375" s="10" t="str">
        <f>Revenue!B2376</f>
        <v>Nov</v>
      </c>
      <c r="C2375" s="11" t="str">
        <f t="shared" si="109"/>
        <v>P0198|Nov</v>
      </c>
      <c r="D2375" s="12">
        <f>Revenue!J2376</f>
        <v>1197.4925000000001</v>
      </c>
      <c r="E2375" s="13">
        <f>_xlfn.XLOOKUP($C2375,ExpensesTbl[Key],ExpensesTbl[Total Operating Expenses])</f>
        <v>713.93000000000018</v>
      </c>
      <c r="F2375" s="13">
        <f t="shared" si="110"/>
        <v>483.56249999999989</v>
      </c>
      <c r="G2375" s="11" t="str">
        <f>_xlfn.XLOOKUP($A2375,PropertiesTbl[Property ID],PropertiesTbl[Property Name])</f>
        <v>Snowline Cabin</v>
      </c>
    </row>
    <row r="2376" spans="1:7" x14ac:dyDescent="0.25">
      <c r="A2376" s="10" t="str">
        <f>Revenue!A2377</f>
        <v>P0198</v>
      </c>
      <c r="B2376" s="10" t="str">
        <f>Revenue!B2377</f>
        <v>Dec</v>
      </c>
      <c r="C2376" s="11" t="str">
        <f t="shared" si="109"/>
        <v>P0198|Dec</v>
      </c>
      <c r="D2376" s="12">
        <f>Revenue!J2377</f>
        <v>4852.7896000000001</v>
      </c>
      <c r="E2376" s="13">
        <f>_xlfn.XLOOKUP($C2376,ExpensesTbl[Key],ExpensesTbl[Total Operating Expenses])</f>
        <v>1069.22</v>
      </c>
      <c r="F2376" s="13">
        <f t="shared" si="110"/>
        <v>3783.5695999999998</v>
      </c>
      <c r="G2376" s="11" t="str">
        <f>_xlfn.XLOOKUP($A2376,PropertiesTbl[Property ID],PropertiesTbl[Property Name])</f>
        <v>Snowline Cabin</v>
      </c>
    </row>
    <row r="2377" spans="1:7" x14ac:dyDescent="0.25">
      <c r="A2377" s="10" t="str">
        <f>Revenue!A2378</f>
        <v>P0198</v>
      </c>
      <c r="B2377" s="10" t="str">
        <f>Revenue!B2378</f>
        <v>Jan</v>
      </c>
      <c r="C2377" s="11" t="str">
        <f t="shared" si="109"/>
        <v>P0198|Jan</v>
      </c>
      <c r="D2377" s="12">
        <f>Revenue!J2378</f>
        <v>3481.6759999999999</v>
      </c>
      <c r="E2377" s="13">
        <f>_xlfn.XLOOKUP($C2377,ExpensesTbl[Key],ExpensesTbl[Total Operating Expenses])</f>
        <v>969.28999999999985</v>
      </c>
      <c r="F2377" s="13">
        <f t="shared" si="110"/>
        <v>2512.386</v>
      </c>
      <c r="G2377" s="11" t="str">
        <f>_xlfn.XLOOKUP($A2377,PropertiesTbl[Property ID],PropertiesTbl[Property Name])</f>
        <v>Snowline Cabin</v>
      </c>
    </row>
    <row r="2378" spans="1:7" x14ac:dyDescent="0.25">
      <c r="A2378" s="10" t="str">
        <f>Revenue!A2379</f>
        <v>P0198</v>
      </c>
      <c r="B2378" s="10" t="str">
        <f>Revenue!B2379</f>
        <v>Feb</v>
      </c>
      <c r="C2378" s="11" t="str">
        <f t="shared" si="109"/>
        <v>P0198|Feb</v>
      </c>
      <c r="D2378" s="12">
        <f>Revenue!J2379</f>
        <v>3300.1502</v>
      </c>
      <c r="E2378" s="13">
        <f>_xlfn.XLOOKUP($C2378,ExpensesTbl[Key],ExpensesTbl[Total Operating Expenses])</f>
        <v>981.34</v>
      </c>
      <c r="F2378" s="13">
        <f t="shared" si="110"/>
        <v>2318.8101999999999</v>
      </c>
      <c r="G2378" s="11" t="str">
        <f>_xlfn.XLOOKUP($A2378,PropertiesTbl[Property ID],PropertiesTbl[Property Name])</f>
        <v>Snowline Cabin</v>
      </c>
    </row>
    <row r="2379" spans="1:7" x14ac:dyDescent="0.25">
      <c r="A2379" s="10" t="str">
        <f>Revenue!A2380</f>
        <v>P0198</v>
      </c>
      <c r="B2379" s="10" t="str">
        <f>Revenue!B2380</f>
        <v>Mar</v>
      </c>
      <c r="C2379" s="11" t="str">
        <f t="shared" si="109"/>
        <v>P0198|Mar</v>
      </c>
      <c r="D2379" s="12">
        <f>Revenue!J2380</f>
        <v>2376.5751999999998</v>
      </c>
      <c r="E2379" s="13">
        <f>_xlfn.XLOOKUP($C2379,ExpensesTbl[Key],ExpensesTbl[Total Operating Expenses])</f>
        <v>864.62</v>
      </c>
      <c r="F2379" s="13">
        <f t="shared" si="110"/>
        <v>1511.9551999999999</v>
      </c>
      <c r="G2379" s="11" t="str">
        <f>_xlfn.XLOOKUP($A2379,PropertiesTbl[Property ID],PropertiesTbl[Property Name])</f>
        <v>Snowline Cabin</v>
      </c>
    </row>
    <row r="2380" spans="1:7" x14ac:dyDescent="0.25">
      <c r="A2380" s="10" t="str">
        <f>Revenue!A2381</f>
        <v>P0199</v>
      </c>
      <c r="B2380" s="10" t="str">
        <f>Revenue!B2381</f>
        <v>Apr</v>
      </c>
      <c r="C2380" s="11" t="str">
        <f t="shared" si="109"/>
        <v>P0199|Apr</v>
      </c>
      <c r="D2380" s="12">
        <f>Revenue!J2381</f>
        <v>1205.9412</v>
      </c>
      <c r="E2380" s="13">
        <f>_xlfn.XLOOKUP($C2380,ExpensesTbl[Key],ExpensesTbl[Total Operating Expenses])</f>
        <v>650.79999999999961</v>
      </c>
      <c r="F2380" s="13">
        <f t="shared" si="110"/>
        <v>555.14120000000037</v>
      </c>
      <c r="G2380" s="11" t="str">
        <f>_xlfn.XLOOKUP($A2380,PropertiesTbl[Property ID],PropertiesTbl[Property Name])</f>
        <v>Starlight Villa</v>
      </c>
    </row>
    <row r="2381" spans="1:7" x14ac:dyDescent="0.25">
      <c r="A2381" s="10" t="str">
        <f>Revenue!A2382</f>
        <v>P0199</v>
      </c>
      <c r="B2381" s="10" t="str">
        <f>Revenue!B2382</f>
        <v>May</v>
      </c>
      <c r="C2381" s="11" t="str">
        <f t="shared" si="109"/>
        <v>P0199|May</v>
      </c>
      <c r="D2381" s="12">
        <f>Revenue!J2382</f>
        <v>1218.3378</v>
      </c>
      <c r="E2381" s="13">
        <f>_xlfn.XLOOKUP($C2381,ExpensesTbl[Key],ExpensesTbl[Total Operating Expenses])</f>
        <v>965.38000000000022</v>
      </c>
      <c r="F2381" s="13">
        <f t="shared" si="110"/>
        <v>252.95779999999979</v>
      </c>
      <c r="G2381" s="11" t="str">
        <f>_xlfn.XLOOKUP($A2381,PropertiesTbl[Property ID],PropertiesTbl[Property Name])</f>
        <v>Starlight Villa</v>
      </c>
    </row>
    <row r="2382" spans="1:7" x14ac:dyDescent="0.25">
      <c r="A2382" s="10" t="str">
        <f>Revenue!A2383</f>
        <v>P0199</v>
      </c>
      <c r="B2382" s="10" t="str">
        <f>Revenue!B2383</f>
        <v>Jun</v>
      </c>
      <c r="C2382" s="11" t="str">
        <f t="shared" si="109"/>
        <v>P0199|Jun</v>
      </c>
      <c r="D2382" s="12">
        <f>Revenue!J2383</f>
        <v>1624.6319999999998</v>
      </c>
      <c r="E2382" s="13">
        <f>_xlfn.XLOOKUP($C2382,ExpensesTbl[Key],ExpensesTbl[Total Operating Expenses])</f>
        <v>1058.68</v>
      </c>
      <c r="F2382" s="13">
        <f t="shared" si="110"/>
        <v>565.95199999999977</v>
      </c>
      <c r="G2382" s="11" t="str">
        <f>_xlfn.XLOOKUP($A2382,PropertiesTbl[Property ID],PropertiesTbl[Property Name])</f>
        <v>Starlight Villa</v>
      </c>
    </row>
    <row r="2383" spans="1:7" x14ac:dyDescent="0.25">
      <c r="A2383" s="10" t="str">
        <f>Revenue!A2384</f>
        <v>P0199</v>
      </c>
      <c r="B2383" s="10" t="str">
        <f>Revenue!B2384</f>
        <v>Jul</v>
      </c>
      <c r="C2383" s="11" t="str">
        <f t="shared" si="109"/>
        <v>P0199|Jul</v>
      </c>
      <c r="D2383" s="12">
        <f>Revenue!J2384</f>
        <v>2105.9751000000001</v>
      </c>
      <c r="E2383" s="13">
        <f>_xlfn.XLOOKUP($C2383,ExpensesTbl[Key],ExpensesTbl[Total Operating Expenses])</f>
        <v>1918.6400000000006</v>
      </c>
      <c r="F2383" s="13">
        <f t="shared" si="110"/>
        <v>187.33509999999956</v>
      </c>
      <c r="G2383" s="11" t="str">
        <f>_xlfn.XLOOKUP($A2383,PropertiesTbl[Property ID],PropertiesTbl[Property Name])</f>
        <v>Starlight Villa</v>
      </c>
    </row>
    <row r="2384" spans="1:7" x14ac:dyDescent="0.25">
      <c r="A2384" s="10" t="str">
        <f>Revenue!A2385</f>
        <v>P0199</v>
      </c>
      <c r="B2384" s="10" t="str">
        <f>Revenue!B2385</f>
        <v>Aug</v>
      </c>
      <c r="C2384" s="11" t="str">
        <f t="shared" si="109"/>
        <v>P0199|Aug</v>
      </c>
      <c r="D2384" s="12">
        <f>Revenue!J2385</f>
        <v>1883.1854999999998</v>
      </c>
      <c r="E2384" s="13">
        <f>_xlfn.XLOOKUP($C2384,ExpensesTbl[Key],ExpensesTbl[Total Operating Expenses])</f>
        <v>1817.1400000000003</v>
      </c>
      <c r="F2384" s="13">
        <f t="shared" si="110"/>
        <v>66.045499999999493</v>
      </c>
      <c r="G2384" s="11" t="str">
        <f>_xlfn.XLOOKUP($A2384,PropertiesTbl[Property ID],PropertiesTbl[Property Name])</f>
        <v>Starlight Villa</v>
      </c>
    </row>
    <row r="2385" spans="1:7" x14ac:dyDescent="0.25">
      <c r="A2385" s="10" t="str">
        <f>Revenue!A2386</f>
        <v>P0199</v>
      </c>
      <c r="B2385" s="10" t="str">
        <f>Revenue!B2386</f>
        <v>Sep</v>
      </c>
      <c r="C2385" s="11" t="str">
        <f t="shared" si="109"/>
        <v>P0199|Sep</v>
      </c>
      <c r="D2385" s="12">
        <f>Revenue!J2386</f>
        <v>1311.5742</v>
      </c>
      <c r="E2385" s="13">
        <f>_xlfn.XLOOKUP($C2385,ExpensesTbl[Key],ExpensesTbl[Total Operating Expenses])</f>
        <v>832.02000000000021</v>
      </c>
      <c r="F2385" s="13">
        <f t="shared" si="110"/>
        <v>479.55419999999981</v>
      </c>
      <c r="G2385" s="11" t="str">
        <f>_xlfn.XLOOKUP($A2385,PropertiesTbl[Property ID],PropertiesTbl[Property Name])</f>
        <v>Starlight Villa</v>
      </c>
    </row>
    <row r="2386" spans="1:7" x14ac:dyDescent="0.25">
      <c r="A2386" s="10" t="str">
        <f>Revenue!A2387</f>
        <v>P0199</v>
      </c>
      <c r="B2386" s="10" t="str">
        <f>Revenue!B2387</f>
        <v>Oct</v>
      </c>
      <c r="C2386" s="11" t="str">
        <f t="shared" si="109"/>
        <v>P0199|Oct</v>
      </c>
      <c r="D2386" s="12">
        <f>Revenue!J2387</f>
        <v>1324.0871999999999</v>
      </c>
      <c r="E2386" s="13">
        <f>_xlfn.XLOOKUP($C2386,ExpensesTbl[Key],ExpensesTbl[Total Operating Expenses])</f>
        <v>785.78</v>
      </c>
      <c r="F2386" s="13">
        <f t="shared" si="110"/>
        <v>538.30719999999997</v>
      </c>
      <c r="G2386" s="11" t="str">
        <f>_xlfn.XLOOKUP($A2386,PropertiesTbl[Property ID],PropertiesTbl[Property Name])</f>
        <v>Starlight Villa</v>
      </c>
    </row>
    <row r="2387" spans="1:7" x14ac:dyDescent="0.25">
      <c r="A2387" s="10" t="str">
        <f>Revenue!A2388</f>
        <v>P0199</v>
      </c>
      <c r="B2387" s="10" t="str">
        <f>Revenue!B2388</f>
        <v>Nov</v>
      </c>
      <c r="C2387" s="11" t="str">
        <f t="shared" si="109"/>
        <v>P0199|Nov</v>
      </c>
      <c r="D2387" s="12">
        <f>Revenue!J2388</f>
        <v>1299.6432</v>
      </c>
      <c r="E2387" s="13">
        <f>_xlfn.XLOOKUP($C2387,ExpensesTbl[Key],ExpensesTbl[Total Operating Expenses])</f>
        <v>704.34000000000037</v>
      </c>
      <c r="F2387" s="13">
        <f t="shared" si="110"/>
        <v>595.30319999999961</v>
      </c>
      <c r="G2387" s="11" t="str">
        <f>_xlfn.XLOOKUP($A2387,PropertiesTbl[Property ID],PropertiesTbl[Property Name])</f>
        <v>Starlight Villa</v>
      </c>
    </row>
    <row r="2388" spans="1:7" x14ac:dyDescent="0.25">
      <c r="A2388" s="10" t="str">
        <f>Revenue!A2389</f>
        <v>P0199</v>
      </c>
      <c r="B2388" s="10" t="str">
        <f>Revenue!B2389</f>
        <v>Dec</v>
      </c>
      <c r="C2388" s="11" t="str">
        <f t="shared" si="109"/>
        <v>P0199|Dec</v>
      </c>
      <c r="D2388" s="12">
        <f>Revenue!J2389</f>
        <v>5483.3954999999996</v>
      </c>
      <c r="E2388" s="13">
        <f>_xlfn.XLOOKUP($C2388,ExpensesTbl[Key],ExpensesTbl[Total Operating Expenses])</f>
        <v>1184.07</v>
      </c>
      <c r="F2388" s="13">
        <f t="shared" si="110"/>
        <v>4299.3254999999999</v>
      </c>
      <c r="G2388" s="11" t="str">
        <f>_xlfn.XLOOKUP($A2388,PropertiesTbl[Property ID],PropertiesTbl[Property Name])</f>
        <v>Starlight Villa</v>
      </c>
    </row>
    <row r="2389" spans="1:7" x14ac:dyDescent="0.25">
      <c r="A2389" s="10" t="str">
        <f>Revenue!A2390</f>
        <v>P0199</v>
      </c>
      <c r="B2389" s="10" t="str">
        <f>Revenue!B2390</f>
        <v>Jan</v>
      </c>
      <c r="C2389" s="11" t="str">
        <f t="shared" si="109"/>
        <v>P0199|Jan</v>
      </c>
      <c r="D2389" s="12">
        <f>Revenue!J2390</f>
        <v>3610.53</v>
      </c>
      <c r="E2389" s="13">
        <f>_xlfn.XLOOKUP($C2389,ExpensesTbl[Key],ExpensesTbl[Total Operating Expenses])</f>
        <v>1094.98</v>
      </c>
      <c r="F2389" s="13">
        <f t="shared" si="110"/>
        <v>2515.5500000000002</v>
      </c>
      <c r="G2389" s="11" t="str">
        <f>_xlfn.XLOOKUP($A2389,PropertiesTbl[Property ID],PropertiesTbl[Property Name])</f>
        <v>Starlight Villa</v>
      </c>
    </row>
    <row r="2390" spans="1:7" x14ac:dyDescent="0.25">
      <c r="A2390" s="10" t="str">
        <f>Revenue!A2391</f>
        <v>P0199</v>
      </c>
      <c r="B2390" s="10" t="str">
        <f>Revenue!B2391</f>
        <v>Feb</v>
      </c>
      <c r="C2390" s="11" t="str">
        <f t="shared" si="109"/>
        <v>P0199|Feb</v>
      </c>
      <c r="D2390" s="12">
        <f>Revenue!J2391</f>
        <v>3142.855</v>
      </c>
      <c r="E2390" s="13">
        <f>_xlfn.XLOOKUP($C2390,ExpensesTbl[Key],ExpensesTbl[Total Operating Expenses])</f>
        <v>990.07000000000062</v>
      </c>
      <c r="F2390" s="13">
        <f t="shared" si="110"/>
        <v>2152.7849999999994</v>
      </c>
      <c r="G2390" s="11" t="str">
        <f>_xlfn.XLOOKUP($A2390,PropertiesTbl[Property ID],PropertiesTbl[Property Name])</f>
        <v>Starlight Villa</v>
      </c>
    </row>
    <row r="2391" spans="1:7" x14ac:dyDescent="0.25">
      <c r="A2391" s="10" t="str">
        <f>Revenue!A2392</f>
        <v>P0199</v>
      </c>
      <c r="B2391" s="10" t="str">
        <f>Revenue!B2392</f>
        <v>Mar</v>
      </c>
      <c r="C2391" s="11" t="str">
        <f t="shared" si="109"/>
        <v>P0199|Mar</v>
      </c>
      <c r="D2391" s="12">
        <f>Revenue!J2392</f>
        <v>2757.6680000000001</v>
      </c>
      <c r="E2391" s="13">
        <f>_xlfn.XLOOKUP($C2391,ExpensesTbl[Key],ExpensesTbl[Total Operating Expenses])</f>
        <v>973.86999999999966</v>
      </c>
      <c r="F2391" s="13">
        <f t="shared" si="110"/>
        <v>1783.7980000000005</v>
      </c>
      <c r="G2391" s="11" t="str">
        <f>_xlfn.XLOOKUP($A2391,PropertiesTbl[Property ID],PropertiesTbl[Property Name])</f>
        <v>Starlight Villa</v>
      </c>
    </row>
    <row r="2392" spans="1:7" x14ac:dyDescent="0.25">
      <c r="A2392" s="10" t="str">
        <f>Revenue!A2393</f>
        <v>P0200</v>
      </c>
      <c r="B2392" s="10" t="str">
        <f>Revenue!B2393</f>
        <v>Apr</v>
      </c>
      <c r="C2392" s="11" t="str">
        <f t="shared" si="109"/>
        <v>P0200|Apr</v>
      </c>
      <c r="D2392" s="12">
        <f>Revenue!J2393</f>
        <v>984.28650000000005</v>
      </c>
      <c r="E2392" s="13">
        <f>_xlfn.XLOOKUP($C2392,ExpensesTbl[Key],ExpensesTbl[Total Operating Expenses])</f>
        <v>669.8199999999996</v>
      </c>
      <c r="F2392" s="13">
        <f t="shared" si="110"/>
        <v>314.46650000000045</v>
      </c>
      <c r="G2392" s="11" t="str">
        <f>_xlfn.XLOOKUP($A2392,PropertiesTbl[Property ID],PropertiesTbl[Property Name])</f>
        <v>Pine House</v>
      </c>
    </row>
    <row r="2393" spans="1:7" x14ac:dyDescent="0.25">
      <c r="A2393" s="10" t="str">
        <f>Revenue!A2394</f>
        <v>P0200</v>
      </c>
      <c r="B2393" s="10" t="str">
        <f>Revenue!B2394</f>
        <v>May</v>
      </c>
      <c r="C2393" s="11" t="str">
        <f t="shared" si="109"/>
        <v>P0200|May</v>
      </c>
      <c r="D2393" s="12">
        <f>Revenue!J2394</f>
        <v>1170.6137999999999</v>
      </c>
      <c r="E2393" s="13">
        <f>_xlfn.XLOOKUP($C2393,ExpensesTbl[Key],ExpensesTbl[Total Operating Expenses])</f>
        <v>967.59999999999991</v>
      </c>
      <c r="F2393" s="13">
        <f t="shared" si="110"/>
        <v>203.01379999999995</v>
      </c>
      <c r="G2393" s="11" t="str">
        <f>_xlfn.XLOOKUP($A2393,PropertiesTbl[Property ID],PropertiesTbl[Property Name])</f>
        <v>Pine House</v>
      </c>
    </row>
    <row r="2394" spans="1:7" x14ac:dyDescent="0.25">
      <c r="A2394" s="10" t="str">
        <f>Revenue!A2395</f>
        <v>P0200</v>
      </c>
      <c r="B2394" s="10" t="str">
        <f>Revenue!B2395</f>
        <v>Jun</v>
      </c>
      <c r="C2394" s="11" t="str">
        <f t="shared" si="109"/>
        <v>P0200|Jun</v>
      </c>
      <c r="D2394" s="12">
        <f>Revenue!J2395</f>
        <v>1293.5128</v>
      </c>
      <c r="E2394" s="13">
        <f>_xlfn.XLOOKUP($C2394,ExpensesTbl[Key],ExpensesTbl[Total Operating Expenses])</f>
        <v>1087.44</v>
      </c>
      <c r="F2394" s="13">
        <f t="shared" si="110"/>
        <v>206.07279999999992</v>
      </c>
      <c r="G2394" s="11" t="str">
        <f>_xlfn.XLOOKUP($A2394,PropertiesTbl[Property ID],PropertiesTbl[Property Name])</f>
        <v>Pine House</v>
      </c>
    </row>
    <row r="2395" spans="1:7" x14ac:dyDescent="0.25">
      <c r="A2395" s="10" t="str">
        <f>Revenue!A2396</f>
        <v>P0200</v>
      </c>
      <c r="B2395" s="10" t="str">
        <f>Revenue!B2396</f>
        <v>Jul</v>
      </c>
      <c r="C2395" s="11" t="str">
        <f t="shared" si="109"/>
        <v>P0200|Jul</v>
      </c>
      <c r="D2395" s="12">
        <f>Revenue!J2396</f>
        <v>2138.3820000000001</v>
      </c>
      <c r="E2395" s="13">
        <f>_xlfn.XLOOKUP($C2395,ExpensesTbl[Key],ExpensesTbl[Total Operating Expenses])</f>
        <v>2013.7299999999998</v>
      </c>
      <c r="F2395" s="13">
        <f t="shared" si="110"/>
        <v>124.65200000000027</v>
      </c>
      <c r="G2395" s="11" t="str">
        <f>_xlfn.XLOOKUP($A2395,PropertiesTbl[Property ID],PropertiesTbl[Property Name])</f>
        <v>Pine House</v>
      </c>
    </row>
    <row r="2396" spans="1:7" x14ac:dyDescent="0.25">
      <c r="A2396" s="10" t="str">
        <f>Revenue!A2397</f>
        <v>P0200</v>
      </c>
      <c r="B2396" s="10" t="str">
        <f>Revenue!B2397</f>
        <v>Aug</v>
      </c>
      <c r="C2396" s="11" t="str">
        <f t="shared" si="109"/>
        <v>P0200|Aug</v>
      </c>
      <c r="D2396" s="12">
        <f>Revenue!J2397</f>
        <v>1762.7115000000001</v>
      </c>
      <c r="E2396" s="13">
        <f>_xlfn.XLOOKUP($C2396,ExpensesTbl[Key],ExpensesTbl[Total Operating Expenses])</f>
        <v>1810.6200000000006</v>
      </c>
      <c r="F2396" s="13">
        <f t="shared" si="110"/>
        <v>-47.908500000000458</v>
      </c>
      <c r="G2396" s="11" t="str">
        <f>_xlfn.XLOOKUP($A2396,PropertiesTbl[Property ID],PropertiesTbl[Property Name])</f>
        <v>Pine House</v>
      </c>
    </row>
    <row r="2397" spans="1:7" x14ac:dyDescent="0.25">
      <c r="A2397" s="10" t="str">
        <f>Revenue!A2398</f>
        <v>P0200</v>
      </c>
      <c r="B2397" s="10" t="str">
        <f>Revenue!B2398</f>
        <v>Sep</v>
      </c>
      <c r="C2397" s="11" t="str">
        <f t="shared" si="109"/>
        <v>P0200|Sep</v>
      </c>
      <c r="D2397" s="12">
        <f>Revenue!J2398</f>
        <v>1374.4496000000001</v>
      </c>
      <c r="E2397" s="13">
        <f>_xlfn.XLOOKUP($C2397,ExpensesTbl[Key],ExpensesTbl[Total Operating Expenses])</f>
        <v>842.22</v>
      </c>
      <c r="F2397" s="13">
        <f t="shared" si="110"/>
        <v>532.22960000000012</v>
      </c>
      <c r="G2397" s="11" t="str">
        <f>_xlfn.XLOOKUP($A2397,PropertiesTbl[Property ID],PropertiesTbl[Property Name])</f>
        <v>Pine House</v>
      </c>
    </row>
    <row r="2398" spans="1:7" x14ac:dyDescent="0.25">
      <c r="A2398" s="10" t="str">
        <f>Revenue!A2399</f>
        <v>P0200</v>
      </c>
      <c r="B2398" s="10" t="str">
        <f>Revenue!B2399</f>
        <v>Oct</v>
      </c>
      <c r="C2398" s="11" t="str">
        <f t="shared" si="109"/>
        <v>P0200|Oct</v>
      </c>
      <c r="D2398" s="12">
        <f>Revenue!J2399</f>
        <v>1182.8357999999998</v>
      </c>
      <c r="E2398" s="13">
        <f>_xlfn.XLOOKUP($C2398,ExpensesTbl[Key],ExpensesTbl[Total Operating Expenses])</f>
        <v>763.94000000000051</v>
      </c>
      <c r="F2398" s="13">
        <f t="shared" si="110"/>
        <v>418.89579999999933</v>
      </c>
      <c r="G2398" s="11" t="str">
        <f>_xlfn.XLOOKUP($A2398,PropertiesTbl[Property ID],PropertiesTbl[Property Name])</f>
        <v>Pine House</v>
      </c>
    </row>
    <row r="2399" spans="1:7" x14ac:dyDescent="0.25">
      <c r="A2399" s="10" t="str">
        <f>Revenue!A2400</f>
        <v>P0200</v>
      </c>
      <c r="B2399" s="10" t="str">
        <f>Revenue!B2400</f>
        <v>Nov</v>
      </c>
      <c r="C2399" s="11" t="str">
        <f t="shared" si="109"/>
        <v>P0200|Nov</v>
      </c>
      <c r="D2399" s="12">
        <f>Revenue!J2400</f>
        <v>1329.0924</v>
      </c>
      <c r="E2399" s="13">
        <f>_xlfn.XLOOKUP($C2399,ExpensesTbl[Key],ExpensesTbl[Total Operating Expenses])</f>
        <v>707.52000000000021</v>
      </c>
      <c r="F2399" s="13">
        <f t="shared" si="110"/>
        <v>621.57239999999979</v>
      </c>
      <c r="G2399" s="11" t="str">
        <f>_xlfn.XLOOKUP($A2399,PropertiesTbl[Property ID],PropertiesTbl[Property Name])</f>
        <v>Pine House</v>
      </c>
    </row>
    <row r="2400" spans="1:7" x14ac:dyDescent="0.25">
      <c r="A2400" s="10" t="str">
        <f>Revenue!A2401</f>
        <v>P0200</v>
      </c>
      <c r="B2400" s="10" t="str">
        <f>Revenue!B2401</f>
        <v>Dec</v>
      </c>
      <c r="C2400" s="11" t="str">
        <f t="shared" si="109"/>
        <v>P0200|Dec</v>
      </c>
      <c r="D2400" s="12">
        <f>Revenue!J2401</f>
        <v>5070.3209999999999</v>
      </c>
      <c r="E2400" s="13">
        <f>_xlfn.XLOOKUP($C2400,ExpensesTbl[Key],ExpensesTbl[Total Operating Expenses])</f>
        <v>1190.0000000000005</v>
      </c>
      <c r="F2400" s="13">
        <f t="shared" si="110"/>
        <v>3880.3209999999995</v>
      </c>
      <c r="G2400" s="11" t="str">
        <f>_xlfn.XLOOKUP($A2400,PropertiesTbl[Property ID],PropertiesTbl[Property Name])</f>
        <v>Pine House</v>
      </c>
    </row>
    <row r="2401" spans="1:7" x14ac:dyDescent="0.25">
      <c r="A2401" s="10" t="str">
        <f>Revenue!A2402</f>
        <v>P0200</v>
      </c>
      <c r="B2401" s="10" t="str">
        <f>Revenue!B2402</f>
        <v>Jan</v>
      </c>
      <c r="C2401" s="11" t="str">
        <f t="shared" si="109"/>
        <v>P0200|Jan</v>
      </c>
      <c r="D2401" s="12">
        <f>Revenue!J2402</f>
        <v>4028.3477999999996</v>
      </c>
      <c r="E2401" s="13">
        <f>_xlfn.XLOOKUP($C2401,ExpensesTbl[Key],ExpensesTbl[Total Operating Expenses])</f>
        <v>1075.7299999999998</v>
      </c>
      <c r="F2401" s="13">
        <f t="shared" si="110"/>
        <v>2952.6178</v>
      </c>
      <c r="G2401" s="11" t="str">
        <f>_xlfn.XLOOKUP($A2401,PropertiesTbl[Property ID],PropertiesTbl[Property Name])</f>
        <v>Pine House</v>
      </c>
    </row>
    <row r="2402" spans="1:7" x14ac:dyDescent="0.25">
      <c r="A2402" s="10" t="str">
        <f>Revenue!A2403</f>
        <v>P0200</v>
      </c>
      <c r="B2402" s="10" t="str">
        <f>Revenue!B2403</f>
        <v>Feb</v>
      </c>
      <c r="C2402" s="11" t="str">
        <f t="shared" si="109"/>
        <v>P0200|Feb</v>
      </c>
      <c r="D2402" s="12">
        <f>Revenue!J2403</f>
        <v>3479.3471999999997</v>
      </c>
      <c r="E2402" s="13">
        <f>_xlfn.XLOOKUP($C2402,ExpensesTbl[Key],ExpensesTbl[Total Operating Expenses])</f>
        <v>1100.0099999999998</v>
      </c>
      <c r="F2402" s="13">
        <f t="shared" si="110"/>
        <v>2379.3371999999999</v>
      </c>
      <c r="G2402" s="11" t="str">
        <f>_xlfn.XLOOKUP($A2402,PropertiesTbl[Property ID],PropertiesTbl[Property Name])</f>
        <v>Pine House</v>
      </c>
    </row>
    <row r="2403" spans="1:7" x14ac:dyDescent="0.25">
      <c r="A2403" s="10" t="str">
        <f>Revenue!A2404</f>
        <v>P0200</v>
      </c>
      <c r="B2403" s="10" t="str">
        <f>Revenue!B2404</f>
        <v>Mar</v>
      </c>
      <c r="C2403" s="11" t="str">
        <f t="shared" si="109"/>
        <v>P0200|Mar</v>
      </c>
      <c r="D2403" s="12">
        <f>Revenue!J2404</f>
        <v>2620.607</v>
      </c>
      <c r="E2403" s="13">
        <f>_xlfn.XLOOKUP($C2403,ExpensesTbl[Key],ExpensesTbl[Total Operating Expenses])</f>
        <v>970.48000000000013</v>
      </c>
      <c r="F2403" s="13">
        <f t="shared" si="110"/>
        <v>1650.127</v>
      </c>
      <c r="G2403" s="11" t="str">
        <f>_xlfn.XLOOKUP($A2403,PropertiesTbl[Property ID],PropertiesTbl[Property Name])</f>
        <v>Pine House</v>
      </c>
    </row>
    <row r="2404" spans="1:7" x14ac:dyDescent="0.25">
      <c r="A2404" s="10" t="str">
        <f>Revenue!A2405</f>
        <v>P0201</v>
      </c>
      <c r="B2404" s="10" t="str">
        <f>Revenue!B2405</f>
        <v>Apr</v>
      </c>
      <c r="C2404" s="11" t="str">
        <f t="shared" si="109"/>
        <v>P0201|Apr</v>
      </c>
      <c r="D2404" s="12">
        <f>Revenue!J2405</f>
        <v>1545.7564000000002</v>
      </c>
      <c r="E2404" s="13">
        <f>_xlfn.XLOOKUP($C2404,ExpensesTbl[Key],ExpensesTbl[Total Operating Expenses])</f>
        <v>786.23000000000025</v>
      </c>
      <c r="F2404" s="13">
        <f t="shared" si="110"/>
        <v>759.52639999999997</v>
      </c>
      <c r="G2404" s="11" t="str">
        <f>_xlfn.XLOOKUP($A2404,PropertiesTbl[Property ID],PropertiesTbl[Property Name])</f>
        <v>Frost Manor</v>
      </c>
    </row>
    <row r="2405" spans="1:7" x14ac:dyDescent="0.25">
      <c r="A2405" s="10" t="str">
        <f>Revenue!A2406</f>
        <v>P0201</v>
      </c>
      <c r="B2405" s="10" t="str">
        <f>Revenue!B2406</f>
        <v>May</v>
      </c>
      <c r="C2405" s="11" t="str">
        <f t="shared" si="109"/>
        <v>P0201|May</v>
      </c>
      <c r="D2405" s="12">
        <f>Revenue!J2406</f>
        <v>1845.5349000000001</v>
      </c>
      <c r="E2405" s="13">
        <f>_xlfn.XLOOKUP($C2405,ExpensesTbl[Key],ExpensesTbl[Total Operating Expenses])</f>
        <v>1217.1199999999999</v>
      </c>
      <c r="F2405" s="13">
        <f t="shared" si="110"/>
        <v>628.41490000000022</v>
      </c>
      <c r="G2405" s="11" t="str">
        <f>_xlfn.XLOOKUP($A2405,PropertiesTbl[Property ID],PropertiesTbl[Property Name])</f>
        <v>Frost Manor</v>
      </c>
    </row>
    <row r="2406" spans="1:7" x14ac:dyDescent="0.25">
      <c r="A2406" s="10" t="str">
        <f>Revenue!A2407</f>
        <v>P0201</v>
      </c>
      <c r="B2406" s="10" t="str">
        <f>Revenue!B2407</f>
        <v>Jun</v>
      </c>
      <c r="C2406" s="11" t="str">
        <f t="shared" si="109"/>
        <v>P0201|Jun</v>
      </c>
      <c r="D2406" s="12">
        <f>Revenue!J2407</f>
        <v>2089.1503999999995</v>
      </c>
      <c r="E2406" s="13">
        <f>_xlfn.XLOOKUP($C2406,ExpensesTbl[Key],ExpensesTbl[Total Operating Expenses])</f>
        <v>1344.0899999999997</v>
      </c>
      <c r="F2406" s="13">
        <f t="shared" si="110"/>
        <v>745.06039999999985</v>
      </c>
      <c r="G2406" s="11" t="str">
        <f>_xlfn.XLOOKUP($A2406,PropertiesTbl[Property ID],PropertiesTbl[Property Name])</f>
        <v>Frost Manor</v>
      </c>
    </row>
    <row r="2407" spans="1:7" x14ac:dyDescent="0.25">
      <c r="A2407" s="10" t="str">
        <f>Revenue!A2408</f>
        <v>P0201</v>
      </c>
      <c r="B2407" s="10" t="str">
        <f>Revenue!B2408</f>
        <v>Jul</v>
      </c>
      <c r="C2407" s="11" t="str">
        <f t="shared" si="109"/>
        <v>P0201|Jul</v>
      </c>
      <c r="D2407" s="12">
        <f>Revenue!J2408</f>
        <v>2893.2819999999997</v>
      </c>
      <c r="E2407" s="13">
        <f>_xlfn.XLOOKUP($C2407,ExpensesTbl[Key],ExpensesTbl[Total Operating Expenses])</f>
        <v>2592.8000000000002</v>
      </c>
      <c r="F2407" s="13">
        <f t="shared" si="110"/>
        <v>300.48199999999952</v>
      </c>
      <c r="G2407" s="11" t="str">
        <f>_xlfn.XLOOKUP($A2407,PropertiesTbl[Property ID],PropertiesTbl[Property Name])</f>
        <v>Frost Manor</v>
      </c>
    </row>
    <row r="2408" spans="1:7" x14ac:dyDescent="0.25">
      <c r="A2408" s="10" t="str">
        <f>Revenue!A2409</f>
        <v>P0201</v>
      </c>
      <c r="B2408" s="10" t="str">
        <f>Revenue!B2409</f>
        <v>Aug</v>
      </c>
      <c r="C2408" s="11" t="str">
        <f t="shared" si="109"/>
        <v>P0201|Aug</v>
      </c>
      <c r="D2408" s="12">
        <f>Revenue!J2409</f>
        <v>3219.59</v>
      </c>
      <c r="E2408" s="13">
        <f>_xlfn.XLOOKUP($C2408,ExpensesTbl[Key],ExpensesTbl[Total Operating Expenses])</f>
        <v>2447.35</v>
      </c>
      <c r="F2408" s="13">
        <f t="shared" si="110"/>
        <v>772.24000000000024</v>
      </c>
      <c r="G2408" s="11" t="str">
        <f>_xlfn.XLOOKUP($A2408,PropertiesTbl[Property ID],PropertiesTbl[Property Name])</f>
        <v>Frost Manor</v>
      </c>
    </row>
    <row r="2409" spans="1:7" x14ac:dyDescent="0.25">
      <c r="A2409" s="10" t="str">
        <f>Revenue!A2410</f>
        <v>P0201</v>
      </c>
      <c r="B2409" s="10" t="str">
        <f>Revenue!B2410</f>
        <v>Sep</v>
      </c>
      <c r="C2409" s="11" t="str">
        <f t="shared" si="109"/>
        <v>P0201|Sep</v>
      </c>
      <c r="D2409" s="12">
        <f>Revenue!J2410</f>
        <v>1988.1928</v>
      </c>
      <c r="E2409" s="13">
        <f>_xlfn.XLOOKUP($C2409,ExpensesTbl[Key],ExpensesTbl[Total Operating Expenses])</f>
        <v>1018.6599999999996</v>
      </c>
      <c r="F2409" s="13">
        <f t="shared" si="110"/>
        <v>969.53280000000041</v>
      </c>
      <c r="G2409" s="11" t="str">
        <f>_xlfn.XLOOKUP($A2409,PropertiesTbl[Property ID],PropertiesTbl[Property Name])</f>
        <v>Frost Manor</v>
      </c>
    </row>
    <row r="2410" spans="1:7" x14ac:dyDescent="0.25">
      <c r="A2410" s="10" t="str">
        <f>Revenue!A2411</f>
        <v>P0201</v>
      </c>
      <c r="B2410" s="10" t="str">
        <f>Revenue!B2411</f>
        <v>Oct</v>
      </c>
      <c r="C2410" s="11" t="str">
        <f t="shared" si="109"/>
        <v>P0201|Oct</v>
      </c>
      <c r="D2410" s="12">
        <f>Revenue!J2411</f>
        <v>1698.6478</v>
      </c>
      <c r="E2410" s="13">
        <f>_xlfn.XLOOKUP($C2410,ExpensesTbl[Key],ExpensesTbl[Total Operating Expenses])</f>
        <v>931.57</v>
      </c>
      <c r="F2410" s="13">
        <f t="shared" si="110"/>
        <v>767.07779999999991</v>
      </c>
      <c r="G2410" s="11" t="str">
        <f>_xlfn.XLOOKUP($A2410,PropertiesTbl[Property ID],PropertiesTbl[Property Name])</f>
        <v>Frost Manor</v>
      </c>
    </row>
    <row r="2411" spans="1:7" x14ac:dyDescent="0.25">
      <c r="A2411" s="10" t="str">
        <f>Revenue!A2412</f>
        <v>P0201</v>
      </c>
      <c r="B2411" s="10" t="str">
        <f>Revenue!B2412</f>
        <v>Nov</v>
      </c>
      <c r="C2411" s="11" t="str">
        <f t="shared" si="109"/>
        <v>P0201|Nov</v>
      </c>
      <c r="D2411" s="12">
        <f>Revenue!J2412</f>
        <v>1571.5971999999999</v>
      </c>
      <c r="E2411" s="13">
        <f>_xlfn.XLOOKUP($C2411,ExpensesTbl[Key],ExpensesTbl[Total Operating Expenses])</f>
        <v>846.45000000000061</v>
      </c>
      <c r="F2411" s="13">
        <f t="shared" si="110"/>
        <v>725.14719999999932</v>
      </c>
      <c r="G2411" s="11" t="str">
        <f>_xlfn.XLOOKUP($A2411,PropertiesTbl[Property ID],PropertiesTbl[Property Name])</f>
        <v>Frost Manor</v>
      </c>
    </row>
    <row r="2412" spans="1:7" x14ac:dyDescent="0.25">
      <c r="A2412" s="10" t="str">
        <f>Revenue!A2413</f>
        <v>P0201</v>
      </c>
      <c r="B2412" s="10" t="str">
        <f>Revenue!B2413</f>
        <v>Dec</v>
      </c>
      <c r="C2412" s="11" t="str">
        <f t="shared" si="109"/>
        <v>P0201|Dec</v>
      </c>
      <c r="D2412" s="12">
        <f>Revenue!J2413</f>
        <v>7021.2284999999993</v>
      </c>
      <c r="E2412" s="13">
        <f>_xlfn.XLOOKUP($C2412,ExpensesTbl[Key],ExpensesTbl[Total Operating Expenses])</f>
        <v>1425.6899999999985</v>
      </c>
      <c r="F2412" s="13">
        <f t="shared" si="110"/>
        <v>5595.5385000000006</v>
      </c>
      <c r="G2412" s="11" t="str">
        <f>_xlfn.XLOOKUP($A2412,PropertiesTbl[Property ID],PropertiesTbl[Property Name])</f>
        <v>Frost Manor</v>
      </c>
    </row>
    <row r="2413" spans="1:7" x14ac:dyDescent="0.25">
      <c r="A2413" s="10" t="str">
        <f>Revenue!A2414</f>
        <v>P0201</v>
      </c>
      <c r="B2413" s="10" t="str">
        <f>Revenue!B2414</f>
        <v>Jan</v>
      </c>
      <c r="C2413" s="11" t="str">
        <f t="shared" si="109"/>
        <v>P0201|Jan</v>
      </c>
      <c r="D2413" s="12">
        <f>Revenue!J2414</f>
        <v>5874.4071999999996</v>
      </c>
      <c r="E2413" s="13">
        <f>_xlfn.XLOOKUP($C2413,ExpensesTbl[Key],ExpensesTbl[Total Operating Expenses])</f>
        <v>1609.899999999998</v>
      </c>
      <c r="F2413" s="13">
        <f t="shared" si="110"/>
        <v>4264.5072000000018</v>
      </c>
      <c r="G2413" s="11" t="str">
        <f>_xlfn.XLOOKUP($A2413,PropertiesTbl[Property ID],PropertiesTbl[Property Name])</f>
        <v>Frost Manor</v>
      </c>
    </row>
    <row r="2414" spans="1:7" x14ac:dyDescent="0.25">
      <c r="A2414" s="10" t="str">
        <f>Revenue!A2415</f>
        <v>P0201</v>
      </c>
      <c r="B2414" s="10" t="str">
        <f>Revenue!B2415</f>
        <v>Feb</v>
      </c>
      <c r="C2414" s="11" t="str">
        <f t="shared" si="109"/>
        <v>P0201|Feb</v>
      </c>
      <c r="D2414" s="12">
        <f>Revenue!J2415</f>
        <v>4258.9660000000003</v>
      </c>
      <c r="E2414" s="13">
        <f>_xlfn.XLOOKUP($C2414,ExpensesTbl[Key],ExpensesTbl[Total Operating Expenses])</f>
        <v>1185.3999999999994</v>
      </c>
      <c r="F2414" s="13">
        <f t="shared" si="110"/>
        <v>3073.5660000000007</v>
      </c>
      <c r="G2414" s="11" t="str">
        <f>_xlfn.XLOOKUP($A2414,PropertiesTbl[Property ID],PropertiesTbl[Property Name])</f>
        <v>Frost Manor</v>
      </c>
    </row>
    <row r="2415" spans="1:7" x14ac:dyDescent="0.25">
      <c r="A2415" s="10" t="str">
        <f>Revenue!A2416</f>
        <v>P0201</v>
      </c>
      <c r="B2415" s="10" t="str">
        <f>Revenue!B2416</f>
        <v>Mar</v>
      </c>
      <c r="C2415" s="11" t="str">
        <f t="shared" si="109"/>
        <v>P0201|Mar</v>
      </c>
      <c r="D2415" s="12">
        <f>Revenue!J2416</f>
        <v>4127.2981999999993</v>
      </c>
      <c r="E2415" s="13">
        <f>_xlfn.XLOOKUP($C2415,ExpensesTbl[Key],ExpensesTbl[Total Operating Expenses])</f>
        <v>1169.75</v>
      </c>
      <c r="F2415" s="13">
        <f t="shared" si="110"/>
        <v>2957.5481999999993</v>
      </c>
      <c r="G2415" s="11" t="str">
        <f>_xlfn.XLOOKUP($A2415,PropertiesTbl[Property ID],PropertiesTbl[Property Name])</f>
        <v>Frost Manor</v>
      </c>
    </row>
    <row r="2416" spans="1:7" x14ac:dyDescent="0.25">
      <c r="A2416" s="10" t="str">
        <f>Revenue!A2417</f>
        <v>P0202</v>
      </c>
      <c r="B2416" s="10" t="str">
        <f>Revenue!B2417</f>
        <v>Apr</v>
      </c>
      <c r="C2416" s="11" t="str">
        <f t="shared" si="109"/>
        <v>P0202|Apr</v>
      </c>
      <c r="D2416" s="12">
        <f>Revenue!J2417</f>
        <v>696.39820000000009</v>
      </c>
      <c r="E2416" s="13">
        <f>_xlfn.XLOOKUP($C2416,ExpensesTbl[Key],ExpensesTbl[Total Operating Expenses])</f>
        <v>412.49999999999972</v>
      </c>
      <c r="F2416" s="13">
        <f t="shared" si="110"/>
        <v>283.89820000000037</v>
      </c>
      <c r="G2416" s="11" t="str">
        <f>_xlfn.XLOOKUP($A2416,PropertiesTbl[Property ID],PropertiesTbl[Property Name])</f>
        <v>Trailside Retreat</v>
      </c>
    </row>
    <row r="2417" spans="1:7" x14ac:dyDescent="0.25">
      <c r="A2417" s="10" t="str">
        <f>Revenue!A2418</f>
        <v>P0202</v>
      </c>
      <c r="B2417" s="10" t="str">
        <f>Revenue!B2418</f>
        <v>May</v>
      </c>
      <c r="C2417" s="11" t="str">
        <f t="shared" si="109"/>
        <v>P0202|May</v>
      </c>
      <c r="D2417" s="12">
        <f>Revenue!J2418</f>
        <v>829.88959999999997</v>
      </c>
      <c r="E2417" s="13">
        <f>_xlfn.XLOOKUP($C2417,ExpensesTbl[Key],ExpensesTbl[Total Operating Expenses])</f>
        <v>505.8499999999998</v>
      </c>
      <c r="F2417" s="13">
        <f t="shared" si="110"/>
        <v>324.03960000000018</v>
      </c>
      <c r="G2417" s="11" t="str">
        <f>_xlfn.XLOOKUP($A2417,PropertiesTbl[Property ID],PropertiesTbl[Property Name])</f>
        <v>Trailside Retreat</v>
      </c>
    </row>
    <row r="2418" spans="1:7" x14ac:dyDescent="0.25">
      <c r="A2418" s="10" t="str">
        <f>Revenue!A2419</f>
        <v>P0202</v>
      </c>
      <c r="B2418" s="10" t="str">
        <f>Revenue!B2419</f>
        <v>Jun</v>
      </c>
      <c r="C2418" s="11" t="str">
        <f t="shared" si="109"/>
        <v>P0202|Jun</v>
      </c>
      <c r="D2418" s="12">
        <f>Revenue!J2419</f>
        <v>995.17759999999998</v>
      </c>
      <c r="E2418" s="13">
        <f>_xlfn.XLOOKUP($C2418,ExpensesTbl[Key],ExpensesTbl[Total Operating Expenses])</f>
        <v>544.5500000000003</v>
      </c>
      <c r="F2418" s="13">
        <f t="shared" si="110"/>
        <v>450.62759999999969</v>
      </c>
      <c r="G2418" s="11" t="str">
        <f>_xlfn.XLOOKUP($A2418,PropertiesTbl[Property ID],PropertiesTbl[Property Name])</f>
        <v>Trailside Retreat</v>
      </c>
    </row>
    <row r="2419" spans="1:7" x14ac:dyDescent="0.25">
      <c r="A2419" s="10" t="str">
        <f>Revenue!A2420</f>
        <v>P0202</v>
      </c>
      <c r="B2419" s="10" t="str">
        <f>Revenue!B2420</f>
        <v>Jul</v>
      </c>
      <c r="C2419" s="11" t="str">
        <f t="shared" si="109"/>
        <v>P0202|Jul</v>
      </c>
      <c r="D2419" s="12">
        <f>Revenue!J2420</f>
        <v>1458.3799000000001</v>
      </c>
      <c r="E2419" s="13">
        <f>_xlfn.XLOOKUP($C2419,ExpensesTbl[Key],ExpensesTbl[Total Operating Expenses])</f>
        <v>888.36000000000035</v>
      </c>
      <c r="F2419" s="13">
        <f t="shared" si="110"/>
        <v>570.01989999999978</v>
      </c>
      <c r="G2419" s="11" t="str">
        <f>_xlfn.XLOOKUP($A2419,PropertiesTbl[Property ID],PropertiesTbl[Property Name])</f>
        <v>Trailside Retreat</v>
      </c>
    </row>
    <row r="2420" spans="1:7" x14ac:dyDescent="0.25">
      <c r="A2420" s="10" t="str">
        <f>Revenue!A2421</f>
        <v>P0202</v>
      </c>
      <c r="B2420" s="10" t="str">
        <f>Revenue!B2421</f>
        <v>Aug</v>
      </c>
      <c r="C2420" s="11" t="str">
        <f t="shared" si="109"/>
        <v>P0202|Aug</v>
      </c>
      <c r="D2420" s="12">
        <f>Revenue!J2421</f>
        <v>1376.6380000000001</v>
      </c>
      <c r="E2420" s="13">
        <f>_xlfn.XLOOKUP($C2420,ExpensesTbl[Key],ExpensesTbl[Total Operating Expenses])</f>
        <v>865.38000000000034</v>
      </c>
      <c r="F2420" s="13">
        <f t="shared" si="110"/>
        <v>511.25799999999981</v>
      </c>
      <c r="G2420" s="11" t="str">
        <f>_xlfn.XLOOKUP($A2420,PropertiesTbl[Property ID],PropertiesTbl[Property Name])</f>
        <v>Trailside Retreat</v>
      </c>
    </row>
    <row r="2421" spans="1:7" x14ac:dyDescent="0.25">
      <c r="A2421" s="10" t="str">
        <f>Revenue!A2422</f>
        <v>P0202</v>
      </c>
      <c r="B2421" s="10" t="str">
        <f>Revenue!B2422</f>
        <v>Sep</v>
      </c>
      <c r="C2421" s="11" t="str">
        <f t="shared" si="109"/>
        <v>P0202|Sep</v>
      </c>
      <c r="D2421" s="12">
        <f>Revenue!J2422</f>
        <v>903.96850000000006</v>
      </c>
      <c r="E2421" s="13">
        <f>_xlfn.XLOOKUP($C2421,ExpensesTbl[Key],ExpensesTbl[Total Operating Expenses])</f>
        <v>473.70000000000016</v>
      </c>
      <c r="F2421" s="13">
        <f t="shared" si="110"/>
        <v>430.2684999999999</v>
      </c>
      <c r="G2421" s="11" t="str">
        <f>_xlfn.XLOOKUP($A2421,PropertiesTbl[Property ID],PropertiesTbl[Property Name])</f>
        <v>Trailside Retreat</v>
      </c>
    </row>
    <row r="2422" spans="1:7" x14ac:dyDescent="0.25">
      <c r="A2422" s="10" t="str">
        <f>Revenue!A2423</f>
        <v>P0202</v>
      </c>
      <c r="B2422" s="10" t="str">
        <f>Revenue!B2423</f>
        <v>Oct</v>
      </c>
      <c r="C2422" s="11" t="str">
        <f t="shared" si="109"/>
        <v>P0202|Oct</v>
      </c>
      <c r="D2422" s="12">
        <f>Revenue!J2423</f>
        <v>841.22889999999995</v>
      </c>
      <c r="E2422" s="13">
        <f>_xlfn.XLOOKUP($C2422,ExpensesTbl[Key],ExpensesTbl[Total Operating Expenses])</f>
        <v>471.7199999999998</v>
      </c>
      <c r="F2422" s="13">
        <f t="shared" si="110"/>
        <v>369.50890000000015</v>
      </c>
      <c r="G2422" s="11" t="str">
        <f>_xlfn.XLOOKUP($A2422,PropertiesTbl[Property ID],PropertiesTbl[Property Name])</f>
        <v>Trailside Retreat</v>
      </c>
    </row>
    <row r="2423" spans="1:7" x14ac:dyDescent="0.25">
      <c r="A2423" s="10" t="str">
        <f>Revenue!A2424</f>
        <v>P0202</v>
      </c>
      <c r="B2423" s="10" t="str">
        <f>Revenue!B2424</f>
        <v>Nov</v>
      </c>
      <c r="C2423" s="11" t="str">
        <f t="shared" si="109"/>
        <v>P0202|Nov</v>
      </c>
      <c r="D2423" s="12">
        <f>Revenue!J2424</f>
        <v>805.98879999999997</v>
      </c>
      <c r="E2423" s="13">
        <f>_xlfn.XLOOKUP($C2423,ExpensesTbl[Key],ExpensesTbl[Total Operating Expenses])</f>
        <v>449.92000000000019</v>
      </c>
      <c r="F2423" s="13">
        <f t="shared" si="110"/>
        <v>356.06879999999978</v>
      </c>
      <c r="G2423" s="11" t="str">
        <f>_xlfn.XLOOKUP($A2423,PropertiesTbl[Property ID],PropertiesTbl[Property Name])</f>
        <v>Trailside Retreat</v>
      </c>
    </row>
    <row r="2424" spans="1:7" x14ac:dyDescent="0.25">
      <c r="A2424" s="10" t="str">
        <f>Revenue!A2425</f>
        <v>P0202</v>
      </c>
      <c r="B2424" s="10" t="str">
        <f>Revenue!B2425</f>
        <v>Dec</v>
      </c>
      <c r="C2424" s="11" t="str">
        <f t="shared" si="109"/>
        <v>P0202|Dec</v>
      </c>
      <c r="D2424" s="12">
        <f>Revenue!J2425</f>
        <v>3359.5260000000003</v>
      </c>
      <c r="E2424" s="13">
        <f>_xlfn.XLOOKUP($C2424,ExpensesTbl[Key],ExpensesTbl[Total Operating Expenses])</f>
        <v>778.06000000000051</v>
      </c>
      <c r="F2424" s="13">
        <f t="shared" si="110"/>
        <v>2581.4659999999999</v>
      </c>
      <c r="G2424" s="11" t="str">
        <f>_xlfn.XLOOKUP($A2424,PropertiesTbl[Property ID],PropertiesTbl[Property Name])</f>
        <v>Trailside Retreat</v>
      </c>
    </row>
    <row r="2425" spans="1:7" x14ac:dyDescent="0.25">
      <c r="A2425" s="10" t="str">
        <f>Revenue!A2426</f>
        <v>P0202</v>
      </c>
      <c r="B2425" s="10" t="str">
        <f>Revenue!B2426</f>
        <v>Jan</v>
      </c>
      <c r="C2425" s="11" t="str">
        <f t="shared" si="109"/>
        <v>P0202|Jan</v>
      </c>
      <c r="D2425" s="12">
        <f>Revenue!J2426</f>
        <v>2483.6469000000002</v>
      </c>
      <c r="E2425" s="13">
        <f>_xlfn.XLOOKUP($C2425,ExpensesTbl[Key],ExpensesTbl[Total Operating Expenses])</f>
        <v>706.12000000000023</v>
      </c>
      <c r="F2425" s="13">
        <f t="shared" si="110"/>
        <v>1777.5268999999998</v>
      </c>
      <c r="G2425" s="11" t="str">
        <f>_xlfn.XLOOKUP($A2425,PropertiesTbl[Property ID],PropertiesTbl[Property Name])</f>
        <v>Trailside Retreat</v>
      </c>
    </row>
    <row r="2426" spans="1:7" x14ac:dyDescent="0.25">
      <c r="A2426" s="10" t="str">
        <f>Revenue!A2427</f>
        <v>P0202</v>
      </c>
      <c r="B2426" s="10" t="str">
        <f>Revenue!B2427</f>
        <v>Feb</v>
      </c>
      <c r="C2426" s="11" t="str">
        <f t="shared" si="109"/>
        <v>P0202|Feb</v>
      </c>
      <c r="D2426" s="12">
        <f>Revenue!J2427</f>
        <v>2263.2532000000001</v>
      </c>
      <c r="E2426" s="13">
        <f>_xlfn.XLOOKUP($C2426,ExpensesTbl[Key],ExpensesTbl[Total Operating Expenses])</f>
        <v>690.86000000000035</v>
      </c>
      <c r="F2426" s="13">
        <f t="shared" si="110"/>
        <v>1572.3931999999998</v>
      </c>
      <c r="G2426" s="11" t="str">
        <f>_xlfn.XLOOKUP($A2426,PropertiesTbl[Property ID],PropertiesTbl[Property Name])</f>
        <v>Trailside Retreat</v>
      </c>
    </row>
    <row r="2427" spans="1:7" x14ac:dyDescent="0.25">
      <c r="A2427" s="10" t="str">
        <f>Revenue!A2428</f>
        <v>P0202</v>
      </c>
      <c r="B2427" s="10" t="str">
        <f>Revenue!B2428</f>
        <v>Mar</v>
      </c>
      <c r="C2427" s="11" t="str">
        <f t="shared" si="109"/>
        <v>P0202|Mar</v>
      </c>
      <c r="D2427" s="12">
        <f>Revenue!J2428</f>
        <v>1864.9439</v>
      </c>
      <c r="E2427" s="13">
        <f>_xlfn.XLOOKUP($C2427,ExpensesTbl[Key],ExpensesTbl[Total Operating Expenses])</f>
        <v>604.43999999999983</v>
      </c>
      <c r="F2427" s="13">
        <f t="shared" si="110"/>
        <v>1260.5039000000002</v>
      </c>
      <c r="G2427" s="11" t="str">
        <f>_xlfn.XLOOKUP($A2427,PropertiesTbl[Property ID],PropertiesTbl[Property Name])</f>
        <v>Trailside Retreat</v>
      </c>
    </row>
    <row r="2428" spans="1:7" x14ac:dyDescent="0.25">
      <c r="A2428" s="10" t="str">
        <f>Revenue!A2429</f>
        <v>P0203</v>
      </c>
      <c r="B2428" s="10" t="str">
        <f>Revenue!B2429</f>
        <v>Apr</v>
      </c>
      <c r="C2428" s="11" t="str">
        <f t="shared" si="109"/>
        <v>P0203|Apr</v>
      </c>
      <c r="D2428" s="12">
        <f>Revenue!J2429</f>
        <v>1583.4409000000001</v>
      </c>
      <c r="E2428" s="13">
        <f>_xlfn.XLOOKUP($C2428,ExpensesTbl[Key],ExpensesTbl[Total Operating Expenses])</f>
        <v>793.13000000000056</v>
      </c>
      <c r="F2428" s="13">
        <f t="shared" si="110"/>
        <v>790.31089999999949</v>
      </c>
      <c r="G2428" s="11" t="str">
        <f>_xlfn.XLOOKUP($A2428,PropertiesTbl[Property ID],PropertiesTbl[Property Name])</f>
        <v>Meadow House</v>
      </c>
    </row>
    <row r="2429" spans="1:7" x14ac:dyDescent="0.25">
      <c r="A2429" s="10" t="str">
        <f>Revenue!A2430</f>
        <v>P0203</v>
      </c>
      <c r="B2429" s="10" t="str">
        <f>Revenue!B2430</f>
        <v>May</v>
      </c>
      <c r="C2429" s="11" t="str">
        <f t="shared" si="109"/>
        <v>P0203|May</v>
      </c>
      <c r="D2429" s="12">
        <f>Revenue!J2430</f>
        <v>1793.6496</v>
      </c>
      <c r="E2429" s="13">
        <f>_xlfn.XLOOKUP($C2429,ExpensesTbl[Key],ExpensesTbl[Total Operating Expenses])</f>
        <v>1343.6100000000001</v>
      </c>
      <c r="F2429" s="13">
        <f t="shared" si="110"/>
        <v>450.03959999999984</v>
      </c>
      <c r="G2429" s="11" t="str">
        <f>_xlfn.XLOOKUP($A2429,PropertiesTbl[Property ID],PropertiesTbl[Property Name])</f>
        <v>Meadow House</v>
      </c>
    </row>
    <row r="2430" spans="1:7" x14ac:dyDescent="0.25">
      <c r="A2430" s="10" t="str">
        <f>Revenue!A2431</f>
        <v>P0203</v>
      </c>
      <c r="B2430" s="10" t="str">
        <f>Revenue!B2431</f>
        <v>Jun</v>
      </c>
      <c r="C2430" s="11" t="str">
        <f t="shared" si="109"/>
        <v>P0203|Jun</v>
      </c>
      <c r="D2430" s="12">
        <f>Revenue!J2431</f>
        <v>2078.1990999999998</v>
      </c>
      <c r="E2430" s="13">
        <f>_xlfn.XLOOKUP($C2430,ExpensesTbl[Key],ExpensesTbl[Total Operating Expenses])</f>
        <v>1377.98</v>
      </c>
      <c r="F2430" s="13">
        <f t="shared" si="110"/>
        <v>700.2190999999998</v>
      </c>
      <c r="G2430" s="11" t="str">
        <f>_xlfn.XLOOKUP($A2430,PropertiesTbl[Property ID],PropertiesTbl[Property Name])</f>
        <v>Meadow House</v>
      </c>
    </row>
    <row r="2431" spans="1:7" x14ac:dyDescent="0.25">
      <c r="A2431" s="10" t="str">
        <f>Revenue!A2432</f>
        <v>P0203</v>
      </c>
      <c r="B2431" s="10" t="str">
        <f>Revenue!B2432</f>
        <v>Jul</v>
      </c>
      <c r="C2431" s="11" t="str">
        <f t="shared" si="109"/>
        <v>P0203|Jul</v>
      </c>
      <c r="D2431" s="12">
        <f>Revenue!J2432</f>
        <v>2684.5186000000003</v>
      </c>
      <c r="E2431" s="13">
        <f>_xlfn.XLOOKUP($C2431,ExpensesTbl[Key],ExpensesTbl[Total Operating Expenses])</f>
        <v>2604.3900000000003</v>
      </c>
      <c r="F2431" s="13">
        <f t="shared" si="110"/>
        <v>80.128600000000006</v>
      </c>
      <c r="G2431" s="11" t="str">
        <f>_xlfn.XLOOKUP($A2431,PropertiesTbl[Property ID],PropertiesTbl[Property Name])</f>
        <v>Meadow House</v>
      </c>
    </row>
    <row r="2432" spans="1:7" x14ac:dyDescent="0.25">
      <c r="A2432" s="10" t="str">
        <f>Revenue!A2433</f>
        <v>P0203</v>
      </c>
      <c r="B2432" s="10" t="str">
        <f>Revenue!B2433</f>
        <v>Aug</v>
      </c>
      <c r="C2432" s="11" t="str">
        <f t="shared" si="109"/>
        <v>P0203|Aug</v>
      </c>
      <c r="D2432" s="12">
        <f>Revenue!J2433</f>
        <v>2895.9204</v>
      </c>
      <c r="E2432" s="13">
        <f>_xlfn.XLOOKUP($C2432,ExpensesTbl[Key],ExpensesTbl[Total Operating Expenses])</f>
        <v>2475.6500000000005</v>
      </c>
      <c r="F2432" s="13">
        <f t="shared" si="110"/>
        <v>420.27039999999943</v>
      </c>
      <c r="G2432" s="11" t="str">
        <f>_xlfn.XLOOKUP($A2432,PropertiesTbl[Property ID],PropertiesTbl[Property Name])</f>
        <v>Meadow House</v>
      </c>
    </row>
    <row r="2433" spans="1:7" x14ac:dyDescent="0.25">
      <c r="A2433" s="10" t="str">
        <f>Revenue!A2434</f>
        <v>P0203</v>
      </c>
      <c r="B2433" s="10" t="str">
        <f>Revenue!B2434</f>
        <v>Sep</v>
      </c>
      <c r="C2433" s="11" t="str">
        <f t="shared" si="109"/>
        <v>P0203|Sep</v>
      </c>
      <c r="D2433" s="12">
        <f>Revenue!J2434</f>
        <v>2231.3927999999996</v>
      </c>
      <c r="E2433" s="13">
        <f>_xlfn.XLOOKUP($C2433,ExpensesTbl[Key],ExpensesTbl[Total Operating Expenses])</f>
        <v>1161.56</v>
      </c>
      <c r="F2433" s="13">
        <f t="shared" si="110"/>
        <v>1069.8327999999997</v>
      </c>
      <c r="G2433" s="11" t="str">
        <f>_xlfn.XLOOKUP($A2433,PropertiesTbl[Property ID],PropertiesTbl[Property Name])</f>
        <v>Meadow House</v>
      </c>
    </row>
    <row r="2434" spans="1:7" x14ac:dyDescent="0.25">
      <c r="A2434" s="10" t="str">
        <f>Revenue!A2435</f>
        <v>P0203</v>
      </c>
      <c r="B2434" s="10" t="str">
        <f>Revenue!B2435</f>
        <v>Oct</v>
      </c>
      <c r="C2434" s="11" t="str">
        <f t="shared" si="109"/>
        <v>P0203|Oct</v>
      </c>
      <c r="D2434" s="12">
        <f>Revenue!J2435</f>
        <v>1704.8461000000002</v>
      </c>
      <c r="E2434" s="13">
        <f>_xlfn.XLOOKUP($C2434,ExpensesTbl[Key],ExpensesTbl[Total Operating Expenses])</f>
        <v>934.85</v>
      </c>
      <c r="F2434" s="13">
        <f t="shared" si="110"/>
        <v>769.99610000000018</v>
      </c>
      <c r="G2434" s="11" t="str">
        <f>_xlfn.XLOOKUP($A2434,PropertiesTbl[Property ID],PropertiesTbl[Property Name])</f>
        <v>Meadow House</v>
      </c>
    </row>
    <row r="2435" spans="1:7" x14ac:dyDescent="0.25">
      <c r="A2435" s="10" t="str">
        <f>Revenue!A2436</f>
        <v>P0203</v>
      </c>
      <c r="B2435" s="10" t="str">
        <f>Revenue!B2436</f>
        <v>Nov</v>
      </c>
      <c r="C2435" s="11" t="str">
        <f t="shared" si="109"/>
        <v>P0203|Nov</v>
      </c>
      <c r="D2435" s="12">
        <f>Revenue!J2436</f>
        <v>1746.6724999999999</v>
      </c>
      <c r="E2435" s="13">
        <f>_xlfn.XLOOKUP($C2435,ExpensesTbl[Key],ExpensesTbl[Total Operating Expenses])</f>
        <v>847.42000000000019</v>
      </c>
      <c r="F2435" s="13">
        <f t="shared" si="110"/>
        <v>899.25249999999971</v>
      </c>
      <c r="G2435" s="11" t="str">
        <f>_xlfn.XLOOKUP($A2435,PropertiesTbl[Property ID],PropertiesTbl[Property Name])</f>
        <v>Meadow House</v>
      </c>
    </row>
    <row r="2436" spans="1:7" x14ac:dyDescent="0.25">
      <c r="A2436" s="10" t="str">
        <f>Revenue!A2437</f>
        <v>P0203</v>
      </c>
      <c r="B2436" s="10" t="str">
        <f>Revenue!B2437</f>
        <v>Dec</v>
      </c>
      <c r="C2436" s="11" t="str">
        <f t="shared" si="109"/>
        <v>P0203|Dec</v>
      </c>
      <c r="D2436" s="12">
        <f>Revenue!J2437</f>
        <v>6444.1755000000003</v>
      </c>
      <c r="E2436" s="13">
        <f>_xlfn.XLOOKUP($C2436,ExpensesTbl[Key],ExpensesTbl[Total Operating Expenses])</f>
        <v>1437.1100000000038</v>
      </c>
      <c r="F2436" s="13">
        <f t="shared" si="110"/>
        <v>5007.065499999997</v>
      </c>
      <c r="G2436" s="11" t="str">
        <f>_xlfn.XLOOKUP($A2436,PropertiesTbl[Property ID],PropertiesTbl[Property Name])</f>
        <v>Meadow House</v>
      </c>
    </row>
    <row r="2437" spans="1:7" x14ac:dyDescent="0.25">
      <c r="A2437" s="10" t="str">
        <f>Revenue!A2438</f>
        <v>P0203</v>
      </c>
      <c r="B2437" s="10" t="str">
        <f>Revenue!B2438</f>
        <v>Jan</v>
      </c>
      <c r="C2437" s="11" t="str">
        <f t="shared" ref="C2437:C2500" si="111">A2437&amp;"|"&amp;B2437</f>
        <v>P0203|Jan</v>
      </c>
      <c r="D2437" s="12">
        <f>Revenue!J2438</f>
        <v>6023.5349999999999</v>
      </c>
      <c r="E2437" s="13">
        <f>_xlfn.XLOOKUP($C2437,ExpensesTbl[Key],ExpensesTbl[Total Operating Expenses])</f>
        <v>1439.8600000000033</v>
      </c>
      <c r="F2437" s="13">
        <f t="shared" ref="F2437:F2500" si="112">D2437-E2437</f>
        <v>4583.6749999999965</v>
      </c>
      <c r="G2437" s="11" t="str">
        <f>_xlfn.XLOOKUP($A2437,PropertiesTbl[Property ID],PropertiesTbl[Property Name])</f>
        <v>Meadow House</v>
      </c>
    </row>
    <row r="2438" spans="1:7" x14ac:dyDescent="0.25">
      <c r="A2438" s="10" t="str">
        <f>Revenue!A2439</f>
        <v>P0203</v>
      </c>
      <c r="B2438" s="10" t="str">
        <f>Revenue!B2439</f>
        <v>Feb</v>
      </c>
      <c r="C2438" s="11" t="str">
        <f t="shared" si="111"/>
        <v>P0203|Feb</v>
      </c>
      <c r="D2438" s="12">
        <f>Revenue!J2439</f>
        <v>4154.0524000000005</v>
      </c>
      <c r="E2438" s="13">
        <f>_xlfn.XLOOKUP($C2438,ExpensesTbl[Key],ExpensesTbl[Total Operating Expenses])</f>
        <v>1325.0200000000002</v>
      </c>
      <c r="F2438" s="13">
        <f t="shared" si="112"/>
        <v>2829.0324000000001</v>
      </c>
      <c r="G2438" s="11" t="str">
        <f>_xlfn.XLOOKUP($A2438,PropertiesTbl[Property ID],PropertiesTbl[Property Name])</f>
        <v>Meadow House</v>
      </c>
    </row>
    <row r="2439" spans="1:7" x14ac:dyDescent="0.25">
      <c r="A2439" s="10" t="str">
        <f>Revenue!A2440</f>
        <v>P0203</v>
      </c>
      <c r="B2439" s="10" t="str">
        <f>Revenue!B2440</f>
        <v>Mar</v>
      </c>
      <c r="C2439" s="11" t="str">
        <f t="shared" si="111"/>
        <v>P0203|Mar</v>
      </c>
      <c r="D2439" s="12">
        <f>Revenue!J2440</f>
        <v>4044.0140000000006</v>
      </c>
      <c r="E2439" s="13">
        <f>_xlfn.XLOOKUP($C2439,ExpensesTbl[Key],ExpensesTbl[Total Operating Expenses])</f>
        <v>1170.1700000000008</v>
      </c>
      <c r="F2439" s="13">
        <f t="shared" si="112"/>
        <v>2873.8440000000001</v>
      </c>
      <c r="G2439" s="11" t="str">
        <f>_xlfn.XLOOKUP($A2439,PropertiesTbl[Property ID],PropertiesTbl[Property Name])</f>
        <v>Meadow House</v>
      </c>
    </row>
    <row r="2440" spans="1:7" x14ac:dyDescent="0.25">
      <c r="A2440" s="10" t="str">
        <f>Revenue!A2441</f>
        <v>P0204</v>
      </c>
      <c r="B2440" s="10" t="str">
        <f>Revenue!B2441</f>
        <v>Apr</v>
      </c>
      <c r="C2440" s="11" t="str">
        <f t="shared" si="111"/>
        <v>P0204|Apr</v>
      </c>
      <c r="D2440" s="12">
        <f>Revenue!J2441</f>
        <v>1570.3015</v>
      </c>
      <c r="E2440" s="13">
        <f>_xlfn.XLOOKUP($C2440,ExpensesTbl[Key],ExpensesTbl[Total Operating Expenses])</f>
        <v>928.1999999999997</v>
      </c>
      <c r="F2440" s="13">
        <f t="shared" si="112"/>
        <v>642.10150000000033</v>
      </c>
      <c r="G2440" s="11" t="str">
        <f>_xlfn.XLOOKUP($A2440,PropertiesTbl[Property ID],PropertiesTbl[Property Name])</f>
        <v>Sierra Point</v>
      </c>
    </row>
    <row r="2441" spans="1:7" x14ac:dyDescent="0.25">
      <c r="A2441" s="10" t="str">
        <f>Revenue!A2442</f>
        <v>P0204</v>
      </c>
      <c r="B2441" s="10" t="str">
        <f>Revenue!B2442</f>
        <v>May</v>
      </c>
      <c r="C2441" s="11" t="str">
        <f t="shared" si="111"/>
        <v>P0204|May</v>
      </c>
      <c r="D2441" s="12">
        <f>Revenue!J2442</f>
        <v>2060.6559000000002</v>
      </c>
      <c r="E2441" s="13">
        <f>_xlfn.XLOOKUP($C2441,ExpensesTbl[Key],ExpensesTbl[Total Operating Expenses])</f>
        <v>1449.88</v>
      </c>
      <c r="F2441" s="13">
        <f t="shared" si="112"/>
        <v>610.77590000000009</v>
      </c>
      <c r="G2441" s="11" t="str">
        <f>_xlfn.XLOOKUP($A2441,PropertiesTbl[Property ID],PropertiesTbl[Property Name])</f>
        <v>Sierra Point</v>
      </c>
    </row>
    <row r="2442" spans="1:7" x14ac:dyDescent="0.25">
      <c r="A2442" s="10" t="str">
        <f>Revenue!A2443</f>
        <v>P0204</v>
      </c>
      <c r="B2442" s="10" t="str">
        <f>Revenue!B2443</f>
        <v>Jun</v>
      </c>
      <c r="C2442" s="11" t="str">
        <f t="shared" si="111"/>
        <v>P0204|Jun</v>
      </c>
      <c r="D2442" s="12">
        <f>Revenue!J2443</f>
        <v>2251.3870000000002</v>
      </c>
      <c r="E2442" s="13">
        <f>_xlfn.XLOOKUP($C2442,ExpensesTbl[Key],ExpensesTbl[Total Operating Expenses])</f>
        <v>1623.2200000000005</v>
      </c>
      <c r="F2442" s="13">
        <f t="shared" si="112"/>
        <v>628.16699999999969</v>
      </c>
      <c r="G2442" s="11" t="str">
        <f>_xlfn.XLOOKUP($A2442,PropertiesTbl[Property ID],PropertiesTbl[Property Name])</f>
        <v>Sierra Point</v>
      </c>
    </row>
    <row r="2443" spans="1:7" x14ac:dyDescent="0.25">
      <c r="A2443" s="10" t="str">
        <f>Revenue!A2444</f>
        <v>P0204</v>
      </c>
      <c r="B2443" s="10" t="str">
        <f>Revenue!B2444</f>
        <v>Jul</v>
      </c>
      <c r="C2443" s="11" t="str">
        <f t="shared" si="111"/>
        <v>P0204|Jul</v>
      </c>
      <c r="D2443" s="12">
        <f>Revenue!J2444</f>
        <v>3939.1664000000005</v>
      </c>
      <c r="E2443" s="13">
        <f>_xlfn.XLOOKUP($C2443,ExpensesTbl[Key],ExpensesTbl[Total Operating Expenses])</f>
        <v>3205.86</v>
      </c>
      <c r="F2443" s="13">
        <f t="shared" si="112"/>
        <v>733.30640000000039</v>
      </c>
      <c r="G2443" s="11" t="str">
        <f>_xlfn.XLOOKUP($A2443,PropertiesTbl[Property ID],PropertiesTbl[Property Name])</f>
        <v>Sierra Point</v>
      </c>
    </row>
    <row r="2444" spans="1:7" x14ac:dyDescent="0.25">
      <c r="A2444" s="10" t="str">
        <f>Revenue!A2445</f>
        <v>P0204</v>
      </c>
      <c r="B2444" s="10" t="str">
        <f>Revenue!B2445</f>
        <v>Aug</v>
      </c>
      <c r="C2444" s="11" t="str">
        <f t="shared" si="111"/>
        <v>P0204|Aug</v>
      </c>
      <c r="D2444" s="12">
        <f>Revenue!J2445</f>
        <v>3410.1684</v>
      </c>
      <c r="E2444" s="13">
        <f>_xlfn.XLOOKUP($C2444,ExpensesTbl[Key],ExpensesTbl[Total Operating Expenses])</f>
        <v>2873.3599999999997</v>
      </c>
      <c r="F2444" s="13">
        <f t="shared" si="112"/>
        <v>536.80840000000035</v>
      </c>
      <c r="G2444" s="11" t="str">
        <f>_xlfn.XLOOKUP($A2444,PropertiesTbl[Property ID],PropertiesTbl[Property Name])</f>
        <v>Sierra Point</v>
      </c>
    </row>
    <row r="2445" spans="1:7" x14ac:dyDescent="0.25">
      <c r="A2445" s="10" t="str">
        <f>Revenue!A2446</f>
        <v>P0204</v>
      </c>
      <c r="B2445" s="10" t="str">
        <f>Revenue!B2446</f>
        <v>Sep</v>
      </c>
      <c r="C2445" s="11" t="str">
        <f t="shared" si="111"/>
        <v>P0204|Sep</v>
      </c>
      <c r="D2445" s="12">
        <f>Revenue!J2446</f>
        <v>2012.0298000000003</v>
      </c>
      <c r="E2445" s="13">
        <f>_xlfn.XLOOKUP($C2445,ExpensesTbl[Key],ExpensesTbl[Total Operating Expenses])</f>
        <v>1255.81</v>
      </c>
      <c r="F2445" s="13">
        <f t="shared" si="112"/>
        <v>756.2198000000003</v>
      </c>
      <c r="G2445" s="11" t="str">
        <f>_xlfn.XLOOKUP($A2445,PropertiesTbl[Property ID],PropertiesTbl[Property Name])</f>
        <v>Sierra Point</v>
      </c>
    </row>
    <row r="2446" spans="1:7" x14ac:dyDescent="0.25">
      <c r="A2446" s="10" t="str">
        <f>Revenue!A2447</f>
        <v>P0204</v>
      </c>
      <c r="B2446" s="10" t="str">
        <f>Revenue!B2447</f>
        <v>Oct</v>
      </c>
      <c r="C2446" s="11" t="str">
        <f t="shared" si="111"/>
        <v>P0204|Oct</v>
      </c>
      <c r="D2446" s="12">
        <f>Revenue!J2447</f>
        <v>1851.8052</v>
      </c>
      <c r="E2446" s="13">
        <f>_xlfn.XLOOKUP($C2446,ExpensesTbl[Key],ExpensesTbl[Total Operating Expenses])</f>
        <v>1126.9699999999998</v>
      </c>
      <c r="F2446" s="13">
        <f t="shared" si="112"/>
        <v>724.83520000000021</v>
      </c>
      <c r="G2446" s="11" t="str">
        <f>_xlfn.XLOOKUP($A2446,PropertiesTbl[Property ID],PropertiesTbl[Property Name])</f>
        <v>Sierra Point</v>
      </c>
    </row>
    <row r="2447" spans="1:7" x14ac:dyDescent="0.25">
      <c r="A2447" s="10" t="str">
        <f>Revenue!A2448</f>
        <v>P0204</v>
      </c>
      <c r="B2447" s="10" t="str">
        <f>Revenue!B2448</f>
        <v>Nov</v>
      </c>
      <c r="C2447" s="11" t="str">
        <f t="shared" si="111"/>
        <v>P0204|Nov</v>
      </c>
      <c r="D2447" s="12">
        <f>Revenue!J2448</f>
        <v>1952.0255999999999</v>
      </c>
      <c r="E2447" s="13">
        <f>_xlfn.XLOOKUP($C2447,ExpensesTbl[Key],ExpensesTbl[Total Operating Expenses])</f>
        <v>1021.9800000000002</v>
      </c>
      <c r="F2447" s="13">
        <f t="shared" si="112"/>
        <v>930.04559999999969</v>
      </c>
      <c r="G2447" s="11" t="str">
        <f>_xlfn.XLOOKUP($A2447,PropertiesTbl[Property ID],PropertiesTbl[Property Name])</f>
        <v>Sierra Point</v>
      </c>
    </row>
    <row r="2448" spans="1:7" x14ac:dyDescent="0.25">
      <c r="A2448" s="10" t="str">
        <f>Revenue!A2449</f>
        <v>P0204</v>
      </c>
      <c r="B2448" s="10" t="str">
        <f>Revenue!B2449</f>
        <v>Dec</v>
      </c>
      <c r="C2448" s="11" t="str">
        <f t="shared" si="111"/>
        <v>P0204|Dec</v>
      </c>
      <c r="D2448" s="12">
        <f>Revenue!J2449</f>
        <v>8168.2755000000016</v>
      </c>
      <c r="E2448" s="13">
        <f>_xlfn.XLOOKUP($C2448,ExpensesTbl[Key],ExpensesTbl[Total Operating Expenses])</f>
        <v>1717.9199999999978</v>
      </c>
      <c r="F2448" s="13">
        <f t="shared" si="112"/>
        <v>6450.3555000000033</v>
      </c>
      <c r="G2448" s="11" t="str">
        <f>_xlfn.XLOOKUP($A2448,PropertiesTbl[Property ID],PropertiesTbl[Property Name])</f>
        <v>Sierra Point</v>
      </c>
    </row>
    <row r="2449" spans="1:7" x14ac:dyDescent="0.25">
      <c r="A2449" s="10" t="str">
        <f>Revenue!A2450</f>
        <v>P0204</v>
      </c>
      <c r="B2449" s="10" t="str">
        <f>Revenue!B2450</f>
        <v>Jan</v>
      </c>
      <c r="C2449" s="11" t="str">
        <f t="shared" si="111"/>
        <v>P0204|Jan</v>
      </c>
      <c r="D2449" s="12">
        <f>Revenue!J2450</f>
        <v>7316.9161999999997</v>
      </c>
      <c r="E2449" s="13">
        <f>_xlfn.XLOOKUP($C2449,ExpensesTbl[Key],ExpensesTbl[Total Operating Expenses])</f>
        <v>1747.6699999999978</v>
      </c>
      <c r="F2449" s="13">
        <f t="shared" si="112"/>
        <v>5569.2462000000014</v>
      </c>
      <c r="G2449" s="11" t="str">
        <f>_xlfn.XLOOKUP($A2449,PropertiesTbl[Property ID],PropertiesTbl[Property Name])</f>
        <v>Sierra Point</v>
      </c>
    </row>
    <row r="2450" spans="1:7" x14ac:dyDescent="0.25">
      <c r="A2450" s="10" t="str">
        <f>Revenue!A2451</f>
        <v>P0204</v>
      </c>
      <c r="B2450" s="10" t="str">
        <f>Revenue!B2451</f>
        <v>Feb</v>
      </c>
      <c r="C2450" s="11" t="str">
        <f t="shared" si="111"/>
        <v>P0204|Feb</v>
      </c>
      <c r="D2450" s="12">
        <f>Revenue!J2451</f>
        <v>5226.1514999999999</v>
      </c>
      <c r="E2450" s="13">
        <f>_xlfn.XLOOKUP($C2450,ExpensesTbl[Key],ExpensesTbl[Total Operating Expenses])</f>
        <v>1408.2499999999995</v>
      </c>
      <c r="F2450" s="13">
        <f t="shared" si="112"/>
        <v>3817.9015000000004</v>
      </c>
      <c r="G2450" s="11" t="str">
        <f>_xlfn.XLOOKUP($A2450,PropertiesTbl[Property ID],PropertiesTbl[Property Name])</f>
        <v>Sierra Point</v>
      </c>
    </row>
    <row r="2451" spans="1:7" x14ac:dyDescent="0.25">
      <c r="A2451" s="10" t="str">
        <f>Revenue!A2452</f>
        <v>P0204</v>
      </c>
      <c r="B2451" s="10" t="str">
        <f>Revenue!B2452</f>
        <v>Mar</v>
      </c>
      <c r="C2451" s="11" t="str">
        <f t="shared" si="111"/>
        <v>P0204|Mar</v>
      </c>
      <c r="D2451" s="12">
        <f>Revenue!J2452</f>
        <v>3780.2609999999995</v>
      </c>
      <c r="E2451" s="13">
        <f>_xlfn.XLOOKUP($C2451,ExpensesTbl[Key],ExpensesTbl[Total Operating Expenses])</f>
        <v>1237.3499999999999</v>
      </c>
      <c r="F2451" s="13">
        <f t="shared" si="112"/>
        <v>2542.9109999999996</v>
      </c>
      <c r="G2451" s="11" t="str">
        <f>_xlfn.XLOOKUP($A2451,PropertiesTbl[Property ID],PropertiesTbl[Property Name])</f>
        <v>Sierra Point</v>
      </c>
    </row>
    <row r="2452" spans="1:7" x14ac:dyDescent="0.25">
      <c r="A2452" s="10" t="str">
        <f>Revenue!A2453</f>
        <v>P0205</v>
      </c>
      <c r="B2452" s="10" t="str">
        <f>Revenue!B2453</f>
        <v>Apr</v>
      </c>
      <c r="C2452" s="11" t="str">
        <f t="shared" si="111"/>
        <v>P0205|Apr</v>
      </c>
      <c r="D2452" s="12">
        <f>Revenue!J2453</f>
        <v>647.14440000000002</v>
      </c>
      <c r="E2452" s="13">
        <f>_xlfn.XLOOKUP($C2452,ExpensesTbl[Key],ExpensesTbl[Total Operating Expenses])</f>
        <v>536.0499999999995</v>
      </c>
      <c r="F2452" s="13">
        <f t="shared" si="112"/>
        <v>111.09440000000052</v>
      </c>
      <c r="G2452" s="11" t="str">
        <f>_xlfn.XLOOKUP($A2452,PropertiesTbl[Property ID],PropertiesTbl[Property Name])</f>
        <v>Granite Nest</v>
      </c>
    </row>
    <row r="2453" spans="1:7" x14ac:dyDescent="0.25">
      <c r="A2453" s="10" t="str">
        <f>Revenue!A2454</f>
        <v>P0205</v>
      </c>
      <c r="B2453" s="10" t="str">
        <f>Revenue!B2454</f>
        <v>May</v>
      </c>
      <c r="C2453" s="11" t="str">
        <f t="shared" si="111"/>
        <v>P0205|May</v>
      </c>
      <c r="D2453" s="12">
        <f>Revenue!J2454</f>
        <v>1028.6155000000001</v>
      </c>
      <c r="E2453" s="13">
        <f>_xlfn.XLOOKUP($C2453,ExpensesTbl[Key],ExpensesTbl[Total Operating Expenses])</f>
        <v>972.54999999999973</v>
      </c>
      <c r="F2453" s="13">
        <f t="shared" si="112"/>
        <v>56.065500000000384</v>
      </c>
      <c r="G2453" s="11" t="str">
        <f>_xlfn.XLOOKUP($A2453,PropertiesTbl[Property ID],PropertiesTbl[Property Name])</f>
        <v>Granite Nest</v>
      </c>
    </row>
    <row r="2454" spans="1:7" x14ac:dyDescent="0.25">
      <c r="A2454" s="10" t="str">
        <f>Revenue!A2455</f>
        <v>P0205</v>
      </c>
      <c r="B2454" s="10" t="str">
        <f>Revenue!B2455</f>
        <v>Jun</v>
      </c>
      <c r="C2454" s="11" t="str">
        <f t="shared" si="111"/>
        <v>P0205|Jun</v>
      </c>
      <c r="D2454" s="12">
        <f>Revenue!J2455</f>
        <v>1175.7354</v>
      </c>
      <c r="E2454" s="13">
        <f>_xlfn.XLOOKUP($C2454,ExpensesTbl[Key],ExpensesTbl[Total Operating Expenses])</f>
        <v>1087.8600000000001</v>
      </c>
      <c r="F2454" s="13">
        <f t="shared" si="112"/>
        <v>87.8753999999999</v>
      </c>
      <c r="G2454" s="11" t="str">
        <f>_xlfn.XLOOKUP($A2454,PropertiesTbl[Property ID],PropertiesTbl[Property Name])</f>
        <v>Granite Nest</v>
      </c>
    </row>
    <row r="2455" spans="1:7" x14ac:dyDescent="0.25">
      <c r="A2455" s="10" t="str">
        <f>Revenue!A2456</f>
        <v>P0205</v>
      </c>
      <c r="B2455" s="10" t="str">
        <f>Revenue!B2456</f>
        <v>Jul</v>
      </c>
      <c r="C2455" s="11" t="str">
        <f t="shared" si="111"/>
        <v>P0205|Jul</v>
      </c>
      <c r="D2455" s="12">
        <f>Revenue!J2456</f>
        <v>1652.6456000000001</v>
      </c>
      <c r="E2455" s="13">
        <f>_xlfn.XLOOKUP($C2455,ExpensesTbl[Key],ExpensesTbl[Total Operating Expenses])</f>
        <v>1899.3300000000002</v>
      </c>
      <c r="F2455" s="13">
        <f t="shared" si="112"/>
        <v>-246.6844000000001</v>
      </c>
      <c r="G2455" s="11" t="str">
        <f>_xlfn.XLOOKUP($A2455,PropertiesTbl[Property ID],PropertiesTbl[Property Name])</f>
        <v>Granite Nest</v>
      </c>
    </row>
    <row r="2456" spans="1:7" x14ac:dyDescent="0.25">
      <c r="A2456" s="10" t="str">
        <f>Revenue!A2457</f>
        <v>P0205</v>
      </c>
      <c r="B2456" s="10" t="str">
        <f>Revenue!B2457</f>
        <v>Aug</v>
      </c>
      <c r="C2456" s="11" t="str">
        <f t="shared" si="111"/>
        <v>P0205|Aug</v>
      </c>
      <c r="D2456" s="12">
        <f>Revenue!J2457</f>
        <v>1397.8072</v>
      </c>
      <c r="E2456" s="13">
        <f>_xlfn.XLOOKUP($C2456,ExpensesTbl[Key],ExpensesTbl[Total Operating Expenses])</f>
        <v>1813.25</v>
      </c>
      <c r="F2456" s="13">
        <f t="shared" si="112"/>
        <v>-415.44280000000003</v>
      </c>
      <c r="G2456" s="11" t="str">
        <f>_xlfn.XLOOKUP($A2456,PropertiesTbl[Property ID],PropertiesTbl[Property Name])</f>
        <v>Granite Nest</v>
      </c>
    </row>
    <row r="2457" spans="1:7" x14ac:dyDescent="0.25">
      <c r="A2457" s="10" t="str">
        <f>Revenue!A2458</f>
        <v>P0205</v>
      </c>
      <c r="B2457" s="10" t="str">
        <f>Revenue!B2458</f>
        <v>Sep</v>
      </c>
      <c r="C2457" s="11" t="str">
        <f t="shared" si="111"/>
        <v>P0205|Sep</v>
      </c>
      <c r="D2457" s="12">
        <f>Revenue!J2458</f>
        <v>1220.0837999999999</v>
      </c>
      <c r="E2457" s="13">
        <f>_xlfn.XLOOKUP($C2457,ExpensesTbl[Key],ExpensesTbl[Total Operating Expenses])</f>
        <v>835.26</v>
      </c>
      <c r="F2457" s="13">
        <f t="shared" si="112"/>
        <v>384.82379999999989</v>
      </c>
      <c r="G2457" s="11" t="str">
        <f>_xlfn.XLOOKUP($A2457,PropertiesTbl[Property ID],PropertiesTbl[Property Name])</f>
        <v>Granite Nest</v>
      </c>
    </row>
    <row r="2458" spans="1:7" x14ac:dyDescent="0.25">
      <c r="A2458" s="10" t="str">
        <f>Revenue!A2459</f>
        <v>P0205</v>
      </c>
      <c r="B2458" s="10" t="str">
        <f>Revenue!B2459</f>
        <v>Oct</v>
      </c>
      <c r="C2458" s="11" t="str">
        <f t="shared" si="111"/>
        <v>P0205|Oct</v>
      </c>
      <c r="D2458" s="12">
        <f>Revenue!J2459</f>
        <v>1050.5374999999999</v>
      </c>
      <c r="E2458" s="13">
        <f>_xlfn.XLOOKUP($C2458,ExpensesTbl[Key],ExpensesTbl[Total Operating Expenses])</f>
        <v>752.64000000000033</v>
      </c>
      <c r="F2458" s="13">
        <f t="shared" si="112"/>
        <v>297.89749999999958</v>
      </c>
      <c r="G2458" s="11" t="str">
        <f>_xlfn.XLOOKUP($A2458,PropertiesTbl[Property ID],PropertiesTbl[Property Name])</f>
        <v>Granite Nest</v>
      </c>
    </row>
    <row r="2459" spans="1:7" x14ac:dyDescent="0.25">
      <c r="A2459" s="10" t="str">
        <f>Revenue!A2460</f>
        <v>P0205</v>
      </c>
      <c r="B2459" s="10" t="str">
        <f>Revenue!B2460</f>
        <v>Nov</v>
      </c>
      <c r="C2459" s="11" t="str">
        <f t="shared" si="111"/>
        <v>P0205|Nov</v>
      </c>
      <c r="D2459" s="12">
        <f>Revenue!J2460</f>
        <v>1043.6990000000001</v>
      </c>
      <c r="E2459" s="13">
        <f>_xlfn.XLOOKUP($C2459,ExpensesTbl[Key],ExpensesTbl[Total Operating Expenses])</f>
        <v>843.71000000000106</v>
      </c>
      <c r="F2459" s="13">
        <f t="shared" si="112"/>
        <v>199.98899999999901</v>
      </c>
      <c r="G2459" s="11" t="str">
        <f>_xlfn.XLOOKUP($A2459,PropertiesTbl[Property ID],PropertiesTbl[Property Name])</f>
        <v>Granite Nest</v>
      </c>
    </row>
    <row r="2460" spans="1:7" x14ac:dyDescent="0.25">
      <c r="A2460" s="10" t="str">
        <f>Revenue!A2461</f>
        <v>P0205</v>
      </c>
      <c r="B2460" s="10" t="str">
        <f>Revenue!B2461</f>
        <v>Dec</v>
      </c>
      <c r="C2460" s="11" t="str">
        <f t="shared" si="111"/>
        <v>P0205|Dec</v>
      </c>
      <c r="D2460" s="12">
        <f>Revenue!J2461</f>
        <v>3788.5056000000004</v>
      </c>
      <c r="E2460" s="13">
        <f>_xlfn.XLOOKUP($C2460,ExpensesTbl[Key],ExpensesTbl[Total Operating Expenses])</f>
        <v>1087.8499999999999</v>
      </c>
      <c r="F2460" s="13">
        <f t="shared" si="112"/>
        <v>2700.6556000000005</v>
      </c>
      <c r="G2460" s="11" t="str">
        <f>_xlfn.XLOOKUP($A2460,PropertiesTbl[Property ID],PropertiesTbl[Property Name])</f>
        <v>Granite Nest</v>
      </c>
    </row>
    <row r="2461" spans="1:7" x14ac:dyDescent="0.25">
      <c r="A2461" s="10" t="str">
        <f>Revenue!A2462</f>
        <v>P0205</v>
      </c>
      <c r="B2461" s="10" t="str">
        <f>Revenue!B2462</f>
        <v>Jan</v>
      </c>
      <c r="C2461" s="11" t="str">
        <f t="shared" si="111"/>
        <v>P0205|Jan</v>
      </c>
      <c r="D2461" s="12">
        <f>Revenue!J2462</f>
        <v>3178.8420000000006</v>
      </c>
      <c r="E2461" s="13">
        <f>_xlfn.XLOOKUP($C2461,ExpensesTbl[Key],ExpensesTbl[Total Operating Expenses])</f>
        <v>1002.3400000000005</v>
      </c>
      <c r="F2461" s="13">
        <f t="shared" si="112"/>
        <v>2176.502</v>
      </c>
      <c r="G2461" s="11" t="str">
        <f>_xlfn.XLOOKUP($A2461,PropertiesTbl[Property ID],PropertiesTbl[Property Name])</f>
        <v>Granite Nest</v>
      </c>
    </row>
    <row r="2462" spans="1:7" x14ac:dyDescent="0.25">
      <c r="A2462" s="10" t="str">
        <f>Revenue!A2463</f>
        <v>P0205</v>
      </c>
      <c r="B2462" s="10" t="str">
        <f>Revenue!B2463</f>
        <v>Feb</v>
      </c>
      <c r="C2462" s="11" t="str">
        <f t="shared" si="111"/>
        <v>P0205|Feb</v>
      </c>
      <c r="D2462" s="12">
        <f>Revenue!J2463</f>
        <v>2582.6517000000003</v>
      </c>
      <c r="E2462" s="13">
        <f>_xlfn.XLOOKUP($C2462,ExpensesTbl[Key],ExpensesTbl[Total Operating Expenses])</f>
        <v>864.99999999999966</v>
      </c>
      <c r="F2462" s="13">
        <f t="shared" si="112"/>
        <v>1717.6517000000008</v>
      </c>
      <c r="G2462" s="11" t="str">
        <f>_xlfn.XLOOKUP($A2462,PropertiesTbl[Property ID],PropertiesTbl[Property Name])</f>
        <v>Granite Nest</v>
      </c>
    </row>
    <row r="2463" spans="1:7" x14ac:dyDescent="0.25">
      <c r="A2463" s="10" t="str">
        <f>Revenue!A2464</f>
        <v>P0205</v>
      </c>
      <c r="B2463" s="10" t="str">
        <f>Revenue!B2464</f>
        <v>Mar</v>
      </c>
      <c r="C2463" s="11" t="str">
        <f t="shared" si="111"/>
        <v>P0205|Mar</v>
      </c>
      <c r="D2463" s="12">
        <f>Revenue!J2464</f>
        <v>2120.9220000000005</v>
      </c>
      <c r="E2463" s="13">
        <f>_xlfn.XLOOKUP($C2463,ExpensesTbl[Key],ExpensesTbl[Total Operating Expenses])</f>
        <v>871.75000000000068</v>
      </c>
      <c r="F2463" s="13">
        <f t="shared" si="112"/>
        <v>1249.1719999999998</v>
      </c>
      <c r="G2463" s="11" t="str">
        <f>_xlfn.XLOOKUP($A2463,PropertiesTbl[Property ID],PropertiesTbl[Property Name])</f>
        <v>Granite Nest</v>
      </c>
    </row>
    <row r="2464" spans="1:7" x14ac:dyDescent="0.25">
      <c r="A2464" s="10" t="str">
        <f>Revenue!A2465</f>
        <v>P0206</v>
      </c>
      <c r="B2464" s="10" t="str">
        <f>Revenue!B2465</f>
        <v>Apr</v>
      </c>
      <c r="C2464" s="11" t="str">
        <f t="shared" si="111"/>
        <v>P0206|Apr</v>
      </c>
      <c r="D2464" s="12">
        <f>Revenue!J2465</f>
        <v>729.55900000000008</v>
      </c>
      <c r="E2464" s="13">
        <f>_xlfn.XLOOKUP($C2464,ExpensesTbl[Key],ExpensesTbl[Total Operating Expenses])</f>
        <v>523.07000000000039</v>
      </c>
      <c r="F2464" s="13">
        <f t="shared" si="112"/>
        <v>206.48899999999969</v>
      </c>
      <c r="G2464" s="11" t="str">
        <f>_xlfn.XLOOKUP($A2464,PropertiesTbl[Property ID],PropertiesTbl[Property Name])</f>
        <v>Birch Chalet</v>
      </c>
    </row>
    <row r="2465" spans="1:7" x14ac:dyDescent="0.25">
      <c r="A2465" s="10" t="str">
        <f>Revenue!A2466</f>
        <v>P0206</v>
      </c>
      <c r="B2465" s="10" t="str">
        <f>Revenue!B2466</f>
        <v>May</v>
      </c>
      <c r="C2465" s="11" t="str">
        <f t="shared" si="111"/>
        <v>P0206|May</v>
      </c>
      <c r="D2465" s="12">
        <f>Revenue!J2466</f>
        <v>892.59659999999997</v>
      </c>
      <c r="E2465" s="13">
        <f>_xlfn.XLOOKUP($C2465,ExpensesTbl[Key],ExpensesTbl[Total Operating Expenses])</f>
        <v>726.74000000000012</v>
      </c>
      <c r="F2465" s="13">
        <f t="shared" si="112"/>
        <v>165.85659999999984</v>
      </c>
      <c r="G2465" s="11" t="str">
        <f>_xlfn.XLOOKUP($A2465,PropertiesTbl[Property ID],PropertiesTbl[Property Name])</f>
        <v>Birch Chalet</v>
      </c>
    </row>
    <row r="2466" spans="1:7" x14ac:dyDescent="0.25">
      <c r="A2466" s="10" t="str">
        <f>Revenue!A2467</f>
        <v>P0206</v>
      </c>
      <c r="B2466" s="10" t="str">
        <f>Revenue!B2467</f>
        <v>Jun</v>
      </c>
      <c r="C2466" s="11" t="str">
        <f t="shared" si="111"/>
        <v>P0206|Jun</v>
      </c>
      <c r="D2466" s="12">
        <f>Revenue!J2467</f>
        <v>1052.2876999999999</v>
      </c>
      <c r="E2466" s="13">
        <f>_xlfn.XLOOKUP($C2466,ExpensesTbl[Key],ExpensesTbl[Total Operating Expenses])</f>
        <v>803.12000000000035</v>
      </c>
      <c r="F2466" s="13">
        <f t="shared" si="112"/>
        <v>249.16769999999951</v>
      </c>
      <c r="G2466" s="11" t="str">
        <f>_xlfn.XLOOKUP($A2466,PropertiesTbl[Property ID],PropertiesTbl[Property Name])</f>
        <v>Birch Chalet</v>
      </c>
    </row>
    <row r="2467" spans="1:7" x14ac:dyDescent="0.25">
      <c r="A2467" s="10" t="str">
        <f>Revenue!A2468</f>
        <v>P0206</v>
      </c>
      <c r="B2467" s="10" t="str">
        <f>Revenue!B2468</f>
        <v>Jul</v>
      </c>
      <c r="C2467" s="11" t="str">
        <f t="shared" si="111"/>
        <v>P0206|Jul</v>
      </c>
      <c r="D2467" s="12">
        <f>Revenue!J2468</f>
        <v>1358.8368</v>
      </c>
      <c r="E2467" s="13">
        <f>_xlfn.XLOOKUP($C2467,ExpensesTbl[Key],ExpensesTbl[Total Operating Expenses])</f>
        <v>1375.6000000000001</v>
      </c>
      <c r="F2467" s="13">
        <f t="shared" si="112"/>
        <v>-16.763200000000097</v>
      </c>
      <c r="G2467" s="11" t="str">
        <f>_xlfn.XLOOKUP($A2467,PropertiesTbl[Property ID],PropertiesTbl[Property Name])</f>
        <v>Birch Chalet</v>
      </c>
    </row>
    <row r="2468" spans="1:7" x14ac:dyDescent="0.25">
      <c r="A2468" s="10" t="str">
        <f>Revenue!A2469</f>
        <v>P0206</v>
      </c>
      <c r="B2468" s="10" t="str">
        <f>Revenue!B2469</f>
        <v>Aug</v>
      </c>
      <c r="C2468" s="11" t="str">
        <f t="shared" si="111"/>
        <v>P0206|Aug</v>
      </c>
      <c r="D2468" s="12">
        <f>Revenue!J2469</f>
        <v>1341.0275999999999</v>
      </c>
      <c r="E2468" s="13">
        <f>_xlfn.XLOOKUP($C2468,ExpensesTbl[Key],ExpensesTbl[Total Operating Expenses])</f>
        <v>1293.4300000000003</v>
      </c>
      <c r="F2468" s="13">
        <f t="shared" si="112"/>
        <v>47.597599999999602</v>
      </c>
      <c r="G2468" s="11" t="str">
        <f>_xlfn.XLOOKUP($A2468,PropertiesTbl[Property ID],PropertiesTbl[Property Name])</f>
        <v>Birch Chalet</v>
      </c>
    </row>
    <row r="2469" spans="1:7" x14ac:dyDescent="0.25">
      <c r="A2469" s="10" t="str">
        <f>Revenue!A2470</f>
        <v>P0206</v>
      </c>
      <c r="B2469" s="10" t="str">
        <f>Revenue!B2470</f>
        <v>Sep</v>
      </c>
      <c r="C2469" s="11" t="str">
        <f t="shared" si="111"/>
        <v>P0206|Sep</v>
      </c>
      <c r="D2469" s="12">
        <f>Revenue!J2470</f>
        <v>903.13080000000002</v>
      </c>
      <c r="E2469" s="13">
        <f>_xlfn.XLOOKUP($C2469,ExpensesTbl[Key],ExpensesTbl[Total Operating Expenses])</f>
        <v>890.45</v>
      </c>
      <c r="F2469" s="13">
        <f t="shared" si="112"/>
        <v>12.680799999999977</v>
      </c>
      <c r="G2469" s="11" t="str">
        <f>_xlfn.XLOOKUP($A2469,PropertiesTbl[Property ID],PropertiesTbl[Property Name])</f>
        <v>Birch Chalet</v>
      </c>
    </row>
    <row r="2470" spans="1:7" x14ac:dyDescent="0.25">
      <c r="A2470" s="10" t="str">
        <f>Revenue!A2471</f>
        <v>P0206</v>
      </c>
      <c r="B2470" s="10" t="str">
        <f>Revenue!B2471</f>
        <v>Oct</v>
      </c>
      <c r="C2470" s="11" t="str">
        <f t="shared" si="111"/>
        <v>P0206|Oct</v>
      </c>
      <c r="D2470" s="12">
        <f>Revenue!J2471</f>
        <v>886.25279999999998</v>
      </c>
      <c r="E2470" s="13">
        <f>_xlfn.XLOOKUP($C2470,ExpensesTbl[Key],ExpensesTbl[Total Operating Expenses])</f>
        <v>602.08999999999992</v>
      </c>
      <c r="F2470" s="13">
        <f t="shared" si="112"/>
        <v>284.16280000000006</v>
      </c>
      <c r="G2470" s="11" t="str">
        <f>_xlfn.XLOOKUP($A2470,PropertiesTbl[Property ID],PropertiesTbl[Property Name])</f>
        <v>Birch Chalet</v>
      </c>
    </row>
    <row r="2471" spans="1:7" x14ac:dyDescent="0.25">
      <c r="A2471" s="10" t="str">
        <f>Revenue!A2472</f>
        <v>P0206</v>
      </c>
      <c r="B2471" s="10" t="str">
        <f>Revenue!B2472</f>
        <v>Nov</v>
      </c>
      <c r="C2471" s="11" t="str">
        <f t="shared" si="111"/>
        <v>P0206|Nov</v>
      </c>
      <c r="D2471" s="12">
        <f>Revenue!J2472</f>
        <v>923.73360000000002</v>
      </c>
      <c r="E2471" s="13">
        <f>_xlfn.XLOOKUP($C2471,ExpensesTbl[Key],ExpensesTbl[Total Operating Expenses])</f>
        <v>550.77</v>
      </c>
      <c r="F2471" s="13">
        <f t="shared" si="112"/>
        <v>372.96360000000004</v>
      </c>
      <c r="G2471" s="11" t="str">
        <f>_xlfn.XLOOKUP($A2471,PropertiesTbl[Property ID],PropertiesTbl[Property Name])</f>
        <v>Birch Chalet</v>
      </c>
    </row>
    <row r="2472" spans="1:7" x14ac:dyDescent="0.25">
      <c r="A2472" s="10" t="str">
        <f>Revenue!A2473</f>
        <v>P0206</v>
      </c>
      <c r="B2472" s="10" t="str">
        <f>Revenue!B2473</f>
        <v>Dec</v>
      </c>
      <c r="C2472" s="11" t="str">
        <f t="shared" si="111"/>
        <v>P0206|Dec</v>
      </c>
      <c r="D2472" s="12">
        <f>Revenue!J2473</f>
        <v>3689.8101999999999</v>
      </c>
      <c r="E2472" s="13">
        <f>_xlfn.XLOOKUP($C2472,ExpensesTbl[Key],ExpensesTbl[Total Operating Expenses])</f>
        <v>963.9799999999999</v>
      </c>
      <c r="F2472" s="13">
        <f t="shared" si="112"/>
        <v>2725.8301999999999</v>
      </c>
      <c r="G2472" s="11" t="str">
        <f>_xlfn.XLOOKUP($A2472,PropertiesTbl[Property ID],PropertiesTbl[Property Name])</f>
        <v>Birch Chalet</v>
      </c>
    </row>
    <row r="2473" spans="1:7" x14ac:dyDescent="0.25">
      <c r="A2473" s="10" t="str">
        <f>Revenue!A2474</f>
        <v>P0206</v>
      </c>
      <c r="B2473" s="10" t="str">
        <f>Revenue!B2474</f>
        <v>Jan</v>
      </c>
      <c r="C2473" s="11" t="str">
        <f t="shared" si="111"/>
        <v>P0206|Jan</v>
      </c>
      <c r="D2473" s="12">
        <f>Revenue!J2474</f>
        <v>2651.0844000000002</v>
      </c>
      <c r="E2473" s="13">
        <f>_xlfn.XLOOKUP($C2473,ExpensesTbl[Key],ExpensesTbl[Total Operating Expenses])</f>
        <v>874.50000000000023</v>
      </c>
      <c r="F2473" s="13">
        <f t="shared" si="112"/>
        <v>1776.5844</v>
      </c>
      <c r="G2473" s="11" t="str">
        <f>_xlfn.XLOOKUP($A2473,PropertiesTbl[Property ID],PropertiesTbl[Property Name])</f>
        <v>Birch Chalet</v>
      </c>
    </row>
    <row r="2474" spans="1:7" x14ac:dyDescent="0.25">
      <c r="A2474" s="10" t="str">
        <f>Revenue!A2475</f>
        <v>P0206</v>
      </c>
      <c r="B2474" s="10" t="str">
        <f>Revenue!B2475</f>
        <v>Feb</v>
      </c>
      <c r="C2474" s="11" t="str">
        <f t="shared" si="111"/>
        <v>P0206|Feb</v>
      </c>
      <c r="D2474" s="12">
        <f>Revenue!J2475</f>
        <v>2129.3686000000002</v>
      </c>
      <c r="E2474" s="13">
        <f>_xlfn.XLOOKUP($C2474,ExpensesTbl[Key],ExpensesTbl[Total Operating Expenses])</f>
        <v>967.12000000000035</v>
      </c>
      <c r="F2474" s="13">
        <f t="shared" si="112"/>
        <v>1162.2485999999999</v>
      </c>
      <c r="G2474" s="11" t="str">
        <f>_xlfn.XLOOKUP($A2474,PropertiesTbl[Property ID],PropertiesTbl[Property Name])</f>
        <v>Birch Chalet</v>
      </c>
    </row>
    <row r="2475" spans="1:7" x14ac:dyDescent="0.25">
      <c r="A2475" s="10" t="str">
        <f>Revenue!A2476</f>
        <v>P0206</v>
      </c>
      <c r="B2475" s="10" t="str">
        <f>Revenue!B2476</f>
        <v>Mar</v>
      </c>
      <c r="C2475" s="11" t="str">
        <f t="shared" si="111"/>
        <v>P0206|Mar</v>
      </c>
      <c r="D2475" s="12">
        <f>Revenue!J2476</f>
        <v>1762.2999</v>
      </c>
      <c r="E2475" s="13">
        <f>_xlfn.XLOOKUP($C2475,ExpensesTbl[Key],ExpensesTbl[Total Operating Expenses])</f>
        <v>693.36999999999955</v>
      </c>
      <c r="F2475" s="13">
        <f t="shared" si="112"/>
        <v>1068.9299000000005</v>
      </c>
      <c r="G2475" s="11" t="str">
        <f>_xlfn.XLOOKUP($A2475,PropertiesTbl[Property ID],PropertiesTbl[Property Name])</f>
        <v>Birch Chalet</v>
      </c>
    </row>
    <row r="2476" spans="1:7" x14ac:dyDescent="0.25">
      <c r="A2476" s="10" t="str">
        <f>Revenue!A2477</f>
        <v>P0207</v>
      </c>
      <c r="B2476" s="10" t="str">
        <f>Revenue!B2477</f>
        <v>Apr</v>
      </c>
      <c r="C2476" s="11" t="str">
        <f t="shared" si="111"/>
        <v>P0207|Apr</v>
      </c>
      <c r="D2476" s="12">
        <f>Revenue!J2477</f>
        <v>3057.0454999999997</v>
      </c>
      <c r="E2476" s="13">
        <f>_xlfn.XLOOKUP($C2476,ExpensesTbl[Key],ExpensesTbl[Total Operating Expenses])</f>
        <v>779.13999999999987</v>
      </c>
      <c r="F2476" s="13">
        <f t="shared" si="112"/>
        <v>2277.9054999999998</v>
      </c>
      <c r="G2476" s="11" t="str">
        <f>_xlfn.XLOOKUP($A2476,PropertiesTbl[Property ID],PropertiesTbl[Property Name])</f>
        <v>Alpine Cottage</v>
      </c>
    </row>
    <row r="2477" spans="1:7" x14ac:dyDescent="0.25">
      <c r="A2477" s="10" t="str">
        <f>Revenue!A2478</f>
        <v>P0207</v>
      </c>
      <c r="B2477" s="10" t="str">
        <f>Revenue!B2478</f>
        <v>May</v>
      </c>
      <c r="C2477" s="11" t="str">
        <f t="shared" si="111"/>
        <v>P0207|May</v>
      </c>
      <c r="D2477" s="12">
        <f>Revenue!J2478</f>
        <v>3652.1308000000004</v>
      </c>
      <c r="E2477" s="13">
        <f>_xlfn.XLOOKUP($C2477,ExpensesTbl[Key],ExpensesTbl[Total Operating Expenses])</f>
        <v>1180.3200000000006</v>
      </c>
      <c r="F2477" s="13">
        <f t="shared" si="112"/>
        <v>2471.8107999999997</v>
      </c>
      <c r="G2477" s="11" t="str">
        <f>_xlfn.XLOOKUP($A2477,PropertiesTbl[Property ID],PropertiesTbl[Property Name])</f>
        <v>Alpine Cottage</v>
      </c>
    </row>
    <row r="2478" spans="1:7" x14ac:dyDescent="0.25">
      <c r="A2478" s="10" t="str">
        <f>Revenue!A2479</f>
        <v>P0207</v>
      </c>
      <c r="B2478" s="10" t="str">
        <f>Revenue!B2479</f>
        <v>Jun</v>
      </c>
      <c r="C2478" s="11" t="str">
        <f t="shared" si="111"/>
        <v>P0207|Jun</v>
      </c>
      <c r="D2478" s="12">
        <f>Revenue!J2479</f>
        <v>3819.3393999999994</v>
      </c>
      <c r="E2478" s="13">
        <f>_xlfn.XLOOKUP($C2478,ExpensesTbl[Key],ExpensesTbl[Total Operating Expenses])</f>
        <v>1347.29</v>
      </c>
      <c r="F2478" s="13">
        <f t="shared" si="112"/>
        <v>2472.0493999999994</v>
      </c>
      <c r="G2478" s="11" t="str">
        <f>_xlfn.XLOOKUP($A2478,PropertiesTbl[Property ID],PropertiesTbl[Property Name])</f>
        <v>Alpine Cottage</v>
      </c>
    </row>
    <row r="2479" spans="1:7" x14ac:dyDescent="0.25">
      <c r="A2479" s="10" t="str">
        <f>Revenue!A2480</f>
        <v>P0207</v>
      </c>
      <c r="B2479" s="10" t="str">
        <f>Revenue!B2480</f>
        <v>Jul</v>
      </c>
      <c r="C2479" s="11" t="str">
        <f t="shared" si="111"/>
        <v>P0207|Jul</v>
      </c>
      <c r="D2479" s="12">
        <f>Revenue!J2480</f>
        <v>7417.070999999999</v>
      </c>
      <c r="E2479" s="13">
        <f>_xlfn.XLOOKUP($C2479,ExpensesTbl[Key],ExpensesTbl[Total Operating Expenses])</f>
        <v>2622.76</v>
      </c>
      <c r="F2479" s="13">
        <f t="shared" si="112"/>
        <v>4794.3109999999988</v>
      </c>
      <c r="G2479" s="11" t="str">
        <f>_xlfn.XLOOKUP($A2479,PropertiesTbl[Property ID],PropertiesTbl[Property Name])</f>
        <v>Alpine Cottage</v>
      </c>
    </row>
    <row r="2480" spans="1:7" x14ac:dyDescent="0.25">
      <c r="A2480" s="10" t="str">
        <f>Revenue!A2481</f>
        <v>P0207</v>
      </c>
      <c r="B2480" s="10" t="str">
        <f>Revenue!B2481</f>
        <v>Aug</v>
      </c>
      <c r="C2480" s="11" t="str">
        <f t="shared" si="111"/>
        <v>P0207|Aug</v>
      </c>
      <c r="D2480" s="12">
        <f>Revenue!J2481</f>
        <v>5916.6927999999998</v>
      </c>
      <c r="E2480" s="13">
        <f>_xlfn.XLOOKUP($C2480,ExpensesTbl[Key],ExpensesTbl[Total Operating Expenses])</f>
        <v>2349.6999999999998</v>
      </c>
      <c r="F2480" s="13">
        <f t="shared" si="112"/>
        <v>3566.9928</v>
      </c>
      <c r="G2480" s="11" t="str">
        <f>_xlfn.XLOOKUP($A2480,PropertiesTbl[Property ID],PropertiesTbl[Property Name])</f>
        <v>Alpine Cottage</v>
      </c>
    </row>
    <row r="2481" spans="1:7" x14ac:dyDescent="0.25">
      <c r="A2481" s="10" t="str">
        <f>Revenue!A2482</f>
        <v>P0207</v>
      </c>
      <c r="B2481" s="10" t="str">
        <f>Revenue!B2482</f>
        <v>Sep</v>
      </c>
      <c r="C2481" s="11" t="str">
        <f t="shared" si="111"/>
        <v>P0207|Sep</v>
      </c>
      <c r="D2481" s="12">
        <f>Revenue!J2482</f>
        <v>4601.4601000000002</v>
      </c>
      <c r="E2481" s="13">
        <f>_xlfn.XLOOKUP($C2481,ExpensesTbl[Key],ExpensesTbl[Total Operating Expenses])</f>
        <v>1040.9299999999998</v>
      </c>
      <c r="F2481" s="13">
        <f t="shared" si="112"/>
        <v>3560.5301000000004</v>
      </c>
      <c r="G2481" s="11" t="str">
        <f>_xlfn.XLOOKUP($A2481,PropertiesTbl[Property ID],PropertiesTbl[Property Name])</f>
        <v>Alpine Cottage</v>
      </c>
    </row>
    <row r="2482" spans="1:7" x14ac:dyDescent="0.25">
      <c r="A2482" s="10" t="str">
        <f>Revenue!A2483</f>
        <v>P0207</v>
      </c>
      <c r="B2482" s="10" t="str">
        <f>Revenue!B2483</f>
        <v>Oct</v>
      </c>
      <c r="C2482" s="11" t="str">
        <f t="shared" si="111"/>
        <v>P0207|Oct</v>
      </c>
      <c r="D2482" s="12">
        <f>Revenue!J2483</f>
        <v>3942.4906000000005</v>
      </c>
      <c r="E2482" s="13">
        <f>_xlfn.XLOOKUP($C2482,ExpensesTbl[Key],ExpensesTbl[Total Operating Expenses])</f>
        <v>945.49999999999977</v>
      </c>
      <c r="F2482" s="13">
        <f t="shared" si="112"/>
        <v>2996.990600000001</v>
      </c>
      <c r="G2482" s="11" t="str">
        <f>_xlfn.XLOOKUP($A2482,PropertiesTbl[Property ID],PropertiesTbl[Property Name])</f>
        <v>Alpine Cottage</v>
      </c>
    </row>
    <row r="2483" spans="1:7" x14ac:dyDescent="0.25">
      <c r="A2483" s="10" t="str">
        <f>Revenue!A2484</f>
        <v>P0207</v>
      </c>
      <c r="B2483" s="10" t="str">
        <f>Revenue!B2484</f>
        <v>Nov</v>
      </c>
      <c r="C2483" s="11" t="str">
        <f t="shared" si="111"/>
        <v>P0207|Nov</v>
      </c>
      <c r="D2483" s="12">
        <f>Revenue!J2484</f>
        <v>3767.0176000000001</v>
      </c>
      <c r="E2483" s="13">
        <f>_xlfn.XLOOKUP($C2483,ExpensesTbl[Key],ExpensesTbl[Total Operating Expenses])</f>
        <v>849.71000000000038</v>
      </c>
      <c r="F2483" s="13">
        <f t="shared" si="112"/>
        <v>2917.3075999999996</v>
      </c>
      <c r="G2483" s="11" t="str">
        <f>_xlfn.XLOOKUP($A2483,PropertiesTbl[Property ID],PropertiesTbl[Property Name])</f>
        <v>Alpine Cottage</v>
      </c>
    </row>
    <row r="2484" spans="1:7" x14ac:dyDescent="0.25">
      <c r="A2484" s="10" t="str">
        <f>Revenue!A2485</f>
        <v>P0207</v>
      </c>
      <c r="B2484" s="10" t="str">
        <f>Revenue!B2485</f>
        <v>Dec</v>
      </c>
      <c r="C2484" s="11" t="str">
        <f t="shared" si="111"/>
        <v>P0207|Dec</v>
      </c>
      <c r="D2484" s="12">
        <f>Revenue!J2485</f>
        <v>15379.3208</v>
      </c>
      <c r="E2484" s="13">
        <f>_xlfn.XLOOKUP($C2484,ExpensesTbl[Key],ExpensesTbl[Total Operating Expenses])</f>
        <v>1440.6400000000037</v>
      </c>
      <c r="F2484" s="13">
        <f t="shared" si="112"/>
        <v>13938.680799999996</v>
      </c>
      <c r="G2484" s="11" t="str">
        <f>_xlfn.XLOOKUP($A2484,PropertiesTbl[Property ID],PropertiesTbl[Property Name])</f>
        <v>Alpine Cottage</v>
      </c>
    </row>
    <row r="2485" spans="1:7" x14ac:dyDescent="0.25">
      <c r="A2485" s="10" t="str">
        <f>Revenue!A2486</f>
        <v>P0207</v>
      </c>
      <c r="B2485" s="10" t="str">
        <f>Revenue!B2486</f>
        <v>Jan</v>
      </c>
      <c r="C2485" s="11" t="str">
        <f t="shared" si="111"/>
        <v>P0207|Jan</v>
      </c>
      <c r="D2485" s="12">
        <f>Revenue!J2486</f>
        <v>11809.4476</v>
      </c>
      <c r="E2485" s="13">
        <f>_xlfn.XLOOKUP($C2485,ExpensesTbl[Key],ExpensesTbl[Total Operating Expenses])</f>
        <v>1315.5</v>
      </c>
      <c r="F2485" s="13">
        <f t="shared" si="112"/>
        <v>10493.9476</v>
      </c>
      <c r="G2485" s="11" t="str">
        <f>_xlfn.XLOOKUP($A2485,PropertiesTbl[Property ID],PropertiesTbl[Property Name])</f>
        <v>Alpine Cottage</v>
      </c>
    </row>
    <row r="2486" spans="1:7" x14ac:dyDescent="0.25">
      <c r="A2486" s="10" t="str">
        <f>Revenue!A2487</f>
        <v>P0207</v>
      </c>
      <c r="B2486" s="10" t="str">
        <f>Revenue!B2487</f>
        <v>Feb</v>
      </c>
      <c r="C2486" s="11" t="str">
        <f t="shared" si="111"/>
        <v>P0207|Feb</v>
      </c>
      <c r="D2486" s="12">
        <f>Revenue!J2487</f>
        <v>8507.6630000000005</v>
      </c>
      <c r="E2486" s="13">
        <f>_xlfn.XLOOKUP($C2486,ExpensesTbl[Key],ExpensesTbl[Total Operating Expenses])</f>
        <v>1169.7399999999998</v>
      </c>
      <c r="F2486" s="13">
        <f t="shared" si="112"/>
        <v>7337.9230000000007</v>
      </c>
      <c r="G2486" s="11" t="str">
        <f>_xlfn.XLOOKUP($A2486,PropertiesTbl[Property ID],PropertiesTbl[Property Name])</f>
        <v>Alpine Cottage</v>
      </c>
    </row>
    <row r="2487" spans="1:7" x14ac:dyDescent="0.25">
      <c r="A2487" s="10" t="str">
        <f>Revenue!A2488</f>
        <v>P0207</v>
      </c>
      <c r="B2487" s="10" t="str">
        <f>Revenue!B2488</f>
        <v>Mar</v>
      </c>
      <c r="C2487" s="11" t="str">
        <f t="shared" si="111"/>
        <v>P0207|Mar</v>
      </c>
      <c r="D2487" s="12">
        <f>Revenue!J2488</f>
        <v>8803.3190000000013</v>
      </c>
      <c r="E2487" s="13">
        <f>_xlfn.XLOOKUP($C2487,ExpensesTbl[Key],ExpensesTbl[Total Operating Expenses])</f>
        <v>1155.1500000000005</v>
      </c>
      <c r="F2487" s="13">
        <f t="shared" si="112"/>
        <v>7648.1690000000008</v>
      </c>
      <c r="G2487" s="11" t="str">
        <f>_xlfn.XLOOKUP($A2487,PropertiesTbl[Property ID],PropertiesTbl[Property Name])</f>
        <v>Alpine Cottage</v>
      </c>
    </row>
    <row r="2488" spans="1:7" x14ac:dyDescent="0.25">
      <c r="A2488" s="10" t="str">
        <f>Revenue!A2489</f>
        <v>P0208</v>
      </c>
      <c r="B2488" s="10" t="str">
        <f>Revenue!B2489</f>
        <v>Apr</v>
      </c>
      <c r="C2488" s="11" t="str">
        <f t="shared" si="111"/>
        <v>P0208|Apr</v>
      </c>
      <c r="D2488" s="12">
        <f>Revenue!J2489</f>
        <v>1469.3398</v>
      </c>
      <c r="E2488" s="13">
        <f>_xlfn.XLOOKUP($C2488,ExpensesTbl[Key],ExpensesTbl[Total Operating Expenses])</f>
        <v>802.1099999999999</v>
      </c>
      <c r="F2488" s="13">
        <f t="shared" si="112"/>
        <v>667.22980000000007</v>
      </c>
      <c r="G2488" s="11" t="str">
        <f>_xlfn.XLOOKUP($A2488,PropertiesTbl[Property ID],PropertiesTbl[Property Name])</f>
        <v>Rustic Lodge</v>
      </c>
    </row>
    <row r="2489" spans="1:7" x14ac:dyDescent="0.25">
      <c r="A2489" s="10" t="str">
        <f>Revenue!A2490</f>
        <v>P0208</v>
      </c>
      <c r="B2489" s="10" t="str">
        <f>Revenue!B2490</f>
        <v>May</v>
      </c>
      <c r="C2489" s="11" t="str">
        <f t="shared" si="111"/>
        <v>P0208|May</v>
      </c>
      <c r="D2489" s="12">
        <f>Revenue!J2490</f>
        <v>1799.7702999999999</v>
      </c>
      <c r="E2489" s="13">
        <f>_xlfn.XLOOKUP($C2489,ExpensesTbl[Key],ExpensesTbl[Total Operating Expenses])</f>
        <v>1215.5499999999997</v>
      </c>
      <c r="F2489" s="13">
        <f t="shared" si="112"/>
        <v>584.22030000000018</v>
      </c>
      <c r="G2489" s="11" t="str">
        <f>_xlfn.XLOOKUP($A2489,PropertiesTbl[Property ID],PropertiesTbl[Property Name])</f>
        <v>Rustic Lodge</v>
      </c>
    </row>
    <row r="2490" spans="1:7" x14ac:dyDescent="0.25">
      <c r="A2490" s="10" t="str">
        <f>Revenue!A2491</f>
        <v>P0208</v>
      </c>
      <c r="B2490" s="10" t="str">
        <f>Revenue!B2491</f>
        <v>Jun</v>
      </c>
      <c r="C2490" s="11" t="str">
        <f t="shared" si="111"/>
        <v>P0208|Jun</v>
      </c>
      <c r="D2490" s="12">
        <f>Revenue!J2491</f>
        <v>1894.2968000000001</v>
      </c>
      <c r="E2490" s="13">
        <f>_xlfn.XLOOKUP($C2490,ExpensesTbl[Key],ExpensesTbl[Total Operating Expenses])</f>
        <v>1357.2200000000003</v>
      </c>
      <c r="F2490" s="13">
        <f t="shared" si="112"/>
        <v>537.07679999999982</v>
      </c>
      <c r="G2490" s="11" t="str">
        <f>_xlfn.XLOOKUP($A2490,PropertiesTbl[Property ID],PropertiesTbl[Property Name])</f>
        <v>Rustic Lodge</v>
      </c>
    </row>
    <row r="2491" spans="1:7" x14ac:dyDescent="0.25">
      <c r="A2491" s="10" t="str">
        <f>Revenue!A2492</f>
        <v>P0208</v>
      </c>
      <c r="B2491" s="10" t="str">
        <f>Revenue!B2492</f>
        <v>Jul</v>
      </c>
      <c r="C2491" s="11" t="str">
        <f t="shared" si="111"/>
        <v>P0208|Jul</v>
      </c>
      <c r="D2491" s="12">
        <f>Revenue!J2492</f>
        <v>3125.9364999999998</v>
      </c>
      <c r="E2491" s="13">
        <f>_xlfn.XLOOKUP($C2491,ExpensesTbl[Key],ExpensesTbl[Total Operating Expenses])</f>
        <v>2603.66</v>
      </c>
      <c r="F2491" s="13">
        <f t="shared" si="112"/>
        <v>522.27649999999994</v>
      </c>
      <c r="G2491" s="11" t="str">
        <f>_xlfn.XLOOKUP($A2491,PropertiesTbl[Property ID],PropertiesTbl[Property Name])</f>
        <v>Rustic Lodge</v>
      </c>
    </row>
    <row r="2492" spans="1:7" x14ac:dyDescent="0.25">
      <c r="A2492" s="10" t="str">
        <f>Revenue!A2493</f>
        <v>P0208</v>
      </c>
      <c r="B2492" s="10" t="str">
        <f>Revenue!B2493</f>
        <v>Aug</v>
      </c>
      <c r="C2492" s="11" t="str">
        <f t="shared" si="111"/>
        <v>P0208|Aug</v>
      </c>
      <c r="D2492" s="12">
        <f>Revenue!J2493</f>
        <v>3251.9491999999996</v>
      </c>
      <c r="E2492" s="13">
        <f>_xlfn.XLOOKUP($C2492,ExpensesTbl[Key],ExpensesTbl[Total Operating Expenses])</f>
        <v>2464.8199999999997</v>
      </c>
      <c r="F2492" s="13">
        <f t="shared" si="112"/>
        <v>787.12919999999986</v>
      </c>
      <c r="G2492" s="11" t="str">
        <f>_xlfn.XLOOKUP($A2492,PropertiesTbl[Property ID],PropertiesTbl[Property Name])</f>
        <v>Rustic Lodge</v>
      </c>
    </row>
    <row r="2493" spans="1:7" x14ac:dyDescent="0.25">
      <c r="A2493" s="10" t="str">
        <f>Revenue!A2494</f>
        <v>P0208</v>
      </c>
      <c r="B2493" s="10" t="str">
        <f>Revenue!B2494</f>
        <v>Sep</v>
      </c>
      <c r="C2493" s="11" t="str">
        <f t="shared" si="111"/>
        <v>P0208|Sep</v>
      </c>
      <c r="D2493" s="12">
        <f>Revenue!J2494</f>
        <v>1900.6017999999999</v>
      </c>
      <c r="E2493" s="13">
        <f>_xlfn.XLOOKUP($C2493,ExpensesTbl[Key],ExpensesTbl[Total Operating Expenses])</f>
        <v>1047.1199999999999</v>
      </c>
      <c r="F2493" s="13">
        <f t="shared" si="112"/>
        <v>853.48180000000002</v>
      </c>
      <c r="G2493" s="11" t="str">
        <f>_xlfn.XLOOKUP($A2493,PropertiesTbl[Property ID],PropertiesTbl[Property Name])</f>
        <v>Rustic Lodge</v>
      </c>
    </row>
    <row r="2494" spans="1:7" x14ac:dyDescent="0.25">
      <c r="A2494" s="10" t="str">
        <f>Revenue!A2495</f>
        <v>P0208</v>
      </c>
      <c r="B2494" s="10" t="str">
        <f>Revenue!B2495</f>
        <v>Oct</v>
      </c>
      <c r="C2494" s="11" t="str">
        <f t="shared" si="111"/>
        <v>P0208|Oct</v>
      </c>
      <c r="D2494" s="12">
        <f>Revenue!J2495</f>
        <v>1806.2887000000001</v>
      </c>
      <c r="E2494" s="13">
        <f>_xlfn.XLOOKUP($C2494,ExpensesTbl[Key],ExpensesTbl[Total Operating Expenses])</f>
        <v>935.23000000000047</v>
      </c>
      <c r="F2494" s="13">
        <f t="shared" si="112"/>
        <v>871.05869999999959</v>
      </c>
      <c r="G2494" s="11" t="str">
        <f>_xlfn.XLOOKUP($A2494,PropertiesTbl[Property ID],PropertiesTbl[Property Name])</f>
        <v>Rustic Lodge</v>
      </c>
    </row>
    <row r="2495" spans="1:7" x14ac:dyDescent="0.25">
      <c r="A2495" s="10" t="str">
        <f>Revenue!A2496</f>
        <v>P0208</v>
      </c>
      <c r="B2495" s="10" t="str">
        <f>Revenue!B2496</f>
        <v>Nov</v>
      </c>
      <c r="C2495" s="11" t="str">
        <f t="shared" si="111"/>
        <v>P0208|Nov</v>
      </c>
      <c r="D2495" s="12">
        <f>Revenue!J2496</f>
        <v>1860.3371</v>
      </c>
      <c r="E2495" s="13">
        <f>_xlfn.XLOOKUP($C2495,ExpensesTbl[Key],ExpensesTbl[Total Operating Expenses])</f>
        <v>845.15000000000043</v>
      </c>
      <c r="F2495" s="13">
        <f t="shared" si="112"/>
        <v>1015.1870999999995</v>
      </c>
      <c r="G2495" s="11" t="str">
        <f>_xlfn.XLOOKUP($A2495,PropertiesTbl[Property ID],PropertiesTbl[Property Name])</f>
        <v>Rustic Lodge</v>
      </c>
    </row>
    <row r="2496" spans="1:7" x14ac:dyDescent="0.25">
      <c r="A2496" s="10" t="str">
        <f>Revenue!A2497</f>
        <v>P0208</v>
      </c>
      <c r="B2496" s="10" t="str">
        <f>Revenue!B2497</f>
        <v>Dec</v>
      </c>
      <c r="C2496" s="11" t="str">
        <f t="shared" si="111"/>
        <v>P0208|Dec</v>
      </c>
      <c r="D2496" s="12">
        <f>Revenue!J2497</f>
        <v>6618.7755000000006</v>
      </c>
      <c r="E2496" s="13">
        <f>_xlfn.XLOOKUP($C2496,ExpensesTbl[Key],ExpensesTbl[Total Operating Expenses])</f>
        <v>1464.7299999999977</v>
      </c>
      <c r="F2496" s="13">
        <f t="shared" si="112"/>
        <v>5154.0455000000029</v>
      </c>
      <c r="G2496" s="11" t="str">
        <f>_xlfn.XLOOKUP($A2496,PropertiesTbl[Property ID],PropertiesTbl[Property Name])</f>
        <v>Rustic Lodge</v>
      </c>
    </row>
    <row r="2497" spans="1:7" x14ac:dyDescent="0.25">
      <c r="A2497" s="10" t="str">
        <f>Revenue!A2498</f>
        <v>P0208</v>
      </c>
      <c r="B2497" s="10" t="str">
        <f>Revenue!B2498</f>
        <v>Jan</v>
      </c>
      <c r="C2497" s="11" t="str">
        <f t="shared" si="111"/>
        <v>P0208|Jan</v>
      </c>
      <c r="D2497" s="12">
        <f>Revenue!J2498</f>
        <v>6489.8625000000002</v>
      </c>
      <c r="E2497" s="13">
        <f>_xlfn.XLOOKUP($C2497,ExpensesTbl[Key],ExpensesTbl[Total Operating Expenses])</f>
        <v>1439.9300000000003</v>
      </c>
      <c r="F2497" s="13">
        <f t="shared" si="112"/>
        <v>5049.9324999999999</v>
      </c>
      <c r="G2497" s="11" t="str">
        <f>_xlfn.XLOOKUP($A2497,PropertiesTbl[Property ID],PropertiesTbl[Property Name])</f>
        <v>Rustic Lodge</v>
      </c>
    </row>
    <row r="2498" spans="1:7" x14ac:dyDescent="0.25">
      <c r="A2498" s="10" t="str">
        <f>Revenue!A2499</f>
        <v>P0208</v>
      </c>
      <c r="B2498" s="10" t="str">
        <f>Revenue!B2499</f>
        <v>Feb</v>
      </c>
      <c r="C2498" s="11" t="str">
        <f t="shared" si="111"/>
        <v>P0208|Feb</v>
      </c>
      <c r="D2498" s="12">
        <f>Revenue!J2499</f>
        <v>4660.9049000000005</v>
      </c>
      <c r="E2498" s="13">
        <f>_xlfn.XLOOKUP($C2498,ExpensesTbl[Key],ExpensesTbl[Total Operating Expenses])</f>
        <v>1199.2699999999998</v>
      </c>
      <c r="F2498" s="13">
        <f t="shared" si="112"/>
        <v>3461.6349000000009</v>
      </c>
      <c r="G2498" s="11" t="str">
        <f>_xlfn.XLOOKUP($A2498,PropertiesTbl[Property ID],PropertiesTbl[Property Name])</f>
        <v>Rustic Lodge</v>
      </c>
    </row>
    <row r="2499" spans="1:7" x14ac:dyDescent="0.25">
      <c r="A2499" s="10" t="str">
        <f>Revenue!A2500</f>
        <v>P0208</v>
      </c>
      <c r="B2499" s="10" t="str">
        <f>Revenue!B2500</f>
        <v>Mar</v>
      </c>
      <c r="C2499" s="11" t="str">
        <f t="shared" si="111"/>
        <v>P0208|Mar</v>
      </c>
      <c r="D2499" s="12">
        <f>Revenue!J2500</f>
        <v>4194.5191999999997</v>
      </c>
      <c r="E2499" s="13">
        <f>_xlfn.XLOOKUP($C2499,ExpensesTbl[Key],ExpensesTbl[Total Operating Expenses])</f>
        <v>1152.3</v>
      </c>
      <c r="F2499" s="13">
        <f t="shared" si="112"/>
        <v>3042.2191999999995</v>
      </c>
      <c r="G2499" s="11" t="str">
        <f>_xlfn.XLOOKUP($A2499,PropertiesTbl[Property ID],PropertiesTbl[Property Name])</f>
        <v>Rustic Lodge</v>
      </c>
    </row>
    <row r="2500" spans="1:7" x14ac:dyDescent="0.25">
      <c r="A2500" s="10" t="str">
        <f>Revenue!A2501</f>
        <v>P0209</v>
      </c>
      <c r="B2500" s="10" t="str">
        <f>Revenue!B2501</f>
        <v>Apr</v>
      </c>
      <c r="C2500" s="11" t="str">
        <f t="shared" si="111"/>
        <v>P0209|Apr</v>
      </c>
      <c r="D2500" s="12">
        <f>Revenue!J2501</f>
        <v>1126.6146000000001</v>
      </c>
      <c r="E2500" s="13">
        <f>_xlfn.XLOOKUP($C2500,ExpensesTbl[Key],ExpensesTbl[Total Operating Expenses])</f>
        <v>657.63999999999953</v>
      </c>
      <c r="F2500" s="13">
        <f t="shared" si="112"/>
        <v>468.97460000000058</v>
      </c>
      <c r="G2500" s="11" t="str">
        <f>_xlfn.XLOOKUP($A2500,PropertiesTbl[Property ID],PropertiesTbl[Property Name])</f>
        <v>Birch Haven</v>
      </c>
    </row>
    <row r="2501" spans="1:7" x14ac:dyDescent="0.25">
      <c r="A2501" s="10" t="str">
        <f>Revenue!A2502</f>
        <v>P0209</v>
      </c>
      <c r="B2501" s="10" t="str">
        <f>Revenue!B2502</f>
        <v>May</v>
      </c>
      <c r="C2501" s="11" t="str">
        <f t="shared" ref="C2501:C2564" si="113">A2501&amp;"|"&amp;B2501</f>
        <v>P0209|May</v>
      </c>
      <c r="D2501" s="12">
        <f>Revenue!J2502</f>
        <v>1250.5999999999999</v>
      </c>
      <c r="E2501" s="13">
        <f>_xlfn.XLOOKUP($C2501,ExpensesTbl[Key],ExpensesTbl[Total Operating Expenses])</f>
        <v>942.4300000000004</v>
      </c>
      <c r="F2501" s="13">
        <f t="shared" ref="F2501:F2564" si="114">D2501-E2501</f>
        <v>308.1699999999995</v>
      </c>
      <c r="G2501" s="11" t="str">
        <f>_xlfn.XLOOKUP($A2501,PropertiesTbl[Property ID],PropertiesTbl[Property Name])</f>
        <v>Birch Haven</v>
      </c>
    </row>
    <row r="2502" spans="1:7" x14ac:dyDescent="0.25">
      <c r="A2502" s="10" t="str">
        <f>Revenue!A2503</f>
        <v>P0209</v>
      </c>
      <c r="B2502" s="10" t="str">
        <f>Revenue!B2503</f>
        <v>Jun</v>
      </c>
      <c r="C2502" s="11" t="str">
        <f t="shared" si="113"/>
        <v>P0209|Jun</v>
      </c>
      <c r="D2502" s="12">
        <f>Revenue!J2503</f>
        <v>1369.0175999999999</v>
      </c>
      <c r="E2502" s="13">
        <f>_xlfn.XLOOKUP($C2502,ExpensesTbl[Key],ExpensesTbl[Total Operating Expenses])</f>
        <v>1063.4899999999998</v>
      </c>
      <c r="F2502" s="13">
        <f t="shared" si="114"/>
        <v>305.52760000000012</v>
      </c>
      <c r="G2502" s="11" t="str">
        <f>_xlfn.XLOOKUP($A2502,PropertiesTbl[Property ID],PropertiesTbl[Property Name])</f>
        <v>Birch Haven</v>
      </c>
    </row>
    <row r="2503" spans="1:7" x14ac:dyDescent="0.25">
      <c r="A2503" s="10" t="str">
        <f>Revenue!A2504</f>
        <v>P0209</v>
      </c>
      <c r="B2503" s="10" t="str">
        <f>Revenue!B2504</f>
        <v>Jul</v>
      </c>
      <c r="C2503" s="11" t="str">
        <f t="shared" si="113"/>
        <v>P0209|Jul</v>
      </c>
      <c r="D2503" s="12">
        <f>Revenue!J2504</f>
        <v>2161.953</v>
      </c>
      <c r="E2503" s="13">
        <f>_xlfn.XLOOKUP($C2503,ExpensesTbl[Key],ExpensesTbl[Total Operating Expenses])</f>
        <v>2025.23</v>
      </c>
      <c r="F2503" s="13">
        <f t="shared" si="114"/>
        <v>136.72299999999996</v>
      </c>
      <c r="G2503" s="11" t="str">
        <f>_xlfn.XLOOKUP($A2503,PropertiesTbl[Property ID],PropertiesTbl[Property Name])</f>
        <v>Birch Haven</v>
      </c>
    </row>
    <row r="2504" spans="1:7" x14ac:dyDescent="0.25">
      <c r="A2504" s="10" t="str">
        <f>Revenue!A2505</f>
        <v>P0209</v>
      </c>
      <c r="B2504" s="10" t="str">
        <f>Revenue!B2505</f>
        <v>Aug</v>
      </c>
      <c r="C2504" s="11" t="str">
        <f t="shared" si="113"/>
        <v>P0209|Aug</v>
      </c>
      <c r="D2504" s="12">
        <f>Revenue!J2505</f>
        <v>2210.6469999999999</v>
      </c>
      <c r="E2504" s="13">
        <f>_xlfn.XLOOKUP($C2504,ExpensesTbl[Key],ExpensesTbl[Total Operating Expenses])</f>
        <v>1927.9700000000007</v>
      </c>
      <c r="F2504" s="13">
        <f t="shared" si="114"/>
        <v>282.67699999999923</v>
      </c>
      <c r="G2504" s="11" t="str">
        <f>_xlfn.XLOOKUP($A2504,PropertiesTbl[Property ID],PropertiesTbl[Property Name])</f>
        <v>Birch Haven</v>
      </c>
    </row>
    <row r="2505" spans="1:7" x14ac:dyDescent="0.25">
      <c r="A2505" s="10" t="str">
        <f>Revenue!A2506</f>
        <v>P0209</v>
      </c>
      <c r="B2505" s="10" t="str">
        <f>Revenue!B2506</f>
        <v>Sep</v>
      </c>
      <c r="C2505" s="11" t="str">
        <f t="shared" si="113"/>
        <v>P0209|Sep</v>
      </c>
      <c r="D2505" s="12">
        <f>Revenue!J2506</f>
        <v>1351.9067999999997</v>
      </c>
      <c r="E2505" s="13">
        <f>_xlfn.XLOOKUP($C2505,ExpensesTbl[Key],ExpensesTbl[Total Operating Expenses])</f>
        <v>850.98000000000047</v>
      </c>
      <c r="F2505" s="13">
        <f t="shared" si="114"/>
        <v>500.92679999999928</v>
      </c>
      <c r="G2505" s="11" t="str">
        <f>_xlfn.XLOOKUP($A2505,PropertiesTbl[Property ID],PropertiesTbl[Property Name])</f>
        <v>Birch Haven</v>
      </c>
    </row>
    <row r="2506" spans="1:7" x14ac:dyDescent="0.25">
      <c r="A2506" s="10" t="str">
        <f>Revenue!A2507</f>
        <v>P0209</v>
      </c>
      <c r="B2506" s="10" t="str">
        <f>Revenue!B2507</f>
        <v>Oct</v>
      </c>
      <c r="C2506" s="11" t="str">
        <f t="shared" si="113"/>
        <v>P0209|Oct</v>
      </c>
      <c r="D2506" s="12">
        <f>Revenue!J2507</f>
        <v>1371.1224999999999</v>
      </c>
      <c r="E2506" s="13">
        <f>_xlfn.XLOOKUP($C2506,ExpensesTbl[Key],ExpensesTbl[Total Operating Expenses])</f>
        <v>758.06000000000063</v>
      </c>
      <c r="F2506" s="13">
        <f t="shared" si="114"/>
        <v>613.06249999999932</v>
      </c>
      <c r="G2506" s="11" t="str">
        <f>_xlfn.XLOOKUP($A2506,PropertiesTbl[Property ID],PropertiesTbl[Property Name])</f>
        <v>Birch Haven</v>
      </c>
    </row>
    <row r="2507" spans="1:7" x14ac:dyDescent="0.25">
      <c r="A2507" s="10" t="str">
        <f>Revenue!A2508</f>
        <v>P0209</v>
      </c>
      <c r="B2507" s="10" t="str">
        <f>Revenue!B2508</f>
        <v>Nov</v>
      </c>
      <c r="C2507" s="11" t="str">
        <f t="shared" si="113"/>
        <v>P0209|Nov</v>
      </c>
      <c r="D2507" s="12">
        <f>Revenue!J2508</f>
        <v>1365.2151999999999</v>
      </c>
      <c r="E2507" s="13">
        <f>_xlfn.XLOOKUP($C2507,ExpensesTbl[Key],ExpensesTbl[Total Operating Expenses])</f>
        <v>705.0100000000001</v>
      </c>
      <c r="F2507" s="13">
        <f t="shared" si="114"/>
        <v>660.20519999999976</v>
      </c>
      <c r="G2507" s="11" t="str">
        <f>_xlfn.XLOOKUP($A2507,PropertiesTbl[Property ID],PropertiesTbl[Property Name])</f>
        <v>Birch Haven</v>
      </c>
    </row>
    <row r="2508" spans="1:7" x14ac:dyDescent="0.25">
      <c r="A2508" s="10" t="str">
        <f>Revenue!A2509</f>
        <v>P0209</v>
      </c>
      <c r="B2508" s="10" t="str">
        <f>Revenue!B2509</f>
        <v>Dec</v>
      </c>
      <c r="C2508" s="11" t="str">
        <f t="shared" si="113"/>
        <v>P0209|Dec</v>
      </c>
      <c r="D2508" s="12">
        <f>Revenue!J2509</f>
        <v>4934.7150000000001</v>
      </c>
      <c r="E2508" s="13">
        <f>_xlfn.XLOOKUP($C2508,ExpensesTbl[Key],ExpensesTbl[Total Operating Expenses])</f>
        <v>1169.6300000000003</v>
      </c>
      <c r="F2508" s="13">
        <f t="shared" si="114"/>
        <v>3765.085</v>
      </c>
      <c r="G2508" s="11" t="str">
        <f>_xlfn.XLOOKUP($A2508,PropertiesTbl[Property ID],PropertiesTbl[Property Name])</f>
        <v>Birch Haven</v>
      </c>
    </row>
    <row r="2509" spans="1:7" x14ac:dyDescent="0.25">
      <c r="A2509" s="10" t="str">
        <f>Revenue!A2510</f>
        <v>P0209</v>
      </c>
      <c r="B2509" s="10" t="str">
        <f>Revenue!B2510</f>
        <v>Jan</v>
      </c>
      <c r="C2509" s="11" t="str">
        <f t="shared" si="113"/>
        <v>P0209|Jan</v>
      </c>
      <c r="D2509" s="12">
        <f>Revenue!J2510</f>
        <v>4277.4049999999997</v>
      </c>
      <c r="E2509" s="13">
        <f>_xlfn.XLOOKUP($C2509,ExpensesTbl[Key],ExpensesTbl[Total Operating Expenses])</f>
        <v>1090.2600000000002</v>
      </c>
      <c r="F2509" s="13">
        <f t="shared" si="114"/>
        <v>3187.1449999999995</v>
      </c>
      <c r="G2509" s="11" t="str">
        <f>_xlfn.XLOOKUP($A2509,PropertiesTbl[Property ID],PropertiesTbl[Property Name])</f>
        <v>Birch Haven</v>
      </c>
    </row>
    <row r="2510" spans="1:7" x14ac:dyDescent="0.25">
      <c r="A2510" s="10" t="str">
        <f>Revenue!A2511</f>
        <v>P0209</v>
      </c>
      <c r="B2510" s="10" t="str">
        <f>Revenue!B2511</f>
        <v>Feb</v>
      </c>
      <c r="C2510" s="11" t="str">
        <f t="shared" si="113"/>
        <v>P0209|Feb</v>
      </c>
      <c r="D2510" s="12">
        <f>Revenue!J2511</f>
        <v>3602.9639999999999</v>
      </c>
      <c r="E2510" s="13">
        <f>_xlfn.XLOOKUP($C2510,ExpensesTbl[Key],ExpensesTbl[Total Operating Expenses])</f>
        <v>1070.06</v>
      </c>
      <c r="F2510" s="13">
        <f t="shared" si="114"/>
        <v>2532.904</v>
      </c>
      <c r="G2510" s="11" t="str">
        <f>_xlfn.XLOOKUP($A2510,PropertiesTbl[Property ID],PropertiesTbl[Property Name])</f>
        <v>Birch Haven</v>
      </c>
    </row>
    <row r="2511" spans="1:7" x14ac:dyDescent="0.25">
      <c r="A2511" s="10" t="str">
        <f>Revenue!A2512</f>
        <v>P0209</v>
      </c>
      <c r="B2511" s="10" t="str">
        <f>Revenue!B2512</f>
        <v>Mar</v>
      </c>
      <c r="C2511" s="11" t="str">
        <f t="shared" si="113"/>
        <v>P0209|Mar</v>
      </c>
      <c r="D2511" s="12">
        <f>Revenue!J2512</f>
        <v>2930.5414000000001</v>
      </c>
      <c r="E2511" s="13">
        <f>_xlfn.XLOOKUP($C2511,ExpensesTbl[Key],ExpensesTbl[Total Operating Expenses])</f>
        <v>965.60000000000025</v>
      </c>
      <c r="F2511" s="13">
        <f t="shared" si="114"/>
        <v>1964.9413999999997</v>
      </c>
      <c r="G2511" s="11" t="str">
        <f>_xlfn.XLOOKUP($A2511,PropertiesTbl[Property ID],PropertiesTbl[Property Name])</f>
        <v>Birch Haven</v>
      </c>
    </row>
    <row r="2512" spans="1:7" x14ac:dyDescent="0.25">
      <c r="A2512" s="10" t="str">
        <f>Revenue!A2513</f>
        <v>P0210</v>
      </c>
      <c r="B2512" s="10" t="str">
        <f>Revenue!B2513</f>
        <v>Apr</v>
      </c>
      <c r="C2512" s="11" t="str">
        <f t="shared" si="113"/>
        <v>P0210|Apr</v>
      </c>
      <c r="D2512" s="12">
        <f>Revenue!J2513</f>
        <v>982.05</v>
      </c>
      <c r="E2512" s="13">
        <f>_xlfn.XLOOKUP($C2512,ExpensesTbl[Key],ExpensesTbl[Total Operating Expenses])</f>
        <v>497.2500000000004</v>
      </c>
      <c r="F2512" s="13">
        <f t="shared" si="114"/>
        <v>484.79999999999956</v>
      </c>
      <c r="G2512" s="11" t="str">
        <f>_xlfn.XLOOKUP($A2512,PropertiesTbl[Property ID],PropertiesTbl[Property Name])</f>
        <v>Rustic Hideaway</v>
      </c>
    </row>
    <row r="2513" spans="1:7" x14ac:dyDescent="0.25">
      <c r="A2513" s="10" t="str">
        <f>Revenue!A2514</f>
        <v>P0210</v>
      </c>
      <c r="B2513" s="10" t="str">
        <f>Revenue!B2514</f>
        <v>May</v>
      </c>
      <c r="C2513" s="11" t="str">
        <f t="shared" si="113"/>
        <v>P0210|May</v>
      </c>
      <c r="D2513" s="12">
        <f>Revenue!J2514</f>
        <v>996.94920000000002</v>
      </c>
      <c r="E2513" s="13">
        <f>_xlfn.XLOOKUP($C2513,ExpensesTbl[Key],ExpensesTbl[Total Operating Expenses])</f>
        <v>726.75000000000023</v>
      </c>
      <c r="F2513" s="13">
        <f t="shared" si="114"/>
        <v>270.19919999999979</v>
      </c>
      <c r="G2513" s="11" t="str">
        <f>_xlfn.XLOOKUP($A2513,PropertiesTbl[Property ID],PropertiesTbl[Property Name])</f>
        <v>Rustic Hideaway</v>
      </c>
    </row>
    <row r="2514" spans="1:7" x14ac:dyDescent="0.25">
      <c r="A2514" s="10" t="str">
        <f>Revenue!A2515</f>
        <v>P0210</v>
      </c>
      <c r="B2514" s="10" t="str">
        <f>Revenue!B2515</f>
        <v>Jun</v>
      </c>
      <c r="C2514" s="11" t="str">
        <f t="shared" si="113"/>
        <v>P0210|Jun</v>
      </c>
      <c r="D2514" s="12">
        <f>Revenue!J2515</f>
        <v>1171.3843000000002</v>
      </c>
      <c r="E2514" s="13">
        <f>_xlfn.XLOOKUP($C2514,ExpensesTbl[Key],ExpensesTbl[Total Operating Expenses])</f>
        <v>815.63999999999976</v>
      </c>
      <c r="F2514" s="13">
        <f t="shared" si="114"/>
        <v>355.74430000000041</v>
      </c>
      <c r="G2514" s="11" t="str">
        <f>_xlfn.XLOOKUP($A2514,PropertiesTbl[Property ID],PropertiesTbl[Property Name])</f>
        <v>Rustic Hideaway</v>
      </c>
    </row>
    <row r="2515" spans="1:7" x14ac:dyDescent="0.25">
      <c r="A2515" s="10" t="str">
        <f>Revenue!A2516</f>
        <v>P0210</v>
      </c>
      <c r="B2515" s="10" t="str">
        <f>Revenue!B2516</f>
        <v>Jul</v>
      </c>
      <c r="C2515" s="11" t="str">
        <f t="shared" si="113"/>
        <v>P0210|Jul</v>
      </c>
      <c r="D2515" s="12">
        <f>Revenue!J2516</f>
        <v>1515.1910999999998</v>
      </c>
      <c r="E2515" s="13">
        <f>_xlfn.XLOOKUP($C2515,ExpensesTbl[Key],ExpensesTbl[Total Operating Expenses])</f>
        <v>1360.5600000000004</v>
      </c>
      <c r="F2515" s="13">
        <f t="shared" si="114"/>
        <v>154.63109999999938</v>
      </c>
      <c r="G2515" s="11" t="str">
        <f>_xlfn.XLOOKUP($A2515,PropertiesTbl[Property ID],PropertiesTbl[Property Name])</f>
        <v>Rustic Hideaway</v>
      </c>
    </row>
    <row r="2516" spans="1:7" x14ac:dyDescent="0.25">
      <c r="A2516" s="10" t="str">
        <f>Revenue!A2517</f>
        <v>P0210</v>
      </c>
      <c r="B2516" s="10" t="str">
        <f>Revenue!B2517</f>
        <v>Aug</v>
      </c>
      <c r="C2516" s="11" t="str">
        <f t="shared" si="113"/>
        <v>P0210|Aug</v>
      </c>
      <c r="D2516" s="12">
        <f>Revenue!J2517</f>
        <v>1710.8219999999999</v>
      </c>
      <c r="E2516" s="13">
        <f>_xlfn.XLOOKUP($C2516,ExpensesTbl[Key],ExpensesTbl[Total Operating Expenses])</f>
        <v>1398.5500000000002</v>
      </c>
      <c r="F2516" s="13">
        <f t="shared" si="114"/>
        <v>312.27199999999971</v>
      </c>
      <c r="G2516" s="11" t="str">
        <f>_xlfn.XLOOKUP($A2516,PropertiesTbl[Property ID],PropertiesTbl[Property Name])</f>
        <v>Rustic Hideaway</v>
      </c>
    </row>
    <row r="2517" spans="1:7" x14ac:dyDescent="0.25">
      <c r="A2517" s="10" t="str">
        <f>Revenue!A2518</f>
        <v>P0210</v>
      </c>
      <c r="B2517" s="10" t="str">
        <f>Revenue!B2518</f>
        <v>Sep</v>
      </c>
      <c r="C2517" s="11" t="str">
        <f t="shared" si="113"/>
        <v>P0210|Sep</v>
      </c>
      <c r="D2517" s="12">
        <f>Revenue!J2518</f>
        <v>1031.9856</v>
      </c>
      <c r="E2517" s="13">
        <f>_xlfn.XLOOKUP($C2517,ExpensesTbl[Key],ExpensesTbl[Total Operating Expenses])</f>
        <v>671.6900000000004</v>
      </c>
      <c r="F2517" s="13">
        <f t="shared" si="114"/>
        <v>360.29559999999958</v>
      </c>
      <c r="G2517" s="11" t="str">
        <f>_xlfn.XLOOKUP($A2517,PropertiesTbl[Property ID],PropertiesTbl[Property Name])</f>
        <v>Rustic Hideaway</v>
      </c>
    </row>
    <row r="2518" spans="1:7" x14ac:dyDescent="0.25">
      <c r="A2518" s="10" t="str">
        <f>Revenue!A2519</f>
        <v>P0210</v>
      </c>
      <c r="B2518" s="10" t="str">
        <f>Revenue!B2519</f>
        <v>Oct</v>
      </c>
      <c r="C2518" s="11" t="str">
        <f t="shared" si="113"/>
        <v>P0210|Oct</v>
      </c>
      <c r="D2518" s="12">
        <f>Revenue!J2519</f>
        <v>967.8492</v>
      </c>
      <c r="E2518" s="13">
        <f>_xlfn.XLOOKUP($C2518,ExpensesTbl[Key],ExpensesTbl[Total Operating Expenses])</f>
        <v>603.25999999999988</v>
      </c>
      <c r="F2518" s="13">
        <f t="shared" si="114"/>
        <v>364.58920000000012</v>
      </c>
      <c r="G2518" s="11" t="str">
        <f>_xlfn.XLOOKUP($A2518,PropertiesTbl[Property ID],PropertiesTbl[Property Name])</f>
        <v>Rustic Hideaway</v>
      </c>
    </row>
    <row r="2519" spans="1:7" x14ac:dyDescent="0.25">
      <c r="A2519" s="10" t="str">
        <f>Revenue!A2520</f>
        <v>P0210</v>
      </c>
      <c r="B2519" s="10" t="str">
        <f>Revenue!B2520</f>
        <v>Nov</v>
      </c>
      <c r="C2519" s="11" t="str">
        <f t="shared" si="113"/>
        <v>P0210|Nov</v>
      </c>
      <c r="D2519" s="12">
        <f>Revenue!J2520</f>
        <v>1014.2346000000001</v>
      </c>
      <c r="E2519" s="13">
        <f>_xlfn.XLOOKUP($C2519,ExpensesTbl[Key],ExpensesTbl[Total Operating Expenses])</f>
        <v>579.96999999999946</v>
      </c>
      <c r="F2519" s="13">
        <f t="shared" si="114"/>
        <v>434.26460000000066</v>
      </c>
      <c r="G2519" s="11" t="str">
        <f>_xlfn.XLOOKUP($A2519,PropertiesTbl[Property ID],PropertiesTbl[Property Name])</f>
        <v>Rustic Hideaway</v>
      </c>
    </row>
    <row r="2520" spans="1:7" x14ac:dyDescent="0.25">
      <c r="A2520" s="10" t="str">
        <f>Revenue!A2521</f>
        <v>P0210</v>
      </c>
      <c r="B2520" s="10" t="str">
        <f>Revenue!B2521</f>
        <v>Dec</v>
      </c>
      <c r="C2520" s="11" t="str">
        <f t="shared" si="113"/>
        <v>P0210|Dec</v>
      </c>
      <c r="D2520" s="12">
        <f>Revenue!J2521</f>
        <v>3491.2208000000001</v>
      </c>
      <c r="E2520" s="13">
        <f>_xlfn.XLOOKUP($C2520,ExpensesTbl[Key],ExpensesTbl[Total Operating Expenses])</f>
        <v>896.3599999999999</v>
      </c>
      <c r="F2520" s="13">
        <f t="shared" si="114"/>
        <v>2594.8608000000004</v>
      </c>
      <c r="G2520" s="11" t="str">
        <f>_xlfn.XLOOKUP($A2520,PropertiesTbl[Property ID],PropertiesTbl[Property Name])</f>
        <v>Rustic Hideaway</v>
      </c>
    </row>
    <row r="2521" spans="1:7" x14ac:dyDescent="0.25">
      <c r="A2521" s="10" t="str">
        <f>Revenue!A2522</f>
        <v>P0210</v>
      </c>
      <c r="B2521" s="10" t="str">
        <f>Revenue!B2522</f>
        <v>Jan</v>
      </c>
      <c r="C2521" s="11" t="str">
        <f t="shared" si="113"/>
        <v>P0210|Jan</v>
      </c>
      <c r="D2521" s="12">
        <f>Revenue!J2522</f>
        <v>3492.7340000000004</v>
      </c>
      <c r="E2521" s="13">
        <f>_xlfn.XLOOKUP($C2521,ExpensesTbl[Key],ExpensesTbl[Total Operating Expenses])</f>
        <v>871.4200000000003</v>
      </c>
      <c r="F2521" s="13">
        <f t="shared" si="114"/>
        <v>2621.3140000000003</v>
      </c>
      <c r="G2521" s="11" t="str">
        <f>_xlfn.XLOOKUP($A2521,PropertiesTbl[Property ID],PropertiesTbl[Property Name])</f>
        <v>Rustic Hideaway</v>
      </c>
    </row>
    <row r="2522" spans="1:7" x14ac:dyDescent="0.25">
      <c r="A2522" s="10" t="str">
        <f>Revenue!A2523</f>
        <v>P0210</v>
      </c>
      <c r="B2522" s="10" t="str">
        <f>Revenue!B2523</f>
        <v>Feb</v>
      </c>
      <c r="C2522" s="11" t="str">
        <f t="shared" si="113"/>
        <v>P0210|Feb</v>
      </c>
      <c r="D2522" s="12">
        <f>Revenue!J2523</f>
        <v>2627.5509000000002</v>
      </c>
      <c r="E2522" s="13">
        <f>_xlfn.XLOOKUP($C2522,ExpensesTbl[Key],ExpensesTbl[Total Operating Expenses])</f>
        <v>796.68999999999983</v>
      </c>
      <c r="F2522" s="13">
        <f t="shared" si="114"/>
        <v>1830.8609000000004</v>
      </c>
      <c r="G2522" s="11" t="str">
        <f>_xlfn.XLOOKUP($A2522,PropertiesTbl[Property ID],PropertiesTbl[Property Name])</f>
        <v>Rustic Hideaway</v>
      </c>
    </row>
    <row r="2523" spans="1:7" x14ac:dyDescent="0.25">
      <c r="A2523" s="10" t="str">
        <f>Revenue!A2524</f>
        <v>P0210</v>
      </c>
      <c r="B2523" s="10" t="str">
        <f>Revenue!B2524</f>
        <v>Mar</v>
      </c>
      <c r="C2523" s="11" t="str">
        <f t="shared" si="113"/>
        <v>P0210|Mar</v>
      </c>
      <c r="D2523" s="12">
        <f>Revenue!J2524</f>
        <v>2003.4224999999999</v>
      </c>
      <c r="E2523" s="13">
        <f>_xlfn.XLOOKUP($C2523,ExpensesTbl[Key],ExpensesTbl[Total Operating Expenses])</f>
        <v>696.50000000000011</v>
      </c>
      <c r="F2523" s="13">
        <f t="shared" si="114"/>
        <v>1306.9224999999997</v>
      </c>
      <c r="G2523" s="11" t="str">
        <f>_xlfn.XLOOKUP($A2523,PropertiesTbl[Property ID],PropertiesTbl[Property Name])</f>
        <v>Rustic Hideaway</v>
      </c>
    </row>
    <row r="2524" spans="1:7" x14ac:dyDescent="0.25">
      <c r="A2524" s="10" t="str">
        <f>Revenue!A2525</f>
        <v>P0211</v>
      </c>
      <c r="B2524" s="10" t="str">
        <f>Revenue!B2525</f>
        <v>Apr</v>
      </c>
      <c r="C2524" s="11" t="str">
        <f t="shared" si="113"/>
        <v>P0211|Apr</v>
      </c>
      <c r="D2524" s="12">
        <f>Revenue!J2525</f>
        <v>2581.3456000000001</v>
      </c>
      <c r="E2524" s="13">
        <f>_xlfn.XLOOKUP($C2524,ExpensesTbl[Key],ExpensesTbl[Total Operating Expenses])</f>
        <v>1090.6200000000003</v>
      </c>
      <c r="F2524" s="13">
        <f t="shared" si="114"/>
        <v>1490.7255999999998</v>
      </c>
      <c r="G2524" s="11" t="str">
        <f>_xlfn.XLOOKUP($A2524,PropertiesTbl[Property ID],PropertiesTbl[Property Name])</f>
        <v>Juniper Cottage</v>
      </c>
    </row>
    <row r="2525" spans="1:7" x14ac:dyDescent="0.25">
      <c r="A2525" s="10" t="str">
        <f>Revenue!A2526</f>
        <v>P0211</v>
      </c>
      <c r="B2525" s="10" t="str">
        <f>Revenue!B2526</f>
        <v>May</v>
      </c>
      <c r="C2525" s="11" t="str">
        <f t="shared" si="113"/>
        <v>P0211|May</v>
      </c>
      <c r="D2525" s="12">
        <f>Revenue!J2526</f>
        <v>2692.43</v>
      </c>
      <c r="E2525" s="13">
        <f>_xlfn.XLOOKUP($C2525,ExpensesTbl[Key],ExpensesTbl[Total Operating Expenses])</f>
        <v>1737.1100000000001</v>
      </c>
      <c r="F2525" s="13">
        <f t="shared" si="114"/>
        <v>955.31999999999971</v>
      </c>
      <c r="G2525" s="11" t="str">
        <f>_xlfn.XLOOKUP($A2525,PropertiesTbl[Property ID],PropertiesTbl[Property Name])</f>
        <v>Juniper Cottage</v>
      </c>
    </row>
    <row r="2526" spans="1:7" x14ac:dyDescent="0.25">
      <c r="A2526" s="10" t="str">
        <f>Revenue!A2527</f>
        <v>P0211</v>
      </c>
      <c r="B2526" s="10" t="str">
        <f>Revenue!B2527</f>
        <v>Jun</v>
      </c>
      <c r="C2526" s="11" t="str">
        <f t="shared" si="113"/>
        <v>P0211|Jun</v>
      </c>
      <c r="D2526" s="12">
        <f>Revenue!J2527</f>
        <v>3195.5787</v>
      </c>
      <c r="E2526" s="13">
        <f>_xlfn.XLOOKUP($C2526,ExpensesTbl[Key],ExpensesTbl[Total Operating Expenses])</f>
        <v>1969.7999999999997</v>
      </c>
      <c r="F2526" s="13">
        <f t="shared" si="114"/>
        <v>1225.7787000000003</v>
      </c>
      <c r="G2526" s="11" t="str">
        <f>_xlfn.XLOOKUP($A2526,PropertiesTbl[Property ID],PropertiesTbl[Property Name])</f>
        <v>Juniper Cottage</v>
      </c>
    </row>
    <row r="2527" spans="1:7" x14ac:dyDescent="0.25">
      <c r="A2527" s="10" t="str">
        <f>Revenue!A2528</f>
        <v>P0211</v>
      </c>
      <c r="B2527" s="10" t="str">
        <f>Revenue!B2528</f>
        <v>Jul</v>
      </c>
      <c r="C2527" s="11" t="str">
        <f t="shared" si="113"/>
        <v>P0211|Jul</v>
      </c>
      <c r="D2527" s="12">
        <f>Revenue!J2528</f>
        <v>4603.3983999999991</v>
      </c>
      <c r="E2527" s="13">
        <f>_xlfn.XLOOKUP($C2527,ExpensesTbl[Key],ExpensesTbl[Total Operating Expenses])</f>
        <v>3833.09</v>
      </c>
      <c r="F2527" s="13">
        <f t="shared" si="114"/>
        <v>770.30839999999898</v>
      </c>
      <c r="G2527" s="11" t="str">
        <f>_xlfn.XLOOKUP($A2527,PropertiesTbl[Property ID],PropertiesTbl[Property Name])</f>
        <v>Juniper Cottage</v>
      </c>
    </row>
    <row r="2528" spans="1:7" x14ac:dyDescent="0.25">
      <c r="A2528" s="10" t="str">
        <f>Revenue!A2529</f>
        <v>P0211</v>
      </c>
      <c r="B2528" s="10" t="str">
        <f>Revenue!B2529</f>
        <v>Aug</v>
      </c>
      <c r="C2528" s="11" t="str">
        <f t="shared" si="113"/>
        <v>P0211|Aug</v>
      </c>
      <c r="D2528" s="12">
        <f>Revenue!J2529</f>
        <v>4601.9045999999998</v>
      </c>
      <c r="E2528" s="13">
        <f>_xlfn.XLOOKUP($C2528,ExpensesTbl[Key],ExpensesTbl[Total Operating Expenses])</f>
        <v>3610.2599999999993</v>
      </c>
      <c r="F2528" s="13">
        <f t="shared" si="114"/>
        <v>991.64460000000054</v>
      </c>
      <c r="G2528" s="11" t="str">
        <f>_xlfn.XLOOKUP($A2528,PropertiesTbl[Property ID],PropertiesTbl[Property Name])</f>
        <v>Juniper Cottage</v>
      </c>
    </row>
    <row r="2529" spans="1:7" x14ac:dyDescent="0.25">
      <c r="A2529" s="10" t="str">
        <f>Revenue!A2530</f>
        <v>P0211</v>
      </c>
      <c r="B2529" s="10" t="str">
        <f>Revenue!B2530</f>
        <v>Sep</v>
      </c>
      <c r="C2529" s="11" t="str">
        <f t="shared" si="113"/>
        <v>P0211|Sep</v>
      </c>
      <c r="D2529" s="12">
        <f>Revenue!J2530</f>
        <v>2691.2757000000001</v>
      </c>
      <c r="E2529" s="13">
        <f>_xlfn.XLOOKUP($C2529,ExpensesTbl[Key],ExpensesTbl[Total Operating Expenses])</f>
        <v>1502.9499999999994</v>
      </c>
      <c r="F2529" s="13">
        <f t="shared" si="114"/>
        <v>1188.3257000000008</v>
      </c>
      <c r="G2529" s="11" t="str">
        <f>_xlfn.XLOOKUP($A2529,PropertiesTbl[Property ID],PropertiesTbl[Property Name])</f>
        <v>Juniper Cottage</v>
      </c>
    </row>
    <row r="2530" spans="1:7" x14ac:dyDescent="0.25">
      <c r="A2530" s="10" t="str">
        <f>Revenue!A2531</f>
        <v>P0211</v>
      </c>
      <c r="B2530" s="10" t="str">
        <f>Revenue!B2531</f>
        <v>Oct</v>
      </c>
      <c r="C2530" s="11" t="str">
        <f t="shared" si="113"/>
        <v>P0211|Oct</v>
      </c>
      <c r="D2530" s="12">
        <f>Revenue!J2531</f>
        <v>2387.85</v>
      </c>
      <c r="E2530" s="13">
        <f>_xlfn.XLOOKUP($C2530,ExpensesTbl[Key],ExpensesTbl[Total Operating Expenses])</f>
        <v>1361.3399999999997</v>
      </c>
      <c r="F2530" s="13">
        <f t="shared" si="114"/>
        <v>1026.5100000000002</v>
      </c>
      <c r="G2530" s="11" t="str">
        <f>_xlfn.XLOOKUP($A2530,PropertiesTbl[Property ID],PropertiesTbl[Property Name])</f>
        <v>Juniper Cottage</v>
      </c>
    </row>
    <row r="2531" spans="1:7" x14ac:dyDescent="0.25">
      <c r="A2531" s="10" t="str">
        <f>Revenue!A2532</f>
        <v>P0211</v>
      </c>
      <c r="B2531" s="10" t="str">
        <f>Revenue!B2532</f>
        <v>Nov</v>
      </c>
      <c r="C2531" s="11" t="str">
        <f t="shared" si="113"/>
        <v>P0211|Nov</v>
      </c>
      <c r="D2531" s="12">
        <f>Revenue!J2532</f>
        <v>2958.2201999999997</v>
      </c>
      <c r="E2531" s="13">
        <f>_xlfn.XLOOKUP($C2531,ExpensesTbl[Key],ExpensesTbl[Total Operating Expenses])</f>
        <v>1388.9100000000003</v>
      </c>
      <c r="F2531" s="13">
        <f t="shared" si="114"/>
        <v>1569.3101999999994</v>
      </c>
      <c r="G2531" s="11" t="str">
        <f>_xlfn.XLOOKUP($A2531,PropertiesTbl[Property ID],PropertiesTbl[Property Name])</f>
        <v>Juniper Cottage</v>
      </c>
    </row>
    <row r="2532" spans="1:7" x14ac:dyDescent="0.25">
      <c r="A2532" s="10" t="str">
        <f>Revenue!A2533</f>
        <v>P0211</v>
      </c>
      <c r="B2532" s="10" t="str">
        <f>Revenue!B2533</f>
        <v>Dec</v>
      </c>
      <c r="C2532" s="11" t="str">
        <f t="shared" si="113"/>
        <v>P0211|Dec</v>
      </c>
      <c r="D2532" s="12">
        <f>Revenue!J2533</f>
        <v>9511.3380000000016</v>
      </c>
      <c r="E2532" s="13">
        <f>_xlfn.XLOOKUP($C2532,ExpensesTbl[Key],ExpensesTbl[Total Operating Expenses])</f>
        <v>2037.0300000000002</v>
      </c>
      <c r="F2532" s="13">
        <f t="shared" si="114"/>
        <v>7474.3080000000009</v>
      </c>
      <c r="G2532" s="11" t="str">
        <f>_xlfn.XLOOKUP($A2532,PropertiesTbl[Property ID],PropertiesTbl[Property Name])</f>
        <v>Juniper Cottage</v>
      </c>
    </row>
    <row r="2533" spans="1:7" x14ac:dyDescent="0.25">
      <c r="A2533" s="10" t="str">
        <f>Revenue!A2534</f>
        <v>P0211</v>
      </c>
      <c r="B2533" s="10" t="str">
        <f>Revenue!B2534</f>
        <v>Jan</v>
      </c>
      <c r="C2533" s="11" t="str">
        <f t="shared" si="113"/>
        <v>P0211|Jan</v>
      </c>
      <c r="D2533" s="12">
        <f>Revenue!J2534</f>
        <v>9299.0535</v>
      </c>
      <c r="E2533" s="13">
        <f>_xlfn.XLOOKUP($C2533,ExpensesTbl[Key],ExpensesTbl[Total Operating Expenses])</f>
        <v>2053.1900000000014</v>
      </c>
      <c r="F2533" s="13">
        <f t="shared" si="114"/>
        <v>7245.8634999999986</v>
      </c>
      <c r="G2533" s="11" t="str">
        <f>_xlfn.XLOOKUP($A2533,PropertiesTbl[Property ID],PropertiesTbl[Property Name])</f>
        <v>Juniper Cottage</v>
      </c>
    </row>
    <row r="2534" spans="1:7" x14ac:dyDescent="0.25">
      <c r="A2534" s="10" t="str">
        <f>Revenue!A2535</f>
        <v>P0211</v>
      </c>
      <c r="B2534" s="10" t="str">
        <f>Revenue!B2535</f>
        <v>Feb</v>
      </c>
      <c r="C2534" s="11" t="str">
        <f t="shared" si="113"/>
        <v>P0211|Feb</v>
      </c>
      <c r="D2534" s="12">
        <f>Revenue!J2535</f>
        <v>7863.8215999999993</v>
      </c>
      <c r="E2534" s="13">
        <f>_xlfn.XLOOKUP($C2534,ExpensesTbl[Key],ExpensesTbl[Total Operating Expenses])</f>
        <v>1844.2199999999975</v>
      </c>
      <c r="F2534" s="13">
        <f t="shared" si="114"/>
        <v>6019.6016000000018</v>
      </c>
      <c r="G2534" s="11" t="str">
        <f>_xlfn.XLOOKUP($A2534,PropertiesTbl[Property ID],PropertiesTbl[Property Name])</f>
        <v>Juniper Cottage</v>
      </c>
    </row>
    <row r="2535" spans="1:7" x14ac:dyDescent="0.25">
      <c r="A2535" s="10" t="str">
        <f>Revenue!A2536</f>
        <v>P0211</v>
      </c>
      <c r="B2535" s="10" t="str">
        <f>Revenue!B2536</f>
        <v>Mar</v>
      </c>
      <c r="C2535" s="11" t="str">
        <f t="shared" si="113"/>
        <v>P0211|Mar</v>
      </c>
      <c r="D2535" s="12">
        <f>Revenue!J2536</f>
        <v>6419.8505000000005</v>
      </c>
      <c r="E2535" s="13">
        <f>_xlfn.XLOOKUP($C2535,ExpensesTbl[Key],ExpensesTbl[Total Operating Expenses])</f>
        <v>1861.3999999999976</v>
      </c>
      <c r="F2535" s="13">
        <f t="shared" si="114"/>
        <v>4558.4505000000026</v>
      </c>
      <c r="G2535" s="11" t="str">
        <f>_xlfn.XLOOKUP($A2535,PropertiesTbl[Property ID],PropertiesTbl[Property Name])</f>
        <v>Juniper Cottage</v>
      </c>
    </row>
    <row r="2536" spans="1:7" x14ac:dyDescent="0.25">
      <c r="A2536" s="10" t="str">
        <f>Revenue!A2537</f>
        <v>P0212</v>
      </c>
      <c r="B2536" s="10" t="str">
        <f>Revenue!B2537</f>
        <v>Apr</v>
      </c>
      <c r="C2536" s="11" t="str">
        <f t="shared" si="113"/>
        <v>P0212|Apr</v>
      </c>
      <c r="D2536" s="12">
        <f>Revenue!J2537</f>
        <v>1919.0489999999998</v>
      </c>
      <c r="E2536" s="13">
        <f>_xlfn.XLOOKUP($C2536,ExpensesTbl[Key],ExpensesTbl[Total Operating Expenses])</f>
        <v>1088.9100000000003</v>
      </c>
      <c r="F2536" s="13">
        <f t="shared" si="114"/>
        <v>830.13899999999944</v>
      </c>
      <c r="G2536" s="11" t="str">
        <f>_xlfn.XLOOKUP($A2536,PropertiesTbl[Property ID],PropertiesTbl[Property Name])</f>
        <v>Meadow Hideaway</v>
      </c>
    </row>
    <row r="2537" spans="1:7" x14ac:dyDescent="0.25">
      <c r="A2537" s="10" t="str">
        <f>Revenue!A2538</f>
        <v>P0212</v>
      </c>
      <c r="B2537" s="10" t="str">
        <f>Revenue!B2538</f>
        <v>May</v>
      </c>
      <c r="C2537" s="11" t="str">
        <f t="shared" si="113"/>
        <v>P0212|May</v>
      </c>
      <c r="D2537" s="12">
        <f>Revenue!J2538</f>
        <v>2369.4587999999999</v>
      </c>
      <c r="E2537" s="13">
        <f>_xlfn.XLOOKUP($C2537,ExpensesTbl[Key],ExpensesTbl[Total Operating Expenses])</f>
        <v>1724.1999999999998</v>
      </c>
      <c r="F2537" s="13">
        <f t="shared" si="114"/>
        <v>645.25880000000006</v>
      </c>
      <c r="G2537" s="11" t="str">
        <f>_xlfn.XLOOKUP($A2537,PropertiesTbl[Property ID],PropertiesTbl[Property Name])</f>
        <v>Meadow Hideaway</v>
      </c>
    </row>
    <row r="2538" spans="1:7" x14ac:dyDescent="0.25">
      <c r="A2538" s="10" t="str">
        <f>Revenue!A2539</f>
        <v>P0212</v>
      </c>
      <c r="B2538" s="10" t="str">
        <f>Revenue!B2539</f>
        <v>Jun</v>
      </c>
      <c r="C2538" s="11" t="str">
        <f t="shared" si="113"/>
        <v>P0212|Jun</v>
      </c>
      <c r="D2538" s="12">
        <f>Revenue!J2539</f>
        <v>2968.5695999999998</v>
      </c>
      <c r="E2538" s="13">
        <f>_xlfn.XLOOKUP($C2538,ExpensesTbl[Key],ExpensesTbl[Total Operating Expenses])</f>
        <v>1956.5200000000004</v>
      </c>
      <c r="F2538" s="13">
        <f t="shared" si="114"/>
        <v>1012.0495999999994</v>
      </c>
      <c r="G2538" s="11" t="str">
        <f>_xlfn.XLOOKUP($A2538,PropertiesTbl[Property ID],PropertiesTbl[Property Name])</f>
        <v>Meadow Hideaway</v>
      </c>
    </row>
    <row r="2539" spans="1:7" x14ac:dyDescent="0.25">
      <c r="A2539" s="10" t="str">
        <f>Revenue!A2540</f>
        <v>P0212</v>
      </c>
      <c r="B2539" s="10" t="str">
        <f>Revenue!B2540</f>
        <v>Jul</v>
      </c>
      <c r="C2539" s="11" t="str">
        <f t="shared" si="113"/>
        <v>P0212|Jul</v>
      </c>
      <c r="D2539" s="12">
        <f>Revenue!J2540</f>
        <v>4467.9960999999994</v>
      </c>
      <c r="E2539" s="13">
        <f>_xlfn.XLOOKUP($C2539,ExpensesTbl[Key],ExpensesTbl[Total Operating Expenses])</f>
        <v>3826.5700000000006</v>
      </c>
      <c r="F2539" s="13">
        <f t="shared" si="114"/>
        <v>641.42609999999877</v>
      </c>
      <c r="G2539" s="11" t="str">
        <f>_xlfn.XLOOKUP($A2539,PropertiesTbl[Property ID],PropertiesTbl[Property Name])</f>
        <v>Meadow Hideaway</v>
      </c>
    </row>
    <row r="2540" spans="1:7" x14ac:dyDescent="0.25">
      <c r="A2540" s="10" t="str">
        <f>Revenue!A2541</f>
        <v>P0212</v>
      </c>
      <c r="B2540" s="10" t="str">
        <f>Revenue!B2541</f>
        <v>Aug</v>
      </c>
      <c r="C2540" s="11" t="str">
        <f t="shared" si="113"/>
        <v>P0212|Aug</v>
      </c>
      <c r="D2540" s="12">
        <f>Revenue!J2541</f>
        <v>4767.0762000000004</v>
      </c>
      <c r="E2540" s="13">
        <f>_xlfn.XLOOKUP($C2540,ExpensesTbl[Key],ExpensesTbl[Total Operating Expenses])</f>
        <v>3627.12</v>
      </c>
      <c r="F2540" s="13">
        <f t="shared" si="114"/>
        <v>1139.9562000000005</v>
      </c>
      <c r="G2540" s="11" t="str">
        <f>_xlfn.XLOOKUP($A2540,PropertiesTbl[Property ID],PropertiesTbl[Property Name])</f>
        <v>Meadow Hideaway</v>
      </c>
    </row>
    <row r="2541" spans="1:7" x14ac:dyDescent="0.25">
      <c r="A2541" s="10" t="str">
        <f>Revenue!A2542</f>
        <v>P0212</v>
      </c>
      <c r="B2541" s="10" t="str">
        <f>Revenue!B2542</f>
        <v>Sep</v>
      </c>
      <c r="C2541" s="11" t="str">
        <f t="shared" si="113"/>
        <v>P0212|Sep</v>
      </c>
      <c r="D2541" s="12">
        <f>Revenue!J2542</f>
        <v>2786.7431000000001</v>
      </c>
      <c r="E2541" s="13">
        <f>_xlfn.XLOOKUP($C2541,ExpensesTbl[Key],ExpensesTbl[Total Operating Expenses])</f>
        <v>1483.9000000000003</v>
      </c>
      <c r="F2541" s="13">
        <f t="shared" si="114"/>
        <v>1302.8430999999998</v>
      </c>
      <c r="G2541" s="11" t="str">
        <f>_xlfn.XLOOKUP($A2541,PropertiesTbl[Property ID],PropertiesTbl[Property Name])</f>
        <v>Meadow Hideaway</v>
      </c>
    </row>
    <row r="2542" spans="1:7" x14ac:dyDescent="0.25">
      <c r="A2542" s="10" t="str">
        <f>Revenue!A2543</f>
        <v>P0212</v>
      </c>
      <c r="B2542" s="10" t="str">
        <f>Revenue!B2543</f>
        <v>Oct</v>
      </c>
      <c r="C2542" s="11" t="str">
        <f t="shared" si="113"/>
        <v>P0212|Oct</v>
      </c>
      <c r="D2542" s="12">
        <f>Revenue!J2543</f>
        <v>2592.6849000000002</v>
      </c>
      <c r="E2542" s="13">
        <f>_xlfn.XLOOKUP($C2542,ExpensesTbl[Key],ExpensesTbl[Total Operating Expenses])</f>
        <v>1325.4799999999996</v>
      </c>
      <c r="F2542" s="13">
        <f t="shared" si="114"/>
        <v>1267.2049000000006</v>
      </c>
      <c r="G2542" s="11" t="str">
        <f>_xlfn.XLOOKUP($A2542,PropertiesTbl[Property ID],PropertiesTbl[Property Name])</f>
        <v>Meadow Hideaway</v>
      </c>
    </row>
    <row r="2543" spans="1:7" x14ac:dyDescent="0.25">
      <c r="A2543" s="10" t="str">
        <f>Revenue!A2544</f>
        <v>P0212</v>
      </c>
      <c r="B2543" s="10" t="str">
        <f>Revenue!B2544</f>
        <v>Nov</v>
      </c>
      <c r="C2543" s="11" t="str">
        <f t="shared" si="113"/>
        <v>P0212|Nov</v>
      </c>
      <c r="D2543" s="12">
        <f>Revenue!J2544</f>
        <v>2482.4832000000001</v>
      </c>
      <c r="E2543" s="13">
        <f>_xlfn.XLOOKUP($C2543,ExpensesTbl[Key],ExpensesTbl[Total Operating Expenses])</f>
        <v>1197.3000000000002</v>
      </c>
      <c r="F2543" s="13">
        <f t="shared" si="114"/>
        <v>1285.1831999999999</v>
      </c>
      <c r="G2543" s="11" t="str">
        <f>_xlfn.XLOOKUP($A2543,PropertiesTbl[Property ID],PropertiesTbl[Property Name])</f>
        <v>Meadow Hideaway</v>
      </c>
    </row>
    <row r="2544" spans="1:7" x14ac:dyDescent="0.25">
      <c r="A2544" s="10" t="str">
        <f>Revenue!A2545</f>
        <v>P0212</v>
      </c>
      <c r="B2544" s="10" t="str">
        <f>Revenue!B2545</f>
        <v>Dec</v>
      </c>
      <c r="C2544" s="11" t="str">
        <f t="shared" si="113"/>
        <v>P0212|Dec</v>
      </c>
      <c r="D2544" s="12">
        <f>Revenue!J2545</f>
        <v>9891.5779999999995</v>
      </c>
      <c r="E2544" s="13">
        <f>_xlfn.XLOOKUP($C2544,ExpensesTbl[Key],ExpensesTbl[Total Operating Expenses])</f>
        <v>2037.3899999999956</v>
      </c>
      <c r="F2544" s="13">
        <f t="shared" si="114"/>
        <v>7854.1880000000037</v>
      </c>
      <c r="G2544" s="11" t="str">
        <f>_xlfn.XLOOKUP($A2544,PropertiesTbl[Property ID],PropertiesTbl[Property Name])</f>
        <v>Meadow Hideaway</v>
      </c>
    </row>
    <row r="2545" spans="1:7" x14ac:dyDescent="0.25">
      <c r="A2545" s="10" t="str">
        <f>Revenue!A2546</f>
        <v>P0212</v>
      </c>
      <c r="B2545" s="10" t="str">
        <f>Revenue!B2546</f>
        <v>Jan</v>
      </c>
      <c r="C2545" s="11" t="str">
        <f t="shared" si="113"/>
        <v>P0212|Jan</v>
      </c>
      <c r="D2545" s="12">
        <f>Revenue!J2546</f>
        <v>8427.7407999999996</v>
      </c>
      <c r="E2545" s="13">
        <f>_xlfn.XLOOKUP($C2545,ExpensesTbl[Key],ExpensesTbl[Total Operating Expenses])</f>
        <v>1867.9600000000014</v>
      </c>
      <c r="F2545" s="13">
        <f t="shared" si="114"/>
        <v>6559.7807999999986</v>
      </c>
      <c r="G2545" s="11" t="str">
        <f>_xlfn.XLOOKUP($A2545,PropertiesTbl[Property ID],PropertiesTbl[Property Name])</f>
        <v>Meadow Hideaway</v>
      </c>
    </row>
    <row r="2546" spans="1:7" x14ac:dyDescent="0.25">
      <c r="A2546" s="10" t="str">
        <f>Revenue!A2547</f>
        <v>P0212</v>
      </c>
      <c r="B2546" s="10" t="str">
        <f>Revenue!B2547</f>
        <v>Feb</v>
      </c>
      <c r="C2546" s="11" t="str">
        <f t="shared" si="113"/>
        <v>P0212|Feb</v>
      </c>
      <c r="D2546" s="12">
        <f>Revenue!J2547</f>
        <v>7515.2812000000004</v>
      </c>
      <c r="E2546" s="13">
        <f>_xlfn.XLOOKUP($C2546,ExpensesTbl[Key],ExpensesTbl[Total Operating Expenses])</f>
        <v>1853.8599999999956</v>
      </c>
      <c r="F2546" s="13">
        <f t="shared" si="114"/>
        <v>5661.4212000000043</v>
      </c>
      <c r="G2546" s="11" t="str">
        <f>_xlfn.XLOOKUP($A2546,PropertiesTbl[Property ID],PropertiesTbl[Property Name])</f>
        <v>Meadow Hideaway</v>
      </c>
    </row>
    <row r="2547" spans="1:7" x14ac:dyDescent="0.25">
      <c r="A2547" s="10" t="str">
        <f>Revenue!A2548</f>
        <v>P0212</v>
      </c>
      <c r="B2547" s="10" t="str">
        <f>Revenue!B2548</f>
        <v>Mar</v>
      </c>
      <c r="C2547" s="11" t="str">
        <f t="shared" si="113"/>
        <v>P0212|Mar</v>
      </c>
      <c r="D2547" s="12">
        <f>Revenue!J2548</f>
        <v>5461.393</v>
      </c>
      <c r="E2547" s="13">
        <f>_xlfn.XLOOKUP($C2547,ExpensesTbl[Key],ExpensesTbl[Total Operating Expenses])</f>
        <v>1629.5599999999963</v>
      </c>
      <c r="F2547" s="13">
        <f t="shared" si="114"/>
        <v>3831.8330000000037</v>
      </c>
      <c r="G2547" s="11" t="str">
        <f>_xlfn.XLOOKUP($A2547,PropertiesTbl[Property ID],PropertiesTbl[Property Name])</f>
        <v>Meadow Hideaway</v>
      </c>
    </row>
    <row r="2548" spans="1:7" x14ac:dyDescent="0.25">
      <c r="A2548" s="10" t="str">
        <f>Revenue!A2549</f>
        <v>P0213</v>
      </c>
      <c r="B2548" s="10" t="str">
        <f>Revenue!B2549</f>
        <v>Apr</v>
      </c>
      <c r="C2548" s="11" t="str">
        <f t="shared" si="113"/>
        <v>P0213|Apr</v>
      </c>
      <c r="D2548" s="12">
        <f>Revenue!J2549</f>
        <v>1078.1824999999999</v>
      </c>
      <c r="E2548" s="13">
        <f>_xlfn.XLOOKUP($C2548,ExpensesTbl[Key],ExpensesTbl[Total Operating Expenses])</f>
        <v>636.7299999999999</v>
      </c>
      <c r="F2548" s="13">
        <f t="shared" si="114"/>
        <v>441.45249999999999</v>
      </c>
      <c r="G2548" s="11" t="str">
        <f>_xlfn.XLOOKUP($A2548,PropertiesTbl[Property ID],PropertiesTbl[Property Name])</f>
        <v>Frost Landing</v>
      </c>
    </row>
    <row r="2549" spans="1:7" x14ac:dyDescent="0.25">
      <c r="A2549" s="10" t="str">
        <f>Revenue!A2550</f>
        <v>P0213</v>
      </c>
      <c r="B2549" s="10" t="str">
        <f>Revenue!B2550</f>
        <v>May</v>
      </c>
      <c r="C2549" s="11" t="str">
        <f t="shared" si="113"/>
        <v>P0213|May</v>
      </c>
      <c r="D2549" s="12">
        <f>Revenue!J2550</f>
        <v>1120.8140000000001</v>
      </c>
      <c r="E2549" s="13">
        <f>_xlfn.XLOOKUP($C2549,ExpensesTbl[Key],ExpensesTbl[Total Operating Expenses])</f>
        <v>965.65000000000009</v>
      </c>
      <c r="F2549" s="13">
        <f t="shared" si="114"/>
        <v>155.16399999999999</v>
      </c>
      <c r="G2549" s="11" t="str">
        <f>_xlfn.XLOOKUP($A2549,PropertiesTbl[Property ID],PropertiesTbl[Property Name])</f>
        <v>Frost Landing</v>
      </c>
    </row>
    <row r="2550" spans="1:7" x14ac:dyDescent="0.25">
      <c r="A2550" s="10" t="str">
        <f>Revenue!A2551</f>
        <v>P0213</v>
      </c>
      <c r="B2550" s="10" t="str">
        <f>Revenue!B2551</f>
        <v>Jun</v>
      </c>
      <c r="C2550" s="11" t="str">
        <f t="shared" si="113"/>
        <v>P0213|Jun</v>
      </c>
      <c r="D2550" s="12">
        <f>Revenue!J2551</f>
        <v>1523.8296</v>
      </c>
      <c r="E2550" s="13">
        <f>_xlfn.XLOOKUP($C2550,ExpensesTbl[Key],ExpensesTbl[Total Operating Expenses])</f>
        <v>1049.45</v>
      </c>
      <c r="F2550" s="13">
        <f t="shared" si="114"/>
        <v>474.37959999999998</v>
      </c>
      <c r="G2550" s="11" t="str">
        <f>_xlfn.XLOOKUP($A2550,PropertiesTbl[Property ID],PropertiesTbl[Property Name])</f>
        <v>Frost Landing</v>
      </c>
    </row>
    <row r="2551" spans="1:7" x14ac:dyDescent="0.25">
      <c r="A2551" s="10" t="str">
        <f>Revenue!A2552</f>
        <v>P0213</v>
      </c>
      <c r="B2551" s="10" t="str">
        <f>Revenue!B2552</f>
        <v>Jul</v>
      </c>
      <c r="C2551" s="11" t="str">
        <f t="shared" si="113"/>
        <v>P0213|Jul</v>
      </c>
      <c r="D2551" s="12">
        <f>Revenue!J2552</f>
        <v>1685.8584000000001</v>
      </c>
      <c r="E2551" s="13">
        <f>_xlfn.XLOOKUP($C2551,ExpensesTbl[Key],ExpensesTbl[Total Operating Expenses])</f>
        <v>1896.0200000000004</v>
      </c>
      <c r="F2551" s="13">
        <f t="shared" si="114"/>
        <v>-210.16160000000036</v>
      </c>
      <c r="G2551" s="11" t="str">
        <f>_xlfn.XLOOKUP($A2551,PropertiesTbl[Property ID],PropertiesTbl[Property Name])</f>
        <v>Frost Landing</v>
      </c>
    </row>
    <row r="2552" spans="1:7" x14ac:dyDescent="0.25">
      <c r="A2552" s="10" t="str">
        <f>Revenue!A2553</f>
        <v>P0213</v>
      </c>
      <c r="B2552" s="10" t="str">
        <f>Revenue!B2553</f>
        <v>Aug</v>
      </c>
      <c r="C2552" s="11" t="str">
        <f t="shared" si="113"/>
        <v>P0213|Aug</v>
      </c>
      <c r="D2552" s="12">
        <f>Revenue!J2553</f>
        <v>1805.2847999999999</v>
      </c>
      <c r="E2552" s="13">
        <f>_xlfn.XLOOKUP($C2552,ExpensesTbl[Key],ExpensesTbl[Total Operating Expenses])</f>
        <v>1793.6</v>
      </c>
      <c r="F2552" s="13">
        <f t="shared" si="114"/>
        <v>11.684799999999996</v>
      </c>
      <c r="G2552" s="11" t="str">
        <f>_xlfn.XLOOKUP($A2552,PropertiesTbl[Property ID],PropertiesTbl[Property Name])</f>
        <v>Frost Landing</v>
      </c>
    </row>
    <row r="2553" spans="1:7" x14ac:dyDescent="0.25">
      <c r="A2553" s="10" t="str">
        <f>Revenue!A2554</f>
        <v>P0213</v>
      </c>
      <c r="B2553" s="10" t="str">
        <f>Revenue!B2554</f>
        <v>Sep</v>
      </c>
      <c r="C2553" s="11" t="str">
        <f t="shared" si="113"/>
        <v>P0213|Sep</v>
      </c>
      <c r="D2553" s="12">
        <f>Revenue!J2554</f>
        <v>1089.8225</v>
      </c>
      <c r="E2553" s="13">
        <f>_xlfn.XLOOKUP($C2553,ExpensesTbl[Key],ExpensesTbl[Total Operating Expenses])</f>
        <v>1096.9100000000001</v>
      </c>
      <c r="F2553" s="13">
        <f t="shared" si="114"/>
        <v>-7.0875000000000909</v>
      </c>
      <c r="G2553" s="11" t="str">
        <f>_xlfn.XLOOKUP($A2553,PropertiesTbl[Property ID],PropertiesTbl[Property Name])</f>
        <v>Frost Landing</v>
      </c>
    </row>
    <row r="2554" spans="1:7" x14ac:dyDescent="0.25">
      <c r="A2554" s="10" t="str">
        <f>Revenue!A2555</f>
        <v>P0213</v>
      </c>
      <c r="B2554" s="10" t="str">
        <f>Revenue!B2555</f>
        <v>Oct</v>
      </c>
      <c r="C2554" s="11" t="str">
        <f t="shared" si="113"/>
        <v>P0213|Oct</v>
      </c>
      <c r="D2554" s="12">
        <f>Revenue!J2555</f>
        <v>1133.327</v>
      </c>
      <c r="E2554" s="13">
        <f>_xlfn.XLOOKUP($C2554,ExpensesTbl[Key],ExpensesTbl[Total Operating Expenses])</f>
        <v>796.2800000000002</v>
      </c>
      <c r="F2554" s="13">
        <f t="shared" si="114"/>
        <v>337.0469999999998</v>
      </c>
      <c r="G2554" s="11" t="str">
        <f>_xlfn.XLOOKUP($A2554,PropertiesTbl[Property ID],PropertiesTbl[Property Name])</f>
        <v>Frost Landing</v>
      </c>
    </row>
    <row r="2555" spans="1:7" x14ac:dyDescent="0.25">
      <c r="A2555" s="10" t="str">
        <f>Revenue!A2556</f>
        <v>P0213</v>
      </c>
      <c r="B2555" s="10" t="str">
        <f>Revenue!B2556</f>
        <v>Nov</v>
      </c>
      <c r="C2555" s="11" t="str">
        <f t="shared" si="113"/>
        <v>P0213|Nov</v>
      </c>
      <c r="D2555" s="12">
        <f>Revenue!J2556</f>
        <v>1230.7344000000001</v>
      </c>
      <c r="E2555" s="13">
        <f>_xlfn.XLOOKUP($C2555,ExpensesTbl[Key],ExpensesTbl[Total Operating Expenses])</f>
        <v>701.78000000000031</v>
      </c>
      <c r="F2555" s="13">
        <f t="shared" si="114"/>
        <v>528.95439999999974</v>
      </c>
      <c r="G2555" s="11" t="str">
        <f>_xlfn.XLOOKUP($A2555,PropertiesTbl[Property ID],PropertiesTbl[Property Name])</f>
        <v>Frost Landing</v>
      </c>
    </row>
    <row r="2556" spans="1:7" x14ac:dyDescent="0.25">
      <c r="A2556" s="10" t="str">
        <f>Revenue!A2557</f>
        <v>P0213</v>
      </c>
      <c r="B2556" s="10" t="str">
        <f>Revenue!B2557</f>
        <v>Dec</v>
      </c>
      <c r="C2556" s="11" t="str">
        <f t="shared" si="113"/>
        <v>P0213|Dec</v>
      </c>
      <c r="D2556" s="12">
        <f>Revenue!J2557</f>
        <v>4592.3930999999993</v>
      </c>
      <c r="E2556" s="13">
        <f>_xlfn.XLOOKUP($C2556,ExpensesTbl[Key],ExpensesTbl[Total Operating Expenses])</f>
        <v>1081.6099999999997</v>
      </c>
      <c r="F2556" s="13">
        <f t="shared" si="114"/>
        <v>3510.7830999999996</v>
      </c>
      <c r="G2556" s="11" t="str">
        <f>_xlfn.XLOOKUP($A2556,PropertiesTbl[Property ID],PropertiesTbl[Property Name])</f>
        <v>Frost Landing</v>
      </c>
    </row>
    <row r="2557" spans="1:7" x14ac:dyDescent="0.25">
      <c r="A2557" s="10" t="str">
        <f>Revenue!A2558</f>
        <v>P0213</v>
      </c>
      <c r="B2557" s="10" t="str">
        <f>Revenue!B2558</f>
        <v>Jan</v>
      </c>
      <c r="C2557" s="11" t="str">
        <f t="shared" si="113"/>
        <v>P0213|Jan</v>
      </c>
      <c r="D2557" s="12">
        <f>Revenue!J2558</f>
        <v>3748.6102999999998</v>
      </c>
      <c r="E2557" s="13">
        <f>_xlfn.XLOOKUP($C2557,ExpensesTbl[Key],ExpensesTbl[Total Operating Expenses])</f>
        <v>972.55000000000086</v>
      </c>
      <c r="F2557" s="13">
        <f t="shared" si="114"/>
        <v>2776.0602999999992</v>
      </c>
      <c r="G2557" s="11" t="str">
        <f>_xlfn.XLOOKUP($A2557,PropertiesTbl[Property ID],PropertiesTbl[Property Name])</f>
        <v>Frost Landing</v>
      </c>
    </row>
    <row r="2558" spans="1:7" x14ac:dyDescent="0.25">
      <c r="A2558" s="10" t="str">
        <f>Revenue!A2559</f>
        <v>P0213</v>
      </c>
      <c r="B2558" s="10" t="str">
        <f>Revenue!B2559</f>
        <v>Feb</v>
      </c>
      <c r="C2558" s="11" t="str">
        <f t="shared" si="113"/>
        <v>P0213|Feb</v>
      </c>
      <c r="D2558" s="12">
        <f>Revenue!J2559</f>
        <v>3524.5402999999997</v>
      </c>
      <c r="E2558" s="13">
        <f>_xlfn.XLOOKUP($C2558,ExpensesTbl[Key],ExpensesTbl[Total Operating Expenses])</f>
        <v>959.47000000000025</v>
      </c>
      <c r="F2558" s="13">
        <f t="shared" si="114"/>
        <v>2565.0702999999994</v>
      </c>
      <c r="G2558" s="11" t="str">
        <f>_xlfn.XLOOKUP($A2558,PropertiesTbl[Property ID],PropertiesTbl[Property Name])</f>
        <v>Frost Landing</v>
      </c>
    </row>
    <row r="2559" spans="1:7" x14ac:dyDescent="0.25">
      <c r="A2559" s="10" t="str">
        <f>Revenue!A2560</f>
        <v>P0213</v>
      </c>
      <c r="B2559" s="10" t="str">
        <f>Revenue!B2560</f>
        <v>Mar</v>
      </c>
      <c r="C2559" s="11" t="str">
        <f t="shared" si="113"/>
        <v>P0213|Mar</v>
      </c>
      <c r="D2559" s="12">
        <f>Revenue!J2560</f>
        <v>3222.2591999999995</v>
      </c>
      <c r="E2559" s="13">
        <f>_xlfn.XLOOKUP($C2559,ExpensesTbl[Key],ExpensesTbl[Total Operating Expenses])</f>
        <v>965.85000000000025</v>
      </c>
      <c r="F2559" s="13">
        <f t="shared" si="114"/>
        <v>2256.4091999999991</v>
      </c>
      <c r="G2559" s="11" t="str">
        <f>_xlfn.XLOOKUP($A2559,PropertiesTbl[Property ID],PropertiesTbl[Property Name])</f>
        <v>Frost Landing</v>
      </c>
    </row>
    <row r="2560" spans="1:7" x14ac:dyDescent="0.25">
      <c r="A2560" s="10" t="str">
        <f>Revenue!A2561</f>
        <v>P0214</v>
      </c>
      <c r="B2560" s="10" t="str">
        <f>Revenue!B2561</f>
        <v>Apr</v>
      </c>
      <c r="C2560" s="11" t="str">
        <f t="shared" si="113"/>
        <v>P0214|Apr</v>
      </c>
      <c r="D2560" s="12">
        <f>Revenue!J2561</f>
        <v>1051.0225</v>
      </c>
      <c r="E2560" s="13">
        <f>_xlfn.XLOOKUP($C2560,ExpensesTbl[Key],ExpensesTbl[Total Operating Expenses])</f>
        <v>646.44000000000005</v>
      </c>
      <c r="F2560" s="13">
        <f t="shared" si="114"/>
        <v>404.58249999999998</v>
      </c>
      <c r="G2560" s="11" t="str">
        <f>_xlfn.XLOOKUP($A2560,PropertiesTbl[Property ID],PropertiesTbl[Property Name])</f>
        <v>Evergreen Hollow</v>
      </c>
    </row>
    <row r="2561" spans="1:7" x14ac:dyDescent="0.25">
      <c r="A2561" s="10" t="str">
        <f>Revenue!A2562</f>
        <v>P0214</v>
      </c>
      <c r="B2561" s="10" t="str">
        <f>Revenue!B2562</f>
        <v>May</v>
      </c>
      <c r="C2561" s="11" t="str">
        <f t="shared" si="113"/>
        <v>P0214|May</v>
      </c>
      <c r="D2561" s="12">
        <f>Revenue!J2562</f>
        <v>1351.5575999999999</v>
      </c>
      <c r="E2561" s="13">
        <f>_xlfn.XLOOKUP($C2561,ExpensesTbl[Key],ExpensesTbl[Total Operating Expenses])</f>
        <v>956.59000000000037</v>
      </c>
      <c r="F2561" s="13">
        <f t="shared" si="114"/>
        <v>394.96759999999949</v>
      </c>
      <c r="G2561" s="11" t="str">
        <f>_xlfn.XLOOKUP($A2561,PropertiesTbl[Property ID],PropertiesTbl[Property Name])</f>
        <v>Evergreen Hollow</v>
      </c>
    </row>
    <row r="2562" spans="1:7" x14ac:dyDescent="0.25">
      <c r="A2562" s="10" t="str">
        <f>Revenue!A2563</f>
        <v>P0214</v>
      </c>
      <c r="B2562" s="10" t="str">
        <f>Revenue!B2563</f>
        <v>Jun</v>
      </c>
      <c r="C2562" s="11" t="str">
        <f t="shared" si="113"/>
        <v>P0214|Jun</v>
      </c>
      <c r="D2562" s="12">
        <f>Revenue!J2563</f>
        <v>1479.0155999999999</v>
      </c>
      <c r="E2562" s="13">
        <f>_xlfn.XLOOKUP($C2562,ExpensesTbl[Key],ExpensesTbl[Total Operating Expenses])</f>
        <v>1077.4500000000003</v>
      </c>
      <c r="F2562" s="13">
        <f t="shared" si="114"/>
        <v>401.56559999999968</v>
      </c>
      <c r="G2562" s="11" t="str">
        <f>_xlfn.XLOOKUP($A2562,PropertiesTbl[Property ID],PropertiesTbl[Property Name])</f>
        <v>Evergreen Hollow</v>
      </c>
    </row>
    <row r="2563" spans="1:7" x14ac:dyDescent="0.25">
      <c r="A2563" s="10" t="str">
        <f>Revenue!A2564</f>
        <v>P0214</v>
      </c>
      <c r="B2563" s="10" t="str">
        <f>Revenue!B2564</f>
        <v>Jul</v>
      </c>
      <c r="C2563" s="11" t="str">
        <f t="shared" si="113"/>
        <v>P0214|Jul</v>
      </c>
      <c r="D2563" s="12">
        <f>Revenue!J2564</f>
        <v>1987.4216999999999</v>
      </c>
      <c r="E2563" s="13">
        <f>_xlfn.XLOOKUP($C2563,ExpensesTbl[Key],ExpensesTbl[Total Operating Expenses])</f>
        <v>1917.5300000000004</v>
      </c>
      <c r="F2563" s="13">
        <f t="shared" si="114"/>
        <v>69.891699999999446</v>
      </c>
      <c r="G2563" s="11" t="str">
        <f>_xlfn.XLOOKUP($A2563,PropertiesTbl[Property ID],PropertiesTbl[Property Name])</f>
        <v>Evergreen Hollow</v>
      </c>
    </row>
    <row r="2564" spans="1:7" x14ac:dyDescent="0.25">
      <c r="A2564" s="10" t="str">
        <f>Revenue!A2565</f>
        <v>P0214</v>
      </c>
      <c r="B2564" s="10" t="str">
        <f>Revenue!B2565</f>
        <v>Aug</v>
      </c>
      <c r="C2564" s="11" t="str">
        <f t="shared" si="113"/>
        <v>P0214|Aug</v>
      </c>
      <c r="D2564" s="12">
        <f>Revenue!J2565</f>
        <v>1981.9218000000001</v>
      </c>
      <c r="E2564" s="13">
        <f>_xlfn.XLOOKUP($C2564,ExpensesTbl[Key],ExpensesTbl[Total Operating Expenses])</f>
        <v>1786.4700000000003</v>
      </c>
      <c r="F2564" s="13">
        <f t="shared" si="114"/>
        <v>195.45179999999982</v>
      </c>
      <c r="G2564" s="11" t="str">
        <f>_xlfn.XLOOKUP($A2564,PropertiesTbl[Property ID],PropertiesTbl[Property Name])</f>
        <v>Evergreen Hollow</v>
      </c>
    </row>
    <row r="2565" spans="1:7" x14ac:dyDescent="0.25">
      <c r="A2565" s="10" t="str">
        <f>Revenue!A2566</f>
        <v>P0214</v>
      </c>
      <c r="B2565" s="10" t="str">
        <f>Revenue!B2566</f>
        <v>Sep</v>
      </c>
      <c r="C2565" s="11" t="str">
        <f t="shared" ref="C2565:C2628" si="115">A2565&amp;"|"&amp;B2565</f>
        <v>P0214|Sep</v>
      </c>
      <c r="D2565" s="12">
        <f>Revenue!J2566</f>
        <v>1552.6871000000001</v>
      </c>
      <c r="E2565" s="13">
        <f>_xlfn.XLOOKUP($C2565,ExpensesTbl[Key],ExpensesTbl[Total Operating Expenses])</f>
        <v>850.30999999999949</v>
      </c>
      <c r="F2565" s="13">
        <f t="shared" ref="F2565:F2628" si="116">D2565-E2565</f>
        <v>702.37710000000061</v>
      </c>
      <c r="G2565" s="11" t="str">
        <f>_xlfn.XLOOKUP($A2565,PropertiesTbl[Property ID],PropertiesTbl[Property Name])</f>
        <v>Evergreen Hollow</v>
      </c>
    </row>
    <row r="2566" spans="1:7" x14ac:dyDescent="0.25">
      <c r="A2566" s="10" t="str">
        <f>Revenue!A2567</f>
        <v>P0214</v>
      </c>
      <c r="B2566" s="10" t="str">
        <f>Revenue!B2567</f>
        <v>Oct</v>
      </c>
      <c r="C2566" s="11" t="str">
        <f t="shared" si="115"/>
        <v>P0214|Oct</v>
      </c>
      <c r="D2566" s="12">
        <f>Revenue!J2567</f>
        <v>1291.4369999999999</v>
      </c>
      <c r="E2566" s="13">
        <f>_xlfn.XLOOKUP($C2566,ExpensesTbl[Key],ExpensesTbl[Total Operating Expenses])</f>
        <v>771.62000000000057</v>
      </c>
      <c r="F2566" s="13">
        <f t="shared" si="116"/>
        <v>519.81699999999933</v>
      </c>
      <c r="G2566" s="11" t="str">
        <f>_xlfn.XLOOKUP($A2566,PropertiesTbl[Property ID],PropertiesTbl[Property Name])</f>
        <v>Evergreen Hollow</v>
      </c>
    </row>
    <row r="2567" spans="1:7" x14ac:dyDescent="0.25">
      <c r="A2567" s="10" t="str">
        <f>Revenue!A2568</f>
        <v>P0214</v>
      </c>
      <c r="B2567" s="10" t="str">
        <f>Revenue!B2568</f>
        <v>Nov</v>
      </c>
      <c r="C2567" s="11" t="str">
        <f t="shared" si="115"/>
        <v>P0214|Nov</v>
      </c>
      <c r="D2567" s="12">
        <f>Revenue!J2568</f>
        <v>1294.6380000000001</v>
      </c>
      <c r="E2567" s="13">
        <f>_xlfn.XLOOKUP($C2567,ExpensesTbl[Key],ExpensesTbl[Total Operating Expenses])</f>
        <v>706.3900000000001</v>
      </c>
      <c r="F2567" s="13">
        <f t="shared" si="116"/>
        <v>588.24800000000005</v>
      </c>
      <c r="G2567" s="11" t="str">
        <f>_xlfn.XLOOKUP($A2567,PropertiesTbl[Property ID],PropertiesTbl[Property Name])</f>
        <v>Evergreen Hollow</v>
      </c>
    </row>
    <row r="2568" spans="1:7" x14ac:dyDescent="0.25">
      <c r="A2568" s="10" t="str">
        <f>Revenue!A2569</f>
        <v>P0214</v>
      </c>
      <c r="B2568" s="10" t="str">
        <f>Revenue!B2569</f>
        <v>Dec</v>
      </c>
      <c r="C2568" s="11" t="str">
        <f t="shared" si="115"/>
        <v>P0214|Dec</v>
      </c>
      <c r="D2568" s="12">
        <f>Revenue!J2569</f>
        <v>4687.0942000000005</v>
      </c>
      <c r="E2568" s="13">
        <f>_xlfn.XLOOKUP($C2568,ExpensesTbl[Key],ExpensesTbl[Total Operating Expenses])</f>
        <v>1202.02</v>
      </c>
      <c r="F2568" s="13">
        <f t="shared" si="116"/>
        <v>3485.0742000000005</v>
      </c>
      <c r="G2568" s="11" t="str">
        <f>_xlfn.XLOOKUP($A2568,PropertiesTbl[Property ID],PropertiesTbl[Property Name])</f>
        <v>Evergreen Hollow</v>
      </c>
    </row>
    <row r="2569" spans="1:7" x14ac:dyDescent="0.25">
      <c r="A2569" s="10" t="str">
        <f>Revenue!A2570</f>
        <v>P0214</v>
      </c>
      <c r="B2569" s="10" t="str">
        <f>Revenue!B2570</f>
        <v>Jan</v>
      </c>
      <c r="C2569" s="11" t="str">
        <f t="shared" si="115"/>
        <v>P0214|Jan</v>
      </c>
      <c r="D2569" s="12">
        <f>Revenue!J2570</f>
        <v>4439.1816000000008</v>
      </c>
      <c r="E2569" s="13">
        <f>_xlfn.XLOOKUP($C2569,ExpensesTbl[Key],ExpensesTbl[Total Operating Expenses])</f>
        <v>1087.3200000000002</v>
      </c>
      <c r="F2569" s="13">
        <f t="shared" si="116"/>
        <v>3351.8616000000006</v>
      </c>
      <c r="G2569" s="11" t="str">
        <f>_xlfn.XLOOKUP($A2569,PropertiesTbl[Property ID],PropertiesTbl[Property Name])</f>
        <v>Evergreen Hollow</v>
      </c>
    </row>
    <row r="2570" spans="1:7" x14ac:dyDescent="0.25">
      <c r="A2570" s="10" t="str">
        <f>Revenue!A2571</f>
        <v>P0214</v>
      </c>
      <c r="B2570" s="10" t="str">
        <f>Revenue!B2571</f>
        <v>Feb</v>
      </c>
      <c r="C2570" s="11" t="str">
        <f t="shared" si="115"/>
        <v>P0214|Feb</v>
      </c>
      <c r="D2570" s="12">
        <f>Revenue!J2571</f>
        <v>3295.9210000000003</v>
      </c>
      <c r="E2570" s="13">
        <f>_xlfn.XLOOKUP($C2570,ExpensesTbl[Key],ExpensesTbl[Total Operating Expenses])</f>
        <v>976.87999999999954</v>
      </c>
      <c r="F2570" s="13">
        <f t="shared" si="116"/>
        <v>2319.0410000000006</v>
      </c>
      <c r="G2570" s="11" t="str">
        <f>_xlfn.XLOOKUP($A2570,PropertiesTbl[Property ID],PropertiesTbl[Property Name])</f>
        <v>Evergreen Hollow</v>
      </c>
    </row>
    <row r="2571" spans="1:7" x14ac:dyDescent="0.25">
      <c r="A2571" s="10" t="str">
        <f>Revenue!A2572</f>
        <v>P0214</v>
      </c>
      <c r="B2571" s="10" t="str">
        <f>Revenue!B2572</f>
        <v>Mar</v>
      </c>
      <c r="C2571" s="11" t="str">
        <f t="shared" si="115"/>
        <v>P0214|Mar</v>
      </c>
      <c r="D2571" s="12">
        <f>Revenue!J2572</f>
        <v>2703.154</v>
      </c>
      <c r="E2571" s="13">
        <f>_xlfn.XLOOKUP($C2571,ExpensesTbl[Key],ExpensesTbl[Total Operating Expenses])</f>
        <v>962.70000000000073</v>
      </c>
      <c r="F2571" s="13">
        <f t="shared" si="116"/>
        <v>1740.4539999999993</v>
      </c>
      <c r="G2571" s="11" t="str">
        <f>_xlfn.XLOOKUP($A2571,PropertiesTbl[Property ID],PropertiesTbl[Property Name])</f>
        <v>Evergreen Hollow</v>
      </c>
    </row>
    <row r="2572" spans="1:7" x14ac:dyDescent="0.25">
      <c r="A2572" s="10" t="str">
        <f>Revenue!A2573</f>
        <v>P0215</v>
      </c>
      <c r="B2572" s="10" t="str">
        <f>Revenue!B2573</f>
        <v>Apr</v>
      </c>
      <c r="C2572" s="11" t="str">
        <f t="shared" si="115"/>
        <v>P0215|Apr</v>
      </c>
      <c r="D2572" s="12">
        <f>Revenue!J2573</f>
        <v>791.14779999999996</v>
      </c>
      <c r="E2572" s="13">
        <f>_xlfn.XLOOKUP($C2572,ExpensesTbl[Key],ExpensesTbl[Total Operating Expenses])</f>
        <v>404.69999999999987</v>
      </c>
      <c r="F2572" s="13">
        <f t="shared" si="116"/>
        <v>386.44780000000009</v>
      </c>
      <c r="G2572" s="11" t="str">
        <f>_xlfn.XLOOKUP($A2572,PropertiesTbl[Property ID],PropertiesTbl[Property Name])</f>
        <v>Silver House</v>
      </c>
    </row>
    <row r="2573" spans="1:7" x14ac:dyDescent="0.25">
      <c r="A2573" s="10" t="str">
        <f>Revenue!A2574</f>
        <v>P0215</v>
      </c>
      <c r="B2573" s="10" t="str">
        <f>Revenue!B2574</f>
        <v>May</v>
      </c>
      <c r="C2573" s="11" t="str">
        <f t="shared" si="115"/>
        <v>P0215|May</v>
      </c>
      <c r="D2573" s="12">
        <f>Revenue!J2574</f>
        <v>801.85659999999996</v>
      </c>
      <c r="E2573" s="13">
        <f>_xlfn.XLOOKUP($C2573,ExpensesTbl[Key],ExpensesTbl[Total Operating Expenses])</f>
        <v>514.52999999999952</v>
      </c>
      <c r="F2573" s="13">
        <f t="shared" si="116"/>
        <v>287.32660000000044</v>
      </c>
      <c r="G2573" s="11" t="str">
        <f>_xlfn.XLOOKUP($A2573,PropertiesTbl[Property ID],PropertiesTbl[Property Name])</f>
        <v>Silver House</v>
      </c>
    </row>
    <row r="2574" spans="1:7" x14ac:dyDescent="0.25">
      <c r="A2574" s="10" t="str">
        <f>Revenue!A2575</f>
        <v>P0215</v>
      </c>
      <c r="B2574" s="10" t="str">
        <f>Revenue!B2575</f>
        <v>Jun</v>
      </c>
      <c r="C2574" s="11" t="str">
        <f t="shared" si="115"/>
        <v>P0215|Jun</v>
      </c>
      <c r="D2574" s="12">
        <f>Revenue!J2575</f>
        <v>1145.2366</v>
      </c>
      <c r="E2574" s="13">
        <f>_xlfn.XLOOKUP($C2574,ExpensesTbl[Key],ExpensesTbl[Total Operating Expenses])</f>
        <v>549.29000000000042</v>
      </c>
      <c r="F2574" s="13">
        <f t="shared" si="116"/>
        <v>595.94659999999953</v>
      </c>
      <c r="G2574" s="11" t="str">
        <f>_xlfn.XLOOKUP($A2574,PropertiesTbl[Property ID],PropertiesTbl[Property Name])</f>
        <v>Silver House</v>
      </c>
    </row>
    <row r="2575" spans="1:7" x14ac:dyDescent="0.25">
      <c r="A2575" s="10" t="str">
        <f>Revenue!A2576</f>
        <v>P0215</v>
      </c>
      <c r="B2575" s="10" t="str">
        <f>Revenue!B2576</f>
        <v>Jul</v>
      </c>
      <c r="C2575" s="11" t="str">
        <f t="shared" si="115"/>
        <v>P0215|Jul</v>
      </c>
      <c r="D2575" s="12">
        <f>Revenue!J2576</f>
        <v>1693.5466999999999</v>
      </c>
      <c r="E2575" s="13">
        <f>_xlfn.XLOOKUP($C2575,ExpensesTbl[Key],ExpensesTbl[Total Operating Expenses])</f>
        <v>897.77999999999952</v>
      </c>
      <c r="F2575" s="13">
        <f t="shared" si="116"/>
        <v>795.76670000000036</v>
      </c>
      <c r="G2575" s="11" t="str">
        <f>_xlfn.XLOOKUP($A2575,PropertiesTbl[Property ID],PropertiesTbl[Property Name])</f>
        <v>Silver House</v>
      </c>
    </row>
    <row r="2576" spans="1:7" x14ac:dyDescent="0.25">
      <c r="A2576" s="10" t="str">
        <f>Revenue!A2577</f>
        <v>P0215</v>
      </c>
      <c r="B2576" s="10" t="str">
        <f>Revenue!B2577</f>
        <v>Aug</v>
      </c>
      <c r="C2576" s="11" t="str">
        <f t="shared" si="115"/>
        <v>P0215|Aug</v>
      </c>
      <c r="D2576" s="12">
        <f>Revenue!J2577</f>
        <v>1173.6090999999999</v>
      </c>
      <c r="E2576" s="13">
        <f>_xlfn.XLOOKUP($C2576,ExpensesTbl[Key],ExpensesTbl[Total Operating Expenses])</f>
        <v>786.37999999999943</v>
      </c>
      <c r="F2576" s="13">
        <f t="shared" si="116"/>
        <v>387.22910000000047</v>
      </c>
      <c r="G2576" s="11" t="str">
        <f>_xlfn.XLOOKUP($A2576,PropertiesTbl[Property ID],PropertiesTbl[Property Name])</f>
        <v>Silver House</v>
      </c>
    </row>
    <row r="2577" spans="1:7" x14ac:dyDescent="0.25">
      <c r="A2577" s="10" t="str">
        <f>Revenue!A2578</f>
        <v>P0215</v>
      </c>
      <c r="B2577" s="10" t="str">
        <f>Revenue!B2578</f>
        <v>Sep</v>
      </c>
      <c r="C2577" s="11" t="str">
        <f t="shared" si="115"/>
        <v>P0215|Sep</v>
      </c>
      <c r="D2577" s="12">
        <f>Revenue!J2578</f>
        <v>830.08360000000005</v>
      </c>
      <c r="E2577" s="13">
        <f>_xlfn.XLOOKUP($C2577,ExpensesTbl[Key],ExpensesTbl[Total Operating Expenses])</f>
        <v>588.37</v>
      </c>
      <c r="F2577" s="13">
        <f t="shared" si="116"/>
        <v>241.71360000000004</v>
      </c>
      <c r="G2577" s="11" t="str">
        <f>_xlfn.XLOOKUP($A2577,PropertiesTbl[Property ID],PropertiesTbl[Property Name])</f>
        <v>Silver House</v>
      </c>
    </row>
    <row r="2578" spans="1:7" x14ac:dyDescent="0.25">
      <c r="A2578" s="10" t="str">
        <f>Revenue!A2579</f>
        <v>P0215</v>
      </c>
      <c r="B2578" s="10" t="str">
        <f>Revenue!B2579</f>
        <v>Oct</v>
      </c>
      <c r="C2578" s="11" t="str">
        <f t="shared" si="115"/>
        <v>P0215|Oct</v>
      </c>
      <c r="D2578" s="12">
        <f>Revenue!J2579</f>
        <v>842.53840000000002</v>
      </c>
      <c r="E2578" s="13">
        <f>_xlfn.XLOOKUP($C2578,ExpensesTbl[Key],ExpensesTbl[Total Operating Expenses])</f>
        <v>447.06000000000023</v>
      </c>
      <c r="F2578" s="13">
        <f t="shared" si="116"/>
        <v>395.47839999999979</v>
      </c>
      <c r="G2578" s="11" t="str">
        <f>_xlfn.XLOOKUP($A2578,PropertiesTbl[Property ID],PropertiesTbl[Property Name])</f>
        <v>Silver House</v>
      </c>
    </row>
    <row r="2579" spans="1:7" x14ac:dyDescent="0.25">
      <c r="A2579" s="10" t="str">
        <f>Revenue!A2580</f>
        <v>P0215</v>
      </c>
      <c r="B2579" s="10" t="str">
        <f>Revenue!B2580</f>
        <v>Nov</v>
      </c>
      <c r="C2579" s="11" t="str">
        <f t="shared" si="115"/>
        <v>P0215|Nov</v>
      </c>
      <c r="D2579" s="12">
        <f>Revenue!J2580</f>
        <v>879.4953999999999</v>
      </c>
      <c r="E2579" s="13">
        <f>_xlfn.XLOOKUP($C2579,ExpensesTbl[Key],ExpensesTbl[Total Operating Expenses])</f>
        <v>465.82999999999959</v>
      </c>
      <c r="F2579" s="13">
        <f t="shared" si="116"/>
        <v>413.66540000000032</v>
      </c>
      <c r="G2579" s="11" t="str">
        <f>_xlfn.XLOOKUP($A2579,PropertiesTbl[Property ID],PropertiesTbl[Property Name])</f>
        <v>Silver House</v>
      </c>
    </row>
    <row r="2580" spans="1:7" x14ac:dyDescent="0.25">
      <c r="A2580" s="10" t="str">
        <f>Revenue!A2581</f>
        <v>P0215</v>
      </c>
      <c r="B2580" s="10" t="str">
        <f>Revenue!B2581</f>
        <v>Dec</v>
      </c>
      <c r="C2580" s="11" t="str">
        <f t="shared" si="115"/>
        <v>P0215|Dec</v>
      </c>
      <c r="D2580" s="12">
        <f>Revenue!J2581</f>
        <v>2934.8114999999998</v>
      </c>
      <c r="E2580" s="13">
        <f>_xlfn.XLOOKUP($C2580,ExpensesTbl[Key],ExpensesTbl[Total Operating Expenses])</f>
        <v>760.04999999999961</v>
      </c>
      <c r="F2580" s="13">
        <f t="shared" si="116"/>
        <v>2174.7615000000001</v>
      </c>
      <c r="G2580" s="11" t="str">
        <f>_xlfn.XLOOKUP($A2580,PropertiesTbl[Property ID],PropertiesTbl[Property Name])</f>
        <v>Silver House</v>
      </c>
    </row>
    <row r="2581" spans="1:7" x14ac:dyDescent="0.25">
      <c r="A2581" s="10" t="str">
        <f>Revenue!A2582</f>
        <v>P0215</v>
      </c>
      <c r="B2581" s="10" t="str">
        <f>Revenue!B2582</f>
        <v>Jan</v>
      </c>
      <c r="C2581" s="11" t="str">
        <f t="shared" si="115"/>
        <v>P0215|Jan</v>
      </c>
      <c r="D2581" s="12">
        <f>Revenue!J2582</f>
        <v>3287.5035000000003</v>
      </c>
      <c r="E2581" s="13">
        <f>_xlfn.XLOOKUP($C2581,ExpensesTbl[Key],ExpensesTbl[Total Operating Expenses])</f>
        <v>765.6400000000001</v>
      </c>
      <c r="F2581" s="13">
        <f t="shared" si="116"/>
        <v>2521.8635000000004</v>
      </c>
      <c r="G2581" s="11" t="str">
        <f>_xlfn.XLOOKUP($A2581,PropertiesTbl[Property ID],PropertiesTbl[Property Name])</f>
        <v>Silver House</v>
      </c>
    </row>
    <row r="2582" spans="1:7" x14ac:dyDescent="0.25">
      <c r="A2582" s="10" t="str">
        <f>Revenue!A2583</f>
        <v>P0215</v>
      </c>
      <c r="B2582" s="10" t="str">
        <f>Revenue!B2583</f>
        <v>Feb</v>
      </c>
      <c r="C2582" s="11" t="str">
        <f t="shared" si="115"/>
        <v>P0215|Feb</v>
      </c>
      <c r="D2582" s="12">
        <f>Revenue!J2583</f>
        <v>2384.4256</v>
      </c>
      <c r="E2582" s="13">
        <f>_xlfn.XLOOKUP($C2582,ExpensesTbl[Key],ExpensesTbl[Total Operating Expenses])</f>
        <v>696.26000000000022</v>
      </c>
      <c r="F2582" s="13">
        <f t="shared" si="116"/>
        <v>1688.1655999999998</v>
      </c>
      <c r="G2582" s="11" t="str">
        <f>_xlfn.XLOOKUP($A2582,PropertiesTbl[Property ID],PropertiesTbl[Property Name])</f>
        <v>Silver House</v>
      </c>
    </row>
    <row r="2583" spans="1:7" x14ac:dyDescent="0.25">
      <c r="A2583" s="10" t="str">
        <f>Revenue!A2584</f>
        <v>P0215</v>
      </c>
      <c r="B2583" s="10" t="str">
        <f>Revenue!B2584</f>
        <v>Mar</v>
      </c>
      <c r="C2583" s="11" t="str">
        <f t="shared" si="115"/>
        <v>P0215|Mar</v>
      </c>
      <c r="D2583" s="12">
        <f>Revenue!J2584</f>
        <v>2026.7011000000002</v>
      </c>
      <c r="E2583" s="13">
        <f>_xlfn.XLOOKUP($C2583,ExpensesTbl[Key],ExpensesTbl[Total Operating Expenses])</f>
        <v>621.97999999999956</v>
      </c>
      <c r="F2583" s="13">
        <f t="shared" si="116"/>
        <v>1404.7211000000007</v>
      </c>
      <c r="G2583" s="11" t="str">
        <f>_xlfn.XLOOKUP($A2583,PropertiesTbl[Property ID],PropertiesTbl[Property Name])</f>
        <v>Silver House</v>
      </c>
    </row>
    <row r="2584" spans="1:7" x14ac:dyDescent="0.25">
      <c r="A2584" s="10" t="str">
        <f>Revenue!A2585</f>
        <v>P0216</v>
      </c>
      <c r="B2584" s="10" t="str">
        <f>Revenue!B2585</f>
        <v>Apr</v>
      </c>
      <c r="C2584" s="11" t="str">
        <f t="shared" si="115"/>
        <v>P0216|Apr</v>
      </c>
      <c r="D2584" s="12">
        <f>Revenue!J2585</f>
        <v>1865.5050000000001</v>
      </c>
      <c r="E2584" s="13">
        <f>_xlfn.XLOOKUP($C2584,ExpensesTbl[Key],ExpensesTbl[Total Operating Expenses])</f>
        <v>1102.1000000000004</v>
      </c>
      <c r="F2584" s="13">
        <f t="shared" si="116"/>
        <v>763.40499999999975</v>
      </c>
      <c r="G2584" s="11" t="str">
        <f>_xlfn.XLOOKUP($A2584,PropertiesTbl[Property ID],PropertiesTbl[Property Name])</f>
        <v>Cedar Haven</v>
      </c>
    </row>
    <row r="2585" spans="1:7" x14ac:dyDescent="0.25">
      <c r="A2585" s="10" t="str">
        <f>Revenue!A2586</f>
        <v>P0216</v>
      </c>
      <c r="B2585" s="10" t="str">
        <f>Revenue!B2586</f>
        <v>May</v>
      </c>
      <c r="C2585" s="11" t="str">
        <f t="shared" si="115"/>
        <v>P0216|May</v>
      </c>
      <c r="D2585" s="12">
        <f>Revenue!J2586</f>
        <v>2390.1392000000001</v>
      </c>
      <c r="E2585" s="13">
        <f>_xlfn.XLOOKUP($C2585,ExpensesTbl[Key],ExpensesTbl[Total Operating Expenses])</f>
        <v>1732.67</v>
      </c>
      <c r="F2585" s="13">
        <f t="shared" si="116"/>
        <v>657.4692</v>
      </c>
      <c r="G2585" s="11" t="str">
        <f>_xlfn.XLOOKUP($A2585,PropertiesTbl[Property ID],PropertiesTbl[Property Name])</f>
        <v>Cedar Haven</v>
      </c>
    </row>
    <row r="2586" spans="1:7" x14ac:dyDescent="0.25">
      <c r="A2586" s="10" t="str">
        <f>Revenue!A2587</f>
        <v>P0216</v>
      </c>
      <c r="B2586" s="10" t="str">
        <f>Revenue!B2587</f>
        <v>Jun</v>
      </c>
      <c r="C2586" s="11" t="str">
        <f t="shared" si="115"/>
        <v>P0216|Jun</v>
      </c>
      <c r="D2586" s="12">
        <f>Revenue!J2587</f>
        <v>2614.9560999999999</v>
      </c>
      <c r="E2586" s="13">
        <f>_xlfn.XLOOKUP($C2586,ExpensesTbl[Key],ExpensesTbl[Total Operating Expenses])</f>
        <v>1952.0900000000001</v>
      </c>
      <c r="F2586" s="13">
        <f t="shared" si="116"/>
        <v>662.86609999999973</v>
      </c>
      <c r="G2586" s="11" t="str">
        <f>_xlfn.XLOOKUP($A2586,PropertiesTbl[Property ID],PropertiesTbl[Property Name])</f>
        <v>Cedar Haven</v>
      </c>
    </row>
    <row r="2587" spans="1:7" x14ac:dyDescent="0.25">
      <c r="A2587" s="10" t="str">
        <f>Revenue!A2588</f>
        <v>P0216</v>
      </c>
      <c r="B2587" s="10" t="str">
        <f>Revenue!B2588</f>
        <v>Jul</v>
      </c>
      <c r="C2587" s="11" t="str">
        <f t="shared" si="115"/>
        <v>P0216|Jul</v>
      </c>
      <c r="D2587" s="12">
        <f>Revenue!J2588</f>
        <v>3016.0607999999997</v>
      </c>
      <c r="E2587" s="13">
        <f>_xlfn.XLOOKUP($C2587,ExpensesTbl[Key],ExpensesTbl[Total Operating Expenses])</f>
        <v>3665.81</v>
      </c>
      <c r="F2587" s="13">
        <f t="shared" si="116"/>
        <v>-649.7492000000002</v>
      </c>
      <c r="G2587" s="11" t="str">
        <f>_xlfn.XLOOKUP($A2587,PropertiesTbl[Property ID],PropertiesTbl[Property Name])</f>
        <v>Cedar Haven</v>
      </c>
    </row>
    <row r="2588" spans="1:7" x14ac:dyDescent="0.25">
      <c r="A2588" s="10" t="str">
        <f>Revenue!A2589</f>
        <v>P0216</v>
      </c>
      <c r="B2588" s="10" t="str">
        <f>Revenue!B2589</f>
        <v>Aug</v>
      </c>
      <c r="C2588" s="11" t="str">
        <f t="shared" si="115"/>
        <v>P0216|Aug</v>
      </c>
      <c r="D2588" s="12">
        <f>Revenue!J2589</f>
        <v>3357.0837000000001</v>
      </c>
      <c r="E2588" s="13">
        <f>_xlfn.XLOOKUP($C2588,ExpensesTbl[Key],ExpensesTbl[Total Operating Expenses])</f>
        <v>3440.46</v>
      </c>
      <c r="F2588" s="13">
        <f t="shared" si="116"/>
        <v>-83.376299999999901</v>
      </c>
      <c r="G2588" s="11" t="str">
        <f>_xlfn.XLOOKUP($A2588,PropertiesTbl[Property ID],PropertiesTbl[Property Name])</f>
        <v>Cedar Haven</v>
      </c>
    </row>
    <row r="2589" spans="1:7" x14ac:dyDescent="0.25">
      <c r="A2589" s="10" t="str">
        <f>Revenue!A2590</f>
        <v>P0216</v>
      </c>
      <c r="B2589" s="10" t="str">
        <f>Revenue!B2590</f>
        <v>Sep</v>
      </c>
      <c r="C2589" s="11" t="str">
        <f t="shared" si="115"/>
        <v>P0216|Sep</v>
      </c>
      <c r="D2589" s="12">
        <f>Revenue!J2590</f>
        <v>2585.0122000000001</v>
      </c>
      <c r="E2589" s="13">
        <f>_xlfn.XLOOKUP($C2589,ExpensesTbl[Key],ExpensesTbl[Total Operating Expenses])</f>
        <v>1493.3300000000004</v>
      </c>
      <c r="F2589" s="13">
        <f t="shared" si="116"/>
        <v>1091.6821999999997</v>
      </c>
      <c r="G2589" s="11" t="str">
        <f>_xlfn.XLOOKUP($A2589,PropertiesTbl[Property ID],PropertiesTbl[Property Name])</f>
        <v>Cedar Haven</v>
      </c>
    </row>
    <row r="2590" spans="1:7" x14ac:dyDescent="0.25">
      <c r="A2590" s="10" t="str">
        <f>Revenue!A2591</f>
        <v>P0216</v>
      </c>
      <c r="B2590" s="10" t="str">
        <f>Revenue!B2591</f>
        <v>Oct</v>
      </c>
      <c r="C2590" s="11" t="str">
        <f t="shared" si="115"/>
        <v>P0216|Oct</v>
      </c>
      <c r="D2590" s="12">
        <f>Revenue!J2591</f>
        <v>2286.9893999999999</v>
      </c>
      <c r="E2590" s="13">
        <f>_xlfn.XLOOKUP($C2590,ExpensesTbl[Key],ExpensesTbl[Total Operating Expenses])</f>
        <v>1591.46</v>
      </c>
      <c r="F2590" s="13">
        <f t="shared" si="116"/>
        <v>695.5293999999999</v>
      </c>
      <c r="G2590" s="11" t="str">
        <f>_xlfn.XLOOKUP($A2590,PropertiesTbl[Property ID],PropertiesTbl[Property Name])</f>
        <v>Cedar Haven</v>
      </c>
    </row>
    <row r="2591" spans="1:7" x14ac:dyDescent="0.25">
      <c r="A2591" s="10" t="str">
        <f>Revenue!A2592</f>
        <v>P0216</v>
      </c>
      <c r="B2591" s="10" t="str">
        <f>Revenue!B2592</f>
        <v>Nov</v>
      </c>
      <c r="C2591" s="11" t="str">
        <f t="shared" si="115"/>
        <v>P0216|Nov</v>
      </c>
      <c r="D2591" s="12">
        <f>Revenue!J2592</f>
        <v>2449.9494</v>
      </c>
      <c r="E2591" s="13">
        <f>_xlfn.XLOOKUP($C2591,ExpensesTbl[Key],ExpensesTbl[Total Operating Expenses])</f>
        <v>1199.9300000000003</v>
      </c>
      <c r="F2591" s="13">
        <f t="shared" si="116"/>
        <v>1250.0193999999997</v>
      </c>
      <c r="G2591" s="11" t="str">
        <f>_xlfn.XLOOKUP($A2591,PropertiesTbl[Property ID],PropertiesTbl[Property Name])</f>
        <v>Cedar Haven</v>
      </c>
    </row>
    <row r="2592" spans="1:7" x14ac:dyDescent="0.25">
      <c r="A2592" s="10" t="str">
        <f>Revenue!A2593</f>
        <v>P0216</v>
      </c>
      <c r="B2592" s="10" t="str">
        <f>Revenue!B2593</f>
        <v>Dec</v>
      </c>
      <c r="C2592" s="11" t="str">
        <f t="shared" si="115"/>
        <v>P0216|Dec</v>
      </c>
      <c r="D2592" s="12">
        <f>Revenue!J2593</f>
        <v>7165.0433000000003</v>
      </c>
      <c r="E2592" s="13">
        <f>_xlfn.XLOOKUP($C2592,ExpensesTbl[Key],ExpensesTbl[Total Operating Expenses])</f>
        <v>1809.7399999999975</v>
      </c>
      <c r="F2592" s="13">
        <f t="shared" si="116"/>
        <v>5355.3033000000032</v>
      </c>
      <c r="G2592" s="11" t="str">
        <f>_xlfn.XLOOKUP($A2592,PropertiesTbl[Property ID],PropertiesTbl[Property Name])</f>
        <v>Cedar Haven</v>
      </c>
    </row>
    <row r="2593" spans="1:7" x14ac:dyDescent="0.25">
      <c r="A2593" s="10" t="str">
        <f>Revenue!A2594</f>
        <v>P0216</v>
      </c>
      <c r="B2593" s="10" t="str">
        <f>Revenue!B2594</f>
        <v>Jan</v>
      </c>
      <c r="C2593" s="11" t="str">
        <f t="shared" si="115"/>
        <v>P0216|Jan</v>
      </c>
      <c r="D2593" s="12">
        <f>Revenue!J2594</f>
        <v>7786.1440000000002</v>
      </c>
      <c r="E2593" s="13">
        <f>_xlfn.XLOOKUP($C2593,ExpensesTbl[Key],ExpensesTbl[Total Operating Expenses])</f>
        <v>1973.4400000000012</v>
      </c>
      <c r="F2593" s="13">
        <f t="shared" si="116"/>
        <v>5812.7039999999988</v>
      </c>
      <c r="G2593" s="11" t="str">
        <f>_xlfn.XLOOKUP($A2593,PropertiesTbl[Property ID],PropertiesTbl[Property Name])</f>
        <v>Cedar Haven</v>
      </c>
    </row>
    <row r="2594" spans="1:7" x14ac:dyDescent="0.25">
      <c r="A2594" s="10" t="str">
        <f>Revenue!A2595</f>
        <v>P0216</v>
      </c>
      <c r="B2594" s="10" t="str">
        <f>Revenue!B2595</f>
        <v>Feb</v>
      </c>
      <c r="C2594" s="11" t="str">
        <f t="shared" si="115"/>
        <v>P0216|Feb</v>
      </c>
      <c r="D2594" s="12">
        <f>Revenue!J2595</f>
        <v>6353.5408000000007</v>
      </c>
      <c r="E2594" s="13">
        <f>_xlfn.XLOOKUP($C2594,ExpensesTbl[Key],ExpensesTbl[Total Operating Expenses])</f>
        <v>1642.1199999999969</v>
      </c>
      <c r="F2594" s="13">
        <f t="shared" si="116"/>
        <v>4711.4208000000035</v>
      </c>
      <c r="G2594" s="11" t="str">
        <f>_xlfn.XLOOKUP($A2594,PropertiesTbl[Property ID],PropertiesTbl[Property Name])</f>
        <v>Cedar Haven</v>
      </c>
    </row>
    <row r="2595" spans="1:7" x14ac:dyDescent="0.25">
      <c r="A2595" s="10" t="str">
        <f>Revenue!A2596</f>
        <v>P0216</v>
      </c>
      <c r="B2595" s="10" t="str">
        <f>Revenue!B2596</f>
        <v>Mar</v>
      </c>
      <c r="C2595" s="11" t="str">
        <f t="shared" si="115"/>
        <v>P0216|Mar</v>
      </c>
      <c r="D2595" s="12">
        <f>Revenue!J2596</f>
        <v>5189.8900000000003</v>
      </c>
      <c r="E2595" s="13">
        <f>_xlfn.XLOOKUP($C2595,ExpensesTbl[Key],ExpensesTbl[Total Operating Expenses])</f>
        <v>1742.769999999997</v>
      </c>
      <c r="F2595" s="13">
        <f t="shared" si="116"/>
        <v>3447.1200000000035</v>
      </c>
      <c r="G2595" s="11" t="str">
        <f>_xlfn.XLOOKUP($A2595,PropertiesTbl[Property ID],PropertiesTbl[Property Name])</f>
        <v>Cedar Haven</v>
      </c>
    </row>
    <row r="2596" spans="1:7" x14ac:dyDescent="0.25">
      <c r="A2596" s="10" t="str">
        <f>Revenue!A2597</f>
        <v>P0217</v>
      </c>
      <c r="B2596" s="10" t="str">
        <f>Revenue!B2597</f>
        <v>Apr</v>
      </c>
      <c r="C2596" s="11" t="str">
        <f t="shared" si="115"/>
        <v>P0217|Apr</v>
      </c>
      <c r="D2596" s="12">
        <f>Revenue!J2597</f>
        <v>1398.7431999999999</v>
      </c>
      <c r="E2596" s="13">
        <f>_xlfn.XLOOKUP($C2596,ExpensesTbl[Key],ExpensesTbl[Total Operating Expenses])</f>
        <v>779.66999999999985</v>
      </c>
      <c r="F2596" s="13">
        <f t="shared" si="116"/>
        <v>619.07320000000004</v>
      </c>
      <c r="G2596" s="11" t="str">
        <f>_xlfn.XLOOKUP($A2596,PropertiesTbl[Property ID],PropertiesTbl[Property Name])</f>
        <v>Rustic Retreat</v>
      </c>
    </row>
    <row r="2597" spans="1:7" x14ac:dyDescent="0.25">
      <c r="A2597" s="10" t="str">
        <f>Revenue!A2598</f>
        <v>P0217</v>
      </c>
      <c r="B2597" s="10" t="str">
        <f>Revenue!B2598</f>
        <v>May</v>
      </c>
      <c r="C2597" s="11" t="str">
        <f t="shared" si="115"/>
        <v>P0217|May</v>
      </c>
      <c r="D2597" s="12">
        <f>Revenue!J2598</f>
        <v>1600.0084999999999</v>
      </c>
      <c r="E2597" s="13">
        <f>_xlfn.XLOOKUP($C2597,ExpensesTbl[Key],ExpensesTbl[Total Operating Expenses])</f>
        <v>1210.1299999999997</v>
      </c>
      <c r="F2597" s="13">
        <f t="shared" si="116"/>
        <v>389.87850000000026</v>
      </c>
      <c r="G2597" s="11" t="str">
        <f>_xlfn.XLOOKUP($A2597,PropertiesTbl[Property ID],PropertiesTbl[Property Name])</f>
        <v>Rustic Retreat</v>
      </c>
    </row>
    <row r="2598" spans="1:7" x14ac:dyDescent="0.25">
      <c r="A2598" s="10" t="str">
        <f>Revenue!A2599</f>
        <v>P0217</v>
      </c>
      <c r="B2598" s="10" t="str">
        <f>Revenue!B2599</f>
        <v>Jun</v>
      </c>
      <c r="C2598" s="11" t="str">
        <f t="shared" si="115"/>
        <v>P0217|Jun</v>
      </c>
      <c r="D2598" s="12">
        <f>Revenue!J2599</f>
        <v>2037.5463999999999</v>
      </c>
      <c r="E2598" s="13">
        <f>_xlfn.XLOOKUP($C2598,ExpensesTbl[Key],ExpensesTbl[Total Operating Expenses])</f>
        <v>1334.2399999999998</v>
      </c>
      <c r="F2598" s="13">
        <f t="shared" si="116"/>
        <v>703.30640000000017</v>
      </c>
      <c r="G2598" s="11" t="str">
        <f>_xlfn.XLOOKUP($A2598,PropertiesTbl[Property ID],PropertiesTbl[Property Name])</f>
        <v>Rustic Retreat</v>
      </c>
    </row>
    <row r="2599" spans="1:7" x14ac:dyDescent="0.25">
      <c r="A2599" s="10" t="str">
        <f>Revenue!A2600</f>
        <v>P0217</v>
      </c>
      <c r="B2599" s="10" t="str">
        <f>Revenue!B2600</f>
        <v>Jul</v>
      </c>
      <c r="C2599" s="11" t="str">
        <f t="shared" si="115"/>
        <v>P0217|Jul</v>
      </c>
      <c r="D2599" s="12">
        <f>Revenue!J2600</f>
        <v>2738.9549999999999</v>
      </c>
      <c r="E2599" s="13">
        <f>_xlfn.XLOOKUP($C2599,ExpensesTbl[Key],ExpensesTbl[Total Operating Expenses])</f>
        <v>2594.4499999999994</v>
      </c>
      <c r="F2599" s="13">
        <f t="shared" si="116"/>
        <v>144.50500000000056</v>
      </c>
      <c r="G2599" s="11" t="str">
        <f>_xlfn.XLOOKUP($A2599,PropertiesTbl[Property ID],PropertiesTbl[Property Name])</f>
        <v>Rustic Retreat</v>
      </c>
    </row>
    <row r="2600" spans="1:7" x14ac:dyDescent="0.25">
      <c r="A2600" s="10" t="str">
        <f>Revenue!A2601</f>
        <v>P0217</v>
      </c>
      <c r="B2600" s="10" t="str">
        <f>Revenue!B2601</f>
        <v>Aug</v>
      </c>
      <c r="C2600" s="11" t="str">
        <f t="shared" si="115"/>
        <v>P0217|Aug</v>
      </c>
      <c r="D2600" s="12">
        <f>Revenue!J2601</f>
        <v>2744.9690000000001</v>
      </c>
      <c r="E2600" s="13">
        <f>_xlfn.XLOOKUP($C2600,ExpensesTbl[Key],ExpensesTbl[Total Operating Expenses])</f>
        <v>2446.62</v>
      </c>
      <c r="F2600" s="13">
        <f t="shared" si="116"/>
        <v>298.34900000000016</v>
      </c>
      <c r="G2600" s="11" t="str">
        <f>_xlfn.XLOOKUP($A2600,PropertiesTbl[Property ID],PropertiesTbl[Property Name])</f>
        <v>Rustic Retreat</v>
      </c>
    </row>
    <row r="2601" spans="1:7" x14ac:dyDescent="0.25">
      <c r="A2601" s="10" t="str">
        <f>Revenue!A2602</f>
        <v>P0217</v>
      </c>
      <c r="B2601" s="10" t="str">
        <f>Revenue!B2602</f>
        <v>Sep</v>
      </c>
      <c r="C2601" s="11" t="str">
        <f t="shared" si="115"/>
        <v>P0217|Sep</v>
      </c>
      <c r="D2601" s="12">
        <f>Revenue!J2602</f>
        <v>1689.2291</v>
      </c>
      <c r="E2601" s="13">
        <f>_xlfn.XLOOKUP($C2601,ExpensesTbl[Key],ExpensesTbl[Total Operating Expenses])</f>
        <v>1025.0900000000001</v>
      </c>
      <c r="F2601" s="13">
        <f t="shared" si="116"/>
        <v>664.13909999999987</v>
      </c>
      <c r="G2601" s="11" t="str">
        <f>_xlfn.XLOOKUP($A2601,PropertiesTbl[Property ID],PropertiesTbl[Property Name])</f>
        <v>Rustic Retreat</v>
      </c>
    </row>
    <row r="2602" spans="1:7" x14ac:dyDescent="0.25">
      <c r="A2602" s="10" t="str">
        <f>Revenue!A2603</f>
        <v>P0217</v>
      </c>
      <c r="B2602" s="10" t="str">
        <f>Revenue!B2603</f>
        <v>Oct</v>
      </c>
      <c r="C2602" s="11" t="str">
        <f t="shared" si="115"/>
        <v>P0217|Oct</v>
      </c>
      <c r="D2602" s="12">
        <f>Revenue!J2603</f>
        <v>1481.038</v>
      </c>
      <c r="E2602" s="13">
        <f>_xlfn.XLOOKUP($C2602,ExpensesTbl[Key],ExpensesTbl[Total Operating Expenses])</f>
        <v>951.04000000000042</v>
      </c>
      <c r="F2602" s="13">
        <f t="shared" si="116"/>
        <v>529.99799999999959</v>
      </c>
      <c r="G2602" s="11" t="str">
        <f>_xlfn.XLOOKUP($A2602,PropertiesTbl[Property ID],PropertiesTbl[Property Name])</f>
        <v>Rustic Retreat</v>
      </c>
    </row>
    <row r="2603" spans="1:7" x14ac:dyDescent="0.25">
      <c r="A2603" s="10" t="str">
        <f>Revenue!A2604</f>
        <v>P0217</v>
      </c>
      <c r="B2603" s="10" t="str">
        <f>Revenue!B2604</f>
        <v>Nov</v>
      </c>
      <c r="C2603" s="11" t="str">
        <f t="shared" si="115"/>
        <v>P0217|Nov</v>
      </c>
      <c r="D2603" s="12">
        <f>Revenue!J2604</f>
        <v>1482.3766000000001</v>
      </c>
      <c r="E2603" s="13">
        <f>_xlfn.XLOOKUP($C2603,ExpensesTbl[Key],ExpensesTbl[Total Operating Expenses])</f>
        <v>860.4499999999997</v>
      </c>
      <c r="F2603" s="13">
        <f t="shared" si="116"/>
        <v>621.92660000000035</v>
      </c>
      <c r="G2603" s="11" t="str">
        <f>_xlfn.XLOOKUP($A2603,PropertiesTbl[Property ID],PropertiesTbl[Property Name])</f>
        <v>Rustic Retreat</v>
      </c>
    </row>
    <row r="2604" spans="1:7" x14ac:dyDescent="0.25">
      <c r="A2604" s="10" t="str">
        <f>Revenue!A2605</f>
        <v>P0217</v>
      </c>
      <c r="B2604" s="10" t="str">
        <f>Revenue!B2605</f>
        <v>Dec</v>
      </c>
      <c r="C2604" s="11" t="str">
        <f t="shared" si="115"/>
        <v>P0217|Dec</v>
      </c>
      <c r="D2604" s="12">
        <f>Revenue!J2605</f>
        <v>5559.4869999999992</v>
      </c>
      <c r="E2604" s="13">
        <f>_xlfn.XLOOKUP($C2604,ExpensesTbl[Key],ExpensesTbl[Total Operating Expenses])</f>
        <v>1442.4800000000025</v>
      </c>
      <c r="F2604" s="13">
        <f t="shared" si="116"/>
        <v>4117.0069999999969</v>
      </c>
      <c r="G2604" s="11" t="str">
        <f>_xlfn.XLOOKUP($A2604,PropertiesTbl[Property ID],PropertiesTbl[Property Name])</f>
        <v>Rustic Retreat</v>
      </c>
    </row>
    <row r="2605" spans="1:7" x14ac:dyDescent="0.25">
      <c r="A2605" s="10" t="str">
        <f>Revenue!A2606</f>
        <v>P0217</v>
      </c>
      <c r="B2605" s="10" t="str">
        <f>Revenue!B2606</f>
        <v>Jan</v>
      </c>
      <c r="C2605" s="11" t="str">
        <f t="shared" si="115"/>
        <v>P0217|Jan</v>
      </c>
      <c r="D2605" s="12">
        <f>Revenue!J2606</f>
        <v>5041.5344999999998</v>
      </c>
      <c r="E2605" s="13">
        <f>_xlfn.XLOOKUP($C2605,ExpensesTbl[Key],ExpensesTbl[Total Operating Expenses])</f>
        <v>1313.9700000000003</v>
      </c>
      <c r="F2605" s="13">
        <f t="shared" si="116"/>
        <v>3727.5644999999995</v>
      </c>
      <c r="G2605" s="11" t="str">
        <f>_xlfn.XLOOKUP($A2605,PropertiesTbl[Property ID],PropertiesTbl[Property Name])</f>
        <v>Rustic Retreat</v>
      </c>
    </row>
    <row r="2606" spans="1:7" x14ac:dyDescent="0.25">
      <c r="A2606" s="10" t="str">
        <f>Revenue!A2607</f>
        <v>P0217</v>
      </c>
      <c r="B2606" s="10" t="str">
        <f>Revenue!B2607</f>
        <v>Feb</v>
      </c>
      <c r="C2606" s="11" t="str">
        <f t="shared" si="115"/>
        <v>P0217|Feb</v>
      </c>
      <c r="D2606" s="12">
        <f>Revenue!J2607</f>
        <v>4131.3527999999997</v>
      </c>
      <c r="E2606" s="13">
        <f>_xlfn.XLOOKUP($C2606,ExpensesTbl[Key],ExpensesTbl[Total Operating Expenses])</f>
        <v>1182.0600000000002</v>
      </c>
      <c r="F2606" s="13">
        <f t="shared" si="116"/>
        <v>2949.2927999999993</v>
      </c>
      <c r="G2606" s="11" t="str">
        <f>_xlfn.XLOOKUP($A2606,PropertiesTbl[Property ID],PropertiesTbl[Property Name])</f>
        <v>Rustic Retreat</v>
      </c>
    </row>
    <row r="2607" spans="1:7" x14ac:dyDescent="0.25">
      <c r="A2607" s="10" t="str">
        <f>Revenue!A2608</f>
        <v>P0217</v>
      </c>
      <c r="B2607" s="10" t="str">
        <f>Revenue!B2608</f>
        <v>Mar</v>
      </c>
      <c r="C2607" s="11" t="str">
        <f t="shared" si="115"/>
        <v>P0217|Mar</v>
      </c>
      <c r="D2607" s="12">
        <f>Revenue!J2608</f>
        <v>3275.2986999999998</v>
      </c>
      <c r="E2607" s="13">
        <f>_xlfn.XLOOKUP($C2607,ExpensesTbl[Key],ExpensesTbl[Total Operating Expenses])</f>
        <v>1167.5000000000005</v>
      </c>
      <c r="F2607" s="13">
        <f t="shared" si="116"/>
        <v>2107.7986999999994</v>
      </c>
      <c r="G2607" s="11" t="str">
        <f>_xlfn.XLOOKUP($A2607,PropertiesTbl[Property ID],PropertiesTbl[Property Name])</f>
        <v>Rustic Retreat</v>
      </c>
    </row>
    <row r="2608" spans="1:7" x14ac:dyDescent="0.25">
      <c r="A2608" s="10" t="str">
        <f>Revenue!A2609</f>
        <v>P0218</v>
      </c>
      <c r="B2608" s="10" t="str">
        <f>Revenue!B2609</f>
        <v>Apr</v>
      </c>
      <c r="C2608" s="11" t="str">
        <f t="shared" si="115"/>
        <v>P0218|Apr</v>
      </c>
      <c r="D2608" s="12">
        <f>Revenue!J2609</f>
        <v>993.88949999999988</v>
      </c>
      <c r="E2608" s="13">
        <f>_xlfn.XLOOKUP($C2608,ExpensesTbl[Key],ExpensesTbl[Total Operating Expenses])</f>
        <v>662.22000000000037</v>
      </c>
      <c r="F2608" s="13">
        <f t="shared" si="116"/>
        <v>331.66949999999952</v>
      </c>
      <c r="G2608" s="11" t="str">
        <f>_xlfn.XLOOKUP($A2608,PropertiesTbl[Property ID],PropertiesTbl[Property Name])</f>
        <v>Whispering Cabin</v>
      </c>
    </row>
    <row r="2609" spans="1:7" x14ac:dyDescent="0.25">
      <c r="A2609" s="10" t="str">
        <f>Revenue!A2610</f>
        <v>P0218</v>
      </c>
      <c r="B2609" s="10" t="str">
        <f>Revenue!B2610</f>
        <v>May</v>
      </c>
      <c r="C2609" s="11" t="str">
        <f t="shared" si="115"/>
        <v>P0218|May</v>
      </c>
      <c r="D2609" s="12">
        <f>Revenue!J2610</f>
        <v>1342.6724000000002</v>
      </c>
      <c r="E2609" s="13">
        <f>_xlfn.XLOOKUP($C2609,ExpensesTbl[Key],ExpensesTbl[Total Operating Expenses])</f>
        <v>973.14999999999986</v>
      </c>
      <c r="F2609" s="13">
        <f t="shared" si="116"/>
        <v>369.52240000000029</v>
      </c>
      <c r="G2609" s="11" t="str">
        <f>_xlfn.XLOOKUP($A2609,PropertiesTbl[Property ID],PropertiesTbl[Property Name])</f>
        <v>Whispering Cabin</v>
      </c>
    </row>
    <row r="2610" spans="1:7" x14ac:dyDescent="0.25">
      <c r="A2610" s="10" t="str">
        <f>Revenue!A2611</f>
        <v>P0218</v>
      </c>
      <c r="B2610" s="10" t="str">
        <f>Revenue!B2611</f>
        <v>Jun</v>
      </c>
      <c r="C2610" s="11" t="str">
        <f t="shared" si="115"/>
        <v>P0218|Jun</v>
      </c>
      <c r="D2610" s="12">
        <f>Revenue!J2611</f>
        <v>1653.4215999999999</v>
      </c>
      <c r="E2610" s="13">
        <f>_xlfn.XLOOKUP($C2610,ExpensesTbl[Key],ExpensesTbl[Total Operating Expenses])</f>
        <v>1083.1399999999999</v>
      </c>
      <c r="F2610" s="13">
        <f t="shared" si="116"/>
        <v>570.28160000000003</v>
      </c>
      <c r="G2610" s="11" t="str">
        <f>_xlfn.XLOOKUP($A2610,PropertiesTbl[Property ID],PropertiesTbl[Property Name])</f>
        <v>Whispering Cabin</v>
      </c>
    </row>
    <row r="2611" spans="1:7" x14ac:dyDescent="0.25">
      <c r="A2611" s="10" t="str">
        <f>Revenue!A2612</f>
        <v>P0218</v>
      </c>
      <c r="B2611" s="10" t="str">
        <f>Revenue!B2612</f>
        <v>Jul</v>
      </c>
      <c r="C2611" s="11" t="str">
        <f t="shared" si="115"/>
        <v>P0218|Jul</v>
      </c>
      <c r="D2611" s="12">
        <f>Revenue!J2612</f>
        <v>2540.8932</v>
      </c>
      <c r="E2611" s="13">
        <f>_xlfn.XLOOKUP($C2611,ExpensesTbl[Key],ExpensesTbl[Total Operating Expenses])</f>
        <v>2025.6999999999996</v>
      </c>
      <c r="F2611" s="13">
        <f t="shared" si="116"/>
        <v>515.19320000000039</v>
      </c>
      <c r="G2611" s="11" t="str">
        <f>_xlfn.XLOOKUP($A2611,PropertiesTbl[Property ID],PropertiesTbl[Property Name])</f>
        <v>Whispering Cabin</v>
      </c>
    </row>
    <row r="2612" spans="1:7" x14ac:dyDescent="0.25">
      <c r="A2612" s="10" t="str">
        <f>Revenue!A2613</f>
        <v>P0218</v>
      </c>
      <c r="B2612" s="10" t="str">
        <f>Revenue!B2613</f>
        <v>Aug</v>
      </c>
      <c r="C2612" s="11" t="str">
        <f t="shared" si="115"/>
        <v>P0218|Aug</v>
      </c>
      <c r="D2612" s="12">
        <f>Revenue!J2613</f>
        <v>2176.018</v>
      </c>
      <c r="E2612" s="13">
        <f>_xlfn.XLOOKUP($C2612,ExpensesTbl[Key],ExpensesTbl[Total Operating Expenses])</f>
        <v>1897.9400000000003</v>
      </c>
      <c r="F2612" s="13">
        <f t="shared" si="116"/>
        <v>278.07799999999975</v>
      </c>
      <c r="G2612" s="11" t="str">
        <f>_xlfn.XLOOKUP($A2612,PropertiesTbl[Property ID],PropertiesTbl[Property Name])</f>
        <v>Whispering Cabin</v>
      </c>
    </row>
    <row r="2613" spans="1:7" x14ac:dyDescent="0.25">
      <c r="A2613" s="10" t="str">
        <f>Revenue!A2614</f>
        <v>P0218</v>
      </c>
      <c r="B2613" s="10" t="str">
        <f>Revenue!B2614</f>
        <v>Sep</v>
      </c>
      <c r="C2613" s="11" t="str">
        <f t="shared" si="115"/>
        <v>P0218|Sep</v>
      </c>
      <c r="D2613" s="12">
        <f>Revenue!J2614</f>
        <v>1492.1203</v>
      </c>
      <c r="E2613" s="13">
        <f>_xlfn.XLOOKUP($C2613,ExpensesTbl[Key],ExpensesTbl[Total Operating Expenses])</f>
        <v>833.46</v>
      </c>
      <c r="F2613" s="13">
        <f t="shared" si="116"/>
        <v>658.66030000000001</v>
      </c>
      <c r="G2613" s="11" t="str">
        <f>_xlfn.XLOOKUP($A2613,PropertiesTbl[Property ID],PropertiesTbl[Property Name])</f>
        <v>Whispering Cabin</v>
      </c>
    </row>
    <row r="2614" spans="1:7" x14ac:dyDescent="0.25">
      <c r="A2614" s="10" t="str">
        <f>Revenue!A2615</f>
        <v>P0218</v>
      </c>
      <c r="B2614" s="10" t="str">
        <f>Revenue!B2615</f>
        <v>Oct</v>
      </c>
      <c r="C2614" s="11" t="str">
        <f t="shared" si="115"/>
        <v>P0218|Oct</v>
      </c>
      <c r="D2614" s="12">
        <f>Revenue!J2615</f>
        <v>1201.9835999999998</v>
      </c>
      <c r="E2614" s="13">
        <f>_xlfn.XLOOKUP($C2614,ExpensesTbl[Key],ExpensesTbl[Total Operating Expenses])</f>
        <v>753.88000000000011</v>
      </c>
      <c r="F2614" s="13">
        <f t="shared" si="116"/>
        <v>448.10359999999969</v>
      </c>
      <c r="G2614" s="11" t="str">
        <f>_xlfn.XLOOKUP($A2614,PropertiesTbl[Property ID],PropertiesTbl[Property Name])</f>
        <v>Whispering Cabin</v>
      </c>
    </row>
    <row r="2615" spans="1:7" x14ac:dyDescent="0.25">
      <c r="A2615" s="10" t="str">
        <f>Revenue!A2616</f>
        <v>P0218</v>
      </c>
      <c r="B2615" s="10" t="str">
        <f>Revenue!B2616</f>
        <v>Nov</v>
      </c>
      <c r="C2615" s="11" t="str">
        <f t="shared" si="115"/>
        <v>P0218|Nov</v>
      </c>
      <c r="D2615" s="12">
        <f>Revenue!J2616</f>
        <v>1440.1767999999997</v>
      </c>
      <c r="E2615" s="13">
        <f>_xlfn.XLOOKUP($C2615,ExpensesTbl[Key],ExpensesTbl[Total Operating Expenses])</f>
        <v>703.24999999999989</v>
      </c>
      <c r="F2615" s="13">
        <f t="shared" si="116"/>
        <v>736.92679999999984</v>
      </c>
      <c r="G2615" s="11" t="str">
        <f>_xlfn.XLOOKUP($A2615,PropertiesTbl[Property ID],PropertiesTbl[Property Name])</f>
        <v>Whispering Cabin</v>
      </c>
    </row>
    <row r="2616" spans="1:7" x14ac:dyDescent="0.25">
      <c r="A2616" s="10" t="str">
        <f>Revenue!A2617</f>
        <v>P0218</v>
      </c>
      <c r="B2616" s="10" t="str">
        <f>Revenue!B2617</f>
        <v>Dec</v>
      </c>
      <c r="C2616" s="11" t="str">
        <f t="shared" si="115"/>
        <v>P0218|Dec</v>
      </c>
      <c r="D2616" s="12">
        <f>Revenue!J2617</f>
        <v>5437.8540000000003</v>
      </c>
      <c r="E2616" s="13">
        <f>_xlfn.XLOOKUP($C2616,ExpensesTbl[Key],ExpensesTbl[Total Operating Expenses])</f>
        <v>1185.58</v>
      </c>
      <c r="F2616" s="13">
        <f t="shared" si="116"/>
        <v>4252.2740000000003</v>
      </c>
      <c r="G2616" s="11" t="str">
        <f>_xlfn.XLOOKUP($A2616,PropertiesTbl[Property ID],PropertiesTbl[Property Name])</f>
        <v>Whispering Cabin</v>
      </c>
    </row>
    <row r="2617" spans="1:7" x14ac:dyDescent="0.25">
      <c r="A2617" s="10" t="str">
        <f>Revenue!A2618</f>
        <v>P0218</v>
      </c>
      <c r="B2617" s="10" t="str">
        <f>Revenue!B2618</f>
        <v>Jan</v>
      </c>
      <c r="C2617" s="11" t="str">
        <f t="shared" si="115"/>
        <v>P0218|Jan</v>
      </c>
      <c r="D2617" s="12">
        <f>Revenue!J2618</f>
        <v>5303.5574999999999</v>
      </c>
      <c r="E2617" s="13">
        <f>_xlfn.XLOOKUP($C2617,ExpensesTbl[Key],ExpensesTbl[Total Operating Expenses])</f>
        <v>1295.7999999999997</v>
      </c>
      <c r="F2617" s="13">
        <f t="shared" si="116"/>
        <v>4007.7575000000002</v>
      </c>
      <c r="G2617" s="11" t="str">
        <f>_xlfn.XLOOKUP($A2617,PropertiesTbl[Property ID],PropertiesTbl[Property Name])</f>
        <v>Whispering Cabin</v>
      </c>
    </row>
    <row r="2618" spans="1:7" x14ac:dyDescent="0.25">
      <c r="A2618" s="10" t="str">
        <f>Revenue!A2619</f>
        <v>P0218</v>
      </c>
      <c r="B2618" s="10" t="str">
        <f>Revenue!B2619</f>
        <v>Feb</v>
      </c>
      <c r="C2618" s="11" t="str">
        <f t="shared" si="115"/>
        <v>P0218|Feb</v>
      </c>
      <c r="D2618" s="12">
        <f>Revenue!J2619</f>
        <v>3936.4208999999996</v>
      </c>
      <c r="E2618" s="13">
        <f>_xlfn.XLOOKUP($C2618,ExpensesTbl[Key],ExpensesTbl[Total Operating Expenses])</f>
        <v>1075.3199999999997</v>
      </c>
      <c r="F2618" s="13">
        <f t="shared" si="116"/>
        <v>2861.1008999999999</v>
      </c>
      <c r="G2618" s="11" t="str">
        <f>_xlfn.XLOOKUP($A2618,PropertiesTbl[Property ID],PropertiesTbl[Property Name])</f>
        <v>Whispering Cabin</v>
      </c>
    </row>
    <row r="2619" spans="1:7" x14ac:dyDescent="0.25">
      <c r="A2619" s="10" t="str">
        <f>Revenue!A2620</f>
        <v>P0218</v>
      </c>
      <c r="B2619" s="10" t="str">
        <f>Revenue!B2620</f>
        <v>Mar</v>
      </c>
      <c r="C2619" s="11" t="str">
        <f t="shared" si="115"/>
        <v>P0218|Mar</v>
      </c>
      <c r="D2619" s="12">
        <f>Revenue!J2620</f>
        <v>3247.5179999999996</v>
      </c>
      <c r="E2619" s="13">
        <f>_xlfn.XLOOKUP($C2619,ExpensesTbl[Key],ExpensesTbl[Total Operating Expenses])</f>
        <v>947.07999999999981</v>
      </c>
      <c r="F2619" s="13">
        <f t="shared" si="116"/>
        <v>2300.4379999999996</v>
      </c>
      <c r="G2619" s="11" t="str">
        <f>_xlfn.XLOOKUP($A2619,PropertiesTbl[Property ID],PropertiesTbl[Property Name])</f>
        <v>Whispering Cabin</v>
      </c>
    </row>
    <row r="2620" spans="1:7" x14ac:dyDescent="0.25">
      <c r="A2620" s="10" t="str">
        <f>Revenue!A2621</f>
        <v>P0219</v>
      </c>
      <c r="B2620" s="10" t="str">
        <f>Revenue!B2621</f>
        <v>Apr</v>
      </c>
      <c r="C2620" s="11" t="str">
        <f t="shared" si="115"/>
        <v>P0219|Apr</v>
      </c>
      <c r="D2620" s="12">
        <f>Revenue!J2621</f>
        <v>1364.9289999999999</v>
      </c>
      <c r="E2620" s="13">
        <f>_xlfn.XLOOKUP($C2620,ExpensesTbl[Key],ExpensesTbl[Total Operating Expenses])</f>
        <v>777.81999999999994</v>
      </c>
      <c r="F2620" s="13">
        <f t="shared" si="116"/>
        <v>587.10899999999992</v>
      </c>
      <c r="G2620" s="11" t="str">
        <f>_xlfn.XLOOKUP($A2620,PropertiesTbl[Property ID],PropertiesTbl[Property Name])</f>
        <v>Copper Cottage</v>
      </c>
    </row>
    <row r="2621" spans="1:7" x14ac:dyDescent="0.25">
      <c r="A2621" s="10" t="str">
        <f>Revenue!A2622</f>
        <v>P0219</v>
      </c>
      <c r="B2621" s="10" t="str">
        <f>Revenue!B2622</f>
        <v>May</v>
      </c>
      <c r="C2621" s="11" t="str">
        <f t="shared" si="115"/>
        <v>P0219|May</v>
      </c>
      <c r="D2621" s="12">
        <f>Revenue!J2622</f>
        <v>1843.43</v>
      </c>
      <c r="E2621" s="13">
        <f>_xlfn.XLOOKUP($C2621,ExpensesTbl[Key],ExpensesTbl[Total Operating Expenses])</f>
        <v>1215.3399999999997</v>
      </c>
      <c r="F2621" s="13">
        <f t="shared" si="116"/>
        <v>628.09000000000037</v>
      </c>
      <c r="G2621" s="11" t="str">
        <f>_xlfn.XLOOKUP($A2621,PropertiesTbl[Property ID],PropertiesTbl[Property Name])</f>
        <v>Copper Cottage</v>
      </c>
    </row>
    <row r="2622" spans="1:7" x14ac:dyDescent="0.25">
      <c r="A2622" s="10" t="str">
        <f>Revenue!A2623</f>
        <v>P0219</v>
      </c>
      <c r="B2622" s="10" t="str">
        <f>Revenue!B2623</f>
        <v>Jun</v>
      </c>
      <c r="C2622" s="11" t="str">
        <f t="shared" si="115"/>
        <v>P0219|Jun</v>
      </c>
      <c r="D2622" s="12">
        <f>Revenue!J2623</f>
        <v>2065.0167999999999</v>
      </c>
      <c r="E2622" s="13">
        <f>_xlfn.XLOOKUP($C2622,ExpensesTbl[Key],ExpensesTbl[Total Operating Expenses])</f>
        <v>1334.2800000000002</v>
      </c>
      <c r="F2622" s="13">
        <f t="shared" si="116"/>
        <v>730.73679999999968</v>
      </c>
      <c r="G2622" s="11" t="str">
        <f>_xlfn.XLOOKUP($A2622,PropertiesTbl[Property ID],PropertiesTbl[Property Name])</f>
        <v>Copper Cottage</v>
      </c>
    </row>
    <row r="2623" spans="1:7" x14ac:dyDescent="0.25">
      <c r="A2623" s="10" t="str">
        <f>Revenue!A2624</f>
        <v>P0219</v>
      </c>
      <c r="B2623" s="10" t="str">
        <f>Revenue!B2624</f>
        <v>Jul</v>
      </c>
      <c r="C2623" s="11" t="str">
        <f t="shared" si="115"/>
        <v>P0219|Jul</v>
      </c>
      <c r="D2623" s="12">
        <f>Revenue!J2624</f>
        <v>3243.4132</v>
      </c>
      <c r="E2623" s="13">
        <f>_xlfn.XLOOKUP($C2623,ExpensesTbl[Key],ExpensesTbl[Total Operating Expenses])</f>
        <v>2611.5099999999998</v>
      </c>
      <c r="F2623" s="13">
        <f t="shared" si="116"/>
        <v>631.9032000000002</v>
      </c>
      <c r="G2623" s="11" t="str">
        <f>_xlfn.XLOOKUP($A2623,PropertiesTbl[Property ID],PropertiesTbl[Property Name])</f>
        <v>Copper Cottage</v>
      </c>
    </row>
    <row r="2624" spans="1:7" x14ac:dyDescent="0.25">
      <c r="A2624" s="10" t="str">
        <f>Revenue!A2625</f>
        <v>P0219</v>
      </c>
      <c r="B2624" s="10" t="str">
        <f>Revenue!B2625</f>
        <v>Aug</v>
      </c>
      <c r="C2624" s="11" t="str">
        <f t="shared" si="115"/>
        <v>P0219|Aug</v>
      </c>
      <c r="D2624" s="12">
        <f>Revenue!J2625</f>
        <v>3048.1909999999998</v>
      </c>
      <c r="E2624" s="13">
        <f>_xlfn.XLOOKUP($C2624,ExpensesTbl[Key],ExpensesTbl[Total Operating Expenses])</f>
        <v>2470.14</v>
      </c>
      <c r="F2624" s="13">
        <f t="shared" si="116"/>
        <v>578.05099999999993</v>
      </c>
      <c r="G2624" s="11" t="str">
        <f>_xlfn.XLOOKUP($A2624,PropertiesTbl[Property ID],PropertiesTbl[Property Name])</f>
        <v>Copper Cottage</v>
      </c>
    </row>
    <row r="2625" spans="1:7" x14ac:dyDescent="0.25">
      <c r="A2625" s="10" t="str">
        <f>Revenue!A2626</f>
        <v>P0219</v>
      </c>
      <c r="B2625" s="10" t="str">
        <f>Revenue!B2626</f>
        <v>Sep</v>
      </c>
      <c r="C2625" s="11" t="str">
        <f t="shared" si="115"/>
        <v>P0219|Sep</v>
      </c>
      <c r="D2625" s="12">
        <f>Revenue!J2626</f>
        <v>1711.6264000000001</v>
      </c>
      <c r="E2625" s="13">
        <f>_xlfn.XLOOKUP($C2625,ExpensesTbl[Key],ExpensesTbl[Total Operating Expenses])</f>
        <v>1021.7200000000001</v>
      </c>
      <c r="F2625" s="13">
        <f t="shared" si="116"/>
        <v>689.90639999999996</v>
      </c>
      <c r="G2625" s="11" t="str">
        <f>_xlfn.XLOOKUP($A2625,PropertiesTbl[Property ID],PropertiesTbl[Property Name])</f>
        <v>Copper Cottage</v>
      </c>
    </row>
    <row r="2626" spans="1:7" x14ac:dyDescent="0.25">
      <c r="A2626" s="10" t="str">
        <f>Revenue!A2627</f>
        <v>P0219</v>
      </c>
      <c r="B2626" s="10" t="str">
        <f>Revenue!B2627</f>
        <v>Oct</v>
      </c>
      <c r="C2626" s="11" t="str">
        <f t="shared" si="115"/>
        <v>P0219|Oct</v>
      </c>
      <c r="D2626" s="12">
        <f>Revenue!J2627</f>
        <v>1779.7785999999999</v>
      </c>
      <c r="E2626" s="13">
        <f>_xlfn.XLOOKUP($C2626,ExpensesTbl[Key],ExpensesTbl[Total Operating Expenses])</f>
        <v>944.18</v>
      </c>
      <c r="F2626" s="13">
        <f t="shared" si="116"/>
        <v>835.59859999999992</v>
      </c>
      <c r="G2626" s="11" t="str">
        <f>_xlfn.XLOOKUP($A2626,PropertiesTbl[Property ID],PropertiesTbl[Property Name])</f>
        <v>Copper Cottage</v>
      </c>
    </row>
    <row r="2627" spans="1:7" x14ac:dyDescent="0.25">
      <c r="A2627" s="10" t="str">
        <f>Revenue!A2628</f>
        <v>P0219</v>
      </c>
      <c r="B2627" s="10" t="str">
        <f>Revenue!B2628</f>
        <v>Nov</v>
      </c>
      <c r="C2627" s="11" t="str">
        <f t="shared" si="115"/>
        <v>P0219|Nov</v>
      </c>
      <c r="D2627" s="12">
        <f>Revenue!J2628</f>
        <v>1939.0332000000001</v>
      </c>
      <c r="E2627" s="13">
        <f>_xlfn.XLOOKUP($C2627,ExpensesTbl[Key],ExpensesTbl[Total Operating Expenses])</f>
        <v>851.45000000000061</v>
      </c>
      <c r="F2627" s="13">
        <f t="shared" si="116"/>
        <v>1087.5831999999996</v>
      </c>
      <c r="G2627" s="11" t="str">
        <f>_xlfn.XLOOKUP($A2627,PropertiesTbl[Property ID],PropertiesTbl[Property Name])</f>
        <v>Copper Cottage</v>
      </c>
    </row>
    <row r="2628" spans="1:7" x14ac:dyDescent="0.25">
      <c r="A2628" s="10" t="str">
        <f>Revenue!A2629</f>
        <v>P0219</v>
      </c>
      <c r="B2628" s="10" t="str">
        <f>Revenue!B2629</f>
        <v>Dec</v>
      </c>
      <c r="C2628" s="11" t="str">
        <f t="shared" si="115"/>
        <v>P0219|Dec</v>
      </c>
      <c r="D2628" s="12">
        <f>Revenue!J2629</f>
        <v>6993.3992000000007</v>
      </c>
      <c r="E2628" s="13">
        <f>_xlfn.XLOOKUP($C2628,ExpensesTbl[Key],ExpensesTbl[Total Operating Expenses])</f>
        <v>1420.2299999999964</v>
      </c>
      <c r="F2628" s="13">
        <f t="shared" si="116"/>
        <v>5573.1692000000039</v>
      </c>
      <c r="G2628" s="11" t="str">
        <f>_xlfn.XLOOKUP($A2628,PropertiesTbl[Property ID],PropertiesTbl[Property Name])</f>
        <v>Copper Cottage</v>
      </c>
    </row>
    <row r="2629" spans="1:7" x14ac:dyDescent="0.25">
      <c r="A2629" s="10" t="str">
        <f>Revenue!A2630</f>
        <v>P0219</v>
      </c>
      <c r="B2629" s="10" t="str">
        <f>Revenue!B2630</f>
        <v>Jan</v>
      </c>
      <c r="C2629" s="11" t="str">
        <f t="shared" ref="C2629:C2692" si="117">A2629&amp;"|"&amp;B2629</f>
        <v>P0219|Jan</v>
      </c>
      <c r="D2629" s="12">
        <f>Revenue!J2630</f>
        <v>5482.4092000000001</v>
      </c>
      <c r="E2629" s="13">
        <f>_xlfn.XLOOKUP($C2629,ExpensesTbl[Key],ExpensesTbl[Total Operating Expenses])</f>
        <v>1298.3399999999995</v>
      </c>
      <c r="F2629" s="13">
        <f t="shared" ref="F2629:F2692" si="118">D2629-E2629</f>
        <v>4184.0692000000008</v>
      </c>
      <c r="G2629" s="11" t="str">
        <f>_xlfn.XLOOKUP($A2629,PropertiesTbl[Property ID],PropertiesTbl[Property Name])</f>
        <v>Copper Cottage</v>
      </c>
    </row>
    <row r="2630" spans="1:7" x14ac:dyDescent="0.25">
      <c r="A2630" s="10" t="str">
        <f>Revenue!A2631</f>
        <v>P0219</v>
      </c>
      <c r="B2630" s="10" t="str">
        <f>Revenue!B2631</f>
        <v>Feb</v>
      </c>
      <c r="C2630" s="11" t="str">
        <f t="shared" si="117"/>
        <v>P0219|Feb</v>
      </c>
      <c r="D2630" s="12">
        <f>Revenue!J2631</f>
        <v>4374.3976000000002</v>
      </c>
      <c r="E2630" s="13">
        <f>_xlfn.XLOOKUP($C2630,ExpensesTbl[Key],ExpensesTbl[Total Operating Expenses])</f>
        <v>1325.2600000000004</v>
      </c>
      <c r="F2630" s="13">
        <f t="shared" si="118"/>
        <v>3049.1376</v>
      </c>
      <c r="G2630" s="11" t="str">
        <f>_xlfn.XLOOKUP($A2630,PropertiesTbl[Property ID],PropertiesTbl[Property Name])</f>
        <v>Copper Cottage</v>
      </c>
    </row>
    <row r="2631" spans="1:7" x14ac:dyDescent="0.25">
      <c r="A2631" s="10" t="str">
        <f>Revenue!A2632</f>
        <v>P0219</v>
      </c>
      <c r="B2631" s="10" t="str">
        <f>Revenue!B2632</f>
        <v>Mar</v>
      </c>
      <c r="C2631" s="11" t="str">
        <f t="shared" si="117"/>
        <v>P0219|Mar</v>
      </c>
      <c r="D2631" s="12">
        <f>Revenue!J2632</f>
        <v>3703.835</v>
      </c>
      <c r="E2631" s="13">
        <f>_xlfn.XLOOKUP($C2631,ExpensesTbl[Key],ExpensesTbl[Total Operating Expenses])</f>
        <v>1168.1299999999997</v>
      </c>
      <c r="F2631" s="13">
        <f t="shared" si="118"/>
        <v>2535.7050000000004</v>
      </c>
      <c r="G2631" s="11" t="str">
        <f>_xlfn.XLOOKUP($A2631,PropertiesTbl[Property ID],PropertiesTbl[Property Name])</f>
        <v>Copper Cottage</v>
      </c>
    </row>
    <row r="2632" spans="1:7" x14ac:dyDescent="0.25">
      <c r="A2632" s="10" t="str">
        <f>Revenue!A2633</f>
        <v>P0220</v>
      </c>
      <c r="B2632" s="10" t="str">
        <f>Revenue!B2633</f>
        <v>Apr</v>
      </c>
      <c r="C2632" s="11" t="str">
        <f t="shared" si="117"/>
        <v>P0220|Apr</v>
      </c>
      <c r="D2632" s="12">
        <f>Revenue!J2633</f>
        <v>924.08280000000002</v>
      </c>
      <c r="E2632" s="13">
        <f>_xlfn.XLOOKUP($C2632,ExpensesTbl[Key],ExpensesTbl[Total Operating Expenses])</f>
        <v>515.01999999999964</v>
      </c>
      <c r="F2632" s="13">
        <f t="shared" si="118"/>
        <v>409.06280000000038</v>
      </c>
      <c r="G2632" s="11" t="str">
        <f>_xlfn.XLOOKUP($A2632,PropertiesTbl[Property ID],PropertiesTbl[Property Name])</f>
        <v>Alpine Point</v>
      </c>
    </row>
    <row r="2633" spans="1:7" x14ac:dyDescent="0.25">
      <c r="A2633" s="10" t="str">
        <f>Revenue!A2634</f>
        <v>P0220</v>
      </c>
      <c r="B2633" s="10" t="str">
        <f>Revenue!B2634</f>
        <v>May</v>
      </c>
      <c r="C2633" s="11" t="str">
        <f t="shared" si="117"/>
        <v>P0220|May</v>
      </c>
      <c r="D2633" s="12">
        <f>Revenue!J2634</f>
        <v>1289.2296000000001</v>
      </c>
      <c r="E2633" s="13">
        <f>_xlfn.XLOOKUP($C2633,ExpensesTbl[Key],ExpensesTbl[Total Operating Expenses])</f>
        <v>743.07000000000039</v>
      </c>
      <c r="F2633" s="13">
        <f t="shared" si="118"/>
        <v>546.15959999999973</v>
      </c>
      <c r="G2633" s="11" t="str">
        <f>_xlfn.XLOOKUP($A2633,PropertiesTbl[Property ID],PropertiesTbl[Property Name])</f>
        <v>Alpine Point</v>
      </c>
    </row>
    <row r="2634" spans="1:7" x14ac:dyDescent="0.25">
      <c r="A2634" s="10" t="str">
        <f>Revenue!A2635</f>
        <v>P0220</v>
      </c>
      <c r="B2634" s="10" t="str">
        <f>Revenue!B2635</f>
        <v>Jun</v>
      </c>
      <c r="C2634" s="11" t="str">
        <f t="shared" si="117"/>
        <v>P0220|Jun</v>
      </c>
      <c r="D2634" s="12">
        <f>Revenue!J2635</f>
        <v>1473.7235999999998</v>
      </c>
      <c r="E2634" s="13">
        <f>_xlfn.XLOOKUP($C2634,ExpensesTbl[Key],ExpensesTbl[Total Operating Expenses])</f>
        <v>814.11000000000013</v>
      </c>
      <c r="F2634" s="13">
        <f t="shared" si="118"/>
        <v>659.61359999999968</v>
      </c>
      <c r="G2634" s="11" t="str">
        <f>_xlfn.XLOOKUP($A2634,PropertiesTbl[Property ID],PropertiesTbl[Property Name])</f>
        <v>Alpine Point</v>
      </c>
    </row>
    <row r="2635" spans="1:7" x14ac:dyDescent="0.25">
      <c r="A2635" s="10" t="str">
        <f>Revenue!A2636</f>
        <v>P0220</v>
      </c>
      <c r="B2635" s="10" t="str">
        <f>Revenue!B2636</f>
        <v>Jul</v>
      </c>
      <c r="C2635" s="11" t="str">
        <f t="shared" si="117"/>
        <v>P0220|Jul</v>
      </c>
      <c r="D2635" s="12">
        <f>Revenue!J2636</f>
        <v>1940.9059999999999</v>
      </c>
      <c r="E2635" s="13">
        <f>_xlfn.XLOOKUP($C2635,ExpensesTbl[Key],ExpensesTbl[Total Operating Expenses])</f>
        <v>1679.6</v>
      </c>
      <c r="F2635" s="13">
        <f t="shared" si="118"/>
        <v>261.30600000000004</v>
      </c>
      <c r="G2635" s="11" t="str">
        <f>_xlfn.XLOOKUP($A2635,PropertiesTbl[Property ID],PropertiesTbl[Property Name])</f>
        <v>Alpine Point</v>
      </c>
    </row>
    <row r="2636" spans="1:7" x14ac:dyDescent="0.25">
      <c r="A2636" s="10" t="str">
        <f>Revenue!A2637</f>
        <v>P0220</v>
      </c>
      <c r="B2636" s="10" t="str">
        <f>Revenue!B2637</f>
        <v>Aug</v>
      </c>
      <c r="C2636" s="11" t="str">
        <f t="shared" si="117"/>
        <v>P0220|Aug</v>
      </c>
      <c r="D2636" s="12">
        <f>Revenue!J2637</f>
        <v>2119.4830000000002</v>
      </c>
      <c r="E2636" s="13">
        <f>_xlfn.XLOOKUP($C2636,ExpensesTbl[Key],ExpensesTbl[Total Operating Expenses])</f>
        <v>1379.5000000000005</v>
      </c>
      <c r="F2636" s="13">
        <f t="shared" si="118"/>
        <v>739.98299999999972</v>
      </c>
      <c r="G2636" s="11" t="str">
        <f>_xlfn.XLOOKUP($A2636,PropertiesTbl[Property ID],PropertiesTbl[Property Name])</f>
        <v>Alpine Point</v>
      </c>
    </row>
    <row r="2637" spans="1:7" x14ac:dyDescent="0.25">
      <c r="A2637" s="10" t="str">
        <f>Revenue!A2638</f>
        <v>P0220</v>
      </c>
      <c r="B2637" s="10" t="str">
        <f>Revenue!B2638</f>
        <v>Sep</v>
      </c>
      <c r="C2637" s="11" t="str">
        <f t="shared" si="117"/>
        <v>P0220|Sep</v>
      </c>
      <c r="D2637" s="12">
        <f>Revenue!J2638</f>
        <v>1128.5393999999999</v>
      </c>
      <c r="E2637" s="13">
        <f>_xlfn.XLOOKUP($C2637,ExpensesTbl[Key],ExpensesTbl[Total Operating Expenses])</f>
        <v>634.11</v>
      </c>
      <c r="F2637" s="13">
        <f t="shared" si="118"/>
        <v>494.42939999999987</v>
      </c>
      <c r="G2637" s="11" t="str">
        <f>_xlfn.XLOOKUP($A2637,PropertiesTbl[Property ID],PropertiesTbl[Property Name])</f>
        <v>Alpine Point</v>
      </c>
    </row>
    <row r="2638" spans="1:7" x14ac:dyDescent="0.25">
      <c r="A2638" s="10" t="str">
        <f>Revenue!A2639</f>
        <v>P0220</v>
      </c>
      <c r="B2638" s="10" t="str">
        <f>Revenue!B2639</f>
        <v>Oct</v>
      </c>
      <c r="C2638" s="11" t="str">
        <f t="shared" si="117"/>
        <v>P0220|Oct</v>
      </c>
      <c r="D2638" s="12">
        <f>Revenue!J2639</f>
        <v>1010.6844</v>
      </c>
      <c r="E2638" s="13">
        <f>_xlfn.XLOOKUP($C2638,ExpensesTbl[Key],ExpensesTbl[Total Operating Expenses])</f>
        <v>625.8299999999997</v>
      </c>
      <c r="F2638" s="13">
        <f t="shared" si="118"/>
        <v>384.85440000000028</v>
      </c>
      <c r="G2638" s="11" t="str">
        <f>_xlfn.XLOOKUP($A2638,PropertiesTbl[Property ID],PropertiesTbl[Property Name])</f>
        <v>Alpine Point</v>
      </c>
    </row>
    <row r="2639" spans="1:7" x14ac:dyDescent="0.25">
      <c r="A2639" s="10" t="str">
        <f>Revenue!A2640</f>
        <v>P0220</v>
      </c>
      <c r="B2639" s="10" t="str">
        <f>Revenue!B2640</f>
        <v>Nov</v>
      </c>
      <c r="C2639" s="11" t="str">
        <f t="shared" si="117"/>
        <v>P0220|Nov</v>
      </c>
      <c r="D2639" s="12">
        <f>Revenue!J2640</f>
        <v>1018.5414000000001</v>
      </c>
      <c r="E2639" s="13">
        <f>_xlfn.XLOOKUP($C2639,ExpensesTbl[Key],ExpensesTbl[Total Operating Expenses])</f>
        <v>582.0600000000004</v>
      </c>
      <c r="F2639" s="13">
        <f t="shared" si="118"/>
        <v>436.48139999999967</v>
      </c>
      <c r="G2639" s="11" t="str">
        <f>_xlfn.XLOOKUP($A2639,PropertiesTbl[Property ID],PropertiesTbl[Property Name])</f>
        <v>Alpine Point</v>
      </c>
    </row>
    <row r="2640" spans="1:7" x14ac:dyDescent="0.25">
      <c r="A2640" s="10" t="str">
        <f>Revenue!A2641</f>
        <v>P0220</v>
      </c>
      <c r="B2640" s="10" t="str">
        <f>Revenue!B2641</f>
        <v>Dec</v>
      </c>
      <c r="C2640" s="11" t="str">
        <f t="shared" si="117"/>
        <v>P0220|Dec</v>
      </c>
      <c r="D2640" s="12">
        <f>Revenue!J2641</f>
        <v>4688.8034999999991</v>
      </c>
      <c r="E2640" s="13">
        <f>_xlfn.XLOOKUP($C2640,ExpensesTbl[Key],ExpensesTbl[Total Operating Expenses])</f>
        <v>954.89000000000044</v>
      </c>
      <c r="F2640" s="13">
        <f t="shared" si="118"/>
        <v>3733.9134999999987</v>
      </c>
      <c r="G2640" s="11" t="str">
        <f>_xlfn.XLOOKUP($A2640,PropertiesTbl[Property ID],PropertiesTbl[Property Name])</f>
        <v>Alpine Point</v>
      </c>
    </row>
    <row r="2641" spans="1:7" x14ac:dyDescent="0.25">
      <c r="A2641" s="10" t="str">
        <f>Revenue!A2642</f>
        <v>P0220</v>
      </c>
      <c r="B2641" s="10" t="str">
        <f>Revenue!B2642</f>
        <v>Jan</v>
      </c>
      <c r="C2641" s="11" t="str">
        <f t="shared" si="117"/>
        <v>P0220|Jan</v>
      </c>
      <c r="D2641" s="12">
        <f>Revenue!J2642</f>
        <v>3860.558</v>
      </c>
      <c r="E2641" s="13">
        <f>_xlfn.XLOOKUP($C2641,ExpensesTbl[Key],ExpensesTbl[Total Operating Expenses])</f>
        <v>880.91000000000008</v>
      </c>
      <c r="F2641" s="13">
        <f t="shared" si="118"/>
        <v>2979.6480000000001</v>
      </c>
      <c r="G2641" s="11" t="str">
        <f>_xlfn.XLOOKUP($A2641,PropertiesTbl[Property ID],PropertiesTbl[Property Name])</f>
        <v>Alpine Point</v>
      </c>
    </row>
    <row r="2642" spans="1:7" x14ac:dyDescent="0.25">
      <c r="A2642" s="10" t="str">
        <f>Revenue!A2643</f>
        <v>P0220</v>
      </c>
      <c r="B2642" s="10" t="str">
        <f>Revenue!B2643</f>
        <v>Feb</v>
      </c>
      <c r="C2642" s="11" t="str">
        <f t="shared" si="117"/>
        <v>P0220|Feb</v>
      </c>
      <c r="D2642" s="12">
        <f>Revenue!J2643</f>
        <v>3305.3494000000001</v>
      </c>
      <c r="E2642" s="13">
        <f>_xlfn.XLOOKUP($C2642,ExpensesTbl[Key],ExpensesTbl[Total Operating Expenses])</f>
        <v>867.69000000000051</v>
      </c>
      <c r="F2642" s="13">
        <f t="shared" si="118"/>
        <v>2437.6593999999996</v>
      </c>
      <c r="G2642" s="11" t="str">
        <f>_xlfn.XLOOKUP($A2642,PropertiesTbl[Property ID],PropertiesTbl[Property Name])</f>
        <v>Alpine Point</v>
      </c>
    </row>
    <row r="2643" spans="1:7" x14ac:dyDescent="0.25">
      <c r="A2643" s="10" t="str">
        <f>Revenue!A2644</f>
        <v>P0220</v>
      </c>
      <c r="B2643" s="10" t="str">
        <f>Revenue!B2644</f>
        <v>Mar</v>
      </c>
      <c r="C2643" s="11" t="str">
        <f t="shared" si="117"/>
        <v>P0220|Mar</v>
      </c>
      <c r="D2643" s="12">
        <f>Revenue!J2644</f>
        <v>2508.7937999999999</v>
      </c>
      <c r="E2643" s="13">
        <f>_xlfn.XLOOKUP($C2643,ExpensesTbl[Key],ExpensesTbl[Total Operating Expenses])</f>
        <v>780.5999999999998</v>
      </c>
      <c r="F2643" s="13">
        <f t="shared" si="118"/>
        <v>1728.1938</v>
      </c>
      <c r="G2643" s="11" t="str">
        <f>_xlfn.XLOOKUP($A2643,PropertiesTbl[Property ID],PropertiesTbl[Property Name])</f>
        <v>Alpine Point</v>
      </c>
    </row>
    <row r="2644" spans="1:7" x14ac:dyDescent="0.25">
      <c r="A2644" s="10" t="str">
        <f>Revenue!A2645</f>
        <v>P0221</v>
      </c>
      <c r="B2644" s="10" t="str">
        <f>Revenue!B2645</f>
        <v>Apr</v>
      </c>
      <c r="C2644" s="11" t="str">
        <f t="shared" si="117"/>
        <v>P0221|Apr</v>
      </c>
      <c r="D2644" s="12">
        <f>Revenue!J2645</f>
        <v>758.17400000000009</v>
      </c>
      <c r="E2644" s="13">
        <f>_xlfn.XLOOKUP($C2644,ExpensesTbl[Key],ExpensesTbl[Total Operating Expenses])</f>
        <v>514.53999999999951</v>
      </c>
      <c r="F2644" s="13">
        <f t="shared" si="118"/>
        <v>243.63400000000058</v>
      </c>
      <c r="G2644" s="11" t="str">
        <f>_xlfn.XLOOKUP($A2644,PropertiesTbl[Property ID],PropertiesTbl[Property Name])</f>
        <v>Juniper Nest</v>
      </c>
    </row>
    <row r="2645" spans="1:7" x14ac:dyDescent="0.25">
      <c r="A2645" s="10" t="str">
        <f>Revenue!A2646</f>
        <v>P0221</v>
      </c>
      <c r="B2645" s="10" t="str">
        <f>Revenue!B2646</f>
        <v>May</v>
      </c>
      <c r="C2645" s="11" t="str">
        <f t="shared" si="117"/>
        <v>P0221|May</v>
      </c>
      <c r="D2645" s="12">
        <f>Revenue!J2646</f>
        <v>975.06599999999992</v>
      </c>
      <c r="E2645" s="13">
        <f>_xlfn.XLOOKUP($C2645,ExpensesTbl[Key],ExpensesTbl[Total Operating Expenses])</f>
        <v>752.5600000000004</v>
      </c>
      <c r="F2645" s="13">
        <f t="shared" si="118"/>
        <v>222.50599999999952</v>
      </c>
      <c r="G2645" s="11" t="str">
        <f>_xlfn.XLOOKUP($A2645,PropertiesTbl[Property ID],PropertiesTbl[Property Name])</f>
        <v>Juniper Nest</v>
      </c>
    </row>
    <row r="2646" spans="1:7" x14ac:dyDescent="0.25">
      <c r="A2646" s="10" t="str">
        <f>Revenue!A2647</f>
        <v>P0221</v>
      </c>
      <c r="B2646" s="10" t="str">
        <f>Revenue!B2647</f>
        <v>Jun</v>
      </c>
      <c r="C2646" s="11" t="str">
        <f t="shared" si="117"/>
        <v>P0221|Jun</v>
      </c>
      <c r="D2646" s="12">
        <f>Revenue!J2647</f>
        <v>1293.1872000000001</v>
      </c>
      <c r="E2646" s="13">
        <f>_xlfn.XLOOKUP($C2646,ExpensesTbl[Key],ExpensesTbl[Total Operating Expenses])</f>
        <v>815.19999999999993</v>
      </c>
      <c r="F2646" s="13">
        <f t="shared" si="118"/>
        <v>477.98720000000014</v>
      </c>
      <c r="G2646" s="11" t="str">
        <f>_xlfn.XLOOKUP($A2646,PropertiesTbl[Property ID],PropertiesTbl[Property Name])</f>
        <v>Juniper Nest</v>
      </c>
    </row>
    <row r="2647" spans="1:7" x14ac:dyDescent="0.25">
      <c r="A2647" s="10" t="str">
        <f>Revenue!A2648</f>
        <v>P0221</v>
      </c>
      <c r="B2647" s="10" t="str">
        <f>Revenue!B2648</f>
        <v>Jul</v>
      </c>
      <c r="C2647" s="11" t="str">
        <f t="shared" si="117"/>
        <v>P0221|Jul</v>
      </c>
      <c r="D2647" s="12">
        <f>Revenue!J2648</f>
        <v>1698.309</v>
      </c>
      <c r="E2647" s="13">
        <f>_xlfn.XLOOKUP($C2647,ExpensesTbl[Key],ExpensesTbl[Total Operating Expenses])</f>
        <v>1443.7</v>
      </c>
      <c r="F2647" s="13">
        <f t="shared" si="118"/>
        <v>254.60899999999992</v>
      </c>
      <c r="G2647" s="11" t="str">
        <f>_xlfn.XLOOKUP($A2647,PropertiesTbl[Property ID],PropertiesTbl[Property Name])</f>
        <v>Juniper Nest</v>
      </c>
    </row>
    <row r="2648" spans="1:7" x14ac:dyDescent="0.25">
      <c r="A2648" s="10" t="str">
        <f>Revenue!A2649</f>
        <v>P0221</v>
      </c>
      <c r="B2648" s="10" t="str">
        <f>Revenue!B2649</f>
        <v>Aug</v>
      </c>
      <c r="C2648" s="11" t="str">
        <f t="shared" si="117"/>
        <v>P0221|Aug</v>
      </c>
      <c r="D2648" s="12">
        <f>Revenue!J2649</f>
        <v>1680.0730000000001</v>
      </c>
      <c r="E2648" s="13">
        <f>_xlfn.XLOOKUP($C2648,ExpensesTbl[Key],ExpensesTbl[Total Operating Expenses])</f>
        <v>1380.1700000000005</v>
      </c>
      <c r="F2648" s="13">
        <f t="shared" si="118"/>
        <v>299.90299999999957</v>
      </c>
      <c r="G2648" s="11" t="str">
        <f>_xlfn.XLOOKUP($A2648,PropertiesTbl[Property ID],PropertiesTbl[Property Name])</f>
        <v>Juniper Nest</v>
      </c>
    </row>
    <row r="2649" spans="1:7" x14ac:dyDescent="0.25">
      <c r="A2649" s="10" t="str">
        <f>Revenue!A2650</f>
        <v>P0221</v>
      </c>
      <c r="B2649" s="10" t="str">
        <f>Revenue!B2650</f>
        <v>Sep</v>
      </c>
      <c r="C2649" s="11" t="str">
        <f t="shared" si="117"/>
        <v>P0221|Sep</v>
      </c>
      <c r="D2649" s="12">
        <f>Revenue!J2650</f>
        <v>1028.7846</v>
      </c>
      <c r="E2649" s="13">
        <f>_xlfn.XLOOKUP($C2649,ExpensesTbl[Key],ExpensesTbl[Total Operating Expenses])</f>
        <v>659.23999999999955</v>
      </c>
      <c r="F2649" s="13">
        <f t="shared" si="118"/>
        <v>369.5446000000004</v>
      </c>
      <c r="G2649" s="11" t="str">
        <f>_xlfn.XLOOKUP($A2649,PropertiesTbl[Property ID],PropertiesTbl[Property Name])</f>
        <v>Juniper Nest</v>
      </c>
    </row>
    <row r="2650" spans="1:7" x14ac:dyDescent="0.25">
      <c r="A2650" s="10" t="str">
        <f>Revenue!A2651</f>
        <v>P0221</v>
      </c>
      <c r="B2650" s="10" t="str">
        <f>Revenue!B2651</f>
        <v>Oct</v>
      </c>
      <c r="C2650" s="11" t="str">
        <f t="shared" si="117"/>
        <v>P0221|Oct</v>
      </c>
      <c r="D2650" s="12">
        <f>Revenue!J2651</f>
        <v>948.06119999999999</v>
      </c>
      <c r="E2650" s="13">
        <f>_xlfn.XLOOKUP($C2650,ExpensesTbl[Key],ExpensesTbl[Total Operating Expenses])</f>
        <v>593.75999999999988</v>
      </c>
      <c r="F2650" s="13">
        <f t="shared" si="118"/>
        <v>354.30120000000011</v>
      </c>
      <c r="G2650" s="11" t="str">
        <f>_xlfn.XLOOKUP($A2650,PropertiesTbl[Property ID],PropertiesTbl[Property Name])</f>
        <v>Juniper Nest</v>
      </c>
    </row>
    <row r="2651" spans="1:7" x14ac:dyDescent="0.25">
      <c r="A2651" s="10" t="str">
        <f>Revenue!A2652</f>
        <v>P0221</v>
      </c>
      <c r="B2651" s="10" t="str">
        <f>Revenue!B2652</f>
        <v>Nov</v>
      </c>
      <c r="C2651" s="11" t="str">
        <f t="shared" si="117"/>
        <v>P0221|Nov</v>
      </c>
      <c r="D2651" s="12">
        <f>Revenue!J2652</f>
        <v>989.2668000000001</v>
      </c>
      <c r="E2651" s="13">
        <f>_xlfn.XLOOKUP($C2651,ExpensesTbl[Key],ExpensesTbl[Total Operating Expenses])</f>
        <v>564.95999999999958</v>
      </c>
      <c r="F2651" s="13">
        <f t="shared" si="118"/>
        <v>424.30680000000052</v>
      </c>
      <c r="G2651" s="11" t="str">
        <f>_xlfn.XLOOKUP($A2651,PropertiesTbl[Property ID],PropertiesTbl[Property Name])</f>
        <v>Juniper Nest</v>
      </c>
    </row>
    <row r="2652" spans="1:7" x14ac:dyDescent="0.25">
      <c r="A2652" s="10" t="str">
        <f>Revenue!A2653</f>
        <v>P0221</v>
      </c>
      <c r="B2652" s="10" t="str">
        <f>Revenue!B2653</f>
        <v>Dec</v>
      </c>
      <c r="C2652" s="11" t="str">
        <f t="shared" si="117"/>
        <v>P0221|Dec</v>
      </c>
      <c r="D2652" s="12">
        <f>Revenue!J2653</f>
        <v>3583.3430000000003</v>
      </c>
      <c r="E2652" s="13">
        <f>_xlfn.XLOOKUP($C2652,ExpensesTbl[Key],ExpensesTbl[Total Operating Expenses])</f>
        <v>969.22000000000037</v>
      </c>
      <c r="F2652" s="13">
        <f t="shared" si="118"/>
        <v>2614.123</v>
      </c>
      <c r="G2652" s="11" t="str">
        <f>_xlfn.XLOOKUP($A2652,PropertiesTbl[Property ID],PropertiesTbl[Property Name])</f>
        <v>Juniper Nest</v>
      </c>
    </row>
    <row r="2653" spans="1:7" x14ac:dyDescent="0.25">
      <c r="A2653" s="10" t="str">
        <f>Revenue!A2654</f>
        <v>P0221</v>
      </c>
      <c r="B2653" s="10" t="str">
        <f>Revenue!B2654</f>
        <v>Jan</v>
      </c>
      <c r="C2653" s="11" t="str">
        <f t="shared" si="117"/>
        <v>P0221|Jan</v>
      </c>
      <c r="D2653" s="12">
        <f>Revenue!J2654</f>
        <v>2993.9987999999998</v>
      </c>
      <c r="E2653" s="13">
        <f>_xlfn.XLOOKUP($C2653,ExpensesTbl[Key],ExpensesTbl[Total Operating Expenses])</f>
        <v>876.61000000000024</v>
      </c>
      <c r="F2653" s="13">
        <f t="shared" si="118"/>
        <v>2117.3887999999997</v>
      </c>
      <c r="G2653" s="11" t="str">
        <f>_xlfn.XLOOKUP($A2653,PropertiesTbl[Property ID],PropertiesTbl[Property Name])</f>
        <v>Juniper Nest</v>
      </c>
    </row>
    <row r="2654" spans="1:7" x14ac:dyDescent="0.25">
      <c r="A2654" s="10" t="str">
        <f>Revenue!A2655</f>
        <v>P0221</v>
      </c>
      <c r="B2654" s="10" t="str">
        <f>Revenue!B2655</f>
        <v>Feb</v>
      </c>
      <c r="C2654" s="11" t="str">
        <f t="shared" si="117"/>
        <v>P0221|Feb</v>
      </c>
      <c r="D2654" s="12">
        <f>Revenue!J2655</f>
        <v>2477.2105999999999</v>
      </c>
      <c r="E2654" s="13">
        <f>_xlfn.XLOOKUP($C2654,ExpensesTbl[Key],ExpensesTbl[Total Operating Expenses])</f>
        <v>794.97999999999968</v>
      </c>
      <c r="F2654" s="13">
        <f t="shared" si="118"/>
        <v>1682.2306000000003</v>
      </c>
      <c r="G2654" s="11" t="str">
        <f>_xlfn.XLOOKUP($A2654,PropertiesTbl[Property ID],PropertiesTbl[Property Name])</f>
        <v>Juniper Nest</v>
      </c>
    </row>
    <row r="2655" spans="1:7" x14ac:dyDescent="0.25">
      <c r="A2655" s="10" t="str">
        <f>Revenue!A2656</f>
        <v>P0221</v>
      </c>
      <c r="B2655" s="10" t="str">
        <f>Revenue!B2656</f>
        <v>Mar</v>
      </c>
      <c r="C2655" s="11" t="str">
        <f t="shared" si="117"/>
        <v>P0221|Mar</v>
      </c>
      <c r="D2655" s="12">
        <f>Revenue!J2656</f>
        <v>2095.6320000000001</v>
      </c>
      <c r="E2655" s="13">
        <f>_xlfn.XLOOKUP($C2655,ExpensesTbl[Key],ExpensesTbl[Total Operating Expenses])</f>
        <v>776.82999999999981</v>
      </c>
      <c r="F2655" s="13">
        <f t="shared" si="118"/>
        <v>1318.8020000000001</v>
      </c>
      <c r="G2655" s="11" t="str">
        <f>_xlfn.XLOOKUP($A2655,PropertiesTbl[Property ID],PropertiesTbl[Property Name])</f>
        <v>Juniper Nest</v>
      </c>
    </row>
    <row r="2656" spans="1:7" x14ac:dyDescent="0.25">
      <c r="A2656" s="10" t="str">
        <f>Revenue!A2657</f>
        <v>P0222</v>
      </c>
      <c r="B2656" s="10" t="str">
        <f>Revenue!B2657</f>
        <v>Apr</v>
      </c>
      <c r="C2656" s="11" t="str">
        <f t="shared" si="117"/>
        <v>P0222|Apr</v>
      </c>
      <c r="D2656" s="12">
        <f>Revenue!J2657</f>
        <v>712.68099999999993</v>
      </c>
      <c r="E2656" s="13">
        <f>_xlfn.XLOOKUP($C2656,ExpensesTbl[Key],ExpensesTbl[Total Operating Expenses])</f>
        <v>523.73999999999978</v>
      </c>
      <c r="F2656" s="13">
        <f t="shared" si="118"/>
        <v>188.94100000000014</v>
      </c>
      <c r="G2656" s="11" t="str">
        <f>_xlfn.XLOOKUP($A2656,PropertiesTbl[Property ID],PropertiesTbl[Property Name])</f>
        <v>Juniper Chalet</v>
      </c>
    </row>
    <row r="2657" spans="1:7" x14ac:dyDescent="0.25">
      <c r="A2657" s="10" t="str">
        <f>Revenue!A2658</f>
        <v>P0222</v>
      </c>
      <c r="B2657" s="10" t="str">
        <f>Revenue!B2658</f>
        <v>May</v>
      </c>
      <c r="C2657" s="11" t="str">
        <f t="shared" si="117"/>
        <v>P0222|May</v>
      </c>
      <c r="D2657" s="12">
        <f>Revenue!J2658</f>
        <v>874.2636</v>
      </c>
      <c r="E2657" s="13">
        <f>_xlfn.XLOOKUP($C2657,ExpensesTbl[Key],ExpensesTbl[Total Operating Expenses])</f>
        <v>757.71999999999991</v>
      </c>
      <c r="F2657" s="13">
        <f t="shared" si="118"/>
        <v>116.54360000000008</v>
      </c>
      <c r="G2657" s="11" t="str">
        <f>_xlfn.XLOOKUP($A2657,PropertiesTbl[Property ID],PropertiesTbl[Property Name])</f>
        <v>Juniper Chalet</v>
      </c>
    </row>
    <row r="2658" spans="1:7" x14ac:dyDescent="0.25">
      <c r="A2658" s="10" t="str">
        <f>Revenue!A2659</f>
        <v>P0222</v>
      </c>
      <c r="B2658" s="10" t="str">
        <f>Revenue!B2659</f>
        <v>Jun</v>
      </c>
      <c r="C2658" s="11" t="str">
        <f t="shared" si="117"/>
        <v>P0222|Jun</v>
      </c>
      <c r="D2658" s="12">
        <f>Revenue!J2659</f>
        <v>884.09939999999995</v>
      </c>
      <c r="E2658" s="13">
        <f>_xlfn.XLOOKUP($C2658,ExpensesTbl[Key],ExpensesTbl[Total Operating Expenses])</f>
        <v>786.28</v>
      </c>
      <c r="F2658" s="13">
        <f t="shared" si="118"/>
        <v>97.819399999999973</v>
      </c>
      <c r="G2658" s="11" t="str">
        <f>_xlfn.XLOOKUP($A2658,PropertiesTbl[Property ID],PropertiesTbl[Property Name])</f>
        <v>Juniper Chalet</v>
      </c>
    </row>
    <row r="2659" spans="1:7" x14ac:dyDescent="0.25">
      <c r="A2659" s="10" t="str">
        <f>Revenue!A2660</f>
        <v>P0222</v>
      </c>
      <c r="B2659" s="10" t="str">
        <f>Revenue!B2660</f>
        <v>Jul</v>
      </c>
      <c r="C2659" s="11" t="str">
        <f t="shared" si="117"/>
        <v>P0222|Jul</v>
      </c>
      <c r="D2659" s="12">
        <f>Revenue!J2660</f>
        <v>1389.741</v>
      </c>
      <c r="E2659" s="13">
        <f>_xlfn.XLOOKUP($C2659,ExpensesTbl[Key],ExpensesTbl[Total Operating Expenses])</f>
        <v>1359.9900000000002</v>
      </c>
      <c r="F2659" s="13">
        <f t="shared" si="118"/>
        <v>29.750999999999749</v>
      </c>
      <c r="G2659" s="11" t="str">
        <f>_xlfn.XLOOKUP($A2659,PropertiesTbl[Property ID],PropertiesTbl[Property Name])</f>
        <v>Juniper Chalet</v>
      </c>
    </row>
    <row r="2660" spans="1:7" x14ac:dyDescent="0.25">
      <c r="A2660" s="10" t="str">
        <f>Revenue!A2661</f>
        <v>P0222</v>
      </c>
      <c r="B2660" s="10" t="str">
        <f>Revenue!B2661</f>
        <v>Aug</v>
      </c>
      <c r="C2660" s="11" t="str">
        <f t="shared" si="117"/>
        <v>P0222|Aug</v>
      </c>
      <c r="D2660" s="12">
        <f>Revenue!J2661</f>
        <v>1320.0756000000001</v>
      </c>
      <c r="E2660" s="13">
        <f>_xlfn.XLOOKUP($C2660,ExpensesTbl[Key],ExpensesTbl[Total Operating Expenses])</f>
        <v>1285.8999999999999</v>
      </c>
      <c r="F2660" s="13">
        <f t="shared" si="118"/>
        <v>34.175600000000259</v>
      </c>
      <c r="G2660" s="11" t="str">
        <f>_xlfn.XLOOKUP($A2660,PropertiesTbl[Property ID],PropertiesTbl[Property Name])</f>
        <v>Juniper Chalet</v>
      </c>
    </row>
    <row r="2661" spans="1:7" x14ac:dyDescent="0.25">
      <c r="A2661" s="10" t="str">
        <f>Revenue!A2662</f>
        <v>P0222</v>
      </c>
      <c r="B2661" s="10" t="str">
        <f>Revenue!B2662</f>
        <v>Sep</v>
      </c>
      <c r="C2661" s="11" t="str">
        <f t="shared" si="117"/>
        <v>P0222|Sep</v>
      </c>
      <c r="D2661" s="12">
        <f>Revenue!J2662</f>
        <v>879.96720000000005</v>
      </c>
      <c r="E2661" s="13">
        <f>_xlfn.XLOOKUP($C2661,ExpensesTbl[Key],ExpensesTbl[Total Operating Expenses])</f>
        <v>643.35000000000014</v>
      </c>
      <c r="F2661" s="13">
        <f t="shared" si="118"/>
        <v>236.61719999999991</v>
      </c>
      <c r="G2661" s="11" t="str">
        <f>_xlfn.XLOOKUP($A2661,PropertiesTbl[Property ID],PropertiesTbl[Property Name])</f>
        <v>Juniper Chalet</v>
      </c>
    </row>
    <row r="2662" spans="1:7" x14ac:dyDescent="0.25">
      <c r="A2662" s="10" t="str">
        <f>Revenue!A2663</f>
        <v>P0222</v>
      </c>
      <c r="B2662" s="10" t="str">
        <f>Revenue!B2663</f>
        <v>Oct</v>
      </c>
      <c r="C2662" s="11" t="str">
        <f t="shared" si="117"/>
        <v>P0222|Oct</v>
      </c>
      <c r="D2662" s="12">
        <f>Revenue!J2663</f>
        <v>745.22450000000003</v>
      </c>
      <c r="E2662" s="13">
        <f>_xlfn.XLOOKUP($C2662,ExpensesTbl[Key],ExpensesTbl[Total Operating Expenses])</f>
        <v>613.28999999999951</v>
      </c>
      <c r="F2662" s="13">
        <f t="shared" si="118"/>
        <v>131.93450000000053</v>
      </c>
      <c r="G2662" s="11" t="str">
        <f>_xlfn.XLOOKUP($A2662,PropertiesTbl[Property ID],PropertiesTbl[Property Name])</f>
        <v>Juniper Chalet</v>
      </c>
    </row>
    <row r="2663" spans="1:7" x14ac:dyDescent="0.25">
      <c r="A2663" s="10" t="str">
        <f>Revenue!A2664</f>
        <v>P0222</v>
      </c>
      <c r="B2663" s="10" t="str">
        <f>Revenue!B2664</f>
        <v>Nov</v>
      </c>
      <c r="C2663" s="11" t="str">
        <f t="shared" si="117"/>
        <v>P0222|Nov</v>
      </c>
      <c r="D2663" s="12">
        <f>Revenue!J2664</f>
        <v>929.43719999999996</v>
      </c>
      <c r="E2663" s="13">
        <f>_xlfn.XLOOKUP($C2663,ExpensesTbl[Key],ExpensesTbl[Total Operating Expenses])</f>
        <v>583.19999999999948</v>
      </c>
      <c r="F2663" s="13">
        <f t="shared" si="118"/>
        <v>346.23720000000048</v>
      </c>
      <c r="G2663" s="11" t="str">
        <f>_xlfn.XLOOKUP($A2663,PropertiesTbl[Property ID],PropertiesTbl[Property Name])</f>
        <v>Juniper Chalet</v>
      </c>
    </row>
    <row r="2664" spans="1:7" x14ac:dyDescent="0.25">
      <c r="A2664" s="10" t="str">
        <f>Revenue!A2665</f>
        <v>P0222</v>
      </c>
      <c r="B2664" s="10" t="str">
        <f>Revenue!B2665</f>
        <v>Dec</v>
      </c>
      <c r="C2664" s="11" t="str">
        <f t="shared" si="117"/>
        <v>P0222|Dec</v>
      </c>
      <c r="D2664" s="12">
        <f>Revenue!J2665</f>
        <v>3324.7687999999998</v>
      </c>
      <c r="E2664" s="13">
        <f>_xlfn.XLOOKUP($C2664,ExpensesTbl[Key],ExpensesTbl[Total Operating Expenses])</f>
        <v>879.55999999999972</v>
      </c>
      <c r="F2664" s="13">
        <f t="shared" si="118"/>
        <v>2445.2088000000003</v>
      </c>
      <c r="G2664" s="11" t="str">
        <f>_xlfn.XLOOKUP($A2664,PropertiesTbl[Property ID],PropertiesTbl[Property Name])</f>
        <v>Juniper Chalet</v>
      </c>
    </row>
    <row r="2665" spans="1:7" x14ac:dyDescent="0.25">
      <c r="A2665" s="10" t="str">
        <f>Revenue!A2666</f>
        <v>P0222</v>
      </c>
      <c r="B2665" s="10" t="str">
        <f>Revenue!B2666</f>
        <v>Jan</v>
      </c>
      <c r="C2665" s="11" t="str">
        <f t="shared" si="117"/>
        <v>P0222|Jan</v>
      </c>
      <c r="D2665" s="12">
        <f>Revenue!J2666</f>
        <v>2651.3172</v>
      </c>
      <c r="E2665" s="13">
        <f>_xlfn.XLOOKUP($C2665,ExpensesTbl[Key],ExpensesTbl[Total Operating Expenses])</f>
        <v>898.69999999999982</v>
      </c>
      <c r="F2665" s="13">
        <f t="shared" si="118"/>
        <v>1752.6172000000001</v>
      </c>
      <c r="G2665" s="11" t="str">
        <f>_xlfn.XLOOKUP($A2665,PropertiesTbl[Property ID],PropertiesTbl[Property Name])</f>
        <v>Juniper Chalet</v>
      </c>
    </row>
    <row r="2666" spans="1:7" x14ac:dyDescent="0.25">
      <c r="A2666" s="10" t="str">
        <f>Revenue!A2667</f>
        <v>P0222</v>
      </c>
      <c r="B2666" s="10" t="str">
        <f>Revenue!B2667</f>
        <v>Feb</v>
      </c>
      <c r="C2666" s="11" t="str">
        <f t="shared" si="117"/>
        <v>P0222|Feb</v>
      </c>
      <c r="D2666" s="12">
        <f>Revenue!J2667</f>
        <v>2162.3679999999999</v>
      </c>
      <c r="E2666" s="13">
        <f>_xlfn.XLOOKUP($C2666,ExpensesTbl[Key],ExpensesTbl[Total Operating Expenses])</f>
        <v>767.87000000000057</v>
      </c>
      <c r="F2666" s="13">
        <f t="shared" si="118"/>
        <v>1394.4979999999994</v>
      </c>
      <c r="G2666" s="11" t="str">
        <f>_xlfn.XLOOKUP($A2666,PropertiesTbl[Property ID],PropertiesTbl[Property Name])</f>
        <v>Juniper Chalet</v>
      </c>
    </row>
    <row r="2667" spans="1:7" x14ac:dyDescent="0.25">
      <c r="A2667" s="10" t="str">
        <f>Revenue!A2668</f>
        <v>P0222</v>
      </c>
      <c r="B2667" s="10" t="str">
        <f>Revenue!B2668</f>
        <v>Mar</v>
      </c>
      <c r="C2667" s="11" t="str">
        <f t="shared" si="117"/>
        <v>P0222|Mar</v>
      </c>
      <c r="D2667" s="12">
        <f>Revenue!J2668</f>
        <v>1946.4460000000001</v>
      </c>
      <c r="E2667" s="13">
        <f>_xlfn.XLOOKUP($C2667,ExpensesTbl[Key],ExpensesTbl[Total Operating Expenses])</f>
        <v>781.61000000000047</v>
      </c>
      <c r="F2667" s="13">
        <f t="shared" si="118"/>
        <v>1164.8359999999998</v>
      </c>
      <c r="G2667" s="11" t="str">
        <f>_xlfn.XLOOKUP($A2667,PropertiesTbl[Property ID],PropertiesTbl[Property Name])</f>
        <v>Juniper Chalet</v>
      </c>
    </row>
    <row r="2668" spans="1:7" x14ac:dyDescent="0.25">
      <c r="A2668" s="10" t="str">
        <f>Revenue!A2669</f>
        <v>P0223</v>
      </c>
      <c r="B2668" s="10" t="str">
        <f>Revenue!B2669</f>
        <v>Apr</v>
      </c>
      <c r="C2668" s="11" t="str">
        <f t="shared" si="117"/>
        <v>P0223|Apr</v>
      </c>
      <c r="D2668" s="12">
        <f>Revenue!J2669</f>
        <v>1232.9460000000001</v>
      </c>
      <c r="E2668" s="13">
        <f>_xlfn.XLOOKUP($C2668,ExpensesTbl[Key],ExpensesTbl[Total Operating Expenses])</f>
        <v>833.33</v>
      </c>
      <c r="F2668" s="13">
        <f t="shared" si="118"/>
        <v>399.6160000000001</v>
      </c>
      <c r="G2668" s="11" t="str">
        <f>_xlfn.XLOOKUP($A2668,PropertiesTbl[Property ID],PropertiesTbl[Property Name])</f>
        <v>Snowline Perch</v>
      </c>
    </row>
    <row r="2669" spans="1:7" x14ac:dyDescent="0.25">
      <c r="A2669" s="10" t="str">
        <f>Revenue!A2670</f>
        <v>P0223</v>
      </c>
      <c r="B2669" s="10" t="str">
        <f>Revenue!B2670</f>
        <v>May</v>
      </c>
      <c r="C2669" s="11" t="str">
        <f t="shared" si="117"/>
        <v>P0223|May</v>
      </c>
      <c r="D2669" s="12">
        <f>Revenue!J2670</f>
        <v>1372.2088999999999</v>
      </c>
      <c r="E2669" s="13">
        <f>_xlfn.XLOOKUP($C2669,ExpensesTbl[Key],ExpensesTbl[Total Operating Expenses])</f>
        <v>963.48000000000036</v>
      </c>
      <c r="F2669" s="13">
        <f t="shared" si="118"/>
        <v>408.7288999999995</v>
      </c>
      <c r="G2669" s="11" t="str">
        <f>_xlfn.XLOOKUP($A2669,PropertiesTbl[Property ID],PropertiesTbl[Property Name])</f>
        <v>Snowline Perch</v>
      </c>
    </row>
    <row r="2670" spans="1:7" x14ac:dyDescent="0.25">
      <c r="A2670" s="10" t="str">
        <f>Revenue!A2671</f>
        <v>P0223</v>
      </c>
      <c r="B2670" s="10" t="str">
        <f>Revenue!B2671</f>
        <v>Jun</v>
      </c>
      <c r="C2670" s="11" t="str">
        <f t="shared" si="117"/>
        <v>P0223|Jun</v>
      </c>
      <c r="D2670" s="12">
        <f>Revenue!J2671</f>
        <v>1519.5616</v>
      </c>
      <c r="E2670" s="13">
        <f>_xlfn.XLOOKUP($C2670,ExpensesTbl[Key],ExpensesTbl[Total Operating Expenses])</f>
        <v>1077.3100000000004</v>
      </c>
      <c r="F2670" s="13">
        <f t="shared" si="118"/>
        <v>442.2515999999996</v>
      </c>
      <c r="G2670" s="11" t="str">
        <f>_xlfn.XLOOKUP($A2670,PropertiesTbl[Property ID],PropertiesTbl[Property Name])</f>
        <v>Snowline Perch</v>
      </c>
    </row>
    <row r="2671" spans="1:7" x14ac:dyDescent="0.25">
      <c r="A2671" s="10" t="str">
        <f>Revenue!A2672</f>
        <v>P0223</v>
      </c>
      <c r="B2671" s="10" t="str">
        <f>Revenue!B2672</f>
        <v>Jul</v>
      </c>
      <c r="C2671" s="11" t="str">
        <f t="shared" si="117"/>
        <v>P0223|Jul</v>
      </c>
      <c r="D2671" s="12">
        <f>Revenue!J2672</f>
        <v>2209.58</v>
      </c>
      <c r="E2671" s="13">
        <f>_xlfn.XLOOKUP($C2671,ExpensesTbl[Key],ExpensesTbl[Total Operating Expenses])</f>
        <v>2010.5300000000002</v>
      </c>
      <c r="F2671" s="13">
        <f t="shared" si="118"/>
        <v>199.04999999999973</v>
      </c>
      <c r="G2671" s="11" t="str">
        <f>_xlfn.XLOOKUP($A2671,PropertiesTbl[Property ID],PropertiesTbl[Property Name])</f>
        <v>Snowline Perch</v>
      </c>
    </row>
    <row r="2672" spans="1:7" x14ac:dyDescent="0.25">
      <c r="A2672" s="10" t="str">
        <f>Revenue!A2673</f>
        <v>P0223</v>
      </c>
      <c r="B2672" s="10" t="str">
        <f>Revenue!B2673</f>
        <v>Aug</v>
      </c>
      <c r="C2672" s="11" t="str">
        <f t="shared" si="117"/>
        <v>P0223|Aug</v>
      </c>
      <c r="D2672" s="12">
        <f>Revenue!J2673</f>
        <v>2304.931</v>
      </c>
      <c r="E2672" s="13">
        <f>_xlfn.XLOOKUP($C2672,ExpensesTbl[Key],ExpensesTbl[Total Operating Expenses])</f>
        <v>1919.9500000000003</v>
      </c>
      <c r="F2672" s="13">
        <f t="shared" si="118"/>
        <v>384.98099999999977</v>
      </c>
      <c r="G2672" s="11" t="str">
        <f>_xlfn.XLOOKUP($A2672,PropertiesTbl[Property ID],PropertiesTbl[Property Name])</f>
        <v>Snowline Perch</v>
      </c>
    </row>
    <row r="2673" spans="1:7" x14ac:dyDescent="0.25">
      <c r="A2673" s="10" t="str">
        <f>Revenue!A2674</f>
        <v>P0223</v>
      </c>
      <c r="B2673" s="10" t="str">
        <f>Revenue!B2674</f>
        <v>Sep</v>
      </c>
      <c r="C2673" s="11" t="str">
        <f t="shared" si="117"/>
        <v>P0223|Sep</v>
      </c>
      <c r="D2673" s="12">
        <f>Revenue!J2674</f>
        <v>1287.1884</v>
      </c>
      <c r="E2673" s="13">
        <f>_xlfn.XLOOKUP($C2673,ExpensesTbl[Key],ExpensesTbl[Total Operating Expenses])</f>
        <v>844.3299999999997</v>
      </c>
      <c r="F2673" s="13">
        <f t="shared" si="118"/>
        <v>442.8584000000003</v>
      </c>
      <c r="G2673" s="11" t="str">
        <f>_xlfn.XLOOKUP($A2673,PropertiesTbl[Property ID],PropertiesTbl[Property Name])</f>
        <v>Snowline Perch</v>
      </c>
    </row>
    <row r="2674" spans="1:7" x14ac:dyDescent="0.25">
      <c r="A2674" s="10" t="str">
        <f>Revenue!A2675</f>
        <v>P0223</v>
      </c>
      <c r="B2674" s="10" t="str">
        <f>Revenue!B2675</f>
        <v>Oct</v>
      </c>
      <c r="C2674" s="11" t="str">
        <f t="shared" si="117"/>
        <v>P0223|Oct</v>
      </c>
      <c r="D2674" s="12">
        <f>Revenue!J2675</f>
        <v>1169.3915999999999</v>
      </c>
      <c r="E2674" s="13">
        <f>_xlfn.XLOOKUP($C2674,ExpensesTbl[Key],ExpensesTbl[Total Operating Expenses])</f>
        <v>752.70000000000027</v>
      </c>
      <c r="F2674" s="13">
        <f t="shared" si="118"/>
        <v>416.69159999999965</v>
      </c>
      <c r="G2674" s="11" t="str">
        <f>_xlfn.XLOOKUP($A2674,PropertiesTbl[Property ID],PropertiesTbl[Property Name])</f>
        <v>Snowline Perch</v>
      </c>
    </row>
    <row r="2675" spans="1:7" x14ac:dyDescent="0.25">
      <c r="A2675" s="10" t="str">
        <f>Revenue!A2676</f>
        <v>P0223</v>
      </c>
      <c r="B2675" s="10" t="str">
        <f>Revenue!B2676</f>
        <v>Nov</v>
      </c>
      <c r="C2675" s="11" t="str">
        <f t="shared" si="117"/>
        <v>P0223|Nov</v>
      </c>
      <c r="D2675" s="12">
        <f>Revenue!J2676</f>
        <v>1400.1837</v>
      </c>
      <c r="E2675" s="13">
        <f>_xlfn.XLOOKUP($C2675,ExpensesTbl[Key],ExpensesTbl[Total Operating Expenses])</f>
        <v>799.24000000000012</v>
      </c>
      <c r="F2675" s="13">
        <f t="shared" si="118"/>
        <v>600.94369999999992</v>
      </c>
      <c r="G2675" s="11" t="str">
        <f>_xlfn.XLOOKUP($A2675,PropertiesTbl[Property ID],PropertiesTbl[Property Name])</f>
        <v>Snowline Perch</v>
      </c>
    </row>
    <row r="2676" spans="1:7" x14ac:dyDescent="0.25">
      <c r="A2676" s="10" t="str">
        <f>Revenue!A2677</f>
        <v>P0223</v>
      </c>
      <c r="B2676" s="10" t="str">
        <f>Revenue!B2677</f>
        <v>Dec</v>
      </c>
      <c r="C2676" s="11" t="str">
        <f t="shared" si="117"/>
        <v>P0223|Dec</v>
      </c>
      <c r="D2676" s="12">
        <f>Revenue!J2677</f>
        <v>5217.7124999999996</v>
      </c>
      <c r="E2676" s="13">
        <f>_xlfn.XLOOKUP($C2676,ExpensesTbl[Key],ExpensesTbl[Total Operating Expenses])</f>
        <v>1187.7400000000005</v>
      </c>
      <c r="F2676" s="13">
        <f t="shared" si="118"/>
        <v>4029.9724999999989</v>
      </c>
      <c r="G2676" s="11" t="str">
        <f>_xlfn.XLOOKUP($A2676,PropertiesTbl[Property ID],PropertiesTbl[Property Name])</f>
        <v>Snowline Perch</v>
      </c>
    </row>
    <row r="2677" spans="1:7" x14ac:dyDescent="0.25">
      <c r="A2677" s="10" t="str">
        <f>Revenue!A2678</f>
        <v>P0223</v>
      </c>
      <c r="B2677" s="10" t="str">
        <f>Revenue!B2678</f>
        <v>Jan</v>
      </c>
      <c r="C2677" s="11" t="str">
        <f t="shared" si="117"/>
        <v>P0223|Jan</v>
      </c>
      <c r="D2677" s="12">
        <f>Revenue!J2678</f>
        <v>4045.4974000000002</v>
      </c>
      <c r="E2677" s="13">
        <f>_xlfn.XLOOKUP($C2677,ExpensesTbl[Key],ExpensesTbl[Total Operating Expenses])</f>
        <v>1064.3400000000001</v>
      </c>
      <c r="F2677" s="13">
        <f t="shared" si="118"/>
        <v>2981.1574000000001</v>
      </c>
      <c r="G2677" s="11" t="str">
        <f>_xlfn.XLOOKUP($A2677,PropertiesTbl[Property ID],PropertiesTbl[Property Name])</f>
        <v>Snowline Perch</v>
      </c>
    </row>
    <row r="2678" spans="1:7" x14ac:dyDescent="0.25">
      <c r="A2678" s="10" t="str">
        <f>Revenue!A2679</f>
        <v>P0223</v>
      </c>
      <c r="B2678" s="10" t="str">
        <f>Revenue!B2679</f>
        <v>Feb</v>
      </c>
      <c r="C2678" s="11" t="str">
        <f t="shared" si="117"/>
        <v>P0223|Feb</v>
      </c>
      <c r="D2678" s="12">
        <f>Revenue!J2679</f>
        <v>3840.0708000000004</v>
      </c>
      <c r="E2678" s="13">
        <f>_xlfn.XLOOKUP($C2678,ExpensesTbl[Key],ExpensesTbl[Total Operating Expenses])</f>
        <v>1069.5700000000002</v>
      </c>
      <c r="F2678" s="13">
        <f t="shared" si="118"/>
        <v>2770.5008000000003</v>
      </c>
      <c r="G2678" s="11" t="str">
        <f>_xlfn.XLOOKUP($A2678,PropertiesTbl[Property ID],PropertiesTbl[Property Name])</f>
        <v>Snowline Perch</v>
      </c>
    </row>
    <row r="2679" spans="1:7" x14ac:dyDescent="0.25">
      <c r="A2679" s="10" t="str">
        <f>Revenue!A2680</f>
        <v>P0223</v>
      </c>
      <c r="B2679" s="10" t="str">
        <f>Revenue!B2680</f>
        <v>Mar</v>
      </c>
      <c r="C2679" s="11" t="str">
        <f t="shared" si="117"/>
        <v>P0223|Mar</v>
      </c>
      <c r="D2679" s="12">
        <f>Revenue!J2680</f>
        <v>3044.6328000000003</v>
      </c>
      <c r="E2679" s="13">
        <f>_xlfn.XLOOKUP($C2679,ExpensesTbl[Key],ExpensesTbl[Total Operating Expenses])</f>
        <v>962.75000000000068</v>
      </c>
      <c r="F2679" s="13">
        <f t="shared" si="118"/>
        <v>2081.8827999999994</v>
      </c>
      <c r="G2679" s="11" t="str">
        <f>_xlfn.XLOOKUP($A2679,PropertiesTbl[Property ID],PropertiesTbl[Property Name])</f>
        <v>Snowline Perch</v>
      </c>
    </row>
    <row r="2680" spans="1:7" x14ac:dyDescent="0.25">
      <c r="A2680" s="10" t="str">
        <f>Revenue!A2681</f>
        <v>P0224</v>
      </c>
      <c r="B2680" s="10" t="str">
        <f>Revenue!B2681</f>
        <v>Apr</v>
      </c>
      <c r="C2680" s="11" t="str">
        <f t="shared" si="117"/>
        <v>P0224|Apr</v>
      </c>
      <c r="D2680" s="12">
        <f>Revenue!J2681</f>
        <v>580.37650000000008</v>
      </c>
      <c r="E2680" s="13">
        <f>_xlfn.XLOOKUP($C2680,ExpensesTbl[Key],ExpensesTbl[Total Operating Expenses])</f>
        <v>410.29999999999978</v>
      </c>
      <c r="F2680" s="13">
        <f t="shared" si="118"/>
        <v>170.07650000000029</v>
      </c>
      <c r="G2680" s="11" t="str">
        <f>_xlfn.XLOOKUP($A2680,PropertiesTbl[Property ID],PropertiesTbl[Property Name])</f>
        <v>Ridge Cottage</v>
      </c>
    </row>
    <row r="2681" spans="1:7" x14ac:dyDescent="0.25">
      <c r="A2681" s="10" t="str">
        <f>Revenue!A2682</f>
        <v>P0224</v>
      </c>
      <c r="B2681" s="10" t="str">
        <f>Revenue!B2682</f>
        <v>May</v>
      </c>
      <c r="C2681" s="11" t="str">
        <f t="shared" si="117"/>
        <v>P0224|May</v>
      </c>
      <c r="D2681" s="12">
        <f>Revenue!J2682</f>
        <v>741.44500000000005</v>
      </c>
      <c r="E2681" s="13">
        <f>_xlfn.XLOOKUP($C2681,ExpensesTbl[Key],ExpensesTbl[Total Operating Expenses])</f>
        <v>510.44999999999959</v>
      </c>
      <c r="F2681" s="13">
        <f t="shared" si="118"/>
        <v>230.99500000000046</v>
      </c>
      <c r="G2681" s="11" t="str">
        <f>_xlfn.XLOOKUP($A2681,PropertiesTbl[Property ID],PropertiesTbl[Property Name])</f>
        <v>Ridge Cottage</v>
      </c>
    </row>
    <row r="2682" spans="1:7" x14ac:dyDescent="0.25">
      <c r="A2682" s="10" t="str">
        <f>Revenue!A2683</f>
        <v>P0224</v>
      </c>
      <c r="B2682" s="10" t="str">
        <f>Revenue!B2683</f>
        <v>Jun</v>
      </c>
      <c r="C2682" s="11" t="str">
        <f t="shared" si="117"/>
        <v>P0224|Jun</v>
      </c>
      <c r="D2682" s="12">
        <f>Revenue!J2683</f>
        <v>908.92520000000002</v>
      </c>
      <c r="E2682" s="13">
        <f>_xlfn.XLOOKUP($C2682,ExpensesTbl[Key],ExpensesTbl[Total Operating Expenses])</f>
        <v>543.58000000000027</v>
      </c>
      <c r="F2682" s="13">
        <f t="shared" si="118"/>
        <v>365.34519999999975</v>
      </c>
      <c r="G2682" s="11" t="str">
        <f>_xlfn.XLOOKUP($A2682,PropertiesTbl[Property ID],PropertiesTbl[Property Name])</f>
        <v>Ridge Cottage</v>
      </c>
    </row>
    <row r="2683" spans="1:7" x14ac:dyDescent="0.25">
      <c r="A2683" s="10" t="str">
        <f>Revenue!A2684</f>
        <v>P0224</v>
      </c>
      <c r="B2683" s="10" t="str">
        <f>Revenue!B2684</f>
        <v>Jul</v>
      </c>
      <c r="C2683" s="11" t="str">
        <f t="shared" si="117"/>
        <v>P0224|Jul</v>
      </c>
      <c r="D2683" s="12">
        <f>Revenue!J2684</f>
        <v>1080.8480000000002</v>
      </c>
      <c r="E2683" s="13">
        <f>_xlfn.XLOOKUP($C2683,ExpensesTbl[Key],ExpensesTbl[Total Operating Expenses])</f>
        <v>848.09000000000015</v>
      </c>
      <c r="F2683" s="13">
        <f t="shared" si="118"/>
        <v>232.75800000000004</v>
      </c>
      <c r="G2683" s="11" t="str">
        <f>_xlfn.XLOOKUP($A2683,PropertiesTbl[Property ID],PropertiesTbl[Property Name])</f>
        <v>Ridge Cottage</v>
      </c>
    </row>
    <row r="2684" spans="1:7" x14ac:dyDescent="0.25">
      <c r="A2684" s="10" t="str">
        <f>Revenue!A2685</f>
        <v>P0224</v>
      </c>
      <c r="B2684" s="10" t="str">
        <f>Revenue!B2685</f>
        <v>Aug</v>
      </c>
      <c r="C2684" s="11" t="str">
        <f t="shared" si="117"/>
        <v>P0224|Aug</v>
      </c>
      <c r="D2684" s="12">
        <f>Revenue!J2685</f>
        <v>1038.1680000000001</v>
      </c>
      <c r="E2684" s="13">
        <f>_xlfn.XLOOKUP($C2684,ExpensesTbl[Key],ExpensesTbl[Total Operating Expenses])</f>
        <v>790.8399999999998</v>
      </c>
      <c r="F2684" s="13">
        <f t="shared" si="118"/>
        <v>247.32800000000032</v>
      </c>
      <c r="G2684" s="11" t="str">
        <f>_xlfn.XLOOKUP($A2684,PropertiesTbl[Property ID],PropertiesTbl[Property Name])</f>
        <v>Ridge Cottage</v>
      </c>
    </row>
    <row r="2685" spans="1:7" x14ac:dyDescent="0.25">
      <c r="A2685" s="10" t="str">
        <f>Revenue!A2686</f>
        <v>P0224</v>
      </c>
      <c r="B2685" s="10" t="str">
        <f>Revenue!B2686</f>
        <v>Sep</v>
      </c>
      <c r="C2685" s="11" t="str">
        <f t="shared" si="117"/>
        <v>P0224|Sep</v>
      </c>
      <c r="D2685" s="12">
        <f>Revenue!J2686</f>
        <v>772.64019999999994</v>
      </c>
      <c r="E2685" s="13">
        <f>_xlfn.XLOOKUP($C2685,ExpensesTbl[Key],ExpensesTbl[Total Operating Expenses])</f>
        <v>471.16999999999962</v>
      </c>
      <c r="F2685" s="13">
        <f t="shared" si="118"/>
        <v>301.47020000000032</v>
      </c>
      <c r="G2685" s="11" t="str">
        <f>_xlfn.XLOOKUP($A2685,PropertiesTbl[Property ID],PropertiesTbl[Property Name])</f>
        <v>Ridge Cottage</v>
      </c>
    </row>
    <row r="2686" spans="1:7" x14ac:dyDescent="0.25">
      <c r="A2686" s="10" t="str">
        <f>Revenue!A2687</f>
        <v>P0224</v>
      </c>
      <c r="B2686" s="10" t="str">
        <f>Revenue!B2687</f>
        <v>Oct</v>
      </c>
      <c r="C2686" s="11" t="str">
        <f t="shared" si="117"/>
        <v>P0224|Oct</v>
      </c>
      <c r="D2686" s="12">
        <f>Revenue!J2687</f>
        <v>767.86779999999999</v>
      </c>
      <c r="E2686" s="13">
        <f>_xlfn.XLOOKUP($C2686,ExpensesTbl[Key],ExpensesTbl[Total Operating Expenses])</f>
        <v>453.01999999999958</v>
      </c>
      <c r="F2686" s="13">
        <f t="shared" si="118"/>
        <v>314.8478000000004</v>
      </c>
      <c r="G2686" s="11" t="str">
        <f>_xlfn.XLOOKUP($A2686,PropertiesTbl[Property ID],PropertiesTbl[Property Name])</f>
        <v>Ridge Cottage</v>
      </c>
    </row>
    <row r="2687" spans="1:7" x14ac:dyDescent="0.25">
      <c r="A2687" s="10" t="str">
        <f>Revenue!A2688</f>
        <v>P0224</v>
      </c>
      <c r="B2687" s="10" t="str">
        <f>Revenue!B2688</f>
        <v>Nov</v>
      </c>
      <c r="C2687" s="11" t="str">
        <f t="shared" si="117"/>
        <v>P0224|Nov</v>
      </c>
      <c r="D2687" s="12">
        <f>Revenue!J2688</f>
        <v>661.61400000000003</v>
      </c>
      <c r="E2687" s="13">
        <f>_xlfn.XLOOKUP($C2687,ExpensesTbl[Key],ExpensesTbl[Total Operating Expenses])</f>
        <v>459.63999999999947</v>
      </c>
      <c r="F2687" s="13">
        <f t="shared" si="118"/>
        <v>201.97400000000056</v>
      </c>
      <c r="G2687" s="11" t="str">
        <f>_xlfn.XLOOKUP($A2687,PropertiesTbl[Property ID],PropertiesTbl[Property Name])</f>
        <v>Ridge Cottage</v>
      </c>
    </row>
    <row r="2688" spans="1:7" x14ac:dyDescent="0.25">
      <c r="A2688" s="10" t="str">
        <f>Revenue!A2689</f>
        <v>P0224</v>
      </c>
      <c r="B2688" s="10" t="str">
        <f>Revenue!B2689</f>
        <v>Dec</v>
      </c>
      <c r="C2688" s="11" t="str">
        <f t="shared" si="117"/>
        <v>P0224|Dec</v>
      </c>
      <c r="D2688" s="12">
        <f>Revenue!J2689</f>
        <v>2714.7882</v>
      </c>
      <c r="E2688" s="13">
        <f>_xlfn.XLOOKUP($C2688,ExpensesTbl[Key],ExpensesTbl[Total Operating Expenses])</f>
        <v>691.78999999999974</v>
      </c>
      <c r="F2688" s="13">
        <f t="shared" si="118"/>
        <v>2022.9982000000002</v>
      </c>
      <c r="G2688" s="11" t="str">
        <f>_xlfn.XLOOKUP($A2688,PropertiesTbl[Property ID],PropertiesTbl[Property Name])</f>
        <v>Ridge Cottage</v>
      </c>
    </row>
    <row r="2689" spans="1:7" x14ac:dyDescent="0.25">
      <c r="A2689" s="10" t="str">
        <f>Revenue!A2690</f>
        <v>P0224</v>
      </c>
      <c r="B2689" s="10" t="str">
        <f>Revenue!B2690</f>
        <v>Jan</v>
      </c>
      <c r="C2689" s="11" t="str">
        <f t="shared" si="117"/>
        <v>P0224|Jan</v>
      </c>
      <c r="D2689" s="12">
        <f>Revenue!J2690</f>
        <v>2143.8577</v>
      </c>
      <c r="E2689" s="13">
        <f>_xlfn.XLOOKUP($C2689,ExpensesTbl[Key],ExpensesTbl[Total Operating Expenses])</f>
        <v>623.17000000000007</v>
      </c>
      <c r="F2689" s="13">
        <f t="shared" si="118"/>
        <v>1520.6876999999999</v>
      </c>
      <c r="G2689" s="11" t="str">
        <f>_xlfn.XLOOKUP($A2689,PropertiesTbl[Property ID],PropertiesTbl[Property Name])</f>
        <v>Ridge Cottage</v>
      </c>
    </row>
    <row r="2690" spans="1:7" x14ac:dyDescent="0.25">
      <c r="A2690" s="10" t="str">
        <f>Revenue!A2691</f>
        <v>P0224</v>
      </c>
      <c r="B2690" s="10" t="str">
        <f>Revenue!B2691</f>
        <v>Feb</v>
      </c>
      <c r="C2690" s="11" t="str">
        <f t="shared" si="117"/>
        <v>P0224|Feb</v>
      </c>
      <c r="D2690" s="12">
        <f>Revenue!J2691</f>
        <v>1817.9280000000001</v>
      </c>
      <c r="E2690" s="13">
        <f>_xlfn.XLOOKUP($C2690,ExpensesTbl[Key],ExpensesTbl[Total Operating Expenses])</f>
        <v>636.20999999999992</v>
      </c>
      <c r="F2690" s="13">
        <f t="shared" si="118"/>
        <v>1181.7180000000003</v>
      </c>
      <c r="G2690" s="11" t="str">
        <f>_xlfn.XLOOKUP($A2690,PropertiesTbl[Property ID],PropertiesTbl[Property Name])</f>
        <v>Ridge Cottage</v>
      </c>
    </row>
    <row r="2691" spans="1:7" x14ac:dyDescent="0.25">
      <c r="A2691" s="10" t="str">
        <f>Revenue!A2692</f>
        <v>P0224</v>
      </c>
      <c r="B2691" s="10" t="str">
        <f>Revenue!B2692</f>
        <v>Mar</v>
      </c>
      <c r="C2691" s="11" t="str">
        <f t="shared" si="117"/>
        <v>P0224|Mar</v>
      </c>
      <c r="D2691" s="12">
        <f>Revenue!J2692</f>
        <v>1504.5809999999999</v>
      </c>
      <c r="E2691" s="13">
        <f>_xlfn.XLOOKUP($C2691,ExpensesTbl[Key],ExpensesTbl[Total Operating Expenses])</f>
        <v>548.84999999999957</v>
      </c>
      <c r="F2691" s="13">
        <f t="shared" si="118"/>
        <v>955.73100000000034</v>
      </c>
      <c r="G2691" s="11" t="str">
        <f>_xlfn.XLOOKUP($A2691,PropertiesTbl[Property ID],PropertiesTbl[Property Name])</f>
        <v>Ridge Cottage</v>
      </c>
    </row>
    <row r="2692" spans="1:7" x14ac:dyDescent="0.25">
      <c r="A2692" s="10" t="str">
        <f>Revenue!A2693</f>
        <v>P0225</v>
      </c>
      <c r="B2692" s="10" t="str">
        <f>Revenue!B2693</f>
        <v>Apr</v>
      </c>
      <c r="C2692" s="11" t="str">
        <f t="shared" si="117"/>
        <v>P0225|Apr</v>
      </c>
      <c r="D2692" s="12">
        <f>Revenue!J2693</f>
        <v>1675.7404999999999</v>
      </c>
      <c r="E2692" s="13">
        <f>_xlfn.XLOOKUP($C2692,ExpensesTbl[Key],ExpensesTbl[Total Operating Expenses])</f>
        <v>911.61999999999978</v>
      </c>
      <c r="F2692" s="13">
        <f t="shared" si="118"/>
        <v>764.12050000000011</v>
      </c>
      <c r="G2692" s="11" t="str">
        <f>_xlfn.XLOOKUP($A2692,PropertiesTbl[Property ID],PropertiesTbl[Property Name])</f>
        <v>Highland Hideaway</v>
      </c>
    </row>
    <row r="2693" spans="1:7" x14ac:dyDescent="0.25">
      <c r="A2693" s="10" t="str">
        <f>Revenue!A2694</f>
        <v>P0225</v>
      </c>
      <c r="B2693" s="10" t="str">
        <f>Revenue!B2694</f>
        <v>May</v>
      </c>
      <c r="C2693" s="11" t="str">
        <f t="shared" ref="C2693:C2756" si="119">A2693&amp;"|"&amp;B2693</f>
        <v>P0225|May</v>
      </c>
      <c r="D2693" s="12">
        <f>Revenue!J2694</f>
        <v>2245.8871000000004</v>
      </c>
      <c r="E2693" s="13">
        <f>_xlfn.XLOOKUP($C2693,ExpensesTbl[Key],ExpensesTbl[Total Operating Expenses])</f>
        <v>1462.0299999999997</v>
      </c>
      <c r="F2693" s="13">
        <f t="shared" ref="F2693:F2756" si="120">D2693-E2693</f>
        <v>783.85710000000063</v>
      </c>
      <c r="G2693" s="11" t="str">
        <f>_xlfn.XLOOKUP($A2693,PropertiesTbl[Property ID],PropertiesTbl[Property Name])</f>
        <v>Highland Hideaway</v>
      </c>
    </row>
    <row r="2694" spans="1:7" x14ac:dyDescent="0.25">
      <c r="A2694" s="10" t="str">
        <f>Revenue!A2695</f>
        <v>P0225</v>
      </c>
      <c r="B2694" s="10" t="str">
        <f>Revenue!B2695</f>
        <v>Jun</v>
      </c>
      <c r="C2694" s="11" t="str">
        <f t="shared" si="119"/>
        <v>P0225|Jun</v>
      </c>
      <c r="D2694" s="12">
        <f>Revenue!J2695</f>
        <v>2417.0048000000002</v>
      </c>
      <c r="E2694" s="13">
        <f>_xlfn.XLOOKUP($C2694,ExpensesTbl[Key],ExpensesTbl[Total Operating Expenses])</f>
        <v>1658.49</v>
      </c>
      <c r="F2694" s="13">
        <f t="shared" si="120"/>
        <v>758.51480000000015</v>
      </c>
      <c r="G2694" s="11" t="str">
        <f>_xlfn.XLOOKUP($A2694,PropertiesTbl[Property ID],PropertiesTbl[Property Name])</f>
        <v>Highland Hideaway</v>
      </c>
    </row>
    <row r="2695" spans="1:7" x14ac:dyDescent="0.25">
      <c r="A2695" s="10" t="str">
        <f>Revenue!A2696</f>
        <v>P0225</v>
      </c>
      <c r="B2695" s="10" t="str">
        <f>Revenue!B2696</f>
        <v>Jul</v>
      </c>
      <c r="C2695" s="11" t="str">
        <f t="shared" si="119"/>
        <v>P0225|Jul</v>
      </c>
      <c r="D2695" s="12">
        <f>Revenue!J2696</f>
        <v>4378.6152000000002</v>
      </c>
      <c r="E2695" s="13">
        <f>_xlfn.XLOOKUP($C2695,ExpensesTbl[Key],ExpensesTbl[Total Operating Expenses])</f>
        <v>3245.1</v>
      </c>
      <c r="F2695" s="13">
        <f t="shared" si="120"/>
        <v>1133.5152000000003</v>
      </c>
      <c r="G2695" s="11" t="str">
        <f>_xlfn.XLOOKUP($A2695,PropertiesTbl[Property ID],PropertiesTbl[Property Name])</f>
        <v>Highland Hideaway</v>
      </c>
    </row>
    <row r="2696" spans="1:7" x14ac:dyDescent="0.25">
      <c r="A2696" s="10" t="str">
        <f>Revenue!A2697</f>
        <v>P0225</v>
      </c>
      <c r="B2696" s="10" t="str">
        <f>Revenue!B2697</f>
        <v>Aug</v>
      </c>
      <c r="C2696" s="11" t="str">
        <f t="shared" si="119"/>
        <v>P0225|Aug</v>
      </c>
      <c r="D2696" s="12">
        <f>Revenue!J2697</f>
        <v>3267.0340000000001</v>
      </c>
      <c r="E2696" s="13">
        <f>_xlfn.XLOOKUP($C2696,ExpensesTbl[Key],ExpensesTbl[Total Operating Expenses])</f>
        <v>3023.96</v>
      </c>
      <c r="F2696" s="13">
        <f t="shared" si="120"/>
        <v>243.07400000000007</v>
      </c>
      <c r="G2696" s="11" t="str">
        <f>_xlfn.XLOOKUP($A2696,PropertiesTbl[Property ID],PropertiesTbl[Property Name])</f>
        <v>Highland Hideaway</v>
      </c>
    </row>
    <row r="2697" spans="1:7" x14ac:dyDescent="0.25">
      <c r="A2697" s="10" t="str">
        <f>Revenue!A2698</f>
        <v>P0225</v>
      </c>
      <c r="B2697" s="10" t="str">
        <f>Revenue!B2698</f>
        <v>Sep</v>
      </c>
      <c r="C2697" s="11" t="str">
        <f t="shared" si="119"/>
        <v>P0225|Sep</v>
      </c>
      <c r="D2697" s="12">
        <f>Revenue!J2698</f>
        <v>2204.6136000000001</v>
      </c>
      <c r="E2697" s="13">
        <f>_xlfn.XLOOKUP($C2697,ExpensesTbl[Key],ExpensesTbl[Total Operating Expenses])</f>
        <v>1246.55</v>
      </c>
      <c r="F2697" s="13">
        <f t="shared" si="120"/>
        <v>958.06360000000018</v>
      </c>
      <c r="G2697" s="11" t="str">
        <f>_xlfn.XLOOKUP($A2697,PropertiesTbl[Property ID],PropertiesTbl[Property Name])</f>
        <v>Highland Hideaway</v>
      </c>
    </row>
    <row r="2698" spans="1:7" x14ac:dyDescent="0.25">
      <c r="A2698" s="10" t="str">
        <f>Revenue!A2699</f>
        <v>P0225</v>
      </c>
      <c r="B2698" s="10" t="str">
        <f>Revenue!B2699</f>
        <v>Oct</v>
      </c>
      <c r="C2698" s="11" t="str">
        <f t="shared" si="119"/>
        <v>P0225|Oct</v>
      </c>
      <c r="D2698" s="12">
        <f>Revenue!J2699</f>
        <v>1919.2589999999998</v>
      </c>
      <c r="E2698" s="13">
        <f>_xlfn.XLOOKUP($C2698,ExpensesTbl[Key],ExpensesTbl[Total Operating Expenses])</f>
        <v>1135.57</v>
      </c>
      <c r="F2698" s="13">
        <f t="shared" si="120"/>
        <v>783.68899999999985</v>
      </c>
      <c r="G2698" s="11" t="str">
        <f>_xlfn.XLOOKUP($A2698,PropertiesTbl[Property ID],PropertiesTbl[Property Name])</f>
        <v>Highland Hideaway</v>
      </c>
    </row>
    <row r="2699" spans="1:7" x14ac:dyDescent="0.25">
      <c r="A2699" s="10" t="str">
        <f>Revenue!A2700</f>
        <v>P0225</v>
      </c>
      <c r="B2699" s="10" t="str">
        <f>Revenue!B2700</f>
        <v>Nov</v>
      </c>
      <c r="C2699" s="11" t="str">
        <f t="shared" si="119"/>
        <v>P0225|Nov</v>
      </c>
      <c r="D2699" s="12">
        <f>Revenue!J2700</f>
        <v>2212.9944</v>
      </c>
      <c r="E2699" s="13">
        <f>_xlfn.XLOOKUP($C2699,ExpensesTbl[Key],ExpensesTbl[Total Operating Expenses])</f>
        <v>1025.7400000000005</v>
      </c>
      <c r="F2699" s="13">
        <f t="shared" si="120"/>
        <v>1187.2543999999996</v>
      </c>
      <c r="G2699" s="11" t="str">
        <f>_xlfn.XLOOKUP($A2699,PropertiesTbl[Property ID],PropertiesTbl[Property Name])</f>
        <v>Highland Hideaway</v>
      </c>
    </row>
    <row r="2700" spans="1:7" x14ac:dyDescent="0.25">
      <c r="A2700" s="10" t="str">
        <f>Revenue!A2701</f>
        <v>P0225</v>
      </c>
      <c r="B2700" s="10" t="str">
        <f>Revenue!B2701</f>
        <v>Dec</v>
      </c>
      <c r="C2700" s="11" t="str">
        <f t="shared" si="119"/>
        <v>P0225|Dec</v>
      </c>
      <c r="D2700" s="12">
        <f>Revenue!J2701</f>
        <v>7952.8675999999996</v>
      </c>
      <c r="E2700" s="13">
        <f>_xlfn.XLOOKUP($C2700,ExpensesTbl[Key],ExpensesTbl[Total Operating Expenses])</f>
        <v>1709.2900000000011</v>
      </c>
      <c r="F2700" s="13">
        <f t="shared" si="120"/>
        <v>6243.5775999999987</v>
      </c>
      <c r="G2700" s="11" t="str">
        <f>_xlfn.XLOOKUP($A2700,PropertiesTbl[Property ID],PropertiesTbl[Property Name])</f>
        <v>Highland Hideaway</v>
      </c>
    </row>
    <row r="2701" spans="1:7" x14ac:dyDescent="0.25">
      <c r="A2701" s="10" t="str">
        <f>Revenue!A2702</f>
        <v>P0225</v>
      </c>
      <c r="B2701" s="10" t="str">
        <f>Revenue!B2702</f>
        <v>Jan</v>
      </c>
      <c r="C2701" s="11" t="str">
        <f t="shared" si="119"/>
        <v>P0225|Jan</v>
      </c>
      <c r="D2701" s="12">
        <f>Revenue!J2702</f>
        <v>6758.1779999999999</v>
      </c>
      <c r="E2701" s="13">
        <f>_xlfn.XLOOKUP($C2701,ExpensesTbl[Key],ExpensesTbl[Total Operating Expenses])</f>
        <v>1797.1700000000012</v>
      </c>
      <c r="F2701" s="13">
        <f t="shared" si="120"/>
        <v>4961.0079999999989</v>
      </c>
      <c r="G2701" s="11" t="str">
        <f>_xlfn.XLOOKUP($A2701,PropertiesTbl[Property ID],PropertiesTbl[Property Name])</f>
        <v>Highland Hideaway</v>
      </c>
    </row>
    <row r="2702" spans="1:7" x14ac:dyDescent="0.25">
      <c r="A2702" s="10" t="str">
        <f>Revenue!A2703</f>
        <v>P0225</v>
      </c>
      <c r="B2702" s="10" t="str">
        <f>Revenue!B2703</f>
        <v>Feb</v>
      </c>
      <c r="C2702" s="11" t="str">
        <f t="shared" si="119"/>
        <v>P0225|Feb</v>
      </c>
      <c r="D2702" s="12">
        <f>Revenue!J2703</f>
        <v>5341.8143000000009</v>
      </c>
      <c r="E2702" s="13">
        <f>_xlfn.XLOOKUP($C2702,ExpensesTbl[Key],ExpensesTbl[Total Operating Expenses])</f>
        <v>1430.1700000000008</v>
      </c>
      <c r="F2702" s="13">
        <f t="shared" si="120"/>
        <v>3911.6442999999999</v>
      </c>
      <c r="G2702" s="11" t="str">
        <f>_xlfn.XLOOKUP($A2702,PropertiesTbl[Property ID],PropertiesTbl[Property Name])</f>
        <v>Highland Hideaway</v>
      </c>
    </row>
    <row r="2703" spans="1:7" x14ac:dyDescent="0.25">
      <c r="A2703" s="10" t="str">
        <f>Revenue!A2704</f>
        <v>P0225</v>
      </c>
      <c r="B2703" s="10" t="str">
        <f>Revenue!B2704</f>
        <v>Mar</v>
      </c>
      <c r="C2703" s="11" t="str">
        <f t="shared" si="119"/>
        <v>P0225|Mar</v>
      </c>
      <c r="D2703" s="12">
        <f>Revenue!J2704</f>
        <v>4890.7933999999996</v>
      </c>
      <c r="E2703" s="13">
        <f>_xlfn.XLOOKUP($C2703,ExpensesTbl[Key],ExpensesTbl[Total Operating Expenses])</f>
        <v>1408.0699999999995</v>
      </c>
      <c r="F2703" s="13">
        <f t="shared" si="120"/>
        <v>3482.7233999999999</v>
      </c>
      <c r="G2703" s="11" t="str">
        <f>_xlfn.XLOOKUP($A2703,PropertiesTbl[Property ID],PropertiesTbl[Property Name])</f>
        <v>Highland Hideaway</v>
      </c>
    </row>
    <row r="2704" spans="1:7" x14ac:dyDescent="0.25">
      <c r="A2704" s="10" t="str">
        <f>Revenue!A2705</f>
        <v>P0226</v>
      </c>
      <c r="B2704" s="10" t="str">
        <f>Revenue!B2705</f>
        <v>Apr</v>
      </c>
      <c r="C2704" s="11" t="str">
        <f t="shared" si="119"/>
        <v>P0226|Apr</v>
      </c>
      <c r="D2704" s="12">
        <f>Revenue!J2705</f>
        <v>1400.3874000000001</v>
      </c>
      <c r="E2704" s="13">
        <f>_xlfn.XLOOKUP($C2704,ExpensesTbl[Key],ExpensesTbl[Total Operating Expenses])</f>
        <v>638.2399999999999</v>
      </c>
      <c r="F2704" s="13">
        <f t="shared" si="120"/>
        <v>762.14740000000018</v>
      </c>
      <c r="G2704" s="11" t="str">
        <f>_xlfn.XLOOKUP($A2704,PropertiesTbl[Property ID],PropertiesTbl[Property Name])</f>
        <v>Cedar Landing</v>
      </c>
    </row>
    <row r="2705" spans="1:7" x14ac:dyDescent="0.25">
      <c r="A2705" s="10" t="str">
        <f>Revenue!A2706</f>
        <v>P0226</v>
      </c>
      <c r="B2705" s="10" t="str">
        <f>Revenue!B2706</f>
        <v>May</v>
      </c>
      <c r="C2705" s="11" t="str">
        <f t="shared" si="119"/>
        <v>P0226|May</v>
      </c>
      <c r="D2705" s="12">
        <f>Revenue!J2706</f>
        <v>1687.2552000000001</v>
      </c>
      <c r="E2705" s="13">
        <f>_xlfn.XLOOKUP($C2705,ExpensesTbl[Key],ExpensesTbl[Total Operating Expenses])</f>
        <v>969.42</v>
      </c>
      <c r="F2705" s="13">
        <f t="shared" si="120"/>
        <v>717.8352000000001</v>
      </c>
      <c r="G2705" s="11" t="str">
        <f>_xlfn.XLOOKUP($A2705,PropertiesTbl[Property ID],PropertiesTbl[Property Name])</f>
        <v>Cedar Landing</v>
      </c>
    </row>
    <row r="2706" spans="1:7" x14ac:dyDescent="0.25">
      <c r="A2706" s="10" t="str">
        <f>Revenue!A2707</f>
        <v>P0226</v>
      </c>
      <c r="B2706" s="10" t="str">
        <f>Revenue!B2707</f>
        <v>Jun</v>
      </c>
      <c r="C2706" s="11" t="str">
        <f t="shared" si="119"/>
        <v>P0226|Jun</v>
      </c>
      <c r="D2706" s="12">
        <f>Revenue!J2707</f>
        <v>1530.4838</v>
      </c>
      <c r="E2706" s="13">
        <f>_xlfn.XLOOKUP($C2706,ExpensesTbl[Key],ExpensesTbl[Total Operating Expenses])</f>
        <v>1074.2100000000005</v>
      </c>
      <c r="F2706" s="13">
        <f t="shared" si="120"/>
        <v>456.27379999999948</v>
      </c>
      <c r="G2706" s="11" t="str">
        <f>_xlfn.XLOOKUP($A2706,PropertiesTbl[Property ID],PropertiesTbl[Property Name])</f>
        <v>Cedar Landing</v>
      </c>
    </row>
    <row r="2707" spans="1:7" x14ac:dyDescent="0.25">
      <c r="A2707" s="10" t="str">
        <f>Revenue!A2708</f>
        <v>P0226</v>
      </c>
      <c r="B2707" s="10" t="str">
        <f>Revenue!B2708</f>
        <v>Jul</v>
      </c>
      <c r="C2707" s="11" t="str">
        <f t="shared" si="119"/>
        <v>P0226|Jul</v>
      </c>
      <c r="D2707" s="12">
        <f>Revenue!J2708</f>
        <v>2430.9339999999997</v>
      </c>
      <c r="E2707" s="13">
        <f>_xlfn.XLOOKUP($C2707,ExpensesTbl[Key],ExpensesTbl[Total Operating Expenses])</f>
        <v>2027.17</v>
      </c>
      <c r="F2707" s="13">
        <f t="shared" si="120"/>
        <v>403.76399999999967</v>
      </c>
      <c r="G2707" s="11" t="str">
        <f>_xlfn.XLOOKUP($A2707,PropertiesTbl[Property ID],PropertiesTbl[Property Name])</f>
        <v>Cedar Landing</v>
      </c>
    </row>
    <row r="2708" spans="1:7" x14ac:dyDescent="0.25">
      <c r="A2708" s="10" t="str">
        <f>Revenue!A2709</f>
        <v>P0226</v>
      </c>
      <c r="B2708" s="10" t="str">
        <f>Revenue!B2709</f>
        <v>Aug</v>
      </c>
      <c r="C2708" s="11" t="str">
        <f t="shared" si="119"/>
        <v>P0226|Aug</v>
      </c>
      <c r="D2708" s="12">
        <f>Revenue!J2709</f>
        <v>2296.1039999999998</v>
      </c>
      <c r="E2708" s="13">
        <f>_xlfn.XLOOKUP($C2708,ExpensesTbl[Key],ExpensesTbl[Total Operating Expenses])</f>
        <v>1917.73</v>
      </c>
      <c r="F2708" s="13">
        <f t="shared" si="120"/>
        <v>378.3739999999998</v>
      </c>
      <c r="G2708" s="11" t="str">
        <f>_xlfn.XLOOKUP($A2708,PropertiesTbl[Property ID],PropertiesTbl[Property Name])</f>
        <v>Cedar Landing</v>
      </c>
    </row>
    <row r="2709" spans="1:7" x14ac:dyDescent="0.25">
      <c r="A2709" s="10" t="str">
        <f>Revenue!A2710</f>
        <v>P0226</v>
      </c>
      <c r="B2709" s="10" t="str">
        <f>Revenue!B2710</f>
        <v>Sep</v>
      </c>
      <c r="C2709" s="11" t="str">
        <f t="shared" si="119"/>
        <v>P0226|Sep</v>
      </c>
      <c r="D2709" s="12">
        <f>Revenue!J2710</f>
        <v>1658.7760000000001</v>
      </c>
      <c r="E2709" s="13">
        <f>_xlfn.XLOOKUP($C2709,ExpensesTbl[Key],ExpensesTbl[Total Operating Expenses])</f>
        <v>819.34000000000037</v>
      </c>
      <c r="F2709" s="13">
        <f t="shared" si="120"/>
        <v>839.43599999999969</v>
      </c>
      <c r="G2709" s="11" t="str">
        <f>_xlfn.XLOOKUP($A2709,PropertiesTbl[Property ID],PropertiesTbl[Property Name])</f>
        <v>Cedar Landing</v>
      </c>
    </row>
    <row r="2710" spans="1:7" x14ac:dyDescent="0.25">
      <c r="A2710" s="10" t="str">
        <f>Revenue!A2711</f>
        <v>P0226</v>
      </c>
      <c r="B2710" s="10" t="str">
        <f>Revenue!B2711</f>
        <v>Oct</v>
      </c>
      <c r="C2710" s="11" t="str">
        <f t="shared" si="119"/>
        <v>P0226|Oct</v>
      </c>
      <c r="D2710" s="12">
        <f>Revenue!J2711</f>
        <v>1215.4277999999999</v>
      </c>
      <c r="E2710" s="13">
        <f>_xlfn.XLOOKUP($C2710,ExpensesTbl[Key],ExpensesTbl[Total Operating Expenses])</f>
        <v>741.90000000000055</v>
      </c>
      <c r="F2710" s="13">
        <f t="shared" si="120"/>
        <v>473.52779999999939</v>
      </c>
      <c r="G2710" s="11" t="str">
        <f>_xlfn.XLOOKUP($A2710,PropertiesTbl[Property ID],PropertiesTbl[Property Name])</f>
        <v>Cedar Landing</v>
      </c>
    </row>
    <row r="2711" spans="1:7" x14ac:dyDescent="0.25">
      <c r="A2711" s="10" t="str">
        <f>Revenue!A2712</f>
        <v>P0226</v>
      </c>
      <c r="B2711" s="10" t="str">
        <f>Revenue!B2712</f>
        <v>Nov</v>
      </c>
      <c r="C2711" s="11" t="str">
        <f t="shared" si="119"/>
        <v>P0226|Nov</v>
      </c>
      <c r="D2711" s="12">
        <f>Revenue!J2712</f>
        <v>1515.1384</v>
      </c>
      <c r="E2711" s="13">
        <f>_xlfn.XLOOKUP($C2711,ExpensesTbl[Key],ExpensesTbl[Total Operating Expenses])</f>
        <v>930.06000000000006</v>
      </c>
      <c r="F2711" s="13">
        <f t="shared" si="120"/>
        <v>585.07839999999999</v>
      </c>
      <c r="G2711" s="11" t="str">
        <f>_xlfn.XLOOKUP($A2711,PropertiesTbl[Property ID],PropertiesTbl[Property Name])</f>
        <v>Cedar Landing</v>
      </c>
    </row>
    <row r="2712" spans="1:7" x14ac:dyDescent="0.25">
      <c r="A2712" s="10" t="str">
        <f>Revenue!A2713</f>
        <v>P0226</v>
      </c>
      <c r="B2712" s="10" t="str">
        <f>Revenue!B2713</f>
        <v>Dec</v>
      </c>
      <c r="C2712" s="11" t="str">
        <f t="shared" si="119"/>
        <v>P0226|Dec</v>
      </c>
      <c r="D2712" s="12">
        <f>Revenue!J2713</f>
        <v>5659.3050000000003</v>
      </c>
      <c r="E2712" s="13">
        <f>_xlfn.XLOOKUP($C2712,ExpensesTbl[Key],ExpensesTbl[Total Operating Expenses])</f>
        <v>1202.7399999999998</v>
      </c>
      <c r="F2712" s="13">
        <f t="shared" si="120"/>
        <v>4456.5650000000005</v>
      </c>
      <c r="G2712" s="11" t="str">
        <f>_xlfn.XLOOKUP($A2712,PropertiesTbl[Property ID],PropertiesTbl[Property Name])</f>
        <v>Cedar Landing</v>
      </c>
    </row>
    <row r="2713" spans="1:7" x14ac:dyDescent="0.25">
      <c r="A2713" s="10" t="str">
        <f>Revenue!A2714</f>
        <v>P0226</v>
      </c>
      <c r="B2713" s="10" t="str">
        <f>Revenue!B2714</f>
        <v>Jan</v>
      </c>
      <c r="C2713" s="11" t="str">
        <f t="shared" si="119"/>
        <v>P0226|Jan</v>
      </c>
      <c r="D2713" s="12">
        <f>Revenue!J2714</f>
        <v>4733.6340000000009</v>
      </c>
      <c r="E2713" s="13">
        <f>_xlfn.XLOOKUP($C2713,ExpensesTbl[Key],ExpensesTbl[Total Operating Expenses])</f>
        <v>1200.3799999999997</v>
      </c>
      <c r="F2713" s="13">
        <f t="shared" si="120"/>
        <v>3533.2540000000013</v>
      </c>
      <c r="G2713" s="11" t="str">
        <f>_xlfn.XLOOKUP($A2713,PropertiesTbl[Property ID],PropertiesTbl[Property Name])</f>
        <v>Cedar Landing</v>
      </c>
    </row>
    <row r="2714" spans="1:7" x14ac:dyDescent="0.25">
      <c r="A2714" s="10" t="str">
        <f>Revenue!A2715</f>
        <v>P0226</v>
      </c>
      <c r="B2714" s="10" t="str">
        <f>Revenue!B2715</f>
        <v>Feb</v>
      </c>
      <c r="C2714" s="11" t="str">
        <f t="shared" si="119"/>
        <v>P0226|Feb</v>
      </c>
      <c r="D2714" s="12">
        <f>Revenue!J2715</f>
        <v>3559.1976</v>
      </c>
      <c r="E2714" s="13">
        <f>_xlfn.XLOOKUP($C2714,ExpensesTbl[Key],ExpensesTbl[Total Operating Expenses])</f>
        <v>1084.7300000000005</v>
      </c>
      <c r="F2714" s="13">
        <f t="shared" si="120"/>
        <v>2474.4675999999995</v>
      </c>
      <c r="G2714" s="11" t="str">
        <f>_xlfn.XLOOKUP($A2714,PropertiesTbl[Property ID],PropertiesTbl[Property Name])</f>
        <v>Cedar Landing</v>
      </c>
    </row>
    <row r="2715" spans="1:7" x14ac:dyDescent="0.25">
      <c r="A2715" s="10" t="str">
        <f>Revenue!A2716</f>
        <v>P0226</v>
      </c>
      <c r="B2715" s="10" t="str">
        <f>Revenue!B2716</f>
        <v>Mar</v>
      </c>
      <c r="C2715" s="11" t="str">
        <f t="shared" si="119"/>
        <v>P0226|Mar</v>
      </c>
      <c r="D2715" s="12">
        <f>Revenue!J2716</f>
        <v>3238.7879999999996</v>
      </c>
      <c r="E2715" s="13">
        <f>_xlfn.XLOOKUP($C2715,ExpensesTbl[Key],ExpensesTbl[Total Operating Expenses])</f>
        <v>952.48000000000047</v>
      </c>
      <c r="F2715" s="13">
        <f t="shared" si="120"/>
        <v>2286.3079999999991</v>
      </c>
      <c r="G2715" s="11" t="str">
        <f>_xlfn.XLOOKUP($A2715,PropertiesTbl[Property ID],PropertiesTbl[Property Name])</f>
        <v>Cedar Landing</v>
      </c>
    </row>
    <row r="2716" spans="1:7" x14ac:dyDescent="0.25">
      <c r="A2716" s="10" t="str">
        <f>Revenue!A2717</f>
        <v>P0227</v>
      </c>
      <c r="B2716" s="10" t="str">
        <f>Revenue!B2717</f>
        <v>Apr</v>
      </c>
      <c r="C2716" s="11" t="str">
        <f t="shared" si="119"/>
        <v>P0227|Apr</v>
      </c>
      <c r="D2716" s="12">
        <f>Revenue!J2717</f>
        <v>1019.8757999999999</v>
      </c>
      <c r="E2716" s="13">
        <f>_xlfn.XLOOKUP($C2716,ExpensesTbl[Key],ExpensesTbl[Total Operating Expenses])</f>
        <v>626.24000000000024</v>
      </c>
      <c r="F2716" s="13">
        <f t="shared" si="120"/>
        <v>393.63579999999968</v>
      </c>
      <c r="G2716" s="11" t="str">
        <f>_xlfn.XLOOKUP($A2716,PropertiesTbl[Property ID],PropertiesTbl[Property Name])</f>
        <v>Lakeview Haven</v>
      </c>
    </row>
    <row r="2717" spans="1:7" x14ac:dyDescent="0.25">
      <c r="A2717" s="10" t="str">
        <f>Revenue!A2718</f>
        <v>P0227</v>
      </c>
      <c r="B2717" s="10" t="str">
        <f>Revenue!B2718</f>
        <v>May</v>
      </c>
      <c r="C2717" s="11" t="str">
        <f t="shared" si="119"/>
        <v>P0227|May</v>
      </c>
      <c r="D2717" s="12">
        <f>Revenue!J2718</f>
        <v>1307.9076</v>
      </c>
      <c r="E2717" s="13">
        <f>_xlfn.XLOOKUP($C2717,ExpensesTbl[Key],ExpensesTbl[Total Operating Expenses])</f>
        <v>973.64000000000033</v>
      </c>
      <c r="F2717" s="13">
        <f t="shared" si="120"/>
        <v>334.26759999999967</v>
      </c>
      <c r="G2717" s="11" t="str">
        <f>_xlfn.XLOOKUP($A2717,PropertiesTbl[Property ID],PropertiesTbl[Property Name])</f>
        <v>Lakeview Haven</v>
      </c>
    </row>
    <row r="2718" spans="1:7" x14ac:dyDescent="0.25">
      <c r="A2718" s="10" t="str">
        <f>Revenue!A2719</f>
        <v>P0227</v>
      </c>
      <c r="B2718" s="10" t="str">
        <f>Revenue!B2719</f>
        <v>Jun</v>
      </c>
      <c r="C2718" s="11" t="str">
        <f t="shared" si="119"/>
        <v>P0227|Jun</v>
      </c>
      <c r="D2718" s="12">
        <f>Revenue!J2719</f>
        <v>1335.8145000000002</v>
      </c>
      <c r="E2718" s="13">
        <f>_xlfn.XLOOKUP($C2718,ExpensesTbl[Key],ExpensesTbl[Total Operating Expenses])</f>
        <v>1071.4800000000002</v>
      </c>
      <c r="F2718" s="13">
        <f t="shared" si="120"/>
        <v>264.33449999999993</v>
      </c>
      <c r="G2718" s="11" t="str">
        <f>_xlfn.XLOOKUP($A2718,PropertiesTbl[Property ID],PropertiesTbl[Property Name])</f>
        <v>Lakeview Haven</v>
      </c>
    </row>
    <row r="2719" spans="1:7" x14ac:dyDescent="0.25">
      <c r="A2719" s="10" t="str">
        <f>Revenue!A2720</f>
        <v>P0227</v>
      </c>
      <c r="B2719" s="10" t="str">
        <f>Revenue!B2720</f>
        <v>Jul</v>
      </c>
      <c r="C2719" s="11" t="str">
        <f t="shared" si="119"/>
        <v>P0227|Jul</v>
      </c>
      <c r="D2719" s="12">
        <f>Revenue!J2720</f>
        <v>2189.3069999999998</v>
      </c>
      <c r="E2719" s="13">
        <f>_xlfn.XLOOKUP($C2719,ExpensesTbl[Key],ExpensesTbl[Total Operating Expenses])</f>
        <v>2005.5699999999997</v>
      </c>
      <c r="F2719" s="13">
        <f t="shared" si="120"/>
        <v>183.73700000000008</v>
      </c>
      <c r="G2719" s="11" t="str">
        <f>_xlfn.XLOOKUP($A2719,PropertiesTbl[Property ID],PropertiesTbl[Property Name])</f>
        <v>Lakeview Haven</v>
      </c>
    </row>
    <row r="2720" spans="1:7" x14ac:dyDescent="0.25">
      <c r="A2720" s="10" t="str">
        <f>Revenue!A2721</f>
        <v>P0227</v>
      </c>
      <c r="B2720" s="10" t="str">
        <f>Revenue!B2721</f>
        <v>Aug</v>
      </c>
      <c r="C2720" s="11" t="str">
        <f t="shared" si="119"/>
        <v>P0227|Aug</v>
      </c>
      <c r="D2720" s="12">
        <f>Revenue!J2721</f>
        <v>1812.2979</v>
      </c>
      <c r="E2720" s="13">
        <f>_xlfn.XLOOKUP($C2720,ExpensesTbl[Key],ExpensesTbl[Total Operating Expenses])</f>
        <v>1805.7900000000004</v>
      </c>
      <c r="F2720" s="13">
        <f t="shared" si="120"/>
        <v>6.5078999999996086</v>
      </c>
      <c r="G2720" s="11" t="str">
        <f>_xlfn.XLOOKUP($A2720,PropertiesTbl[Property ID],PropertiesTbl[Property Name])</f>
        <v>Lakeview Haven</v>
      </c>
    </row>
    <row r="2721" spans="1:7" x14ac:dyDescent="0.25">
      <c r="A2721" s="10" t="str">
        <f>Revenue!A2722</f>
        <v>P0227</v>
      </c>
      <c r="B2721" s="10" t="str">
        <f>Revenue!B2722</f>
        <v>Sep</v>
      </c>
      <c r="C2721" s="11" t="str">
        <f t="shared" si="119"/>
        <v>P0227|Sep</v>
      </c>
      <c r="D2721" s="12">
        <f>Revenue!J2722</f>
        <v>1144.3074000000001</v>
      </c>
      <c r="E2721" s="13">
        <f>_xlfn.XLOOKUP($C2721,ExpensesTbl[Key],ExpensesTbl[Total Operating Expenses])</f>
        <v>852.75000000000023</v>
      </c>
      <c r="F2721" s="13">
        <f t="shared" si="120"/>
        <v>291.55739999999992</v>
      </c>
      <c r="G2721" s="11" t="str">
        <f>_xlfn.XLOOKUP($A2721,PropertiesTbl[Property ID],PropertiesTbl[Property Name])</f>
        <v>Lakeview Haven</v>
      </c>
    </row>
    <row r="2722" spans="1:7" x14ac:dyDescent="0.25">
      <c r="A2722" s="10" t="str">
        <f>Revenue!A2723</f>
        <v>P0227</v>
      </c>
      <c r="B2722" s="10" t="str">
        <f>Revenue!B2723</f>
        <v>Oct</v>
      </c>
      <c r="C2722" s="11" t="str">
        <f t="shared" si="119"/>
        <v>P0227|Oct</v>
      </c>
      <c r="D2722" s="12">
        <f>Revenue!J2723</f>
        <v>1202.682</v>
      </c>
      <c r="E2722" s="13">
        <f>_xlfn.XLOOKUP($C2722,ExpensesTbl[Key],ExpensesTbl[Total Operating Expenses])</f>
        <v>756.5300000000002</v>
      </c>
      <c r="F2722" s="13">
        <f t="shared" si="120"/>
        <v>446.15199999999982</v>
      </c>
      <c r="G2722" s="11" t="str">
        <f>_xlfn.XLOOKUP($A2722,PropertiesTbl[Property ID],PropertiesTbl[Property Name])</f>
        <v>Lakeview Haven</v>
      </c>
    </row>
    <row r="2723" spans="1:7" x14ac:dyDescent="0.25">
      <c r="A2723" s="10" t="str">
        <f>Revenue!A2724</f>
        <v>P0227</v>
      </c>
      <c r="B2723" s="10" t="str">
        <f>Revenue!B2724</f>
        <v>Nov</v>
      </c>
      <c r="C2723" s="11" t="str">
        <f t="shared" si="119"/>
        <v>P0227|Nov</v>
      </c>
      <c r="D2723" s="12">
        <f>Revenue!J2724</f>
        <v>1182.0792000000001</v>
      </c>
      <c r="E2723" s="13">
        <f>_xlfn.XLOOKUP($C2723,ExpensesTbl[Key],ExpensesTbl[Total Operating Expenses])</f>
        <v>698.13000000000022</v>
      </c>
      <c r="F2723" s="13">
        <f t="shared" si="120"/>
        <v>483.94919999999991</v>
      </c>
      <c r="G2723" s="11" t="str">
        <f>_xlfn.XLOOKUP($A2723,PropertiesTbl[Property ID],PropertiesTbl[Property Name])</f>
        <v>Lakeview Haven</v>
      </c>
    </row>
    <row r="2724" spans="1:7" x14ac:dyDescent="0.25">
      <c r="A2724" s="10" t="str">
        <f>Revenue!A2725</f>
        <v>P0227</v>
      </c>
      <c r="B2724" s="10" t="str">
        <f>Revenue!B2725</f>
        <v>Dec</v>
      </c>
      <c r="C2724" s="11" t="str">
        <f t="shared" si="119"/>
        <v>P0227|Dec</v>
      </c>
      <c r="D2724" s="12">
        <f>Revenue!J2725</f>
        <v>5021.8015999999998</v>
      </c>
      <c r="E2724" s="13">
        <f>_xlfn.XLOOKUP($C2724,ExpensesTbl[Key],ExpensesTbl[Total Operating Expenses])</f>
        <v>1190.0300000000004</v>
      </c>
      <c r="F2724" s="13">
        <f t="shared" si="120"/>
        <v>3831.7715999999991</v>
      </c>
      <c r="G2724" s="11" t="str">
        <f>_xlfn.XLOOKUP($A2724,PropertiesTbl[Property ID],PropertiesTbl[Property Name])</f>
        <v>Lakeview Haven</v>
      </c>
    </row>
    <row r="2725" spans="1:7" x14ac:dyDescent="0.25">
      <c r="A2725" s="10" t="str">
        <f>Revenue!A2726</f>
        <v>P0227</v>
      </c>
      <c r="B2725" s="10" t="str">
        <f>Revenue!B2726</f>
        <v>Jan</v>
      </c>
      <c r="C2725" s="11" t="str">
        <f t="shared" si="119"/>
        <v>P0227|Jan</v>
      </c>
      <c r="D2725" s="12">
        <f>Revenue!J2726</f>
        <v>3643.3548000000001</v>
      </c>
      <c r="E2725" s="13">
        <f>_xlfn.XLOOKUP($C2725,ExpensesTbl[Key],ExpensesTbl[Total Operating Expenses])</f>
        <v>1070.6999999999998</v>
      </c>
      <c r="F2725" s="13">
        <f t="shared" si="120"/>
        <v>2572.6548000000003</v>
      </c>
      <c r="G2725" s="11" t="str">
        <f>_xlfn.XLOOKUP($A2725,PropertiesTbl[Property ID],PropertiesTbl[Property Name])</f>
        <v>Lakeview Haven</v>
      </c>
    </row>
    <row r="2726" spans="1:7" x14ac:dyDescent="0.25">
      <c r="A2726" s="10" t="str">
        <f>Revenue!A2727</f>
        <v>P0227</v>
      </c>
      <c r="B2726" s="10" t="str">
        <f>Revenue!B2727</f>
        <v>Feb</v>
      </c>
      <c r="C2726" s="11" t="str">
        <f t="shared" si="119"/>
        <v>P0227|Feb</v>
      </c>
      <c r="D2726" s="12">
        <f>Revenue!J2727</f>
        <v>2999.2950000000001</v>
      </c>
      <c r="E2726" s="13">
        <f>_xlfn.XLOOKUP($C2726,ExpensesTbl[Key],ExpensesTbl[Total Operating Expenses])</f>
        <v>975.12000000000012</v>
      </c>
      <c r="F2726" s="13">
        <f t="shared" si="120"/>
        <v>2024.175</v>
      </c>
      <c r="G2726" s="11" t="str">
        <f>_xlfn.XLOOKUP($A2726,PropertiesTbl[Property ID],PropertiesTbl[Property Name])</f>
        <v>Lakeview Haven</v>
      </c>
    </row>
    <row r="2727" spans="1:7" x14ac:dyDescent="0.25">
      <c r="A2727" s="10" t="str">
        <f>Revenue!A2728</f>
        <v>P0227</v>
      </c>
      <c r="B2727" s="10" t="str">
        <f>Revenue!B2728</f>
        <v>Mar</v>
      </c>
      <c r="C2727" s="11" t="str">
        <f t="shared" si="119"/>
        <v>P0227|Mar</v>
      </c>
      <c r="D2727" s="12">
        <f>Revenue!J2728</f>
        <v>3038.0949999999998</v>
      </c>
      <c r="E2727" s="13">
        <f>_xlfn.XLOOKUP($C2727,ExpensesTbl[Key],ExpensesTbl[Total Operating Expenses])</f>
        <v>949.55999999999949</v>
      </c>
      <c r="F2727" s="13">
        <f t="shared" si="120"/>
        <v>2088.5350000000003</v>
      </c>
      <c r="G2727" s="11" t="str">
        <f>_xlfn.XLOOKUP($A2727,PropertiesTbl[Property ID],PropertiesTbl[Property Name])</f>
        <v>Lakeview Haven</v>
      </c>
    </row>
    <row r="2728" spans="1:7" x14ac:dyDescent="0.25">
      <c r="A2728" s="10" t="str">
        <f>Revenue!A2729</f>
        <v>P0228</v>
      </c>
      <c r="B2728" s="10" t="str">
        <f>Revenue!B2729</f>
        <v>Apr</v>
      </c>
      <c r="C2728" s="11" t="str">
        <f t="shared" si="119"/>
        <v>P0228|Apr</v>
      </c>
      <c r="D2728" s="12">
        <f>Revenue!J2729</f>
        <v>986.06579999999997</v>
      </c>
      <c r="E2728" s="13">
        <f>_xlfn.XLOOKUP($C2728,ExpensesTbl[Key],ExpensesTbl[Total Operating Expenses])</f>
        <v>533.12999999999977</v>
      </c>
      <c r="F2728" s="13">
        <f t="shared" si="120"/>
        <v>452.9358000000002</v>
      </c>
      <c r="G2728" s="11" t="str">
        <f>_xlfn.XLOOKUP($A2728,PropertiesTbl[Property ID],PropertiesTbl[Property Name])</f>
        <v>Summit Escape</v>
      </c>
    </row>
    <row r="2729" spans="1:7" x14ac:dyDescent="0.25">
      <c r="A2729" s="10" t="str">
        <f>Revenue!A2730</f>
        <v>P0228</v>
      </c>
      <c r="B2729" s="10" t="str">
        <f>Revenue!B2730</f>
        <v>May</v>
      </c>
      <c r="C2729" s="11" t="str">
        <f t="shared" si="119"/>
        <v>P0228|May</v>
      </c>
      <c r="D2729" s="12">
        <f>Revenue!J2730</f>
        <v>1016.1552</v>
      </c>
      <c r="E2729" s="13">
        <f>_xlfn.XLOOKUP($C2729,ExpensesTbl[Key],ExpensesTbl[Total Operating Expenses])</f>
        <v>745.0100000000001</v>
      </c>
      <c r="F2729" s="13">
        <f t="shared" si="120"/>
        <v>271.14519999999993</v>
      </c>
      <c r="G2729" s="11" t="str">
        <f>_xlfn.XLOOKUP($A2729,PropertiesTbl[Property ID],PropertiesTbl[Property Name])</f>
        <v>Summit Escape</v>
      </c>
    </row>
    <row r="2730" spans="1:7" x14ac:dyDescent="0.25">
      <c r="A2730" s="10" t="str">
        <f>Revenue!A2731</f>
        <v>P0228</v>
      </c>
      <c r="B2730" s="10" t="str">
        <f>Revenue!B2731</f>
        <v>Jun</v>
      </c>
      <c r="C2730" s="11" t="str">
        <f t="shared" si="119"/>
        <v>P0228|Jun</v>
      </c>
      <c r="D2730" s="12">
        <f>Revenue!J2731</f>
        <v>1287.5224000000001</v>
      </c>
      <c r="E2730" s="13">
        <f>_xlfn.XLOOKUP($C2730,ExpensesTbl[Key],ExpensesTbl[Total Operating Expenses])</f>
        <v>817.8000000000003</v>
      </c>
      <c r="F2730" s="13">
        <f t="shared" si="120"/>
        <v>469.72239999999977</v>
      </c>
      <c r="G2730" s="11" t="str">
        <f>_xlfn.XLOOKUP($A2730,PropertiesTbl[Property ID],PropertiesTbl[Property Name])</f>
        <v>Summit Escape</v>
      </c>
    </row>
    <row r="2731" spans="1:7" x14ac:dyDescent="0.25">
      <c r="A2731" s="10" t="str">
        <f>Revenue!A2732</f>
        <v>P0228</v>
      </c>
      <c r="B2731" s="10" t="str">
        <f>Revenue!B2732</f>
        <v>Jul</v>
      </c>
      <c r="C2731" s="11" t="str">
        <f t="shared" si="119"/>
        <v>P0228|Jul</v>
      </c>
      <c r="D2731" s="12">
        <f>Revenue!J2732</f>
        <v>1919.4690000000001</v>
      </c>
      <c r="E2731" s="13">
        <f>_xlfn.XLOOKUP($C2731,ExpensesTbl[Key],ExpensesTbl[Total Operating Expenses])</f>
        <v>1454.77</v>
      </c>
      <c r="F2731" s="13">
        <f t="shared" si="120"/>
        <v>464.69900000000007</v>
      </c>
      <c r="G2731" s="11" t="str">
        <f>_xlfn.XLOOKUP($A2731,PropertiesTbl[Property ID],PropertiesTbl[Property Name])</f>
        <v>Summit Escape</v>
      </c>
    </row>
    <row r="2732" spans="1:7" x14ac:dyDescent="0.25">
      <c r="A2732" s="10" t="str">
        <f>Revenue!A2733</f>
        <v>P0228</v>
      </c>
      <c r="B2732" s="10" t="str">
        <f>Revenue!B2733</f>
        <v>Aug</v>
      </c>
      <c r="C2732" s="11" t="str">
        <f t="shared" si="119"/>
        <v>P0228|Aug</v>
      </c>
      <c r="D2732" s="12">
        <f>Revenue!J2733</f>
        <v>1854.4789999999998</v>
      </c>
      <c r="E2732" s="13">
        <f>_xlfn.XLOOKUP($C2732,ExpensesTbl[Key],ExpensesTbl[Total Operating Expenses])</f>
        <v>1390.3700000000003</v>
      </c>
      <c r="F2732" s="13">
        <f t="shared" si="120"/>
        <v>464.10899999999947</v>
      </c>
      <c r="G2732" s="11" t="str">
        <f>_xlfn.XLOOKUP($A2732,PropertiesTbl[Property ID],PropertiesTbl[Property Name])</f>
        <v>Summit Escape</v>
      </c>
    </row>
    <row r="2733" spans="1:7" x14ac:dyDescent="0.25">
      <c r="A2733" s="10" t="str">
        <f>Revenue!A2734</f>
        <v>P0228</v>
      </c>
      <c r="B2733" s="10" t="str">
        <f>Revenue!B2734</f>
        <v>Sep</v>
      </c>
      <c r="C2733" s="11" t="str">
        <f t="shared" si="119"/>
        <v>P0228|Sep</v>
      </c>
      <c r="D2733" s="12">
        <f>Revenue!J2734</f>
        <v>1071.6780000000001</v>
      </c>
      <c r="E2733" s="13">
        <f>_xlfn.XLOOKUP($C2733,ExpensesTbl[Key],ExpensesTbl[Total Operating Expenses])</f>
        <v>636.65999999999985</v>
      </c>
      <c r="F2733" s="13">
        <f t="shared" si="120"/>
        <v>435.01800000000026</v>
      </c>
      <c r="G2733" s="11" t="str">
        <f>_xlfn.XLOOKUP($A2733,PropertiesTbl[Property ID],PropertiesTbl[Property Name])</f>
        <v>Summit Escape</v>
      </c>
    </row>
    <row r="2734" spans="1:7" x14ac:dyDescent="0.25">
      <c r="A2734" s="10" t="str">
        <f>Revenue!A2735</f>
        <v>P0228</v>
      </c>
      <c r="B2734" s="10" t="str">
        <f>Revenue!B2735</f>
        <v>Oct</v>
      </c>
      <c r="C2734" s="11" t="str">
        <f t="shared" si="119"/>
        <v>P0228|Oct</v>
      </c>
      <c r="D2734" s="12">
        <f>Revenue!J2735</f>
        <v>974.77499999999998</v>
      </c>
      <c r="E2734" s="13">
        <f>_xlfn.XLOOKUP($C2734,ExpensesTbl[Key],ExpensesTbl[Total Operating Expenses])</f>
        <v>589.12000000000035</v>
      </c>
      <c r="F2734" s="13">
        <f t="shared" si="120"/>
        <v>385.65499999999963</v>
      </c>
      <c r="G2734" s="11" t="str">
        <f>_xlfn.XLOOKUP($A2734,PropertiesTbl[Property ID],PropertiesTbl[Property Name])</f>
        <v>Summit Escape</v>
      </c>
    </row>
    <row r="2735" spans="1:7" x14ac:dyDescent="0.25">
      <c r="A2735" s="10" t="str">
        <f>Revenue!A2736</f>
        <v>P0228</v>
      </c>
      <c r="B2735" s="10" t="str">
        <f>Revenue!B2736</f>
        <v>Nov</v>
      </c>
      <c r="C2735" s="11" t="str">
        <f t="shared" si="119"/>
        <v>P0228|Nov</v>
      </c>
      <c r="D2735" s="12">
        <f>Revenue!J2736</f>
        <v>1035.9431999999999</v>
      </c>
      <c r="E2735" s="13">
        <f>_xlfn.XLOOKUP($C2735,ExpensesTbl[Key],ExpensesTbl[Total Operating Expenses])</f>
        <v>601.81000000000006</v>
      </c>
      <c r="F2735" s="13">
        <f t="shared" si="120"/>
        <v>434.13319999999987</v>
      </c>
      <c r="G2735" s="11" t="str">
        <f>_xlfn.XLOOKUP($A2735,PropertiesTbl[Property ID],PropertiesTbl[Property Name])</f>
        <v>Summit Escape</v>
      </c>
    </row>
    <row r="2736" spans="1:7" x14ac:dyDescent="0.25">
      <c r="A2736" s="10" t="str">
        <f>Revenue!A2737</f>
        <v>P0228</v>
      </c>
      <c r="B2736" s="10" t="str">
        <f>Revenue!B2737</f>
        <v>Dec</v>
      </c>
      <c r="C2736" s="11" t="str">
        <f t="shared" si="119"/>
        <v>P0228|Dec</v>
      </c>
      <c r="D2736" s="12">
        <f>Revenue!J2737</f>
        <v>4497.4710000000005</v>
      </c>
      <c r="E2736" s="13">
        <f>_xlfn.XLOOKUP($C2736,ExpensesTbl[Key],ExpensesTbl[Total Operating Expenses])</f>
        <v>953.59000000000026</v>
      </c>
      <c r="F2736" s="13">
        <f t="shared" si="120"/>
        <v>3543.8810000000003</v>
      </c>
      <c r="G2736" s="11" t="str">
        <f>_xlfn.XLOOKUP($A2736,PropertiesTbl[Property ID],PropertiesTbl[Property Name])</f>
        <v>Summit Escape</v>
      </c>
    </row>
    <row r="2737" spans="1:7" x14ac:dyDescent="0.25">
      <c r="A2737" s="10" t="str">
        <f>Revenue!A2738</f>
        <v>P0228</v>
      </c>
      <c r="B2737" s="10" t="str">
        <f>Revenue!B2738</f>
        <v>Jan</v>
      </c>
      <c r="C2737" s="11" t="str">
        <f t="shared" si="119"/>
        <v>P0228|Jan</v>
      </c>
      <c r="D2737" s="12">
        <f>Revenue!J2738</f>
        <v>3179.7732000000001</v>
      </c>
      <c r="E2737" s="13">
        <f>_xlfn.XLOOKUP($C2737,ExpensesTbl[Key],ExpensesTbl[Total Operating Expenses])</f>
        <v>873.3299999999997</v>
      </c>
      <c r="F2737" s="13">
        <f t="shared" si="120"/>
        <v>2306.4432000000006</v>
      </c>
      <c r="G2737" s="11" t="str">
        <f>_xlfn.XLOOKUP($A2737,PropertiesTbl[Property ID],PropertiesTbl[Property Name])</f>
        <v>Summit Escape</v>
      </c>
    </row>
    <row r="2738" spans="1:7" x14ac:dyDescent="0.25">
      <c r="A2738" s="10" t="str">
        <f>Revenue!A2739</f>
        <v>P0228</v>
      </c>
      <c r="B2738" s="10" t="str">
        <f>Revenue!B2739</f>
        <v>Feb</v>
      </c>
      <c r="C2738" s="11" t="str">
        <f t="shared" si="119"/>
        <v>P0228|Feb</v>
      </c>
      <c r="D2738" s="12">
        <f>Revenue!J2739</f>
        <v>3118.6632</v>
      </c>
      <c r="E2738" s="13">
        <f>_xlfn.XLOOKUP($C2738,ExpensesTbl[Key],ExpensesTbl[Total Operating Expenses])</f>
        <v>882.80000000000018</v>
      </c>
      <c r="F2738" s="13">
        <f t="shared" si="120"/>
        <v>2235.8631999999998</v>
      </c>
      <c r="G2738" s="11" t="str">
        <f>_xlfn.XLOOKUP($A2738,PropertiesTbl[Property ID],PropertiesTbl[Property Name])</f>
        <v>Summit Escape</v>
      </c>
    </row>
    <row r="2739" spans="1:7" x14ac:dyDescent="0.25">
      <c r="A2739" s="10" t="str">
        <f>Revenue!A2740</f>
        <v>P0228</v>
      </c>
      <c r="B2739" s="10" t="str">
        <f>Revenue!B2740</f>
        <v>Mar</v>
      </c>
      <c r="C2739" s="11" t="str">
        <f t="shared" si="119"/>
        <v>P0228|Mar</v>
      </c>
      <c r="D2739" s="12">
        <f>Revenue!J2740</f>
        <v>2574.9478000000004</v>
      </c>
      <c r="E2739" s="13">
        <f>_xlfn.XLOOKUP($C2739,ExpensesTbl[Key],ExpensesTbl[Total Operating Expenses])</f>
        <v>764.27999999999975</v>
      </c>
      <c r="F2739" s="13">
        <f t="shared" si="120"/>
        <v>1810.6678000000006</v>
      </c>
      <c r="G2739" s="11" t="str">
        <f>_xlfn.XLOOKUP($A2739,PropertiesTbl[Property ID],PropertiesTbl[Property Name])</f>
        <v>Summit Escape</v>
      </c>
    </row>
    <row r="2740" spans="1:7" x14ac:dyDescent="0.25">
      <c r="A2740" s="10" t="str">
        <f>Revenue!A2741</f>
        <v>P0229</v>
      </c>
      <c r="B2740" s="10" t="str">
        <f>Revenue!B2741</f>
        <v>Apr</v>
      </c>
      <c r="C2740" s="11" t="str">
        <f t="shared" si="119"/>
        <v>P0229|Apr</v>
      </c>
      <c r="D2740" s="12">
        <f>Revenue!J2741</f>
        <v>1367.7807999999998</v>
      </c>
      <c r="E2740" s="13">
        <f>_xlfn.XLOOKUP($C2740,ExpensesTbl[Key],ExpensesTbl[Total Operating Expenses])</f>
        <v>786.26000000000033</v>
      </c>
      <c r="F2740" s="13">
        <f t="shared" si="120"/>
        <v>581.52079999999944</v>
      </c>
      <c r="G2740" s="11" t="str">
        <f>_xlfn.XLOOKUP($A2740,PropertiesTbl[Property ID],PropertiesTbl[Property Name])</f>
        <v>Granite Getaway</v>
      </c>
    </row>
    <row r="2741" spans="1:7" x14ac:dyDescent="0.25">
      <c r="A2741" s="10" t="str">
        <f>Revenue!A2742</f>
        <v>P0229</v>
      </c>
      <c r="B2741" s="10" t="str">
        <f>Revenue!B2742</f>
        <v>May</v>
      </c>
      <c r="C2741" s="11" t="str">
        <f t="shared" si="119"/>
        <v>P0229|May</v>
      </c>
      <c r="D2741" s="12">
        <f>Revenue!J2742</f>
        <v>1683.7292</v>
      </c>
      <c r="E2741" s="13">
        <f>_xlfn.XLOOKUP($C2741,ExpensesTbl[Key],ExpensesTbl[Total Operating Expenses])</f>
        <v>1196.8399999999997</v>
      </c>
      <c r="F2741" s="13">
        <f t="shared" si="120"/>
        <v>486.8892000000003</v>
      </c>
      <c r="G2741" s="11" t="str">
        <f>_xlfn.XLOOKUP($A2741,PropertiesTbl[Property ID],PropertiesTbl[Property Name])</f>
        <v>Granite Getaway</v>
      </c>
    </row>
    <row r="2742" spans="1:7" x14ac:dyDescent="0.25">
      <c r="A2742" s="10" t="str">
        <f>Revenue!A2743</f>
        <v>P0229</v>
      </c>
      <c r="B2742" s="10" t="str">
        <f>Revenue!B2743</f>
        <v>Jun</v>
      </c>
      <c r="C2742" s="11" t="str">
        <f t="shared" si="119"/>
        <v>P0229|Jun</v>
      </c>
      <c r="D2742" s="12">
        <f>Revenue!J2743</f>
        <v>1980.5880000000002</v>
      </c>
      <c r="E2742" s="13">
        <f>_xlfn.XLOOKUP($C2742,ExpensesTbl[Key],ExpensesTbl[Total Operating Expenses])</f>
        <v>1339.4299999999998</v>
      </c>
      <c r="F2742" s="13">
        <f t="shared" si="120"/>
        <v>641.15800000000036</v>
      </c>
      <c r="G2742" s="11" t="str">
        <f>_xlfn.XLOOKUP($A2742,PropertiesTbl[Property ID],PropertiesTbl[Property Name])</f>
        <v>Granite Getaway</v>
      </c>
    </row>
    <row r="2743" spans="1:7" x14ac:dyDescent="0.25">
      <c r="A2743" s="10" t="str">
        <f>Revenue!A2744</f>
        <v>P0229</v>
      </c>
      <c r="B2743" s="10" t="str">
        <f>Revenue!B2744</f>
        <v>Jul</v>
      </c>
      <c r="C2743" s="11" t="str">
        <f t="shared" si="119"/>
        <v>P0229|Jul</v>
      </c>
      <c r="D2743" s="12">
        <f>Revenue!J2744</f>
        <v>2888.0440000000003</v>
      </c>
      <c r="E2743" s="13">
        <f>_xlfn.XLOOKUP($C2743,ExpensesTbl[Key],ExpensesTbl[Total Operating Expenses])</f>
        <v>2622.7999999999993</v>
      </c>
      <c r="F2743" s="13">
        <f t="shared" si="120"/>
        <v>265.24400000000105</v>
      </c>
      <c r="G2743" s="11" t="str">
        <f>_xlfn.XLOOKUP($A2743,PropertiesTbl[Property ID],PropertiesTbl[Property Name])</f>
        <v>Granite Getaway</v>
      </c>
    </row>
    <row r="2744" spans="1:7" x14ac:dyDescent="0.25">
      <c r="A2744" s="10" t="str">
        <f>Revenue!A2745</f>
        <v>P0229</v>
      </c>
      <c r="B2744" s="10" t="str">
        <f>Revenue!B2745</f>
        <v>Aug</v>
      </c>
      <c r="C2744" s="11" t="str">
        <f t="shared" si="119"/>
        <v>P0229|Aug</v>
      </c>
      <c r="D2744" s="12">
        <f>Revenue!J2745</f>
        <v>3006.6459000000004</v>
      </c>
      <c r="E2744" s="13">
        <f>_xlfn.XLOOKUP($C2744,ExpensesTbl[Key],ExpensesTbl[Total Operating Expenses])</f>
        <v>2459.4899999999998</v>
      </c>
      <c r="F2744" s="13">
        <f t="shared" si="120"/>
        <v>547.15590000000066</v>
      </c>
      <c r="G2744" s="11" t="str">
        <f>_xlfn.XLOOKUP($A2744,PropertiesTbl[Property ID],PropertiesTbl[Property Name])</f>
        <v>Granite Getaway</v>
      </c>
    </row>
    <row r="2745" spans="1:7" x14ac:dyDescent="0.25">
      <c r="A2745" s="10" t="str">
        <f>Revenue!A2746</f>
        <v>P0229</v>
      </c>
      <c r="B2745" s="10" t="str">
        <f>Revenue!B2746</f>
        <v>Sep</v>
      </c>
      <c r="C2745" s="11" t="str">
        <f t="shared" si="119"/>
        <v>P0229|Sep</v>
      </c>
      <c r="D2745" s="12">
        <f>Revenue!J2746</f>
        <v>1741.4441999999999</v>
      </c>
      <c r="E2745" s="13">
        <f>_xlfn.XLOOKUP($C2745,ExpensesTbl[Key],ExpensesTbl[Total Operating Expenses])</f>
        <v>1048.2400000000005</v>
      </c>
      <c r="F2745" s="13">
        <f t="shared" si="120"/>
        <v>693.20419999999945</v>
      </c>
      <c r="G2745" s="11" t="str">
        <f>_xlfn.XLOOKUP($A2745,PropertiesTbl[Property ID],PropertiesTbl[Property Name])</f>
        <v>Granite Getaway</v>
      </c>
    </row>
    <row r="2746" spans="1:7" x14ac:dyDescent="0.25">
      <c r="A2746" s="10" t="str">
        <f>Revenue!A2747</f>
        <v>P0229</v>
      </c>
      <c r="B2746" s="10" t="str">
        <f>Revenue!B2747</f>
        <v>Oct</v>
      </c>
      <c r="C2746" s="11" t="str">
        <f t="shared" si="119"/>
        <v>P0229|Oct</v>
      </c>
      <c r="D2746" s="12">
        <f>Revenue!J2747</f>
        <v>1471.2021999999999</v>
      </c>
      <c r="E2746" s="13">
        <f>_xlfn.XLOOKUP($C2746,ExpensesTbl[Key],ExpensesTbl[Total Operating Expenses])</f>
        <v>934.07999999999993</v>
      </c>
      <c r="F2746" s="13">
        <f t="shared" si="120"/>
        <v>537.12220000000002</v>
      </c>
      <c r="G2746" s="11" t="str">
        <f>_xlfn.XLOOKUP($A2746,PropertiesTbl[Property ID],PropertiesTbl[Property Name])</f>
        <v>Granite Getaway</v>
      </c>
    </row>
    <row r="2747" spans="1:7" x14ac:dyDescent="0.25">
      <c r="A2747" s="10" t="str">
        <f>Revenue!A2748</f>
        <v>P0229</v>
      </c>
      <c r="B2747" s="10" t="str">
        <f>Revenue!B2748</f>
        <v>Nov</v>
      </c>
      <c r="C2747" s="11" t="str">
        <f t="shared" si="119"/>
        <v>P0229|Nov</v>
      </c>
      <c r="D2747" s="12">
        <f>Revenue!J2748</f>
        <v>1411.7218</v>
      </c>
      <c r="E2747" s="13">
        <f>_xlfn.XLOOKUP($C2747,ExpensesTbl[Key],ExpensesTbl[Total Operating Expenses])</f>
        <v>1022.1800000000001</v>
      </c>
      <c r="F2747" s="13">
        <f t="shared" si="120"/>
        <v>389.54179999999997</v>
      </c>
      <c r="G2747" s="11" t="str">
        <f>_xlfn.XLOOKUP($A2747,PropertiesTbl[Property ID],PropertiesTbl[Property Name])</f>
        <v>Granite Getaway</v>
      </c>
    </row>
    <row r="2748" spans="1:7" x14ac:dyDescent="0.25">
      <c r="A2748" s="10" t="str">
        <f>Revenue!A2749</f>
        <v>P0229</v>
      </c>
      <c r="B2748" s="10" t="str">
        <f>Revenue!B2749</f>
        <v>Dec</v>
      </c>
      <c r="C2748" s="11" t="str">
        <f t="shared" si="119"/>
        <v>P0229|Dec</v>
      </c>
      <c r="D2748" s="12">
        <f>Revenue!J2749</f>
        <v>5299.2829000000002</v>
      </c>
      <c r="E2748" s="13">
        <f>_xlfn.XLOOKUP($C2748,ExpensesTbl[Key],ExpensesTbl[Total Operating Expenses])</f>
        <v>1495.5800000000002</v>
      </c>
      <c r="F2748" s="13">
        <f t="shared" si="120"/>
        <v>3803.7029000000002</v>
      </c>
      <c r="G2748" s="11" t="str">
        <f>_xlfn.XLOOKUP($A2748,PropertiesTbl[Property ID],PropertiesTbl[Property Name])</f>
        <v>Granite Getaway</v>
      </c>
    </row>
    <row r="2749" spans="1:7" x14ac:dyDescent="0.25">
      <c r="A2749" s="10" t="str">
        <f>Revenue!A2750</f>
        <v>P0229</v>
      </c>
      <c r="B2749" s="10" t="str">
        <f>Revenue!B2750</f>
        <v>Jan</v>
      </c>
      <c r="C2749" s="11" t="str">
        <f t="shared" si="119"/>
        <v>P0229|Jan</v>
      </c>
      <c r="D2749" s="12">
        <f>Revenue!J2750</f>
        <v>4706.8359999999993</v>
      </c>
      <c r="E2749" s="13">
        <f>_xlfn.XLOOKUP($C2749,ExpensesTbl[Key],ExpensesTbl[Total Operating Expenses])</f>
        <v>1312.8600000000006</v>
      </c>
      <c r="F2749" s="13">
        <f t="shared" si="120"/>
        <v>3393.9759999999987</v>
      </c>
      <c r="G2749" s="11" t="str">
        <f>_xlfn.XLOOKUP($A2749,PropertiesTbl[Property ID],PropertiesTbl[Property Name])</f>
        <v>Granite Getaway</v>
      </c>
    </row>
    <row r="2750" spans="1:7" x14ac:dyDescent="0.25">
      <c r="A2750" s="10" t="str">
        <f>Revenue!A2751</f>
        <v>P0229</v>
      </c>
      <c r="B2750" s="10" t="str">
        <f>Revenue!B2751</f>
        <v>Feb</v>
      </c>
      <c r="C2750" s="11" t="str">
        <f t="shared" si="119"/>
        <v>P0229|Feb</v>
      </c>
      <c r="D2750" s="12">
        <f>Revenue!J2751</f>
        <v>4527.2308000000003</v>
      </c>
      <c r="E2750" s="13">
        <f>_xlfn.XLOOKUP($C2750,ExpensesTbl[Key],ExpensesTbl[Total Operating Expenses])</f>
        <v>1318.5699999999997</v>
      </c>
      <c r="F2750" s="13">
        <f t="shared" si="120"/>
        <v>3208.6608000000006</v>
      </c>
      <c r="G2750" s="11" t="str">
        <f>_xlfn.XLOOKUP($A2750,PropertiesTbl[Property ID],PropertiesTbl[Property Name])</f>
        <v>Granite Getaway</v>
      </c>
    </row>
    <row r="2751" spans="1:7" x14ac:dyDescent="0.25">
      <c r="A2751" s="10" t="str">
        <f>Revenue!A2752</f>
        <v>P0229</v>
      </c>
      <c r="B2751" s="10" t="str">
        <f>Revenue!B2752</f>
        <v>Mar</v>
      </c>
      <c r="C2751" s="11" t="str">
        <f t="shared" si="119"/>
        <v>P0229|Mar</v>
      </c>
      <c r="D2751" s="12">
        <f>Revenue!J2752</f>
        <v>3770.9202</v>
      </c>
      <c r="E2751" s="13">
        <f>_xlfn.XLOOKUP($C2751,ExpensesTbl[Key],ExpensesTbl[Total Operating Expenses])</f>
        <v>1174.2199999999996</v>
      </c>
      <c r="F2751" s="13">
        <f t="shared" si="120"/>
        <v>2596.7002000000002</v>
      </c>
      <c r="G2751" s="11" t="str">
        <f>_xlfn.XLOOKUP($A2751,PropertiesTbl[Property ID],PropertiesTbl[Property Name])</f>
        <v>Granite Getaway</v>
      </c>
    </row>
    <row r="2752" spans="1:7" x14ac:dyDescent="0.25">
      <c r="A2752" s="10" t="str">
        <f>Revenue!A2753</f>
        <v>P0230</v>
      </c>
      <c r="B2752" s="10" t="str">
        <f>Revenue!B2753</f>
        <v>Apr</v>
      </c>
      <c r="C2752" s="11" t="str">
        <f t="shared" si="119"/>
        <v>P0230|Apr</v>
      </c>
      <c r="D2752" s="12">
        <f>Revenue!J2753</f>
        <v>1393.0396000000001</v>
      </c>
      <c r="E2752" s="13">
        <f>_xlfn.XLOOKUP($C2752,ExpensesTbl[Key],ExpensesTbl[Total Operating Expenses])</f>
        <v>767.12000000000023</v>
      </c>
      <c r="F2752" s="13">
        <f t="shared" si="120"/>
        <v>625.91959999999983</v>
      </c>
      <c r="G2752" s="11" t="str">
        <f>_xlfn.XLOOKUP($A2752,PropertiesTbl[Property ID],PropertiesTbl[Property Name])</f>
        <v>Whispering Getaway</v>
      </c>
    </row>
    <row r="2753" spans="1:7" x14ac:dyDescent="0.25">
      <c r="A2753" s="10" t="str">
        <f>Revenue!A2754</f>
        <v>P0230</v>
      </c>
      <c r="B2753" s="10" t="str">
        <f>Revenue!B2754</f>
        <v>May</v>
      </c>
      <c r="C2753" s="11" t="str">
        <f t="shared" si="119"/>
        <v>P0230|May</v>
      </c>
      <c r="D2753" s="12">
        <f>Revenue!J2754</f>
        <v>1844.5842999999998</v>
      </c>
      <c r="E2753" s="13">
        <f>_xlfn.XLOOKUP($C2753,ExpensesTbl[Key],ExpensesTbl[Total Operating Expenses])</f>
        <v>1206.2999999999997</v>
      </c>
      <c r="F2753" s="13">
        <f t="shared" si="120"/>
        <v>638.28430000000003</v>
      </c>
      <c r="G2753" s="11" t="str">
        <f>_xlfn.XLOOKUP($A2753,PropertiesTbl[Property ID],PropertiesTbl[Property Name])</f>
        <v>Whispering Getaway</v>
      </c>
    </row>
    <row r="2754" spans="1:7" x14ac:dyDescent="0.25">
      <c r="A2754" s="10" t="str">
        <f>Revenue!A2755</f>
        <v>P0230</v>
      </c>
      <c r="B2754" s="10" t="str">
        <f>Revenue!B2755</f>
        <v>Jun</v>
      </c>
      <c r="C2754" s="11" t="str">
        <f t="shared" si="119"/>
        <v>P0230|Jun</v>
      </c>
      <c r="D2754" s="12">
        <f>Revenue!J2755</f>
        <v>2092.1768000000002</v>
      </c>
      <c r="E2754" s="13">
        <f>_xlfn.XLOOKUP($C2754,ExpensesTbl[Key],ExpensesTbl[Total Operating Expenses])</f>
        <v>1359.0600000000002</v>
      </c>
      <c r="F2754" s="13">
        <f t="shared" si="120"/>
        <v>733.11680000000001</v>
      </c>
      <c r="G2754" s="11" t="str">
        <f>_xlfn.XLOOKUP($A2754,PropertiesTbl[Property ID],PropertiesTbl[Property Name])</f>
        <v>Whispering Getaway</v>
      </c>
    </row>
    <row r="2755" spans="1:7" x14ac:dyDescent="0.25">
      <c r="A2755" s="10" t="str">
        <f>Revenue!A2756</f>
        <v>P0230</v>
      </c>
      <c r="B2755" s="10" t="str">
        <f>Revenue!B2756</f>
        <v>Jul</v>
      </c>
      <c r="C2755" s="11" t="str">
        <f t="shared" si="119"/>
        <v>P0230|Jul</v>
      </c>
      <c r="D2755" s="12">
        <f>Revenue!J2756</f>
        <v>2773.9719999999998</v>
      </c>
      <c r="E2755" s="13">
        <f>_xlfn.XLOOKUP($C2755,ExpensesTbl[Key],ExpensesTbl[Total Operating Expenses])</f>
        <v>2605.41</v>
      </c>
      <c r="F2755" s="13">
        <f t="shared" si="120"/>
        <v>168.5619999999999</v>
      </c>
      <c r="G2755" s="11" t="str">
        <f>_xlfn.XLOOKUP($A2755,PropertiesTbl[Property ID],PropertiesTbl[Property Name])</f>
        <v>Whispering Getaway</v>
      </c>
    </row>
    <row r="2756" spans="1:7" x14ac:dyDescent="0.25">
      <c r="A2756" s="10" t="str">
        <f>Revenue!A2757</f>
        <v>P0230</v>
      </c>
      <c r="B2756" s="10" t="str">
        <f>Revenue!B2757</f>
        <v>Aug</v>
      </c>
      <c r="C2756" s="11" t="str">
        <f t="shared" si="119"/>
        <v>P0230|Aug</v>
      </c>
      <c r="D2756" s="12">
        <f>Revenue!J2757</f>
        <v>3044.4177</v>
      </c>
      <c r="E2756" s="13">
        <f>_xlfn.XLOOKUP($C2756,ExpensesTbl[Key],ExpensesTbl[Total Operating Expenses])</f>
        <v>2469.71</v>
      </c>
      <c r="F2756" s="13">
        <f t="shared" si="120"/>
        <v>574.70769999999993</v>
      </c>
      <c r="G2756" s="11" t="str">
        <f>_xlfn.XLOOKUP($A2756,PropertiesTbl[Property ID],PropertiesTbl[Property Name])</f>
        <v>Whispering Getaway</v>
      </c>
    </row>
    <row r="2757" spans="1:7" x14ac:dyDescent="0.25">
      <c r="A2757" s="10" t="str">
        <f>Revenue!A2758</f>
        <v>P0230</v>
      </c>
      <c r="B2757" s="10" t="str">
        <f>Revenue!B2758</f>
        <v>Sep</v>
      </c>
      <c r="C2757" s="11" t="str">
        <f t="shared" ref="C2757:C2820" si="121">A2757&amp;"|"&amp;B2757</f>
        <v>P0230|Sep</v>
      </c>
      <c r="D2757" s="12">
        <f>Revenue!J2758</f>
        <v>1797.1901</v>
      </c>
      <c r="E2757" s="13">
        <f>_xlfn.XLOOKUP($C2757,ExpensesTbl[Key],ExpensesTbl[Total Operating Expenses])</f>
        <v>1038.67</v>
      </c>
      <c r="F2757" s="13">
        <f t="shared" ref="F2757:F2820" si="122">D2757-E2757</f>
        <v>758.52009999999996</v>
      </c>
      <c r="G2757" s="11" t="str">
        <f>_xlfn.XLOOKUP($A2757,PropertiesTbl[Property ID],PropertiesTbl[Property Name])</f>
        <v>Whispering Getaway</v>
      </c>
    </row>
    <row r="2758" spans="1:7" x14ac:dyDescent="0.25">
      <c r="A2758" s="10" t="str">
        <f>Revenue!A2759</f>
        <v>P0230</v>
      </c>
      <c r="B2758" s="10" t="str">
        <f>Revenue!B2759</f>
        <v>Oct</v>
      </c>
      <c r="C2758" s="11" t="str">
        <f t="shared" si="121"/>
        <v>P0230|Oct</v>
      </c>
      <c r="D2758" s="12">
        <f>Revenue!J2759</f>
        <v>1616.8476999999998</v>
      </c>
      <c r="E2758" s="13">
        <f>_xlfn.XLOOKUP($C2758,ExpensesTbl[Key],ExpensesTbl[Total Operating Expenses])</f>
        <v>1047.47</v>
      </c>
      <c r="F2758" s="13">
        <f t="shared" si="122"/>
        <v>569.37769999999978</v>
      </c>
      <c r="G2758" s="11" t="str">
        <f>_xlfn.XLOOKUP($A2758,PropertiesTbl[Property ID],PropertiesTbl[Property Name])</f>
        <v>Whispering Getaway</v>
      </c>
    </row>
    <row r="2759" spans="1:7" x14ac:dyDescent="0.25">
      <c r="A2759" s="10" t="str">
        <f>Revenue!A2760</f>
        <v>P0230</v>
      </c>
      <c r="B2759" s="10" t="str">
        <f>Revenue!B2760</f>
        <v>Nov</v>
      </c>
      <c r="C2759" s="11" t="str">
        <f t="shared" si="121"/>
        <v>P0230|Nov</v>
      </c>
      <c r="D2759" s="12">
        <f>Revenue!J2760</f>
        <v>1990.6097</v>
      </c>
      <c r="E2759" s="13">
        <f>_xlfn.XLOOKUP($C2759,ExpensesTbl[Key],ExpensesTbl[Total Operating Expenses])</f>
        <v>965.15999999999951</v>
      </c>
      <c r="F2759" s="13">
        <f t="shared" si="122"/>
        <v>1025.4497000000006</v>
      </c>
      <c r="G2759" s="11" t="str">
        <f>_xlfn.XLOOKUP($A2759,PropertiesTbl[Property ID],PropertiesTbl[Property Name])</f>
        <v>Whispering Getaway</v>
      </c>
    </row>
    <row r="2760" spans="1:7" x14ac:dyDescent="0.25">
      <c r="A2760" s="10" t="str">
        <f>Revenue!A2761</f>
        <v>P0230</v>
      </c>
      <c r="B2760" s="10" t="str">
        <f>Revenue!B2761</f>
        <v>Dec</v>
      </c>
      <c r="C2760" s="11" t="str">
        <f t="shared" si="121"/>
        <v>P0230|Dec</v>
      </c>
      <c r="D2760" s="12">
        <f>Revenue!J2761</f>
        <v>6779.8440000000001</v>
      </c>
      <c r="E2760" s="13">
        <f>_xlfn.XLOOKUP($C2760,ExpensesTbl[Key],ExpensesTbl[Total Operating Expenses])</f>
        <v>1455.23</v>
      </c>
      <c r="F2760" s="13">
        <f t="shared" si="122"/>
        <v>5324.6139999999996</v>
      </c>
      <c r="G2760" s="11" t="str">
        <f>_xlfn.XLOOKUP($A2760,PropertiesTbl[Property ID],PropertiesTbl[Property Name])</f>
        <v>Whispering Getaway</v>
      </c>
    </row>
    <row r="2761" spans="1:7" x14ac:dyDescent="0.25">
      <c r="A2761" s="10" t="str">
        <f>Revenue!A2762</f>
        <v>P0230</v>
      </c>
      <c r="B2761" s="10" t="str">
        <f>Revenue!B2762</f>
        <v>Jan</v>
      </c>
      <c r="C2761" s="11" t="str">
        <f t="shared" si="121"/>
        <v>P0230|Jan</v>
      </c>
      <c r="D2761" s="12">
        <f>Revenue!J2762</f>
        <v>5905.0980000000009</v>
      </c>
      <c r="E2761" s="13">
        <f>_xlfn.XLOOKUP($C2761,ExpensesTbl[Key],ExpensesTbl[Total Operating Expenses])</f>
        <v>1427.8100000000009</v>
      </c>
      <c r="F2761" s="13">
        <f t="shared" si="122"/>
        <v>4477.2880000000005</v>
      </c>
      <c r="G2761" s="11" t="str">
        <f>_xlfn.XLOOKUP($A2761,PropertiesTbl[Property ID],PropertiesTbl[Property Name])</f>
        <v>Whispering Getaway</v>
      </c>
    </row>
    <row r="2762" spans="1:7" x14ac:dyDescent="0.25">
      <c r="A2762" s="10" t="str">
        <f>Revenue!A2763</f>
        <v>P0230</v>
      </c>
      <c r="B2762" s="10" t="str">
        <f>Revenue!B2763</f>
        <v>Feb</v>
      </c>
      <c r="C2762" s="11" t="str">
        <f t="shared" si="121"/>
        <v>P0230|Feb</v>
      </c>
      <c r="D2762" s="12">
        <f>Revenue!J2763</f>
        <v>4504.0672000000004</v>
      </c>
      <c r="E2762" s="13">
        <f>_xlfn.XLOOKUP($C2762,ExpensesTbl[Key],ExpensesTbl[Total Operating Expenses])</f>
        <v>1293.7999999999995</v>
      </c>
      <c r="F2762" s="13">
        <f t="shared" si="122"/>
        <v>3210.2672000000011</v>
      </c>
      <c r="G2762" s="11" t="str">
        <f>_xlfn.XLOOKUP($A2762,PropertiesTbl[Property ID],PropertiesTbl[Property Name])</f>
        <v>Whispering Getaway</v>
      </c>
    </row>
    <row r="2763" spans="1:7" x14ac:dyDescent="0.25">
      <c r="A2763" s="10" t="str">
        <f>Revenue!A2764</f>
        <v>P0230</v>
      </c>
      <c r="B2763" s="10" t="str">
        <f>Revenue!B2764</f>
        <v>Mar</v>
      </c>
      <c r="C2763" s="11" t="str">
        <f t="shared" si="121"/>
        <v>P0230|Mar</v>
      </c>
      <c r="D2763" s="12">
        <f>Revenue!J2764</f>
        <v>4090.3411999999998</v>
      </c>
      <c r="E2763" s="13">
        <f>_xlfn.XLOOKUP($C2763,ExpensesTbl[Key],ExpensesTbl[Total Operating Expenses])</f>
        <v>1180.3399999999999</v>
      </c>
      <c r="F2763" s="13">
        <f t="shared" si="122"/>
        <v>2910.0011999999997</v>
      </c>
      <c r="G2763" s="11" t="str">
        <f>_xlfn.XLOOKUP($A2763,PropertiesTbl[Property ID],PropertiesTbl[Property Name])</f>
        <v>Whispering Getaway</v>
      </c>
    </row>
    <row r="2764" spans="1:7" x14ac:dyDescent="0.25">
      <c r="A2764" s="10" t="str">
        <f>Revenue!A2765</f>
        <v>P0231</v>
      </c>
      <c r="B2764" s="10" t="str">
        <f>Revenue!B2765</f>
        <v>Apr</v>
      </c>
      <c r="C2764" s="11" t="str">
        <f t="shared" si="121"/>
        <v>P0231|Apr</v>
      </c>
      <c r="D2764" s="12">
        <f>Revenue!J2765</f>
        <v>1305.5311000000002</v>
      </c>
      <c r="E2764" s="13">
        <f>_xlfn.XLOOKUP($C2764,ExpensesTbl[Key],ExpensesTbl[Total Operating Expenses])</f>
        <v>633.66000000000031</v>
      </c>
      <c r="F2764" s="13">
        <f t="shared" si="122"/>
        <v>671.87109999999984</v>
      </c>
      <c r="G2764" s="11" t="str">
        <f>_xlfn.XLOOKUP($A2764,PropertiesTbl[Property ID],PropertiesTbl[Property Name])</f>
        <v>Sierra Escape</v>
      </c>
    </row>
    <row r="2765" spans="1:7" x14ac:dyDescent="0.25">
      <c r="A2765" s="10" t="str">
        <f>Revenue!A2766</f>
        <v>P0231</v>
      </c>
      <c r="B2765" s="10" t="str">
        <f>Revenue!B2766</f>
        <v>May</v>
      </c>
      <c r="C2765" s="11" t="str">
        <f t="shared" si="121"/>
        <v>P0231|May</v>
      </c>
      <c r="D2765" s="12">
        <f>Revenue!J2766</f>
        <v>1986.1308000000001</v>
      </c>
      <c r="E2765" s="13">
        <f>_xlfn.XLOOKUP($C2765,ExpensesTbl[Key],ExpensesTbl[Total Operating Expenses])</f>
        <v>1069.6199999999997</v>
      </c>
      <c r="F2765" s="13">
        <f t="shared" si="122"/>
        <v>916.51080000000047</v>
      </c>
      <c r="G2765" s="11" t="str">
        <f>_xlfn.XLOOKUP($A2765,PropertiesTbl[Property ID],PropertiesTbl[Property Name])</f>
        <v>Sierra Escape</v>
      </c>
    </row>
    <row r="2766" spans="1:7" x14ac:dyDescent="0.25">
      <c r="A2766" s="10" t="str">
        <f>Revenue!A2767</f>
        <v>P0231</v>
      </c>
      <c r="B2766" s="10" t="str">
        <f>Revenue!B2767</f>
        <v>Jun</v>
      </c>
      <c r="C2766" s="11" t="str">
        <f t="shared" si="121"/>
        <v>P0231|Jun</v>
      </c>
      <c r="D2766" s="12">
        <f>Revenue!J2767</f>
        <v>2096.9629999999997</v>
      </c>
      <c r="E2766" s="13">
        <f>_xlfn.XLOOKUP($C2766,ExpensesTbl[Key],ExpensesTbl[Total Operating Expenses])</f>
        <v>1178.7100000000005</v>
      </c>
      <c r="F2766" s="13">
        <f t="shared" si="122"/>
        <v>918.25299999999925</v>
      </c>
      <c r="G2766" s="11" t="str">
        <f>_xlfn.XLOOKUP($A2766,PropertiesTbl[Property ID],PropertiesTbl[Property Name])</f>
        <v>Sierra Escape</v>
      </c>
    </row>
    <row r="2767" spans="1:7" x14ac:dyDescent="0.25">
      <c r="A2767" s="10" t="str">
        <f>Revenue!A2768</f>
        <v>P0231</v>
      </c>
      <c r="B2767" s="10" t="str">
        <f>Revenue!B2768</f>
        <v>Jul</v>
      </c>
      <c r="C2767" s="11" t="str">
        <f t="shared" si="121"/>
        <v>P0231|Jul</v>
      </c>
      <c r="D2767" s="12">
        <f>Revenue!J2768</f>
        <v>2907.0584999999996</v>
      </c>
      <c r="E2767" s="13">
        <f>_xlfn.XLOOKUP($C2767,ExpensesTbl[Key],ExpensesTbl[Total Operating Expenses])</f>
        <v>2031.7699999999998</v>
      </c>
      <c r="F2767" s="13">
        <f t="shared" si="122"/>
        <v>875.28849999999989</v>
      </c>
      <c r="G2767" s="11" t="str">
        <f>_xlfn.XLOOKUP($A2767,PropertiesTbl[Property ID],PropertiesTbl[Property Name])</f>
        <v>Sierra Escape</v>
      </c>
    </row>
    <row r="2768" spans="1:7" x14ac:dyDescent="0.25">
      <c r="A2768" s="10" t="str">
        <f>Revenue!A2769</f>
        <v>P0231</v>
      </c>
      <c r="B2768" s="10" t="str">
        <f>Revenue!B2769</f>
        <v>Aug</v>
      </c>
      <c r="C2768" s="11" t="str">
        <f t="shared" si="121"/>
        <v>P0231|Aug</v>
      </c>
      <c r="D2768" s="12">
        <f>Revenue!J2769</f>
        <v>2562.8734000000004</v>
      </c>
      <c r="E2768" s="13">
        <f>_xlfn.XLOOKUP($C2768,ExpensesTbl[Key],ExpensesTbl[Total Operating Expenses])</f>
        <v>1912.9600000000005</v>
      </c>
      <c r="F2768" s="13">
        <f t="shared" si="122"/>
        <v>649.91339999999991</v>
      </c>
      <c r="G2768" s="11" t="str">
        <f>_xlfn.XLOOKUP($A2768,PropertiesTbl[Property ID],PropertiesTbl[Property Name])</f>
        <v>Sierra Escape</v>
      </c>
    </row>
    <row r="2769" spans="1:7" x14ac:dyDescent="0.25">
      <c r="A2769" s="10" t="str">
        <f>Revenue!A2770</f>
        <v>P0231</v>
      </c>
      <c r="B2769" s="10" t="str">
        <f>Revenue!B2770</f>
        <v>Sep</v>
      </c>
      <c r="C2769" s="11" t="str">
        <f t="shared" si="121"/>
        <v>P0231|Sep</v>
      </c>
      <c r="D2769" s="12">
        <f>Revenue!J2770</f>
        <v>1791.8883000000001</v>
      </c>
      <c r="E2769" s="13">
        <f>_xlfn.XLOOKUP($C2769,ExpensesTbl[Key],ExpensesTbl[Total Operating Expenses])</f>
        <v>939.53000000000043</v>
      </c>
      <c r="F2769" s="13">
        <f t="shared" si="122"/>
        <v>852.35829999999964</v>
      </c>
      <c r="G2769" s="11" t="str">
        <f>_xlfn.XLOOKUP($A2769,PropertiesTbl[Property ID],PropertiesTbl[Property Name])</f>
        <v>Sierra Escape</v>
      </c>
    </row>
    <row r="2770" spans="1:7" x14ac:dyDescent="0.25">
      <c r="A2770" s="10" t="str">
        <f>Revenue!A2771</f>
        <v>P0231</v>
      </c>
      <c r="B2770" s="10" t="str">
        <f>Revenue!B2771</f>
        <v>Oct</v>
      </c>
      <c r="C2770" s="11" t="str">
        <f t="shared" si="121"/>
        <v>P0231|Oct</v>
      </c>
      <c r="D2770" s="12">
        <f>Revenue!J2771</f>
        <v>1756.3184000000001</v>
      </c>
      <c r="E2770" s="13">
        <f>_xlfn.XLOOKUP($C2770,ExpensesTbl[Key],ExpensesTbl[Total Operating Expenses])</f>
        <v>888.46</v>
      </c>
      <c r="F2770" s="13">
        <f t="shared" si="122"/>
        <v>867.85840000000007</v>
      </c>
      <c r="G2770" s="11" t="str">
        <f>_xlfn.XLOOKUP($A2770,PropertiesTbl[Property ID],PropertiesTbl[Property Name])</f>
        <v>Sierra Escape</v>
      </c>
    </row>
    <row r="2771" spans="1:7" x14ac:dyDescent="0.25">
      <c r="A2771" s="10" t="str">
        <f>Revenue!A2772</f>
        <v>P0231</v>
      </c>
      <c r="B2771" s="10" t="str">
        <f>Revenue!B2772</f>
        <v>Nov</v>
      </c>
      <c r="C2771" s="11" t="str">
        <f t="shared" si="121"/>
        <v>P0231|Nov</v>
      </c>
      <c r="D2771" s="12">
        <f>Revenue!J2772</f>
        <v>1770.752</v>
      </c>
      <c r="E2771" s="13">
        <f>_xlfn.XLOOKUP($C2771,ExpensesTbl[Key],ExpensesTbl[Total Operating Expenses])</f>
        <v>817.22000000000037</v>
      </c>
      <c r="F2771" s="13">
        <f t="shared" si="122"/>
        <v>953.53199999999958</v>
      </c>
      <c r="G2771" s="11" t="str">
        <f>_xlfn.XLOOKUP($A2771,PropertiesTbl[Property ID],PropertiesTbl[Property Name])</f>
        <v>Sierra Escape</v>
      </c>
    </row>
    <row r="2772" spans="1:7" x14ac:dyDescent="0.25">
      <c r="A2772" s="10" t="str">
        <f>Revenue!A2773</f>
        <v>P0231</v>
      </c>
      <c r="B2772" s="10" t="str">
        <f>Revenue!B2773</f>
        <v>Dec</v>
      </c>
      <c r="C2772" s="11" t="str">
        <f t="shared" si="121"/>
        <v>P0231|Dec</v>
      </c>
      <c r="D2772" s="12">
        <f>Revenue!J2773</f>
        <v>5179.3005000000003</v>
      </c>
      <c r="E2772" s="13">
        <f>_xlfn.XLOOKUP($C2772,ExpensesTbl[Key],ExpensesTbl[Total Operating Expenses])</f>
        <v>1181.2500000000002</v>
      </c>
      <c r="F2772" s="13">
        <f t="shared" si="122"/>
        <v>3998.0505000000003</v>
      </c>
      <c r="G2772" s="11" t="str">
        <f>_xlfn.XLOOKUP($A2772,PropertiesTbl[Property ID],PropertiesTbl[Property Name])</f>
        <v>Sierra Escape</v>
      </c>
    </row>
    <row r="2773" spans="1:7" x14ac:dyDescent="0.25">
      <c r="A2773" s="10" t="str">
        <f>Revenue!A2774</f>
        <v>P0231</v>
      </c>
      <c r="B2773" s="10" t="str">
        <f>Revenue!B2774</f>
        <v>Jan</v>
      </c>
      <c r="C2773" s="11" t="str">
        <f t="shared" si="121"/>
        <v>P0231|Jan</v>
      </c>
      <c r="D2773" s="12">
        <f>Revenue!J2774</f>
        <v>4952.6115</v>
      </c>
      <c r="E2773" s="13">
        <f>_xlfn.XLOOKUP($C2773,ExpensesTbl[Key],ExpensesTbl[Total Operating Expenses])</f>
        <v>1178.0600000000004</v>
      </c>
      <c r="F2773" s="13">
        <f t="shared" si="122"/>
        <v>3774.5514999999996</v>
      </c>
      <c r="G2773" s="11" t="str">
        <f>_xlfn.XLOOKUP($A2773,PropertiesTbl[Property ID],PropertiesTbl[Property Name])</f>
        <v>Sierra Escape</v>
      </c>
    </row>
    <row r="2774" spans="1:7" x14ac:dyDescent="0.25">
      <c r="A2774" s="10" t="str">
        <f>Revenue!A2775</f>
        <v>P0231</v>
      </c>
      <c r="B2774" s="10" t="str">
        <f>Revenue!B2775</f>
        <v>Feb</v>
      </c>
      <c r="C2774" s="11" t="str">
        <f t="shared" si="121"/>
        <v>P0231|Feb</v>
      </c>
      <c r="D2774" s="12">
        <f>Revenue!J2775</f>
        <v>4268.9853999999996</v>
      </c>
      <c r="E2774" s="13">
        <f>_xlfn.XLOOKUP($C2774,ExpensesTbl[Key],ExpensesTbl[Total Operating Expenses])</f>
        <v>1071.1500000000003</v>
      </c>
      <c r="F2774" s="13">
        <f t="shared" si="122"/>
        <v>3197.835399999999</v>
      </c>
      <c r="G2774" s="11" t="str">
        <f>_xlfn.XLOOKUP($A2774,PropertiesTbl[Property ID],PropertiesTbl[Property Name])</f>
        <v>Sierra Escape</v>
      </c>
    </row>
    <row r="2775" spans="1:7" x14ac:dyDescent="0.25">
      <c r="A2775" s="10" t="str">
        <f>Revenue!A2776</f>
        <v>P0231</v>
      </c>
      <c r="B2775" s="10" t="str">
        <f>Revenue!B2776</f>
        <v>Mar</v>
      </c>
      <c r="C2775" s="11" t="str">
        <f t="shared" si="121"/>
        <v>P0231|Mar</v>
      </c>
      <c r="D2775" s="12">
        <f>Revenue!J2776</f>
        <v>3621.297</v>
      </c>
      <c r="E2775" s="13">
        <f>_xlfn.XLOOKUP($C2775,ExpensesTbl[Key],ExpensesTbl[Total Operating Expenses])</f>
        <v>1072.1999999999996</v>
      </c>
      <c r="F2775" s="13">
        <f t="shared" si="122"/>
        <v>2549.0970000000007</v>
      </c>
      <c r="G2775" s="11" t="str">
        <f>_xlfn.XLOOKUP($A2775,PropertiesTbl[Property ID],PropertiesTbl[Property Name])</f>
        <v>Sierra Escape</v>
      </c>
    </row>
    <row r="2776" spans="1:7" x14ac:dyDescent="0.25">
      <c r="A2776" s="10" t="str">
        <f>Revenue!A2777</f>
        <v>P0232</v>
      </c>
      <c r="B2776" s="10" t="str">
        <f>Revenue!B2777</f>
        <v>Apr</v>
      </c>
      <c r="C2776" s="11" t="str">
        <f t="shared" si="121"/>
        <v>P0232|Apr</v>
      </c>
      <c r="D2776" s="12">
        <f>Revenue!J2777</f>
        <v>800.46600000000001</v>
      </c>
      <c r="E2776" s="13">
        <f>_xlfn.XLOOKUP($C2776,ExpensesTbl[Key],ExpensesTbl[Total Operating Expenses])</f>
        <v>525.53999999999974</v>
      </c>
      <c r="F2776" s="13">
        <f t="shared" si="122"/>
        <v>274.92600000000027</v>
      </c>
      <c r="G2776" s="11" t="str">
        <f>_xlfn.XLOOKUP($A2776,PropertiesTbl[Property ID],PropertiesTbl[Property Name])</f>
        <v>Mountain Manor</v>
      </c>
    </row>
    <row r="2777" spans="1:7" x14ac:dyDescent="0.25">
      <c r="A2777" s="10" t="str">
        <f>Revenue!A2778</f>
        <v>P0232</v>
      </c>
      <c r="B2777" s="10" t="str">
        <f>Revenue!B2778</f>
        <v>May</v>
      </c>
      <c r="C2777" s="11" t="str">
        <f t="shared" si="121"/>
        <v>P0232|May</v>
      </c>
      <c r="D2777" s="12">
        <f>Revenue!J2778</f>
        <v>838.52879999999993</v>
      </c>
      <c r="E2777" s="13">
        <f>_xlfn.XLOOKUP($C2777,ExpensesTbl[Key],ExpensesTbl[Total Operating Expenses])</f>
        <v>748.93000000000029</v>
      </c>
      <c r="F2777" s="13">
        <f t="shared" si="122"/>
        <v>89.598799999999642</v>
      </c>
      <c r="G2777" s="11" t="str">
        <f>_xlfn.XLOOKUP($A2777,PropertiesTbl[Property ID],PropertiesTbl[Property Name])</f>
        <v>Mountain Manor</v>
      </c>
    </row>
    <row r="2778" spans="1:7" x14ac:dyDescent="0.25">
      <c r="A2778" s="10" t="str">
        <f>Revenue!A2779</f>
        <v>P0232</v>
      </c>
      <c r="B2778" s="10" t="str">
        <f>Revenue!B2779</f>
        <v>Jun</v>
      </c>
      <c r="C2778" s="11" t="str">
        <f t="shared" si="121"/>
        <v>P0232|Jun</v>
      </c>
      <c r="D2778" s="12">
        <f>Revenue!J2779</f>
        <v>1145.8248000000001</v>
      </c>
      <c r="E2778" s="13">
        <f>_xlfn.XLOOKUP($C2778,ExpensesTbl[Key],ExpensesTbl[Total Operating Expenses])</f>
        <v>796.5100000000001</v>
      </c>
      <c r="F2778" s="13">
        <f t="shared" si="122"/>
        <v>349.31479999999999</v>
      </c>
      <c r="G2778" s="11" t="str">
        <f>_xlfn.XLOOKUP($A2778,PropertiesTbl[Property ID],PropertiesTbl[Property Name])</f>
        <v>Mountain Manor</v>
      </c>
    </row>
    <row r="2779" spans="1:7" x14ac:dyDescent="0.25">
      <c r="A2779" s="10" t="str">
        <f>Revenue!A2780</f>
        <v>P0232</v>
      </c>
      <c r="B2779" s="10" t="str">
        <f>Revenue!B2780</f>
        <v>Jul</v>
      </c>
      <c r="C2779" s="11" t="str">
        <f t="shared" si="121"/>
        <v>P0232|Jul</v>
      </c>
      <c r="D2779" s="12">
        <f>Revenue!J2780</f>
        <v>1730.5614999999998</v>
      </c>
      <c r="E2779" s="13">
        <f>_xlfn.XLOOKUP($C2779,ExpensesTbl[Key],ExpensesTbl[Total Operating Expenses])</f>
        <v>1452.8300000000004</v>
      </c>
      <c r="F2779" s="13">
        <f t="shared" si="122"/>
        <v>277.73149999999941</v>
      </c>
      <c r="G2779" s="11" t="str">
        <f>_xlfn.XLOOKUP($A2779,PropertiesTbl[Property ID],PropertiesTbl[Property Name])</f>
        <v>Mountain Manor</v>
      </c>
    </row>
    <row r="2780" spans="1:7" x14ac:dyDescent="0.25">
      <c r="A2780" s="10" t="str">
        <f>Revenue!A2781</f>
        <v>P0232</v>
      </c>
      <c r="B2780" s="10" t="str">
        <f>Revenue!B2781</f>
        <v>Aug</v>
      </c>
      <c r="C2780" s="11" t="str">
        <f t="shared" si="121"/>
        <v>P0232|Aug</v>
      </c>
      <c r="D2780" s="12">
        <f>Revenue!J2781</f>
        <v>1603.2683999999999</v>
      </c>
      <c r="E2780" s="13">
        <f>_xlfn.XLOOKUP($C2780,ExpensesTbl[Key],ExpensesTbl[Total Operating Expenses])</f>
        <v>1379.1799999999998</v>
      </c>
      <c r="F2780" s="13">
        <f t="shared" si="122"/>
        <v>224.08840000000009</v>
      </c>
      <c r="G2780" s="11" t="str">
        <f>_xlfn.XLOOKUP($A2780,PropertiesTbl[Property ID],PropertiesTbl[Property Name])</f>
        <v>Mountain Manor</v>
      </c>
    </row>
    <row r="2781" spans="1:7" x14ac:dyDescent="0.25">
      <c r="A2781" s="10" t="str">
        <f>Revenue!A2782</f>
        <v>P0232</v>
      </c>
      <c r="B2781" s="10" t="str">
        <f>Revenue!B2782</f>
        <v>Sep</v>
      </c>
      <c r="C2781" s="11" t="str">
        <f t="shared" si="121"/>
        <v>P0232|Sep</v>
      </c>
      <c r="D2781" s="12">
        <f>Revenue!J2782</f>
        <v>1067.7592000000002</v>
      </c>
      <c r="E2781" s="13">
        <f>_xlfn.XLOOKUP($C2781,ExpensesTbl[Key],ExpensesTbl[Total Operating Expenses])</f>
        <v>649.76999999999953</v>
      </c>
      <c r="F2781" s="13">
        <f t="shared" si="122"/>
        <v>417.98920000000066</v>
      </c>
      <c r="G2781" s="11" t="str">
        <f>_xlfn.XLOOKUP($A2781,PropertiesTbl[Property ID],PropertiesTbl[Property Name])</f>
        <v>Mountain Manor</v>
      </c>
    </row>
    <row r="2782" spans="1:7" x14ac:dyDescent="0.25">
      <c r="A2782" s="10" t="str">
        <f>Revenue!A2783</f>
        <v>P0232</v>
      </c>
      <c r="B2782" s="10" t="str">
        <f>Revenue!B2783</f>
        <v>Oct</v>
      </c>
      <c r="C2782" s="11" t="str">
        <f t="shared" si="121"/>
        <v>P0232|Oct</v>
      </c>
      <c r="D2782" s="12">
        <f>Revenue!J2783</f>
        <v>960.96219999999994</v>
      </c>
      <c r="E2782" s="13">
        <f>_xlfn.XLOOKUP($C2782,ExpensesTbl[Key],ExpensesTbl[Total Operating Expenses])</f>
        <v>595.3100000000004</v>
      </c>
      <c r="F2782" s="13">
        <f t="shared" si="122"/>
        <v>365.65219999999954</v>
      </c>
      <c r="G2782" s="11" t="str">
        <f>_xlfn.XLOOKUP($A2782,PropertiesTbl[Property ID],PropertiesTbl[Property Name])</f>
        <v>Mountain Manor</v>
      </c>
    </row>
    <row r="2783" spans="1:7" x14ac:dyDescent="0.25">
      <c r="A2783" s="10" t="str">
        <f>Revenue!A2784</f>
        <v>P0232</v>
      </c>
      <c r="B2783" s="10" t="str">
        <f>Revenue!B2784</f>
        <v>Nov</v>
      </c>
      <c r="C2783" s="11" t="str">
        <f t="shared" si="121"/>
        <v>P0232|Nov</v>
      </c>
      <c r="D2783" s="12">
        <f>Revenue!J2784</f>
        <v>908.74709999999993</v>
      </c>
      <c r="E2783" s="13">
        <f>_xlfn.XLOOKUP($C2783,ExpensesTbl[Key],ExpensesTbl[Total Operating Expenses])</f>
        <v>570.49000000000024</v>
      </c>
      <c r="F2783" s="13">
        <f t="shared" si="122"/>
        <v>338.2570999999997</v>
      </c>
      <c r="G2783" s="11" t="str">
        <f>_xlfn.XLOOKUP($A2783,PropertiesTbl[Property ID],PropertiesTbl[Property Name])</f>
        <v>Mountain Manor</v>
      </c>
    </row>
    <row r="2784" spans="1:7" x14ac:dyDescent="0.25">
      <c r="A2784" s="10" t="str">
        <f>Revenue!A2785</f>
        <v>P0232</v>
      </c>
      <c r="B2784" s="10" t="str">
        <f>Revenue!B2785</f>
        <v>Dec</v>
      </c>
      <c r="C2784" s="11" t="str">
        <f t="shared" si="121"/>
        <v>P0232|Dec</v>
      </c>
      <c r="D2784" s="12">
        <f>Revenue!J2785</f>
        <v>3505.8885</v>
      </c>
      <c r="E2784" s="13">
        <f>_xlfn.XLOOKUP($C2784,ExpensesTbl[Key],ExpensesTbl[Total Operating Expenses])</f>
        <v>957.35999999999967</v>
      </c>
      <c r="F2784" s="13">
        <f t="shared" si="122"/>
        <v>2548.5285000000003</v>
      </c>
      <c r="G2784" s="11" t="str">
        <f>_xlfn.XLOOKUP($A2784,PropertiesTbl[Property ID],PropertiesTbl[Property Name])</f>
        <v>Mountain Manor</v>
      </c>
    </row>
    <row r="2785" spans="1:7" x14ac:dyDescent="0.25">
      <c r="A2785" s="10" t="str">
        <f>Revenue!A2786</f>
        <v>P0232</v>
      </c>
      <c r="B2785" s="10" t="str">
        <f>Revenue!B2786</f>
        <v>Jan</v>
      </c>
      <c r="C2785" s="11" t="str">
        <f t="shared" si="121"/>
        <v>P0232|Jan</v>
      </c>
      <c r="D2785" s="12">
        <f>Revenue!J2786</f>
        <v>2977.4033999999997</v>
      </c>
      <c r="E2785" s="13">
        <f>_xlfn.XLOOKUP($C2785,ExpensesTbl[Key],ExpensesTbl[Total Operating Expenses])</f>
        <v>972.5600000000004</v>
      </c>
      <c r="F2785" s="13">
        <f t="shared" si="122"/>
        <v>2004.8433999999993</v>
      </c>
      <c r="G2785" s="11" t="str">
        <f>_xlfn.XLOOKUP($A2785,PropertiesTbl[Property ID],PropertiesTbl[Property Name])</f>
        <v>Mountain Manor</v>
      </c>
    </row>
    <row r="2786" spans="1:7" x14ac:dyDescent="0.25">
      <c r="A2786" s="10" t="str">
        <f>Revenue!A2787</f>
        <v>P0232</v>
      </c>
      <c r="B2786" s="10" t="str">
        <f>Revenue!B2787</f>
        <v>Feb</v>
      </c>
      <c r="C2786" s="11" t="str">
        <f t="shared" si="121"/>
        <v>P0232|Feb</v>
      </c>
      <c r="D2786" s="12">
        <f>Revenue!J2787</f>
        <v>2874.9216000000001</v>
      </c>
      <c r="E2786" s="13">
        <f>_xlfn.XLOOKUP($C2786,ExpensesTbl[Key],ExpensesTbl[Total Operating Expenses])</f>
        <v>871.20999999999981</v>
      </c>
      <c r="F2786" s="13">
        <f t="shared" si="122"/>
        <v>2003.7116000000003</v>
      </c>
      <c r="G2786" s="11" t="str">
        <f>_xlfn.XLOOKUP($A2786,PropertiesTbl[Property ID],PropertiesTbl[Property Name])</f>
        <v>Mountain Manor</v>
      </c>
    </row>
    <row r="2787" spans="1:7" x14ac:dyDescent="0.25">
      <c r="A2787" s="10" t="str">
        <f>Revenue!A2788</f>
        <v>P0232</v>
      </c>
      <c r="B2787" s="10" t="str">
        <f>Revenue!B2788</f>
        <v>Mar</v>
      </c>
      <c r="C2787" s="11" t="str">
        <f t="shared" si="121"/>
        <v>P0232|Mar</v>
      </c>
      <c r="D2787" s="12">
        <f>Revenue!J2788</f>
        <v>2024.9771999999998</v>
      </c>
      <c r="E2787" s="13">
        <f>_xlfn.XLOOKUP($C2787,ExpensesTbl[Key],ExpensesTbl[Total Operating Expenses])</f>
        <v>782.59000000000026</v>
      </c>
      <c r="F2787" s="13">
        <f t="shared" si="122"/>
        <v>1242.3871999999997</v>
      </c>
      <c r="G2787" s="11" t="str">
        <f>_xlfn.XLOOKUP($A2787,PropertiesTbl[Property ID],PropertiesTbl[Property Name])</f>
        <v>Mountain Manor</v>
      </c>
    </row>
    <row r="2788" spans="1:7" x14ac:dyDescent="0.25">
      <c r="A2788" s="10" t="str">
        <f>Revenue!A2789</f>
        <v>P0233</v>
      </c>
      <c r="B2788" s="10" t="str">
        <f>Revenue!B2789</f>
        <v>Apr</v>
      </c>
      <c r="C2788" s="11" t="str">
        <f t="shared" si="121"/>
        <v>P0233|Apr</v>
      </c>
      <c r="D2788" s="12">
        <f>Revenue!J2789</f>
        <v>1433.7796000000001</v>
      </c>
      <c r="E2788" s="13">
        <f>_xlfn.XLOOKUP($C2788,ExpensesTbl[Key],ExpensesTbl[Total Operating Expenses])</f>
        <v>790.70999999999958</v>
      </c>
      <c r="F2788" s="13">
        <f t="shared" si="122"/>
        <v>643.06960000000049</v>
      </c>
      <c r="G2788" s="11" t="str">
        <f>_xlfn.XLOOKUP($A2788,PropertiesTbl[Property ID],PropertiesTbl[Property Name])</f>
        <v>Sierra Haven</v>
      </c>
    </row>
    <row r="2789" spans="1:7" x14ac:dyDescent="0.25">
      <c r="A2789" s="10" t="str">
        <f>Revenue!A2790</f>
        <v>P0233</v>
      </c>
      <c r="B2789" s="10" t="str">
        <f>Revenue!B2790</f>
        <v>May</v>
      </c>
      <c r="C2789" s="11" t="str">
        <f t="shared" si="121"/>
        <v>P0233|May</v>
      </c>
      <c r="D2789" s="12">
        <f>Revenue!J2790</f>
        <v>1529.8096</v>
      </c>
      <c r="E2789" s="13">
        <f>_xlfn.XLOOKUP($C2789,ExpensesTbl[Key],ExpensesTbl[Total Operating Expenses])</f>
        <v>1209.56</v>
      </c>
      <c r="F2789" s="13">
        <f t="shared" si="122"/>
        <v>320.2496000000001</v>
      </c>
      <c r="G2789" s="11" t="str">
        <f>_xlfn.XLOOKUP($A2789,PropertiesTbl[Property ID],PropertiesTbl[Property Name])</f>
        <v>Sierra Haven</v>
      </c>
    </row>
    <row r="2790" spans="1:7" x14ac:dyDescent="0.25">
      <c r="A2790" s="10" t="str">
        <f>Revenue!A2791</f>
        <v>P0233</v>
      </c>
      <c r="B2790" s="10" t="str">
        <f>Revenue!B2791</f>
        <v>Jun</v>
      </c>
      <c r="C2790" s="11" t="str">
        <f t="shared" si="121"/>
        <v>P0233|Jun</v>
      </c>
      <c r="D2790" s="12">
        <f>Revenue!J2791</f>
        <v>1913.7065</v>
      </c>
      <c r="E2790" s="13">
        <f>_xlfn.XLOOKUP($C2790,ExpensesTbl[Key],ExpensesTbl[Total Operating Expenses])</f>
        <v>1353.69</v>
      </c>
      <c r="F2790" s="13">
        <f t="shared" si="122"/>
        <v>560.01649999999995</v>
      </c>
      <c r="G2790" s="11" t="str">
        <f>_xlfn.XLOOKUP($A2790,PropertiesTbl[Property ID],PropertiesTbl[Property Name])</f>
        <v>Sierra Haven</v>
      </c>
    </row>
    <row r="2791" spans="1:7" x14ac:dyDescent="0.25">
      <c r="A2791" s="10" t="str">
        <f>Revenue!A2792</f>
        <v>P0233</v>
      </c>
      <c r="B2791" s="10" t="str">
        <f>Revenue!B2792</f>
        <v>Jul</v>
      </c>
      <c r="C2791" s="11" t="str">
        <f t="shared" si="121"/>
        <v>P0233|Jul</v>
      </c>
      <c r="D2791" s="12">
        <f>Revenue!J2792</f>
        <v>2499.3343</v>
      </c>
      <c r="E2791" s="13">
        <f>_xlfn.XLOOKUP($C2791,ExpensesTbl[Key],ExpensesTbl[Total Operating Expenses])</f>
        <v>2480.89</v>
      </c>
      <c r="F2791" s="13">
        <f t="shared" si="122"/>
        <v>18.444300000000112</v>
      </c>
      <c r="G2791" s="11" t="str">
        <f>_xlfn.XLOOKUP($A2791,PropertiesTbl[Property ID],PropertiesTbl[Property Name])</f>
        <v>Sierra Haven</v>
      </c>
    </row>
    <row r="2792" spans="1:7" x14ac:dyDescent="0.25">
      <c r="A2792" s="10" t="str">
        <f>Revenue!A2793</f>
        <v>P0233</v>
      </c>
      <c r="B2792" s="10" t="str">
        <f>Revenue!B2793</f>
        <v>Aug</v>
      </c>
      <c r="C2792" s="11" t="str">
        <f t="shared" si="121"/>
        <v>P0233|Aug</v>
      </c>
      <c r="D2792" s="12">
        <f>Revenue!J2793</f>
        <v>2688.7089999999998</v>
      </c>
      <c r="E2792" s="13">
        <f>_xlfn.XLOOKUP($C2792,ExpensesTbl[Key],ExpensesTbl[Total Operating Expenses])</f>
        <v>2445.2299999999996</v>
      </c>
      <c r="F2792" s="13">
        <f t="shared" si="122"/>
        <v>243.47900000000027</v>
      </c>
      <c r="G2792" s="11" t="str">
        <f>_xlfn.XLOOKUP($A2792,PropertiesTbl[Property ID],PropertiesTbl[Property Name])</f>
        <v>Sierra Haven</v>
      </c>
    </row>
    <row r="2793" spans="1:7" x14ac:dyDescent="0.25">
      <c r="A2793" s="10" t="str">
        <f>Revenue!A2794</f>
        <v>P0233</v>
      </c>
      <c r="B2793" s="10" t="str">
        <f>Revenue!B2794</f>
        <v>Sep</v>
      </c>
      <c r="C2793" s="11" t="str">
        <f t="shared" si="121"/>
        <v>P0233|Sep</v>
      </c>
      <c r="D2793" s="12">
        <f>Revenue!J2794</f>
        <v>1664.3680000000002</v>
      </c>
      <c r="E2793" s="13">
        <f>_xlfn.XLOOKUP($C2793,ExpensesTbl[Key],ExpensesTbl[Total Operating Expenses])</f>
        <v>1058.8999999999996</v>
      </c>
      <c r="F2793" s="13">
        <f t="shared" si="122"/>
        <v>605.46800000000053</v>
      </c>
      <c r="G2793" s="11" t="str">
        <f>_xlfn.XLOOKUP($A2793,PropertiesTbl[Property ID],PropertiesTbl[Property Name])</f>
        <v>Sierra Haven</v>
      </c>
    </row>
    <row r="2794" spans="1:7" x14ac:dyDescent="0.25">
      <c r="A2794" s="10" t="str">
        <f>Revenue!A2795</f>
        <v>P0233</v>
      </c>
      <c r="B2794" s="10" t="str">
        <f>Revenue!B2795</f>
        <v>Oct</v>
      </c>
      <c r="C2794" s="11" t="str">
        <f t="shared" si="121"/>
        <v>P0233|Oct</v>
      </c>
      <c r="D2794" s="12">
        <f>Revenue!J2795</f>
        <v>1599.6496</v>
      </c>
      <c r="E2794" s="13">
        <f>_xlfn.XLOOKUP($C2794,ExpensesTbl[Key],ExpensesTbl[Total Operating Expenses])</f>
        <v>944.75999999999988</v>
      </c>
      <c r="F2794" s="13">
        <f t="shared" si="122"/>
        <v>654.88960000000009</v>
      </c>
      <c r="G2794" s="11" t="str">
        <f>_xlfn.XLOOKUP($A2794,PropertiesTbl[Property ID],PropertiesTbl[Property Name])</f>
        <v>Sierra Haven</v>
      </c>
    </row>
    <row r="2795" spans="1:7" x14ac:dyDescent="0.25">
      <c r="A2795" s="10" t="str">
        <f>Revenue!A2796</f>
        <v>P0233</v>
      </c>
      <c r="B2795" s="10" t="str">
        <f>Revenue!B2796</f>
        <v>Nov</v>
      </c>
      <c r="C2795" s="11" t="str">
        <f t="shared" si="121"/>
        <v>P0233|Nov</v>
      </c>
      <c r="D2795" s="12">
        <f>Revenue!J2796</f>
        <v>1772.4745</v>
      </c>
      <c r="E2795" s="13">
        <f>_xlfn.XLOOKUP($C2795,ExpensesTbl[Key],ExpensesTbl[Total Operating Expenses])</f>
        <v>854.36000000000024</v>
      </c>
      <c r="F2795" s="13">
        <f t="shared" si="122"/>
        <v>918.11449999999979</v>
      </c>
      <c r="G2795" s="11" t="str">
        <f>_xlfn.XLOOKUP($A2795,PropertiesTbl[Property ID],PropertiesTbl[Property Name])</f>
        <v>Sierra Haven</v>
      </c>
    </row>
    <row r="2796" spans="1:7" x14ac:dyDescent="0.25">
      <c r="A2796" s="10" t="str">
        <f>Revenue!A2797</f>
        <v>P0233</v>
      </c>
      <c r="B2796" s="10" t="str">
        <f>Revenue!B2797</f>
        <v>Dec</v>
      </c>
      <c r="C2796" s="11" t="str">
        <f t="shared" si="121"/>
        <v>P0233|Dec</v>
      </c>
      <c r="D2796" s="12">
        <f>Revenue!J2797</f>
        <v>6147.3652000000002</v>
      </c>
      <c r="E2796" s="13">
        <f>_xlfn.XLOOKUP($C2796,ExpensesTbl[Key],ExpensesTbl[Total Operating Expenses])</f>
        <v>1434.159999999998</v>
      </c>
      <c r="F2796" s="13">
        <f t="shared" si="122"/>
        <v>4713.2052000000022</v>
      </c>
      <c r="G2796" s="11" t="str">
        <f>_xlfn.XLOOKUP($A2796,PropertiesTbl[Property ID],PropertiesTbl[Property Name])</f>
        <v>Sierra Haven</v>
      </c>
    </row>
    <row r="2797" spans="1:7" x14ac:dyDescent="0.25">
      <c r="A2797" s="10" t="str">
        <f>Revenue!A2798</f>
        <v>P0233</v>
      </c>
      <c r="B2797" s="10" t="str">
        <f>Revenue!B2798</f>
        <v>Jan</v>
      </c>
      <c r="C2797" s="11" t="str">
        <f t="shared" si="121"/>
        <v>P0233|Jan</v>
      </c>
      <c r="D2797" s="12">
        <f>Revenue!J2798</f>
        <v>5479.2276000000002</v>
      </c>
      <c r="E2797" s="13">
        <f>_xlfn.XLOOKUP($C2797,ExpensesTbl[Key],ExpensesTbl[Total Operating Expenses])</f>
        <v>1309.1699999999998</v>
      </c>
      <c r="F2797" s="13">
        <f t="shared" si="122"/>
        <v>4170.0576000000001</v>
      </c>
      <c r="G2797" s="11" t="str">
        <f>_xlfn.XLOOKUP($A2797,PropertiesTbl[Property ID],PropertiesTbl[Property Name])</f>
        <v>Sierra Haven</v>
      </c>
    </row>
    <row r="2798" spans="1:7" x14ac:dyDescent="0.25">
      <c r="A2798" s="10" t="str">
        <f>Revenue!A2799</f>
        <v>P0233</v>
      </c>
      <c r="B2798" s="10" t="str">
        <f>Revenue!B2799</f>
        <v>Feb</v>
      </c>
      <c r="C2798" s="11" t="str">
        <f t="shared" si="121"/>
        <v>P0233|Feb</v>
      </c>
      <c r="D2798" s="12">
        <f>Revenue!J2799</f>
        <v>3886.6897000000004</v>
      </c>
      <c r="E2798" s="13">
        <f>_xlfn.XLOOKUP($C2798,ExpensesTbl[Key],ExpensesTbl[Total Operating Expenses])</f>
        <v>1166.2600000000002</v>
      </c>
      <c r="F2798" s="13">
        <f t="shared" si="122"/>
        <v>2720.4297000000001</v>
      </c>
      <c r="G2798" s="11" t="str">
        <f>_xlfn.XLOOKUP($A2798,PropertiesTbl[Property ID],PropertiesTbl[Property Name])</f>
        <v>Sierra Haven</v>
      </c>
    </row>
    <row r="2799" spans="1:7" x14ac:dyDescent="0.25">
      <c r="A2799" s="10" t="str">
        <f>Revenue!A2800</f>
        <v>P0233</v>
      </c>
      <c r="B2799" s="10" t="str">
        <f>Revenue!B2800</f>
        <v>Mar</v>
      </c>
      <c r="C2799" s="11" t="str">
        <f t="shared" si="121"/>
        <v>P0233|Mar</v>
      </c>
      <c r="D2799" s="12">
        <f>Revenue!J2800</f>
        <v>2960.2896000000001</v>
      </c>
      <c r="E2799" s="13">
        <f>_xlfn.XLOOKUP($C2799,ExpensesTbl[Key],ExpensesTbl[Total Operating Expenses])</f>
        <v>1028.5399999999997</v>
      </c>
      <c r="F2799" s="13">
        <f t="shared" si="122"/>
        <v>1931.7496000000003</v>
      </c>
      <c r="G2799" s="11" t="str">
        <f>_xlfn.XLOOKUP($A2799,PropertiesTbl[Property ID],PropertiesTbl[Property Name])</f>
        <v>Sierra Haven</v>
      </c>
    </row>
    <row r="2800" spans="1:7" x14ac:dyDescent="0.25">
      <c r="A2800" s="10" t="str">
        <f>Revenue!A2801</f>
        <v>P0234</v>
      </c>
      <c r="B2800" s="10" t="str">
        <f>Revenue!B2801</f>
        <v>Apr</v>
      </c>
      <c r="C2800" s="11" t="str">
        <f t="shared" si="121"/>
        <v>P0234|Apr</v>
      </c>
      <c r="D2800" s="12">
        <f>Revenue!J2801</f>
        <v>813.21179999999993</v>
      </c>
      <c r="E2800" s="13">
        <f>_xlfn.XLOOKUP($C2800,ExpensesTbl[Key],ExpensesTbl[Total Operating Expenses])</f>
        <v>526.44000000000017</v>
      </c>
      <c r="F2800" s="13">
        <f t="shared" si="122"/>
        <v>286.77179999999976</v>
      </c>
      <c r="G2800" s="11" t="str">
        <f>_xlfn.XLOOKUP($A2800,PropertiesTbl[Property ID],PropertiesTbl[Property Name])</f>
        <v>Rustic Villa</v>
      </c>
    </row>
    <row r="2801" spans="1:7" x14ac:dyDescent="0.25">
      <c r="A2801" s="10" t="str">
        <f>Revenue!A2802</f>
        <v>P0234</v>
      </c>
      <c r="B2801" s="10" t="str">
        <f>Revenue!B2802</f>
        <v>May</v>
      </c>
      <c r="C2801" s="11" t="str">
        <f t="shared" si="121"/>
        <v>P0234|May</v>
      </c>
      <c r="D2801" s="12">
        <f>Revenue!J2802</f>
        <v>985.20249999999999</v>
      </c>
      <c r="E2801" s="13">
        <f>_xlfn.XLOOKUP($C2801,ExpensesTbl[Key],ExpensesTbl[Total Operating Expenses])</f>
        <v>717.05</v>
      </c>
      <c r="F2801" s="13">
        <f t="shared" si="122"/>
        <v>268.15250000000003</v>
      </c>
      <c r="G2801" s="11" t="str">
        <f>_xlfn.XLOOKUP($A2801,PropertiesTbl[Property ID],PropertiesTbl[Property Name])</f>
        <v>Rustic Villa</v>
      </c>
    </row>
    <row r="2802" spans="1:7" x14ac:dyDescent="0.25">
      <c r="A2802" s="10" t="str">
        <f>Revenue!A2803</f>
        <v>P0234</v>
      </c>
      <c r="B2802" s="10" t="str">
        <f>Revenue!B2803</f>
        <v>Jun</v>
      </c>
      <c r="C2802" s="11" t="str">
        <f t="shared" si="121"/>
        <v>P0234|Jun</v>
      </c>
      <c r="D2802" s="12">
        <f>Revenue!J2803</f>
        <v>1098.5663999999999</v>
      </c>
      <c r="E2802" s="13">
        <f>_xlfn.XLOOKUP($C2802,ExpensesTbl[Key],ExpensesTbl[Total Operating Expenses])</f>
        <v>795.80000000000007</v>
      </c>
      <c r="F2802" s="13">
        <f t="shared" si="122"/>
        <v>302.76639999999986</v>
      </c>
      <c r="G2802" s="11" t="str">
        <f>_xlfn.XLOOKUP($A2802,PropertiesTbl[Property ID],PropertiesTbl[Property Name])</f>
        <v>Rustic Villa</v>
      </c>
    </row>
    <row r="2803" spans="1:7" x14ac:dyDescent="0.25">
      <c r="A2803" s="10" t="str">
        <f>Revenue!A2804</f>
        <v>P0234</v>
      </c>
      <c r="B2803" s="10" t="str">
        <f>Revenue!B2804</f>
        <v>Jul</v>
      </c>
      <c r="C2803" s="11" t="str">
        <f t="shared" si="121"/>
        <v>P0234|Jul</v>
      </c>
      <c r="D2803" s="12">
        <f>Revenue!J2804</f>
        <v>1614.9859999999999</v>
      </c>
      <c r="E2803" s="13">
        <f>_xlfn.XLOOKUP($C2803,ExpensesTbl[Key],ExpensesTbl[Total Operating Expenses])</f>
        <v>1460.5899999999995</v>
      </c>
      <c r="F2803" s="13">
        <f t="shared" si="122"/>
        <v>154.39600000000041</v>
      </c>
      <c r="G2803" s="11" t="str">
        <f>_xlfn.XLOOKUP($A2803,PropertiesTbl[Property ID],PropertiesTbl[Property Name])</f>
        <v>Rustic Villa</v>
      </c>
    </row>
    <row r="2804" spans="1:7" x14ac:dyDescent="0.25">
      <c r="A2804" s="10" t="str">
        <f>Revenue!A2805</f>
        <v>P0234</v>
      </c>
      <c r="B2804" s="10" t="str">
        <f>Revenue!B2805</f>
        <v>Aug</v>
      </c>
      <c r="C2804" s="11" t="str">
        <f t="shared" si="121"/>
        <v>P0234|Aug</v>
      </c>
      <c r="D2804" s="12">
        <f>Revenue!J2805</f>
        <v>1624.1815999999999</v>
      </c>
      <c r="E2804" s="13">
        <f>_xlfn.XLOOKUP($C2804,ExpensesTbl[Key],ExpensesTbl[Total Operating Expenses])</f>
        <v>1381.8999999999996</v>
      </c>
      <c r="F2804" s="13">
        <f t="shared" si="122"/>
        <v>242.28160000000025</v>
      </c>
      <c r="G2804" s="11" t="str">
        <f>_xlfn.XLOOKUP($A2804,PropertiesTbl[Property ID],PropertiesTbl[Property Name])</f>
        <v>Rustic Villa</v>
      </c>
    </row>
    <row r="2805" spans="1:7" x14ac:dyDescent="0.25">
      <c r="A2805" s="10" t="str">
        <f>Revenue!A2806</f>
        <v>P0234</v>
      </c>
      <c r="B2805" s="10" t="str">
        <f>Revenue!B2806</f>
        <v>Sep</v>
      </c>
      <c r="C2805" s="11" t="str">
        <f t="shared" si="121"/>
        <v>P0234|Sep</v>
      </c>
      <c r="D2805" s="12">
        <f>Revenue!J2806</f>
        <v>964.76459999999997</v>
      </c>
      <c r="E2805" s="13">
        <f>_xlfn.XLOOKUP($C2805,ExpensesTbl[Key],ExpensesTbl[Total Operating Expenses])</f>
        <v>646.77000000000044</v>
      </c>
      <c r="F2805" s="13">
        <f t="shared" si="122"/>
        <v>317.99459999999954</v>
      </c>
      <c r="G2805" s="11" t="str">
        <f>_xlfn.XLOOKUP($A2805,PropertiesTbl[Property ID],PropertiesTbl[Property Name])</f>
        <v>Rustic Villa</v>
      </c>
    </row>
    <row r="2806" spans="1:7" x14ac:dyDescent="0.25">
      <c r="A2806" s="10" t="str">
        <f>Revenue!A2807</f>
        <v>P0234</v>
      </c>
      <c r="B2806" s="10" t="str">
        <f>Revenue!B2807</f>
        <v>Oct</v>
      </c>
      <c r="C2806" s="11" t="str">
        <f t="shared" si="121"/>
        <v>P0234|Oct</v>
      </c>
      <c r="D2806" s="12">
        <f>Revenue!J2807</f>
        <v>830.73</v>
      </c>
      <c r="E2806" s="13">
        <f>_xlfn.XLOOKUP($C2806,ExpensesTbl[Key],ExpensesTbl[Total Operating Expenses])</f>
        <v>588.76999999999953</v>
      </c>
      <c r="F2806" s="13">
        <f t="shared" si="122"/>
        <v>241.96000000000049</v>
      </c>
      <c r="G2806" s="11" t="str">
        <f>_xlfn.XLOOKUP($A2806,PropertiesTbl[Property ID],PropertiesTbl[Property Name])</f>
        <v>Rustic Villa</v>
      </c>
    </row>
    <row r="2807" spans="1:7" x14ac:dyDescent="0.25">
      <c r="A2807" s="10" t="str">
        <f>Revenue!A2808</f>
        <v>P0234</v>
      </c>
      <c r="B2807" s="10" t="str">
        <f>Revenue!B2808</f>
        <v>Nov</v>
      </c>
      <c r="C2807" s="11" t="str">
        <f t="shared" si="121"/>
        <v>P0234|Nov</v>
      </c>
      <c r="D2807" s="12">
        <f>Revenue!J2808</f>
        <v>1008.6958999999998</v>
      </c>
      <c r="E2807" s="13">
        <f>_xlfn.XLOOKUP($C2807,ExpensesTbl[Key],ExpensesTbl[Total Operating Expenses])</f>
        <v>565.67000000000053</v>
      </c>
      <c r="F2807" s="13">
        <f t="shared" si="122"/>
        <v>443.0258999999993</v>
      </c>
      <c r="G2807" s="11" t="str">
        <f>_xlfn.XLOOKUP($A2807,PropertiesTbl[Property ID],PropertiesTbl[Property Name])</f>
        <v>Rustic Villa</v>
      </c>
    </row>
    <row r="2808" spans="1:7" x14ac:dyDescent="0.25">
      <c r="A2808" s="10" t="str">
        <f>Revenue!A2809</f>
        <v>P0234</v>
      </c>
      <c r="B2808" s="10" t="str">
        <f>Revenue!B2809</f>
        <v>Dec</v>
      </c>
      <c r="C2808" s="11" t="str">
        <f t="shared" si="121"/>
        <v>P0234|Dec</v>
      </c>
      <c r="D2808" s="12">
        <f>Revenue!J2809</f>
        <v>3281.0522000000001</v>
      </c>
      <c r="E2808" s="13">
        <f>_xlfn.XLOOKUP($C2808,ExpensesTbl[Key],ExpensesTbl[Total Operating Expenses])</f>
        <v>947.30000000000007</v>
      </c>
      <c r="F2808" s="13">
        <f t="shared" si="122"/>
        <v>2333.7521999999999</v>
      </c>
      <c r="G2808" s="11" t="str">
        <f>_xlfn.XLOOKUP($A2808,PropertiesTbl[Property ID],PropertiesTbl[Property Name])</f>
        <v>Rustic Villa</v>
      </c>
    </row>
    <row r="2809" spans="1:7" x14ac:dyDescent="0.25">
      <c r="A2809" s="10" t="str">
        <f>Revenue!A2810</f>
        <v>P0234</v>
      </c>
      <c r="B2809" s="10" t="str">
        <f>Revenue!B2810</f>
        <v>Jan</v>
      </c>
      <c r="C2809" s="11" t="str">
        <f t="shared" si="121"/>
        <v>P0234|Jan</v>
      </c>
      <c r="D2809" s="12">
        <f>Revenue!J2810</f>
        <v>2626.0584000000003</v>
      </c>
      <c r="E2809" s="13">
        <f>_xlfn.XLOOKUP($C2809,ExpensesTbl[Key],ExpensesTbl[Total Operating Expenses])</f>
        <v>891.16000000000031</v>
      </c>
      <c r="F2809" s="13">
        <f t="shared" si="122"/>
        <v>1734.8984</v>
      </c>
      <c r="G2809" s="11" t="str">
        <f>_xlfn.XLOOKUP($A2809,PropertiesTbl[Property ID],PropertiesTbl[Property Name])</f>
        <v>Rustic Villa</v>
      </c>
    </row>
    <row r="2810" spans="1:7" x14ac:dyDescent="0.25">
      <c r="A2810" s="10" t="str">
        <f>Revenue!A2811</f>
        <v>P0234</v>
      </c>
      <c r="B2810" s="10" t="str">
        <f>Revenue!B2811</f>
        <v>Feb</v>
      </c>
      <c r="C2810" s="11" t="str">
        <f t="shared" si="121"/>
        <v>P0234|Feb</v>
      </c>
      <c r="D2810" s="12">
        <f>Revenue!J2811</f>
        <v>2211.741</v>
      </c>
      <c r="E2810" s="13">
        <f>_xlfn.XLOOKUP($C2810,ExpensesTbl[Key],ExpensesTbl[Total Operating Expenses])</f>
        <v>780.83000000000015</v>
      </c>
      <c r="F2810" s="13">
        <f t="shared" si="122"/>
        <v>1430.9109999999998</v>
      </c>
      <c r="G2810" s="11" t="str">
        <f>_xlfn.XLOOKUP($A2810,PropertiesTbl[Property ID],PropertiesTbl[Property Name])</f>
        <v>Rustic Villa</v>
      </c>
    </row>
    <row r="2811" spans="1:7" x14ac:dyDescent="0.25">
      <c r="A2811" s="10" t="str">
        <f>Revenue!A2812</f>
        <v>P0234</v>
      </c>
      <c r="B2811" s="10" t="str">
        <f>Revenue!B2812</f>
        <v>Mar</v>
      </c>
      <c r="C2811" s="11" t="str">
        <f t="shared" si="121"/>
        <v>P0234|Mar</v>
      </c>
      <c r="D2811" s="12">
        <f>Revenue!J2812</f>
        <v>2010.9315999999997</v>
      </c>
      <c r="E2811" s="13">
        <f>_xlfn.XLOOKUP($C2811,ExpensesTbl[Key],ExpensesTbl[Total Operating Expenses])</f>
        <v>776.53999999999974</v>
      </c>
      <c r="F2811" s="13">
        <f t="shared" si="122"/>
        <v>1234.3915999999999</v>
      </c>
      <c r="G2811" s="11" t="str">
        <f>_xlfn.XLOOKUP($A2811,PropertiesTbl[Property ID],PropertiesTbl[Property Name])</f>
        <v>Rustic Villa</v>
      </c>
    </row>
    <row r="2812" spans="1:7" x14ac:dyDescent="0.25">
      <c r="A2812" s="10" t="str">
        <f>Revenue!A2813</f>
        <v>P0235</v>
      </c>
      <c r="B2812" s="10" t="str">
        <f>Revenue!B2813</f>
        <v>Apr</v>
      </c>
      <c r="C2812" s="11" t="str">
        <f t="shared" si="121"/>
        <v>P0235|Apr</v>
      </c>
      <c r="D2812" s="12">
        <f>Revenue!J2813</f>
        <v>1441.7044999999998</v>
      </c>
      <c r="E2812" s="13">
        <f>_xlfn.XLOOKUP($C2812,ExpensesTbl[Key],ExpensesTbl[Total Operating Expenses])</f>
        <v>795.40000000000009</v>
      </c>
      <c r="F2812" s="13">
        <f t="shared" si="122"/>
        <v>646.30449999999973</v>
      </c>
      <c r="G2812" s="11" t="str">
        <f>_xlfn.XLOOKUP($A2812,PropertiesTbl[Property ID],PropertiesTbl[Property Name])</f>
        <v>Copper Retreat</v>
      </c>
    </row>
    <row r="2813" spans="1:7" x14ac:dyDescent="0.25">
      <c r="A2813" s="10" t="str">
        <f>Revenue!A2814</f>
        <v>P0235</v>
      </c>
      <c r="B2813" s="10" t="str">
        <f>Revenue!B2814</f>
        <v>May</v>
      </c>
      <c r="C2813" s="11" t="str">
        <f t="shared" si="121"/>
        <v>P0235|May</v>
      </c>
      <c r="D2813" s="12">
        <f>Revenue!J2814</f>
        <v>1517.413</v>
      </c>
      <c r="E2813" s="13">
        <f>_xlfn.XLOOKUP($C2813,ExpensesTbl[Key],ExpensesTbl[Total Operating Expenses])</f>
        <v>1199.1899999999996</v>
      </c>
      <c r="F2813" s="13">
        <f t="shared" si="122"/>
        <v>318.22300000000041</v>
      </c>
      <c r="G2813" s="11" t="str">
        <f>_xlfn.XLOOKUP($A2813,PropertiesTbl[Property ID],PropertiesTbl[Property Name])</f>
        <v>Copper Retreat</v>
      </c>
    </row>
    <row r="2814" spans="1:7" x14ac:dyDescent="0.25">
      <c r="A2814" s="10" t="str">
        <f>Revenue!A2815</f>
        <v>P0235</v>
      </c>
      <c r="B2814" s="10" t="str">
        <f>Revenue!B2815</f>
        <v>Jun</v>
      </c>
      <c r="C2814" s="11" t="str">
        <f t="shared" si="121"/>
        <v>P0235|Jun</v>
      </c>
      <c r="D2814" s="12">
        <f>Revenue!J2815</f>
        <v>2130.2784000000001</v>
      </c>
      <c r="E2814" s="13">
        <f>_xlfn.XLOOKUP($C2814,ExpensesTbl[Key],ExpensesTbl[Total Operating Expenses])</f>
        <v>1365.4700000000003</v>
      </c>
      <c r="F2814" s="13">
        <f t="shared" si="122"/>
        <v>764.80839999999989</v>
      </c>
      <c r="G2814" s="11" t="str">
        <f>_xlfn.XLOOKUP($A2814,PropertiesTbl[Property ID],PropertiesTbl[Property Name])</f>
        <v>Copper Retreat</v>
      </c>
    </row>
    <row r="2815" spans="1:7" x14ac:dyDescent="0.25">
      <c r="A2815" s="10" t="str">
        <f>Revenue!A2816</f>
        <v>P0235</v>
      </c>
      <c r="B2815" s="10" t="str">
        <f>Revenue!B2816</f>
        <v>Jul</v>
      </c>
      <c r="C2815" s="11" t="str">
        <f t="shared" si="121"/>
        <v>P0235|Jul</v>
      </c>
      <c r="D2815" s="12">
        <f>Revenue!J2816</f>
        <v>2887.268</v>
      </c>
      <c r="E2815" s="13">
        <f>_xlfn.XLOOKUP($C2815,ExpensesTbl[Key],ExpensesTbl[Total Operating Expenses])</f>
        <v>2623.91</v>
      </c>
      <c r="F2815" s="13">
        <f t="shared" si="122"/>
        <v>263.35800000000017</v>
      </c>
      <c r="G2815" s="11" t="str">
        <f>_xlfn.XLOOKUP($A2815,PropertiesTbl[Property ID],PropertiesTbl[Property Name])</f>
        <v>Copper Retreat</v>
      </c>
    </row>
    <row r="2816" spans="1:7" x14ac:dyDescent="0.25">
      <c r="A2816" s="10" t="str">
        <f>Revenue!A2817</f>
        <v>P0235</v>
      </c>
      <c r="B2816" s="10" t="str">
        <f>Revenue!B2817</f>
        <v>Aug</v>
      </c>
      <c r="C2816" s="11" t="str">
        <f t="shared" si="121"/>
        <v>P0235|Aug</v>
      </c>
      <c r="D2816" s="12">
        <f>Revenue!J2817</f>
        <v>2819.8125999999997</v>
      </c>
      <c r="E2816" s="13">
        <f>_xlfn.XLOOKUP($C2816,ExpensesTbl[Key],ExpensesTbl[Total Operating Expenses])</f>
        <v>2333.2200000000003</v>
      </c>
      <c r="F2816" s="13">
        <f t="shared" si="122"/>
        <v>486.59259999999949</v>
      </c>
      <c r="G2816" s="11" t="str">
        <f>_xlfn.XLOOKUP($A2816,PropertiesTbl[Property ID],PropertiesTbl[Property Name])</f>
        <v>Copper Retreat</v>
      </c>
    </row>
    <row r="2817" spans="1:7" x14ac:dyDescent="0.25">
      <c r="A2817" s="10" t="str">
        <f>Revenue!A2818</f>
        <v>P0235</v>
      </c>
      <c r="B2817" s="10" t="str">
        <f>Revenue!B2818</f>
        <v>Sep</v>
      </c>
      <c r="C2817" s="11" t="str">
        <f t="shared" si="121"/>
        <v>P0235|Sep</v>
      </c>
      <c r="D2817" s="12">
        <f>Revenue!J2818</f>
        <v>1738.1656</v>
      </c>
      <c r="E2817" s="13">
        <f>_xlfn.XLOOKUP($C2817,ExpensesTbl[Key],ExpensesTbl[Total Operating Expenses])</f>
        <v>1044.8899999999994</v>
      </c>
      <c r="F2817" s="13">
        <f t="shared" si="122"/>
        <v>693.27560000000062</v>
      </c>
      <c r="G2817" s="11" t="str">
        <f>_xlfn.XLOOKUP($A2817,PropertiesTbl[Property ID],PropertiesTbl[Property Name])</f>
        <v>Copper Retreat</v>
      </c>
    </row>
    <row r="2818" spans="1:7" x14ac:dyDescent="0.25">
      <c r="A2818" s="10" t="str">
        <f>Revenue!A2819</f>
        <v>P0235</v>
      </c>
      <c r="B2818" s="10" t="str">
        <f>Revenue!B2819</f>
        <v>Oct</v>
      </c>
      <c r="C2818" s="11" t="str">
        <f t="shared" si="121"/>
        <v>P0235|Oct</v>
      </c>
      <c r="D2818" s="12">
        <f>Revenue!J2819</f>
        <v>1592.8984</v>
      </c>
      <c r="E2818" s="13">
        <f>_xlfn.XLOOKUP($C2818,ExpensesTbl[Key],ExpensesTbl[Total Operating Expenses])</f>
        <v>935.04</v>
      </c>
      <c r="F2818" s="13">
        <f t="shared" si="122"/>
        <v>657.85840000000007</v>
      </c>
      <c r="G2818" s="11" t="str">
        <f>_xlfn.XLOOKUP($A2818,PropertiesTbl[Property ID],PropertiesTbl[Property Name])</f>
        <v>Copper Retreat</v>
      </c>
    </row>
    <row r="2819" spans="1:7" x14ac:dyDescent="0.25">
      <c r="A2819" s="10" t="str">
        <f>Revenue!A2820</f>
        <v>P0235</v>
      </c>
      <c r="B2819" s="10" t="str">
        <f>Revenue!B2820</f>
        <v>Nov</v>
      </c>
      <c r="C2819" s="11" t="str">
        <f t="shared" si="121"/>
        <v>P0235|Nov</v>
      </c>
      <c r="D2819" s="12">
        <f>Revenue!J2820</f>
        <v>1734.6153999999999</v>
      </c>
      <c r="E2819" s="13">
        <f>_xlfn.XLOOKUP($C2819,ExpensesTbl[Key],ExpensesTbl[Total Operating Expenses])</f>
        <v>855.92999999999961</v>
      </c>
      <c r="F2819" s="13">
        <f t="shared" si="122"/>
        <v>878.6854000000003</v>
      </c>
      <c r="G2819" s="11" t="str">
        <f>_xlfn.XLOOKUP($A2819,PropertiesTbl[Property ID],PropertiesTbl[Property Name])</f>
        <v>Copper Retreat</v>
      </c>
    </row>
    <row r="2820" spans="1:7" x14ac:dyDescent="0.25">
      <c r="A2820" s="10" t="str">
        <f>Revenue!A2821</f>
        <v>P0235</v>
      </c>
      <c r="B2820" s="10" t="str">
        <f>Revenue!B2821</f>
        <v>Dec</v>
      </c>
      <c r="C2820" s="11" t="str">
        <f t="shared" si="121"/>
        <v>P0235|Dec</v>
      </c>
      <c r="D2820" s="12">
        <f>Revenue!J2821</f>
        <v>6215.6516000000001</v>
      </c>
      <c r="E2820" s="13">
        <f>_xlfn.XLOOKUP($C2820,ExpensesTbl[Key],ExpensesTbl[Total Operating Expenses])</f>
        <v>1321.3400000000004</v>
      </c>
      <c r="F2820" s="13">
        <f t="shared" si="122"/>
        <v>4894.3116</v>
      </c>
      <c r="G2820" s="11" t="str">
        <f>_xlfn.XLOOKUP($A2820,PropertiesTbl[Property ID],PropertiesTbl[Property Name])</f>
        <v>Copper Retreat</v>
      </c>
    </row>
    <row r="2821" spans="1:7" x14ac:dyDescent="0.25">
      <c r="A2821" s="10" t="str">
        <f>Revenue!A2822</f>
        <v>P0235</v>
      </c>
      <c r="B2821" s="10" t="str">
        <f>Revenue!B2822</f>
        <v>Jan</v>
      </c>
      <c r="C2821" s="11" t="str">
        <f t="shared" ref="C2821:C2884" si="123">A2821&amp;"|"&amp;B2821</f>
        <v>P0235|Jan</v>
      </c>
      <c r="D2821" s="12">
        <f>Revenue!J2822</f>
        <v>5436.6057999999994</v>
      </c>
      <c r="E2821" s="13">
        <f>_xlfn.XLOOKUP($C2821,ExpensesTbl[Key],ExpensesTbl[Total Operating Expenses])</f>
        <v>1325.7799999999993</v>
      </c>
      <c r="F2821" s="13">
        <f t="shared" ref="F2821:F2884" si="124">D2821-E2821</f>
        <v>4110.8258000000005</v>
      </c>
      <c r="G2821" s="11" t="str">
        <f>_xlfn.XLOOKUP($A2821,PropertiesTbl[Property ID],PropertiesTbl[Property Name])</f>
        <v>Copper Retreat</v>
      </c>
    </row>
    <row r="2822" spans="1:7" x14ac:dyDescent="0.25">
      <c r="A2822" s="10" t="str">
        <f>Revenue!A2823</f>
        <v>P0235</v>
      </c>
      <c r="B2822" s="10" t="str">
        <f>Revenue!B2823</f>
        <v>Feb</v>
      </c>
      <c r="C2822" s="11" t="str">
        <f t="shared" si="123"/>
        <v>P0235|Feb</v>
      </c>
      <c r="D2822" s="12">
        <f>Revenue!J2823</f>
        <v>4555.5920000000006</v>
      </c>
      <c r="E2822" s="13">
        <f>_xlfn.XLOOKUP($C2822,ExpensesTbl[Key],ExpensesTbl[Total Operating Expenses])</f>
        <v>1180.1699999999996</v>
      </c>
      <c r="F2822" s="13">
        <f t="shared" si="124"/>
        <v>3375.4220000000009</v>
      </c>
      <c r="G2822" s="11" t="str">
        <f>_xlfn.XLOOKUP($A2822,PropertiesTbl[Property ID],PropertiesTbl[Property Name])</f>
        <v>Copper Retreat</v>
      </c>
    </row>
    <row r="2823" spans="1:7" x14ac:dyDescent="0.25">
      <c r="A2823" s="10" t="str">
        <f>Revenue!A2824</f>
        <v>P0235</v>
      </c>
      <c r="B2823" s="10" t="str">
        <f>Revenue!B2824</f>
        <v>Mar</v>
      </c>
      <c r="C2823" s="11" t="str">
        <f t="shared" si="123"/>
        <v>P0235|Mar</v>
      </c>
      <c r="D2823" s="12">
        <f>Revenue!J2824</f>
        <v>3727.212</v>
      </c>
      <c r="E2823" s="13">
        <f>_xlfn.XLOOKUP($C2823,ExpensesTbl[Key],ExpensesTbl[Total Operating Expenses])</f>
        <v>1156.6599999999999</v>
      </c>
      <c r="F2823" s="13">
        <f t="shared" si="124"/>
        <v>2570.5520000000001</v>
      </c>
      <c r="G2823" s="11" t="str">
        <f>_xlfn.XLOOKUP($A2823,PropertiesTbl[Property ID],PropertiesTbl[Property Name])</f>
        <v>Copper Retreat</v>
      </c>
    </row>
    <row r="2824" spans="1:7" x14ac:dyDescent="0.25">
      <c r="A2824" s="10" t="str">
        <f>Revenue!A2825</f>
        <v>P0236</v>
      </c>
      <c r="B2824" s="10" t="str">
        <f>Revenue!B2825</f>
        <v>Apr</v>
      </c>
      <c r="C2824" s="11" t="str">
        <f t="shared" si="123"/>
        <v>P0236|Apr</v>
      </c>
      <c r="D2824" s="12">
        <f>Revenue!J2825</f>
        <v>1029.2459999999999</v>
      </c>
      <c r="E2824" s="13">
        <f>_xlfn.XLOOKUP($C2824,ExpensesTbl[Key],ExpensesTbl[Total Operating Expenses])</f>
        <v>749.68</v>
      </c>
      <c r="F2824" s="13">
        <f t="shared" si="124"/>
        <v>279.56599999999992</v>
      </c>
      <c r="G2824" s="11" t="str">
        <f>_xlfn.XLOOKUP($A2824,PropertiesTbl[Property ID],PropertiesTbl[Property Name])</f>
        <v>Starlight Landing</v>
      </c>
    </row>
    <row r="2825" spans="1:7" x14ac:dyDescent="0.25">
      <c r="A2825" s="10" t="str">
        <f>Revenue!A2826</f>
        <v>P0236</v>
      </c>
      <c r="B2825" s="10" t="str">
        <f>Revenue!B2826</f>
        <v>May</v>
      </c>
      <c r="C2825" s="11" t="str">
        <f t="shared" si="123"/>
        <v>P0236|May</v>
      </c>
      <c r="D2825" s="12">
        <f>Revenue!J2826</f>
        <v>1386.4</v>
      </c>
      <c r="E2825" s="13">
        <f>_xlfn.XLOOKUP($C2825,ExpensesTbl[Key],ExpensesTbl[Total Operating Expenses])</f>
        <v>973.15</v>
      </c>
      <c r="F2825" s="13">
        <f t="shared" si="124"/>
        <v>413.25000000000011</v>
      </c>
      <c r="G2825" s="11" t="str">
        <f>_xlfn.XLOOKUP($A2825,PropertiesTbl[Property ID],PropertiesTbl[Property Name])</f>
        <v>Starlight Landing</v>
      </c>
    </row>
    <row r="2826" spans="1:7" x14ac:dyDescent="0.25">
      <c r="A2826" s="10" t="str">
        <f>Revenue!A2827</f>
        <v>P0236</v>
      </c>
      <c r="B2826" s="10" t="str">
        <f>Revenue!B2827</f>
        <v>Jun</v>
      </c>
      <c r="C2826" s="11" t="str">
        <f t="shared" si="123"/>
        <v>P0236|Jun</v>
      </c>
      <c r="D2826" s="12">
        <f>Revenue!J2827</f>
        <v>1403.1034</v>
      </c>
      <c r="E2826" s="13">
        <f>_xlfn.XLOOKUP($C2826,ExpensesTbl[Key],ExpensesTbl[Total Operating Expenses])</f>
        <v>1078.6699999999996</v>
      </c>
      <c r="F2826" s="13">
        <f t="shared" si="124"/>
        <v>324.43340000000035</v>
      </c>
      <c r="G2826" s="11" t="str">
        <f>_xlfn.XLOOKUP($A2826,PropertiesTbl[Property ID],PropertiesTbl[Property Name])</f>
        <v>Starlight Landing</v>
      </c>
    </row>
    <row r="2827" spans="1:7" x14ac:dyDescent="0.25">
      <c r="A2827" s="10" t="str">
        <f>Revenue!A2828</f>
        <v>P0236</v>
      </c>
      <c r="B2827" s="10" t="str">
        <f>Revenue!B2828</f>
        <v>Jul</v>
      </c>
      <c r="C2827" s="11" t="str">
        <f t="shared" si="123"/>
        <v>P0236|Jul</v>
      </c>
      <c r="D2827" s="12">
        <f>Revenue!J2828</f>
        <v>2083.9650000000001</v>
      </c>
      <c r="E2827" s="13">
        <f>_xlfn.XLOOKUP($C2827,ExpensesTbl[Key],ExpensesTbl[Total Operating Expenses])</f>
        <v>2014.3899999999999</v>
      </c>
      <c r="F2827" s="13">
        <f t="shared" si="124"/>
        <v>69.575000000000273</v>
      </c>
      <c r="G2827" s="11" t="str">
        <f>_xlfn.XLOOKUP($A2827,PropertiesTbl[Property ID],PropertiesTbl[Property Name])</f>
        <v>Starlight Landing</v>
      </c>
    </row>
    <row r="2828" spans="1:7" x14ac:dyDescent="0.25">
      <c r="A2828" s="10" t="str">
        <f>Revenue!A2829</f>
        <v>P0236</v>
      </c>
      <c r="B2828" s="10" t="str">
        <f>Revenue!B2829</f>
        <v>Aug</v>
      </c>
      <c r="C2828" s="11" t="str">
        <f t="shared" si="123"/>
        <v>P0236|Aug</v>
      </c>
      <c r="D2828" s="12">
        <f>Revenue!J2829</f>
        <v>2034.3980000000001</v>
      </c>
      <c r="E2828" s="13">
        <f>_xlfn.XLOOKUP($C2828,ExpensesTbl[Key],ExpensesTbl[Total Operating Expenses])</f>
        <v>1930.2600000000002</v>
      </c>
      <c r="F2828" s="13">
        <f t="shared" si="124"/>
        <v>104.13799999999992</v>
      </c>
      <c r="G2828" s="11" t="str">
        <f>_xlfn.XLOOKUP($A2828,PropertiesTbl[Property ID],PropertiesTbl[Property Name])</f>
        <v>Starlight Landing</v>
      </c>
    </row>
    <row r="2829" spans="1:7" x14ac:dyDescent="0.25">
      <c r="A2829" s="10" t="str">
        <f>Revenue!A2830</f>
        <v>P0236</v>
      </c>
      <c r="B2829" s="10" t="str">
        <f>Revenue!B2830</f>
        <v>Sep</v>
      </c>
      <c r="C2829" s="11" t="str">
        <f t="shared" si="123"/>
        <v>P0236|Sep</v>
      </c>
      <c r="D2829" s="12">
        <f>Revenue!J2830</f>
        <v>1330.9257000000002</v>
      </c>
      <c r="E2829" s="13">
        <f>_xlfn.XLOOKUP($C2829,ExpensesTbl[Key],ExpensesTbl[Total Operating Expenses])</f>
        <v>838.43000000000029</v>
      </c>
      <c r="F2829" s="13">
        <f t="shared" si="124"/>
        <v>492.49569999999994</v>
      </c>
      <c r="G2829" s="11" t="str">
        <f>_xlfn.XLOOKUP($A2829,PropertiesTbl[Property ID],PropertiesTbl[Property Name])</f>
        <v>Starlight Landing</v>
      </c>
    </row>
    <row r="2830" spans="1:7" x14ac:dyDescent="0.25">
      <c r="A2830" s="10" t="str">
        <f>Revenue!A2831</f>
        <v>P0236</v>
      </c>
      <c r="B2830" s="10" t="str">
        <f>Revenue!B2831</f>
        <v>Oct</v>
      </c>
      <c r="C2830" s="11" t="str">
        <f t="shared" si="123"/>
        <v>P0236|Oct</v>
      </c>
      <c r="D2830" s="12">
        <f>Revenue!J2831</f>
        <v>1139.4768000000001</v>
      </c>
      <c r="E2830" s="13">
        <f>_xlfn.XLOOKUP($C2830,ExpensesTbl[Key],ExpensesTbl[Total Operating Expenses])</f>
        <v>758.95999999999958</v>
      </c>
      <c r="F2830" s="13">
        <f t="shared" si="124"/>
        <v>380.51680000000056</v>
      </c>
      <c r="G2830" s="11" t="str">
        <f>_xlfn.XLOOKUP($A2830,PropertiesTbl[Property ID],PropertiesTbl[Property Name])</f>
        <v>Starlight Landing</v>
      </c>
    </row>
    <row r="2831" spans="1:7" x14ac:dyDescent="0.25">
      <c r="A2831" s="10" t="str">
        <f>Revenue!A2832</f>
        <v>P0236</v>
      </c>
      <c r="B2831" s="10" t="str">
        <f>Revenue!B2832</f>
        <v>Nov</v>
      </c>
      <c r="C2831" s="11" t="str">
        <f t="shared" si="123"/>
        <v>P0236|Nov</v>
      </c>
      <c r="D2831" s="12">
        <f>Revenue!J2832</f>
        <v>1281.0192</v>
      </c>
      <c r="E2831" s="13">
        <f>_xlfn.XLOOKUP($C2831,ExpensesTbl[Key],ExpensesTbl[Total Operating Expenses])</f>
        <v>704.14999999999975</v>
      </c>
      <c r="F2831" s="13">
        <f t="shared" si="124"/>
        <v>576.86920000000021</v>
      </c>
      <c r="G2831" s="11" t="str">
        <f>_xlfn.XLOOKUP($A2831,PropertiesTbl[Property ID],PropertiesTbl[Property Name])</f>
        <v>Starlight Landing</v>
      </c>
    </row>
    <row r="2832" spans="1:7" x14ac:dyDescent="0.25">
      <c r="A2832" s="10" t="str">
        <f>Revenue!A2833</f>
        <v>P0236</v>
      </c>
      <c r="B2832" s="10" t="str">
        <f>Revenue!B2833</f>
        <v>Dec</v>
      </c>
      <c r="C2832" s="11" t="str">
        <f t="shared" si="123"/>
        <v>P0236|Dec</v>
      </c>
      <c r="D2832" s="12">
        <f>Revenue!J2833</f>
        <v>4968.7619999999997</v>
      </c>
      <c r="E2832" s="13">
        <f>_xlfn.XLOOKUP($C2832,ExpensesTbl[Key],ExpensesTbl[Total Operating Expenses])</f>
        <v>1167.8600000000004</v>
      </c>
      <c r="F2832" s="13">
        <f t="shared" si="124"/>
        <v>3800.9019999999991</v>
      </c>
      <c r="G2832" s="11" t="str">
        <f>_xlfn.XLOOKUP($A2832,PropertiesTbl[Property ID],PropertiesTbl[Property Name])</f>
        <v>Starlight Landing</v>
      </c>
    </row>
    <row r="2833" spans="1:7" x14ac:dyDescent="0.25">
      <c r="A2833" s="10" t="str">
        <f>Revenue!A2834</f>
        <v>P0236</v>
      </c>
      <c r="B2833" s="10" t="str">
        <f>Revenue!B2834</f>
        <v>Jan</v>
      </c>
      <c r="C2833" s="11" t="str">
        <f t="shared" si="123"/>
        <v>P0236|Jan</v>
      </c>
      <c r="D2833" s="12">
        <f>Revenue!J2834</f>
        <v>4241.0874000000003</v>
      </c>
      <c r="E2833" s="13">
        <f>_xlfn.XLOOKUP($C2833,ExpensesTbl[Key],ExpensesTbl[Total Operating Expenses])</f>
        <v>1192.3199999999997</v>
      </c>
      <c r="F2833" s="13">
        <f t="shared" si="124"/>
        <v>3048.7674000000006</v>
      </c>
      <c r="G2833" s="11" t="str">
        <f>_xlfn.XLOOKUP($A2833,PropertiesTbl[Property ID],PropertiesTbl[Property Name])</f>
        <v>Starlight Landing</v>
      </c>
    </row>
    <row r="2834" spans="1:7" x14ac:dyDescent="0.25">
      <c r="A2834" s="10" t="str">
        <f>Revenue!A2835</f>
        <v>P0236</v>
      </c>
      <c r="B2834" s="10" t="str">
        <f>Revenue!B2835</f>
        <v>Feb</v>
      </c>
      <c r="C2834" s="11" t="str">
        <f t="shared" si="123"/>
        <v>P0236|Feb</v>
      </c>
      <c r="D2834" s="12">
        <f>Revenue!J2835</f>
        <v>3749.1624000000002</v>
      </c>
      <c r="E2834" s="13">
        <f>_xlfn.XLOOKUP($C2834,ExpensesTbl[Key],ExpensesTbl[Total Operating Expenses])</f>
        <v>1083.5300000000002</v>
      </c>
      <c r="F2834" s="13">
        <f t="shared" si="124"/>
        <v>2665.6324</v>
      </c>
      <c r="G2834" s="11" t="str">
        <f>_xlfn.XLOOKUP($A2834,PropertiesTbl[Property ID],PropertiesTbl[Property Name])</f>
        <v>Starlight Landing</v>
      </c>
    </row>
    <row r="2835" spans="1:7" x14ac:dyDescent="0.25">
      <c r="A2835" s="10" t="str">
        <f>Revenue!A2836</f>
        <v>P0236</v>
      </c>
      <c r="B2835" s="10" t="str">
        <f>Revenue!B2836</f>
        <v>Mar</v>
      </c>
      <c r="C2835" s="11" t="str">
        <f t="shared" si="123"/>
        <v>P0236|Mar</v>
      </c>
      <c r="D2835" s="12">
        <f>Revenue!J2836</f>
        <v>3190.7148000000002</v>
      </c>
      <c r="E2835" s="13">
        <f>_xlfn.XLOOKUP($C2835,ExpensesTbl[Key],ExpensesTbl[Total Operating Expenses])</f>
        <v>953.46</v>
      </c>
      <c r="F2835" s="13">
        <f t="shared" si="124"/>
        <v>2237.2548000000002</v>
      </c>
      <c r="G2835" s="11" t="str">
        <f>_xlfn.XLOOKUP($A2835,PropertiesTbl[Property ID],PropertiesTbl[Property Name])</f>
        <v>Starlight Landing</v>
      </c>
    </row>
    <row r="2836" spans="1:7" x14ac:dyDescent="0.25">
      <c r="A2836" s="10" t="str">
        <f>Revenue!A2837</f>
        <v>P0237</v>
      </c>
      <c r="B2836" s="10" t="str">
        <f>Revenue!B2837</f>
        <v>Apr</v>
      </c>
      <c r="C2836" s="11" t="str">
        <f t="shared" si="123"/>
        <v>P0237|Apr</v>
      </c>
      <c r="D2836" s="12">
        <f>Revenue!J2837</f>
        <v>736.78550000000007</v>
      </c>
      <c r="E2836" s="13">
        <f>_xlfn.XLOOKUP($C2836,ExpensesTbl[Key],ExpensesTbl[Total Operating Expenses])</f>
        <v>528.5600000000004</v>
      </c>
      <c r="F2836" s="13">
        <f t="shared" si="124"/>
        <v>208.22549999999967</v>
      </c>
      <c r="G2836" s="11" t="str">
        <f>_xlfn.XLOOKUP($A2836,PropertiesTbl[Property ID],PropertiesTbl[Property Name])</f>
        <v>Frost Escape</v>
      </c>
    </row>
    <row r="2837" spans="1:7" x14ac:dyDescent="0.25">
      <c r="A2837" s="10" t="str">
        <f>Revenue!A2838</f>
        <v>P0237</v>
      </c>
      <c r="B2837" s="10" t="str">
        <f>Revenue!B2838</f>
        <v>May</v>
      </c>
      <c r="C2837" s="11" t="str">
        <f t="shared" si="123"/>
        <v>P0237|May</v>
      </c>
      <c r="D2837" s="12">
        <f>Revenue!J2838</f>
        <v>950.98089999999991</v>
      </c>
      <c r="E2837" s="13">
        <f>_xlfn.XLOOKUP($C2837,ExpensesTbl[Key],ExpensesTbl[Total Operating Expenses])</f>
        <v>727.57000000000028</v>
      </c>
      <c r="F2837" s="13">
        <f t="shared" si="124"/>
        <v>223.41089999999963</v>
      </c>
      <c r="G2837" s="11" t="str">
        <f>_xlfn.XLOOKUP($A2837,PropertiesTbl[Property ID],PropertiesTbl[Property Name])</f>
        <v>Frost Escape</v>
      </c>
    </row>
    <row r="2838" spans="1:7" x14ac:dyDescent="0.25">
      <c r="A2838" s="10" t="str">
        <f>Revenue!A2839</f>
        <v>P0237</v>
      </c>
      <c r="B2838" s="10" t="str">
        <f>Revenue!B2839</f>
        <v>Jun</v>
      </c>
      <c r="C2838" s="11" t="str">
        <f t="shared" si="123"/>
        <v>P0237|Jun</v>
      </c>
      <c r="D2838" s="12">
        <f>Revenue!J2839</f>
        <v>1090.6512</v>
      </c>
      <c r="E2838" s="13">
        <f>_xlfn.XLOOKUP($C2838,ExpensesTbl[Key],ExpensesTbl[Total Operating Expenses])</f>
        <v>800.11000000000047</v>
      </c>
      <c r="F2838" s="13">
        <f t="shared" si="124"/>
        <v>290.54119999999955</v>
      </c>
      <c r="G2838" s="11" t="str">
        <f>_xlfn.XLOOKUP($A2838,PropertiesTbl[Property ID],PropertiesTbl[Property Name])</f>
        <v>Frost Escape</v>
      </c>
    </row>
    <row r="2839" spans="1:7" x14ac:dyDescent="0.25">
      <c r="A2839" s="10" t="str">
        <f>Revenue!A2840</f>
        <v>P0237</v>
      </c>
      <c r="B2839" s="10" t="str">
        <f>Revenue!B2840</f>
        <v>Jul</v>
      </c>
      <c r="C2839" s="11" t="str">
        <f t="shared" si="123"/>
        <v>P0237|Jul</v>
      </c>
      <c r="D2839" s="12">
        <f>Revenue!J2840</f>
        <v>1538.356</v>
      </c>
      <c r="E2839" s="13">
        <f>_xlfn.XLOOKUP($C2839,ExpensesTbl[Key],ExpensesTbl[Total Operating Expenses])</f>
        <v>1472.9099999999996</v>
      </c>
      <c r="F2839" s="13">
        <f t="shared" si="124"/>
        <v>65.446000000000367</v>
      </c>
      <c r="G2839" s="11" t="str">
        <f>_xlfn.XLOOKUP($A2839,PropertiesTbl[Property ID],PropertiesTbl[Property Name])</f>
        <v>Frost Escape</v>
      </c>
    </row>
    <row r="2840" spans="1:7" x14ac:dyDescent="0.25">
      <c r="A2840" s="10" t="str">
        <f>Revenue!A2841</f>
        <v>P0237</v>
      </c>
      <c r="B2840" s="10" t="str">
        <f>Revenue!B2841</f>
        <v>Aug</v>
      </c>
      <c r="C2840" s="11" t="str">
        <f t="shared" si="123"/>
        <v>P0237|Aug</v>
      </c>
      <c r="D2840" s="12">
        <f>Revenue!J2841</f>
        <v>1541.46</v>
      </c>
      <c r="E2840" s="13">
        <f>_xlfn.XLOOKUP($C2840,ExpensesTbl[Key],ExpensesTbl[Total Operating Expenses])</f>
        <v>1374.0300000000002</v>
      </c>
      <c r="F2840" s="13">
        <f t="shared" si="124"/>
        <v>167.42999999999984</v>
      </c>
      <c r="G2840" s="11" t="str">
        <f>_xlfn.XLOOKUP($A2840,PropertiesTbl[Property ID],PropertiesTbl[Property Name])</f>
        <v>Frost Escape</v>
      </c>
    </row>
    <row r="2841" spans="1:7" x14ac:dyDescent="0.25">
      <c r="A2841" s="10" t="str">
        <f>Revenue!A2842</f>
        <v>P0237</v>
      </c>
      <c r="B2841" s="10" t="str">
        <f>Revenue!B2842</f>
        <v>Sep</v>
      </c>
      <c r="C2841" s="11" t="str">
        <f t="shared" si="123"/>
        <v>P0237|Sep</v>
      </c>
      <c r="D2841" s="12">
        <f>Revenue!J2842</f>
        <v>1021.5289999999998</v>
      </c>
      <c r="E2841" s="13">
        <f>_xlfn.XLOOKUP($C2841,ExpensesTbl[Key],ExpensesTbl[Total Operating Expenses])</f>
        <v>638.32999999999981</v>
      </c>
      <c r="F2841" s="13">
        <f t="shared" si="124"/>
        <v>383.19899999999996</v>
      </c>
      <c r="G2841" s="11" t="str">
        <f>_xlfn.XLOOKUP($A2841,PropertiesTbl[Property ID],PropertiesTbl[Property Name])</f>
        <v>Frost Escape</v>
      </c>
    </row>
    <row r="2842" spans="1:7" x14ac:dyDescent="0.25">
      <c r="A2842" s="10" t="str">
        <f>Revenue!A2843</f>
        <v>P0237</v>
      </c>
      <c r="B2842" s="10" t="str">
        <f>Revenue!B2843</f>
        <v>Oct</v>
      </c>
      <c r="C2842" s="11" t="str">
        <f t="shared" si="123"/>
        <v>P0237|Oct</v>
      </c>
      <c r="D2842" s="12">
        <f>Revenue!J2843</f>
        <v>966.19049999999993</v>
      </c>
      <c r="E2842" s="13">
        <f>_xlfn.XLOOKUP($C2842,ExpensesTbl[Key],ExpensesTbl[Total Operating Expenses])</f>
        <v>621.51000000000022</v>
      </c>
      <c r="F2842" s="13">
        <f t="shared" si="124"/>
        <v>344.68049999999971</v>
      </c>
      <c r="G2842" s="11" t="str">
        <f>_xlfn.XLOOKUP($A2842,PropertiesTbl[Property ID],PropertiesTbl[Property Name])</f>
        <v>Frost Escape</v>
      </c>
    </row>
    <row r="2843" spans="1:7" x14ac:dyDescent="0.25">
      <c r="A2843" s="10" t="str">
        <f>Revenue!A2844</f>
        <v>P0237</v>
      </c>
      <c r="B2843" s="10" t="str">
        <f>Revenue!B2844</f>
        <v>Nov</v>
      </c>
      <c r="C2843" s="11" t="str">
        <f t="shared" si="123"/>
        <v>P0237|Nov</v>
      </c>
      <c r="D2843" s="12">
        <f>Revenue!J2844</f>
        <v>917.62260000000003</v>
      </c>
      <c r="E2843" s="13">
        <f>_xlfn.XLOOKUP($C2843,ExpensesTbl[Key],ExpensesTbl[Total Operating Expenses])</f>
        <v>567.40000000000032</v>
      </c>
      <c r="F2843" s="13">
        <f t="shared" si="124"/>
        <v>350.22259999999972</v>
      </c>
      <c r="G2843" s="11" t="str">
        <f>_xlfn.XLOOKUP($A2843,PropertiesTbl[Property ID],PropertiesTbl[Property Name])</f>
        <v>Frost Escape</v>
      </c>
    </row>
    <row r="2844" spans="1:7" x14ac:dyDescent="0.25">
      <c r="A2844" s="10" t="str">
        <f>Revenue!A2845</f>
        <v>P0237</v>
      </c>
      <c r="B2844" s="10" t="str">
        <f>Revenue!B2845</f>
        <v>Dec</v>
      </c>
      <c r="C2844" s="11" t="str">
        <f t="shared" si="123"/>
        <v>P0237|Dec</v>
      </c>
      <c r="D2844" s="12">
        <f>Revenue!J2845</f>
        <v>3317.6115</v>
      </c>
      <c r="E2844" s="13">
        <f>_xlfn.XLOOKUP($C2844,ExpensesTbl[Key],ExpensesTbl[Total Operating Expenses])</f>
        <v>978.68000000000018</v>
      </c>
      <c r="F2844" s="13">
        <f t="shared" si="124"/>
        <v>2338.9314999999997</v>
      </c>
      <c r="G2844" s="11" t="str">
        <f>_xlfn.XLOOKUP($A2844,PropertiesTbl[Property ID],PropertiesTbl[Property Name])</f>
        <v>Frost Escape</v>
      </c>
    </row>
    <row r="2845" spans="1:7" x14ac:dyDescent="0.25">
      <c r="A2845" s="10" t="str">
        <f>Revenue!A2846</f>
        <v>P0237</v>
      </c>
      <c r="B2845" s="10" t="str">
        <f>Revenue!B2846</f>
        <v>Jan</v>
      </c>
      <c r="C2845" s="11" t="str">
        <f t="shared" si="123"/>
        <v>P0237|Jan</v>
      </c>
      <c r="D2845" s="12">
        <f>Revenue!J2846</f>
        <v>3034.8649</v>
      </c>
      <c r="E2845" s="13">
        <f>_xlfn.XLOOKUP($C2845,ExpensesTbl[Key],ExpensesTbl[Total Operating Expenses])</f>
        <v>862.31000000000029</v>
      </c>
      <c r="F2845" s="13">
        <f t="shared" si="124"/>
        <v>2172.5548999999996</v>
      </c>
      <c r="G2845" s="11" t="str">
        <f>_xlfn.XLOOKUP($A2845,PropertiesTbl[Property ID],PropertiesTbl[Property Name])</f>
        <v>Frost Escape</v>
      </c>
    </row>
    <row r="2846" spans="1:7" x14ac:dyDescent="0.25">
      <c r="A2846" s="10" t="str">
        <f>Revenue!A2847</f>
        <v>P0237</v>
      </c>
      <c r="B2846" s="10" t="str">
        <f>Revenue!B2847</f>
        <v>Feb</v>
      </c>
      <c r="C2846" s="11" t="str">
        <f t="shared" si="123"/>
        <v>P0237|Feb</v>
      </c>
      <c r="D2846" s="12">
        <f>Revenue!J2847</f>
        <v>2286.3242999999998</v>
      </c>
      <c r="E2846" s="13">
        <f>_xlfn.XLOOKUP($C2846,ExpensesTbl[Key],ExpensesTbl[Total Operating Expenses])</f>
        <v>772.59000000000037</v>
      </c>
      <c r="F2846" s="13">
        <f t="shared" si="124"/>
        <v>1513.7342999999994</v>
      </c>
      <c r="G2846" s="11" t="str">
        <f>_xlfn.XLOOKUP($A2846,PropertiesTbl[Property ID],PropertiesTbl[Property Name])</f>
        <v>Frost Escape</v>
      </c>
    </row>
    <row r="2847" spans="1:7" x14ac:dyDescent="0.25">
      <c r="A2847" s="10" t="str">
        <f>Revenue!A2848</f>
        <v>P0237</v>
      </c>
      <c r="B2847" s="10" t="str">
        <f>Revenue!B2848</f>
        <v>Mar</v>
      </c>
      <c r="C2847" s="11" t="str">
        <f t="shared" si="123"/>
        <v>P0237|Mar</v>
      </c>
      <c r="D2847" s="12">
        <f>Revenue!J2848</f>
        <v>1971.278</v>
      </c>
      <c r="E2847" s="13">
        <f>_xlfn.XLOOKUP($C2847,ExpensesTbl[Key],ExpensesTbl[Total Operating Expenses])</f>
        <v>786.41000000000008</v>
      </c>
      <c r="F2847" s="13">
        <f t="shared" si="124"/>
        <v>1184.8679999999999</v>
      </c>
      <c r="G2847" s="11" t="str">
        <f>_xlfn.XLOOKUP($A2847,PropertiesTbl[Property ID],PropertiesTbl[Property Name])</f>
        <v>Frost Escape</v>
      </c>
    </row>
    <row r="2848" spans="1:7" x14ac:dyDescent="0.25">
      <c r="A2848" s="10" t="str">
        <f>Revenue!A2849</f>
        <v>P0238</v>
      </c>
      <c r="B2848" s="10" t="str">
        <f>Revenue!B2849</f>
        <v>Apr</v>
      </c>
      <c r="C2848" s="11" t="str">
        <f t="shared" si="123"/>
        <v>P0238|Apr</v>
      </c>
      <c r="D2848" s="12">
        <f>Revenue!J2849</f>
        <v>1170.5555999999999</v>
      </c>
      <c r="E2848" s="13">
        <f>_xlfn.XLOOKUP($C2848,ExpensesTbl[Key],ExpensesTbl[Total Operating Expenses])</f>
        <v>642.68000000000029</v>
      </c>
      <c r="F2848" s="13">
        <f t="shared" si="124"/>
        <v>527.87559999999962</v>
      </c>
      <c r="G2848" s="11" t="str">
        <f>_xlfn.XLOOKUP($A2848,PropertiesTbl[Property ID],PropertiesTbl[Property Name])</f>
        <v>Sierra Hollow</v>
      </c>
    </row>
    <row r="2849" spans="1:7" x14ac:dyDescent="0.25">
      <c r="A2849" s="10" t="str">
        <f>Revenue!A2850</f>
        <v>P0238</v>
      </c>
      <c r="B2849" s="10" t="str">
        <f>Revenue!B2850</f>
        <v>May</v>
      </c>
      <c r="C2849" s="11" t="str">
        <f t="shared" si="123"/>
        <v>P0238|May</v>
      </c>
      <c r="D2849" s="12">
        <f>Revenue!J2850</f>
        <v>1170.672</v>
      </c>
      <c r="E2849" s="13">
        <f>_xlfn.XLOOKUP($C2849,ExpensesTbl[Key],ExpensesTbl[Total Operating Expenses])</f>
        <v>961.13999999999987</v>
      </c>
      <c r="F2849" s="13">
        <f t="shared" si="124"/>
        <v>209.53200000000015</v>
      </c>
      <c r="G2849" s="11" t="str">
        <f>_xlfn.XLOOKUP($A2849,PropertiesTbl[Property ID],PropertiesTbl[Property Name])</f>
        <v>Sierra Hollow</v>
      </c>
    </row>
    <row r="2850" spans="1:7" x14ac:dyDescent="0.25">
      <c r="A2850" s="10" t="str">
        <f>Revenue!A2851</f>
        <v>P0238</v>
      </c>
      <c r="B2850" s="10" t="str">
        <f>Revenue!B2851</f>
        <v>Jun</v>
      </c>
      <c r="C2850" s="11" t="str">
        <f t="shared" si="123"/>
        <v>P0238|Jun</v>
      </c>
      <c r="D2850" s="12">
        <f>Revenue!J2851</f>
        <v>1433.5031999999999</v>
      </c>
      <c r="E2850" s="13">
        <f>_xlfn.XLOOKUP($C2850,ExpensesTbl[Key],ExpensesTbl[Total Operating Expenses])</f>
        <v>1067.4899999999998</v>
      </c>
      <c r="F2850" s="13">
        <f t="shared" si="124"/>
        <v>366.0132000000001</v>
      </c>
      <c r="G2850" s="11" t="str">
        <f>_xlfn.XLOOKUP($A2850,PropertiesTbl[Property ID],PropertiesTbl[Property Name])</f>
        <v>Sierra Hollow</v>
      </c>
    </row>
    <row r="2851" spans="1:7" x14ac:dyDescent="0.25">
      <c r="A2851" s="10" t="str">
        <f>Revenue!A2852</f>
        <v>P0238</v>
      </c>
      <c r="B2851" s="10" t="str">
        <f>Revenue!B2852</f>
        <v>Jul</v>
      </c>
      <c r="C2851" s="11" t="str">
        <f t="shared" si="123"/>
        <v>P0238|Jul</v>
      </c>
      <c r="D2851" s="12">
        <f>Revenue!J2852</f>
        <v>2334.5354000000002</v>
      </c>
      <c r="E2851" s="13">
        <f>_xlfn.XLOOKUP($C2851,ExpensesTbl[Key],ExpensesTbl[Total Operating Expenses])</f>
        <v>2005.5700000000004</v>
      </c>
      <c r="F2851" s="13">
        <f t="shared" si="124"/>
        <v>328.96539999999982</v>
      </c>
      <c r="G2851" s="11" t="str">
        <f>_xlfn.XLOOKUP($A2851,PropertiesTbl[Property ID],PropertiesTbl[Property Name])</f>
        <v>Sierra Hollow</v>
      </c>
    </row>
    <row r="2852" spans="1:7" x14ac:dyDescent="0.25">
      <c r="A2852" s="10" t="str">
        <f>Revenue!A2853</f>
        <v>P0238</v>
      </c>
      <c r="B2852" s="10" t="str">
        <f>Revenue!B2853</f>
        <v>Aug</v>
      </c>
      <c r="C2852" s="11" t="str">
        <f t="shared" si="123"/>
        <v>P0238|Aug</v>
      </c>
      <c r="D2852" s="12">
        <f>Revenue!J2853</f>
        <v>2227.5152999999996</v>
      </c>
      <c r="E2852" s="13">
        <f>_xlfn.XLOOKUP($C2852,ExpensesTbl[Key],ExpensesTbl[Total Operating Expenses])</f>
        <v>1936.7399999999998</v>
      </c>
      <c r="F2852" s="13">
        <f t="shared" si="124"/>
        <v>290.77529999999979</v>
      </c>
      <c r="G2852" s="11" t="str">
        <f>_xlfn.XLOOKUP($A2852,PropertiesTbl[Property ID],PropertiesTbl[Property Name])</f>
        <v>Sierra Hollow</v>
      </c>
    </row>
    <row r="2853" spans="1:7" x14ac:dyDescent="0.25">
      <c r="A2853" s="10" t="str">
        <f>Revenue!A2854</f>
        <v>P0238</v>
      </c>
      <c r="B2853" s="10" t="str">
        <f>Revenue!B2854</f>
        <v>Sep</v>
      </c>
      <c r="C2853" s="11" t="str">
        <f t="shared" si="123"/>
        <v>P0238|Sep</v>
      </c>
      <c r="D2853" s="12">
        <f>Revenue!J2854</f>
        <v>1415.0537999999999</v>
      </c>
      <c r="E2853" s="13">
        <f>_xlfn.XLOOKUP($C2853,ExpensesTbl[Key],ExpensesTbl[Total Operating Expenses])</f>
        <v>841.33000000000061</v>
      </c>
      <c r="F2853" s="13">
        <f t="shared" si="124"/>
        <v>573.7237999999993</v>
      </c>
      <c r="G2853" s="11" t="str">
        <f>_xlfn.XLOOKUP($A2853,PropertiesTbl[Property ID],PropertiesTbl[Property Name])</f>
        <v>Sierra Hollow</v>
      </c>
    </row>
    <row r="2854" spans="1:7" x14ac:dyDescent="0.25">
      <c r="A2854" s="10" t="str">
        <f>Revenue!A2855</f>
        <v>P0238</v>
      </c>
      <c r="B2854" s="10" t="str">
        <f>Revenue!B2855</f>
        <v>Oct</v>
      </c>
      <c r="C2854" s="11" t="str">
        <f t="shared" si="123"/>
        <v>P0238|Oct</v>
      </c>
      <c r="D2854" s="12">
        <f>Revenue!J2855</f>
        <v>1280.0007000000001</v>
      </c>
      <c r="E2854" s="13">
        <f>_xlfn.XLOOKUP($C2854,ExpensesTbl[Key],ExpensesTbl[Total Operating Expenses])</f>
        <v>761.21000000000026</v>
      </c>
      <c r="F2854" s="13">
        <f t="shared" si="124"/>
        <v>518.79069999999979</v>
      </c>
      <c r="G2854" s="11" t="str">
        <f>_xlfn.XLOOKUP($A2854,PropertiesTbl[Property ID],PropertiesTbl[Property Name])</f>
        <v>Sierra Hollow</v>
      </c>
    </row>
    <row r="2855" spans="1:7" x14ac:dyDescent="0.25">
      <c r="A2855" s="10" t="str">
        <f>Revenue!A2856</f>
        <v>P0238</v>
      </c>
      <c r="B2855" s="10" t="str">
        <f>Revenue!B2856</f>
        <v>Nov</v>
      </c>
      <c r="C2855" s="11" t="str">
        <f t="shared" si="123"/>
        <v>P0238|Nov</v>
      </c>
      <c r="D2855" s="12">
        <f>Revenue!J2856</f>
        <v>1526.5545000000002</v>
      </c>
      <c r="E2855" s="13">
        <f>_xlfn.XLOOKUP($C2855,ExpensesTbl[Key],ExpensesTbl[Total Operating Expenses])</f>
        <v>810.8299999999997</v>
      </c>
      <c r="F2855" s="13">
        <f t="shared" si="124"/>
        <v>715.72450000000049</v>
      </c>
      <c r="G2855" s="11" t="str">
        <f>_xlfn.XLOOKUP($A2855,PropertiesTbl[Property ID],PropertiesTbl[Property Name])</f>
        <v>Sierra Hollow</v>
      </c>
    </row>
    <row r="2856" spans="1:7" x14ac:dyDescent="0.25">
      <c r="A2856" s="10" t="str">
        <f>Revenue!A2857</f>
        <v>P0238</v>
      </c>
      <c r="B2856" s="10" t="str">
        <f>Revenue!B2857</f>
        <v>Dec</v>
      </c>
      <c r="C2856" s="11" t="str">
        <f t="shared" si="123"/>
        <v>P0238|Dec</v>
      </c>
      <c r="D2856" s="12">
        <f>Revenue!J2857</f>
        <v>5118.9179999999997</v>
      </c>
      <c r="E2856" s="13">
        <f>_xlfn.XLOOKUP($C2856,ExpensesTbl[Key],ExpensesTbl[Total Operating Expenses])</f>
        <v>1191.8000000000006</v>
      </c>
      <c r="F2856" s="13">
        <f t="shared" si="124"/>
        <v>3927.117999999999</v>
      </c>
      <c r="G2856" s="11" t="str">
        <f>_xlfn.XLOOKUP($A2856,PropertiesTbl[Property ID],PropertiesTbl[Property Name])</f>
        <v>Sierra Hollow</v>
      </c>
    </row>
    <row r="2857" spans="1:7" x14ac:dyDescent="0.25">
      <c r="A2857" s="10" t="str">
        <f>Revenue!A2858</f>
        <v>P0238</v>
      </c>
      <c r="B2857" s="10" t="str">
        <f>Revenue!B2858</f>
        <v>Jan</v>
      </c>
      <c r="C2857" s="11" t="str">
        <f t="shared" si="123"/>
        <v>P0238|Jan</v>
      </c>
      <c r="D2857" s="12">
        <f>Revenue!J2858</f>
        <v>3791.6581000000001</v>
      </c>
      <c r="E2857" s="13">
        <f>_xlfn.XLOOKUP($C2857,ExpensesTbl[Key],ExpensesTbl[Total Operating Expenses])</f>
        <v>1070.3000000000002</v>
      </c>
      <c r="F2857" s="13">
        <f t="shared" si="124"/>
        <v>2721.3580999999999</v>
      </c>
      <c r="G2857" s="11" t="str">
        <f>_xlfn.XLOOKUP($A2857,PropertiesTbl[Property ID],PropertiesTbl[Property Name])</f>
        <v>Sierra Hollow</v>
      </c>
    </row>
    <row r="2858" spans="1:7" x14ac:dyDescent="0.25">
      <c r="A2858" s="10" t="str">
        <f>Revenue!A2859</f>
        <v>P0238</v>
      </c>
      <c r="B2858" s="10" t="str">
        <f>Revenue!B2859</f>
        <v>Feb</v>
      </c>
      <c r="C2858" s="11" t="str">
        <f t="shared" si="123"/>
        <v>P0238|Feb</v>
      </c>
      <c r="D2858" s="12">
        <f>Revenue!J2859</f>
        <v>3509.8440000000001</v>
      </c>
      <c r="E2858" s="13">
        <f>_xlfn.XLOOKUP($C2858,ExpensesTbl[Key],ExpensesTbl[Total Operating Expenses])</f>
        <v>1082.4899999999998</v>
      </c>
      <c r="F2858" s="13">
        <f t="shared" si="124"/>
        <v>2427.3540000000003</v>
      </c>
      <c r="G2858" s="11" t="str">
        <f>_xlfn.XLOOKUP($A2858,PropertiesTbl[Property ID],PropertiesTbl[Property Name])</f>
        <v>Sierra Hollow</v>
      </c>
    </row>
    <row r="2859" spans="1:7" x14ac:dyDescent="0.25">
      <c r="A2859" s="10" t="str">
        <f>Revenue!A2860</f>
        <v>P0238</v>
      </c>
      <c r="B2859" s="10" t="str">
        <f>Revenue!B2860</f>
        <v>Mar</v>
      </c>
      <c r="C2859" s="11" t="str">
        <f t="shared" si="123"/>
        <v>P0238|Mar</v>
      </c>
      <c r="D2859" s="12">
        <f>Revenue!J2860</f>
        <v>2479.7629999999995</v>
      </c>
      <c r="E2859" s="13">
        <f>_xlfn.XLOOKUP($C2859,ExpensesTbl[Key],ExpensesTbl[Total Operating Expenses])</f>
        <v>1086.8499999999999</v>
      </c>
      <c r="F2859" s="13">
        <f t="shared" si="124"/>
        <v>1392.9129999999996</v>
      </c>
      <c r="G2859" s="11" t="str">
        <f>_xlfn.XLOOKUP($A2859,PropertiesTbl[Property ID],PropertiesTbl[Property Name])</f>
        <v>Sierra Hollow</v>
      </c>
    </row>
    <row r="2860" spans="1:7" x14ac:dyDescent="0.25">
      <c r="A2860" s="10" t="str">
        <f>Revenue!A2861</f>
        <v>P0239</v>
      </c>
      <c r="B2860" s="10" t="str">
        <f>Revenue!B2861</f>
        <v>Apr</v>
      </c>
      <c r="C2860" s="11" t="str">
        <f t="shared" si="123"/>
        <v>P0239|Apr</v>
      </c>
      <c r="D2860" s="12">
        <f>Revenue!J2861</f>
        <v>1187.3753999999999</v>
      </c>
      <c r="E2860" s="13">
        <f>_xlfn.XLOOKUP($C2860,ExpensesTbl[Key],ExpensesTbl[Total Operating Expenses])</f>
        <v>663.23999999999967</v>
      </c>
      <c r="F2860" s="13">
        <f t="shared" si="124"/>
        <v>524.13540000000023</v>
      </c>
      <c r="G2860" s="11" t="str">
        <f>_xlfn.XLOOKUP($A2860,PropertiesTbl[Property ID],PropertiesTbl[Property Name])</f>
        <v>Aspen Manor</v>
      </c>
    </row>
    <row r="2861" spans="1:7" x14ac:dyDescent="0.25">
      <c r="A2861" s="10" t="str">
        <f>Revenue!A2862</f>
        <v>P0239</v>
      </c>
      <c r="B2861" s="10" t="str">
        <f>Revenue!B2862</f>
        <v>May</v>
      </c>
      <c r="C2861" s="11" t="str">
        <f t="shared" si="123"/>
        <v>P0239|May</v>
      </c>
      <c r="D2861" s="12">
        <f>Revenue!J2862</f>
        <v>1319.5184999999999</v>
      </c>
      <c r="E2861" s="13">
        <f>_xlfn.XLOOKUP($C2861,ExpensesTbl[Key],ExpensesTbl[Total Operating Expenses])</f>
        <v>954.03000000000009</v>
      </c>
      <c r="F2861" s="13">
        <f t="shared" si="124"/>
        <v>365.48849999999982</v>
      </c>
      <c r="G2861" s="11" t="str">
        <f>_xlfn.XLOOKUP($A2861,PropertiesTbl[Property ID],PropertiesTbl[Property Name])</f>
        <v>Aspen Manor</v>
      </c>
    </row>
    <row r="2862" spans="1:7" x14ac:dyDescent="0.25">
      <c r="A2862" s="10" t="str">
        <f>Revenue!A2863</f>
        <v>P0239</v>
      </c>
      <c r="B2862" s="10" t="str">
        <f>Revenue!B2863</f>
        <v>Jun</v>
      </c>
      <c r="C2862" s="11" t="str">
        <f t="shared" si="123"/>
        <v>P0239|Jun</v>
      </c>
      <c r="D2862" s="12">
        <f>Revenue!J2863</f>
        <v>1467.8024</v>
      </c>
      <c r="E2862" s="13">
        <f>_xlfn.XLOOKUP($C2862,ExpensesTbl[Key],ExpensesTbl[Total Operating Expenses])</f>
        <v>1095.3799999999997</v>
      </c>
      <c r="F2862" s="13">
        <f t="shared" si="124"/>
        <v>372.42240000000038</v>
      </c>
      <c r="G2862" s="11" t="str">
        <f>_xlfn.XLOOKUP($A2862,PropertiesTbl[Property ID],PropertiesTbl[Property Name])</f>
        <v>Aspen Manor</v>
      </c>
    </row>
    <row r="2863" spans="1:7" x14ac:dyDescent="0.25">
      <c r="A2863" s="10" t="str">
        <f>Revenue!A2864</f>
        <v>P0239</v>
      </c>
      <c r="B2863" s="10" t="str">
        <f>Revenue!B2864</f>
        <v>Jul</v>
      </c>
      <c r="C2863" s="11" t="str">
        <f t="shared" si="123"/>
        <v>P0239|Jul</v>
      </c>
      <c r="D2863" s="12">
        <f>Revenue!J2864</f>
        <v>2083.674</v>
      </c>
      <c r="E2863" s="13">
        <f>_xlfn.XLOOKUP($C2863,ExpensesTbl[Key],ExpensesTbl[Total Operating Expenses])</f>
        <v>2007.9299999999998</v>
      </c>
      <c r="F2863" s="13">
        <f t="shared" si="124"/>
        <v>75.744000000000142</v>
      </c>
      <c r="G2863" s="11" t="str">
        <f>_xlfn.XLOOKUP($A2863,PropertiesTbl[Property ID],PropertiesTbl[Property Name])</f>
        <v>Aspen Manor</v>
      </c>
    </row>
    <row r="2864" spans="1:7" x14ac:dyDescent="0.25">
      <c r="A2864" s="10" t="str">
        <f>Revenue!A2865</f>
        <v>P0239</v>
      </c>
      <c r="B2864" s="10" t="str">
        <f>Revenue!B2865</f>
        <v>Aug</v>
      </c>
      <c r="C2864" s="11" t="str">
        <f t="shared" si="123"/>
        <v>P0239|Aug</v>
      </c>
      <c r="D2864" s="12">
        <f>Revenue!J2865</f>
        <v>1789.9491</v>
      </c>
      <c r="E2864" s="13">
        <f>_xlfn.XLOOKUP($C2864,ExpensesTbl[Key],ExpensesTbl[Total Operating Expenses])</f>
        <v>1777.9199999999996</v>
      </c>
      <c r="F2864" s="13">
        <f t="shared" si="124"/>
        <v>12.029100000000426</v>
      </c>
      <c r="G2864" s="11" t="str">
        <f>_xlfn.XLOOKUP($A2864,PropertiesTbl[Property ID],PropertiesTbl[Property Name])</f>
        <v>Aspen Manor</v>
      </c>
    </row>
    <row r="2865" spans="1:7" x14ac:dyDescent="0.25">
      <c r="A2865" s="10" t="str">
        <f>Revenue!A2866</f>
        <v>P0239</v>
      </c>
      <c r="B2865" s="10" t="str">
        <f>Revenue!B2866</f>
        <v>Sep</v>
      </c>
      <c r="C2865" s="11" t="str">
        <f t="shared" si="123"/>
        <v>P0239|Sep</v>
      </c>
      <c r="D2865" s="12">
        <f>Revenue!J2866</f>
        <v>1311.3704999999998</v>
      </c>
      <c r="E2865" s="13">
        <f>_xlfn.XLOOKUP($C2865,ExpensesTbl[Key],ExpensesTbl[Total Operating Expenses])</f>
        <v>822.23000000000025</v>
      </c>
      <c r="F2865" s="13">
        <f t="shared" si="124"/>
        <v>489.14049999999952</v>
      </c>
      <c r="G2865" s="11" t="str">
        <f>_xlfn.XLOOKUP($A2865,PropertiesTbl[Property ID],PropertiesTbl[Property Name])</f>
        <v>Aspen Manor</v>
      </c>
    </row>
    <row r="2866" spans="1:7" x14ac:dyDescent="0.25">
      <c r="A2866" s="10" t="str">
        <f>Revenue!A2867</f>
        <v>P0239</v>
      </c>
      <c r="B2866" s="10" t="str">
        <f>Revenue!B2867</f>
        <v>Oct</v>
      </c>
      <c r="C2866" s="11" t="str">
        <f t="shared" si="123"/>
        <v>P0239|Oct</v>
      </c>
      <c r="D2866" s="12">
        <f>Revenue!J2867</f>
        <v>1188.2483999999999</v>
      </c>
      <c r="E2866" s="13">
        <f>_xlfn.XLOOKUP($C2866,ExpensesTbl[Key],ExpensesTbl[Total Operating Expenses])</f>
        <v>762.89999999999986</v>
      </c>
      <c r="F2866" s="13">
        <f t="shared" si="124"/>
        <v>425.34840000000008</v>
      </c>
      <c r="G2866" s="11" t="str">
        <f>_xlfn.XLOOKUP($A2866,PropertiesTbl[Property ID],PropertiesTbl[Property Name])</f>
        <v>Aspen Manor</v>
      </c>
    </row>
    <row r="2867" spans="1:7" x14ac:dyDescent="0.25">
      <c r="A2867" s="10" t="str">
        <f>Revenue!A2868</f>
        <v>P0239</v>
      </c>
      <c r="B2867" s="10" t="str">
        <f>Revenue!B2868</f>
        <v>Nov</v>
      </c>
      <c r="C2867" s="11" t="str">
        <f t="shared" si="123"/>
        <v>P0239|Nov</v>
      </c>
      <c r="D2867" s="12">
        <f>Revenue!J2868</f>
        <v>1179.5765999999999</v>
      </c>
      <c r="E2867" s="13">
        <f>_xlfn.XLOOKUP($C2867,ExpensesTbl[Key],ExpensesTbl[Total Operating Expenses])</f>
        <v>960.85000000000105</v>
      </c>
      <c r="F2867" s="13">
        <f t="shared" si="124"/>
        <v>218.72659999999883</v>
      </c>
      <c r="G2867" s="11" t="str">
        <f>_xlfn.XLOOKUP($A2867,PropertiesTbl[Property ID],PropertiesTbl[Property Name])</f>
        <v>Aspen Manor</v>
      </c>
    </row>
    <row r="2868" spans="1:7" x14ac:dyDescent="0.25">
      <c r="A2868" s="10" t="str">
        <f>Revenue!A2869</f>
        <v>P0239</v>
      </c>
      <c r="B2868" s="10" t="str">
        <f>Revenue!B2869</f>
        <v>Dec</v>
      </c>
      <c r="C2868" s="11" t="str">
        <f t="shared" si="123"/>
        <v>P0239|Dec</v>
      </c>
      <c r="D2868" s="12">
        <f>Revenue!J2869</f>
        <v>5198.2155000000002</v>
      </c>
      <c r="E2868" s="13">
        <f>_xlfn.XLOOKUP($C2868,ExpensesTbl[Key],ExpensesTbl[Total Operating Expenses])</f>
        <v>1198.6699999999996</v>
      </c>
      <c r="F2868" s="13">
        <f t="shared" si="124"/>
        <v>3999.5455000000006</v>
      </c>
      <c r="G2868" s="11" t="str">
        <f>_xlfn.XLOOKUP($A2868,PropertiesTbl[Property ID],PropertiesTbl[Property Name])</f>
        <v>Aspen Manor</v>
      </c>
    </row>
    <row r="2869" spans="1:7" x14ac:dyDescent="0.25">
      <c r="A2869" s="10" t="str">
        <f>Revenue!A2870</f>
        <v>P0239</v>
      </c>
      <c r="B2869" s="10" t="str">
        <f>Revenue!B2870</f>
        <v>Jan</v>
      </c>
      <c r="C2869" s="11" t="str">
        <f t="shared" si="123"/>
        <v>P0239|Jan</v>
      </c>
      <c r="D2869" s="12">
        <f>Revenue!J2870</f>
        <v>4009.5483999999992</v>
      </c>
      <c r="E2869" s="13">
        <f>_xlfn.XLOOKUP($C2869,ExpensesTbl[Key],ExpensesTbl[Total Operating Expenses])</f>
        <v>1204.7799999999997</v>
      </c>
      <c r="F2869" s="13">
        <f t="shared" si="124"/>
        <v>2804.7683999999995</v>
      </c>
      <c r="G2869" s="11" t="str">
        <f>_xlfn.XLOOKUP($A2869,PropertiesTbl[Property ID],PropertiesTbl[Property Name])</f>
        <v>Aspen Manor</v>
      </c>
    </row>
    <row r="2870" spans="1:7" x14ac:dyDescent="0.25">
      <c r="A2870" s="10" t="str">
        <f>Revenue!A2871</f>
        <v>P0239</v>
      </c>
      <c r="B2870" s="10" t="str">
        <f>Revenue!B2871</f>
        <v>Feb</v>
      </c>
      <c r="C2870" s="11" t="str">
        <f t="shared" si="123"/>
        <v>P0239|Feb</v>
      </c>
      <c r="D2870" s="12">
        <f>Revenue!J2871</f>
        <v>3110.2241999999997</v>
      </c>
      <c r="E2870" s="13">
        <f>_xlfn.XLOOKUP($C2870,ExpensesTbl[Key],ExpensesTbl[Total Operating Expenses])</f>
        <v>971.35000000000025</v>
      </c>
      <c r="F2870" s="13">
        <f t="shared" si="124"/>
        <v>2138.8741999999993</v>
      </c>
      <c r="G2870" s="11" t="str">
        <f>_xlfn.XLOOKUP($A2870,PropertiesTbl[Property ID],PropertiesTbl[Property Name])</f>
        <v>Aspen Manor</v>
      </c>
    </row>
    <row r="2871" spans="1:7" x14ac:dyDescent="0.25">
      <c r="A2871" s="10" t="str">
        <f>Revenue!A2872</f>
        <v>P0239</v>
      </c>
      <c r="B2871" s="10" t="str">
        <f>Revenue!B2872</f>
        <v>Mar</v>
      </c>
      <c r="C2871" s="11" t="str">
        <f t="shared" si="123"/>
        <v>P0239|Mar</v>
      </c>
      <c r="D2871" s="12">
        <f>Revenue!J2872</f>
        <v>2772.6254000000004</v>
      </c>
      <c r="E2871" s="13">
        <f>_xlfn.XLOOKUP($C2871,ExpensesTbl[Key],ExpensesTbl[Total Operating Expenses])</f>
        <v>971.63</v>
      </c>
      <c r="F2871" s="13">
        <f t="shared" si="124"/>
        <v>1800.9954000000002</v>
      </c>
      <c r="G2871" s="11" t="str">
        <f>_xlfn.XLOOKUP($A2871,PropertiesTbl[Property ID],PropertiesTbl[Property Name])</f>
        <v>Aspen Manor</v>
      </c>
    </row>
    <row r="2872" spans="1:7" x14ac:dyDescent="0.25">
      <c r="A2872" s="10" t="str">
        <f>Revenue!A2873</f>
        <v>P0240</v>
      </c>
      <c r="B2872" s="10" t="str">
        <f>Revenue!B2873</f>
        <v>Apr</v>
      </c>
      <c r="C2872" s="11" t="str">
        <f t="shared" si="123"/>
        <v>P0240|Apr</v>
      </c>
      <c r="D2872" s="12">
        <f>Revenue!J2873</f>
        <v>567.16999999999996</v>
      </c>
      <c r="E2872" s="13">
        <f>_xlfn.XLOOKUP($C2872,ExpensesTbl[Key],ExpensesTbl[Total Operating Expenses])</f>
        <v>446.55000000000041</v>
      </c>
      <c r="F2872" s="13">
        <f t="shared" si="124"/>
        <v>120.61999999999955</v>
      </c>
      <c r="G2872" s="11" t="str">
        <f>_xlfn.XLOOKUP($A2872,PropertiesTbl[Property ID],PropertiesTbl[Property Name])</f>
        <v>Lakeview Overlook</v>
      </c>
    </row>
    <row r="2873" spans="1:7" x14ac:dyDescent="0.25">
      <c r="A2873" s="10" t="str">
        <f>Revenue!A2874</f>
        <v>P0240</v>
      </c>
      <c r="B2873" s="10" t="str">
        <f>Revenue!B2874</f>
        <v>May</v>
      </c>
      <c r="C2873" s="11" t="str">
        <f t="shared" si="123"/>
        <v>P0240|May</v>
      </c>
      <c r="D2873" s="12">
        <f>Revenue!J2874</f>
        <v>905.27449999999988</v>
      </c>
      <c r="E2873" s="13">
        <f>_xlfn.XLOOKUP($C2873,ExpensesTbl[Key],ExpensesTbl[Total Operating Expenses])</f>
        <v>738.84999999999968</v>
      </c>
      <c r="F2873" s="13">
        <f t="shared" si="124"/>
        <v>166.42450000000019</v>
      </c>
      <c r="G2873" s="11" t="str">
        <f>_xlfn.XLOOKUP($A2873,PropertiesTbl[Property ID],PropertiesTbl[Property Name])</f>
        <v>Lakeview Overlook</v>
      </c>
    </row>
    <row r="2874" spans="1:7" x14ac:dyDescent="0.25">
      <c r="A2874" s="10" t="str">
        <f>Revenue!A2875</f>
        <v>P0240</v>
      </c>
      <c r="B2874" s="10" t="str">
        <f>Revenue!B2875</f>
        <v>Jun</v>
      </c>
      <c r="C2874" s="11" t="str">
        <f t="shared" si="123"/>
        <v>P0240|Jun</v>
      </c>
      <c r="D2874" s="12">
        <f>Revenue!J2875</f>
        <v>1262.9134999999999</v>
      </c>
      <c r="E2874" s="13">
        <f>_xlfn.XLOOKUP($C2874,ExpensesTbl[Key],ExpensesTbl[Total Operating Expenses])</f>
        <v>798.59999999999991</v>
      </c>
      <c r="F2874" s="13">
        <f t="shared" si="124"/>
        <v>464.31349999999998</v>
      </c>
      <c r="G2874" s="11" t="str">
        <f>_xlfn.XLOOKUP($A2874,PropertiesTbl[Property ID],PropertiesTbl[Property Name])</f>
        <v>Lakeview Overlook</v>
      </c>
    </row>
    <row r="2875" spans="1:7" x14ac:dyDescent="0.25">
      <c r="A2875" s="10" t="str">
        <f>Revenue!A2876</f>
        <v>P0240</v>
      </c>
      <c r="B2875" s="10" t="str">
        <f>Revenue!B2876</f>
        <v>Jul</v>
      </c>
      <c r="C2875" s="11" t="str">
        <f t="shared" si="123"/>
        <v>P0240|Jul</v>
      </c>
      <c r="D2875" s="12">
        <f>Revenue!J2876</f>
        <v>1690.4895000000001</v>
      </c>
      <c r="E2875" s="13">
        <f>_xlfn.XLOOKUP($C2875,ExpensesTbl[Key],ExpensesTbl[Total Operating Expenses])</f>
        <v>1378.8499999999997</v>
      </c>
      <c r="F2875" s="13">
        <f t="shared" si="124"/>
        <v>311.63950000000045</v>
      </c>
      <c r="G2875" s="11" t="str">
        <f>_xlfn.XLOOKUP($A2875,PropertiesTbl[Property ID],PropertiesTbl[Property Name])</f>
        <v>Lakeview Overlook</v>
      </c>
    </row>
    <row r="2876" spans="1:7" x14ac:dyDescent="0.25">
      <c r="A2876" s="10" t="str">
        <f>Revenue!A2877</f>
        <v>P0240</v>
      </c>
      <c r="B2876" s="10" t="str">
        <f>Revenue!B2877</f>
        <v>Aug</v>
      </c>
      <c r="C2876" s="11" t="str">
        <f t="shared" si="123"/>
        <v>P0240|Aug</v>
      </c>
      <c r="D2876" s="12">
        <f>Revenue!J2877</f>
        <v>1484.8591999999999</v>
      </c>
      <c r="E2876" s="13">
        <f>_xlfn.XLOOKUP($C2876,ExpensesTbl[Key],ExpensesTbl[Total Operating Expenses])</f>
        <v>1287.0400000000004</v>
      </c>
      <c r="F2876" s="13">
        <f t="shared" si="124"/>
        <v>197.81919999999946</v>
      </c>
      <c r="G2876" s="11" t="str">
        <f>_xlfn.XLOOKUP($A2876,PropertiesTbl[Property ID],PropertiesTbl[Property Name])</f>
        <v>Lakeview Overlook</v>
      </c>
    </row>
    <row r="2877" spans="1:7" x14ac:dyDescent="0.25">
      <c r="A2877" s="10" t="str">
        <f>Revenue!A2878</f>
        <v>P0240</v>
      </c>
      <c r="B2877" s="10" t="str">
        <f>Revenue!B2878</f>
        <v>Sep</v>
      </c>
      <c r="C2877" s="11" t="str">
        <f t="shared" si="123"/>
        <v>P0240|Sep</v>
      </c>
      <c r="D2877" s="12">
        <f>Revenue!J2878</f>
        <v>1022.4407999999999</v>
      </c>
      <c r="E2877" s="13">
        <f>_xlfn.XLOOKUP($C2877,ExpensesTbl[Key],ExpensesTbl[Total Operating Expenses])</f>
        <v>644.6500000000002</v>
      </c>
      <c r="F2877" s="13">
        <f t="shared" si="124"/>
        <v>377.79079999999965</v>
      </c>
      <c r="G2877" s="11" t="str">
        <f>_xlfn.XLOOKUP($A2877,PropertiesTbl[Property ID],PropertiesTbl[Property Name])</f>
        <v>Lakeview Overlook</v>
      </c>
    </row>
    <row r="2878" spans="1:7" x14ac:dyDescent="0.25">
      <c r="A2878" s="10" t="str">
        <f>Revenue!A2879</f>
        <v>P0240</v>
      </c>
      <c r="B2878" s="10" t="str">
        <f>Revenue!B2879</f>
        <v>Oct</v>
      </c>
      <c r="C2878" s="11" t="str">
        <f t="shared" si="123"/>
        <v>P0240|Oct</v>
      </c>
      <c r="D2878" s="12">
        <f>Revenue!J2879</f>
        <v>907.79650000000004</v>
      </c>
      <c r="E2878" s="13">
        <f>_xlfn.XLOOKUP($C2878,ExpensesTbl[Key],ExpensesTbl[Total Operating Expenses])</f>
        <v>598.00000000000023</v>
      </c>
      <c r="F2878" s="13">
        <f t="shared" si="124"/>
        <v>309.79649999999981</v>
      </c>
      <c r="G2878" s="11" t="str">
        <f>_xlfn.XLOOKUP($A2878,PropertiesTbl[Property ID],PropertiesTbl[Property Name])</f>
        <v>Lakeview Overlook</v>
      </c>
    </row>
    <row r="2879" spans="1:7" x14ac:dyDescent="0.25">
      <c r="A2879" s="10" t="str">
        <f>Revenue!A2880</f>
        <v>P0240</v>
      </c>
      <c r="B2879" s="10" t="str">
        <f>Revenue!B2880</f>
        <v>Nov</v>
      </c>
      <c r="C2879" s="11" t="str">
        <f t="shared" si="123"/>
        <v>P0240|Nov</v>
      </c>
      <c r="D2879" s="12">
        <f>Revenue!J2880</f>
        <v>1025.2344000000001</v>
      </c>
      <c r="E2879" s="13">
        <f>_xlfn.XLOOKUP($C2879,ExpensesTbl[Key],ExpensesTbl[Total Operating Expenses])</f>
        <v>562.31999999999982</v>
      </c>
      <c r="F2879" s="13">
        <f t="shared" si="124"/>
        <v>462.91440000000023</v>
      </c>
      <c r="G2879" s="11" t="str">
        <f>_xlfn.XLOOKUP($A2879,PropertiesTbl[Property ID],PropertiesTbl[Property Name])</f>
        <v>Lakeview Overlook</v>
      </c>
    </row>
    <row r="2880" spans="1:7" x14ac:dyDescent="0.25">
      <c r="A2880" s="10" t="str">
        <f>Revenue!A2881</f>
        <v>P0240</v>
      </c>
      <c r="B2880" s="10" t="str">
        <f>Revenue!B2881</f>
        <v>Dec</v>
      </c>
      <c r="C2880" s="11" t="str">
        <f t="shared" si="123"/>
        <v>P0240|Dec</v>
      </c>
      <c r="D2880" s="12">
        <f>Revenue!J2881</f>
        <v>3523.0367999999999</v>
      </c>
      <c r="E2880" s="13">
        <f>_xlfn.XLOOKUP($C2880,ExpensesTbl[Key],ExpensesTbl[Total Operating Expenses])</f>
        <v>1100.9100000000003</v>
      </c>
      <c r="F2880" s="13">
        <f t="shared" si="124"/>
        <v>2422.1267999999995</v>
      </c>
      <c r="G2880" s="11" t="str">
        <f>_xlfn.XLOOKUP($A2880,PropertiesTbl[Property ID],PropertiesTbl[Property Name])</f>
        <v>Lakeview Overlook</v>
      </c>
    </row>
    <row r="2881" spans="1:7" x14ac:dyDescent="0.25">
      <c r="A2881" s="10" t="str">
        <f>Revenue!A2882</f>
        <v>P0240</v>
      </c>
      <c r="B2881" s="10" t="str">
        <f>Revenue!B2882</f>
        <v>Jan</v>
      </c>
      <c r="C2881" s="11" t="str">
        <f t="shared" si="123"/>
        <v>P0240|Jan</v>
      </c>
      <c r="D2881" s="12">
        <f>Revenue!J2882</f>
        <v>2970.5913999999998</v>
      </c>
      <c r="E2881" s="13">
        <f>_xlfn.XLOOKUP($C2881,ExpensesTbl[Key],ExpensesTbl[Total Operating Expenses])</f>
        <v>790.96000000000015</v>
      </c>
      <c r="F2881" s="13">
        <f t="shared" si="124"/>
        <v>2179.6313999999998</v>
      </c>
      <c r="G2881" s="11" t="str">
        <f>_xlfn.XLOOKUP($A2881,PropertiesTbl[Property ID],PropertiesTbl[Property Name])</f>
        <v>Lakeview Overlook</v>
      </c>
    </row>
    <row r="2882" spans="1:7" x14ac:dyDescent="0.25">
      <c r="A2882" s="10" t="str">
        <f>Revenue!A2883</f>
        <v>P0240</v>
      </c>
      <c r="B2882" s="10" t="str">
        <f>Revenue!B2883</f>
        <v>Feb</v>
      </c>
      <c r="C2882" s="11" t="str">
        <f t="shared" si="123"/>
        <v>P0240|Feb</v>
      </c>
      <c r="D2882" s="12">
        <f>Revenue!J2883</f>
        <v>2565.8879999999999</v>
      </c>
      <c r="E2882" s="13">
        <f>_xlfn.XLOOKUP($C2882,ExpensesTbl[Key],ExpensesTbl[Total Operating Expenses])</f>
        <v>786.24000000000012</v>
      </c>
      <c r="F2882" s="13">
        <f t="shared" si="124"/>
        <v>1779.6479999999997</v>
      </c>
      <c r="G2882" s="11" t="str">
        <f>_xlfn.XLOOKUP($A2882,PropertiesTbl[Property ID],PropertiesTbl[Property Name])</f>
        <v>Lakeview Overlook</v>
      </c>
    </row>
    <row r="2883" spans="1:7" x14ac:dyDescent="0.25">
      <c r="A2883" s="10" t="str">
        <f>Revenue!A2884</f>
        <v>P0240</v>
      </c>
      <c r="B2883" s="10" t="str">
        <f>Revenue!B2884</f>
        <v>Mar</v>
      </c>
      <c r="C2883" s="11" t="str">
        <f t="shared" si="123"/>
        <v>P0240|Mar</v>
      </c>
      <c r="D2883" s="12">
        <f>Revenue!J2884</f>
        <v>2110.7141999999999</v>
      </c>
      <c r="E2883" s="13">
        <f>_xlfn.XLOOKUP($C2883,ExpensesTbl[Key],ExpensesTbl[Total Operating Expenses])</f>
        <v>681.59000000000026</v>
      </c>
      <c r="F2883" s="13">
        <f t="shared" si="124"/>
        <v>1429.1241999999997</v>
      </c>
      <c r="G2883" s="11" t="str">
        <f>_xlfn.XLOOKUP($A2883,PropertiesTbl[Property ID],PropertiesTbl[Property Name])</f>
        <v>Lakeview Overlook</v>
      </c>
    </row>
    <row r="2884" spans="1:7" x14ac:dyDescent="0.25">
      <c r="A2884" s="10" t="str">
        <f>Revenue!A2885</f>
        <v>P0241</v>
      </c>
      <c r="B2884" s="10" t="str">
        <f>Revenue!B2885</f>
        <v>Apr</v>
      </c>
      <c r="C2884" s="11" t="str">
        <f t="shared" si="123"/>
        <v>P0241|Apr</v>
      </c>
      <c r="D2884" s="12">
        <f>Revenue!J2885</f>
        <v>1854.7734</v>
      </c>
      <c r="E2884" s="13">
        <f>_xlfn.XLOOKUP($C2884,ExpensesTbl[Key],ExpensesTbl[Total Operating Expenses])</f>
        <v>942.45999999999958</v>
      </c>
      <c r="F2884" s="13">
        <f t="shared" si="124"/>
        <v>912.31340000000046</v>
      </c>
      <c r="G2884" s="11" t="str">
        <f>_xlfn.XLOOKUP($A2884,PropertiesTbl[Property ID],PropertiesTbl[Property Name])</f>
        <v>Golden Hollow</v>
      </c>
    </row>
    <row r="2885" spans="1:7" x14ac:dyDescent="0.25">
      <c r="A2885" s="10" t="str">
        <f>Revenue!A2886</f>
        <v>P0241</v>
      </c>
      <c r="B2885" s="10" t="str">
        <f>Revenue!B2886</f>
        <v>May</v>
      </c>
      <c r="C2885" s="11" t="str">
        <f t="shared" ref="C2885:C2948" si="125">A2885&amp;"|"&amp;B2885</f>
        <v>P0241|May</v>
      </c>
      <c r="D2885" s="12">
        <f>Revenue!J2886</f>
        <v>2583.6120000000001</v>
      </c>
      <c r="E2885" s="13">
        <f>_xlfn.XLOOKUP($C2885,ExpensesTbl[Key],ExpensesTbl[Total Operating Expenses])</f>
        <v>1473.57</v>
      </c>
      <c r="F2885" s="13">
        <f t="shared" ref="F2885:F2948" si="126">D2885-E2885</f>
        <v>1110.0420000000001</v>
      </c>
      <c r="G2885" s="11" t="str">
        <f>_xlfn.XLOOKUP($A2885,PropertiesTbl[Property ID],PropertiesTbl[Property Name])</f>
        <v>Golden Hollow</v>
      </c>
    </row>
    <row r="2886" spans="1:7" x14ac:dyDescent="0.25">
      <c r="A2886" s="10" t="str">
        <f>Revenue!A2887</f>
        <v>P0241</v>
      </c>
      <c r="B2886" s="10" t="str">
        <f>Revenue!B2887</f>
        <v>Jun</v>
      </c>
      <c r="C2886" s="11" t="str">
        <f t="shared" si="125"/>
        <v>P0241|Jun</v>
      </c>
      <c r="D2886" s="12">
        <f>Revenue!J2887</f>
        <v>2436.4823999999999</v>
      </c>
      <c r="E2886" s="13">
        <f>_xlfn.XLOOKUP($C2886,ExpensesTbl[Key],ExpensesTbl[Total Operating Expenses])</f>
        <v>1870.02</v>
      </c>
      <c r="F2886" s="13">
        <f t="shared" si="126"/>
        <v>566.46239999999989</v>
      </c>
      <c r="G2886" s="11" t="str">
        <f>_xlfn.XLOOKUP($A2886,PropertiesTbl[Property ID],PropertiesTbl[Property Name])</f>
        <v>Golden Hollow</v>
      </c>
    </row>
    <row r="2887" spans="1:7" x14ac:dyDescent="0.25">
      <c r="A2887" s="10" t="str">
        <f>Revenue!A2888</f>
        <v>P0241</v>
      </c>
      <c r="B2887" s="10" t="str">
        <f>Revenue!B2888</f>
        <v>Jul</v>
      </c>
      <c r="C2887" s="11" t="str">
        <f t="shared" si="125"/>
        <v>P0241|Jul</v>
      </c>
      <c r="D2887" s="12">
        <f>Revenue!J2888</f>
        <v>4378.6152000000002</v>
      </c>
      <c r="E2887" s="13">
        <f>_xlfn.XLOOKUP($C2887,ExpensesTbl[Key],ExpensesTbl[Total Operating Expenses])</f>
        <v>3214.2400000000002</v>
      </c>
      <c r="F2887" s="13">
        <f t="shared" si="126"/>
        <v>1164.3751999999999</v>
      </c>
      <c r="G2887" s="11" t="str">
        <f>_xlfn.XLOOKUP($A2887,PropertiesTbl[Property ID],PropertiesTbl[Property Name])</f>
        <v>Golden Hollow</v>
      </c>
    </row>
    <row r="2888" spans="1:7" x14ac:dyDescent="0.25">
      <c r="A2888" s="10" t="str">
        <f>Revenue!A2889</f>
        <v>P0241</v>
      </c>
      <c r="B2888" s="10" t="str">
        <f>Revenue!B2889</f>
        <v>Aug</v>
      </c>
      <c r="C2888" s="11" t="str">
        <f t="shared" si="125"/>
        <v>P0241|Aug</v>
      </c>
      <c r="D2888" s="12">
        <f>Revenue!J2889</f>
        <v>2908.1933999999997</v>
      </c>
      <c r="E2888" s="13">
        <f>_xlfn.XLOOKUP($C2888,ExpensesTbl[Key],ExpensesTbl[Total Operating Expenses])</f>
        <v>2881.5299999999997</v>
      </c>
      <c r="F2888" s="13">
        <f t="shared" si="126"/>
        <v>26.663399999999911</v>
      </c>
      <c r="G2888" s="11" t="str">
        <f>_xlfn.XLOOKUP($A2888,PropertiesTbl[Property ID],PropertiesTbl[Property Name])</f>
        <v>Golden Hollow</v>
      </c>
    </row>
    <row r="2889" spans="1:7" x14ac:dyDescent="0.25">
      <c r="A2889" s="10" t="str">
        <f>Revenue!A2890</f>
        <v>P0241</v>
      </c>
      <c r="B2889" s="10" t="str">
        <f>Revenue!B2890</f>
        <v>Sep</v>
      </c>
      <c r="C2889" s="11" t="str">
        <f t="shared" si="125"/>
        <v>P0241|Sep</v>
      </c>
      <c r="D2889" s="12">
        <f>Revenue!J2890</f>
        <v>2638.4751999999999</v>
      </c>
      <c r="E2889" s="13">
        <f>_xlfn.XLOOKUP($C2889,ExpensesTbl[Key],ExpensesTbl[Total Operating Expenses])</f>
        <v>1257.1899999999996</v>
      </c>
      <c r="F2889" s="13">
        <f t="shared" si="126"/>
        <v>1381.2852000000003</v>
      </c>
      <c r="G2889" s="11" t="str">
        <f>_xlfn.XLOOKUP($A2889,PropertiesTbl[Property ID],PropertiesTbl[Property Name])</f>
        <v>Golden Hollow</v>
      </c>
    </row>
    <row r="2890" spans="1:7" x14ac:dyDescent="0.25">
      <c r="A2890" s="10" t="str">
        <f>Revenue!A2891</f>
        <v>P0241</v>
      </c>
      <c r="B2890" s="10" t="str">
        <f>Revenue!B2891</f>
        <v>Oct</v>
      </c>
      <c r="C2890" s="11" t="str">
        <f t="shared" si="125"/>
        <v>P0241|Oct</v>
      </c>
      <c r="D2890" s="12">
        <f>Revenue!J2891</f>
        <v>2092.9084000000003</v>
      </c>
      <c r="E2890" s="13">
        <f>_xlfn.XLOOKUP($C2890,ExpensesTbl[Key],ExpensesTbl[Total Operating Expenses])</f>
        <v>1132.7200000000003</v>
      </c>
      <c r="F2890" s="13">
        <f t="shared" si="126"/>
        <v>960.1884</v>
      </c>
      <c r="G2890" s="11" t="str">
        <f>_xlfn.XLOOKUP($A2890,PropertiesTbl[Property ID],PropertiesTbl[Property Name])</f>
        <v>Golden Hollow</v>
      </c>
    </row>
    <row r="2891" spans="1:7" x14ac:dyDescent="0.25">
      <c r="A2891" s="10" t="str">
        <f>Revenue!A2892</f>
        <v>P0241</v>
      </c>
      <c r="B2891" s="10" t="str">
        <f>Revenue!B2892</f>
        <v>Nov</v>
      </c>
      <c r="C2891" s="11" t="str">
        <f t="shared" si="125"/>
        <v>P0241|Nov</v>
      </c>
      <c r="D2891" s="12">
        <f>Revenue!J2892</f>
        <v>1992.4163999999998</v>
      </c>
      <c r="E2891" s="13">
        <f>_xlfn.XLOOKUP($C2891,ExpensesTbl[Key],ExpensesTbl[Total Operating Expenses])</f>
        <v>1007.4500000000002</v>
      </c>
      <c r="F2891" s="13">
        <f t="shared" si="126"/>
        <v>984.96639999999968</v>
      </c>
      <c r="G2891" s="11" t="str">
        <f>_xlfn.XLOOKUP($A2891,PropertiesTbl[Property ID],PropertiesTbl[Property Name])</f>
        <v>Golden Hollow</v>
      </c>
    </row>
    <row r="2892" spans="1:7" x14ac:dyDescent="0.25">
      <c r="A2892" s="10" t="str">
        <f>Revenue!A2893</f>
        <v>P0241</v>
      </c>
      <c r="B2892" s="10" t="str">
        <f>Revenue!B2893</f>
        <v>Dec</v>
      </c>
      <c r="C2892" s="11" t="str">
        <f t="shared" si="125"/>
        <v>P0241|Dec</v>
      </c>
      <c r="D2892" s="12">
        <f>Revenue!J2893</f>
        <v>9290.3715000000011</v>
      </c>
      <c r="E2892" s="13">
        <f>_xlfn.XLOOKUP($C2892,ExpensesTbl[Key],ExpensesTbl[Total Operating Expenses])</f>
        <v>1721.560000000002</v>
      </c>
      <c r="F2892" s="13">
        <f t="shared" si="126"/>
        <v>7568.8114999999989</v>
      </c>
      <c r="G2892" s="11" t="str">
        <f>_xlfn.XLOOKUP($A2892,PropertiesTbl[Property ID],PropertiesTbl[Property Name])</f>
        <v>Golden Hollow</v>
      </c>
    </row>
    <row r="2893" spans="1:7" x14ac:dyDescent="0.25">
      <c r="A2893" s="10" t="str">
        <f>Revenue!A2894</f>
        <v>P0241</v>
      </c>
      <c r="B2893" s="10" t="str">
        <f>Revenue!B2894</f>
        <v>Jan</v>
      </c>
      <c r="C2893" s="11" t="str">
        <f t="shared" si="125"/>
        <v>P0241|Jan</v>
      </c>
      <c r="D2893" s="12">
        <f>Revenue!J2894</f>
        <v>7638.8010000000004</v>
      </c>
      <c r="E2893" s="13">
        <f>_xlfn.XLOOKUP($C2893,ExpensesTbl[Key],ExpensesTbl[Total Operating Expenses])</f>
        <v>1739.1899999999971</v>
      </c>
      <c r="F2893" s="13">
        <f t="shared" si="126"/>
        <v>5899.6110000000035</v>
      </c>
      <c r="G2893" s="11" t="str">
        <f>_xlfn.XLOOKUP($A2893,PropertiesTbl[Property ID],PropertiesTbl[Property Name])</f>
        <v>Golden Hollow</v>
      </c>
    </row>
    <row r="2894" spans="1:7" x14ac:dyDescent="0.25">
      <c r="A2894" s="10" t="str">
        <f>Revenue!A2895</f>
        <v>P0241</v>
      </c>
      <c r="B2894" s="10" t="str">
        <f>Revenue!B2895</f>
        <v>Feb</v>
      </c>
      <c r="C2894" s="11" t="str">
        <f t="shared" si="125"/>
        <v>P0241|Feb</v>
      </c>
      <c r="D2894" s="12">
        <f>Revenue!J2895</f>
        <v>6471.64</v>
      </c>
      <c r="E2894" s="13">
        <f>_xlfn.XLOOKUP($C2894,ExpensesTbl[Key],ExpensesTbl[Total Operating Expenses])</f>
        <v>1551.0699999999993</v>
      </c>
      <c r="F2894" s="13">
        <f t="shared" si="126"/>
        <v>4920.5700000000015</v>
      </c>
      <c r="G2894" s="11" t="str">
        <f>_xlfn.XLOOKUP($A2894,PropertiesTbl[Property ID],PropertiesTbl[Property Name])</f>
        <v>Golden Hollow</v>
      </c>
    </row>
    <row r="2895" spans="1:7" x14ac:dyDescent="0.25">
      <c r="A2895" s="10" t="str">
        <f>Revenue!A2896</f>
        <v>P0241</v>
      </c>
      <c r="B2895" s="10" t="str">
        <f>Revenue!B2896</f>
        <v>Mar</v>
      </c>
      <c r="C2895" s="11" t="str">
        <f t="shared" si="125"/>
        <v>P0241|Mar</v>
      </c>
      <c r="D2895" s="12">
        <f>Revenue!J2896</f>
        <v>5528.0640000000003</v>
      </c>
      <c r="E2895" s="13">
        <f>_xlfn.XLOOKUP($C2895,ExpensesTbl[Key],ExpensesTbl[Total Operating Expenses])</f>
        <v>1399.8</v>
      </c>
      <c r="F2895" s="13">
        <f t="shared" si="126"/>
        <v>4128.2640000000001</v>
      </c>
      <c r="G2895" s="11" t="str">
        <f>_xlfn.XLOOKUP($A2895,PropertiesTbl[Property ID],PropertiesTbl[Property Name])</f>
        <v>Golden Hollow</v>
      </c>
    </row>
    <row r="2896" spans="1:7" x14ac:dyDescent="0.25">
      <c r="A2896" s="10" t="str">
        <f>Revenue!A2897</f>
        <v>P0242</v>
      </c>
      <c r="B2896" s="10" t="str">
        <f>Revenue!B2897</f>
        <v>Apr</v>
      </c>
      <c r="C2896" s="11" t="str">
        <f t="shared" si="125"/>
        <v>P0242|Apr</v>
      </c>
      <c r="D2896" s="12">
        <f>Revenue!J2897</f>
        <v>805.48720000000003</v>
      </c>
      <c r="E2896" s="13">
        <f>_xlfn.XLOOKUP($C2896,ExpensesTbl[Key],ExpensesTbl[Total Operating Expenses])</f>
        <v>543.29</v>
      </c>
      <c r="F2896" s="13">
        <f t="shared" si="126"/>
        <v>262.19720000000007</v>
      </c>
      <c r="G2896" s="11" t="str">
        <f>_xlfn.XLOOKUP($A2896,PropertiesTbl[Property ID],PropertiesTbl[Property Name])</f>
        <v>Frost Refuge</v>
      </c>
    </row>
    <row r="2897" spans="1:7" x14ac:dyDescent="0.25">
      <c r="A2897" s="10" t="str">
        <f>Revenue!A2898</f>
        <v>P0242</v>
      </c>
      <c r="B2897" s="10" t="str">
        <f>Revenue!B2898</f>
        <v>May</v>
      </c>
      <c r="C2897" s="11" t="str">
        <f t="shared" si="125"/>
        <v>P0242|May</v>
      </c>
      <c r="D2897" s="12">
        <f>Revenue!J2898</f>
        <v>1222.1789999999999</v>
      </c>
      <c r="E2897" s="13">
        <f>_xlfn.XLOOKUP($C2897,ExpensesTbl[Key],ExpensesTbl[Total Operating Expenses])</f>
        <v>952.87999999999965</v>
      </c>
      <c r="F2897" s="13">
        <f t="shared" si="126"/>
        <v>269.29900000000021</v>
      </c>
      <c r="G2897" s="11" t="str">
        <f>_xlfn.XLOOKUP($A2897,PropertiesTbl[Property ID],PropertiesTbl[Property Name])</f>
        <v>Frost Refuge</v>
      </c>
    </row>
    <row r="2898" spans="1:7" x14ac:dyDescent="0.25">
      <c r="A2898" s="10" t="str">
        <f>Revenue!A2899</f>
        <v>P0242</v>
      </c>
      <c r="B2898" s="10" t="str">
        <f>Revenue!B2899</f>
        <v>Jun</v>
      </c>
      <c r="C2898" s="11" t="str">
        <f t="shared" si="125"/>
        <v>P0242|Jun</v>
      </c>
      <c r="D2898" s="12">
        <f>Revenue!J2899</f>
        <v>1389.0383999999999</v>
      </c>
      <c r="E2898" s="13">
        <f>_xlfn.XLOOKUP($C2898,ExpensesTbl[Key],ExpensesTbl[Total Operating Expenses])</f>
        <v>1068.23</v>
      </c>
      <c r="F2898" s="13">
        <f t="shared" si="126"/>
        <v>320.80839999999989</v>
      </c>
      <c r="G2898" s="11" t="str">
        <f>_xlfn.XLOOKUP($A2898,PropertiesTbl[Property ID],PropertiesTbl[Property Name])</f>
        <v>Frost Refuge</v>
      </c>
    </row>
    <row r="2899" spans="1:7" x14ac:dyDescent="0.25">
      <c r="A2899" s="10" t="str">
        <f>Revenue!A2900</f>
        <v>P0242</v>
      </c>
      <c r="B2899" s="10" t="str">
        <f>Revenue!B2900</f>
        <v>Jul</v>
      </c>
      <c r="C2899" s="11" t="str">
        <f t="shared" si="125"/>
        <v>P0242|Jul</v>
      </c>
      <c r="D2899" s="12">
        <f>Revenue!J2900</f>
        <v>1894.2144000000001</v>
      </c>
      <c r="E2899" s="13">
        <f>_xlfn.XLOOKUP($C2899,ExpensesTbl[Key],ExpensesTbl[Total Operating Expenses])</f>
        <v>1909.2599999999998</v>
      </c>
      <c r="F2899" s="13">
        <f t="shared" si="126"/>
        <v>-15.045599999999695</v>
      </c>
      <c r="G2899" s="11" t="str">
        <f>_xlfn.XLOOKUP($A2899,PropertiesTbl[Property ID],PropertiesTbl[Property Name])</f>
        <v>Frost Refuge</v>
      </c>
    </row>
    <row r="2900" spans="1:7" x14ac:dyDescent="0.25">
      <c r="A2900" s="10" t="str">
        <f>Revenue!A2901</f>
        <v>P0242</v>
      </c>
      <c r="B2900" s="10" t="str">
        <f>Revenue!B2901</f>
        <v>Aug</v>
      </c>
      <c r="C2900" s="11" t="str">
        <f t="shared" si="125"/>
        <v>P0242|Aug</v>
      </c>
      <c r="D2900" s="12">
        <f>Revenue!J2901</f>
        <v>1551.8044</v>
      </c>
      <c r="E2900" s="13">
        <f>_xlfn.XLOOKUP($C2900,ExpensesTbl[Key],ExpensesTbl[Total Operating Expenses])</f>
        <v>1795.9199999999996</v>
      </c>
      <c r="F2900" s="13">
        <f t="shared" si="126"/>
        <v>-244.11559999999963</v>
      </c>
      <c r="G2900" s="11" t="str">
        <f>_xlfn.XLOOKUP($A2900,PropertiesTbl[Property ID],PropertiesTbl[Property Name])</f>
        <v>Frost Refuge</v>
      </c>
    </row>
    <row r="2901" spans="1:7" x14ac:dyDescent="0.25">
      <c r="A2901" s="10" t="str">
        <f>Revenue!A2902</f>
        <v>P0242</v>
      </c>
      <c r="B2901" s="10" t="str">
        <f>Revenue!B2902</f>
        <v>Sep</v>
      </c>
      <c r="C2901" s="11" t="str">
        <f t="shared" si="125"/>
        <v>P0242|Sep</v>
      </c>
      <c r="D2901" s="12">
        <f>Revenue!J2902</f>
        <v>1256.2745</v>
      </c>
      <c r="E2901" s="13">
        <f>_xlfn.XLOOKUP($C2901,ExpensesTbl[Key],ExpensesTbl[Total Operating Expenses])</f>
        <v>834.82999999999947</v>
      </c>
      <c r="F2901" s="13">
        <f t="shared" si="126"/>
        <v>421.44450000000052</v>
      </c>
      <c r="G2901" s="11" t="str">
        <f>_xlfn.XLOOKUP($A2901,PropertiesTbl[Property ID],PropertiesTbl[Property Name])</f>
        <v>Frost Refuge</v>
      </c>
    </row>
    <row r="2902" spans="1:7" x14ac:dyDescent="0.25">
      <c r="A2902" s="10" t="str">
        <f>Revenue!A2903</f>
        <v>P0242</v>
      </c>
      <c r="B2902" s="10" t="str">
        <f>Revenue!B2903</f>
        <v>Oct</v>
      </c>
      <c r="C2902" s="11" t="str">
        <f t="shared" si="125"/>
        <v>P0242|Oct</v>
      </c>
      <c r="D2902" s="12">
        <f>Revenue!J2903</f>
        <v>1108.8344999999999</v>
      </c>
      <c r="E2902" s="13">
        <f>_xlfn.XLOOKUP($C2902,ExpensesTbl[Key],ExpensesTbl[Total Operating Expenses])</f>
        <v>759.56</v>
      </c>
      <c r="F2902" s="13">
        <f t="shared" si="126"/>
        <v>349.27449999999999</v>
      </c>
      <c r="G2902" s="11" t="str">
        <f>_xlfn.XLOOKUP($A2902,PropertiesTbl[Property ID],PropertiesTbl[Property Name])</f>
        <v>Frost Refuge</v>
      </c>
    </row>
    <row r="2903" spans="1:7" x14ac:dyDescent="0.25">
      <c r="A2903" s="10" t="str">
        <f>Revenue!A2904</f>
        <v>P0242</v>
      </c>
      <c r="B2903" s="10" t="str">
        <f>Revenue!B2904</f>
        <v>Nov</v>
      </c>
      <c r="C2903" s="11" t="str">
        <f t="shared" si="125"/>
        <v>P0242|Nov</v>
      </c>
      <c r="D2903" s="12">
        <f>Revenue!J2904</f>
        <v>1358.7744</v>
      </c>
      <c r="E2903" s="13">
        <f>_xlfn.XLOOKUP($C2903,ExpensesTbl[Key],ExpensesTbl[Total Operating Expenses])</f>
        <v>711.00999999999976</v>
      </c>
      <c r="F2903" s="13">
        <f t="shared" si="126"/>
        <v>647.76440000000025</v>
      </c>
      <c r="G2903" s="11" t="str">
        <f>_xlfn.XLOOKUP($A2903,PropertiesTbl[Property ID],PropertiesTbl[Property Name])</f>
        <v>Frost Refuge</v>
      </c>
    </row>
    <row r="2904" spans="1:7" x14ac:dyDescent="0.25">
      <c r="A2904" s="10" t="str">
        <f>Revenue!A2905</f>
        <v>P0242</v>
      </c>
      <c r="B2904" s="10" t="str">
        <f>Revenue!B2905</f>
        <v>Dec</v>
      </c>
      <c r="C2904" s="11" t="str">
        <f t="shared" si="125"/>
        <v>P0242|Dec</v>
      </c>
      <c r="D2904" s="12">
        <f>Revenue!J2905</f>
        <v>4444.9143000000004</v>
      </c>
      <c r="E2904" s="13">
        <f>_xlfn.XLOOKUP($C2904,ExpensesTbl[Key],ExpensesTbl[Total Operating Expenses])</f>
        <v>1090.5699999999997</v>
      </c>
      <c r="F2904" s="13">
        <f t="shared" si="126"/>
        <v>3354.3443000000007</v>
      </c>
      <c r="G2904" s="11" t="str">
        <f>_xlfn.XLOOKUP($A2904,PropertiesTbl[Property ID],PropertiesTbl[Property Name])</f>
        <v>Frost Refuge</v>
      </c>
    </row>
    <row r="2905" spans="1:7" x14ac:dyDescent="0.25">
      <c r="A2905" s="10" t="str">
        <f>Revenue!A2906</f>
        <v>P0242</v>
      </c>
      <c r="B2905" s="10" t="str">
        <f>Revenue!B2906</f>
        <v>Jan</v>
      </c>
      <c r="C2905" s="11" t="str">
        <f t="shared" si="125"/>
        <v>P0242|Jan</v>
      </c>
      <c r="D2905" s="12">
        <f>Revenue!J2906</f>
        <v>3923.7049999999999</v>
      </c>
      <c r="E2905" s="13">
        <f>_xlfn.XLOOKUP($C2905,ExpensesTbl[Key],ExpensesTbl[Total Operating Expenses])</f>
        <v>990.66999999999939</v>
      </c>
      <c r="F2905" s="13">
        <f t="shared" si="126"/>
        <v>2933.0350000000008</v>
      </c>
      <c r="G2905" s="11" t="str">
        <f>_xlfn.XLOOKUP($A2905,PropertiesTbl[Property ID],PropertiesTbl[Property Name])</f>
        <v>Frost Refuge</v>
      </c>
    </row>
    <row r="2906" spans="1:7" x14ac:dyDescent="0.25">
      <c r="A2906" s="10" t="str">
        <f>Revenue!A2907</f>
        <v>P0242</v>
      </c>
      <c r="B2906" s="10" t="str">
        <f>Revenue!B2907</f>
        <v>Feb</v>
      </c>
      <c r="C2906" s="11" t="str">
        <f t="shared" si="125"/>
        <v>P0242|Feb</v>
      </c>
      <c r="D2906" s="12">
        <f>Revenue!J2907</f>
        <v>3001.5171</v>
      </c>
      <c r="E2906" s="13">
        <f>_xlfn.XLOOKUP($C2906,ExpensesTbl[Key],ExpensesTbl[Total Operating Expenses])</f>
        <v>872.41000000000008</v>
      </c>
      <c r="F2906" s="13">
        <f t="shared" si="126"/>
        <v>2129.1071000000002</v>
      </c>
      <c r="G2906" s="11" t="str">
        <f>_xlfn.XLOOKUP($A2906,PropertiesTbl[Property ID],PropertiesTbl[Property Name])</f>
        <v>Frost Refuge</v>
      </c>
    </row>
    <row r="2907" spans="1:7" x14ac:dyDescent="0.25">
      <c r="A2907" s="10" t="str">
        <f>Revenue!A2908</f>
        <v>P0242</v>
      </c>
      <c r="B2907" s="10" t="str">
        <f>Revenue!B2908</f>
        <v>Mar</v>
      </c>
      <c r="C2907" s="11" t="str">
        <f t="shared" si="125"/>
        <v>P0242|Mar</v>
      </c>
      <c r="D2907" s="12">
        <f>Revenue!J2908</f>
        <v>2552.9696999999996</v>
      </c>
      <c r="E2907" s="13">
        <f>_xlfn.XLOOKUP($C2907,ExpensesTbl[Key],ExpensesTbl[Total Operating Expenses])</f>
        <v>862.45999999999981</v>
      </c>
      <c r="F2907" s="13">
        <f t="shared" si="126"/>
        <v>1690.5096999999998</v>
      </c>
      <c r="G2907" s="11" t="str">
        <f>_xlfn.XLOOKUP($A2907,PropertiesTbl[Property ID],PropertiesTbl[Property Name])</f>
        <v>Frost Refuge</v>
      </c>
    </row>
    <row r="2908" spans="1:7" x14ac:dyDescent="0.25">
      <c r="A2908" s="10" t="str">
        <f>Revenue!A2909</f>
        <v>P0243</v>
      </c>
      <c r="B2908" s="10" t="str">
        <f>Revenue!B2909</f>
        <v>Apr</v>
      </c>
      <c r="C2908" s="11" t="str">
        <f t="shared" si="125"/>
        <v>P0243|Apr</v>
      </c>
      <c r="D2908" s="12">
        <f>Revenue!J2909</f>
        <v>1798.203</v>
      </c>
      <c r="E2908" s="13">
        <f>_xlfn.XLOOKUP($C2908,ExpensesTbl[Key],ExpensesTbl[Total Operating Expenses])</f>
        <v>903.71999999999991</v>
      </c>
      <c r="F2908" s="13">
        <f t="shared" si="126"/>
        <v>894.48300000000006</v>
      </c>
      <c r="G2908" s="11" t="str">
        <f>_xlfn.XLOOKUP($A2908,PropertiesTbl[Property ID],PropertiesTbl[Property Name])</f>
        <v>Sierra Getaway</v>
      </c>
    </row>
    <row r="2909" spans="1:7" x14ac:dyDescent="0.25">
      <c r="A2909" s="10" t="str">
        <f>Revenue!A2910</f>
        <v>P0243</v>
      </c>
      <c r="B2909" s="10" t="str">
        <f>Revenue!B2910</f>
        <v>May</v>
      </c>
      <c r="C2909" s="11" t="str">
        <f t="shared" si="125"/>
        <v>P0243|May</v>
      </c>
      <c r="D2909" s="12">
        <f>Revenue!J2910</f>
        <v>1977.8858</v>
      </c>
      <c r="E2909" s="13">
        <f>_xlfn.XLOOKUP($C2909,ExpensesTbl[Key],ExpensesTbl[Total Operating Expenses])</f>
        <v>1467.63</v>
      </c>
      <c r="F2909" s="13">
        <f t="shared" si="126"/>
        <v>510.25579999999991</v>
      </c>
      <c r="G2909" s="11" t="str">
        <f>_xlfn.XLOOKUP($A2909,PropertiesTbl[Property ID],PropertiesTbl[Property Name])</f>
        <v>Sierra Getaway</v>
      </c>
    </row>
    <row r="2910" spans="1:7" x14ac:dyDescent="0.25">
      <c r="A2910" s="10" t="str">
        <f>Revenue!A2911</f>
        <v>P0243</v>
      </c>
      <c r="B2910" s="10" t="str">
        <f>Revenue!B2911</f>
        <v>Jun</v>
      </c>
      <c r="C2910" s="11" t="str">
        <f t="shared" si="125"/>
        <v>P0243|Jun</v>
      </c>
      <c r="D2910" s="12">
        <f>Revenue!J2911</f>
        <v>2358.6496000000002</v>
      </c>
      <c r="E2910" s="13">
        <f>_xlfn.XLOOKUP($C2910,ExpensesTbl[Key],ExpensesTbl[Total Operating Expenses])</f>
        <v>1638.3300000000002</v>
      </c>
      <c r="F2910" s="13">
        <f t="shared" si="126"/>
        <v>720.31960000000004</v>
      </c>
      <c r="G2910" s="11" t="str">
        <f>_xlfn.XLOOKUP($A2910,PropertiesTbl[Property ID],PropertiesTbl[Property Name])</f>
        <v>Sierra Getaway</v>
      </c>
    </row>
    <row r="2911" spans="1:7" x14ac:dyDescent="0.25">
      <c r="A2911" s="10" t="str">
        <f>Revenue!A2912</f>
        <v>P0243</v>
      </c>
      <c r="B2911" s="10" t="str">
        <f>Revenue!B2912</f>
        <v>Jul</v>
      </c>
      <c r="C2911" s="11" t="str">
        <f t="shared" si="125"/>
        <v>P0243|Jul</v>
      </c>
      <c r="D2911" s="12">
        <f>Revenue!J2912</f>
        <v>3298.7530000000002</v>
      </c>
      <c r="E2911" s="13">
        <f>_xlfn.XLOOKUP($C2911,ExpensesTbl[Key],ExpensesTbl[Total Operating Expenses])</f>
        <v>3206.9499999999994</v>
      </c>
      <c r="F2911" s="13">
        <f t="shared" si="126"/>
        <v>91.803000000000793</v>
      </c>
      <c r="G2911" s="11" t="str">
        <f>_xlfn.XLOOKUP($A2911,PropertiesTbl[Property ID],PropertiesTbl[Property Name])</f>
        <v>Sierra Getaway</v>
      </c>
    </row>
    <row r="2912" spans="1:7" x14ac:dyDescent="0.25">
      <c r="A2912" s="10" t="str">
        <f>Revenue!A2913</f>
        <v>P0243</v>
      </c>
      <c r="B2912" s="10" t="str">
        <f>Revenue!B2913</f>
        <v>Aug</v>
      </c>
      <c r="C2912" s="11" t="str">
        <f t="shared" si="125"/>
        <v>P0243|Aug</v>
      </c>
      <c r="D2912" s="12">
        <f>Revenue!J2913</f>
        <v>3663.8804</v>
      </c>
      <c r="E2912" s="13">
        <f>_xlfn.XLOOKUP($C2912,ExpensesTbl[Key],ExpensesTbl[Total Operating Expenses])</f>
        <v>3034.1299999999997</v>
      </c>
      <c r="F2912" s="13">
        <f t="shared" si="126"/>
        <v>629.75040000000035</v>
      </c>
      <c r="G2912" s="11" t="str">
        <f>_xlfn.XLOOKUP($A2912,PropertiesTbl[Property ID],PropertiesTbl[Property Name])</f>
        <v>Sierra Getaway</v>
      </c>
    </row>
    <row r="2913" spans="1:7" x14ac:dyDescent="0.25">
      <c r="A2913" s="10" t="str">
        <f>Revenue!A2914</f>
        <v>P0243</v>
      </c>
      <c r="B2913" s="10" t="str">
        <f>Revenue!B2914</f>
        <v>Sep</v>
      </c>
      <c r="C2913" s="11" t="str">
        <f t="shared" si="125"/>
        <v>P0243|Sep</v>
      </c>
      <c r="D2913" s="12">
        <f>Revenue!J2914</f>
        <v>2320.4413</v>
      </c>
      <c r="E2913" s="13">
        <f>_xlfn.XLOOKUP($C2913,ExpensesTbl[Key],ExpensesTbl[Total Operating Expenses])</f>
        <v>1262.1500000000003</v>
      </c>
      <c r="F2913" s="13">
        <f t="shared" si="126"/>
        <v>1058.2912999999996</v>
      </c>
      <c r="G2913" s="11" t="str">
        <f>_xlfn.XLOOKUP($A2913,PropertiesTbl[Property ID],PropertiesTbl[Property Name])</f>
        <v>Sierra Getaway</v>
      </c>
    </row>
    <row r="2914" spans="1:7" x14ac:dyDescent="0.25">
      <c r="A2914" s="10" t="str">
        <f>Revenue!A2915</f>
        <v>P0243</v>
      </c>
      <c r="B2914" s="10" t="str">
        <f>Revenue!B2915</f>
        <v>Oct</v>
      </c>
      <c r="C2914" s="11" t="str">
        <f t="shared" si="125"/>
        <v>P0243|Oct</v>
      </c>
      <c r="D2914" s="12">
        <f>Revenue!J2915</f>
        <v>2067.9212000000002</v>
      </c>
      <c r="E2914" s="13">
        <f>_xlfn.XLOOKUP($C2914,ExpensesTbl[Key],ExpensesTbl[Total Operating Expenses])</f>
        <v>1129.8300000000004</v>
      </c>
      <c r="F2914" s="13">
        <f t="shared" si="126"/>
        <v>938.09119999999984</v>
      </c>
      <c r="G2914" s="11" t="str">
        <f>_xlfn.XLOOKUP($A2914,PropertiesTbl[Property ID],PropertiesTbl[Property Name])</f>
        <v>Sierra Getaway</v>
      </c>
    </row>
    <row r="2915" spans="1:7" x14ac:dyDescent="0.25">
      <c r="A2915" s="10" t="str">
        <f>Revenue!A2916</f>
        <v>P0243</v>
      </c>
      <c r="B2915" s="10" t="str">
        <f>Revenue!B2916</f>
        <v>Nov</v>
      </c>
      <c r="C2915" s="11" t="str">
        <f t="shared" si="125"/>
        <v>P0243|Nov</v>
      </c>
      <c r="D2915" s="12">
        <f>Revenue!J2916</f>
        <v>2116.6734000000001</v>
      </c>
      <c r="E2915" s="13">
        <f>_xlfn.XLOOKUP($C2915,ExpensesTbl[Key],ExpensesTbl[Total Operating Expenses])</f>
        <v>1025.1299999999992</v>
      </c>
      <c r="F2915" s="13">
        <f t="shared" si="126"/>
        <v>1091.5434000000009</v>
      </c>
      <c r="G2915" s="11" t="str">
        <f>_xlfn.XLOOKUP($A2915,PropertiesTbl[Property ID],PropertiesTbl[Property Name])</f>
        <v>Sierra Getaway</v>
      </c>
    </row>
    <row r="2916" spans="1:7" x14ac:dyDescent="0.25">
      <c r="A2916" s="10" t="str">
        <f>Revenue!A2917</f>
        <v>P0243</v>
      </c>
      <c r="B2916" s="10" t="str">
        <f>Revenue!B2917</f>
        <v>Dec</v>
      </c>
      <c r="C2916" s="11" t="str">
        <f t="shared" si="125"/>
        <v>P0243|Dec</v>
      </c>
      <c r="D2916" s="12">
        <f>Revenue!J2917</f>
        <v>7975.9244999999992</v>
      </c>
      <c r="E2916" s="13">
        <f>_xlfn.XLOOKUP($C2916,ExpensesTbl[Key],ExpensesTbl[Total Operating Expenses])</f>
        <v>1711.6799999999996</v>
      </c>
      <c r="F2916" s="13">
        <f t="shared" si="126"/>
        <v>6264.2444999999998</v>
      </c>
      <c r="G2916" s="11" t="str">
        <f>_xlfn.XLOOKUP($A2916,PropertiesTbl[Property ID],PropertiesTbl[Property Name])</f>
        <v>Sierra Getaway</v>
      </c>
    </row>
    <row r="2917" spans="1:7" x14ac:dyDescent="0.25">
      <c r="A2917" s="10" t="str">
        <f>Revenue!A2918</f>
        <v>P0243</v>
      </c>
      <c r="B2917" s="10" t="str">
        <f>Revenue!B2918</f>
        <v>Jan</v>
      </c>
      <c r="C2917" s="11" t="str">
        <f t="shared" si="125"/>
        <v>P0243|Jan</v>
      </c>
      <c r="D2917" s="12">
        <f>Revenue!J2918</f>
        <v>7051.7194000000009</v>
      </c>
      <c r="E2917" s="13">
        <f>_xlfn.XLOOKUP($C2917,ExpensesTbl[Key],ExpensesTbl[Total Operating Expenses])</f>
        <v>1548.8299999999972</v>
      </c>
      <c r="F2917" s="13">
        <f t="shared" si="126"/>
        <v>5502.8894000000037</v>
      </c>
      <c r="G2917" s="11" t="str">
        <f>_xlfn.XLOOKUP($A2917,PropertiesTbl[Property ID],PropertiesTbl[Property Name])</f>
        <v>Sierra Getaway</v>
      </c>
    </row>
    <row r="2918" spans="1:7" x14ac:dyDescent="0.25">
      <c r="A2918" s="10" t="str">
        <f>Revenue!A2919</f>
        <v>P0243</v>
      </c>
      <c r="B2918" s="10" t="str">
        <f>Revenue!B2919</f>
        <v>Feb</v>
      </c>
      <c r="C2918" s="11" t="str">
        <f t="shared" si="125"/>
        <v>P0243|Feb</v>
      </c>
      <c r="D2918" s="12">
        <f>Revenue!J2919</f>
        <v>5517.6558999999997</v>
      </c>
      <c r="E2918" s="13">
        <f>_xlfn.XLOOKUP($C2918,ExpensesTbl[Key],ExpensesTbl[Total Operating Expenses])</f>
        <v>1422.7899999999993</v>
      </c>
      <c r="F2918" s="13">
        <f t="shared" si="126"/>
        <v>4094.8659000000007</v>
      </c>
      <c r="G2918" s="11" t="str">
        <f>_xlfn.XLOOKUP($A2918,PropertiesTbl[Property ID],PropertiesTbl[Property Name])</f>
        <v>Sierra Getaway</v>
      </c>
    </row>
    <row r="2919" spans="1:7" x14ac:dyDescent="0.25">
      <c r="A2919" s="10" t="str">
        <f>Revenue!A2920</f>
        <v>P0243</v>
      </c>
      <c r="B2919" s="10" t="str">
        <f>Revenue!B2920</f>
        <v>Mar</v>
      </c>
      <c r="C2919" s="11" t="str">
        <f t="shared" si="125"/>
        <v>P0243|Mar</v>
      </c>
      <c r="D2919" s="12">
        <f>Revenue!J2920</f>
        <v>4935.8208000000004</v>
      </c>
      <c r="E2919" s="13">
        <f>_xlfn.XLOOKUP($C2919,ExpensesTbl[Key],ExpensesTbl[Total Operating Expenses])</f>
        <v>1406.5499999999995</v>
      </c>
      <c r="F2919" s="13">
        <f t="shared" si="126"/>
        <v>3529.2708000000011</v>
      </c>
      <c r="G2919" s="11" t="str">
        <f>_xlfn.XLOOKUP($A2919,PropertiesTbl[Property ID],PropertiesTbl[Property Name])</f>
        <v>Sierra Getaway</v>
      </c>
    </row>
    <row r="2920" spans="1:7" x14ac:dyDescent="0.25">
      <c r="A2920" s="10" t="str">
        <f>Revenue!A2921</f>
        <v>P0244</v>
      </c>
      <c r="B2920" s="10" t="str">
        <f>Revenue!B2921</f>
        <v>Apr</v>
      </c>
      <c r="C2920" s="11" t="str">
        <f t="shared" si="125"/>
        <v>P0244|Apr</v>
      </c>
      <c r="D2920" s="12">
        <f>Revenue!J2921</f>
        <v>1431.4710000000002</v>
      </c>
      <c r="E2920" s="13">
        <f>_xlfn.XLOOKUP($C2920,ExpensesTbl[Key],ExpensesTbl[Total Operating Expenses])</f>
        <v>769.77999999999986</v>
      </c>
      <c r="F2920" s="13">
        <f t="shared" si="126"/>
        <v>661.69100000000037</v>
      </c>
      <c r="G2920" s="11" t="str">
        <f>_xlfn.XLOOKUP($A2920,PropertiesTbl[Property ID],PropertiesTbl[Property Name])</f>
        <v>Silver Escape</v>
      </c>
    </row>
    <row r="2921" spans="1:7" x14ac:dyDescent="0.25">
      <c r="A2921" s="10" t="str">
        <f>Revenue!A2922</f>
        <v>P0244</v>
      </c>
      <c r="B2921" s="10" t="str">
        <f>Revenue!B2922</f>
        <v>May</v>
      </c>
      <c r="C2921" s="11" t="str">
        <f t="shared" si="125"/>
        <v>P0244|May</v>
      </c>
      <c r="D2921" s="12">
        <f>Revenue!J2922</f>
        <v>1610.1256000000001</v>
      </c>
      <c r="E2921" s="13">
        <f>_xlfn.XLOOKUP($C2921,ExpensesTbl[Key],ExpensesTbl[Total Operating Expenses])</f>
        <v>1215.5599999999997</v>
      </c>
      <c r="F2921" s="13">
        <f t="shared" si="126"/>
        <v>394.56560000000036</v>
      </c>
      <c r="G2921" s="11" t="str">
        <f>_xlfn.XLOOKUP($A2921,PropertiesTbl[Property ID],PropertiesTbl[Property Name])</f>
        <v>Silver Escape</v>
      </c>
    </row>
    <row r="2922" spans="1:7" x14ac:dyDescent="0.25">
      <c r="A2922" s="10" t="str">
        <f>Revenue!A2923</f>
        <v>P0244</v>
      </c>
      <c r="B2922" s="10" t="str">
        <f>Revenue!B2923</f>
        <v>Jun</v>
      </c>
      <c r="C2922" s="11" t="str">
        <f t="shared" si="125"/>
        <v>P0244|Jun</v>
      </c>
      <c r="D2922" s="12">
        <f>Revenue!J2923</f>
        <v>1860.6087</v>
      </c>
      <c r="E2922" s="13">
        <f>_xlfn.XLOOKUP($C2922,ExpensesTbl[Key],ExpensesTbl[Total Operating Expenses])</f>
        <v>1331.6700000000005</v>
      </c>
      <c r="F2922" s="13">
        <f t="shared" si="126"/>
        <v>528.93869999999947</v>
      </c>
      <c r="G2922" s="11" t="str">
        <f>_xlfn.XLOOKUP($A2922,PropertiesTbl[Property ID],PropertiesTbl[Property Name])</f>
        <v>Silver Escape</v>
      </c>
    </row>
    <row r="2923" spans="1:7" x14ac:dyDescent="0.25">
      <c r="A2923" s="10" t="str">
        <f>Revenue!A2924</f>
        <v>P0244</v>
      </c>
      <c r="B2923" s="10" t="str">
        <f>Revenue!B2924</f>
        <v>Jul</v>
      </c>
      <c r="C2923" s="11" t="str">
        <f t="shared" si="125"/>
        <v>P0244|Jul</v>
      </c>
      <c r="D2923" s="12">
        <f>Revenue!J2924</f>
        <v>2536.2621999999997</v>
      </c>
      <c r="E2923" s="13">
        <f>_xlfn.XLOOKUP($C2923,ExpensesTbl[Key],ExpensesTbl[Total Operating Expenses])</f>
        <v>2461.92</v>
      </c>
      <c r="F2923" s="13">
        <f t="shared" si="126"/>
        <v>74.342199999999593</v>
      </c>
      <c r="G2923" s="11" t="str">
        <f>_xlfn.XLOOKUP($A2923,PropertiesTbl[Property ID],PropertiesTbl[Property Name])</f>
        <v>Silver Escape</v>
      </c>
    </row>
    <row r="2924" spans="1:7" x14ac:dyDescent="0.25">
      <c r="A2924" s="10" t="str">
        <f>Revenue!A2925</f>
        <v>P0244</v>
      </c>
      <c r="B2924" s="10" t="str">
        <f>Revenue!B2925</f>
        <v>Aug</v>
      </c>
      <c r="C2924" s="11" t="str">
        <f t="shared" si="125"/>
        <v>P0244|Aug</v>
      </c>
      <c r="D2924" s="12">
        <f>Revenue!J2925</f>
        <v>2281.8312000000001</v>
      </c>
      <c r="E2924" s="13">
        <f>_xlfn.XLOOKUP($C2924,ExpensesTbl[Key],ExpensesTbl[Total Operating Expenses])</f>
        <v>2344.4699999999998</v>
      </c>
      <c r="F2924" s="13">
        <f t="shared" si="126"/>
        <v>-62.638799999999719</v>
      </c>
      <c r="G2924" s="11" t="str">
        <f>_xlfn.XLOOKUP($A2924,PropertiesTbl[Property ID],PropertiesTbl[Property Name])</f>
        <v>Silver Escape</v>
      </c>
    </row>
    <row r="2925" spans="1:7" x14ac:dyDescent="0.25">
      <c r="A2925" s="10" t="str">
        <f>Revenue!A2926</f>
        <v>P0244</v>
      </c>
      <c r="B2925" s="10" t="str">
        <f>Revenue!B2926</f>
        <v>Sep</v>
      </c>
      <c r="C2925" s="11" t="str">
        <f t="shared" si="125"/>
        <v>P0244|Sep</v>
      </c>
      <c r="D2925" s="12">
        <f>Revenue!J2926</f>
        <v>1760.2234000000001</v>
      </c>
      <c r="E2925" s="13">
        <f>_xlfn.XLOOKUP($C2925,ExpensesTbl[Key],ExpensesTbl[Total Operating Expenses])</f>
        <v>1026.5000000000002</v>
      </c>
      <c r="F2925" s="13">
        <f t="shared" si="126"/>
        <v>733.72339999999986</v>
      </c>
      <c r="G2925" s="11" t="str">
        <f>_xlfn.XLOOKUP($A2925,PropertiesTbl[Property ID],PropertiesTbl[Property Name])</f>
        <v>Silver Escape</v>
      </c>
    </row>
    <row r="2926" spans="1:7" x14ac:dyDescent="0.25">
      <c r="A2926" s="10" t="str">
        <f>Revenue!A2927</f>
        <v>P0244</v>
      </c>
      <c r="B2926" s="10" t="str">
        <f>Revenue!B2927</f>
        <v>Oct</v>
      </c>
      <c r="C2926" s="11" t="str">
        <f t="shared" si="125"/>
        <v>P0244|Oct</v>
      </c>
      <c r="D2926" s="12">
        <f>Revenue!J2927</f>
        <v>1530.9153999999999</v>
      </c>
      <c r="E2926" s="13">
        <f>_xlfn.XLOOKUP($C2926,ExpensesTbl[Key],ExpensesTbl[Total Operating Expenses])</f>
        <v>935.16999999999962</v>
      </c>
      <c r="F2926" s="13">
        <f t="shared" si="126"/>
        <v>595.74540000000025</v>
      </c>
      <c r="G2926" s="11" t="str">
        <f>_xlfn.XLOOKUP($A2926,PropertiesTbl[Property ID],PropertiesTbl[Property Name])</f>
        <v>Silver Escape</v>
      </c>
    </row>
    <row r="2927" spans="1:7" x14ac:dyDescent="0.25">
      <c r="A2927" s="10" t="str">
        <f>Revenue!A2928</f>
        <v>P0244</v>
      </c>
      <c r="B2927" s="10" t="str">
        <f>Revenue!B2928</f>
        <v>Nov</v>
      </c>
      <c r="C2927" s="11" t="str">
        <f t="shared" si="125"/>
        <v>P0244|Nov</v>
      </c>
      <c r="D2927" s="12">
        <f>Revenue!J2928</f>
        <v>1669.0239999999999</v>
      </c>
      <c r="E2927" s="13">
        <f>_xlfn.XLOOKUP($C2927,ExpensesTbl[Key],ExpensesTbl[Total Operating Expenses])</f>
        <v>856.20999999999981</v>
      </c>
      <c r="F2927" s="13">
        <f t="shared" si="126"/>
        <v>812.81400000000008</v>
      </c>
      <c r="G2927" s="11" t="str">
        <f>_xlfn.XLOOKUP($A2927,PropertiesTbl[Property ID],PropertiesTbl[Property Name])</f>
        <v>Silver Escape</v>
      </c>
    </row>
    <row r="2928" spans="1:7" x14ac:dyDescent="0.25">
      <c r="A2928" s="10" t="str">
        <f>Revenue!A2929</f>
        <v>P0244</v>
      </c>
      <c r="B2928" s="10" t="str">
        <f>Revenue!B2929</f>
        <v>Dec</v>
      </c>
      <c r="C2928" s="11" t="str">
        <f t="shared" si="125"/>
        <v>P0244|Dec</v>
      </c>
      <c r="D2928" s="12">
        <f>Revenue!J2929</f>
        <v>5464.9782999999998</v>
      </c>
      <c r="E2928" s="13">
        <f>_xlfn.XLOOKUP($C2928,ExpensesTbl[Key],ExpensesTbl[Total Operating Expenses])</f>
        <v>1327.01</v>
      </c>
      <c r="F2928" s="13">
        <f t="shared" si="126"/>
        <v>4137.9682999999995</v>
      </c>
      <c r="G2928" s="11" t="str">
        <f>_xlfn.XLOOKUP($A2928,PropertiesTbl[Property ID],PropertiesTbl[Property Name])</f>
        <v>Silver Escape</v>
      </c>
    </row>
    <row r="2929" spans="1:7" x14ac:dyDescent="0.25">
      <c r="A2929" s="10" t="str">
        <f>Revenue!A2930</f>
        <v>P0244</v>
      </c>
      <c r="B2929" s="10" t="str">
        <f>Revenue!B2930</f>
        <v>Jan</v>
      </c>
      <c r="C2929" s="11" t="str">
        <f t="shared" si="125"/>
        <v>P0244|Jan</v>
      </c>
      <c r="D2929" s="12">
        <f>Revenue!J2930</f>
        <v>5439.6322</v>
      </c>
      <c r="E2929" s="13">
        <f>_xlfn.XLOOKUP($C2929,ExpensesTbl[Key],ExpensesTbl[Total Operating Expenses])</f>
        <v>1307.2800000000002</v>
      </c>
      <c r="F2929" s="13">
        <f t="shared" si="126"/>
        <v>4132.3521999999994</v>
      </c>
      <c r="G2929" s="11" t="str">
        <f>_xlfn.XLOOKUP($A2929,PropertiesTbl[Property ID],PropertiesTbl[Property Name])</f>
        <v>Silver Escape</v>
      </c>
    </row>
    <row r="2930" spans="1:7" x14ac:dyDescent="0.25">
      <c r="A2930" s="10" t="str">
        <f>Revenue!A2931</f>
        <v>P0244</v>
      </c>
      <c r="B2930" s="10" t="str">
        <f>Revenue!B2931</f>
        <v>Feb</v>
      </c>
      <c r="C2930" s="11" t="str">
        <f t="shared" si="125"/>
        <v>P0244|Feb</v>
      </c>
      <c r="D2930" s="12">
        <f>Revenue!J2931</f>
        <v>3503.9940000000001</v>
      </c>
      <c r="E2930" s="13">
        <f>_xlfn.XLOOKUP($C2930,ExpensesTbl[Key],ExpensesTbl[Total Operating Expenses])</f>
        <v>1046.2900000000006</v>
      </c>
      <c r="F2930" s="13">
        <f t="shared" si="126"/>
        <v>2457.7039999999997</v>
      </c>
      <c r="G2930" s="11" t="str">
        <f>_xlfn.XLOOKUP($A2930,PropertiesTbl[Property ID],PropertiesTbl[Property Name])</f>
        <v>Silver Escape</v>
      </c>
    </row>
    <row r="2931" spans="1:7" x14ac:dyDescent="0.25">
      <c r="A2931" s="10" t="str">
        <f>Revenue!A2932</f>
        <v>P0244</v>
      </c>
      <c r="B2931" s="10" t="str">
        <f>Revenue!B2932</f>
        <v>Mar</v>
      </c>
      <c r="C2931" s="11" t="str">
        <f t="shared" si="125"/>
        <v>P0244|Mar</v>
      </c>
      <c r="D2931" s="12">
        <f>Revenue!J2932</f>
        <v>3801.5139999999997</v>
      </c>
      <c r="E2931" s="13">
        <f>_xlfn.XLOOKUP($C2931,ExpensesTbl[Key],ExpensesTbl[Total Operating Expenses])</f>
        <v>1174.9099999999999</v>
      </c>
      <c r="F2931" s="13">
        <f t="shared" si="126"/>
        <v>2626.6039999999998</v>
      </c>
      <c r="G2931" s="11" t="str">
        <f>_xlfn.XLOOKUP($A2931,PropertiesTbl[Property ID],PropertiesTbl[Property Name])</f>
        <v>Silver Escape</v>
      </c>
    </row>
    <row r="2932" spans="1:7" x14ac:dyDescent="0.25">
      <c r="A2932" s="10" t="str">
        <f>Revenue!A2933</f>
        <v>P0245</v>
      </c>
      <c r="B2932" s="10" t="str">
        <f>Revenue!B2933</f>
        <v>Apr</v>
      </c>
      <c r="C2932" s="11" t="str">
        <f t="shared" si="125"/>
        <v>P0245|Apr</v>
      </c>
      <c r="D2932" s="12">
        <f>Revenue!J2933</f>
        <v>597.92379999999991</v>
      </c>
      <c r="E2932" s="13">
        <f>_xlfn.XLOOKUP($C2932,ExpensesTbl[Key],ExpensesTbl[Total Operating Expenses])</f>
        <v>423.59000000000009</v>
      </c>
      <c r="F2932" s="13">
        <f t="shared" si="126"/>
        <v>174.33379999999983</v>
      </c>
      <c r="G2932" s="11" t="str">
        <f>_xlfn.XLOOKUP($A2932,PropertiesTbl[Property ID],PropertiesTbl[Property Name])</f>
        <v>Aspen House</v>
      </c>
    </row>
    <row r="2933" spans="1:7" x14ac:dyDescent="0.25">
      <c r="A2933" s="10" t="str">
        <f>Revenue!A2934</f>
        <v>P0245</v>
      </c>
      <c r="B2933" s="10" t="str">
        <f>Revenue!B2934</f>
        <v>May</v>
      </c>
      <c r="C2933" s="11" t="str">
        <f t="shared" si="125"/>
        <v>P0245|May</v>
      </c>
      <c r="D2933" s="12">
        <f>Revenue!J2934</f>
        <v>774.87120000000004</v>
      </c>
      <c r="E2933" s="13">
        <f>_xlfn.XLOOKUP($C2933,ExpensesTbl[Key],ExpensesTbl[Total Operating Expenses])</f>
        <v>519.61000000000058</v>
      </c>
      <c r="F2933" s="13">
        <f t="shared" si="126"/>
        <v>255.26119999999946</v>
      </c>
      <c r="G2933" s="11" t="str">
        <f>_xlfn.XLOOKUP($A2933,PropertiesTbl[Property ID],PropertiesTbl[Property Name])</f>
        <v>Aspen House</v>
      </c>
    </row>
    <row r="2934" spans="1:7" x14ac:dyDescent="0.25">
      <c r="A2934" s="10" t="str">
        <f>Revenue!A2935</f>
        <v>P0245</v>
      </c>
      <c r="B2934" s="10" t="str">
        <f>Revenue!B2935</f>
        <v>Jun</v>
      </c>
      <c r="C2934" s="11" t="str">
        <f t="shared" si="125"/>
        <v>P0245|Jun</v>
      </c>
      <c r="D2934" s="12">
        <f>Revenue!J2935</f>
        <v>977.46359999999993</v>
      </c>
      <c r="E2934" s="13">
        <f>_xlfn.XLOOKUP($C2934,ExpensesTbl[Key],ExpensesTbl[Total Operating Expenses])</f>
        <v>615.47000000000014</v>
      </c>
      <c r="F2934" s="13">
        <f t="shared" si="126"/>
        <v>361.99359999999979</v>
      </c>
      <c r="G2934" s="11" t="str">
        <f>_xlfn.XLOOKUP($A2934,PropertiesTbl[Property ID],PropertiesTbl[Property Name])</f>
        <v>Aspen House</v>
      </c>
    </row>
    <row r="2935" spans="1:7" x14ac:dyDescent="0.25">
      <c r="A2935" s="10" t="str">
        <f>Revenue!A2936</f>
        <v>P0245</v>
      </c>
      <c r="B2935" s="10" t="str">
        <f>Revenue!B2936</f>
        <v>Jul</v>
      </c>
      <c r="C2935" s="11" t="str">
        <f t="shared" si="125"/>
        <v>P0245|Jul</v>
      </c>
      <c r="D2935" s="12">
        <f>Revenue!J2936</f>
        <v>1188.943</v>
      </c>
      <c r="E2935" s="13">
        <f>_xlfn.XLOOKUP($C2935,ExpensesTbl[Key],ExpensesTbl[Total Operating Expenses])</f>
        <v>887.99000000000046</v>
      </c>
      <c r="F2935" s="13">
        <f t="shared" si="126"/>
        <v>300.95299999999952</v>
      </c>
      <c r="G2935" s="11" t="str">
        <f>_xlfn.XLOOKUP($A2935,PropertiesTbl[Property ID],PropertiesTbl[Property Name])</f>
        <v>Aspen House</v>
      </c>
    </row>
    <row r="2936" spans="1:7" x14ac:dyDescent="0.25">
      <c r="A2936" s="10" t="str">
        <f>Revenue!A2937</f>
        <v>P0245</v>
      </c>
      <c r="B2936" s="10" t="str">
        <f>Revenue!B2937</f>
        <v>Aug</v>
      </c>
      <c r="C2936" s="11" t="str">
        <f t="shared" si="125"/>
        <v>P0245|Aug</v>
      </c>
      <c r="D2936" s="12">
        <f>Revenue!J2937</f>
        <v>1262.3719999999998</v>
      </c>
      <c r="E2936" s="13">
        <f>_xlfn.XLOOKUP($C2936,ExpensesTbl[Key],ExpensesTbl[Total Operating Expenses])</f>
        <v>869.9100000000002</v>
      </c>
      <c r="F2936" s="13">
        <f t="shared" si="126"/>
        <v>392.46199999999965</v>
      </c>
      <c r="G2936" s="11" t="str">
        <f>_xlfn.XLOOKUP($A2936,PropertiesTbl[Property ID],PropertiesTbl[Property Name])</f>
        <v>Aspen House</v>
      </c>
    </row>
    <row r="2937" spans="1:7" x14ac:dyDescent="0.25">
      <c r="A2937" s="10" t="str">
        <f>Revenue!A2938</f>
        <v>P0245</v>
      </c>
      <c r="B2937" s="10" t="str">
        <f>Revenue!B2938</f>
        <v>Sep</v>
      </c>
      <c r="C2937" s="11" t="str">
        <f t="shared" si="125"/>
        <v>P0245|Sep</v>
      </c>
      <c r="D2937" s="12">
        <f>Revenue!J2938</f>
        <v>729.19389999999999</v>
      </c>
      <c r="E2937" s="13">
        <f>_xlfn.XLOOKUP($C2937,ExpensesTbl[Key],ExpensesTbl[Total Operating Expenses])</f>
        <v>474.86999999999978</v>
      </c>
      <c r="F2937" s="13">
        <f t="shared" si="126"/>
        <v>254.32390000000021</v>
      </c>
      <c r="G2937" s="11" t="str">
        <f>_xlfn.XLOOKUP($A2937,PropertiesTbl[Property ID],PropertiesTbl[Property Name])</f>
        <v>Aspen House</v>
      </c>
    </row>
    <row r="2938" spans="1:7" x14ac:dyDescent="0.25">
      <c r="A2938" s="10" t="str">
        <f>Revenue!A2939</f>
        <v>P0245</v>
      </c>
      <c r="B2938" s="10" t="str">
        <f>Revenue!B2939</f>
        <v>Oct</v>
      </c>
      <c r="C2938" s="11" t="str">
        <f t="shared" si="125"/>
        <v>P0245|Oct</v>
      </c>
      <c r="D2938" s="12">
        <f>Revenue!J2939</f>
        <v>608.92359999999996</v>
      </c>
      <c r="E2938" s="13">
        <f>_xlfn.XLOOKUP($C2938,ExpensesTbl[Key],ExpensesTbl[Total Operating Expenses])</f>
        <v>445.6699999999995</v>
      </c>
      <c r="F2938" s="13">
        <f t="shared" si="126"/>
        <v>163.25360000000046</v>
      </c>
      <c r="G2938" s="11" t="str">
        <f>_xlfn.XLOOKUP($A2938,PropertiesTbl[Property ID],PropertiesTbl[Property Name])</f>
        <v>Aspen House</v>
      </c>
    </row>
    <row r="2939" spans="1:7" x14ac:dyDescent="0.25">
      <c r="A2939" s="10" t="str">
        <f>Revenue!A2940</f>
        <v>P0245</v>
      </c>
      <c r="B2939" s="10" t="str">
        <f>Revenue!B2940</f>
        <v>Nov</v>
      </c>
      <c r="C2939" s="11" t="str">
        <f t="shared" si="125"/>
        <v>P0245|Nov</v>
      </c>
      <c r="D2939" s="12">
        <f>Revenue!J2940</f>
        <v>745.82939999999996</v>
      </c>
      <c r="E2939" s="13">
        <f>_xlfn.XLOOKUP($C2939,ExpensesTbl[Key],ExpensesTbl[Total Operating Expenses])</f>
        <v>459.39000000000033</v>
      </c>
      <c r="F2939" s="13">
        <f t="shared" si="126"/>
        <v>286.43939999999964</v>
      </c>
      <c r="G2939" s="11" t="str">
        <f>_xlfn.XLOOKUP($A2939,PropertiesTbl[Property ID],PropertiesTbl[Property Name])</f>
        <v>Aspen House</v>
      </c>
    </row>
    <row r="2940" spans="1:7" x14ac:dyDescent="0.25">
      <c r="A2940" s="10" t="str">
        <f>Revenue!A2941</f>
        <v>P0245</v>
      </c>
      <c r="B2940" s="10" t="str">
        <f>Revenue!B2941</f>
        <v>Dec</v>
      </c>
      <c r="C2940" s="11" t="str">
        <f t="shared" si="125"/>
        <v>P0245|Dec</v>
      </c>
      <c r="D2940" s="12">
        <f>Revenue!J2941</f>
        <v>2771.2694999999999</v>
      </c>
      <c r="E2940" s="13">
        <f>_xlfn.XLOOKUP($C2940,ExpensesTbl[Key],ExpensesTbl[Total Operating Expenses])</f>
        <v>758.59999999999991</v>
      </c>
      <c r="F2940" s="13">
        <f t="shared" si="126"/>
        <v>2012.6695</v>
      </c>
      <c r="G2940" s="11" t="str">
        <f>_xlfn.XLOOKUP($A2940,PropertiesTbl[Property ID],PropertiesTbl[Property Name])</f>
        <v>Aspen House</v>
      </c>
    </row>
    <row r="2941" spans="1:7" x14ac:dyDescent="0.25">
      <c r="A2941" s="10" t="str">
        <f>Revenue!A2942</f>
        <v>P0245</v>
      </c>
      <c r="B2941" s="10" t="str">
        <f>Revenue!B2942</f>
        <v>Jan</v>
      </c>
      <c r="C2941" s="11" t="str">
        <f t="shared" si="125"/>
        <v>P0245|Jan</v>
      </c>
      <c r="D2941" s="12">
        <f>Revenue!J2942</f>
        <v>2245.9078</v>
      </c>
      <c r="E2941" s="13">
        <f>_xlfn.XLOOKUP($C2941,ExpensesTbl[Key],ExpensesTbl[Total Operating Expenses])</f>
        <v>762.10999999999945</v>
      </c>
      <c r="F2941" s="13">
        <f t="shared" si="126"/>
        <v>1483.7978000000005</v>
      </c>
      <c r="G2941" s="11" t="str">
        <f>_xlfn.XLOOKUP($A2941,PropertiesTbl[Property ID],PropertiesTbl[Property Name])</f>
        <v>Aspen House</v>
      </c>
    </row>
    <row r="2942" spans="1:7" x14ac:dyDescent="0.25">
      <c r="A2942" s="10" t="str">
        <f>Revenue!A2943</f>
        <v>P0245</v>
      </c>
      <c r="B2942" s="10" t="str">
        <f>Revenue!B2943</f>
        <v>Feb</v>
      </c>
      <c r="C2942" s="11" t="str">
        <f t="shared" si="125"/>
        <v>P0245|Feb</v>
      </c>
      <c r="D2942" s="12">
        <f>Revenue!J2943</f>
        <v>1821.6315999999999</v>
      </c>
      <c r="E2942" s="13">
        <f>_xlfn.XLOOKUP($C2942,ExpensesTbl[Key],ExpensesTbl[Total Operating Expenses])</f>
        <v>699.37000000000023</v>
      </c>
      <c r="F2942" s="13">
        <f t="shared" si="126"/>
        <v>1122.2615999999998</v>
      </c>
      <c r="G2942" s="11" t="str">
        <f>_xlfn.XLOOKUP($A2942,PropertiesTbl[Property ID],PropertiesTbl[Property Name])</f>
        <v>Aspen House</v>
      </c>
    </row>
    <row r="2943" spans="1:7" x14ac:dyDescent="0.25">
      <c r="A2943" s="10" t="str">
        <f>Revenue!A2944</f>
        <v>P0245</v>
      </c>
      <c r="B2943" s="10" t="str">
        <f>Revenue!B2944</f>
        <v>Mar</v>
      </c>
      <c r="C2943" s="11" t="str">
        <f t="shared" si="125"/>
        <v>P0245|Mar</v>
      </c>
      <c r="D2943" s="12">
        <f>Revenue!J2944</f>
        <v>1466.7394999999999</v>
      </c>
      <c r="E2943" s="13">
        <f>_xlfn.XLOOKUP($C2943,ExpensesTbl[Key],ExpensesTbl[Total Operating Expenses])</f>
        <v>611.98</v>
      </c>
      <c r="F2943" s="13">
        <f t="shared" si="126"/>
        <v>854.75949999999989</v>
      </c>
      <c r="G2943" s="11" t="str">
        <f>_xlfn.XLOOKUP($A2943,PropertiesTbl[Property ID],PropertiesTbl[Property Name])</f>
        <v>Aspen House</v>
      </c>
    </row>
    <row r="2944" spans="1:7" x14ac:dyDescent="0.25">
      <c r="A2944" s="10" t="str">
        <f>Revenue!A2945</f>
        <v>P0246</v>
      </c>
      <c r="B2944" s="10" t="str">
        <f>Revenue!B2945</f>
        <v>Apr</v>
      </c>
      <c r="C2944" s="11" t="str">
        <f t="shared" si="125"/>
        <v>P0246|Apr</v>
      </c>
      <c r="D2944" s="12">
        <f>Revenue!J2945</f>
        <v>1263.6174000000001</v>
      </c>
      <c r="E2944" s="13">
        <f>_xlfn.XLOOKUP($C2944,ExpensesTbl[Key],ExpensesTbl[Total Operating Expenses])</f>
        <v>638.19999999999982</v>
      </c>
      <c r="F2944" s="13">
        <f t="shared" si="126"/>
        <v>625.41740000000027</v>
      </c>
      <c r="G2944" s="11" t="str">
        <f>_xlfn.XLOOKUP($A2944,PropertiesTbl[Property ID],PropertiesTbl[Property Name])</f>
        <v>Bearpaw Hideaway</v>
      </c>
    </row>
    <row r="2945" spans="1:7" x14ac:dyDescent="0.25">
      <c r="A2945" s="10" t="str">
        <f>Revenue!A2946</f>
        <v>P0246</v>
      </c>
      <c r="B2945" s="10" t="str">
        <f>Revenue!B2946</f>
        <v>May</v>
      </c>
      <c r="C2945" s="11" t="str">
        <f t="shared" si="125"/>
        <v>P0246|May</v>
      </c>
      <c r="D2945" s="12">
        <f>Revenue!J2946</f>
        <v>1361.1024</v>
      </c>
      <c r="E2945" s="13">
        <f>_xlfn.XLOOKUP($C2945,ExpensesTbl[Key],ExpensesTbl[Total Operating Expenses])</f>
        <v>967.40999999999963</v>
      </c>
      <c r="F2945" s="13">
        <f t="shared" si="126"/>
        <v>393.69240000000036</v>
      </c>
      <c r="G2945" s="11" t="str">
        <f>_xlfn.XLOOKUP($A2945,PropertiesTbl[Property ID],PropertiesTbl[Property Name])</f>
        <v>Bearpaw Hideaway</v>
      </c>
    </row>
    <row r="2946" spans="1:7" x14ac:dyDescent="0.25">
      <c r="A2946" s="10" t="str">
        <f>Revenue!A2947</f>
        <v>P0246</v>
      </c>
      <c r="B2946" s="10" t="str">
        <f>Revenue!B2947</f>
        <v>Jun</v>
      </c>
      <c r="C2946" s="11" t="str">
        <f t="shared" si="125"/>
        <v>P0246|Jun</v>
      </c>
      <c r="D2946" s="12">
        <f>Revenue!J2947</f>
        <v>1916.5341000000001</v>
      </c>
      <c r="E2946" s="13">
        <f>_xlfn.XLOOKUP($C2946,ExpensesTbl[Key],ExpensesTbl[Total Operating Expenses])</f>
        <v>1061.3400000000004</v>
      </c>
      <c r="F2946" s="13">
        <f t="shared" si="126"/>
        <v>855.19409999999971</v>
      </c>
      <c r="G2946" s="11" t="str">
        <f>_xlfn.XLOOKUP($A2946,PropertiesTbl[Property ID],PropertiesTbl[Property Name])</f>
        <v>Bearpaw Hideaway</v>
      </c>
    </row>
    <row r="2947" spans="1:7" x14ac:dyDescent="0.25">
      <c r="A2947" s="10" t="str">
        <f>Revenue!A2948</f>
        <v>P0246</v>
      </c>
      <c r="B2947" s="10" t="str">
        <f>Revenue!B2948</f>
        <v>Jul</v>
      </c>
      <c r="C2947" s="11" t="str">
        <f t="shared" si="125"/>
        <v>P0246|Jul</v>
      </c>
      <c r="D2947" s="12">
        <f>Revenue!J2948</f>
        <v>2294.8430000000003</v>
      </c>
      <c r="E2947" s="13">
        <f>_xlfn.XLOOKUP($C2947,ExpensesTbl[Key],ExpensesTbl[Total Operating Expenses])</f>
        <v>2037.0399999999997</v>
      </c>
      <c r="F2947" s="13">
        <f t="shared" si="126"/>
        <v>257.80300000000057</v>
      </c>
      <c r="G2947" s="11" t="str">
        <f>_xlfn.XLOOKUP($A2947,PropertiesTbl[Property ID],PropertiesTbl[Property Name])</f>
        <v>Bearpaw Hideaway</v>
      </c>
    </row>
    <row r="2948" spans="1:7" x14ac:dyDescent="0.25">
      <c r="A2948" s="10" t="str">
        <f>Revenue!A2949</f>
        <v>P0246</v>
      </c>
      <c r="B2948" s="10" t="str">
        <f>Revenue!B2949</f>
        <v>Aug</v>
      </c>
      <c r="C2948" s="11" t="str">
        <f t="shared" si="125"/>
        <v>P0246|Aug</v>
      </c>
      <c r="D2948" s="12">
        <f>Revenue!J2949</f>
        <v>2409.2060000000001</v>
      </c>
      <c r="E2948" s="13">
        <f>_xlfn.XLOOKUP($C2948,ExpensesTbl[Key],ExpensesTbl[Total Operating Expenses])</f>
        <v>1920.0100000000002</v>
      </c>
      <c r="F2948" s="13">
        <f t="shared" si="126"/>
        <v>489.19599999999991</v>
      </c>
      <c r="G2948" s="11" t="str">
        <f>_xlfn.XLOOKUP($A2948,PropertiesTbl[Property ID],PropertiesTbl[Property Name])</f>
        <v>Bearpaw Hideaway</v>
      </c>
    </row>
    <row r="2949" spans="1:7" x14ac:dyDescent="0.25">
      <c r="A2949" s="10" t="str">
        <f>Revenue!A2950</f>
        <v>P0246</v>
      </c>
      <c r="B2949" s="10" t="str">
        <f>Revenue!B2950</f>
        <v>Sep</v>
      </c>
      <c r="C2949" s="11" t="str">
        <f t="shared" ref="C2949:C3012" si="127">A2949&amp;"|"&amp;B2949</f>
        <v>P0246|Sep</v>
      </c>
      <c r="D2949" s="12">
        <f>Revenue!J2950</f>
        <v>1598.8590999999999</v>
      </c>
      <c r="E2949" s="13">
        <f>_xlfn.XLOOKUP($C2949,ExpensesTbl[Key],ExpensesTbl[Total Operating Expenses])</f>
        <v>845.48999999999978</v>
      </c>
      <c r="F2949" s="13">
        <f t="shared" ref="F2949:F3012" si="128">D2949-E2949</f>
        <v>753.36910000000012</v>
      </c>
      <c r="G2949" s="11" t="str">
        <f>_xlfn.XLOOKUP($A2949,PropertiesTbl[Property ID],PropertiesTbl[Property Name])</f>
        <v>Bearpaw Hideaway</v>
      </c>
    </row>
    <row r="2950" spans="1:7" x14ac:dyDescent="0.25">
      <c r="A2950" s="10" t="str">
        <f>Revenue!A2951</f>
        <v>P0246</v>
      </c>
      <c r="B2950" s="10" t="str">
        <f>Revenue!B2951</f>
        <v>Oct</v>
      </c>
      <c r="C2950" s="11" t="str">
        <f t="shared" si="127"/>
        <v>P0246|Oct</v>
      </c>
      <c r="D2950" s="12">
        <f>Revenue!J2951</f>
        <v>1490.8301999999999</v>
      </c>
      <c r="E2950" s="13">
        <f>_xlfn.XLOOKUP($C2950,ExpensesTbl[Key],ExpensesTbl[Total Operating Expenses])</f>
        <v>769.51000000000022</v>
      </c>
      <c r="F2950" s="13">
        <f t="shared" si="128"/>
        <v>721.32019999999966</v>
      </c>
      <c r="G2950" s="11" t="str">
        <f>_xlfn.XLOOKUP($A2950,PropertiesTbl[Property ID],PropertiesTbl[Property Name])</f>
        <v>Bearpaw Hideaway</v>
      </c>
    </row>
    <row r="2951" spans="1:7" x14ac:dyDescent="0.25">
      <c r="A2951" s="10" t="str">
        <f>Revenue!A2952</f>
        <v>P0246</v>
      </c>
      <c r="B2951" s="10" t="str">
        <f>Revenue!B2952</f>
        <v>Nov</v>
      </c>
      <c r="C2951" s="11" t="str">
        <f t="shared" si="127"/>
        <v>P0246|Nov</v>
      </c>
      <c r="D2951" s="12">
        <f>Revenue!J2952</f>
        <v>1715.7917999999997</v>
      </c>
      <c r="E2951" s="13">
        <f>_xlfn.XLOOKUP($C2951,ExpensesTbl[Key],ExpensesTbl[Total Operating Expenses])</f>
        <v>807.59999999999991</v>
      </c>
      <c r="F2951" s="13">
        <f t="shared" si="128"/>
        <v>908.19179999999983</v>
      </c>
      <c r="G2951" s="11" t="str">
        <f>_xlfn.XLOOKUP($A2951,PropertiesTbl[Property ID],PropertiesTbl[Property Name])</f>
        <v>Bearpaw Hideaway</v>
      </c>
    </row>
    <row r="2952" spans="1:7" x14ac:dyDescent="0.25">
      <c r="A2952" s="10" t="str">
        <f>Revenue!A2953</f>
        <v>P0246</v>
      </c>
      <c r="B2952" s="10" t="str">
        <f>Revenue!B2953</f>
        <v>Dec</v>
      </c>
      <c r="C2952" s="11" t="str">
        <f t="shared" si="127"/>
        <v>P0246|Dec</v>
      </c>
      <c r="D2952" s="12">
        <f>Revenue!J2953</f>
        <v>5859.0765000000001</v>
      </c>
      <c r="E2952" s="13">
        <f>_xlfn.XLOOKUP($C2952,ExpensesTbl[Key],ExpensesTbl[Total Operating Expenses])</f>
        <v>1191.6300000000001</v>
      </c>
      <c r="F2952" s="13">
        <f t="shared" si="128"/>
        <v>4667.4465</v>
      </c>
      <c r="G2952" s="11" t="str">
        <f>_xlfn.XLOOKUP($A2952,PropertiesTbl[Property ID],PropertiesTbl[Property Name])</f>
        <v>Bearpaw Hideaway</v>
      </c>
    </row>
    <row r="2953" spans="1:7" x14ac:dyDescent="0.25">
      <c r="A2953" s="10" t="str">
        <f>Revenue!A2954</f>
        <v>P0246</v>
      </c>
      <c r="B2953" s="10" t="str">
        <f>Revenue!B2954</f>
        <v>Jan</v>
      </c>
      <c r="C2953" s="11" t="str">
        <f t="shared" si="127"/>
        <v>P0246|Jan</v>
      </c>
      <c r="D2953" s="12">
        <f>Revenue!J2954</f>
        <v>4589.4928</v>
      </c>
      <c r="E2953" s="13">
        <f>_xlfn.XLOOKUP($C2953,ExpensesTbl[Key],ExpensesTbl[Total Operating Expenses])</f>
        <v>1086.6200000000003</v>
      </c>
      <c r="F2953" s="13">
        <f t="shared" si="128"/>
        <v>3502.8727999999996</v>
      </c>
      <c r="G2953" s="11" t="str">
        <f>_xlfn.XLOOKUP($A2953,PropertiesTbl[Property ID],PropertiesTbl[Property Name])</f>
        <v>Bearpaw Hideaway</v>
      </c>
    </row>
    <row r="2954" spans="1:7" x14ac:dyDescent="0.25">
      <c r="A2954" s="10" t="str">
        <f>Revenue!A2955</f>
        <v>P0246</v>
      </c>
      <c r="B2954" s="10" t="str">
        <f>Revenue!B2955</f>
        <v>Feb</v>
      </c>
      <c r="C2954" s="11" t="str">
        <f t="shared" si="127"/>
        <v>P0246|Feb</v>
      </c>
      <c r="D2954" s="12">
        <f>Revenue!J2955</f>
        <v>4448.5129999999999</v>
      </c>
      <c r="E2954" s="13">
        <f>_xlfn.XLOOKUP($C2954,ExpensesTbl[Key],ExpensesTbl[Total Operating Expenses])</f>
        <v>1059.6200000000003</v>
      </c>
      <c r="F2954" s="13">
        <f t="shared" si="128"/>
        <v>3388.8929999999996</v>
      </c>
      <c r="G2954" s="11" t="str">
        <f>_xlfn.XLOOKUP($A2954,PropertiesTbl[Property ID],PropertiesTbl[Property Name])</f>
        <v>Bearpaw Hideaway</v>
      </c>
    </row>
    <row r="2955" spans="1:7" x14ac:dyDescent="0.25">
      <c r="A2955" s="10" t="str">
        <f>Revenue!A2956</f>
        <v>P0246</v>
      </c>
      <c r="B2955" s="10" t="str">
        <f>Revenue!B2956</f>
        <v>Mar</v>
      </c>
      <c r="C2955" s="11" t="str">
        <f t="shared" si="127"/>
        <v>P0246|Mar</v>
      </c>
      <c r="D2955" s="12">
        <f>Revenue!J2956</f>
        <v>3247.6538</v>
      </c>
      <c r="E2955" s="13">
        <f>_xlfn.XLOOKUP($C2955,ExpensesTbl[Key],ExpensesTbl[Total Operating Expenses])</f>
        <v>955.34000000000037</v>
      </c>
      <c r="F2955" s="13">
        <f t="shared" si="128"/>
        <v>2292.3137999999999</v>
      </c>
      <c r="G2955" s="11" t="str">
        <f>_xlfn.XLOOKUP($A2955,PropertiesTbl[Property ID],PropertiesTbl[Property Name])</f>
        <v>Bearpaw Hideaway</v>
      </c>
    </row>
    <row r="2956" spans="1:7" x14ac:dyDescent="0.25">
      <c r="A2956" s="10" t="str">
        <f>Revenue!A2957</f>
        <v>P0247</v>
      </c>
      <c r="B2956" s="10" t="str">
        <f>Revenue!B2957</f>
        <v>Apr</v>
      </c>
      <c r="C2956" s="11" t="str">
        <f t="shared" si="127"/>
        <v>P0247|Apr</v>
      </c>
      <c r="D2956" s="12">
        <f>Revenue!J2957</f>
        <v>1396.0265999999999</v>
      </c>
      <c r="E2956" s="13">
        <f>_xlfn.XLOOKUP($C2956,ExpensesTbl[Key],ExpensesTbl[Total Operating Expenses])</f>
        <v>516.40999999999963</v>
      </c>
      <c r="F2956" s="13">
        <f t="shared" si="128"/>
        <v>879.61660000000029</v>
      </c>
      <c r="G2956" s="11" t="str">
        <f>_xlfn.XLOOKUP($A2956,PropertiesTbl[Property ID],PropertiesTbl[Property Name])</f>
        <v>Meadow Villa</v>
      </c>
    </row>
    <row r="2957" spans="1:7" x14ac:dyDescent="0.25">
      <c r="A2957" s="10" t="str">
        <f>Revenue!A2958</f>
        <v>P0247</v>
      </c>
      <c r="B2957" s="10" t="str">
        <f>Revenue!B2958</f>
        <v>May</v>
      </c>
      <c r="C2957" s="11" t="str">
        <f t="shared" si="127"/>
        <v>P0247|May</v>
      </c>
      <c r="D2957" s="12">
        <f>Revenue!J2958</f>
        <v>1930.5742</v>
      </c>
      <c r="E2957" s="13">
        <f>_xlfn.XLOOKUP($C2957,ExpensesTbl[Key],ExpensesTbl[Total Operating Expenses])</f>
        <v>728.52000000000032</v>
      </c>
      <c r="F2957" s="13">
        <f t="shared" si="128"/>
        <v>1202.0541999999996</v>
      </c>
      <c r="G2957" s="11" t="str">
        <f>_xlfn.XLOOKUP($A2957,PropertiesTbl[Property ID],PropertiesTbl[Property Name])</f>
        <v>Meadow Villa</v>
      </c>
    </row>
    <row r="2958" spans="1:7" x14ac:dyDescent="0.25">
      <c r="A2958" s="10" t="str">
        <f>Revenue!A2959</f>
        <v>P0247</v>
      </c>
      <c r="B2958" s="10" t="str">
        <f>Revenue!B2959</f>
        <v>Jun</v>
      </c>
      <c r="C2958" s="11" t="str">
        <f t="shared" si="127"/>
        <v>P0247|Jun</v>
      </c>
      <c r="D2958" s="12">
        <f>Revenue!J2959</f>
        <v>1818.1996999999999</v>
      </c>
      <c r="E2958" s="13">
        <f>_xlfn.XLOOKUP($C2958,ExpensesTbl[Key],ExpensesTbl[Total Operating Expenses])</f>
        <v>796.75000000000045</v>
      </c>
      <c r="F2958" s="13">
        <f t="shared" si="128"/>
        <v>1021.4496999999994</v>
      </c>
      <c r="G2958" s="11" t="str">
        <f>_xlfn.XLOOKUP($A2958,PropertiesTbl[Property ID],PropertiesTbl[Property Name])</f>
        <v>Meadow Villa</v>
      </c>
    </row>
    <row r="2959" spans="1:7" x14ac:dyDescent="0.25">
      <c r="A2959" s="10" t="str">
        <f>Revenue!A2960</f>
        <v>P0247</v>
      </c>
      <c r="B2959" s="10" t="str">
        <f>Revenue!B2960</f>
        <v>Jul</v>
      </c>
      <c r="C2959" s="11" t="str">
        <f t="shared" si="127"/>
        <v>P0247|Jul</v>
      </c>
      <c r="D2959" s="12">
        <f>Revenue!J2960</f>
        <v>2951.355</v>
      </c>
      <c r="E2959" s="13">
        <f>_xlfn.XLOOKUP($C2959,ExpensesTbl[Key],ExpensesTbl[Total Operating Expenses])</f>
        <v>1439.1200000000003</v>
      </c>
      <c r="F2959" s="13">
        <f t="shared" si="128"/>
        <v>1512.2349999999997</v>
      </c>
      <c r="G2959" s="11" t="str">
        <f>_xlfn.XLOOKUP($A2959,PropertiesTbl[Property ID],PropertiesTbl[Property Name])</f>
        <v>Meadow Villa</v>
      </c>
    </row>
    <row r="2960" spans="1:7" x14ac:dyDescent="0.25">
      <c r="A2960" s="10" t="str">
        <f>Revenue!A2961</f>
        <v>P0247</v>
      </c>
      <c r="B2960" s="10" t="str">
        <f>Revenue!B2961</f>
        <v>Aug</v>
      </c>
      <c r="C2960" s="11" t="str">
        <f t="shared" si="127"/>
        <v>P0247|Aug</v>
      </c>
      <c r="D2960" s="12">
        <f>Revenue!J2961</f>
        <v>2944.0605999999998</v>
      </c>
      <c r="E2960" s="13">
        <f>_xlfn.XLOOKUP($C2960,ExpensesTbl[Key],ExpensesTbl[Total Operating Expenses])</f>
        <v>1381.9499999999998</v>
      </c>
      <c r="F2960" s="13">
        <f t="shared" si="128"/>
        <v>1562.1106</v>
      </c>
      <c r="G2960" s="11" t="str">
        <f>_xlfn.XLOOKUP($A2960,PropertiesTbl[Property ID],PropertiesTbl[Property Name])</f>
        <v>Meadow Villa</v>
      </c>
    </row>
    <row r="2961" spans="1:7" x14ac:dyDescent="0.25">
      <c r="A2961" s="10" t="str">
        <f>Revenue!A2962</f>
        <v>P0247</v>
      </c>
      <c r="B2961" s="10" t="str">
        <f>Revenue!B2962</f>
        <v>Sep</v>
      </c>
      <c r="C2961" s="11" t="str">
        <f t="shared" si="127"/>
        <v>P0247|Sep</v>
      </c>
      <c r="D2961" s="12">
        <f>Revenue!J2962</f>
        <v>1789.6138000000001</v>
      </c>
      <c r="E2961" s="13">
        <f>_xlfn.XLOOKUP($C2961,ExpensesTbl[Key],ExpensesTbl[Total Operating Expenses])</f>
        <v>668.14999999999964</v>
      </c>
      <c r="F2961" s="13">
        <f t="shared" si="128"/>
        <v>1121.4638000000004</v>
      </c>
      <c r="G2961" s="11" t="str">
        <f>_xlfn.XLOOKUP($A2961,PropertiesTbl[Property ID],PropertiesTbl[Property Name])</f>
        <v>Meadow Villa</v>
      </c>
    </row>
    <row r="2962" spans="1:7" x14ac:dyDescent="0.25">
      <c r="A2962" s="10" t="str">
        <f>Revenue!A2963</f>
        <v>P0247</v>
      </c>
      <c r="B2962" s="10" t="str">
        <f>Revenue!B2963</f>
        <v>Oct</v>
      </c>
      <c r="C2962" s="11" t="str">
        <f t="shared" si="127"/>
        <v>P0247|Oct</v>
      </c>
      <c r="D2962" s="12">
        <f>Revenue!J2963</f>
        <v>1583.3724</v>
      </c>
      <c r="E2962" s="13">
        <f>_xlfn.XLOOKUP($C2962,ExpensesTbl[Key],ExpensesTbl[Total Operating Expenses])</f>
        <v>575.9899999999999</v>
      </c>
      <c r="F2962" s="13">
        <f t="shared" si="128"/>
        <v>1007.3824000000001</v>
      </c>
      <c r="G2962" s="11" t="str">
        <f>_xlfn.XLOOKUP($A2962,PropertiesTbl[Property ID],PropertiesTbl[Property Name])</f>
        <v>Meadow Villa</v>
      </c>
    </row>
    <row r="2963" spans="1:7" x14ac:dyDescent="0.25">
      <c r="A2963" s="10" t="str">
        <f>Revenue!A2964</f>
        <v>P0247</v>
      </c>
      <c r="B2963" s="10" t="str">
        <f>Revenue!B2964</f>
        <v>Nov</v>
      </c>
      <c r="C2963" s="11" t="str">
        <f t="shared" si="127"/>
        <v>P0247|Nov</v>
      </c>
      <c r="D2963" s="12">
        <f>Revenue!J2964</f>
        <v>1712.3435999999999</v>
      </c>
      <c r="E2963" s="13">
        <f>_xlfn.XLOOKUP($C2963,ExpensesTbl[Key],ExpensesTbl[Total Operating Expenses])</f>
        <v>577.59999999999991</v>
      </c>
      <c r="F2963" s="13">
        <f t="shared" si="128"/>
        <v>1134.7436</v>
      </c>
      <c r="G2963" s="11" t="str">
        <f>_xlfn.XLOOKUP($A2963,PropertiesTbl[Property ID],PropertiesTbl[Property Name])</f>
        <v>Meadow Villa</v>
      </c>
    </row>
    <row r="2964" spans="1:7" x14ac:dyDescent="0.25">
      <c r="A2964" s="10" t="str">
        <f>Revenue!A2965</f>
        <v>P0247</v>
      </c>
      <c r="B2964" s="10" t="str">
        <f>Revenue!B2965</f>
        <v>Dec</v>
      </c>
      <c r="C2964" s="11" t="str">
        <f t="shared" si="127"/>
        <v>P0247|Dec</v>
      </c>
      <c r="D2964" s="12">
        <f>Revenue!J2965</f>
        <v>7024.5150000000003</v>
      </c>
      <c r="E2964" s="13">
        <f>_xlfn.XLOOKUP($C2964,ExpensesTbl[Key],ExpensesTbl[Total Operating Expenses])</f>
        <v>973.59000000000015</v>
      </c>
      <c r="F2964" s="13">
        <f t="shared" si="128"/>
        <v>6050.9250000000002</v>
      </c>
      <c r="G2964" s="11" t="str">
        <f>_xlfn.XLOOKUP($A2964,PropertiesTbl[Property ID],PropertiesTbl[Property Name])</f>
        <v>Meadow Villa</v>
      </c>
    </row>
    <row r="2965" spans="1:7" x14ac:dyDescent="0.25">
      <c r="A2965" s="10" t="str">
        <f>Revenue!A2966</f>
        <v>P0247</v>
      </c>
      <c r="B2965" s="10" t="str">
        <f>Revenue!B2966</f>
        <v>Jan</v>
      </c>
      <c r="C2965" s="11" t="str">
        <f t="shared" si="127"/>
        <v>P0247|Jan</v>
      </c>
      <c r="D2965" s="12">
        <f>Revenue!J2966</f>
        <v>5231.9052000000001</v>
      </c>
      <c r="E2965" s="13">
        <f>_xlfn.XLOOKUP($C2965,ExpensesTbl[Key],ExpensesTbl[Total Operating Expenses])</f>
        <v>872.75999999999988</v>
      </c>
      <c r="F2965" s="13">
        <f t="shared" si="128"/>
        <v>4359.1451999999999</v>
      </c>
      <c r="G2965" s="11" t="str">
        <f>_xlfn.XLOOKUP($A2965,PropertiesTbl[Property ID],PropertiesTbl[Property Name])</f>
        <v>Meadow Villa</v>
      </c>
    </row>
    <row r="2966" spans="1:7" x14ac:dyDescent="0.25">
      <c r="A2966" s="10" t="str">
        <f>Revenue!A2967</f>
        <v>P0247</v>
      </c>
      <c r="B2966" s="10" t="str">
        <f>Revenue!B2967</f>
        <v>Feb</v>
      </c>
      <c r="C2966" s="11" t="str">
        <f t="shared" si="127"/>
        <v>P0247|Feb</v>
      </c>
      <c r="D2966" s="12">
        <f>Revenue!J2967</f>
        <v>4125.1921000000002</v>
      </c>
      <c r="E2966" s="13">
        <f>_xlfn.XLOOKUP($C2966,ExpensesTbl[Key],ExpensesTbl[Total Operating Expenses])</f>
        <v>791.69999999999936</v>
      </c>
      <c r="F2966" s="13">
        <f t="shared" si="128"/>
        <v>3333.4921000000008</v>
      </c>
      <c r="G2966" s="11" t="str">
        <f>_xlfn.XLOOKUP($A2966,PropertiesTbl[Property ID],PropertiesTbl[Property Name])</f>
        <v>Meadow Villa</v>
      </c>
    </row>
    <row r="2967" spans="1:7" x14ac:dyDescent="0.25">
      <c r="A2967" s="10" t="str">
        <f>Revenue!A2968</f>
        <v>P0247</v>
      </c>
      <c r="B2967" s="10" t="str">
        <f>Revenue!B2968</f>
        <v>Mar</v>
      </c>
      <c r="C2967" s="11" t="str">
        <f t="shared" si="127"/>
        <v>P0247|Mar</v>
      </c>
      <c r="D2967" s="12">
        <f>Revenue!J2968</f>
        <v>4060.6385999999993</v>
      </c>
      <c r="E2967" s="13">
        <f>_xlfn.XLOOKUP($C2967,ExpensesTbl[Key],ExpensesTbl[Total Operating Expenses])</f>
        <v>778.24000000000012</v>
      </c>
      <c r="F2967" s="13">
        <f t="shared" si="128"/>
        <v>3282.3985999999991</v>
      </c>
      <c r="G2967" s="11" t="str">
        <f>_xlfn.XLOOKUP($A2967,PropertiesTbl[Property ID],PropertiesTbl[Property Name])</f>
        <v>Meadow Villa</v>
      </c>
    </row>
    <row r="2968" spans="1:7" x14ac:dyDescent="0.25">
      <c r="A2968" s="10" t="str">
        <f>Revenue!A2969</f>
        <v>P0248</v>
      </c>
      <c r="B2968" s="10" t="str">
        <f>Revenue!B2969</f>
        <v>Apr</v>
      </c>
      <c r="C2968" s="11" t="str">
        <f t="shared" si="127"/>
        <v>P0248|Apr</v>
      </c>
      <c r="D2968" s="12">
        <f>Revenue!J2969</f>
        <v>1343.0555000000002</v>
      </c>
      <c r="E2968" s="13">
        <f>_xlfn.XLOOKUP($C2968,ExpensesTbl[Key],ExpensesTbl[Total Operating Expenses])</f>
        <v>792.88999999999953</v>
      </c>
      <c r="F2968" s="13">
        <f t="shared" si="128"/>
        <v>550.16550000000063</v>
      </c>
      <c r="G2968" s="11" t="str">
        <f>_xlfn.XLOOKUP($A2968,PropertiesTbl[Property ID],PropertiesTbl[Property Name])</f>
        <v>Cedar Hideaway</v>
      </c>
    </row>
    <row r="2969" spans="1:7" x14ac:dyDescent="0.25">
      <c r="A2969" s="10" t="str">
        <f>Revenue!A2970</f>
        <v>P0248</v>
      </c>
      <c r="B2969" s="10" t="str">
        <f>Revenue!B2970</f>
        <v>May</v>
      </c>
      <c r="C2969" s="11" t="str">
        <f t="shared" si="127"/>
        <v>P0248|May</v>
      </c>
      <c r="D2969" s="12">
        <f>Revenue!J2970</f>
        <v>1567.5231999999999</v>
      </c>
      <c r="E2969" s="13">
        <f>_xlfn.XLOOKUP($C2969,ExpensesTbl[Key],ExpensesTbl[Total Operating Expenses])</f>
        <v>1197.1799999999998</v>
      </c>
      <c r="F2969" s="13">
        <f t="shared" si="128"/>
        <v>370.34320000000002</v>
      </c>
      <c r="G2969" s="11" t="str">
        <f>_xlfn.XLOOKUP($A2969,PropertiesTbl[Property ID],PropertiesTbl[Property Name])</f>
        <v>Cedar Hideaway</v>
      </c>
    </row>
    <row r="2970" spans="1:7" x14ac:dyDescent="0.25">
      <c r="A2970" s="10" t="str">
        <f>Revenue!A2971</f>
        <v>P0248</v>
      </c>
      <c r="B2970" s="10" t="str">
        <f>Revenue!B2971</f>
        <v>Jun</v>
      </c>
      <c r="C2970" s="11" t="str">
        <f t="shared" si="127"/>
        <v>P0248|Jun</v>
      </c>
      <c r="D2970" s="12">
        <f>Revenue!J2971</f>
        <v>1705.5154</v>
      </c>
      <c r="E2970" s="13">
        <f>_xlfn.XLOOKUP($C2970,ExpensesTbl[Key],ExpensesTbl[Total Operating Expenses])</f>
        <v>1348.85</v>
      </c>
      <c r="F2970" s="13">
        <f t="shared" si="128"/>
        <v>356.66540000000009</v>
      </c>
      <c r="G2970" s="11" t="str">
        <f>_xlfn.XLOOKUP($A2970,PropertiesTbl[Property ID],PropertiesTbl[Property Name])</f>
        <v>Cedar Hideaway</v>
      </c>
    </row>
    <row r="2971" spans="1:7" x14ac:dyDescent="0.25">
      <c r="A2971" s="10" t="str">
        <f>Revenue!A2972</f>
        <v>P0248</v>
      </c>
      <c r="B2971" s="10" t="str">
        <f>Revenue!B2972</f>
        <v>Jul</v>
      </c>
      <c r="C2971" s="11" t="str">
        <f t="shared" si="127"/>
        <v>P0248|Jul</v>
      </c>
      <c r="D2971" s="12">
        <f>Revenue!J2972</f>
        <v>2403.2752</v>
      </c>
      <c r="E2971" s="13">
        <f>_xlfn.XLOOKUP($C2971,ExpensesTbl[Key],ExpensesTbl[Total Operating Expenses])</f>
        <v>2496.5100000000002</v>
      </c>
      <c r="F2971" s="13">
        <f t="shared" si="128"/>
        <v>-93.234800000000178</v>
      </c>
      <c r="G2971" s="11" t="str">
        <f>_xlfn.XLOOKUP($A2971,PropertiesTbl[Property ID],PropertiesTbl[Property Name])</f>
        <v>Cedar Hideaway</v>
      </c>
    </row>
    <row r="2972" spans="1:7" x14ac:dyDescent="0.25">
      <c r="A2972" s="10" t="str">
        <f>Revenue!A2973</f>
        <v>P0248</v>
      </c>
      <c r="B2972" s="10" t="str">
        <f>Revenue!B2973</f>
        <v>Aug</v>
      </c>
      <c r="C2972" s="11" t="str">
        <f t="shared" si="127"/>
        <v>P0248|Aug</v>
      </c>
      <c r="D2972" s="12">
        <f>Revenue!J2973</f>
        <v>2209.4303999999997</v>
      </c>
      <c r="E2972" s="13">
        <f>_xlfn.XLOOKUP($C2972,ExpensesTbl[Key],ExpensesTbl[Total Operating Expenses])</f>
        <v>2332.4499999999998</v>
      </c>
      <c r="F2972" s="13">
        <f t="shared" si="128"/>
        <v>-123.01960000000008</v>
      </c>
      <c r="G2972" s="11" t="str">
        <f>_xlfn.XLOOKUP($A2972,PropertiesTbl[Property ID],PropertiesTbl[Property Name])</f>
        <v>Cedar Hideaway</v>
      </c>
    </row>
    <row r="2973" spans="1:7" x14ac:dyDescent="0.25">
      <c r="A2973" s="10" t="str">
        <f>Revenue!A2974</f>
        <v>P0248</v>
      </c>
      <c r="B2973" s="10" t="str">
        <f>Revenue!B2974</f>
        <v>Sep</v>
      </c>
      <c r="C2973" s="11" t="str">
        <f t="shared" si="127"/>
        <v>P0248|Sep</v>
      </c>
      <c r="D2973" s="12">
        <f>Revenue!J2974</f>
        <v>1429.337</v>
      </c>
      <c r="E2973" s="13">
        <f>_xlfn.XLOOKUP($C2973,ExpensesTbl[Key],ExpensesTbl[Total Operating Expenses])</f>
        <v>1041.0299999999997</v>
      </c>
      <c r="F2973" s="13">
        <f t="shared" si="128"/>
        <v>388.30700000000024</v>
      </c>
      <c r="G2973" s="11" t="str">
        <f>_xlfn.XLOOKUP($A2973,PropertiesTbl[Property ID],PropertiesTbl[Property Name])</f>
        <v>Cedar Hideaway</v>
      </c>
    </row>
    <row r="2974" spans="1:7" x14ac:dyDescent="0.25">
      <c r="A2974" s="10" t="str">
        <f>Revenue!A2975</f>
        <v>P0248</v>
      </c>
      <c r="B2974" s="10" t="str">
        <f>Revenue!B2975</f>
        <v>Oct</v>
      </c>
      <c r="C2974" s="11" t="str">
        <f t="shared" si="127"/>
        <v>P0248|Oct</v>
      </c>
      <c r="D2974" s="12">
        <f>Revenue!J2975</f>
        <v>1621.6492000000001</v>
      </c>
      <c r="E2974" s="13">
        <f>_xlfn.XLOOKUP($C2974,ExpensesTbl[Key],ExpensesTbl[Total Operating Expenses])</f>
        <v>952.99</v>
      </c>
      <c r="F2974" s="13">
        <f t="shared" si="128"/>
        <v>668.65920000000006</v>
      </c>
      <c r="G2974" s="11" t="str">
        <f>_xlfn.XLOOKUP($A2974,PropertiesTbl[Property ID],PropertiesTbl[Property Name])</f>
        <v>Cedar Hideaway</v>
      </c>
    </row>
    <row r="2975" spans="1:7" x14ac:dyDescent="0.25">
      <c r="A2975" s="10" t="str">
        <f>Revenue!A2976</f>
        <v>P0248</v>
      </c>
      <c r="B2975" s="10" t="str">
        <f>Revenue!B2976</f>
        <v>Nov</v>
      </c>
      <c r="C2975" s="11" t="str">
        <f t="shared" si="127"/>
        <v>P0248|Nov</v>
      </c>
      <c r="D2975" s="12">
        <f>Revenue!J2976</f>
        <v>1423.0805</v>
      </c>
      <c r="E2975" s="13">
        <f>_xlfn.XLOOKUP($C2975,ExpensesTbl[Key],ExpensesTbl[Total Operating Expenses])</f>
        <v>864.34000000000037</v>
      </c>
      <c r="F2975" s="13">
        <f t="shared" si="128"/>
        <v>558.74049999999966</v>
      </c>
      <c r="G2975" s="11" t="str">
        <f>_xlfn.XLOOKUP($A2975,PropertiesTbl[Property ID],PropertiesTbl[Property Name])</f>
        <v>Cedar Hideaway</v>
      </c>
    </row>
    <row r="2976" spans="1:7" x14ac:dyDescent="0.25">
      <c r="A2976" s="10" t="str">
        <f>Revenue!A2977</f>
        <v>P0248</v>
      </c>
      <c r="B2976" s="10" t="str">
        <f>Revenue!B2977</f>
        <v>Dec</v>
      </c>
      <c r="C2976" s="11" t="str">
        <f t="shared" si="127"/>
        <v>P0248|Dec</v>
      </c>
      <c r="D2976" s="12">
        <f>Revenue!J2977</f>
        <v>6090.4342999999999</v>
      </c>
      <c r="E2976" s="13">
        <f>_xlfn.XLOOKUP($C2976,ExpensesTbl[Key],ExpensesTbl[Total Operating Expenses])</f>
        <v>1319.13</v>
      </c>
      <c r="F2976" s="13">
        <f t="shared" si="128"/>
        <v>4771.3042999999998</v>
      </c>
      <c r="G2976" s="11" t="str">
        <f>_xlfn.XLOOKUP($A2976,PropertiesTbl[Property ID],PropertiesTbl[Property Name])</f>
        <v>Cedar Hideaway</v>
      </c>
    </row>
    <row r="2977" spans="1:7" x14ac:dyDescent="0.25">
      <c r="A2977" s="10" t="str">
        <f>Revenue!A2978</f>
        <v>P0248</v>
      </c>
      <c r="B2977" s="10" t="str">
        <f>Revenue!B2978</f>
        <v>Jan</v>
      </c>
      <c r="C2977" s="11" t="str">
        <f t="shared" si="127"/>
        <v>P0248|Jan</v>
      </c>
      <c r="D2977" s="12">
        <f>Revenue!J2978</f>
        <v>4186.6040000000003</v>
      </c>
      <c r="E2977" s="13">
        <f>_xlfn.XLOOKUP($C2977,ExpensesTbl[Key],ExpensesTbl[Total Operating Expenses])</f>
        <v>1391.17</v>
      </c>
      <c r="F2977" s="13">
        <f t="shared" si="128"/>
        <v>2795.4340000000002</v>
      </c>
      <c r="G2977" s="11" t="str">
        <f>_xlfn.XLOOKUP($A2977,PropertiesTbl[Property ID],PropertiesTbl[Property Name])</f>
        <v>Cedar Hideaway</v>
      </c>
    </row>
    <row r="2978" spans="1:7" x14ac:dyDescent="0.25">
      <c r="A2978" s="10" t="str">
        <f>Revenue!A2979</f>
        <v>P0248</v>
      </c>
      <c r="B2978" s="10" t="str">
        <f>Revenue!B2979</f>
        <v>Feb</v>
      </c>
      <c r="C2978" s="11" t="str">
        <f t="shared" si="127"/>
        <v>P0248|Feb</v>
      </c>
      <c r="D2978" s="12">
        <f>Revenue!J2979</f>
        <v>4118.7039999999997</v>
      </c>
      <c r="E2978" s="13">
        <f>_xlfn.XLOOKUP($C2978,ExpensesTbl[Key],ExpensesTbl[Total Operating Expenses])</f>
        <v>1187.0100000000007</v>
      </c>
      <c r="F2978" s="13">
        <f t="shared" si="128"/>
        <v>2931.6939999999991</v>
      </c>
      <c r="G2978" s="11" t="str">
        <f>_xlfn.XLOOKUP($A2978,PropertiesTbl[Property ID],PropertiesTbl[Property Name])</f>
        <v>Cedar Hideaway</v>
      </c>
    </row>
    <row r="2979" spans="1:7" x14ac:dyDescent="0.25">
      <c r="A2979" s="10" t="str">
        <f>Revenue!A2980</f>
        <v>P0248</v>
      </c>
      <c r="B2979" s="10" t="str">
        <f>Revenue!B2980</f>
        <v>Mar</v>
      </c>
      <c r="C2979" s="11" t="str">
        <f t="shared" si="127"/>
        <v>P0248|Mar</v>
      </c>
      <c r="D2979" s="12">
        <f>Revenue!J2980</f>
        <v>3100.9299000000001</v>
      </c>
      <c r="E2979" s="13">
        <f>_xlfn.XLOOKUP($C2979,ExpensesTbl[Key],ExpensesTbl[Total Operating Expenses])</f>
        <v>1061.5999999999999</v>
      </c>
      <c r="F2979" s="13">
        <f t="shared" si="128"/>
        <v>2039.3299000000002</v>
      </c>
      <c r="G2979" s="11" t="str">
        <f>_xlfn.XLOOKUP($A2979,PropertiesTbl[Property ID],PropertiesTbl[Property Name])</f>
        <v>Cedar Hideaway</v>
      </c>
    </row>
    <row r="2980" spans="1:7" x14ac:dyDescent="0.25">
      <c r="A2980" s="10" t="str">
        <f>Revenue!A2981</f>
        <v>P0249</v>
      </c>
      <c r="B2980" s="10" t="str">
        <f>Revenue!B2981</f>
        <v>Apr</v>
      </c>
      <c r="C2980" s="11" t="str">
        <f t="shared" si="127"/>
        <v>P0249|Apr</v>
      </c>
      <c r="D2980" s="12">
        <f>Revenue!J2981</f>
        <v>1232.8101999999999</v>
      </c>
      <c r="E2980" s="13">
        <f>_xlfn.XLOOKUP($C2980,ExpensesTbl[Key],ExpensesTbl[Total Operating Expenses])</f>
        <v>648.13000000000045</v>
      </c>
      <c r="F2980" s="13">
        <f t="shared" si="128"/>
        <v>584.68019999999945</v>
      </c>
      <c r="G2980" s="11" t="str">
        <f>_xlfn.XLOOKUP($A2980,PropertiesTbl[Property ID],PropertiesTbl[Property Name])</f>
        <v>Whispering Cottage</v>
      </c>
    </row>
    <row r="2981" spans="1:7" x14ac:dyDescent="0.25">
      <c r="A2981" s="10" t="str">
        <f>Revenue!A2982</f>
        <v>P0249</v>
      </c>
      <c r="B2981" s="10" t="str">
        <f>Revenue!B2982</f>
        <v>May</v>
      </c>
      <c r="C2981" s="11" t="str">
        <f t="shared" si="127"/>
        <v>P0249|May</v>
      </c>
      <c r="D2981" s="12">
        <f>Revenue!J2982</f>
        <v>1327.8023000000001</v>
      </c>
      <c r="E2981" s="13">
        <f>_xlfn.XLOOKUP($C2981,ExpensesTbl[Key],ExpensesTbl[Total Operating Expenses])</f>
        <v>961.01000000000045</v>
      </c>
      <c r="F2981" s="13">
        <f t="shared" si="128"/>
        <v>366.79229999999961</v>
      </c>
      <c r="G2981" s="11" t="str">
        <f>_xlfn.XLOOKUP($A2981,PropertiesTbl[Property ID],PropertiesTbl[Property Name])</f>
        <v>Whispering Cottage</v>
      </c>
    </row>
    <row r="2982" spans="1:7" x14ac:dyDescent="0.25">
      <c r="A2982" s="10" t="str">
        <f>Revenue!A2983</f>
        <v>P0249</v>
      </c>
      <c r="B2982" s="10" t="str">
        <f>Revenue!B2983</f>
        <v>Jun</v>
      </c>
      <c r="C2982" s="11" t="str">
        <f t="shared" si="127"/>
        <v>P0249|Jun</v>
      </c>
      <c r="D2982" s="12">
        <f>Revenue!J2983</f>
        <v>1585.5216</v>
      </c>
      <c r="E2982" s="13">
        <f>_xlfn.XLOOKUP($C2982,ExpensesTbl[Key],ExpensesTbl[Total Operating Expenses])</f>
        <v>1064.8500000000001</v>
      </c>
      <c r="F2982" s="13">
        <f t="shared" si="128"/>
        <v>520.6715999999999</v>
      </c>
      <c r="G2982" s="11" t="str">
        <f>_xlfn.XLOOKUP($A2982,PropertiesTbl[Property ID],PropertiesTbl[Property Name])</f>
        <v>Whispering Cottage</v>
      </c>
    </row>
    <row r="2983" spans="1:7" x14ac:dyDescent="0.25">
      <c r="A2983" s="10" t="str">
        <f>Revenue!A2984</f>
        <v>P0249</v>
      </c>
      <c r="B2983" s="10" t="str">
        <f>Revenue!B2984</f>
        <v>Jul</v>
      </c>
      <c r="C2983" s="11" t="str">
        <f t="shared" si="127"/>
        <v>P0249|Jul</v>
      </c>
      <c r="D2983" s="12">
        <f>Revenue!J2984</f>
        <v>2258.6716999999999</v>
      </c>
      <c r="E2983" s="13">
        <f>_xlfn.XLOOKUP($C2983,ExpensesTbl[Key],ExpensesTbl[Total Operating Expenses])</f>
        <v>2008.5299999999997</v>
      </c>
      <c r="F2983" s="13">
        <f t="shared" si="128"/>
        <v>250.14170000000013</v>
      </c>
      <c r="G2983" s="11" t="str">
        <f>_xlfn.XLOOKUP($A2983,PropertiesTbl[Property ID],PropertiesTbl[Property Name])</f>
        <v>Whispering Cottage</v>
      </c>
    </row>
    <row r="2984" spans="1:7" x14ac:dyDescent="0.25">
      <c r="A2984" s="10" t="str">
        <f>Revenue!A2985</f>
        <v>P0249</v>
      </c>
      <c r="B2984" s="10" t="str">
        <f>Revenue!B2985</f>
        <v>Aug</v>
      </c>
      <c r="C2984" s="11" t="str">
        <f t="shared" si="127"/>
        <v>P0249|Aug</v>
      </c>
      <c r="D2984" s="12">
        <f>Revenue!J2985</f>
        <v>2399.3023000000003</v>
      </c>
      <c r="E2984" s="13">
        <f>_xlfn.XLOOKUP($C2984,ExpensesTbl[Key],ExpensesTbl[Total Operating Expenses])</f>
        <v>1929.0500000000006</v>
      </c>
      <c r="F2984" s="13">
        <f t="shared" si="128"/>
        <v>470.25229999999965</v>
      </c>
      <c r="G2984" s="11" t="str">
        <f>_xlfn.XLOOKUP($A2984,PropertiesTbl[Property ID],PropertiesTbl[Property Name])</f>
        <v>Whispering Cottage</v>
      </c>
    </row>
    <row r="2985" spans="1:7" x14ac:dyDescent="0.25">
      <c r="A2985" s="10" t="str">
        <f>Revenue!A2986</f>
        <v>P0249</v>
      </c>
      <c r="B2985" s="10" t="str">
        <f>Revenue!B2986</f>
        <v>Sep</v>
      </c>
      <c r="C2985" s="11" t="str">
        <f t="shared" si="127"/>
        <v>P0249|Sep</v>
      </c>
      <c r="D2985" s="12">
        <f>Revenue!J2986</f>
        <v>1423.8808000000001</v>
      </c>
      <c r="E2985" s="13">
        <f>_xlfn.XLOOKUP($C2985,ExpensesTbl[Key],ExpensesTbl[Total Operating Expenses])</f>
        <v>833.4200000000003</v>
      </c>
      <c r="F2985" s="13">
        <f t="shared" si="128"/>
        <v>590.46079999999984</v>
      </c>
      <c r="G2985" s="11" t="str">
        <f>_xlfn.XLOOKUP($A2985,PropertiesTbl[Property ID],PropertiesTbl[Property Name])</f>
        <v>Whispering Cottage</v>
      </c>
    </row>
    <row r="2986" spans="1:7" x14ac:dyDescent="0.25">
      <c r="A2986" s="10" t="str">
        <f>Revenue!A2987</f>
        <v>P0249</v>
      </c>
      <c r="B2986" s="10" t="str">
        <f>Revenue!B2987</f>
        <v>Oct</v>
      </c>
      <c r="C2986" s="11" t="str">
        <f t="shared" si="127"/>
        <v>P0249|Oct</v>
      </c>
      <c r="D2986" s="12">
        <f>Revenue!J2987</f>
        <v>1200.5868</v>
      </c>
      <c r="E2986" s="13">
        <f>_xlfn.XLOOKUP($C2986,ExpensesTbl[Key],ExpensesTbl[Total Operating Expenses])</f>
        <v>761.38999999999965</v>
      </c>
      <c r="F2986" s="13">
        <f t="shared" si="128"/>
        <v>439.19680000000039</v>
      </c>
      <c r="G2986" s="11" t="str">
        <f>_xlfn.XLOOKUP($A2986,PropertiesTbl[Property ID],PropertiesTbl[Property Name])</f>
        <v>Whispering Cottage</v>
      </c>
    </row>
    <row r="2987" spans="1:7" x14ac:dyDescent="0.25">
      <c r="A2987" s="10" t="str">
        <f>Revenue!A2988</f>
        <v>P0249</v>
      </c>
      <c r="B2987" s="10" t="str">
        <f>Revenue!B2988</f>
        <v>Nov</v>
      </c>
      <c r="C2987" s="11" t="str">
        <f t="shared" si="127"/>
        <v>P0249|Nov</v>
      </c>
      <c r="D2987" s="12">
        <f>Revenue!J2988</f>
        <v>1397.8072</v>
      </c>
      <c r="E2987" s="13">
        <f>_xlfn.XLOOKUP($C2987,ExpensesTbl[Key],ExpensesTbl[Total Operating Expenses])</f>
        <v>702.73999999999955</v>
      </c>
      <c r="F2987" s="13">
        <f t="shared" si="128"/>
        <v>695.06720000000041</v>
      </c>
      <c r="G2987" s="11" t="str">
        <f>_xlfn.XLOOKUP($A2987,PropertiesTbl[Property ID],PropertiesTbl[Property Name])</f>
        <v>Whispering Cottage</v>
      </c>
    </row>
    <row r="2988" spans="1:7" x14ac:dyDescent="0.25">
      <c r="A2988" s="10" t="str">
        <f>Revenue!A2989</f>
        <v>P0249</v>
      </c>
      <c r="B2988" s="10" t="str">
        <f>Revenue!B2989</f>
        <v>Dec</v>
      </c>
      <c r="C2988" s="11" t="str">
        <f t="shared" si="127"/>
        <v>P0249|Dec</v>
      </c>
      <c r="D2988" s="12">
        <f>Revenue!J2989</f>
        <v>4885.8270000000002</v>
      </c>
      <c r="E2988" s="13">
        <f>_xlfn.XLOOKUP($C2988,ExpensesTbl[Key],ExpensesTbl[Total Operating Expenses])</f>
        <v>1179.8300000000004</v>
      </c>
      <c r="F2988" s="13">
        <f t="shared" si="128"/>
        <v>3705.9969999999998</v>
      </c>
      <c r="G2988" s="11" t="str">
        <f>_xlfn.XLOOKUP($A2988,PropertiesTbl[Property ID],PropertiesTbl[Property Name])</f>
        <v>Whispering Cottage</v>
      </c>
    </row>
    <row r="2989" spans="1:7" x14ac:dyDescent="0.25">
      <c r="A2989" s="10" t="str">
        <f>Revenue!A2990</f>
        <v>P0249</v>
      </c>
      <c r="B2989" s="10" t="str">
        <f>Revenue!B2990</f>
        <v>Jan</v>
      </c>
      <c r="C2989" s="11" t="str">
        <f t="shared" si="127"/>
        <v>P0249|Jan</v>
      </c>
      <c r="D2989" s="12">
        <f>Revenue!J2990</f>
        <v>4500.1938</v>
      </c>
      <c r="E2989" s="13">
        <f>_xlfn.XLOOKUP($C2989,ExpensesTbl[Key],ExpensesTbl[Total Operating Expenses])</f>
        <v>1202.0899999999999</v>
      </c>
      <c r="F2989" s="13">
        <f t="shared" si="128"/>
        <v>3298.1037999999999</v>
      </c>
      <c r="G2989" s="11" t="str">
        <f>_xlfn.XLOOKUP($A2989,PropertiesTbl[Property ID],PropertiesTbl[Property Name])</f>
        <v>Whispering Cottage</v>
      </c>
    </row>
    <row r="2990" spans="1:7" x14ac:dyDescent="0.25">
      <c r="A2990" s="10" t="str">
        <f>Revenue!A2991</f>
        <v>P0249</v>
      </c>
      <c r="B2990" s="10" t="str">
        <f>Revenue!B2991</f>
        <v>Feb</v>
      </c>
      <c r="C2990" s="11" t="str">
        <f t="shared" si="127"/>
        <v>P0249|Feb</v>
      </c>
      <c r="D2990" s="12">
        <f>Revenue!J2991</f>
        <v>3811.9602</v>
      </c>
      <c r="E2990" s="13">
        <f>_xlfn.XLOOKUP($C2990,ExpensesTbl[Key],ExpensesTbl[Total Operating Expenses])</f>
        <v>1099.93</v>
      </c>
      <c r="F2990" s="13">
        <f t="shared" si="128"/>
        <v>2712.0302000000001</v>
      </c>
      <c r="G2990" s="11" t="str">
        <f>_xlfn.XLOOKUP($A2990,PropertiesTbl[Property ID],PropertiesTbl[Property Name])</f>
        <v>Whispering Cottage</v>
      </c>
    </row>
    <row r="2991" spans="1:7" x14ac:dyDescent="0.25">
      <c r="A2991" s="10" t="str">
        <f>Revenue!A2992</f>
        <v>P0249</v>
      </c>
      <c r="B2991" s="10" t="str">
        <f>Revenue!B2992</f>
        <v>Mar</v>
      </c>
      <c r="C2991" s="11" t="str">
        <f t="shared" si="127"/>
        <v>P0249|Mar</v>
      </c>
      <c r="D2991" s="12">
        <f>Revenue!J2992</f>
        <v>2734.8535999999999</v>
      </c>
      <c r="E2991" s="13">
        <f>_xlfn.XLOOKUP($C2991,ExpensesTbl[Key],ExpensesTbl[Total Operating Expenses])</f>
        <v>958.06000000000017</v>
      </c>
      <c r="F2991" s="13">
        <f t="shared" si="128"/>
        <v>1776.7935999999997</v>
      </c>
      <c r="G2991" s="11" t="str">
        <f>_xlfn.XLOOKUP($A2991,PropertiesTbl[Property ID],PropertiesTbl[Property Name])</f>
        <v>Whispering Cottage</v>
      </c>
    </row>
    <row r="2992" spans="1:7" x14ac:dyDescent="0.25">
      <c r="A2992" s="10" t="str">
        <f>Revenue!A2993</f>
        <v>P0250</v>
      </c>
      <c r="B2992" s="10" t="str">
        <f>Revenue!B2993</f>
        <v>Apr</v>
      </c>
      <c r="C2992" s="11" t="str">
        <f t="shared" si="127"/>
        <v>P0250|Apr</v>
      </c>
      <c r="D2992" s="12">
        <f>Revenue!J2993</f>
        <v>795.51560000000006</v>
      </c>
      <c r="E2992" s="13">
        <f>_xlfn.XLOOKUP($C2992,ExpensesTbl[Key],ExpensesTbl[Total Operating Expenses])</f>
        <v>541.07000000000039</v>
      </c>
      <c r="F2992" s="13">
        <f t="shared" si="128"/>
        <v>254.44559999999967</v>
      </c>
      <c r="G2992" s="11" t="str">
        <f>_xlfn.XLOOKUP($A2992,PropertiesTbl[Property ID],PropertiesTbl[Property Name])</f>
        <v>Ridge Haven</v>
      </c>
    </row>
    <row r="2993" spans="1:7" x14ac:dyDescent="0.25">
      <c r="A2993" s="10" t="str">
        <f>Revenue!A2994</f>
        <v>P0250</v>
      </c>
      <c r="B2993" s="10" t="str">
        <f>Revenue!B2994</f>
        <v>May</v>
      </c>
      <c r="C2993" s="11" t="str">
        <f t="shared" si="127"/>
        <v>P0250|May</v>
      </c>
      <c r="D2993" s="12">
        <f>Revenue!J2994</f>
        <v>1393.8689999999999</v>
      </c>
      <c r="E2993" s="13">
        <f>_xlfn.XLOOKUP($C2993,ExpensesTbl[Key],ExpensesTbl[Total Operating Expenses])</f>
        <v>960.95000000000027</v>
      </c>
      <c r="F2993" s="13">
        <f t="shared" si="128"/>
        <v>432.91899999999964</v>
      </c>
      <c r="G2993" s="11" t="str">
        <f>_xlfn.XLOOKUP($A2993,PropertiesTbl[Property ID],PropertiesTbl[Property Name])</f>
        <v>Ridge Haven</v>
      </c>
    </row>
    <row r="2994" spans="1:7" x14ac:dyDescent="0.25">
      <c r="A2994" s="10" t="str">
        <f>Revenue!A2995</f>
        <v>P0250</v>
      </c>
      <c r="B2994" s="10" t="str">
        <f>Revenue!B2995</f>
        <v>Jun</v>
      </c>
      <c r="C2994" s="11" t="str">
        <f t="shared" si="127"/>
        <v>P0250|Jun</v>
      </c>
      <c r="D2994" s="12">
        <f>Revenue!J2995</f>
        <v>1360.4621999999999</v>
      </c>
      <c r="E2994" s="13">
        <f>_xlfn.XLOOKUP($C2994,ExpensesTbl[Key],ExpensesTbl[Total Operating Expenses])</f>
        <v>1084.02</v>
      </c>
      <c r="F2994" s="13">
        <f t="shared" si="128"/>
        <v>276.44219999999996</v>
      </c>
      <c r="G2994" s="11" t="str">
        <f>_xlfn.XLOOKUP($A2994,PropertiesTbl[Property ID],PropertiesTbl[Property Name])</f>
        <v>Ridge Haven</v>
      </c>
    </row>
    <row r="2995" spans="1:7" x14ac:dyDescent="0.25">
      <c r="A2995" s="10" t="str">
        <f>Revenue!A2996</f>
        <v>P0250</v>
      </c>
      <c r="B2995" s="10" t="str">
        <f>Revenue!B2996</f>
        <v>Jul</v>
      </c>
      <c r="C2995" s="11" t="str">
        <f t="shared" si="127"/>
        <v>P0250|Jul</v>
      </c>
      <c r="D2995" s="12">
        <f>Revenue!J2996</f>
        <v>2003.4751999999999</v>
      </c>
      <c r="E2995" s="13">
        <f>_xlfn.XLOOKUP($C2995,ExpensesTbl[Key],ExpensesTbl[Total Operating Expenses])</f>
        <v>2075.37</v>
      </c>
      <c r="F2995" s="13">
        <f t="shared" si="128"/>
        <v>-71.894800000000032</v>
      </c>
      <c r="G2995" s="11" t="str">
        <f>_xlfn.XLOOKUP($A2995,PropertiesTbl[Property ID],PropertiesTbl[Property Name])</f>
        <v>Ridge Haven</v>
      </c>
    </row>
    <row r="2996" spans="1:7" x14ac:dyDescent="0.25">
      <c r="A2996" s="10" t="str">
        <f>Revenue!A2997</f>
        <v>P0250</v>
      </c>
      <c r="B2996" s="10" t="str">
        <f>Revenue!B2997</f>
        <v>Aug</v>
      </c>
      <c r="C2996" s="11" t="str">
        <f t="shared" si="127"/>
        <v>P0250|Aug</v>
      </c>
      <c r="D2996" s="12">
        <f>Revenue!J2997</f>
        <v>1604.4948000000002</v>
      </c>
      <c r="E2996" s="13">
        <f>_xlfn.XLOOKUP($C2996,ExpensesTbl[Key],ExpensesTbl[Total Operating Expenses])</f>
        <v>1793.1999999999998</v>
      </c>
      <c r="F2996" s="13">
        <f t="shared" si="128"/>
        <v>-188.70519999999965</v>
      </c>
      <c r="G2996" s="11" t="str">
        <f>_xlfn.XLOOKUP($A2996,PropertiesTbl[Property ID],PropertiesTbl[Property Name])</f>
        <v>Ridge Haven</v>
      </c>
    </row>
    <row r="2997" spans="1:7" x14ac:dyDescent="0.25">
      <c r="A2997" s="10" t="str">
        <f>Revenue!A2998</f>
        <v>P0250</v>
      </c>
      <c r="B2997" s="10" t="str">
        <f>Revenue!B2998</f>
        <v>Sep</v>
      </c>
      <c r="C2997" s="11" t="str">
        <f t="shared" si="127"/>
        <v>P0250|Sep</v>
      </c>
      <c r="D2997" s="12">
        <f>Revenue!J2998</f>
        <v>1196.3284999999998</v>
      </c>
      <c r="E2997" s="13">
        <f>_xlfn.XLOOKUP($C2997,ExpensesTbl[Key],ExpensesTbl[Total Operating Expenses])</f>
        <v>828.79000000000019</v>
      </c>
      <c r="F2997" s="13">
        <f t="shared" si="128"/>
        <v>367.53849999999966</v>
      </c>
      <c r="G2997" s="11" t="str">
        <f>_xlfn.XLOOKUP($A2997,PropertiesTbl[Property ID],PropertiesTbl[Property Name])</f>
        <v>Ridge Haven</v>
      </c>
    </row>
    <row r="2998" spans="1:7" x14ac:dyDescent="0.25">
      <c r="A2998" s="10" t="str">
        <f>Revenue!A2999</f>
        <v>P0250</v>
      </c>
      <c r="B2998" s="10" t="str">
        <f>Revenue!B2999</f>
        <v>Oct</v>
      </c>
      <c r="C2998" s="11" t="str">
        <f t="shared" si="127"/>
        <v>P0250|Oct</v>
      </c>
      <c r="D2998" s="12">
        <f>Revenue!J2999</f>
        <v>1119.068</v>
      </c>
      <c r="E2998" s="13">
        <f>_xlfn.XLOOKUP($C2998,ExpensesTbl[Key],ExpensesTbl[Total Operating Expenses])</f>
        <v>928.08000000000015</v>
      </c>
      <c r="F2998" s="13">
        <f t="shared" si="128"/>
        <v>190.98799999999983</v>
      </c>
      <c r="G2998" s="11" t="str">
        <f>_xlfn.XLOOKUP($A2998,PropertiesTbl[Property ID],PropertiesTbl[Property Name])</f>
        <v>Ridge Haven</v>
      </c>
    </row>
    <row r="2999" spans="1:7" x14ac:dyDescent="0.25">
      <c r="A2999" s="10" t="str">
        <f>Revenue!A3000</f>
        <v>P0250</v>
      </c>
      <c r="B2999" s="10" t="str">
        <f>Revenue!B3000</f>
        <v>Nov</v>
      </c>
      <c r="C2999" s="11" t="str">
        <f t="shared" si="127"/>
        <v>P0250|Nov</v>
      </c>
      <c r="D2999" s="12">
        <f>Revenue!J3000</f>
        <v>1196.086</v>
      </c>
      <c r="E2999" s="13">
        <f>_xlfn.XLOOKUP($C2999,ExpensesTbl[Key],ExpensesTbl[Total Operating Expenses])</f>
        <v>691.48999999999967</v>
      </c>
      <c r="F2999" s="13">
        <f t="shared" si="128"/>
        <v>504.59600000000034</v>
      </c>
      <c r="G2999" s="11" t="str">
        <f>_xlfn.XLOOKUP($A2999,PropertiesTbl[Property ID],PropertiesTbl[Property Name])</f>
        <v>Ridge Haven</v>
      </c>
    </row>
    <row r="3000" spans="1:7" x14ac:dyDescent="0.25">
      <c r="A3000" s="10" t="str">
        <f>Revenue!A3001</f>
        <v>P0250</v>
      </c>
      <c r="B3000" s="10" t="str">
        <f>Revenue!B3001</f>
        <v>Dec</v>
      </c>
      <c r="C3000" s="11" t="str">
        <f t="shared" si="127"/>
        <v>P0250|Dec</v>
      </c>
      <c r="D3000" s="12">
        <f>Revenue!J3001</f>
        <v>4454.6628000000001</v>
      </c>
      <c r="E3000" s="13">
        <f>_xlfn.XLOOKUP($C3000,ExpensesTbl[Key],ExpensesTbl[Total Operating Expenses])</f>
        <v>1095.4599999999996</v>
      </c>
      <c r="F3000" s="13">
        <f t="shared" si="128"/>
        <v>3359.2028000000005</v>
      </c>
      <c r="G3000" s="11" t="str">
        <f>_xlfn.XLOOKUP($A3000,PropertiesTbl[Property ID],PropertiesTbl[Property Name])</f>
        <v>Ridge Haven</v>
      </c>
    </row>
    <row r="3001" spans="1:7" x14ac:dyDescent="0.25">
      <c r="A3001" s="10" t="str">
        <f>Revenue!A3002</f>
        <v>P0250</v>
      </c>
      <c r="B3001" s="10" t="str">
        <f>Revenue!B3002</f>
        <v>Jan</v>
      </c>
      <c r="C3001" s="11" t="str">
        <f t="shared" si="127"/>
        <v>P0250|Jan</v>
      </c>
      <c r="D3001" s="12">
        <f>Revenue!J3002</f>
        <v>3683.2420000000002</v>
      </c>
      <c r="E3001" s="13">
        <f>_xlfn.XLOOKUP($C3001,ExpensesTbl[Key],ExpensesTbl[Total Operating Expenses])</f>
        <v>979.55000000000018</v>
      </c>
      <c r="F3001" s="13">
        <f t="shared" si="128"/>
        <v>2703.692</v>
      </c>
      <c r="G3001" s="11" t="str">
        <f>_xlfn.XLOOKUP($A3001,PropertiesTbl[Property ID],PropertiesTbl[Property Name])</f>
        <v>Ridge Haven</v>
      </c>
    </row>
    <row r="3002" spans="1:7" x14ac:dyDescent="0.25">
      <c r="A3002" s="10" t="str">
        <f>Revenue!A3003</f>
        <v>P0250</v>
      </c>
      <c r="B3002" s="10" t="str">
        <f>Revenue!B3003</f>
        <v>Feb</v>
      </c>
      <c r="C3002" s="11" t="str">
        <f t="shared" si="127"/>
        <v>P0250|Feb</v>
      </c>
      <c r="D3002" s="12">
        <f>Revenue!J3003</f>
        <v>2884.1858999999999</v>
      </c>
      <c r="E3002" s="13">
        <f>_xlfn.XLOOKUP($C3002,ExpensesTbl[Key],ExpensesTbl[Total Operating Expenses])</f>
        <v>859.66000000000076</v>
      </c>
      <c r="F3002" s="13">
        <f t="shared" si="128"/>
        <v>2024.5258999999992</v>
      </c>
      <c r="G3002" s="11" t="str">
        <f>_xlfn.XLOOKUP($A3002,PropertiesTbl[Property ID],PropertiesTbl[Property Name])</f>
        <v>Ridge Haven</v>
      </c>
    </row>
    <row r="3003" spans="1:7" x14ac:dyDescent="0.25">
      <c r="A3003" s="10" t="str">
        <f>Revenue!A3004</f>
        <v>P0250</v>
      </c>
      <c r="B3003" s="10" t="str">
        <f>Revenue!B3004</f>
        <v>Mar</v>
      </c>
      <c r="C3003" s="11" t="str">
        <f t="shared" si="127"/>
        <v>P0250|Mar</v>
      </c>
      <c r="D3003" s="12">
        <f>Revenue!J3004</f>
        <v>2796.5367000000001</v>
      </c>
      <c r="E3003" s="13">
        <f>_xlfn.XLOOKUP($C3003,ExpensesTbl[Key],ExpensesTbl[Total Operating Expenses])</f>
        <v>853.49999999999977</v>
      </c>
      <c r="F3003" s="13">
        <f t="shared" si="128"/>
        <v>1943.0367000000003</v>
      </c>
      <c r="G3003" s="11" t="str">
        <f>_xlfn.XLOOKUP($A3003,PropertiesTbl[Property ID],PropertiesTbl[Property Name])</f>
        <v>Ridge Haven</v>
      </c>
    </row>
    <row r="3004" spans="1:7" x14ac:dyDescent="0.25">
      <c r="A3004" s="10" t="str">
        <f>Revenue!A3005</f>
        <v>P0251</v>
      </c>
      <c r="B3004" s="10" t="str">
        <f>Revenue!B3005</f>
        <v>Apr</v>
      </c>
      <c r="C3004" s="11" t="str">
        <f t="shared" si="127"/>
        <v>P0251|Apr</v>
      </c>
      <c r="D3004" s="12">
        <f>Revenue!J3005</f>
        <v>1561.8140000000001</v>
      </c>
      <c r="E3004" s="13">
        <f>_xlfn.XLOOKUP($C3004,ExpensesTbl[Key],ExpensesTbl[Total Operating Expenses])</f>
        <v>912.0599999999996</v>
      </c>
      <c r="F3004" s="13">
        <f t="shared" si="128"/>
        <v>649.75400000000047</v>
      </c>
      <c r="G3004" s="11" t="str">
        <f>_xlfn.XLOOKUP($A3004,PropertiesTbl[Property ID],PropertiesTbl[Property Name])</f>
        <v>Cedar Cabin</v>
      </c>
    </row>
    <row r="3005" spans="1:7" x14ac:dyDescent="0.25">
      <c r="A3005" s="10" t="str">
        <f>Revenue!A3006</f>
        <v>P0251</v>
      </c>
      <c r="B3005" s="10" t="str">
        <f>Revenue!B3006</f>
        <v>May</v>
      </c>
      <c r="C3005" s="11" t="str">
        <f t="shared" si="127"/>
        <v>P0251|May</v>
      </c>
      <c r="D3005" s="12">
        <f>Revenue!J3006</f>
        <v>1884.3971999999999</v>
      </c>
      <c r="E3005" s="13">
        <f>_xlfn.XLOOKUP($C3005,ExpensesTbl[Key],ExpensesTbl[Total Operating Expenses])</f>
        <v>1483.3899999999999</v>
      </c>
      <c r="F3005" s="13">
        <f t="shared" si="128"/>
        <v>401.00720000000001</v>
      </c>
      <c r="G3005" s="11" t="str">
        <f>_xlfn.XLOOKUP($A3005,PropertiesTbl[Property ID],PropertiesTbl[Property Name])</f>
        <v>Cedar Cabin</v>
      </c>
    </row>
    <row r="3006" spans="1:7" x14ac:dyDescent="0.25">
      <c r="A3006" s="10" t="str">
        <f>Revenue!A3007</f>
        <v>P0251</v>
      </c>
      <c r="B3006" s="10" t="str">
        <f>Revenue!B3007</f>
        <v>Jun</v>
      </c>
      <c r="C3006" s="11" t="str">
        <f t="shared" si="127"/>
        <v>P0251|Jun</v>
      </c>
      <c r="D3006" s="12">
        <f>Revenue!J3007</f>
        <v>2055.5634000000005</v>
      </c>
      <c r="E3006" s="13">
        <f>_xlfn.XLOOKUP($C3006,ExpensesTbl[Key],ExpensesTbl[Total Operating Expenses])</f>
        <v>1672.4099999999994</v>
      </c>
      <c r="F3006" s="13">
        <f t="shared" si="128"/>
        <v>383.15340000000106</v>
      </c>
      <c r="G3006" s="11" t="str">
        <f>_xlfn.XLOOKUP($A3006,PropertiesTbl[Property ID],PropertiesTbl[Property Name])</f>
        <v>Cedar Cabin</v>
      </c>
    </row>
    <row r="3007" spans="1:7" x14ac:dyDescent="0.25">
      <c r="A3007" s="10" t="str">
        <f>Revenue!A3008</f>
        <v>P0251</v>
      </c>
      <c r="B3007" s="10" t="str">
        <f>Revenue!B3008</f>
        <v>Jul</v>
      </c>
      <c r="C3007" s="11" t="str">
        <f t="shared" si="127"/>
        <v>P0251|Jul</v>
      </c>
      <c r="D3007" s="12">
        <f>Revenue!J3008</f>
        <v>2896.2332999999999</v>
      </c>
      <c r="E3007" s="13">
        <f>_xlfn.XLOOKUP($C3007,ExpensesTbl[Key],ExpensesTbl[Total Operating Expenses])</f>
        <v>3074.7499999999995</v>
      </c>
      <c r="F3007" s="13">
        <f t="shared" si="128"/>
        <v>-178.51669999999967</v>
      </c>
      <c r="G3007" s="11" t="str">
        <f>_xlfn.XLOOKUP($A3007,PropertiesTbl[Property ID],PropertiesTbl[Property Name])</f>
        <v>Cedar Cabin</v>
      </c>
    </row>
    <row r="3008" spans="1:7" x14ac:dyDescent="0.25">
      <c r="A3008" s="10" t="str">
        <f>Revenue!A3009</f>
        <v>P0251</v>
      </c>
      <c r="B3008" s="10" t="str">
        <f>Revenue!B3009</f>
        <v>Aug</v>
      </c>
      <c r="C3008" s="11" t="str">
        <f t="shared" si="127"/>
        <v>P0251|Aug</v>
      </c>
      <c r="D3008" s="12">
        <f>Revenue!J3009</f>
        <v>2603.1672000000003</v>
      </c>
      <c r="E3008" s="13">
        <f>_xlfn.XLOOKUP($C3008,ExpensesTbl[Key],ExpensesTbl[Total Operating Expenses])</f>
        <v>2878.43</v>
      </c>
      <c r="F3008" s="13">
        <f t="shared" si="128"/>
        <v>-275.26279999999952</v>
      </c>
      <c r="G3008" s="11" t="str">
        <f>_xlfn.XLOOKUP($A3008,PropertiesTbl[Property ID],PropertiesTbl[Property Name])</f>
        <v>Cedar Cabin</v>
      </c>
    </row>
    <row r="3009" spans="1:7" x14ac:dyDescent="0.25">
      <c r="A3009" s="10" t="str">
        <f>Revenue!A3010</f>
        <v>P0251</v>
      </c>
      <c r="B3009" s="10" t="str">
        <f>Revenue!B3010</f>
        <v>Sep</v>
      </c>
      <c r="C3009" s="11" t="str">
        <f t="shared" si="127"/>
        <v>P0251|Sep</v>
      </c>
      <c r="D3009" s="12">
        <f>Revenue!J3010</f>
        <v>1956.3324</v>
      </c>
      <c r="E3009" s="13">
        <f>_xlfn.XLOOKUP($C3009,ExpensesTbl[Key],ExpensesTbl[Total Operating Expenses])</f>
        <v>1279.94</v>
      </c>
      <c r="F3009" s="13">
        <f t="shared" si="128"/>
        <v>676.39239999999995</v>
      </c>
      <c r="G3009" s="11" t="str">
        <f>_xlfn.XLOOKUP($A3009,PropertiesTbl[Property ID],PropertiesTbl[Property Name])</f>
        <v>Cedar Cabin</v>
      </c>
    </row>
    <row r="3010" spans="1:7" x14ac:dyDescent="0.25">
      <c r="A3010" s="10" t="str">
        <f>Revenue!A3011</f>
        <v>P0251</v>
      </c>
      <c r="B3010" s="10" t="str">
        <f>Revenue!B3011</f>
        <v>Oct</v>
      </c>
      <c r="C3010" s="11" t="str">
        <f t="shared" si="127"/>
        <v>P0251|Oct</v>
      </c>
      <c r="D3010" s="12">
        <f>Revenue!J3011</f>
        <v>1773.9918</v>
      </c>
      <c r="E3010" s="13">
        <f>_xlfn.XLOOKUP($C3010,ExpensesTbl[Key],ExpensesTbl[Total Operating Expenses])</f>
        <v>1135.54</v>
      </c>
      <c r="F3010" s="13">
        <f t="shared" si="128"/>
        <v>638.45180000000005</v>
      </c>
      <c r="G3010" s="11" t="str">
        <f>_xlfn.XLOOKUP($A3010,PropertiesTbl[Property ID],PropertiesTbl[Property Name])</f>
        <v>Cedar Cabin</v>
      </c>
    </row>
    <row r="3011" spans="1:7" x14ac:dyDescent="0.25">
      <c r="A3011" s="10" t="str">
        <f>Revenue!A3012</f>
        <v>P0251</v>
      </c>
      <c r="B3011" s="10" t="str">
        <f>Revenue!B3012</f>
        <v>Nov</v>
      </c>
      <c r="C3011" s="11" t="str">
        <f t="shared" si="127"/>
        <v>P0251|Nov</v>
      </c>
      <c r="D3011" s="12">
        <f>Revenue!J3012</f>
        <v>1635.0005000000001</v>
      </c>
      <c r="E3011" s="13">
        <f>_xlfn.XLOOKUP($C3011,ExpensesTbl[Key],ExpensesTbl[Total Operating Expenses])</f>
        <v>993.74000000000024</v>
      </c>
      <c r="F3011" s="13">
        <f t="shared" si="128"/>
        <v>641.26049999999987</v>
      </c>
      <c r="G3011" s="11" t="str">
        <f>_xlfn.XLOOKUP($A3011,PropertiesTbl[Property ID],PropertiesTbl[Property Name])</f>
        <v>Cedar Cabin</v>
      </c>
    </row>
    <row r="3012" spans="1:7" x14ac:dyDescent="0.25">
      <c r="A3012" s="10" t="str">
        <f>Revenue!A3013</f>
        <v>P0251</v>
      </c>
      <c r="B3012" s="10" t="str">
        <f>Revenue!B3013</f>
        <v>Dec</v>
      </c>
      <c r="C3012" s="11" t="str">
        <f t="shared" si="127"/>
        <v>P0251|Dec</v>
      </c>
      <c r="D3012" s="12">
        <f>Revenue!J3013</f>
        <v>6820.8109000000004</v>
      </c>
      <c r="E3012" s="13">
        <f>_xlfn.XLOOKUP($C3012,ExpensesTbl[Key],ExpensesTbl[Total Operating Expenses])</f>
        <v>1558.5300000000009</v>
      </c>
      <c r="F3012" s="13">
        <f t="shared" si="128"/>
        <v>5262.2808999999997</v>
      </c>
      <c r="G3012" s="11" t="str">
        <f>_xlfn.XLOOKUP($A3012,PropertiesTbl[Property ID],PropertiesTbl[Property Name])</f>
        <v>Cedar Cabin</v>
      </c>
    </row>
    <row r="3013" spans="1:7" x14ac:dyDescent="0.25">
      <c r="A3013" s="10" t="str">
        <f>Revenue!A3014</f>
        <v>P0251</v>
      </c>
      <c r="B3013" s="10" t="str">
        <f>Revenue!B3014</f>
        <v>Jan</v>
      </c>
      <c r="C3013" s="11" t="str">
        <f t="shared" ref="C3013:C3076" si="129">A3013&amp;"|"&amp;B3013</f>
        <v>P0251|Jan</v>
      </c>
      <c r="D3013" s="12">
        <f>Revenue!J3014</f>
        <v>5277.3675000000003</v>
      </c>
      <c r="E3013" s="13">
        <f>_xlfn.XLOOKUP($C3013,ExpensesTbl[Key],ExpensesTbl[Total Operating Expenses])</f>
        <v>1415.78</v>
      </c>
      <c r="F3013" s="13">
        <f t="shared" ref="F3013:F3076" si="130">D3013-E3013</f>
        <v>3861.5875000000005</v>
      </c>
      <c r="G3013" s="11" t="str">
        <f>_xlfn.XLOOKUP($A3013,PropertiesTbl[Property ID],PropertiesTbl[Property Name])</f>
        <v>Cedar Cabin</v>
      </c>
    </row>
    <row r="3014" spans="1:7" x14ac:dyDescent="0.25">
      <c r="A3014" s="10" t="str">
        <f>Revenue!A3015</f>
        <v>P0251</v>
      </c>
      <c r="B3014" s="10" t="str">
        <f>Revenue!B3015</f>
        <v>Feb</v>
      </c>
      <c r="C3014" s="11" t="str">
        <f t="shared" si="129"/>
        <v>P0251|Feb</v>
      </c>
      <c r="D3014" s="12">
        <f>Revenue!J3015</f>
        <v>4609.9590000000007</v>
      </c>
      <c r="E3014" s="13">
        <f>_xlfn.XLOOKUP($C3014,ExpensesTbl[Key],ExpensesTbl[Total Operating Expenses])</f>
        <v>1423.8700000000001</v>
      </c>
      <c r="F3014" s="13">
        <f t="shared" si="130"/>
        <v>3186.0890000000009</v>
      </c>
      <c r="G3014" s="11" t="str">
        <f>_xlfn.XLOOKUP($A3014,PropertiesTbl[Property ID],PropertiesTbl[Property Name])</f>
        <v>Cedar Cabin</v>
      </c>
    </row>
    <row r="3015" spans="1:7" x14ac:dyDescent="0.25">
      <c r="A3015" s="10" t="str">
        <f>Revenue!A3016</f>
        <v>P0251</v>
      </c>
      <c r="B3015" s="10" t="str">
        <f>Revenue!B3016</f>
        <v>Mar</v>
      </c>
      <c r="C3015" s="11" t="str">
        <f t="shared" si="129"/>
        <v>P0251|Mar</v>
      </c>
      <c r="D3015" s="12">
        <f>Revenue!J3016</f>
        <v>3596.5817999999999</v>
      </c>
      <c r="E3015" s="13">
        <f>_xlfn.XLOOKUP($C3015,ExpensesTbl[Key],ExpensesTbl[Total Operating Expenses])</f>
        <v>1235.9100000000003</v>
      </c>
      <c r="F3015" s="13">
        <f t="shared" si="130"/>
        <v>2360.6717999999996</v>
      </c>
      <c r="G3015" s="11" t="str">
        <f>_xlfn.XLOOKUP($A3015,PropertiesTbl[Property ID],PropertiesTbl[Property Name])</f>
        <v>Cedar Cabin</v>
      </c>
    </row>
    <row r="3016" spans="1:7" x14ac:dyDescent="0.25">
      <c r="A3016" s="10" t="str">
        <f>Revenue!A3017</f>
        <v>P0252</v>
      </c>
      <c r="B3016" s="10" t="str">
        <f>Revenue!B3017</f>
        <v>Apr</v>
      </c>
      <c r="C3016" s="11" t="str">
        <f t="shared" si="129"/>
        <v>P0252|Apr</v>
      </c>
      <c r="D3016" s="12">
        <f>Revenue!J3017</f>
        <v>605.48980000000006</v>
      </c>
      <c r="E3016" s="13">
        <f>_xlfn.XLOOKUP($C3016,ExpensesTbl[Key],ExpensesTbl[Total Operating Expenses])</f>
        <v>427.36999999999978</v>
      </c>
      <c r="F3016" s="13">
        <f t="shared" si="130"/>
        <v>178.11980000000028</v>
      </c>
      <c r="G3016" s="11" t="str">
        <f>_xlfn.XLOOKUP($A3016,PropertiesTbl[Property ID],PropertiesTbl[Property Name])</f>
        <v>Golden Refuge</v>
      </c>
    </row>
    <row r="3017" spans="1:7" x14ac:dyDescent="0.25">
      <c r="A3017" s="10" t="str">
        <f>Revenue!A3018</f>
        <v>P0252</v>
      </c>
      <c r="B3017" s="10" t="str">
        <f>Revenue!B3018</f>
        <v>May</v>
      </c>
      <c r="C3017" s="11" t="str">
        <f t="shared" si="129"/>
        <v>P0252|May</v>
      </c>
      <c r="D3017" s="12">
        <f>Revenue!J3018</f>
        <v>671.27519999999993</v>
      </c>
      <c r="E3017" s="13">
        <f>_xlfn.XLOOKUP($C3017,ExpensesTbl[Key],ExpensesTbl[Total Operating Expenses])</f>
        <v>528.20999999999992</v>
      </c>
      <c r="F3017" s="13">
        <f t="shared" si="130"/>
        <v>143.0652</v>
      </c>
      <c r="G3017" s="11" t="str">
        <f>_xlfn.XLOOKUP($A3017,PropertiesTbl[Property ID],PropertiesTbl[Property Name])</f>
        <v>Golden Refuge</v>
      </c>
    </row>
    <row r="3018" spans="1:7" x14ac:dyDescent="0.25">
      <c r="A3018" s="10" t="str">
        <f>Revenue!A3019</f>
        <v>P0252</v>
      </c>
      <c r="B3018" s="10" t="str">
        <f>Revenue!B3019</f>
        <v>Jun</v>
      </c>
      <c r="C3018" s="11" t="str">
        <f t="shared" si="129"/>
        <v>P0252|Jun</v>
      </c>
      <c r="D3018" s="12">
        <f>Revenue!J3019</f>
        <v>762.76560000000006</v>
      </c>
      <c r="E3018" s="13">
        <f>_xlfn.XLOOKUP($C3018,ExpensesTbl[Key],ExpensesTbl[Total Operating Expenses])</f>
        <v>553.93000000000052</v>
      </c>
      <c r="F3018" s="13">
        <f t="shared" si="130"/>
        <v>208.83559999999954</v>
      </c>
      <c r="G3018" s="11" t="str">
        <f>_xlfn.XLOOKUP($A3018,PropertiesTbl[Property ID],PropertiesTbl[Property Name])</f>
        <v>Golden Refuge</v>
      </c>
    </row>
    <row r="3019" spans="1:7" x14ac:dyDescent="0.25">
      <c r="A3019" s="10" t="str">
        <f>Revenue!A3020</f>
        <v>P0252</v>
      </c>
      <c r="B3019" s="10" t="str">
        <f>Revenue!B3020</f>
        <v>Jul</v>
      </c>
      <c r="C3019" s="11" t="str">
        <f t="shared" si="129"/>
        <v>P0252|Jul</v>
      </c>
      <c r="D3019" s="12">
        <f>Revenue!J3020</f>
        <v>1218.528</v>
      </c>
      <c r="E3019" s="13">
        <f>_xlfn.XLOOKUP($C3019,ExpensesTbl[Key],ExpensesTbl[Total Operating Expenses])</f>
        <v>903.73999999999955</v>
      </c>
      <c r="F3019" s="13">
        <f t="shared" si="130"/>
        <v>314.78800000000047</v>
      </c>
      <c r="G3019" s="11" t="str">
        <f>_xlfn.XLOOKUP($A3019,PropertiesTbl[Property ID],PropertiesTbl[Property Name])</f>
        <v>Golden Refuge</v>
      </c>
    </row>
    <row r="3020" spans="1:7" x14ac:dyDescent="0.25">
      <c r="A3020" s="10" t="str">
        <f>Revenue!A3021</f>
        <v>P0252</v>
      </c>
      <c r="B3020" s="10" t="str">
        <f>Revenue!B3021</f>
        <v>Aug</v>
      </c>
      <c r="C3020" s="11" t="str">
        <f t="shared" si="129"/>
        <v>P0252|Aug</v>
      </c>
      <c r="D3020" s="12">
        <f>Revenue!J3021</f>
        <v>1074.289</v>
      </c>
      <c r="E3020" s="13">
        <f>_xlfn.XLOOKUP($C3020,ExpensesTbl[Key],ExpensesTbl[Total Operating Expenses])</f>
        <v>861.49000000000024</v>
      </c>
      <c r="F3020" s="13">
        <f t="shared" si="130"/>
        <v>212.79899999999975</v>
      </c>
      <c r="G3020" s="11" t="str">
        <f>_xlfn.XLOOKUP($A3020,PropertiesTbl[Property ID],PropertiesTbl[Property Name])</f>
        <v>Golden Refuge</v>
      </c>
    </row>
    <row r="3021" spans="1:7" x14ac:dyDescent="0.25">
      <c r="A3021" s="10" t="str">
        <f>Revenue!A3022</f>
        <v>P0252</v>
      </c>
      <c r="B3021" s="10" t="str">
        <f>Revenue!B3022</f>
        <v>Sep</v>
      </c>
      <c r="C3021" s="11" t="str">
        <f t="shared" si="129"/>
        <v>P0252|Sep</v>
      </c>
      <c r="D3021" s="12">
        <f>Revenue!J3022</f>
        <v>671.43039999999996</v>
      </c>
      <c r="E3021" s="13">
        <f>_xlfn.XLOOKUP($C3021,ExpensesTbl[Key],ExpensesTbl[Total Operating Expenses])</f>
        <v>482.13999999999976</v>
      </c>
      <c r="F3021" s="13">
        <f t="shared" si="130"/>
        <v>189.2904000000002</v>
      </c>
      <c r="G3021" s="11" t="str">
        <f>_xlfn.XLOOKUP($A3021,PropertiesTbl[Property ID],PropertiesTbl[Property Name])</f>
        <v>Golden Refuge</v>
      </c>
    </row>
    <row r="3022" spans="1:7" x14ac:dyDescent="0.25">
      <c r="A3022" s="10" t="str">
        <f>Revenue!A3023</f>
        <v>P0252</v>
      </c>
      <c r="B3022" s="10" t="str">
        <f>Revenue!B3023</f>
        <v>Oct</v>
      </c>
      <c r="C3022" s="11" t="str">
        <f t="shared" si="129"/>
        <v>P0252|Oct</v>
      </c>
      <c r="D3022" s="12">
        <f>Revenue!J3023</f>
        <v>727.90379999999993</v>
      </c>
      <c r="E3022" s="13">
        <f>_xlfn.XLOOKUP($C3022,ExpensesTbl[Key],ExpensesTbl[Total Operating Expenses])</f>
        <v>459.29999999999944</v>
      </c>
      <c r="F3022" s="13">
        <f t="shared" si="130"/>
        <v>268.60380000000049</v>
      </c>
      <c r="G3022" s="11" t="str">
        <f>_xlfn.XLOOKUP($A3022,PropertiesTbl[Property ID],PropertiesTbl[Property Name])</f>
        <v>Golden Refuge</v>
      </c>
    </row>
    <row r="3023" spans="1:7" x14ac:dyDescent="0.25">
      <c r="A3023" s="10" t="str">
        <f>Revenue!A3024</f>
        <v>P0252</v>
      </c>
      <c r="B3023" s="10" t="str">
        <f>Revenue!B3024</f>
        <v>Nov</v>
      </c>
      <c r="C3023" s="11" t="str">
        <f t="shared" si="129"/>
        <v>P0252|Nov</v>
      </c>
      <c r="D3023" s="12">
        <f>Revenue!J3024</f>
        <v>723.55819999999994</v>
      </c>
      <c r="E3023" s="13">
        <f>_xlfn.XLOOKUP($C3023,ExpensesTbl[Key],ExpensesTbl[Total Operating Expenses])</f>
        <v>465.37999999999948</v>
      </c>
      <c r="F3023" s="13">
        <f t="shared" si="130"/>
        <v>258.17820000000046</v>
      </c>
      <c r="G3023" s="11" t="str">
        <f>_xlfn.XLOOKUP($A3023,PropertiesTbl[Property ID],PropertiesTbl[Property Name])</f>
        <v>Golden Refuge</v>
      </c>
    </row>
    <row r="3024" spans="1:7" x14ac:dyDescent="0.25">
      <c r="A3024" s="10" t="str">
        <f>Revenue!A3025</f>
        <v>P0252</v>
      </c>
      <c r="B3024" s="10" t="str">
        <f>Revenue!B3025</f>
        <v>Dec</v>
      </c>
      <c r="C3024" s="11" t="str">
        <f t="shared" si="129"/>
        <v>P0252|Dec</v>
      </c>
      <c r="D3024" s="12">
        <f>Revenue!J3025</f>
        <v>2539.5074</v>
      </c>
      <c r="E3024" s="13">
        <f>_xlfn.XLOOKUP($C3024,ExpensesTbl[Key],ExpensesTbl[Total Operating Expenses])</f>
        <v>760.28</v>
      </c>
      <c r="F3024" s="13">
        <f t="shared" si="130"/>
        <v>1779.2274</v>
      </c>
      <c r="G3024" s="11" t="str">
        <f>_xlfn.XLOOKUP($A3024,PropertiesTbl[Property ID],PropertiesTbl[Property Name])</f>
        <v>Golden Refuge</v>
      </c>
    </row>
    <row r="3025" spans="1:7" x14ac:dyDescent="0.25">
      <c r="A3025" s="10" t="str">
        <f>Revenue!A3026</f>
        <v>P0252</v>
      </c>
      <c r="B3025" s="10" t="str">
        <f>Revenue!B3026</f>
        <v>Jan</v>
      </c>
      <c r="C3025" s="11" t="str">
        <f t="shared" si="129"/>
        <v>P0252|Jan</v>
      </c>
      <c r="D3025" s="12">
        <f>Revenue!J3026</f>
        <v>2103.5814999999998</v>
      </c>
      <c r="E3025" s="13">
        <f>_xlfn.XLOOKUP($C3025,ExpensesTbl[Key],ExpensesTbl[Total Operating Expenses])</f>
        <v>704.8199999999996</v>
      </c>
      <c r="F3025" s="13">
        <f t="shared" si="130"/>
        <v>1398.7615000000001</v>
      </c>
      <c r="G3025" s="11" t="str">
        <f>_xlfn.XLOOKUP($A3025,PropertiesTbl[Property ID],PropertiesTbl[Property Name])</f>
        <v>Golden Refuge</v>
      </c>
    </row>
    <row r="3026" spans="1:7" x14ac:dyDescent="0.25">
      <c r="A3026" s="10" t="str">
        <f>Revenue!A3027</f>
        <v>P0252</v>
      </c>
      <c r="B3026" s="10" t="str">
        <f>Revenue!B3027</f>
        <v>Feb</v>
      </c>
      <c r="C3026" s="11" t="str">
        <f t="shared" si="129"/>
        <v>P0252|Feb</v>
      </c>
      <c r="D3026" s="12">
        <f>Revenue!J3027</f>
        <v>1705.9609</v>
      </c>
      <c r="E3026" s="13">
        <f>_xlfn.XLOOKUP($C3026,ExpensesTbl[Key],ExpensesTbl[Total Operating Expenses])</f>
        <v>624.03000000000031</v>
      </c>
      <c r="F3026" s="13">
        <f t="shared" si="130"/>
        <v>1081.9308999999998</v>
      </c>
      <c r="G3026" s="11" t="str">
        <f>_xlfn.XLOOKUP($A3026,PropertiesTbl[Property ID],PropertiesTbl[Property Name])</f>
        <v>Golden Refuge</v>
      </c>
    </row>
    <row r="3027" spans="1:7" x14ac:dyDescent="0.25">
      <c r="A3027" s="10" t="str">
        <f>Revenue!A3028</f>
        <v>P0252</v>
      </c>
      <c r="B3027" s="10" t="str">
        <f>Revenue!B3028</f>
        <v>Mar</v>
      </c>
      <c r="C3027" s="11" t="str">
        <f t="shared" si="129"/>
        <v>P0252|Mar</v>
      </c>
      <c r="D3027" s="12">
        <f>Revenue!J3028</f>
        <v>1255.4268</v>
      </c>
      <c r="E3027" s="13">
        <f>_xlfn.XLOOKUP($C3027,ExpensesTbl[Key],ExpensesTbl[Total Operating Expenses])</f>
        <v>534.97000000000048</v>
      </c>
      <c r="F3027" s="13">
        <f t="shared" si="130"/>
        <v>720.45679999999948</v>
      </c>
      <c r="G3027" s="11" t="str">
        <f>_xlfn.XLOOKUP($A3027,PropertiesTbl[Property ID],PropertiesTbl[Property Name])</f>
        <v>Golden Refuge</v>
      </c>
    </row>
    <row r="3028" spans="1:7" x14ac:dyDescent="0.25">
      <c r="A3028" s="10" t="str">
        <f>Revenue!A3029</f>
        <v>P0253</v>
      </c>
      <c r="B3028" s="10" t="str">
        <f>Revenue!B3029</f>
        <v>Apr</v>
      </c>
      <c r="C3028" s="11" t="str">
        <f t="shared" si="129"/>
        <v>P0253|Apr</v>
      </c>
      <c r="D3028" s="12">
        <f>Revenue!J3029</f>
        <v>1047.6759999999999</v>
      </c>
      <c r="E3028" s="13">
        <f>_xlfn.XLOOKUP($C3028,ExpensesTbl[Key],ExpensesTbl[Total Operating Expenses])</f>
        <v>641.14000000000033</v>
      </c>
      <c r="F3028" s="13">
        <f t="shared" si="130"/>
        <v>406.5359999999996</v>
      </c>
      <c r="G3028" s="11" t="str">
        <f>_xlfn.XLOOKUP($A3028,PropertiesTbl[Property ID],PropertiesTbl[Property Name])</f>
        <v>Juniper Landing</v>
      </c>
    </row>
    <row r="3029" spans="1:7" x14ac:dyDescent="0.25">
      <c r="A3029" s="10" t="str">
        <f>Revenue!A3030</f>
        <v>P0253</v>
      </c>
      <c r="B3029" s="10" t="str">
        <f>Revenue!B3030</f>
        <v>May</v>
      </c>
      <c r="C3029" s="11" t="str">
        <f t="shared" si="129"/>
        <v>P0253|May</v>
      </c>
      <c r="D3029" s="12">
        <f>Revenue!J3030</f>
        <v>1318.1605</v>
      </c>
      <c r="E3029" s="13">
        <f>_xlfn.XLOOKUP($C3029,ExpensesTbl[Key],ExpensesTbl[Total Operating Expenses])</f>
        <v>960.66000000000031</v>
      </c>
      <c r="F3029" s="13">
        <f t="shared" si="130"/>
        <v>357.50049999999965</v>
      </c>
      <c r="G3029" s="11" t="str">
        <f>_xlfn.XLOOKUP($A3029,PropertiesTbl[Property ID],PropertiesTbl[Property Name])</f>
        <v>Juniper Landing</v>
      </c>
    </row>
    <row r="3030" spans="1:7" x14ac:dyDescent="0.25">
      <c r="A3030" s="10" t="str">
        <f>Revenue!A3031</f>
        <v>P0253</v>
      </c>
      <c r="B3030" s="10" t="str">
        <f>Revenue!B3031</f>
        <v>Jun</v>
      </c>
      <c r="C3030" s="11" t="str">
        <f t="shared" si="129"/>
        <v>P0253|Jun</v>
      </c>
      <c r="D3030" s="12">
        <f>Revenue!J3031</f>
        <v>1691.2128</v>
      </c>
      <c r="E3030" s="13">
        <f>_xlfn.XLOOKUP($C3030,ExpensesTbl[Key],ExpensesTbl[Total Operating Expenses])</f>
        <v>1209.08</v>
      </c>
      <c r="F3030" s="13">
        <f t="shared" si="130"/>
        <v>482.13280000000009</v>
      </c>
      <c r="G3030" s="11" t="str">
        <f>_xlfn.XLOOKUP($A3030,PropertiesTbl[Property ID],PropertiesTbl[Property Name])</f>
        <v>Juniper Landing</v>
      </c>
    </row>
    <row r="3031" spans="1:7" x14ac:dyDescent="0.25">
      <c r="A3031" s="10" t="str">
        <f>Revenue!A3032</f>
        <v>P0253</v>
      </c>
      <c r="B3031" s="10" t="str">
        <f>Revenue!B3032</f>
        <v>Jul</v>
      </c>
      <c r="C3031" s="11" t="str">
        <f t="shared" si="129"/>
        <v>P0253|Jul</v>
      </c>
      <c r="D3031" s="12">
        <f>Revenue!J3032</f>
        <v>1933.1210999999998</v>
      </c>
      <c r="E3031" s="13">
        <f>_xlfn.XLOOKUP($C3031,ExpensesTbl[Key],ExpensesTbl[Total Operating Expenses])</f>
        <v>1922.3800000000006</v>
      </c>
      <c r="F3031" s="13">
        <f t="shared" si="130"/>
        <v>10.741099999999278</v>
      </c>
      <c r="G3031" s="11" t="str">
        <f>_xlfn.XLOOKUP($A3031,PropertiesTbl[Property ID],PropertiesTbl[Property Name])</f>
        <v>Juniper Landing</v>
      </c>
    </row>
    <row r="3032" spans="1:7" x14ac:dyDescent="0.25">
      <c r="A3032" s="10" t="str">
        <f>Revenue!A3033</f>
        <v>P0253</v>
      </c>
      <c r="B3032" s="10" t="str">
        <f>Revenue!B3033</f>
        <v>Aug</v>
      </c>
      <c r="C3032" s="11" t="str">
        <f t="shared" si="129"/>
        <v>P0253|Aug</v>
      </c>
      <c r="D3032" s="12">
        <f>Revenue!J3033</f>
        <v>2186.3969999999999</v>
      </c>
      <c r="E3032" s="13">
        <f>_xlfn.XLOOKUP($C3032,ExpensesTbl[Key],ExpensesTbl[Total Operating Expenses])</f>
        <v>1900.31</v>
      </c>
      <c r="F3032" s="13">
        <f t="shared" si="130"/>
        <v>286.08699999999999</v>
      </c>
      <c r="G3032" s="11" t="str">
        <f>_xlfn.XLOOKUP($A3032,PropertiesTbl[Property ID],PropertiesTbl[Property Name])</f>
        <v>Juniper Landing</v>
      </c>
    </row>
    <row r="3033" spans="1:7" x14ac:dyDescent="0.25">
      <c r="A3033" s="10" t="str">
        <f>Revenue!A3034</f>
        <v>P0253</v>
      </c>
      <c r="B3033" s="10" t="str">
        <f>Revenue!B3034</f>
        <v>Sep</v>
      </c>
      <c r="C3033" s="11" t="str">
        <f t="shared" si="129"/>
        <v>P0253|Sep</v>
      </c>
      <c r="D3033" s="12">
        <f>Revenue!J3034</f>
        <v>1377.9803999999999</v>
      </c>
      <c r="E3033" s="13">
        <f>_xlfn.XLOOKUP($C3033,ExpensesTbl[Key],ExpensesTbl[Total Operating Expenses])</f>
        <v>847.68000000000052</v>
      </c>
      <c r="F3033" s="13">
        <f t="shared" si="130"/>
        <v>530.3003999999994</v>
      </c>
      <c r="G3033" s="11" t="str">
        <f>_xlfn.XLOOKUP($A3033,PropertiesTbl[Property ID],PropertiesTbl[Property Name])</f>
        <v>Juniper Landing</v>
      </c>
    </row>
    <row r="3034" spans="1:7" x14ac:dyDescent="0.25">
      <c r="A3034" s="10" t="str">
        <f>Revenue!A3035</f>
        <v>P0253</v>
      </c>
      <c r="B3034" s="10" t="str">
        <f>Revenue!B3035</f>
        <v>Oct</v>
      </c>
      <c r="C3034" s="11" t="str">
        <f t="shared" si="129"/>
        <v>P0253|Oct</v>
      </c>
      <c r="D3034" s="12">
        <f>Revenue!J3035</f>
        <v>1431.4856</v>
      </c>
      <c r="E3034" s="13">
        <f>_xlfn.XLOOKUP($C3034,ExpensesTbl[Key],ExpensesTbl[Total Operating Expenses])</f>
        <v>763.32999999999993</v>
      </c>
      <c r="F3034" s="13">
        <f t="shared" si="130"/>
        <v>668.15560000000005</v>
      </c>
      <c r="G3034" s="11" t="str">
        <f>_xlfn.XLOOKUP($A3034,PropertiesTbl[Property ID],PropertiesTbl[Property Name])</f>
        <v>Juniper Landing</v>
      </c>
    </row>
    <row r="3035" spans="1:7" x14ac:dyDescent="0.25">
      <c r="A3035" s="10" t="str">
        <f>Revenue!A3036</f>
        <v>P0253</v>
      </c>
      <c r="B3035" s="10" t="str">
        <f>Revenue!B3036</f>
        <v>Nov</v>
      </c>
      <c r="C3035" s="11" t="str">
        <f t="shared" si="129"/>
        <v>P0253|Nov</v>
      </c>
      <c r="D3035" s="12">
        <f>Revenue!J3036</f>
        <v>1325.4258</v>
      </c>
      <c r="E3035" s="13">
        <f>_xlfn.XLOOKUP($C3035,ExpensesTbl[Key],ExpensesTbl[Total Operating Expenses])</f>
        <v>702.48000000000047</v>
      </c>
      <c r="F3035" s="13">
        <f t="shared" si="130"/>
        <v>622.94579999999951</v>
      </c>
      <c r="G3035" s="11" t="str">
        <f>_xlfn.XLOOKUP($A3035,PropertiesTbl[Property ID],PropertiesTbl[Property Name])</f>
        <v>Juniper Landing</v>
      </c>
    </row>
    <row r="3036" spans="1:7" x14ac:dyDescent="0.25">
      <c r="A3036" s="10" t="str">
        <f>Revenue!A3037</f>
        <v>P0253</v>
      </c>
      <c r="B3036" s="10" t="str">
        <f>Revenue!B3037</f>
        <v>Dec</v>
      </c>
      <c r="C3036" s="11" t="str">
        <f t="shared" si="129"/>
        <v>P0253|Dec</v>
      </c>
      <c r="D3036" s="12">
        <f>Revenue!J3037</f>
        <v>4992.0613999999996</v>
      </c>
      <c r="E3036" s="13">
        <f>_xlfn.XLOOKUP($C3036,ExpensesTbl[Key],ExpensesTbl[Total Operating Expenses])</f>
        <v>1176.6100000000004</v>
      </c>
      <c r="F3036" s="13">
        <f t="shared" si="130"/>
        <v>3815.451399999999</v>
      </c>
      <c r="G3036" s="11" t="str">
        <f>_xlfn.XLOOKUP($A3036,PropertiesTbl[Property ID],PropertiesTbl[Property Name])</f>
        <v>Juniper Landing</v>
      </c>
    </row>
    <row r="3037" spans="1:7" x14ac:dyDescent="0.25">
      <c r="A3037" s="10" t="str">
        <f>Revenue!A3038</f>
        <v>P0253</v>
      </c>
      <c r="B3037" s="10" t="str">
        <f>Revenue!B3038</f>
        <v>Jan</v>
      </c>
      <c r="C3037" s="11" t="str">
        <f t="shared" si="129"/>
        <v>P0253|Jan</v>
      </c>
      <c r="D3037" s="12">
        <f>Revenue!J3038</f>
        <v>5039.3198000000002</v>
      </c>
      <c r="E3037" s="13">
        <f>_xlfn.XLOOKUP($C3037,ExpensesTbl[Key],ExpensesTbl[Total Operating Expenses])</f>
        <v>1183.2700000000002</v>
      </c>
      <c r="F3037" s="13">
        <f t="shared" si="130"/>
        <v>3856.0497999999998</v>
      </c>
      <c r="G3037" s="11" t="str">
        <f>_xlfn.XLOOKUP($A3037,PropertiesTbl[Property ID],PropertiesTbl[Property Name])</f>
        <v>Juniper Landing</v>
      </c>
    </row>
    <row r="3038" spans="1:7" x14ac:dyDescent="0.25">
      <c r="A3038" s="10" t="str">
        <f>Revenue!A3039</f>
        <v>P0253</v>
      </c>
      <c r="B3038" s="10" t="str">
        <f>Revenue!B3039</f>
        <v>Feb</v>
      </c>
      <c r="C3038" s="11" t="str">
        <f t="shared" si="129"/>
        <v>P0253|Feb</v>
      </c>
      <c r="D3038" s="12">
        <f>Revenue!J3039</f>
        <v>3824.0075999999999</v>
      </c>
      <c r="E3038" s="13">
        <f>_xlfn.XLOOKUP($C3038,ExpensesTbl[Key],ExpensesTbl[Total Operating Expenses])</f>
        <v>1071.2299999999998</v>
      </c>
      <c r="F3038" s="13">
        <f t="shared" si="130"/>
        <v>2752.7776000000003</v>
      </c>
      <c r="G3038" s="11" t="str">
        <f>_xlfn.XLOOKUP($A3038,PropertiesTbl[Property ID],PropertiesTbl[Property Name])</f>
        <v>Juniper Landing</v>
      </c>
    </row>
    <row r="3039" spans="1:7" x14ac:dyDescent="0.25">
      <c r="A3039" s="10" t="str">
        <f>Revenue!A3040</f>
        <v>P0253</v>
      </c>
      <c r="B3039" s="10" t="str">
        <f>Revenue!B3040</f>
        <v>Mar</v>
      </c>
      <c r="C3039" s="11" t="str">
        <f t="shared" si="129"/>
        <v>P0253|Mar</v>
      </c>
      <c r="D3039" s="12">
        <f>Revenue!J3040</f>
        <v>2997.549</v>
      </c>
      <c r="E3039" s="13">
        <f>_xlfn.XLOOKUP($C3039,ExpensesTbl[Key],ExpensesTbl[Total Operating Expenses])</f>
        <v>946.0899999999998</v>
      </c>
      <c r="F3039" s="13">
        <f t="shared" si="130"/>
        <v>2051.4590000000003</v>
      </c>
      <c r="G3039" s="11" t="str">
        <f>_xlfn.XLOOKUP($A3039,PropertiesTbl[Property ID],PropertiesTbl[Property Name])</f>
        <v>Juniper Landing</v>
      </c>
    </row>
    <row r="3040" spans="1:7" x14ac:dyDescent="0.25">
      <c r="A3040" s="10" t="str">
        <f>Revenue!A3041</f>
        <v>P0254</v>
      </c>
      <c r="B3040" s="10" t="str">
        <f>Revenue!B3041</f>
        <v>Apr</v>
      </c>
      <c r="C3040" s="11" t="str">
        <f t="shared" si="129"/>
        <v>P0254|Apr</v>
      </c>
      <c r="D3040" s="12">
        <f>Revenue!J3041</f>
        <v>818.50800000000004</v>
      </c>
      <c r="E3040" s="13">
        <f>_xlfn.XLOOKUP($C3040,ExpensesTbl[Key],ExpensesTbl[Total Operating Expenses])</f>
        <v>776.3900000000001</v>
      </c>
      <c r="F3040" s="13">
        <f t="shared" si="130"/>
        <v>42.117999999999938</v>
      </c>
      <c r="G3040" s="11" t="str">
        <f>_xlfn.XLOOKUP($A3040,PropertiesTbl[Property ID],PropertiesTbl[Property Name])</f>
        <v>Golden Getaway</v>
      </c>
    </row>
    <row r="3041" spans="1:7" x14ac:dyDescent="0.25">
      <c r="A3041" s="10" t="str">
        <f>Revenue!A3042</f>
        <v>P0254</v>
      </c>
      <c r="B3041" s="10" t="str">
        <f>Revenue!B3042</f>
        <v>May</v>
      </c>
      <c r="C3041" s="11" t="str">
        <f t="shared" si="129"/>
        <v>P0254|May</v>
      </c>
      <c r="D3041" s="12">
        <f>Revenue!J3042</f>
        <v>956.75240000000008</v>
      </c>
      <c r="E3041" s="13">
        <f>_xlfn.XLOOKUP($C3041,ExpensesTbl[Key],ExpensesTbl[Total Operating Expenses])</f>
        <v>728.54000000000042</v>
      </c>
      <c r="F3041" s="13">
        <f t="shared" si="130"/>
        <v>228.21239999999966</v>
      </c>
      <c r="G3041" s="11" t="str">
        <f>_xlfn.XLOOKUP($A3041,PropertiesTbl[Property ID],PropertiesTbl[Property Name])</f>
        <v>Golden Getaway</v>
      </c>
    </row>
    <row r="3042" spans="1:7" x14ac:dyDescent="0.25">
      <c r="A3042" s="10" t="str">
        <f>Revenue!A3043</f>
        <v>P0254</v>
      </c>
      <c r="B3042" s="10" t="str">
        <f>Revenue!B3043</f>
        <v>Jun</v>
      </c>
      <c r="C3042" s="11" t="str">
        <f t="shared" si="129"/>
        <v>P0254|Jun</v>
      </c>
      <c r="D3042" s="12">
        <f>Revenue!J3043</f>
        <v>1017.7944999999999</v>
      </c>
      <c r="E3042" s="13">
        <f>_xlfn.XLOOKUP($C3042,ExpensesTbl[Key],ExpensesTbl[Total Operating Expenses])</f>
        <v>797.7700000000001</v>
      </c>
      <c r="F3042" s="13">
        <f t="shared" si="130"/>
        <v>220.02449999999976</v>
      </c>
      <c r="G3042" s="11" t="str">
        <f>_xlfn.XLOOKUP($A3042,PropertiesTbl[Property ID],PropertiesTbl[Property Name])</f>
        <v>Golden Getaway</v>
      </c>
    </row>
    <row r="3043" spans="1:7" x14ac:dyDescent="0.25">
      <c r="A3043" s="10" t="str">
        <f>Revenue!A3044</f>
        <v>P0254</v>
      </c>
      <c r="B3043" s="10" t="str">
        <f>Revenue!B3044</f>
        <v>Jul</v>
      </c>
      <c r="C3043" s="11" t="str">
        <f t="shared" si="129"/>
        <v>P0254|Jul</v>
      </c>
      <c r="D3043" s="12">
        <f>Revenue!J3044</f>
        <v>1723.0925</v>
      </c>
      <c r="E3043" s="13">
        <f>_xlfn.XLOOKUP($C3043,ExpensesTbl[Key],ExpensesTbl[Total Operating Expenses])</f>
        <v>1447.7399999999998</v>
      </c>
      <c r="F3043" s="13">
        <f t="shared" si="130"/>
        <v>275.35250000000019</v>
      </c>
      <c r="G3043" s="11" t="str">
        <f>_xlfn.XLOOKUP($A3043,PropertiesTbl[Property ID],PropertiesTbl[Property Name])</f>
        <v>Golden Getaway</v>
      </c>
    </row>
    <row r="3044" spans="1:7" x14ac:dyDescent="0.25">
      <c r="A3044" s="10" t="str">
        <f>Revenue!A3045</f>
        <v>P0254</v>
      </c>
      <c r="B3044" s="10" t="str">
        <f>Revenue!B3045</f>
        <v>Aug</v>
      </c>
      <c r="C3044" s="11" t="str">
        <f t="shared" si="129"/>
        <v>P0254|Aug</v>
      </c>
      <c r="D3044" s="12">
        <f>Revenue!J3045</f>
        <v>1785.9</v>
      </c>
      <c r="E3044" s="13">
        <f>_xlfn.XLOOKUP($C3044,ExpensesTbl[Key],ExpensesTbl[Total Operating Expenses])</f>
        <v>1383.1000000000001</v>
      </c>
      <c r="F3044" s="13">
        <f t="shared" si="130"/>
        <v>402.79999999999995</v>
      </c>
      <c r="G3044" s="11" t="str">
        <f>_xlfn.XLOOKUP($A3044,PropertiesTbl[Property ID],PropertiesTbl[Property Name])</f>
        <v>Golden Getaway</v>
      </c>
    </row>
    <row r="3045" spans="1:7" x14ac:dyDescent="0.25">
      <c r="A3045" s="10" t="str">
        <f>Revenue!A3046</f>
        <v>P0254</v>
      </c>
      <c r="B3045" s="10" t="str">
        <f>Revenue!B3046</f>
        <v>Sep</v>
      </c>
      <c r="C3045" s="11" t="str">
        <f t="shared" si="129"/>
        <v>P0254|Sep</v>
      </c>
      <c r="D3045" s="12">
        <f>Revenue!J3046</f>
        <v>1127.7440000000001</v>
      </c>
      <c r="E3045" s="13">
        <f>_xlfn.XLOOKUP($C3045,ExpensesTbl[Key],ExpensesTbl[Total Operating Expenses])</f>
        <v>646.02999999999963</v>
      </c>
      <c r="F3045" s="13">
        <f t="shared" si="130"/>
        <v>481.71400000000051</v>
      </c>
      <c r="G3045" s="11" t="str">
        <f>_xlfn.XLOOKUP($A3045,PropertiesTbl[Property ID],PropertiesTbl[Property Name])</f>
        <v>Golden Getaway</v>
      </c>
    </row>
    <row r="3046" spans="1:7" x14ac:dyDescent="0.25">
      <c r="A3046" s="10" t="str">
        <f>Revenue!A3047</f>
        <v>P0254</v>
      </c>
      <c r="B3046" s="10" t="str">
        <f>Revenue!B3047</f>
        <v>Oct</v>
      </c>
      <c r="C3046" s="11" t="str">
        <f t="shared" si="129"/>
        <v>P0254|Oct</v>
      </c>
      <c r="D3046" s="12">
        <f>Revenue!J3047</f>
        <v>986.35680000000002</v>
      </c>
      <c r="E3046" s="13">
        <f>_xlfn.XLOOKUP($C3046,ExpensesTbl[Key],ExpensesTbl[Total Operating Expenses])</f>
        <v>616.78</v>
      </c>
      <c r="F3046" s="13">
        <f t="shared" si="130"/>
        <v>369.57680000000005</v>
      </c>
      <c r="G3046" s="11" t="str">
        <f>_xlfn.XLOOKUP($A3046,PropertiesTbl[Property ID],PropertiesTbl[Property Name])</f>
        <v>Golden Getaway</v>
      </c>
    </row>
    <row r="3047" spans="1:7" x14ac:dyDescent="0.25">
      <c r="A3047" s="10" t="str">
        <f>Revenue!A3048</f>
        <v>P0254</v>
      </c>
      <c r="B3047" s="10" t="str">
        <f>Revenue!B3048</f>
        <v>Nov</v>
      </c>
      <c r="C3047" s="11" t="str">
        <f t="shared" si="129"/>
        <v>P0254|Nov</v>
      </c>
      <c r="D3047" s="12">
        <f>Revenue!J3048</f>
        <v>1044.9544999999998</v>
      </c>
      <c r="E3047" s="13">
        <f>_xlfn.XLOOKUP($C3047,ExpensesTbl[Key],ExpensesTbl[Total Operating Expenses])</f>
        <v>560.08000000000038</v>
      </c>
      <c r="F3047" s="13">
        <f t="shared" si="130"/>
        <v>484.87449999999944</v>
      </c>
      <c r="G3047" s="11" t="str">
        <f>_xlfn.XLOOKUP($A3047,PropertiesTbl[Property ID],PropertiesTbl[Property Name])</f>
        <v>Golden Getaway</v>
      </c>
    </row>
    <row r="3048" spans="1:7" x14ac:dyDescent="0.25">
      <c r="A3048" s="10" t="str">
        <f>Revenue!A3049</f>
        <v>P0254</v>
      </c>
      <c r="B3048" s="10" t="str">
        <f>Revenue!B3049</f>
        <v>Dec</v>
      </c>
      <c r="C3048" s="11" t="str">
        <f t="shared" si="129"/>
        <v>P0254|Dec</v>
      </c>
      <c r="D3048" s="12">
        <f>Revenue!J3049</f>
        <v>3698.6760000000004</v>
      </c>
      <c r="E3048" s="13">
        <f>_xlfn.XLOOKUP($C3048,ExpensesTbl[Key],ExpensesTbl[Total Operating Expenses])</f>
        <v>981.98000000000047</v>
      </c>
      <c r="F3048" s="13">
        <f t="shared" si="130"/>
        <v>2716.6959999999999</v>
      </c>
      <c r="G3048" s="11" t="str">
        <f>_xlfn.XLOOKUP($A3048,PropertiesTbl[Property ID],PropertiesTbl[Property Name])</f>
        <v>Golden Getaway</v>
      </c>
    </row>
    <row r="3049" spans="1:7" x14ac:dyDescent="0.25">
      <c r="A3049" s="10" t="str">
        <f>Revenue!A3050</f>
        <v>P0254</v>
      </c>
      <c r="B3049" s="10" t="str">
        <f>Revenue!B3050</f>
        <v>Jan</v>
      </c>
      <c r="C3049" s="11" t="str">
        <f t="shared" si="129"/>
        <v>P0254|Jan</v>
      </c>
      <c r="D3049" s="12">
        <f>Revenue!J3050</f>
        <v>3216.1980000000003</v>
      </c>
      <c r="E3049" s="13">
        <f>_xlfn.XLOOKUP($C3049,ExpensesTbl[Key],ExpensesTbl[Total Operating Expenses])</f>
        <v>973.2600000000001</v>
      </c>
      <c r="F3049" s="13">
        <f t="shared" si="130"/>
        <v>2242.9380000000001</v>
      </c>
      <c r="G3049" s="11" t="str">
        <f>_xlfn.XLOOKUP($A3049,PropertiesTbl[Property ID],PropertiesTbl[Property Name])</f>
        <v>Golden Getaway</v>
      </c>
    </row>
    <row r="3050" spans="1:7" x14ac:dyDescent="0.25">
      <c r="A3050" s="10" t="str">
        <f>Revenue!A3051</f>
        <v>P0254</v>
      </c>
      <c r="B3050" s="10" t="str">
        <f>Revenue!B3051</f>
        <v>Feb</v>
      </c>
      <c r="C3050" s="11" t="str">
        <f t="shared" si="129"/>
        <v>P0254|Feb</v>
      </c>
      <c r="D3050" s="12">
        <f>Revenue!J3051</f>
        <v>2610.6936000000001</v>
      </c>
      <c r="E3050" s="13">
        <f>_xlfn.XLOOKUP($C3050,ExpensesTbl[Key],ExpensesTbl[Total Operating Expenses])</f>
        <v>872.23</v>
      </c>
      <c r="F3050" s="13">
        <f t="shared" si="130"/>
        <v>1738.4636</v>
      </c>
      <c r="G3050" s="11" t="str">
        <f>_xlfn.XLOOKUP($A3050,PropertiesTbl[Property ID],PropertiesTbl[Property Name])</f>
        <v>Golden Getaway</v>
      </c>
    </row>
    <row r="3051" spans="1:7" x14ac:dyDescent="0.25">
      <c r="A3051" s="10" t="str">
        <f>Revenue!A3052</f>
        <v>P0254</v>
      </c>
      <c r="B3051" s="10" t="str">
        <f>Revenue!B3052</f>
        <v>Mar</v>
      </c>
      <c r="C3051" s="11" t="str">
        <f t="shared" si="129"/>
        <v>P0254|Mar</v>
      </c>
      <c r="D3051" s="12">
        <f>Revenue!J3052</f>
        <v>2083.1771999999996</v>
      </c>
      <c r="E3051" s="13">
        <f>_xlfn.XLOOKUP($C3051,ExpensesTbl[Key],ExpensesTbl[Total Operating Expenses])</f>
        <v>791.00999999999965</v>
      </c>
      <c r="F3051" s="13">
        <f t="shared" si="130"/>
        <v>1292.1671999999999</v>
      </c>
      <c r="G3051" s="11" t="str">
        <f>_xlfn.XLOOKUP($A3051,PropertiesTbl[Property ID],PropertiesTbl[Property Name])</f>
        <v>Golden Getaway</v>
      </c>
    </row>
    <row r="3052" spans="1:7" x14ac:dyDescent="0.25">
      <c r="A3052" s="10" t="str">
        <f>Revenue!A3053</f>
        <v>P0255</v>
      </c>
      <c r="B3052" s="10" t="str">
        <f>Revenue!B3053</f>
        <v>Apr</v>
      </c>
      <c r="C3052" s="11" t="str">
        <f t="shared" si="129"/>
        <v>P0255|Apr</v>
      </c>
      <c r="D3052" s="12">
        <f>Revenue!J3053</f>
        <v>545.79599999999994</v>
      </c>
      <c r="E3052" s="13">
        <f>_xlfn.XLOOKUP($C3052,ExpensesTbl[Key],ExpensesTbl[Total Operating Expenses])</f>
        <v>424.05999999999966</v>
      </c>
      <c r="F3052" s="13">
        <f t="shared" si="130"/>
        <v>121.73600000000027</v>
      </c>
      <c r="G3052" s="11" t="str">
        <f>_xlfn.XLOOKUP($A3052,PropertiesTbl[Property ID],PropertiesTbl[Property Name])</f>
        <v>Highland Nest</v>
      </c>
    </row>
    <row r="3053" spans="1:7" x14ac:dyDescent="0.25">
      <c r="A3053" s="10" t="str">
        <f>Revenue!A3054</f>
        <v>P0255</v>
      </c>
      <c r="B3053" s="10" t="str">
        <f>Revenue!B3054</f>
        <v>May</v>
      </c>
      <c r="C3053" s="11" t="str">
        <f t="shared" si="129"/>
        <v>P0255|May</v>
      </c>
      <c r="D3053" s="12">
        <f>Revenue!J3054</f>
        <v>624.63760000000002</v>
      </c>
      <c r="E3053" s="13">
        <f>_xlfn.XLOOKUP($C3053,ExpensesTbl[Key],ExpensesTbl[Total Operating Expenses])</f>
        <v>515.64</v>
      </c>
      <c r="F3053" s="13">
        <f t="shared" si="130"/>
        <v>108.99760000000003</v>
      </c>
      <c r="G3053" s="11" t="str">
        <f>_xlfn.XLOOKUP($A3053,PropertiesTbl[Property ID],PropertiesTbl[Property Name])</f>
        <v>Highland Nest</v>
      </c>
    </row>
    <row r="3054" spans="1:7" x14ac:dyDescent="0.25">
      <c r="A3054" s="10" t="str">
        <f>Revenue!A3055</f>
        <v>P0255</v>
      </c>
      <c r="B3054" s="10" t="str">
        <f>Revenue!B3055</f>
        <v>Jun</v>
      </c>
      <c r="C3054" s="11" t="str">
        <f t="shared" si="129"/>
        <v>P0255|Jun</v>
      </c>
      <c r="D3054" s="12">
        <f>Revenue!J3055</f>
        <v>776.99549999999999</v>
      </c>
      <c r="E3054" s="13">
        <f>_xlfn.XLOOKUP($C3054,ExpensesTbl[Key],ExpensesTbl[Total Operating Expenses])</f>
        <v>554.61000000000013</v>
      </c>
      <c r="F3054" s="13">
        <f t="shared" si="130"/>
        <v>222.38549999999987</v>
      </c>
      <c r="G3054" s="11" t="str">
        <f>_xlfn.XLOOKUP($A3054,PropertiesTbl[Property ID],PropertiesTbl[Property Name])</f>
        <v>Highland Nest</v>
      </c>
    </row>
    <row r="3055" spans="1:7" x14ac:dyDescent="0.25">
      <c r="A3055" s="10" t="str">
        <f>Revenue!A3056</f>
        <v>P0255</v>
      </c>
      <c r="B3055" s="10" t="str">
        <f>Revenue!B3056</f>
        <v>Jul</v>
      </c>
      <c r="C3055" s="11" t="str">
        <f t="shared" si="129"/>
        <v>P0255|Jul</v>
      </c>
      <c r="D3055" s="12">
        <f>Revenue!J3056</f>
        <v>1171.6769999999999</v>
      </c>
      <c r="E3055" s="13">
        <f>_xlfn.XLOOKUP($C3055,ExpensesTbl[Key],ExpensesTbl[Total Operating Expenses])</f>
        <v>894.18999999999994</v>
      </c>
      <c r="F3055" s="13">
        <f t="shared" si="130"/>
        <v>277.48699999999997</v>
      </c>
      <c r="G3055" s="11" t="str">
        <f>_xlfn.XLOOKUP($A3055,PropertiesTbl[Property ID],PropertiesTbl[Property Name])</f>
        <v>Highland Nest</v>
      </c>
    </row>
    <row r="3056" spans="1:7" x14ac:dyDescent="0.25">
      <c r="A3056" s="10" t="str">
        <f>Revenue!A3057</f>
        <v>P0255</v>
      </c>
      <c r="B3056" s="10" t="str">
        <f>Revenue!B3057</f>
        <v>Aug</v>
      </c>
      <c r="C3056" s="11" t="str">
        <f t="shared" si="129"/>
        <v>P0255|Aug</v>
      </c>
      <c r="D3056" s="12">
        <f>Revenue!J3057</f>
        <v>921.39940000000001</v>
      </c>
      <c r="E3056" s="13">
        <f>_xlfn.XLOOKUP($C3056,ExpensesTbl[Key],ExpensesTbl[Total Operating Expenses])</f>
        <v>803.48</v>
      </c>
      <c r="F3056" s="13">
        <f t="shared" si="130"/>
        <v>117.9194</v>
      </c>
      <c r="G3056" s="11" t="str">
        <f>_xlfn.XLOOKUP($A3056,PropertiesTbl[Property ID],PropertiesTbl[Property Name])</f>
        <v>Highland Nest</v>
      </c>
    </row>
    <row r="3057" spans="1:7" x14ac:dyDescent="0.25">
      <c r="A3057" s="10" t="str">
        <f>Revenue!A3058</f>
        <v>P0255</v>
      </c>
      <c r="B3057" s="10" t="str">
        <f>Revenue!B3058</f>
        <v>Sep</v>
      </c>
      <c r="C3057" s="11" t="str">
        <f t="shared" si="129"/>
        <v>P0255|Sep</v>
      </c>
      <c r="D3057" s="12">
        <f>Revenue!J3058</f>
        <v>668.404</v>
      </c>
      <c r="E3057" s="13">
        <f>_xlfn.XLOOKUP($C3057,ExpensesTbl[Key],ExpensesTbl[Total Operating Expenses])</f>
        <v>460.58999999999958</v>
      </c>
      <c r="F3057" s="13">
        <f t="shared" si="130"/>
        <v>207.81400000000042</v>
      </c>
      <c r="G3057" s="11" t="str">
        <f>_xlfn.XLOOKUP($A3057,PropertiesTbl[Property ID],PropertiesTbl[Property Name])</f>
        <v>Highland Nest</v>
      </c>
    </row>
    <row r="3058" spans="1:7" x14ac:dyDescent="0.25">
      <c r="A3058" s="10" t="str">
        <f>Revenue!A3059</f>
        <v>P0255</v>
      </c>
      <c r="B3058" s="10" t="str">
        <f>Revenue!B3059</f>
        <v>Oct</v>
      </c>
      <c r="C3058" s="11" t="str">
        <f t="shared" si="129"/>
        <v>P0255|Oct</v>
      </c>
      <c r="D3058" s="12">
        <f>Revenue!J3059</f>
        <v>639.71140000000003</v>
      </c>
      <c r="E3058" s="13">
        <f>_xlfn.XLOOKUP($C3058,ExpensesTbl[Key],ExpensesTbl[Total Operating Expenses])</f>
        <v>453.88999999999976</v>
      </c>
      <c r="F3058" s="13">
        <f t="shared" si="130"/>
        <v>185.82140000000027</v>
      </c>
      <c r="G3058" s="11" t="str">
        <f>_xlfn.XLOOKUP($A3058,PropertiesTbl[Property ID],PropertiesTbl[Property Name])</f>
        <v>Highland Nest</v>
      </c>
    </row>
    <row r="3059" spans="1:7" x14ac:dyDescent="0.25">
      <c r="A3059" s="10" t="str">
        <f>Revenue!A3060</f>
        <v>P0255</v>
      </c>
      <c r="B3059" s="10" t="str">
        <f>Revenue!B3060</f>
        <v>Nov</v>
      </c>
      <c r="C3059" s="11" t="str">
        <f t="shared" si="129"/>
        <v>P0255|Nov</v>
      </c>
      <c r="D3059" s="12">
        <f>Revenue!J3060</f>
        <v>676.78480000000002</v>
      </c>
      <c r="E3059" s="13">
        <f>_xlfn.XLOOKUP($C3059,ExpensesTbl[Key],ExpensesTbl[Total Operating Expenses])</f>
        <v>453.80999999999955</v>
      </c>
      <c r="F3059" s="13">
        <f t="shared" si="130"/>
        <v>222.97480000000047</v>
      </c>
      <c r="G3059" s="11" t="str">
        <f>_xlfn.XLOOKUP($A3059,PropertiesTbl[Property ID],PropertiesTbl[Property Name])</f>
        <v>Highland Nest</v>
      </c>
    </row>
    <row r="3060" spans="1:7" x14ac:dyDescent="0.25">
      <c r="A3060" s="10" t="str">
        <f>Revenue!A3061</f>
        <v>P0255</v>
      </c>
      <c r="B3060" s="10" t="str">
        <f>Revenue!B3061</f>
        <v>Dec</v>
      </c>
      <c r="C3060" s="11" t="str">
        <f t="shared" si="129"/>
        <v>P0255|Dec</v>
      </c>
      <c r="D3060" s="12">
        <f>Revenue!J3061</f>
        <v>2469.7758999999996</v>
      </c>
      <c r="E3060" s="13">
        <f>_xlfn.XLOOKUP($C3060,ExpensesTbl[Key],ExpensesTbl[Total Operating Expenses])</f>
        <v>689.38999999999976</v>
      </c>
      <c r="F3060" s="13">
        <f t="shared" si="130"/>
        <v>1780.3858999999998</v>
      </c>
      <c r="G3060" s="11" t="str">
        <f>_xlfn.XLOOKUP($A3060,PropertiesTbl[Property ID],PropertiesTbl[Property Name])</f>
        <v>Highland Nest</v>
      </c>
    </row>
    <row r="3061" spans="1:7" x14ac:dyDescent="0.25">
      <c r="A3061" s="10" t="str">
        <f>Revenue!A3062</f>
        <v>P0255</v>
      </c>
      <c r="B3061" s="10" t="str">
        <f>Revenue!B3062</f>
        <v>Jan</v>
      </c>
      <c r="C3061" s="11" t="str">
        <f t="shared" si="129"/>
        <v>P0255|Jan</v>
      </c>
      <c r="D3061" s="12">
        <f>Revenue!J3062</f>
        <v>2022.1887999999999</v>
      </c>
      <c r="E3061" s="13">
        <f>_xlfn.XLOOKUP($C3061,ExpensesTbl[Key],ExpensesTbl[Total Operating Expenses])</f>
        <v>806.43999999999994</v>
      </c>
      <c r="F3061" s="13">
        <f t="shared" si="130"/>
        <v>1215.7487999999998</v>
      </c>
      <c r="G3061" s="11" t="str">
        <f>_xlfn.XLOOKUP($A3061,PropertiesTbl[Property ID],PropertiesTbl[Property Name])</f>
        <v>Highland Nest</v>
      </c>
    </row>
    <row r="3062" spans="1:7" x14ac:dyDescent="0.25">
      <c r="A3062" s="10" t="str">
        <f>Revenue!A3063</f>
        <v>P0255</v>
      </c>
      <c r="B3062" s="10" t="str">
        <f>Revenue!B3063</f>
        <v>Feb</v>
      </c>
      <c r="C3062" s="11" t="str">
        <f t="shared" si="129"/>
        <v>P0255|Feb</v>
      </c>
      <c r="D3062" s="12">
        <f>Revenue!J3063</f>
        <v>1651.3305</v>
      </c>
      <c r="E3062" s="13">
        <f>_xlfn.XLOOKUP($C3062,ExpensesTbl[Key],ExpensesTbl[Total Operating Expenses])</f>
        <v>628.22999999999956</v>
      </c>
      <c r="F3062" s="13">
        <f t="shared" si="130"/>
        <v>1023.1005000000005</v>
      </c>
      <c r="G3062" s="11" t="str">
        <f>_xlfn.XLOOKUP($A3062,PropertiesTbl[Property ID],PropertiesTbl[Property Name])</f>
        <v>Highland Nest</v>
      </c>
    </row>
    <row r="3063" spans="1:7" x14ac:dyDescent="0.25">
      <c r="A3063" s="10" t="str">
        <f>Revenue!A3064</f>
        <v>P0255</v>
      </c>
      <c r="B3063" s="10" t="str">
        <f>Revenue!B3064</f>
        <v>Mar</v>
      </c>
      <c r="C3063" s="11" t="str">
        <f t="shared" si="129"/>
        <v>P0255|Mar</v>
      </c>
      <c r="D3063" s="12">
        <f>Revenue!J3064</f>
        <v>1628.6034</v>
      </c>
      <c r="E3063" s="13">
        <f>_xlfn.XLOOKUP($C3063,ExpensesTbl[Key],ExpensesTbl[Total Operating Expenses])</f>
        <v>627.91999999999996</v>
      </c>
      <c r="F3063" s="13">
        <f t="shared" si="130"/>
        <v>1000.6834</v>
      </c>
      <c r="G3063" s="11" t="str">
        <f>_xlfn.XLOOKUP($A3063,PropertiesTbl[Property ID],PropertiesTbl[Property Name])</f>
        <v>Highland Nest</v>
      </c>
    </row>
    <row r="3064" spans="1:7" x14ac:dyDescent="0.25">
      <c r="A3064" s="10" t="str">
        <f>Revenue!A3065</f>
        <v>P0256</v>
      </c>
      <c r="B3064" s="10" t="str">
        <f>Revenue!B3065</f>
        <v>Apr</v>
      </c>
      <c r="C3064" s="11" t="str">
        <f t="shared" si="129"/>
        <v>P0256|Apr</v>
      </c>
      <c r="D3064" s="12">
        <f>Revenue!J3065</f>
        <v>1484.9956</v>
      </c>
      <c r="E3064" s="13">
        <f>_xlfn.XLOOKUP($C3064,ExpensesTbl[Key],ExpensesTbl[Total Operating Expenses])</f>
        <v>792.96000000000015</v>
      </c>
      <c r="F3064" s="13">
        <f t="shared" si="130"/>
        <v>692.03559999999982</v>
      </c>
      <c r="G3064" s="11" t="str">
        <f>_xlfn.XLOOKUP($A3064,PropertiesTbl[Property ID],PropertiesTbl[Property Name])</f>
        <v>Silver Getaway</v>
      </c>
    </row>
    <row r="3065" spans="1:7" x14ac:dyDescent="0.25">
      <c r="A3065" s="10" t="str">
        <f>Revenue!A3066</f>
        <v>P0256</v>
      </c>
      <c r="B3065" s="10" t="str">
        <f>Revenue!B3066</f>
        <v>May</v>
      </c>
      <c r="C3065" s="11" t="str">
        <f t="shared" si="129"/>
        <v>P0256|May</v>
      </c>
      <c r="D3065" s="12">
        <f>Revenue!J3066</f>
        <v>1608.0207000000003</v>
      </c>
      <c r="E3065" s="13">
        <f>_xlfn.XLOOKUP($C3065,ExpensesTbl[Key],ExpensesTbl[Total Operating Expenses])</f>
        <v>1216.6899999999996</v>
      </c>
      <c r="F3065" s="13">
        <f t="shared" si="130"/>
        <v>391.33070000000066</v>
      </c>
      <c r="G3065" s="11" t="str">
        <f>_xlfn.XLOOKUP($A3065,PropertiesTbl[Property ID],PropertiesTbl[Property Name])</f>
        <v>Silver Getaway</v>
      </c>
    </row>
    <row r="3066" spans="1:7" x14ac:dyDescent="0.25">
      <c r="A3066" s="10" t="str">
        <f>Revenue!A3067</f>
        <v>P0256</v>
      </c>
      <c r="B3066" s="10" t="str">
        <f>Revenue!B3067</f>
        <v>Jun</v>
      </c>
      <c r="C3066" s="11" t="str">
        <f t="shared" si="129"/>
        <v>P0256|Jun</v>
      </c>
      <c r="D3066" s="12">
        <f>Revenue!J3067</f>
        <v>1667.6369</v>
      </c>
      <c r="E3066" s="13">
        <f>_xlfn.XLOOKUP($C3066,ExpensesTbl[Key],ExpensesTbl[Total Operating Expenses])</f>
        <v>1343.23</v>
      </c>
      <c r="F3066" s="13">
        <f t="shared" si="130"/>
        <v>324.40689999999995</v>
      </c>
      <c r="G3066" s="11" t="str">
        <f>_xlfn.XLOOKUP($A3066,PropertiesTbl[Property ID],PropertiesTbl[Property Name])</f>
        <v>Silver Getaway</v>
      </c>
    </row>
    <row r="3067" spans="1:7" x14ac:dyDescent="0.25">
      <c r="A3067" s="10" t="str">
        <f>Revenue!A3068</f>
        <v>P0256</v>
      </c>
      <c r="B3067" s="10" t="str">
        <f>Revenue!B3068</f>
        <v>Jul</v>
      </c>
      <c r="C3067" s="11" t="str">
        <f t="shared" si="129"/>
        <v>P0256|Jul</v>
      </c>
      <c r="D3067" s="12">
        <f>Revenue!J3068</f>
        <v>2319.4089999999997</v>
      </c>
      <c r="E3067" s="13">
        <f>_xlfn.XLOOKUP($C3067,ExpensesTbl[Key],ExpensesTbl[Total Operating Expenses])</f>
        <v>2485.3599999999997</v>
      </c>
      <c r="F3067" s="13">
        <f t="shared" si="130"/>
        <v>-165.95100000000002</v>
      </c>
      <c r="G3067" s="11" t="str">
        <f>_xlfn.XLOOKUP($A3067,PropertiesTbl[Property ID],PropertiesTbl[Property Name])</f>
        <v>Silver Getaway</v>
      </c>
    </row>
    <row r="3068" spans="1:7" x14ac:dyDescent="0.25">
      <c r="A3068" s="10" t="str">
        <f>Revenue!A3069</f>
        <v>P0256</v>
      </c>
      <c r="B3068" s="10" t="str">
        <f>Revenue!B3069</f>
        <v>Aug</v>
      </c>
      <c r="C3068" s="11" t="str">
        <f t="shared" si="129"/>
        <v>P0256|Aug</v>
      </c>
      <c r="D3068" s="12">
        <f>Revenue!J3069</f>
        <v>2700.5430000000001</v>
      </c>
      <c r="E3068" s="13">
        <f>_xlfn.XLOOKUP($C3068,ExpensesTbl[Key],ExpensesTbl[Total Operating Expenses])</f>
        <v>2466.63</v>
      </c>
      <c r="F3068" s="13">
        <f t="shared" si="130"/>
        <v>233.91300000000001</v>
      </c>
      <c r="G3068" s="11" t="str">
        <f>_xlfn.XLOOKUP($A3068,PropertiesTbl[Property ID],PropertiesTbl[Property Name])</f>
        <v>Silver Getaway</v>
      </c>
    </row>
    <row r="3069" spans="1:7" x14ac:dyDescent="0.25">
      <c r="A3069" s="10" t="str">
        <f>Revenue!A3070</f>
        <v>P0256</v>
      </c>
      <c r="B3069" s="10" t="str">
        <f>Revenue!B3070</f>
        <v>Sep</v>
      </c>
      <c r="C3069" s="11" t="str">
        <f t="shared" si="129"/>
        <v>P0256|Sep</v>
      </c>
      <c r="D3069" s="12">
        <f>Revenue!J3070</f>
        <v>1423.0126</v>
      </c>
      <c r="E3069" s="13">
        <f>_xlfn.XLOOKUP($C3069,ExpensesTbl[Key],ExpensesTbl[Total Operating Expenses])</f>
        <v>1047.5299999999995</v>
      </c>
      <c r="F3069" s="13">
        <f t="shared" si="130"/>
        <v>375.4826000000005</v>
      </c>
      <c r="G3069" s="11" t="str">
        <f>_xlfn.XLOOKUP($A3069,PropertiesTbl[Property ID],PropertiesTbl[Property Name])</f>
        <v>Silver Getaway</v>
      </c>
    </row>
    <row r="3070" spans="1:7" x14ac:dyDescent="0.25">
      <c r="A3070" s="10" t="str">
        <f>Revenue!A3071</f>
        <v>P0256</v>
      </c>
      <c r="B3070" s="10" t="str">
        <f>Revenue!B3071</f>
        <v>Oct</v>
      </c>
      <c r="C3070" s="11" t="str">
        <f t="shared" si="129"/>
        <v>P0256|Oct</v>
      </c>
      <c r="D3070" s="12">
        <f>Revenue!J3071</f>
        <v>1520.2066</v>
      </c>
      <c r="E3070" s="13">
        <f>_xlfn.XLOOKUP($C3070,ExpensesTbl[Key],ExpensesTbl[Total Operating Expenses])</f>
        <v>948.43</v>
      </c>
      <c r="F3070" s="13">
        <f t="shared" si="130"/>
        <v>571.77660000000003</v>
      </c>
      <c r="G3070" s="11" t="str">
        <f>_xlfn.XLOOKUP($A3070,PropertiesTbl[Property ID],PropertiesTbl[Property Name])</f>
        <v>Silver Getaway</v>
      </c>
    </row>
    <row r="3071" spans="1:7" x14ac:dyDescent="0.25">
      <c r="A3071" s="10" t="str">
        <f>Revenue!A3072</f>
        <v>P0256</v>
      </c>
      <c r="B3071" s="10" t="str">
        <f>Revenue!B3072</f>
        <v>Nov</v>
      </c>
      <c r="C3071" s="11" t="str">
        <f t="shared" si="129"/>
        <v>P0256|Nov</v>
      </c>
      <c r="D3071" s="12">
        <f>Revenue!J3072</f>
        <v>1699.8215</v>
      </c>
      <c r="E3071" s="13">
        <f>_xlfn.XLOOKUP($C3071,ExpensesTbl[Key],ExpensesTbl[Total Operating Expenses])</f>
        <v>867.84999999999991</v>
      </c>
      <c r="F3071" s="13">
        <f t="shared" si="130"/>
        <v>831.97150000000011</v>
      </c>
      <c r="G3071" s="11" t="str">
        <f>_xlfn.XLOOKUP($A3071,PropertiesTbl[Property ID],PropertiesTbl[Property Name])</f>
        <v>Silver Getaway</v>
      </c>
    </row>
    <row r="3072" spans="1:7" x14ac:dyDescent="0.25">
      <c r="A3072" s="10" t="str">
        <f>Revenue!A3073</f>
        <v>P0256</v>
      </c>
      <c r="B3072" s="10" t="str">
        <f>Revenue!B3073</f>
        <v>Dec</v>
      </c>
      <c r="C3072" s="11" t="str">
        <f t="shared" si="129"/>
        <v>P0256|Dec</v>
      </c>
      <c r="D3072" s="12">
        <f>Revenue!J3073</f>
        <v>5777.0385999999999</v>
      </c>
      <c r="E3072" s="13">
        <f>_xlfn.XLOOKUP($C3072,ExpensesTbl[Key],ExpensesTbl[Total Operating Expenses])</f>
        <v>1435.840000000004</v>
      </c>
      <c r="F3072" s="13">
        <f t="shared" si="130"/>
        <v>4341.1985999999961</v>
      </c>
      <c r="G3072" s="11" t="str">
        <f>_xlfn.XLOOKUP($A3072,PropertiesTbl[Property ID],PropertiesTbl[Property Name])</f>
        <v>Silver Getaway</v>
      </c>
    </row>
    <row r="3073" spans="1:7" x14ac:dyDescent="0.25">
      <c r="A3073" s="10" t="str">
        <f>Revenue!A3074</f>
        <v>P0256</v>
      </c>
      <c r="B3073" s="10" t="str">
        <f>Revenue!B3074</f>
        <v>Jan</v>
      </c>
      <c r="C3073" s="11" t="str">
        <f t="shared" si="129"/>
        <v>P0256|Jan</v>
      </c>
      <c r="D3073" s="12">
        <f>Revenue!J3074</f>
        <v>5617.9763999999996</v>
      </c>
      <c r="E3073" s="13">
        <f>_xlfn.XLOOKUP($C3073,ExpensesTbl[Key],ExpensesTbl[Total Operating Expenses])</f>
        <v>1313.5100000000007</v>
      </c>
      <c r="F3073" s="13">
        <f t="shared" si="130"/>
        <v>4304.4663999999993</v>
      </c>
      <c r="G3073" s="11" t="str">
        <f>_xlfn.XLOOKUP($A3073,PropertiesTbl[Property ID],PropertiesTbl[Property Name])</f>
        <v>Silver Getaway</v>
      </c>
    </row>
    <row r="3074" spans="1:7" x14ac:dyDescent="0.25">
      <c r="A3074" s="10" t="str">
        <f>Revenue!A3075</f>
        <v>P0256</v>
      </c>
      <c r="B3074" s="10" t="str">
        <f>Revenue!B3075</f>
        <v>Feb</v>
      </c>
      <c r="C3074" s="11" t="str">
        <f t="shared" si="129"/>
        <v>P0256|Feb</v>
      </c>
      <c r="D3074" s="12">
        <f>Revenue!J3075</f>
        <v>3791.8139999999999</v>
      </c>
      <c r="E3074" s="13">
        <f>_xlfn.XLOOKUP($C3074,ExpensesTbl[Key],ExpensesTbl[Total Operating Expenses])</f>
        <v>1422.43</v>
      </c>
      <c r="F3074" s="13">
        <f t="shared" si="130"/>
        <v>2369.384</v>
      </c>
      <c r="G3074" s="11" t="str">
        <f>_xlfn.XLOOKUP($A3074,PropertiesTbl[Property ID],PropertiesTbl[Property Name])</f>
        <v>Silver Getaway</v>
      </c>
    </row>
    <row r="3075" spans="1:7" x14ac:dyDescent="0.25">
      <c r="A3075" s="10" t="str">
        <f>Revenue!A3076</f>
        <v>P0256</v>
      </c>
      <c r="B3075" s="10" t="str">
        <f>Revenue!B3076</f>
        <v>Mar</v>
      </c>
      <c r="C3075" s="11" t="str">
        <f t="shared" si="129"/>
        <v>P0256|Mar</v>
      </c>
      <c r="D3075" s="12">
        <f>Revenue!J3076</f>
        <v>3463.6241999999997</v>
      </c>
      <c r="E3075" s="13">
        <f>_xlfn.XLOOKUP($C3075,ExpensesTbl[Key],ExpensesTbl[Total Operating Expenses])</f>
        <v>1162.4000000000008</v>
      </c>
      <c r="F3075" s="13">
        <f t="shared" si="130"/>
        <v>2301.2241999999987</v>
      </c>
      <c r="G3075" s="11" t="str">
        <f>_xlfn.XLOOKUP($A3075,PropertiesTbl[Property ID],PropertiesTbl[Property Name])</f>
        <v>Silver Getaway</v>
      </c>
    </row>
    <row r="3076" spans="1:7" x14ac:dyDescent="0.25">
      <c r="A3076" s="10" t="str">
        <f>Revenue!A3077</f>
        <v>P0257</v>
      </c>
      <c r="B3076" s="10" t="str">
        <f>Revenue!B3077</f>
        <v>Apr</v>
      </c>
      <c r="C3076" s="11" t="str">
        <f t="shared" si="129"/>
        <v>P0257|Apr</v>
      </c>
      <c r="D3076" s="12">
        <f>Revenue!J3077</f>
        <v>1056.212</v>
      </c>
      <c r="E3076" s="13">
        <f>_xlfn.XLOOKUP($C3076,ExpensesTbl[Key],ExpensesTbl[Total Operating Expenses])</f>
        <v>617.68000000000029</v>
      </c>
      <c r="F3076" s="13">
        <f t="shared" si="130"/>
        <v>438.5319999999997</v>
      </c>
      <c r="G3076" s="11" t="str">
        <f>_xlfn.XLOOKUP($A3076,PropertiesTbl[Property ID],PropertiesTbl[Property Name])</f>
        <v>Cedar Manor</v>
      </c>
    </row>
    <row r="3077" spans="1:7" x14ac:dyDescent="0.25">
      <c r="A3077" s="10" t="str">
        <f>Revenue!A3078</f>
        <v>P0257</v>
      </c>
      <c r="B3077" s="10" t="str">
        <f>Revenue!B3078</f>
        <v>May</v>
      </c>
      <c r="C3077" s="11" t="str">
        <f t="shared" ref="C3077:C3140" si="131">A3077&amp;"|"&amp;B3077</f>
        <v>P0257|May</v>
      </c>
      <c r="D3077" s="12">
        <f>Revenue!J3078</f>
        <v>1313.3784000000001</v>
      </c>
      <c r="E3077" s="13">
        <f>_xlfn.XLOOKUP($C3077,ExpensesTbl[Key],ExpensesTbl[Total Operating Expenses])</f>
        <v>973.87000000000046</v>
      </c>
      <c r="F3077" s="13">
        <f t="shared" ref="F3077:F3140" si="132">D3077-E3077</f>
        <v>339.5083999999996</v>
      </c>
      <c r="G3077" s="11" t="str">
        <f>_xlfn.XLOOKUP($A3077,PropertiesTbl[Property ID],PropertiesTbl[Property Name])</f>
        <v>Cedar Manor</v>
      </c>
    </row>
    <row r="3078" spans="1:7" x14ac:dyDescent="0.25">
      <c r="A3078" s="10" t="str">
        <f>Revenue!A3079</f>
        <v>P0257</v>
      </c>
      <c r="B3078" s="10" t="str">
        <f>Revenue!B3079</f>
        <v>Jun</v>
      </c>
      <c r="C3078" s="11" t="str">
        <f t="shared" si="131"/>
        <v>P0257|Jun</v>
      </c>
      <c r="D3078" s="12">
        <f>Revenue!J3079</f>
        <v>1417.8376999999998</v>
      </c>
      <c r="E3078" s="13">
        <f>_xlfn.XLOOKUP($C3078,ExpensesTbl[Key],ExpensesTbl[Total Operating Expenses])</f>
        <v>1061.7800000000007</v>
      </c>
      <c r="F3078" s="13">
        <f t="shared" si="132"/>
        <v>356.05769999999916</v>
      </c>
      <c r="G3078" s="11" t="str">
        <f>_xlfn.XLOOKUP($A3078,PropertiesTbl[Property ID],PropertiesTbl[Property Name])</f>
        <v>Cedar Manor</v>
      </c>
    </row>
    <row r="3079" spans="1:7" x14ac:dyDescent="0.25">
      <c r="A3079" s="10" t="str">
        <f>Revenue!A3080</f>
        <v>P0257</v>
      </c>
      <c r="B3079" s="10" t="str">
        <f>Revenue!B3080</f>
        <v>Jul</v>
      </c>
      <c r="C3079" s="11" t="str">
        <f t="shared" si="131"/>
        <v>P0257|Jul</v>
      </c>
      <c r="D3079" s="12">
        <f>Revenue!J3080</f>
        <v>2518.7190000000001</v>
      </c>
      <c r="E3079" s="13">
        <f>_xlfn.XLOOKUP($C3079,ExpensesTbl[Key],ExpensesTbl[Total Operating Expenses])</f>
        <v>2041.7300000000005</v>
      </c>
      <c r="F3079" s="13">
        <f t="shared" si="132"/>
        <v>476.98899999999958</v>
      </c>
      <c r="G3079" s="11" t="str">
        <f>_xlfn.XLOOKUP($A3079,PropertiesTbl[Property ID],PropertiesTbl[Property Name])</f>
        <v>Cedar Manor</v>
      </c>
    </row>
    <row r="3080" spans="1:7" x14ac:dyDescent="0.25">
      <c r="A3080" s="10" t="str">
        <f>Revenue!A3081</f>
        <v>P0257</v>
      </c>
      <c r="B3080" s="10" t="str">
        <f>Revenue!B3081</f>
        <v>Aug</v>
      </c>
      <c r="C3080" s="11" t="str">
        <f t="shared" si="131"/>
        <v>P0257|Aug</v>
      </c>
      <c r="D3080" s="12">
        <f>Revenue!J3081</f>
        <v>2315.4069999999997</v>
      </c>
      <c r="E3080" s="13">
        <f>_xlfn.XLOOKUP($C3080,ExpensesTbl[Key],ExpensesTbl[Total Operating Expenses])</f>
        <v>1913.4599999999996</v>
      </c>
      <c r="F3080" s="13">
        <f t="shared" si="132"/>
        <v>401.94700000000012</v>
      </c>
      <c r="G3080" s="11" t="str">
        <f>_xlfn.XLOOKUP($A3080,PropertiesTbl[Property ID],PropertiesTbl[Property Name])</f>
        <v>Cedar Manor</v>
      </c>
    </row>
    <row r="3081" spans="1:7" x14ac:dyDescent="0.25">
      <c r="A3081" s="10" t="str">
        <f>Revenue!A3082</f>
        <v>P0257</v>
      </c>
      <c r="B3081" s="10" t="str">
        <f>Revenue!B3082</f>
        <v>Sep</v>
      </c>
      <c r="C3081" s="11" t="str">
        <f t="shared" si="131"/>
        <v>P0257|Sep</v>
      </c>
      <c r="D3081" s="12">
        <f>Revenue!J3082</f>
        <v>1442.8152</v>
      </c>
      <c r="E3081" s="13">
        <f>_xlfn.XLOOKUP($C3081,ExpensesTbl[Key],ExpensesTbl[Total Operating Expenses])</f>
        <v>864.29000000000042</v>
      </c>
      <c r="F3081" s="13">
        <f t="shared" si="132"/>
        <v>578.52519999999959</v>
      </c>
      <c r="G3081" s="11" t="str">
        <f>_xlfn.XLOOKUP($A3081,PropertiesTbl[Property ID],PropertiesTbl[Property Name])</f>
        <v>Cedar Manor</v>
      </c>
    </row>
    <row r="3082" spans="1:7" x14ac:dyDescent="0.25">
      <c r="A3082" s="10" t="str">
        <f>Revenue!A3083</f>
        <v>P0257</v>
      </c>
      <c r="B3082" s="10" t="str">
        <f>Revenue!B3083</f>
        <v>Oct</v>
      </c>
      <c r="C3082" s="11" t="str">
        <f t="shared" si="131"/>
        <v>P0257|Oct</v>
      </c>
      <c r="D3082" s="12">
        <f>Revenue!J3083</f>
        <v>1085.5060000000001</v>
      </c>
      <c r="E3082" s="13">
        <f>_xlfn.XLOOKUP($C3082,ExpensesTbl[Key],ExpensesTbl[Total Operating Expenses])</f>
        <v>741.93000000000006</v>
      </c>
      <c r="F3082" s="13">
        <f t="shared" si="132"/>
        <v>343.57600000000002</v>
      </c>
      <c r="G3082" s="11" t="str">
        <f>_xlfn.XLOOKUP($A3082,PropertiesTbl[Property ID],PropertiesTbl[Property Name])</f>
        <v>Cedar Manor</v>
      </c>
    </row>
    <row r="3083" spans="1:7" x14ac:dyDescent="0.25">
      <c r="A3083" s="10" t="str">
        <f>Revenue!A3084</f>
        <v>P0257</v>
      </c>
      <c r="B3083" s="10" t="str">
        <f>Revenue!B3084</f>
        <v>Nov</v>
      </c>
      <c r="C3083" s="11" t="str">
        <f t="shared" si="131"/>
        <v>P0257|Nov</v>
      </c>
      <c r="D3083" s="12">
        <f>Revenue!J3084</f>
        <v>1297.6643999999999</v>
      </c>
      <c r="E3083" s="13">
        <f>_xlfn.XLOOKUP($C3083,ExpensesTbl[Key],ExpensesTbl[Total Operating Expenses])</f>
        <v>711.58999999999946</v>
      </c>
      <c r="F3083" s="13">
        <f t="shared" si="132"/>
        <v>586.07440000000042</v>
      </c>
      <c r="G3083" s="11" t="str">
        <f>_xlfn.XLOOKUP($A3083,PropertiesTbl[Property ID],PropertiesTbl[Property Name])</f>
        <v>Cedar Manor</v>
      </c>
    </row>
    <row r="3084" spans="1:7" x14ac:dyDescent="0.25">
      <c r="A3084" s="10" t="str">
        <f>Revenue!A3085</f>
        <v>P0257</v>
      </c>
      <c r="B3084" s="10" t="str">
        <f>Revenue!B3085</f>
        <v>Dec</v>
      </c>
      <c r="C3084" s="11" t="str">
        <f t="shared" si="131"/>
        <v>P0257|Dec</v>
      </c>
      <c r="D3084" s="12">
        <f>Revenue!J3085</f>
        <v>5251.3036000000002</v>
      </c>
      <c r="E3084" s="13">
        <f>_xlfn.XLOOKUP($C3084,ExpensesTbl[Key],ExpensesTbl[Total Operating Expenses])</f>
        <v>1187.8300000000002</v>
      </c>
      <c r="F3084" s="13">
        <f t="shared" si="132"/>
        <v>4063.4736000000003</v>
      </c>
      <c r="G3084" s="11" t="str">
        <f>_xlfn.XLOOKUP($A3084,PropertiesTbl[Property ID],PropertiesTbl[Property Name])</f>
        <v>Cedar Manor</v>
      </c>
    </row>
    <row r="3085" spans="1:7" x14ac:dyDescent="0.25">
      <c r="A3085" s="10" t="str">
        <f>Revenue!A3086</f>
        <v>P0257</v>
      </c>
      <c r="B3085" s="10" t="str">
        <f>Revenue!B3086</f>
        <v>Jan</v>
      </c>
      <c r="C3085" s="11" t="str">
        <f t="shared" si="131"/>
        <v>P0257|Jan</v>
      </c>
      <c r="D3085" s="12">
        <f>Revenue!J3086</f>
        <v>4265.4157999999998</v>
      </c>
      <c r="E3085" s="13">
        <f>_xlfn.XLOOKUP($C3085,ExpensesTbl[Key],ExpensesTbl[Total Operating Expenses])</f>
        <v>1082.54</v>
      </c>
      <c r="F3085" s="13">
        <f t="shared" si="132"/>
        <v>3182.8757999999998</v>
      </c>
      <c r="G3085" s="11" t="str">
        <f>_xlfn.XLOOKUP($A3085,PropertiesTbl[Property ID],PropertiesTbl[Property Name])</f>
        <v>Cedar Manor</v>
      </c>
    </row>
    <row r="3086" spans="1:7" x14ac:dyDescent="0.25">
      <c r="A3086" s="10" t="str">
        <f>Revenue!A3087</f>
        <v>P0257</v>
      </c>
      <c r="B3086" s="10" t="str">
        <f>Revenue!B3087</f>
        <v>Feb</v>
      </c>
      <c r="C3086" s="11" t="str">
        <f t="shared" si="131"/>
        <v>P0257|Feb</v>
      </c>
      <c r="D3086" s="12">
        <f>Revenue!J3087</f>
        <v>3819.5658000000003</v>
      </c>
      <c r="E3086" s="13">
        <f>_xlfn.XLOOKUP($C3086,ExpensesTbl[Key],ExpensesTbl[Total Operating Expenses])</f>
        <v>956.78000000000065</v>
      </c>
      <c r="F3086" s="13">
        <f t="shared" si="132"/>
        <v>2862.7857999999997</v>
      </c>
      <c r="G3086" s="11" t="str">
        <f>_xlfn.XLOOKUP($A3086,PropertiesTbl[Property ID],PropertiesTbl[Property Name])</f>
        <v>Cedar Manor</v>
      </c>
    </row>
    <row r="3087" spans="1:7" x14ac:dyDescent="0.25">
      <c r="A3087" s="10" t="str">
        <f>Revenue!A3088</f>
        <v>P0257</v>
      </c>
      <c r="B3087" s="10" t="str">
        <f>Revenue!B3088</f>
        <v>Mar</v>
      </c>
      <c r="C3087" s="11" t="str">
        <f t="shared" si="131"/>
        <v>P0257|Mar</v>
      </c>
      <c r="D3087" s="12">
        <f>Revenue!J3088</f>
        <v>3156.3380000000002</v>
      </c>
      <c r="E3087" s="13">
        <f>_xlfn.XLOOKUP($C3087,ExpensesTbl[Key],ExpensesTbl[Total Operating Expenses])</f>
        <v>976.76000000000022</v>
      </c>
      <c r="F3087" s="13">
        <f t="shared" si="132"/>
        <v>2179.578</v>
      </c>
      <c r="G3087" s="11" t="str">
        <f>_xlfn.XLOOKUP($A3087,PropertiesTbl[Property ID],PropertiesTbl[Property Name])</f>
        <v>Cedar Manor</v>
      </c>
    </row>
    <row r="3088" spans="1:7" x14ac:dyDescent="0.25">
      <c r="A3088" s="10" t="str">
        <f>Revenue!A3089</f>
        <v>P0258</v>
      </c>
      <c r="B3088" s="10" t="str">
        <f>Revenue!B3089</f>
        <v>Apr</v>
      </c>
      <c r="C3088" s="11" t="str">
        <f t="shared" si="131"/>
        <v>P0258|Apr</v>
      </c>
      <c r="D3088" s="12">
        <f>Revenue!J3089</f>
        <v>1851.9797999999998</v>
      </c>
      <c r="E3088" s="13">
        <f>_xlfn.XLOOKUP($C3088,ExpensesTbl[Key],ExpensesTbl[Total Operating Expenses])</f>
        <v>916.27999999999952</v>
      </c>
      <c r="F3088" s="13">
        <f t="shared" si="132"/>
        <v>935.69980000000032</v>
      </c>
      <c r="G3088" s="11" t="str">
        <f>_xlfn.XLOOKUP($A3088,PropertiesTbl[Property ID],PropertiesTbl[Property Name])</f>
        <v>Summit Haven</v>
      </c>
    </row>
    <row r="3089" spans="1:7" x14ac:dyDescent="0.25">
      <c r="A3089" s="10" t="str">
        <f>Revenue!A3090</f>
        <v>P0258</v>
      </c>
      <c r="B3089" s="10" t="str">
        <f>Revenue!B3090</f>
        <v>May</v>
      </c>
      <c r="C3089" s="11" t="str">
        <f t="shared" si="131"/>
        <v>P0258|May</v>
      </c>
      <c r="D3089" s="12">
        <f>Revenue!J3090</f>
        <v>2106.0131000000001</v>
      </c>
      <c r="E3089" s="13">
        <f>_xlfn.XLOOKUP($C3089,ExpensesTbl[Key],ExpensesTbl[Total Operating Expenses])</f>
        <v>1457.0399999999995</v>
      </c>
      <c r="F3089" s="13">
        <f t="shared" si="132"/>
        <v>648.97310000000061</v>
      </c>
      <c r="G3089" s="11" t="str">
        <f>_xlfn.XLOOKUP($A3089,PropertiesTbl[Property ID],PropertiesTbl[Property Name])</f>
        <v>Summit Haven</v>
      </c>
    </row>
    <row r="3090" spans="1:7" x14ac:dyDescent="0.25">
      <c r="A3090" s="10" t="str">
        <f>Revenue!A3091</f>
        <v>P0258</v>
      </c>
      <c r="B3090" s="10" t="str">
        <f>Revenue!B3091</f>
        <v>Jun</v>
      </c>
      <c r="C3090" s="11" t="str">
        <f t="shared" si="131"/>
        <v>P0258|Jun</v>
      </c>
      <c r="D3090" s="12">
        <f>Revenue!J3091</f>
        <v>2692.9504000000002</v>
      </c>
      <c r="E3090" s="13">
        <f>_xlfn.XLOOKUP($C3090,ExpensesTbl[Key],ExpensesTbl[Total Operating Expenses])</f>
        <v>1654.4200000000005</v>
      </c>
      <c r="F3090" s="13">
        <f t="shared" si="132"/>
        <v>1038.5303999999996</v>
      </c>
      <c r="G3090" s="11" t="str">
        <f>_xlfn.XLOOKUP($A3090,PropertiesTbl[Property ID],PropertiesTbl[Property Name])</f>
        <v>Summit Haven</v>
      </c>
    </row>
    <row r="3091" spans="1:7" x14ac:dyDescent="0.25">
      <c r="A3091" s="10" t="str">
        <f>Revenue!A3092</f>
        <v>P0258</v>
      </c>
      <c r="B3091" s="10" t="str">
        <f>Revenue!B3092</f>
        <v>Jul</v>
      </c>
      <c r="C3091" s="11" t="str">
        <f t="shared" si="131"/>
        <v>P0258|Jul</v>
      </c>
      <c r="D3091" s="12">
        <f>Revenue!J3092</f>
        <v>3736.8049999999998</v>
      </c>
      <c r="E3091" s="13">
        <f>_xlfn.XLOOKUP($C3091,ExpensesTbl[Key],ExpensesTbl[Total Operating Expenses])</f>
        <v>3213.3899999999994</v>
      </c>
      <c r="F3091" s="13">
        <f t="shared" si="132"/>
        <v>523.41500000000042</v>
      </c>
      <c r="G3091" s="11" t="str">
        <f>_xlfn.XLOOKUP($A3091,PropertiesTbl[Property ID],PropertiesTbl[Property Name])</f>
        <v>Summit Haven</v>
      </c>
    </row>
    <row r="3092" spans="1:7" x14ac:dyDescent="0.25">
      <c r="A3092" s="10" t="str">
        <f>Revenue!A3093</f>
        <v>P0258</v>
      </c>
      <c r="B3092" s="10" t="str">
        <f>Revenue!B3093</f>
        <v>Aug</v>
      </c>
      <c r="C3092" s="11" t="str">
        <f t="shared" si="131"/>
        <v>P0258|Aug</v>
      </c>
      <c r="D3092" s="12">
        <f>Revenue!J3093</f>
        <v>3435.4259999999999</v>
      </c>
      <c r="E3092" s="13">
        <f>_xlfn.XLOOKUP($C3092,ExpensesTbl[Key],ExpensesTbl[Total Operating Expenses])</f>
        <v>3033.3999999999996</v>
      </c>
      <c r="F3092" s="13">
        <f t="shared" si="132"/>
        <v>402.02600000000029</v>
      </c>
      <c r="G3092" s="11" t="str">
        <f>_xlfn.XLOOKUP($A3092,PropertiesTbl[Property ID],PropertiesTbl[Property Name])</f>
        <v>Summit Haven</v>
      </c>
    </row>
    <row r="3093" spans="1:7" x14ac:dyDescent="0.25">
      <c r="A3093" s="10" t="str">
        <f>Revenue!A3094</f>
        <v>P0258</v>
      </c>
      <c r="B3093" s="10" t="str">
        <f>Revenue!B3094</f>
        <v>Sep</v>
      </c>
      <c r="C3093" s="11" t="str">
        <f t="shared" si="131"/>
        <v>P0258|Sep</v>
      </c>
      <c r="D3093" s="12">
        <f>Revenue!J3094</f>
        <v>2124.2782000000002</v>
      </c>
      <c r="E3093" s="13">
        <f>_xlfn.XLOOKUP($C3093,ExpensesTbl[Key],ExpensesTbl[Total Operating Expenses])</f>
        <v>1249.6199999999999</v>
      </c>
      <c r="F3093" s="13">
        <f t="shared" si="132"/>
        <v>874.65820000000031</v>
      </c>
      <c r="G3093" s="11" t="str">
        <f>_xlfn.XLOOKUP($A3093,PropertiesTbl[Property ID],PropertiesTbl[Property Name])</f>
        <v>Summit Haven</v>
      </c>
    </row>
    <row r="3094" spans="1:7" x14ac:dyDescent="0.25">
      <c r="A3094" s="10" t="str">
        <f>Revenue!A3095</f>
        <v>P0258</v>
      </c>
      <c r="B3094" s="10" t="str">
        <f>Revenue!B3095</f>
        <v>Oct</v>
      </c>
      <c r="C3094" s="11" t="str">
        <f t="shared" si="131"/>
        <v>P0258|Oct</v>
      </c>
      <c r="D3094" s="12">
        <f>Revenue!J3095</f>
        <v>2291.3122000000003</v>
      </c>
      <c r="E3094" s="13">
        <f>_xlfn.XLOOKUP($C3094,ExpensesTbl[Key],ExpensesTbl[Total Operating Expenses])</f>
        <v>1140.0099999999998</v>
      </c>
      <c r="F3094" s="13">
        <f t="shared" si="132"/>
        <v>1151.3022000000005</v>
      </c>
      <c r="G3094" s="11" t="str">
        <f>_xlfn.XLOOKUP($A3094,PropertiesTbl[Property ID],PropertiesTbl[Property Name])</f>
        <v>Summit Haven</v>
      </c>
    </row>
    <row r="3095" spans="1:7" x14ac:dyDescent="0.25">
      <c r="A3095" s="10" t="str">
        <f>Revenue!A3096</f>
        <v>P0258</v>
      </c>
      <c r="B3095" s="10" t="str">
        <f>Revenue!B3096</f>
        <v>Nov</v>
      </c>
      <c r="C3095" s="11" t="str">
        <f t="shared" si="131"/>
        <v>P0258|Nov</v>
      </c>
      <c r="D3095" s="12">
        <f>Revenue!J3096</f>
        <v>1967.4486000000002</v>
      </c>
      <c r="E3095" s="13">
        <f>_xlfn.XLOOKUP($C3095,ExpensesTbl[Key],ExpensesTbl[Total Operating Expenses])</f>
        <v>1029.0200000000002</v>
      </c>
      <c r="F3095" s="13">
        <f t="shared" si="132"/>
        <v>938.42859999999996</v>
      </c>
      <c r="G3095" s="11" t="str">
        <f>_xlfn.XLOOKUP($A3095,PropertiesTbl[Property ID],PropertiesTbl[Property Name])</f>
        <v>Summit Haven</v>
      </c>
    </row>
    <row r="3096" spans="1:7" x14ac:dyDescent="0.25">
      <c r="A3096" s="10" t="str">
        <f>Revenue!A3097</f>
        <v>P0258</v>
      </c>
      <c r="B3096" s="10" t="str">
        <f>Revenue!B3097</f>
        <v>Dec</v>
      </c>
      <c r="C3096" s="11" t="str">
        <f t="shared" si="131"/>
        <v>P0258|Dec</v>
      </c>
      <c r="D3096" s="12">
        <f>Revenue!J3097</f>
        <v>8315.8125</v>
      </c>
      <c r="E3096" s="13">
        <f>_xlfn.XLOOKUP($C3096,ExpensesTbl[Key],ExpensesTbl[Total Operating Expenses])</f>
        <v>1710.2200000000025</v>
      </c>
      <c r="F3096" s="13">
        <f t="shared" si="132"/>
        <v>6605.592499999997</v>
      </c>
      <c r="G3096" s="11" t="str">
        <f>_xlfn.XLOOKUP($A3096,PropertiesTbl[Property ID],PropertiesTbl[Property Name])</f>
        <v>Summit Haven</v>
      </c>
    </row>
    <row r="3097" spans="1:7" x14ac:dyDescent="0.25">
      <c r="A3097" s="10" t="str">
        <f>Revenue!A3098</f>
        <v>P0258</v>
      </c>
      <c r="B3097" s="10" t="str">
        <f>Revenue!B3098</f>
        <v>Jan</v>
      </c>
      <c r="C3097" s="11" t="str">
        <f t="shared" si="131"/>
        <v>P0258|Jan</v>
      </c>
      <c r="D3097" s="12">
        <f>Revenue!J3098</f>
        <v>6488.0330000000004</v>
      </c>
      <c r="E3097" s="13">
        <f>_xlfn.XLOOKUP($C3097,ExpensesTbl[Key],ExpensesTbl[Total Operating Expenses])</f>
        <v>1578.2299999999991</v>
      </c>
      <c r="F3097" s="13">
        <f t="shared" si="132"/>
        <v>4909.8030000000017</v>
      </c>
      <c r="G3097" s="11" t="str">
        <f>_xlfn.XLOOKUP($A3097,PropertiesTbl[Property ID],PropertiesTbl[Property Name])</f>
        <v>Summit Haven</v>
      </c>
    </row>
    <row r="3098" spans="1:7" x14ac:dyDescent="0.25">
      <c r="A3098" s="10" t="str">
        <f>Revenue!A3099</f>
        <v>P0258</v>
      </c>
      <c r="B3098" s="10" t="str">
        <f>Revenue!B3099</f>
        <v>Feb</v>
      </c>
      <c r="C3098" s="11" t="str">
        <f t="shared" si="131"/>
        <v>P0258|Feb</v>
      </c>
      <c r="D3098" s="12">
        <f>Revenue!J3099</f>
        <v>5083.2802000000001</v>
      </c>
      <c r="E3098" s="13">
        <f>_xlfn.XLOOKUP($C3098,ExpensesTbl[Key],ExpensesTbl[Total Operating Expenses])</f>
        <v>1401.15</v>
      </c>
      <c r="F3098" s="13">
        <f t="shared" si="132"/>
        <v>3682.1302000000001</v>
      </c>
      <c r="G3098" s="11" t="str">
        <f>_xlfn.XLOOKUP($A3098,PropertiesTbl[Property ID],PropertiesTbl[Property Name])</f>
        <v>Summit Haven</v>
      </c>
    </row>
    <row r="3099" spans="1:7" x14ac:dyDescent="0.25">
      <c r="A3099" s="10" t="str">
        <f>Revenue!A3100</f>
        <v>P0258</v>
      </c>
      <c r="B3099" s="10" t="str">
        <f>Revenue!B3100</f>
        <v>Mar</v>
      </c>
      <c r="C3099" s="11" t="str">
        <f t="shared" si="131"/>
        <v>P0258|Mar</v>
      </c>
      <c r="D3099" s="12">
        <f>Revenue!J3100</f>
        <v>4830.9346999999998</v>
      </c>
      <c r="E3099" s="13">
        <f>_xlfn.XLOOKUP($C3099,ExpensesTbl[Key],ExpensesTbl[Total Operating Expenses])</f>
        <v>1406.7600000000002</v>
      </c>
      <c r="F3099" s="13">
        <f t="shared" si="132"/>
        <v>3424.1746999999996</v>
      </c>
      <c r="G3099" s="11" t="str">
        <f>_xlfn.XLOOKUP($A3099,PropertiesTbl[Property ID],PropertiesTbl[Property Name])</f>
        <v>Summit Haven</v>
      </c>
    </row>
    <row r="3100" spans="1:7" x14ac:dyDescent="0.25">
      <c r="A3100" s="10" t="str">
        <f>Revenue!A3101</f>
        <v>P0259</v>
      </c>
      <c r="B3100" s="10" t="str">
        <f>Revenue!B3101</f>
        <v>Apr</v>
      </c>
      <c r="C3100" s="11" t="str">
        <f t="shared" si="131"/>
        <v>P0259|Apr</v>
      </c>
      <c r="D3100" s="12">
        <f>Revenue!J3101</f>
        <v>1026.8210000000001</v>
      </c>
      <c r="E3100" s="13">
        <f>_xlfn.XLOOKUP($C3100,ExpensesTbl[Key],ExpensesTbl[Total Operating Expenses])</f>
        <v>629.26999999999987</v>
      </c>
      <c r="F3100" s="13">
        <f t="shared" si="132"/>
        <v>397.55100000000027</v>
      </c>
      <c r="G3100" s="11" t="str">
        <f>_xlfn.XLOOKUP($A3100,PropertiesTbl[Property ID],PropertiesTbl[Property Name])</f>
        <v>Rustic Manor</v>
      </c>
    </row>
    <row r="3101" spans="1:7" x14ac:dyDescent="0.25">
      <c r="A3101" s="10" t="str">
        <f>Revenue!A3102</f>
        <v>P0259</v>
      </c>
      <c r="B3101" s="10" t="str">
        <f>Revenue!B3102</f>
        <v>May</v>
      </c>
      <c r="C3101" s="11" t="str">
        <f t="shared" si="131"/>
        <v>P0259|May</v>
      </c>
      <c r="D3101" s="12">
        <f>Revenue!J3102</f>
        <v>1061.4014999999999</v>
      </c>
      <c r="E3101" s="13">
        <f>_xlfn.XLOOKUP($C3101,ExpensesTbl[Key],ExpensesTbl[Total Operating Expenses])</f>
        <v>956.62999999999988</v>
      </c>
      <c r="F3101" s="13">
        <f t="shared" si="132"/>
        <v>104.77150000000006</v>
      </c>
      <c r="G3101" s="11" t="str">
        <f>_xlfn.XLOOKUP($A3101,PropertiesTbl[Property ID],PropertiesTbl[Property Name])</f>
        <v>Rustic Manor</v>
      </c>
    </row>
    <row r="3102" spans="1:7" x14ac:dyDescent="0.25">
      <c r="A3102" s="10" t="str">
        <f>Revenue!A3103</f>
        <v>P0259</v>
      </c>
      <c r="B3102" s="10" t="str">
        <f>Revenue!B3103</f>
        <v>Jun</v>
      </c>
      <c r="C3102" s="11" t="str">
        <f t="shared" si="131"/>
        <v>P0259|Jun</v>
      </c>
      <c r="D3102" s="12">
        <f>Revenue!J3103</f>
        <v>1264.5485999999999</v>
      </c>
      <c r="E3102" s="13">
        <f>_xlfn.XLOOKUP($C3102,ExpensesTbl[Key],ExpensesTbl[Total Operating Expenses])</f>
        <v>1052.8800000000006</v>
      </c>
      <c r="F3102" s="13">
        <f t="shared" si="132"/>
        <v>211.66859999999929</v>
      </c>
      <c r="G3102" s="11" t="str">
        <f>_xlfn.XLOOKUP($A3102,PropertiesTbl[Property ID],PropertiesTbl[Property Name])</f>
        <v>Rustic Manor</v>
      </c>
    </row>
    <row r="3103" spans="1:7" x14ac:dyDescent="0.25">
      <c r="A3103" s="10" t="str">
        <f>Revenue!A3104</f>
        <v>P0259</v>
      </c>
      <c r="B3103" s="10" t="str">
        <f>Revenue!B3104</f>
        <v>Jul</v>
      </c>
      <c r="C3103" s="11" t="str">
        <f t="shared" si="131"/>
        <v>P0259|Jul</v>
      </c>
      <c r="D3103" s="12">
        <f>Revenue!J3104</f>
        <v>2041.3731</v>
      </c>
      <c r="E3103" s="13">
        <f>_xlfn.XLOOKUP($C3103,ExpensesTbl[Key],ExpensesTbl[Total Operating Expenses])</f>
        <v>1934.3999999999999</v>
      </c>
      <c r="F3103" s="13">
        <f t="shared" si="132"/>
        <v>106.97310000000016</v>
      </c>
      <c r="G3103" s="11" t="str">
        <f>_xlfn.XLOOKUP($A3103,PropertiesTbl[Property ID],PropertiesTbl[Property Name])</f>
        <v>Rustic Manor</v>
      </c>
    </row>
    <row r="3104" spans="1:7" x14ac:dyDescent="0.25">
      <c r="A3104" s="10" t="str">
        <f>Revenue!A3105</f>
        <v>P0259</v>
      </c>
      <c r="B3104" s="10" t="str">
        <f>Revenue!B3105</f>
        <v>Aug</v>
      </c>
      <c r="C3104" s="11" t="str">
        <f t="shared" si="131"/>
        <v>P0259|Aug</v>
      </c>
      <c r="D3104" s="12">
        <f>Revenue!J3105</f>
        <v>1636.2719999999999</v>
      </c>
      <c r="E3104" s="13">
        <f>_xlfn.XLOOKUP($C3104,ExpensesTbl[Key],ExpensesTbl[Total Operating Expenses])</f>
        <v>1826.3300000000004</v>
      </c>
      <c r="F3104" s="13">
        <f t="shared" si="132"/>
        <v>-190.05800000000045</v>
      </c>
      <c r="G3104" s="11" t="str">
        <f>_xlfn.XLOOKUP($A3104,PropertiesTbl[Property ID],PropertiesTbl[Property Name])</f>
        <v>Rustic Manor</v>
      </c>
    </row>
    <row r="3105" spans="1:7" x14ac:dyDescent="0.25">
      <c r="A3105" s="10" t="str">
        <f>Revenue!A3106</f>
        <v>P0259</v>
      </c>
      <c r="B3105" s="10" t="str">
        <f>Revenue!B3106</f>
        <v>Sep</v>
      </c>
      <c r="C3105" s="11" t="str">
        <f t="shared" si="131"/>
        <v>P0259|Sep</v>
      </c>
      <c r="D3105" s="12">
        <f>Revenue!J3106</f>
        <v>1363.605</v>
      </c>
      <c r="E3105" s="13">
        <f>_xlfn.XLOOKUP($C3105,ExpensesTbl[Key],ExpensesTbl[Total Operating Expenses])</f>
        <v>838.82999999999993</v>
      </c>
      <c r="F3105" s="13">
        <f t="shared" si="132"/>
        <v>524.77500000000009</v>
      </c>
      <c r="G3105" s="11" t="str">
        <f>_xlfn.XLOOKUP($A3105,PropertiesTbl[Property ID],PropertiesTbl[Property Name])</f>
        <v>Rustic Manor</v>
      </c>
    </row>
    <row r="3106" spans="1:7" x14ac:dyDescent="0.25">
      <c r="A3106" s="10" t="str">
        <f>Revenue!A3107</f>
        <v>P0259</v>
      </c>
      <c r="B3106" s="10" t="str">
        <f>Revenue!B3107</f>
        <v>Oct</v>
      </c>
      <c r="C3106" s="11" t="str">
        <f t="shared" si="131"/>
        <v>P0259|Oct</v>
      </c>
      <c r="D3106" s="12">
        <f>Revenue!J3107</f>
        <v>1076.97</v>
      </c>
      <c r="E3106" s="13">
        <f>_xlfn.XLOOKUP($C3106,ExpensesTbl[Key],ExpensesTbl[Total Operating Expenses])</f>
        <v>735.51999999999975</v>
      </c>
      <c r="F3106" s="13">
        <f t="shared" si="132"/>
        <v>341.45000000000027</v>
      </c>
      <c r="G3106" s="11" t="str">
        <f>_xlfn.XLOOKUP($A3106,PropertiesTbl[Property ID],PropertiesTbl[Property Name])</f>
        <v>Rustic Manor</v>
      </c>
    </row>
    <row r="3107" spans="1:7" x14ac:dyDescent="0.25">
      <c r="A3107" s="10" t="str">
        <f>Revenue!A3108</f>
        <v>P0259</v>
      </c>
      <c r="B3107" s="10" t="str">
        <f>Revenue!B3108</f>
        <v>Nov</v>
      </c>
      <c r="C3107" s="11" t="str">
        <f t="shared" si="131"/>
        <v>P0259|Nov</v>
      </c>
      <c r="D3107" s="12">
        <f>Revenue!J3108</f>
        <v>1337.3568</v>
      </c>
      <c r="E3107" s="13">
        <f>_xlfn.XLOOKUP($C3107,ExpensesTbl[Key],ExpensesTbl[Total Operating Expenses])</f>
        <v>711.29999999999984</v>
      </c>
      <c r="F3107" s="13">
        <f t="shared" si="132"/>
        <v>626.05680000000018</v>
      </c>
      <c r="G3107" s="11" t="str">
        <f>_xlfn.XLOOKUP($A3107,PropertiesTbl[Property ID],PropertiesTbl[Property Name])</f>
        <v>Rustic Manor</v>
      </c>
    </row>
    <row r="3108" spans="1:7" x14ac:dyDescent="0.25">
      <c r="A3108" s="10" t="str">
        <f>Revenue!A3109</f>
        <v>P0259</v>
      </c>
      <c r="B3108" s="10" t="str">
        <f>Revenue!B3109</f>
        <v>Dec</v>
      </c>
      <c r="C3108" s="11" t="str">
        <f t="shared" si="131"/>
        <v>P0259|Dec</v>
      </c>
      <c r="D3108" s="12">
        <f>Revenue!J3109</f>
        <v>4361.1256999999996</v>
      </c>
      <c r="E3108" s="13">
        <f>_xlfn.XLOOKUP($C3108,ExpensesTbl[Key],ExpensesTbl[Total Operating Expenses])</f>
        <v>1071.0699999999997</v>
      </c>
      <c r="F3108" s="13">
        <f t="shared" si="132"/>
        <v>3290.0556999999999</v>
      </c>
      <c r="G3108" s="11" t="str">
        <f>_xlfn.XLOOKUP($A3108,PropertiesTbl[Property ID],PropertiesTbl[Property Name])</f>
        <v>Rustic Manor</v>
      </c>
    </row>
    <row r="3109" spans="1:7" x14ac:dyDescent="0.25">
      <c r="A3109" s="10" t="str">
        <f>Revenue!A3110</f>
        <v>P0259</v>
      </c>
      <c r="B3109" s="10" t="str">
        <f>Revenue!B3110</f>
        <v>Jan</v>
      </c>
      <c r="C3109" s="11" t="str">
        <f t="shared" si="131"/>
        <v>P0259|Jan</v>
      </c>
      <c r="D3109" s="12">
        <f>Revenue!J3110</f>
        <v>3686.6176</v>
      </c>
      <c r="E3109" s="13">
        <f>_xlfn.XLOOKUP($C3109,ExpensesTbl[Key],ExpensesTbl[Total Operating Expenses])</f>
        <v>984.52000000000021</v>
      </c>
      <c r="F3109" s="13">
        <f t="shared" si="132"/>
        <v>2702.0976000000001</v>
      </c>
      <c r="G3109" s="11" t="str">
        <f>_xlfn.XLOOKUP($A3109,PropertiesTbl[Property ID],PropertiesTbl[Property Name])</f>
        <v>Rustic Manor</v>
      </c>
    </row>
    <row r="3110" spans="1:7" x14ac:dyDescent="0.25">
      <c r="A3110" s="10" t="str">
        <f>Revenue!A3111</f>
        <v>P0259</v>
      </c>
      <c r="B3110" s="10" t="str">
        <f>Revenue!B3111</f>
        <v>Feb</v>
      </c>
      <c r="C3110" s="11" t="str">
        <f t="shared" si="131"/>
        <v>P0259|Feb</v>
      </c>
      <c r="D3110" s="12">
        <f>Revenue!J3111</f>
        <v>3008.0250000000001</v>
      </c>
      <c r="E3110" s="13">
        <f>_xlfn.XLOOKUP($C3110,ExpensesTbl[Key],ExpensesTbl[Total Operating Expenses])</f>
        <v>979.81000000000051</v>
      </c>
      <c r="F3110" s="13">
        <f t="shared" si="132"/>
        <v>2028.2149999999997</v>
      </c>
      <c r="G3110" s="11" t="str">
        <f>_xlfn.XLOOKUP($A3110,PropertiesTbl[Property ID],PropertiesTbl[Property Name])</f>
        <v>Rustic Manor</v>
      </c>
    </row>
    <row r="3111" spans="1:7" x14ac:dyDescent="0.25">
      <c r="A3111" s="10" t="str">
        <f>Revenue!A3112</f>
        <v>P0259</v>
      </c>
      <c r="B3111" s="10" t="str">
        <f>Revenue!B3112</f>
        <v>Mar</v>
      </c>
      <c r="C3111" s="11" t="str">
        <f t="shared" si="131"/>
        <v>P0259|Mar</v>
      </c>
      <c r="D3111" s="12">
        <f>Revenue!J3112</f>
        <v>2761.3539999999998</v>
      </c>
      <c r="E3111" s="13">
        <f>_xlfn.XLOOKUP($C3111,ExpensesTbl[Key],ExpensesTbl[Total Operating Expenses])</f>
        <v>968.12000000000023</v>
      </c>
      <c r="F3111" s="13">
        <f t="shared" si="132"/>
        <v>1793.2339999999995</v>
      </c>
      <c r="G3111" s="11" t="str">
        <f>_xlfn.XLOOKUP($A3111,PropertiesTbl[Property ID],PropertiesTbl[Property Name])</f>
        <v>Rustic Manor</v>
      </c>
    </row>
    <row r="3112" spans="1:7" x14ac:dyDescent="0.25">
      <c r="A3112" s="10" t="str">
        <f>Revenue!A3113</f>
        <v>P0260</v>
      </c>
      <c r="B3112" s="10" t="str">
        <f>Revenue!B3113</f>
        <v>Apr</v>
      </c>
      <c r="C3112" s="11" t="str">
        <f t="shared" si="131"/>
        <v>P0260|Apr</v>
      </c>
      <c r="D3112" s="12">
        <f>Revenue!J3113</f>
        <v>994.67939999999999</v>
      </c>
      <c r="E3112" s="13">
        <f>_xlfn.XLOOKUP($C3112,ExpensesTbl[Key],ExpensesTbl[Total Operating Expenses])</f>
        <v>509.52999999999969</v>
      </c>
      <c r="F3112" s="13">
        <f t="shared" si="132"/>
        <v>485.1494000000003</v>
      </c>
      <c r="G3112" s="11" t="str">
        <f>_xlfn.XLOOKUP($A3112,PropertiesTbl[Property ID],PropertiesTbl[Property Name])</f>
        <v>Forest House</v>
      </c>
    </row>
    <row r="3113" spans="1:7" x14ac:dyDescent="0.25">
      <c r="A3113" s="10" t="str">
        <f>Revenue!A3114</f>
        <v>P0260</v>
      </c>
      <c r="B3113" s="10" t="str">
        <f>Revenue!B3114</f>
        <v>May</v>
      </c>
      <c r="C3113" s="11" t="str">
        <f t="shared" si="131"/>
        <v>P0260|May</v>
      </c>
      <c r="D3113" s="12">
        <f>Revenue!J3114</f>
        <v>1027.7952</v>
      </c>
      <c r="E3113" s="13">
        <f>_xlfn.XLOOKUP($C3113,ExpensesTbl[Key],ExpensesTbl[Total Operating Expenses])</f>
        <v>730.41000000000008</v>
      </c>
      <c r="F3113" s="13">
        <f t="shared" si="132"/>
        <v>297.38519999999994</v>
      </c>
      <c r="G3113" s="11" t="str">
        <f>_xlfn.XLOOKUP($A3113,PropertiesTbl[Property ID],PropertiesTbl[Property Name])</f>
        <v>Forest House</v>
      </c>
    </row>
    <row r="3114" spans="1:7" x14ac:dyDescent="0.25">
      <c r="A3114" s="10" t="str">
        <f>Revenue!A3115</f>
        <v>P0260</v>
      </c>
      <c r="B3114" s="10" t="str">
        <f>Revenue!B3115</f>
        <v>Jun</v>
      </c>
      <c r="C3114" s="11" t="str">
        <f t="shared" si="131"/>
        <v>P0260|Jun</v>
      </c>
      <c r="D3114" s="12">
        <f>Revenue!J3115</f>
        <v>1346.8088</v>
      </c>
      <c r="E3114" s="13">
        <f>_xlfn.XLOOKUP($C3114,ExpensesTbl[Key],ExpensesTbl[Total Operating Expenses])</f>
        <v>798.72999999999956</v>
      </c>
      <c r="F3114" s="13">
        <f t="shared" si="132"/>
        <v>548.07880000000046</v>
      </c>
      <c r="G3114" s="11" t="str">
        <f>_xlfn.XLOOKUP($A3114,PropertiesTbl[Property ID],PropertiesTbl[Property Name])</f>
        <v>Forest House</v>
      </c>
    </row>
    <row r="3115" spans="1:7" x14ac:dyDescent="0.25">
      <c r="A3115" s="10" t="str">
        <f>Revenue!A3116</f>
        <v>P0260</v>
      </c>
      <c r="B3115" s="10" t="str">
        <f>Revenue!B3116</f>
        <v>Jul</v>
      </c>
      <c r="C3115" s="11" t="str">
        <f t="shared" si="131"/>
        <v>P0260|Jul</v>
      </c>
      <c r="D3115" s="12">
        <f>Revenue!J3116</f>
        <v>1877.9141999999999</v>
      </c>
      <c r="E3115" s="13">
        <f>_xlfn.XLOOKUP($C3115,ExpensesTbl[Key],ExpensesTbl[Total Operating Expenses])</f>
        <v>1454.3900000000003</v>
      </c>
      <c r="F3115" s="13">
        <f t="shared" si="132"/>
        <v>423.52419999999961</v>
      </c>
      <c r="G3115" s="11" t="str">
        <f>_xlfn.XLOOKUP($A3115,PropertiesTbl[Property ID],PropertiesTbl[Property Name])</f>
        <v>Forest House</v>
      </c>
    </row>
    <row r="3116" spans="1:7" x14ac:dyDescent="0.25">
      <c r="A3116" s="10" t="str">
        <f>Revenue!A3117</f>
        <v>P0260</v>
      </c>
      <c r="B3116" s="10" t="str">
        <f>Revenue!B3117</f>
        <v>Aug</v>
      </c>
      <c r="C3116" s="11" t="str">
        <f t="shared" si="131"/>
        <v>P0260|Aug</v>
      </c>
      <c r="D3116" s="12">
        <f>Revenue!J3117</f>
        <v>1481.3187</v>
      </c>
      <c r="E3116" s="13">
        <f>_xlfn.XLOOKUP($C3116,ExpensesTbl[Key],ExpensesTbl[Total Operating Expenses])</f>
        <v>1296.6600000000003</v>
      </c>
      <c r="F3116" s="13">
        <f t="shared" si="132"/>
        <v>184.65869999999973</v>
      </c>
      <c r="G3116" s="11" t="str">
        <f>_xlfn.XLOOKUP($A3116,PropertiesTbl[Property ID],PropertiesTbl[Property Name])</f>
        <v>Forest House</v>
      </c>
    </row>
    <row r="3117" spans="1:7" x14ac:dyDescent="0.25">
      <c r="A3117" s="10" t="str">
        <f>Revenue!A3118</f>
        <v>P0260</v>
      </c>
      <c r="B3117" s="10" t="str">
        <f>Revenue!B3118</f>
        <v>Sep</v>
      </c>
      <c r="C3117" s="11" t="str">
        <f t="shared" si="131"/>
        <v>P0260|Sep</v>
      </c>
      <c r="D3117" s="12">
        <f>Revenue!J3118</f>
        <v>1119.7802999999999</v>
      </c>
      <c r="E3117" s="13">
        <f>_xlfn.XLOOKUP($C3117,ExpensesTbl[Key],ExpensesTbl[Total Operating Expenses])</f>
        <v>655.37000000000012</v>
      </c>
      <c r="F3117" s="13">
        <f t="shared" si="132"/>
        <v>464.41029999999978</v>
      </c>
      <c r="G3117" s="11" t="str">
        <f>_xlfn.XLOOKUP($A3117,PropertiesTbl[Property ID],PropertiesTbl[Property Name])</f>
        <v>Forest House</v>
      </c>
    </row>
    <row r="3118" spans="1:7" x14ac:dyDescent="0.25">
      <c r="A3118" s="10" t="str">
        <f>Revenue!A3119</f>
        <v>P0260</v>
      </c>
      <c r="B3118" s="10" t="str">
        <f>Revenue!B3119</f>
        <v>Oct</v>
      </c>
      <c r="C3118" s="11" t="str">
        <f t="shared" si="131"/>
        <v>P0260|Oct</v>
      </c>
      <c r="D3118" s="12">
        <f>Revenue!J3119</f>
        <v>1049.8432999999998</v>
      </c>
      <c r="E3118" s="13">
        <f>_xlfn.XLOOKUP($C3118,ExpensesTbl[Key],ExpensesTbl[Total Operating Expenses])</f>
        <v>600.00999999999954</v>
      </c>
      <c r="F3118" s="13">
        <f t="shared" si="132"/>
        <v>449.83330000000024</v>
      </c>
      <c r="G3118" s="11" t="str">
        <f>_xlfn.XLOOKUP($A3118,PropertiesTbl[Property ID],PropertiesTbl[Property Name])</f>
        <v>Forest House</v>
      </c>
    </row>
    <row r="3119" spans="1:7" x14ac:dyDescent="0.25">
      <c r="A3119" s="10" t="str">
        <f>Revenue!A3120</f>
        <v>P0260</v>
      </c>
      <c r="B3119" s="10" t="str">
        <f>Revenue!B3120</f>
        <v>Nov</v>
      </c>
      <c r="C3119" s="11" t="str">
        <f t="shared" si="131"/>
        <v>P0260|Nov</v>
      </c>
      <c r="D3119" s="12">
        <f>Revenue!J3120</f>
        <v>1120.7988</v>
      </c>
      <c r="E3119" s="13">
        <f>_xlfn.XLOOKUP($C3119,ExpensesTbl[Key],ExpensesTbl[Total Operating Expenses])</f>
        <v>578.74999999999989</v>
      </c>
      <c r="F3119" s="13">
        <f t="shared" si="132"/>
        <v>542.04880000000014</v>
      </c>
      <c r="G3119" s="11" t="str">
        <f>_xlfn.XLOOKUP($A3119,PropertiesTbl[Property ID],PropertiesTbl[Property Name])</f>
        <v>Forest House</v>
      </c>
    </row>
    <row r="3120" spans="1:7" x14ac:dyDescent="0.25">
      <c r="A3120" s="10" t="str">
        <f>Revenue!A3121</f>
        <v>P0260</v>
      </c>
      <c r="B3120" s="10" t="str">
        <f>Revenue!B3121</f>
        <v>Dec</v>
      </c>
      <c r="C3120" s="11" t="str">
        <f t="shared" si="131"/>
        <v>P0260|Dec</v>
      </c>
      <c r="D3120" s="12">
        <f>Revenue!J3121</f>
        <v>4331.8920000000007</v>
      </c>
      <c r="E3120" s="13">
        <f>_xlfn.XLOOKUP($C3120,ExpensesTbl[Key],ExpensesTbl[Total Operating Expenses])</f>
        <v>954.4599999999997</v>
      </c>
      <c r="F3120" s="13">
        <f t="shared" si="132"/>
        <v>3377.4320000000012</v>
      </c>
      <c r="G3120" s="11" t="str">
        <f>_xlfn.XLOOKUP($A3120,PropertiesTbl[Property ID],PropertiesTbl[Property Name])</f>
        <v>Forest House</v>
      </c>
    </row>
    <row r="3121" spans="1:7" x14ac:dyDescent="0.25">
      <c r="A3121" s="10" t="str">
        <f>Revenue!A3122</f>
        <v>P0260</v>
      </c>
      <c r="B3121" s="10" t="str">
        <f>Revenue!B3122</f>
        <v>Jan</v>
      </c>
      <c r="C3121" s="11" t="str">
        <f t="shared" si="131"/>
        <v>P0260|Jan</v>
      </c>
      <c r="D3121" s="12">
        <f>Revenue!J3122</f>
        <v>3431.1583999999998</v>
      </c>
      <c r="E3121" s="13">
        <f>_xlfn.XLOOKUP($C3121,ExpensesTbl[Key],ExpensesTbl[Total Operating Expenses])</f>
        <v>899.49000000000012</v>
      </c>
      <c r="F3121" s="13">
        <f t="shared" si="132"/>
        <v>2531.6683999999996</v>
      </c>
      <c r="G3121" s="11" t="str">
        <f>_xlfn.XLOOKUP($A3121,PropertiesTbl[Property ID],PropertiesTbl[Property Name])</f>
        <v>Forest House</v>
      </c>
    </row>
    <row r="3122" spans="1:7" x14ac:dyDescent="0.25">
      <c r="A3122" s="10" t="str">
        <f>Revenue!A3123</f>
        <v>P0260</v>
      </c>
      <c r="B3122" s="10" t="str">
        <f>Revenue!B3123</f>
        <v>Feb</v>
      </c>
      <c r="C3122" s="11" t="str">
        <f t="shared" si="131"/>
        <v>P0260|Feb</v>
      </c>
      <c r="D3122" s="12">
        <f>Revenue!J3123</f>
        <v>3311.15</v>
      </c>
      <c r="E3122" s="13">
        <f>_xlfn.XLOOKUP($C3122,ExpensesTbl[Key],ExpensesTbl[Total Operating Expenses])</f>
        <v>872.6500000000002</v>
      </c>
      <c r="F3122" s="13">
        <f t="shared" si="132"/>
        <v>2438.5</v>
      </c>
      <c r="G3122" s="11" t="str">
        <f>_xlfn.XLOOKUP($A3122,PropertiesTbl[Property ID],PropertiesTbl[Property Name])</f>
        <v>Forest House</v>
      </c>
    </row>
    <row r="3123" spans="1:7" x14ac:dyDescent="0.25">
      <c r="A3123" s="10" t="str">
        <f>Revenue!A3124</f>
        <v>P0260</v>
      </c>
      <c r="B3123" s="10" t="str">
        <f>Revenue!B3124</f>
        <v>Mar</v>
      </c>
      <c r="C3123" s="11" t="str">
        <f t="shared" si="131"/>
        <v>P0260|Mar</v>
      </c>
      <c r="D3123" s="12">
        <f>Revenue!J3124</f>
        <v>2357.92</v>
      </c>
      <c r="E3123" s="13">
        <f>_xlfn.XLOOKUP($C3123,ExpensesTbl[Key],ExpensesTbl[Total Operating Expenses])</f>
        <v>786.31</v>
      </c>
      <c r="F3123" s="13">
        <f t="shared" si="132"/>
        <v>1571.6100000000001</v>
      </c>
      <c r="G3123" s="11" t="str">
        <f>_xlfn.XLOOKUP($A3123,PropertiesTbl[Property ID],PropertiesTbl[Property Name])</f>
        <v>Forest House</v>
      </c>
    </row>
    <row r="3124" spans="1:7" x14ac:dyDescent="0.25">
      <c r="A3124" s="10" t="str">
        <f>Revenue!A3125</f>
        <v>P0261</v>
      </c>
      <c r="B3124" s="10" t="str">
        <f>Revenue!B3125</f>
        <v>Apr</v>
      </c>
      <c r="C3124" s="11" t="str">
        <f t="shared" si="131"/>
        <v>P0261|Apr</v>
      </c>
      <c r="D3124" s="12">
        <f>Revenue!J3125</f>
        <v>2103.6012000000001</v>
      </c>
      <c r="E3124" s="13">
        <f>_xlfn.XLOOKUP($C3124,ExpensesTbl[Key],ExpensesTbl[Total Operating Expenses])</f>
        <v>1097.49</v>
      </c>
      <c r="F3124" s="13">
        <f t="shared" si="132"/>
        <v>1006.1112000000001</v>
      </c>
      <c r="G3124" s="11" t="str">
        <f>_xlfn.XLOOKUP($A3124,PropertiesTbl[Property ID],PropertiesTbl[Property Name])</f>
        <v>Frost House</v>
      </c>
    </row>
    <row r="3125" spans="1:7" x14ac:dyDescent="0.25">
      <c r="A3125" s="10" t="str">
        <f>Revenue!A3126</f>
        <v>P0261</v>
      </c>
      <c r="B3125" s="10" t="str">
        <f>Revenue!B3126</f>
        <v>May</v>
      </c>
      <c r="C3125" s="11" t="str">
        <f t="shared" si="131"/>
        <v>P0261|May</v>
      </c>
      <c r="D3125" s="12">
        <f>Revenue!J3126</f>
        <v>2302.9362000000001</v>
      </c>
      <c r="E3125" s="13">
        <f>_xlfn.XLOOKUP($C3125,ExpensesTbl[Key],ExpensesTbl[Total Operating Expenses])</f>
        <v>1725.56</v>
      </c>
      <c r="F3125" s="13">
        <f t="shared" si="132"/>
        <v>577.37620000000015</v>
      </c>
      <c r="G3125" s="11" t="str">
        <f>_xlfn.XLOOKUP($A3125,PropertiesTbl[Property ID],PropertiesTbl[Property Name])</f>
        <v>Frost House</v>
      </c>
    </row>
    <row r="3126" spans="1:7" x14ac:dyDescent="0.25">
      <c r="A3126" s="10" t="str">
        <f>Revenue!A3127</f>
        <v>P0261</v>
      </c>
      <c r="B3126" s="10" t="str">
        <f>Revenue!B3127</f>
        <v>Jun</v>
      </c>
      <c r="C3126" s="11" t="str">
        <f t="shared" si="131"/>
        <v>P0261|Jun</v>
      </c>
      <c r="D3126" s="12">
        <f>Revenue!J3127</f>
        <v>2988.5904</v>
      </c>
      <c r="E3126" s="13">
        <f>_xlfn.XLOOKUP($C3126,ExpensesTbl[Key],ExpensesTbl[Total Operating Expenses])</f>
        <v>1956.3200000000006</v>
      </c>
      <c r="F3126" s="13">
        <f t="shared" si="132"/>
        <v>1032.2703999999994</v>
      </c>
      <c r="G3126" s="11" t="str">
        <f>_xlfn.XLOOKUP($A3126,PropertiesTbl[Property ID],PropertiesTbl[Property Name])</f>
        <v>Frost House</v>
      </c>
    </row>
    <row r="3127" spans="1:7" x14ac:dyDescent="0.25">
      <c r="A3127" s="10" t="str">
        <f>Revenue!A3128</f>
        <v>P0261</v>
      </c>
      <c r="B3127" s="10" t="str">
        <f>Revenue!B3128</f>
        <v>Jul</v>
      </c>
      <c r="C3127" s="11" t="str">
        <f t="shared" si="131"/>
        <v>P0261|Jul</v>
      </c>
      <c r="D3127" s="12">
        <f>Revenue!J3128</f>
        <v>3721.5612000000001</v>
      </c>
      <c r="E3127" s="13">
        <f>_xlfn.XLOOKUP($C3127,ExpensesTbl[Key],ExpensesTbl[Total Operating Expenses])</f>
        <v>3656.8799999999997</v>
      </c>
      <c r="F3127" s="13">
        <f t="shared" si="132"/>
        <v>64.681200000000445</v>
      </c>
      <c r="G3127" s="11" t="str">
        <f>_xlfn.XLOOKUP($A3127,PropertiesTbl[Property ID],PropertiesTbl[Property Name])</f>
        <v>Frost House</v>
      </c>
    </row>
    <row r="3128" spans="1:7" x14ac:dyDescent="0.25">
      <c r="A3128" s="10" t="str">
        <f>Revenue!A3129</f>
        <v>P0261</v>
      </c>
      <c r="B3128" s="10" t="str">
        <f>Revenue!B3129</f>
        <v>Aug</v>
      </c>
      <c r="C3128" s="11" t="str">
        <f t="shared" si="131"/>
        <v>P0261|Aug</v>
      </c>
      <c r="D3128" s="12">
        <f>Revenue!J3129</f>
        <v>4353.9920000000002</v>
      </c>
      <c r="E3128" s="13">
        <f>_xlfn.XLOOKUP($C3128,ExpensesTbl[Key],ExpensesTbl[Total Operating Expenses])</f>
        <v>3620.92</v>
      </c>
      <c r="F3128" s="13">
        <f t="shared" si="132"/>
        <v>733.07200000000012</v>
      </c>
      <c r="G3128" s="11" t="str">
        <f>_xlfn.XLOOKUP($A3128,PropertiesTbl[Property ID],PropertiesTbl[Property Name])</f>
        <v>Frost House</v>
      </c>
    </row>
    <row r="3129" spans="1:7" x14ac:dyDescent="0.25">
      <c r="A3129" s="10" t="str">
        <f>Revenue!A3130</f>
        <v>P0261</v>
      </c>
      <c r="B3129" s="10" t="str">
        <f>Revenue!B3130</f>
        <v>Sep</v>
      </c>
      <c r="C3129" s="11" t="str">
        <f t="shared" si="131"/>
        <v>P0261|Sep</v>
      </c>
      <c r="D3129" s="12">
        <f>Revenue!J3130</f>
        <v>2594.3824</v>
      </c>
      <c r="E3129" s="13">
        <f>_xlfn.XLOOKUP($C3129,ExpensesTbl[Key],ExpensesTbl[Total Operating Expenses])</f>
        <v>1484.3000000000002</v>
      </c>
      <c r="F3129" s="13">
        <f t="shared" si="132"/>
        <v>1110.0823999999998</v>
      </c>
      <c r="G3129" s="11" t="str">
        <f>_xlfn.XLOOKUP($A3129,PropertiesTbl[Property ID],PropertiesTbl[Property Name])</f>
        <v>Frost House</v>
      </c>
    </row>
    <row r="3130" spans="1:7" x14ac:dyDescent="0.25">
      <c r="A3130" s="10" t="str">
        <f>Revenue!A3131</f>
        <v>P0261</v>
      </c>
      <c r="B3130" s="10" t="str">
        <f>Revenue!B3131</f>
        <v>Oct</v>
      </c>
      <c r="C3130" s="11" t="str">
        <f t="shared" si="131"/>
        <v>P0261|Oct</v>
      </c>
      <c r="D3130" s="12">
        <f>Revenue!J3131</f>
        <v>2414.7965999999997</v>
      </c>
      <c r="E3130" s="13">
        <f>_xlfn.XLOOKUP($C3130,ExpensesTbl[Key],ExpensesTbl[Total Operating Expenses])</f>
        <v>1340.1299999999997</v>
      </c>
      <c r="F3130" s="13">
        <f t="shared" si="132"/>
        <v>1074.6666</v>
      </c>
      <c r="G3130" s="11" t="str">
        <f>_xlfn.XLOOKUP($A3130,PropertiesTbl[Property ID],PropertiesTbl[Property Name])</f>
        <v>Frost House</v>
      </c>
    </row>
    <row r="3131" spans="1:7" x14ac:dyDescent="0.25">
      <c r="A3131" s="10" t="str">
        <f>Revenue!A3132</f>
        <v>P0261</v>
      </c>
      <c r="B3131" s="10" t="str">
        <f>Revenue!B3132</f>
        <v>Nov</v>
      </c>
      <c r="C3131" s="11" t="str">
        <f t="shared" si="131"/>
        <v>P0261|Nov</v>
      </c>
      <c r="D3131" s="12">
        <f>Revenue!J3132</f>
        <v>2333.5493999999999</v>
      </c>
      <c r="E3131" s="13">
        <f>_xlfn.XLOOKUP($C3131,ExpensesTbl[Key],ExpensesTbl[Total Operating Expenses])</f>
        <v>1203.6100000000008</v>
      </c>
      <c r="F3131" s="13">
        <f t="shared" si="132"/>
        <v>1129.9393999999991</v>
      </c>
      <c r="G3131" s="11" t="str">
        <f>_xlfn.XLOOKUP($A3131,PropertiesTbl[Property ID],PropertiesTbl[Property Name])</f>
        <v>Frost House</v>
      </c>
    </row>
    <row r="3132" spans="1:7" x14ac:dyDescent="0.25">
      <c r="A3132" s="10" t="str">
        <f>Revenue!A3133</f>
        <v>P0261</v>
      </c>
      <c r="B3132" s="10" t="str">
        <f>Revenue!B3133</f>
        <v>Dec</v>
      </c>
      <c r="C3132" s="11" t="str">
        <f t="shared" si="131"/>
        <v>P0261|Dec</v>
      </c>
      <c r="D3132" s="12">
        <f>Revenue!J3133</f>
        <v>8610.3336000000018</v>
      </c>
      <c r="E3132" s="13">
        <f>_xlfn.XLOOKUP($C3132,ExpensesTbl[Key],ExpensesTbl[Total Operating Expenses])</f>
        <v>1823.3100000000047</v>
      </c>
      <c r="F3132" s="13">
        <f t="shared" si="132"/>
        <v>6787.0235999999968</v>
      </c>
      <c r="G3132" s="11" t="str">
        <f>_xlfn.XLOOKUP($A3132,PropertiesTbl[Property ID],PropertiesTbl[Property Name])</f>
        <v>Frost House</v>
      </c>
    </row>
    <row r="3133" spans="1:7" x14ac:dyDescent="0.25">
      <c r="A3133" s="10" t="str">
        <f>Revenue!A3134</f>
        <v>P0261</v>
      </c>
      <c r="B3133" s="10" t="str">
        <f>Revenue!B3134</f>
        <v>Jan</v>
      </c>
      <c r="C3133" s="11" t="str">
        <f t="shared" si="131"/>
        <v>P0261|Jan</v>
      </c>
      <c r="D3133" s="12">
        <f>Revenue!J3134</f>
        <v>7165.8580999999995</v>
      </c>
      <c r="E3133" s="13">
        <f>_xlfn.XLOOKUP($C3133,ExpensesTbl[Key],ExpensesTbl[Total Operating Expenses])</f>
        <v>1838.1499999999971</v>
      </c>
      <c r="F3133" s="13">
        <f t="shared" si="132"/>
        <v>5327.7081000000026</v>
      </c>
      <c r="G3133" s="11" t="str">
        <f>_xlfn.XLOOKUP($A3133,PropertiesTbl[Property ID],PropertiesTbl[Property Name])</f>
        <v>Frost House</v>
      </c>
    </row>
    <row r="3134" spans="1:7" x14ac:dyDescent="0.25">
      <c r="A3134" s="10" t="str">
        <f>Revenue!A3135</f>
        <v>P0261</v>
      </c>
      <c r="B3134" s="10" t="str">
        <f>Revenue!B3135</f>
        <v>Feb</v>
      </c>
      <c r="C3134" s="11" t="str">
        <f t="shared" si="131"/>
        <v>P0261|Feb</v>
      </c>
      <c r="D3134" s="12">
        <f>Revenue!J3135</f>
        <v>5943.7061000000003</v>
      </c>
      <c r="E3134" s="13">
        <f>_xlfn.XLOOKUP($C3134,ExpensesTbl[Key],ExpensesTbl[Total Operating Expenses])</f>
        <v>1665.259999999995</v>
      </c>
      <c r="F3134" s="13">
        <f t="shared" si="132"/>
        <v>4278.4461000000056</v>
      </c>
      <c r="G3134" s="11" t="str">
        <f>_xlfn.XLOOKUP($A3134,PropertiesTbl[Property ID],PropertiesTbl[Property Name])</f>
        <v>Frost House</v>
      </c>
    </row>
    <row r="3135" spans="1:7" x14ac:dyDescent="0.25">
      <c r="A3135" s="10" t="str">
        <f>Revenue!A3136</f>
        <v>P0261</v>
      </c>
      <c r="B3135" s="10" t="str">
        <f>Revenue!B3136</f>
        <v>Mar</v>
      </c>
      <c r="C3135" s="11" t="str">
        <f t="shared" si="131"/>
        <v>P0261|Mar</v>
      </c>
      <c r="D3135" s="12">
        <f>Revenue!J3136</f>
        <v>5765.0902999999998</v>
      </c>
      <c r="E3135" s="13">
        <f>_xlfn.XLOOKUP($C3135,ExpensesTbl[Key],ExpensesTbl[Total Operating Expenses])</f>
        <v>1651.1600000000012</v>
      </c>
      <c r="F3135" s="13">
        <f t="shared" si="132"/>
        <v>4113.9302999999982</v>
      </c>
      <c r="G3135" s="11" t="str">
        <f>_xlfn.XLOOKUP($A3135,PropertiesTbl[Property ID],PropertiesTbl[Property Name])</f>
        <v>Frost House</v>
      </c>
    </row>
    <row r="3136" spans="1:7" x14ac:dyDescent="0.25">
      <c r="A3136" s="10" t="str">
        <f>Revenue!A3137</f>
        <v>P0262</v>
      </c>
      <c r="B3136" s="10" t="str">
        <f>Revenue!B3137</f>
        <v>Apr</v>
      </c>
      <c r="C3136" s="11" t="str">
        <f t="shared" si="131"/>
        <v>P0262|Apr</v>
      </c>
      <c r="D3136" s="12">
        <f>Revenue!J3137</f>
        <v>957.95519999999999</v>
      </c>
      <c r="E3136" s="13">
        <f>_xlfn.XLOOKUP($C3136,ExpensesTbl[Key],ExpensesTbl[Total Operating Expenses])</f>
        <v>516.90000000000032</v>
      </c>
      <c r="F3136" s="13">
        <f t="shared" si="132"/>
        <v>441.05519999999967</v>
      </c>
      <c r="G3136" s="11" t="str">
        <f>_xlfn.XLOOKUP($A3136,PropertiesTbl[Property ID],PropertiesTbl[Property Name])</f>
        <v>Aspen Lodge</v>
      </c>
    </row>
    <row r="3137" spans="1:7" x14ac:dyDescent="0.25">
      <c r="A3137" s="10" t="str">
        <f>Revenue!A3138</f>
        <v>P0262</v>
      </c>
      <c r="B3137" s="10" t="str">
        <f>Revenue!B3138</f>
        <v>May</v>
      </c>
      <c r="C3137" s="11" t="str">
        <f t="shared" si="131"/>
        <v>P0262|May</v>
      </c>
      <c r="D3137" s="12">
        <f>Revenue!J3138</f>
        <v>1108.3051999999998</v>
      </c>
      <c r="E3137" s="13">
        <f>_xlfn.XLOOKUP($C3137,ExpensesTbl[Key],ExpensesTbl[Total Operating Expenses])</f>
        <v>734.78999999999974</v>
      </c>
      <c r="F3137" s="13">
        <f t="shared" si="132"/>
        <v>373.51520000000005</v>
      </c>
      <c r="G3137" s="11" t="str">
        <f>_xlfn.XLOOKUP($A3137,PropertiesTbl[Property ID],PropertiesTbl[Property Name])</f>
        <v>Aspen Lodge</v>
      </c>
    </row>
    <row r="3138" spans="1:7" x14ac:dyDescent="0.25">
      <c r="A3138" s="10" t="str">
        <f>Revenue!A3139</f>
        <v>P0262</v>
      </c>
      <c r="B3138" s="10" t="str">
        <f>Revenue!B3139</f>
        <v>Jun</v>
      </c>
      <c r="C3138" s="11" t="str">
        <f t="shared" si="131"/>
        <v>P0262|Jun</v>
      </c>
      <c r="D3138" s="12">
        <f>Revenue!J3139</f>
        <v>1330.1247999999998</v>
      </c>
      <c r="E3138" s="13">
        <f>_xlfn.XLOOKUP($C3138,ExpensesTbl[Key],ExpensesTbl[Total Operating Expenses])</f>
        <v>803.09000000000037</v>
      </c>
      <c r="F3138" s="13">
        <f t="shared" si="132"/>
        <v>527.03479999999945</v>
      </c>
      <c r="G3138" s="11" t="str">
        <f>_xlfn.XLOOKUP($A3138,PropertiesTbl[Property ID],PropertiesTbl[Property Name])</f>
        <v>Aspen Lodge</v>
      </c>
    </row>
    <row r="3139" spans="1:7" x14ac:dyDescent="0.25">
      <c r="A3139" s="10" t="str">
        <f>Revenue!A3140</f>
        <v>P0262</v>
      </c>
      <c r="B3139" s="10" t="str">
        <f>Revenue!B3140</f>
        <v>Jul</v>
      </c>
      <c r="C3139" s="11" t="str">
        <f t="shared" si="131"/>
        <v>P0262|Jul</v>
      </c>
      <c r="D3139" s="12">
        <f>Revenue!J3140</f>
        <v>1614.1893</v>
      </c>
      <c r="E3139" s="13">
        <f>_xlfn.XLOOKUP($C3139,ExpensesTbl[Key],ExpensesTbl[Total Operating Expenses])</f>
        <v>1353.3500000000001</v>
      </c>
      <c r="F3139" s="13">
        <f t="shared" si="132"/>
        <v>260.83929999999987</v>
      </c>
      <c r="G3139" s="11" t="str">
        <f>_xlfn.XLOOKUP($A3139,PropertiesTbl[Property ID],PropertiesTbl[Property Name])</f>
        <v>Aspen Lodge</v>
      </c>
    </row>
    <row r="3140" spans="1:7" x14ac:dyDescent="0.25">
      <c r="A3140" s="10" t="str">
        <f>Revenue!A3141</f>
        <v>P0262</v>
      </c>
      <c r="B3140" s="10" t="str">
        <f>Revenue!B3141</f>
        <v>Aug</v>
      </c>
      <c r="C3140" s="11" t="str">
        <f t="shared" si="131"/>
        <v>P0262|Aug</v>
      </c>
      <c r="D3140" s="12">
        <f>Revenue!J3141</f>
        <v>1463.7714000000001</v>
      </c>
      <c r="E3140" s="13">
        <f>_xlfn.XLOOKUP($C3140,ExpensesTbl[Key],ExpensesTbl[Total Operating Expenses])</f>
        <v>1308.1600000000001</v>
      </c>
      <c r="F3140" s="13">
        <f t="shared" si="132"/>
        <v>155.6114</v>
      </c>
      <c r="G3140" s="11" t="str">
        <f>_xlfn.XLOOKUP($A3140,PropertiesTbl[Property ID],PropertiesTbl[Property Name])</f>
        <v>Aspen Lodge</v>
      </c>
    </row>
    <row r="3141" spans="1:7" x14ac:dyDescent="0.25">
      <c r="A3141" s="10" t="str">
        <f>Revenue!A3142</f>
        <v>P0262</v>
      </c>
      <c r="B3141" s="10" t="str">
        <f>Revenue!B3142</f>
        <v>Sep</v>
      </c>
      <c r="C3141" s="11" t="str">
        <f t="shared" ref="C3141:C3204" si="133">A3141&amp;"|"&amp;B3141</f>
        <v>P0262|Sep</v>
      </c>
      <c r="D3141" s="12">
        <f>Revenue!J3142</f>
        <v>1168.1251</v>
      </c>
      <c r="E3141" s="13">
        <f>_xlfn.XLOOKUP($C3141,ExpensesTbl[Key],ExpensesTbl[Total Operating Expenses])</f>
        <v>647.78999999999951</v>
      </c>
      <c r="F3141" s="13">
        <f t="shared" ref="F3141:F3204" si="134">D3141-E3141</f>
        <v>520.33510000000047</v>
      </c>
      <c r="G3141" s="11" t="str">
        <f>_xlfn.XLOOKUP($A3141,PropertiesTbl[Property ID],PropertiesTbl[Property Name])</f>
        <v>Aspen Lodge</v>
      </c>
    </row>
    <row r="3142" spans="1:7" x14ac:dyDescent="0.25">
      <c r="A3142" s="10" t="str">
        <f>Revenue!A3143</f>
        <v>P0262</v>
      </c>
      <c r="B3142" s="10" t="str">
        <f>Revenue!B3143</f>
        <v>Oct</v>
      </c>
      <c r="C3142" s="11" t="str">
        <f t="shared" si="133"/>
        <v>P0262|Oct</v>
      </c>
      <c r="D3142" s="12">
        <f>Revenue!J3143</f>
        <v>1094.6573000000001</v>
      </c>
      <c r="E3142" s="13">
        <f>_xlfn.XLOOKUP($C3142,ExpensesTbl[Key],ExpensesTbl[Total Operating Expenses])</f>
        <v>598.84999999999991</v>
      </c>
      <c r="F3142" s="13">
        <f t="shared" si="134"/>
        <v>495.80730000000017</v>
      </c>
      <c r="G3142" s="11" t="str">
        <f>_xlfn.XLOOKUP($A3142,PropertiesTbl[Property ID],PropertiesTbl[Property Name])</f>
        <v>Aspen Lodge</v>
      </c>
    </row>
    <row r="3143" spans="1:7" x14ac:dyDescent="0.25">
      <c r="A3143" s="10" t="str">
        <f>Revenue!A3144</f>
        <v>P0262</v>
      </c>
      <c r="B3143" s="10" t="str">
        <f>Revenue!B3144</f>
        <v>Nov</v>
      </c>
      <c r="C3143" s="11" t="str">
        <f t="shared" si="133"/>
        <v>P0262|Nov</v>
      </c>
      <c r="D3143" s="12">
        <f>Revenue!J3144</f>
        <v>1095.6079000000002</v>
      </c>
      <c r="E3143" s="13">
        <f>_xlfn.XLOOKUP($C3143,ExpensesTbl[Key],ExpensesTbl[Total Operating Expenses])</f>
        <v>572.07000000000005</v>
      </c>
      <c r="F3143" s="13">
        <f t="shared" si="134"/>
        <v>523.53790000000015</v>
      </c>
      <c r="G3143" s="11" t="str">
        <f>_xlfn.XLOOKUP($A3143,PropertiesTbl[Property ID],PropertiesTbl[Property Name])</f>
        <v>Aspen Lodge</v>
      </c>
    </row>
    <row r="3144" spans="1:7" x14ac:dyDescent="0.25">
      <c r="A3144" s="10" t="str">
        <f>Revenue!A3145</f>
        <v>P0262</v>
      </c>
      <c r="B3144" s="10" t="str">
        <f>Revenue!B3145</f>
        <v>Dec</v>
      </c>
      <c r="C3144" s="11" t="str">
        <f t="shared" si="133"/>
        <v>P0262|Dec</v>
      </c>
      <c r="D3144" s="12">
        <f>Revenue!J3145</f>
        <v>4126.4459999999999</v>
      </c>
      <c r="E3144" s="13">
        <f>_xlfn.XLOOKUP($C3144,ExpensesTbl[Key],ExpensesTbl[Total Operating Expenses])</f>
        <v>963.93000000000018</v>
      </c>
      <c r="F3144" s="13">
        <f t="shared" si="134"/>
        <v>3162.5159999999996</v>
      </c>
      <c r="G3144" s="11" t="str">
        <f>_xlfn.XLOOKUP($A3144,PropertiesTbl[Property ID],PropertiesTbl[Property Name])</f>
        <v>Aspen Lodge</v>
      </c>
    </row>
    <row r="3145" spans="1:7" x14ac:dyDescent="0.25">
      <c r="A3145" s="10" t="str">
        <f>Revenue!A3146</f>
        <v>P0262</v>
      </c>
      <c r="B3145" s="10" t="str">
        <f>Revenue!B3146</f>
        <v>Jan</v>
      </c>
      <c r="C3145" s="11" t="str">
        <f t="shared" si="133"/>
        <v>P0262|Jan</v>
      </c>
      <c r="D3145" s="12">
        <f>Revenue!J3146</f>
        <v>3122.0387999999998</v>
      </c>
      <c r="E3145" s="13">
        <f>_xlfn.XLOOKUP($C3145,ExpensesTbl[Key],ExpensesTbl[Total Operating Expenses])</f>
        <v>879.11</v>
      </c>
      <c r="F3145" s="13">
        <f t="shared" si="134"/>
        <v>2242.9287999999997</v>
      </c>
      <c r="G3145" s="11" t="str">
        <f>_xlfn.XLOOKUP($A3145,PropertiesTbl[Property ID],PropertiesTbl[Property Name])</f>
        <v>Aspen Lodge</v>
      </c>
    </row>
    <row r="3146" spans="1:7" x14ac:dyDescent="0.25">
      <c r="A3146" s="10" t="str">
        <f>Revenue!A3147</f>
        <v>P0262</v>
      </c>
      <c r="B3146" s="10" t="str">
        <f>Revenue!B3147</f>
        <v>Feb</v>
      </c>
      <c r="C3146" s="11" t="str">
        <f t="shared" si="133"/>
        <v>P0262|Feb</v>
      </c>
      <c r="D3146" s="12">
        <f>Revenue!J3147</f>
        <v>2711.7371999999996</v>
      </c>
      <c r="E3146" s="13">
        <f>_xlfn.XLOOKUP($C3146,ExpensesTbl[Key],ExpensesTbl[Total Operating Expenses])</f>
        <v>817.5900000000006</v>
      </c>
      <c r="F3146" s="13">
        <f t="shared" si="134"/>
        <v>1894.147199999999</v>
      </c>
      <c r="G3146" s="11" t="str">
        <f>_xlfn.XLOOKUP($A3146,PropertiesTbl[Property ID],PropertiesTbl[Property Name])</f>
        <v>Aspen Lodge</v>
      </c>
    </row>
    <row r="3147" spans="1:7" x14ac:dyDescent="0.25">
      <c r="A3147" s="10" t="str">
        <f>Revenue!A3148</f>
        <v>P0262</v>
      </c>
      <c r="B3147" s="10" t="str">
        <f>Revenue!B3148</f>
        <v>Mar</v>
      </c>
      <c r="C3147" s="11" t="str">
        <f t="shared" si="133"/>
        <v>P0262|Mar</v>
      </c>
      <c r="D3147" s="12">
        <f>Revenue!J3148</f>
        <v>2462.8061000000002</v>
      </c>
      <c r="E3147" s="13">
        <f>_xlfn.XLOOKUP($C3147,ExpensesTbl[Key],ExpensesTbl[Total Operating Expenses])</f>
        <v>783.04000000000042</v>
      </c>
      <c r="F3147" s="13">
        <f t="shared" si="134"/>
        <v>1679.7660999999998</v>
      </c>
      <c r="G3147" s="11" t="str">
        <f>_xlfn.XLOOKUP($A3147,PropertiesTbl[Property ID],PropertiesTbl[Property Name])</f>
        <v>Aspen Lodge</v>
      </c>
    </row>
    <row r="3148" spans="1:7" x14ac:dyDescent="0.25">
      <c r="A3148" s="10" t="str">
        <f>Revenue!A3149</f>
        <v>P0263</v>
      </c>
      <c r="B3148" s="10" t="str">
        <f>Revenue!B3149</f>
        <v>Apr</v>
      </c>
      <c r="C3148" s="11" t="str">
        <f t="shared" si="133"/>
        <v>P0263|Apr</v>
      </c>
      <c r="D3148" s="12">
        <f>Revenue!J3149</f>
        <v>678.34649999999999</v>
      </c>
      <c r="E3148" s="13">
        <f>_xlfn.XLOOKUP($C3148,ExpensesTbl[Key],ExpensesTbl[Total Operating Expenses])</f>
        <v>412.64999999999986</v>
      </c>
      <c r="F3148" s="13">
        <f t="shared" si="134"/>
        <v>265.69650000000013</v>
      </c>
      <c r="G3148" s="11" t="str">
        <f>_xlfn.XLOOKUP($A3148,PropertiesTbl[Property ID],PropertiesTbl[Property Name])</f>
        <v>Birch Getaway</v>
      </c>
    </row>
    <row r="3149" spans="1:7" x14ac:dyDescent="0.25">
      <c r="A3149" s="10" t="str">
        <f>Revenue!A3150</f>
        <v>P0263</v>
      </c>
      <c r="B3149" s="10" t="str">
        <f>Revenue!B3150</f>
        <v>May</v>
      </c>
      <c r="C3149" s="11" t="str">
        <f t="shared" si="133"/>
        <v>P0263|May</v>
      </c>
      <c r="D3149" s="12">
        <f>Revenue!J3150</f>
        <v>820.53879999999992</v>
      </c>
      <c r="E3149" s="13">
        <f>_xlfn.XLOOKUP($C3149,ExpensesTbl[Key],ExpensesTbl[Total Operating Expenses])</f>
        <v>517.5499999999995</v>
      </c>
      <c r="F3149" s="13">
        <f t="shared" si="134"/>
        <v>302.98880000000042</v>
      </c>
      <c r="G3149" s="11" t="str">
        <f>_xlfn.XLOOKUP($A3149,PropertiesTbl[Property ID],PropertiesTbl[Property Name])</f>
        <v>Birch Getaway</v>
      </c>
    </row>
    <row r="3150" spans="1:7" x14ac:dyDescent="0.25">
      <c r="A3150" s="10" t="str">
        <f>Revenue!A3151</f>
        <v>P0263</v>
      </c>
      <c r="B3150" s="10" t="str">
        <f>Revenue!B3151</f>
        <v>Jun</v>
      </c>
      <c r="C3150" s="11" t="str">
        <f t="shared" si="133"/>
        <v>P0263|Jun</v>
      </c>
      <c r="D3150" s="12">
        <f>Revenue!J3151</f>
        <v>942.12829999999997</v>
      </c>
      <c r="E3150" s="13">
        <f>_xlfn.XLOOKUP($C3150,ExpensesTbl[Key],ExpensesTbl[Total Operating Expenses])</f>
        <v>555.74000000000024</v>
      </c>
      <c r="F3150" s="13">
        <f t="shared" si="134"/>
        <v>386.38829999999973</v>
      </c>
      <c r="G3150" s="11" t="str">
        <f>_xlfn.XLOOKUP($A3150,PropertiesTbl[Property ID],PropertiesTbl[Property Name])</f>
        <v>Birch Getaway</v>
      </c>
    </row>
    <row r="3151" spans="1:7" x14ac:dyDescent="0.25">
      <c r="A3151" s="10" t="str">
        <f>Revenue!A3152</f>
        <v>P0263</v>
      </c>
      <c r="B3151" s="10" t="str">
        <f>Revenue!B3152</f>
        <v>Jul</v>
      </c>
      <c r="C3151" s="11" t="str">
        <f t="shared" si="133"/>
        <v>P0263|Jul</v>
      </c>
      <c r="D3151" s="12">
        <f>Revenue!J3152</f>
        <v>1185.1424000000002</v>
      </c>
      <c r="E3151" s="13">
        <f>_xlfn.XLOOKUP($C3151,ExpensesTbl[Key],ExpensesTbl[Total Operating Expenses])</f>
        <v>835.32000000000028</v>
      </c>
      <c r="F3151" s="13">
        <f t="shared" si="134"/>
        <v>349.8223999999999</v>
      </c>
      <c r="G3151" s="11" t="str">
        <f>_xlfn.XLOOKUP($A3151,PropertiesTbl[Property ID],PropertiesTbl[Property Name])</f>
        <v>Birch Getaway</v>
      </c>
    </row>
    <row r="3152" spans="1:7" x14ac:dyDescent="0.25">
      <c r="A3152" s="10" t="str">
        <f>Revenue!A3153</f>
        <v>P0263</v>
      </c>
      <c r="B3152" s="10" t="str">
        <f>Revenue!B3153</f>
        <v>Aug</v>
      </c>
      <c r="C3152" s="11" t="str">
        <f t="shared" si="133"/>
        <v>P0263|Aug</v>
      </c>
      <c r="D3152" s="12">
        <f>Revenue!J3153</f>
        <v>1273.7421999999999</v>
      </c>
      <c r="E3152" s="13">
        <f>_xlfn.XLOOKUP($C3152,ExpensesTbl[Key],ExpensesTbl[Total Operating Expenses])</f>
        <v>785.41999999999962</v>
      </c>
      <c r="F3152" s="13">
        <f t="shared" si="134"/>
        <v>488.32220000000029</v>
      </c>
      <c r="G3152" s="11" t="str">
        <f>_xlfn.XLOOKUP($A3152,PropertiesTbl[Property ID],PropertiesTbl[Property Name])</f>
        <v>Birch Getaway</v>
      </c>
    </row>
    <row r="3153" spans="1:7" x14ac:dyDescent="0.25">
      <c r="A3153" s="10" t="str">
        <f>Revenue!A3154</f>
        <v>P0263</v>
      </c>
      <c r="B3153" s="10" t="str">
        <f>Revenue!B3154</f>
        <v>Sep</v>
      </c>
      <c r="C3153" s="11" t="str">
        <f t="shared" si="133"/>
        <v>P0263|Sep</v>
      </c>
      <c r="D3153" s="12">
        <f>Revenue!J3154</f>
        <v>839.51199999999994</v>
      </c>
      <c r="E3153" s="13">
        <f>_xlfn.XLOOKUP($C3153,ExpensesTbl[Key],ExpensesTbl[Total Operating Expenses])</f>
        <v>467.9300000000004</v>
      </c>
      <c r="F3153" s="13">
        <f t="shared" si="134"/>
        <v>371.58199999999954</v>
      </c>
      <c r="G3153" s="11" t="str">
        <f>_xlfn.XLOOKUP($A3153,PropertiesTbl[Property ID],PropertiesTbl[Property Name])</f>
        <v>Birch Getaway</v>
      </c>
    </row>
    <row r="3154" spans="1:7" x14ac:dyDescent="0.25">
      <c r="A3154" s="10" t="str">
        <f>Revenue!A3155</f>
        <v>P0263</v>
      </c>
      <c r="B3154" s="10" t="str">
        <f>Revenue!B3155</f>
        <v>Oct</v>
      </c>
      <c r="C3154" s="11" t="str">
        <f t="shared" si="133"/>
        <v>P0263|Oct</v>
      </c>
      <c r="D3154" s="12">
        <f>Revenue!J3155</f>
        <v>697.21299999999997</v>
      </c>
      <c r="E3154" s="13">
        <f>_xlfn.XLOOKUP($C3154,ExpensesTbl[Key],ExpensesTbl[Total Operating Expenses])</f>
        <v>463.94000000000028</v>
      </c>
      <c r="F3154" s="13">
        <f t="shared" si="134"/>
        <v>233.27299999999968</v>
      </c>
      <c r="G3154" s="11" t="str">
        <f>_xlfn.XLOOKUP($A3154,PropertiesTbl[Property ID],PropertiesTbl[Property Name])</f>
        <v>Birch Getaway</v>
      </c>
    </row>
    <row r="3155" spans="1:7" x14ac:dyDescent="0.25">
      <c r="A3155" s="10" t="str">
        <f>Revenue!A3156</f>
        <v>P0263</v>
      </c>
      <c r="B3155" s="10" t="str">
        <f>Revenue!B3156</f>
        <v>Nov</v>
      </c>
      <c r="C3155" s="11" t="str">
        <f t="shared" si="133"/>
        <v>P0263|Nov</v>
      </c>
      <c r="D3155" s="12">
        <f>Revenue!J3156</f>
        <v>803.1952</v>
      </c>
      <c r="E3155" s="13">
        <f>_xlfn.XLOOKUP($C3155,ExpensesTbl[Key],ExpensesTbl[Total Operating Expenses])</f>
        <v>454.87999999999977</v>
      </c>
      <c r="F3155" s="13">
        <f t="shared" si="134"/>
        <v>348.31520000000023</v>
      </c>
      <c r="G3155" s="11" t="str">
        <f>_xlfn.XLOOKUP($A3155,PropertiesTbl[Property ID],PropertiesTbl[Property Name])</f>
        <v>Birch Getaway</v>
      </c>
    </row>
    <row r="3156" spans="1:7" x14ac:dyDescent="0.25">
      <c r="A3156" s="10" t="str">
        <f>Revenue!A3157</f>
        <v>P0263</v>
      </c>
      <c r="B3156" s="10" t="str">
        <f>Revenue!B3157</f>
        <v>Dec</v>
      </c>
      <c r="C3156" s="11" t="str">
        <f t="shared" si="133"/>
        <v>P0263|Dec</v>
      </c>
      <c r="D3156" s="12">
        <f>Revenue!J3157</f>
        <v>3200.0385999999999</v>
      </c>
      <c r="E3156" s="13">
        <f>_xlfn.XLOOKUP($C3156,ExpensesTbl[Key],ExpensesTbl[Total Operating Expenses])</f>
        <v>753.70000000000027</v>
      </c>
      <c r="F3156" s="13">
        <f t="shared" si="134"/>
        <v>2446.3385999999996</v>
      </c>
      <c r="G3156" s="11" t="str">
        <f>_xlfn.XLOOKUP($A3156,PropertiesTbl[Property ID],PropertiesTbl[Property Name])</f>
        <v>Birch Getaway</v>
      </c>
    </row>
    <row r="3157" spans="1:7" x14ac:dyDescent="0.25">
      <c r="A3157" s="10" t="str">
        <f>Revenue!A3158</f>
        <v>P0263</v>
      </c>
      <c r="B3157" s="10" t="str">
        <f>Revenue!B3158</f>
        <v>Jan</v>
      </c>
      <c r="C3157" s="11" t="str">
        <f t="shared" si="133"/>
        <v>P0263|Jan</v>
      </c>
      <c r="D3157" s="12">
        <f>Revenue!J3158</f>
        <v>2231.4584000000004</v>
      </c>
      <c r="E3157" s="13">
        <f>_xlfn.XLOOKUP($C3157,ExpensesTbl[Key],ExpensesTbl[Total Operating Expenses])</f>
        <v>620.08999999999992</v>
      </c>
      <c r="F3157" s="13">
        <f t="shared" si="134"/>
        <v>1611.3684000000005</v>
      </c>
      <c r="G3157" s="11" t="str">
        <f>_xlfn.XLOOKUP($A3157,PropertiesTbl[Property ID],PropertiesTbl[Property Name])</f>
        <v>Birch Getaway</v>
      </c>
    </row>
    <row r="3158" spans="1:7" x14ac:dyDescent="0.25">
      <c r="A3158" s="10" t="str">
        <f>Revenue!A3159</f>
        <v>P0263</v>
      </c>
      <c r="B3158" s="10" t="str">
        <f>Revenue!B3159</f>
        <v>Feb</v>
      </c>
      <c r="C3158" s="11" t="str">
        <f t="shared" si="133"/>
        <v>P0263|Feb</v>
      </c>
      <c r="D3158" s="12">
        <f>Revenue!J3159</f>
        <v>1979.239</v>
      </c>
      <c r="E3158" s="13">
        <f>_xlfn.XLOOKUP($C3158,ExpensesTbl[Key],ExpensesTbl[Total Operating Expenses])</f>
        <v>614.47000000000037</v>
      </c>
      <c r="F3158" s="13">
        <f t="shared" si="134"/>
        <v>1364.7689999999998</v>
      </c>
      <c r="G3158" s="11" t="str">
        <f>_xlfn.XLOOKUP($A3158,PropertiesTbl[Property ID],PropertiesTbl[Property Name])</f>
        <v>Birch Getaway</v>
      </c>
    </row>
    <row r="3159" spans="1:7" x14ac:dyDescent="0.25">
      <c r="A3159" s="10" t="str">
        <f>Revenue!A3160</f>
        <v>P0263</v>
      </c>
      <c r="B3159" s="10" t="str">
        <f>Revenue!B3160</f>
        <v>Mar</v>
      </c>
      <c r="C3159" s="11" t="str">
        <f t="shared" si="133"/>
        <v>P0263|Mar</v>
      </c>
      <c r="D3159" s="12">
        <f>Revenue!J3160</f>
        <v>1695.4187999999999</v>
      </c>
      <c r="E3159" s="13">
        <f>_xlfn.XLOOKUP($C3159,ExpensesTbl[Key],ExpensesTbl[Total Operating Expenses])</f>
        <v>547.96999999999957</v>
      </c>
      <c r="F3159" s="13">
        <f t="shared" si="134"/>
        <v>1147.4488000000003</v>
      </c>
      <c r="G3159" s="11" t="str">
        <f>_xlfn.XLOOKUP($A3159,PropertiesTbl[Property ID],PropertiesTbl[Property Name])</f>
        <v>Birch Getaway</v>
      </c>
    </row>
    <row r="3160" spans="1:7" x14ac:dyDescent="0.25">
      <c r="A3160" s="10" t="str">
        <f>Revenue!A3161</f>
        <v>P0264</v>
      </c>
      <c r="B3160" s="10" t="str">
        <f>Revenue!B3161</f>
        <v>Apr</v>
      </c>
      <c r="C3160" s="11" t="str">
        <f t="shared" si="133"/>
        <v>P0264|Apr</v>
      </c>
      <c r="D3160" s="12">
        <f>Revenue!J3161</f>
        <v>1285.1949999999999</v>
      </c>
      <c r="E3160" s="13">
        <f>_xlfn.XLOOKUP($C3160,ExpensesTbl[Key],ExpensesTbl[Total Operating Expenses])</f>
        <v>788.32</v>
      </c>
      <c r="F3160" s="13">
        <f t="shared" si="134"/>
        <v>496.87499999999989</v>
      </c>
      <c r="G3160" s="11" t="str">
        <f>_xlfn.XLOOKUP($A3160,PropertiesTbl[Property ID],PropertiesTbl[Property Name])</f>
        <v>Summit Retreat</v>
      </c>
    </row>
    <row r="3161" spans="1:7" x14ac:dyDescent="0.25">
      <c r="A3161" s="10" t="str">
        <f>Revenue!A3162</f>
        <v>P0264</v>
      </c>
      <c r="B3161" s="10" t="str">
        <f>Revenue!B3162</f>
        <v>May</v>
      </c>
      <c r="C3161" s="11" t="str">
        <f t="shared" si="133"/>
        <v>P0264|May</v>
      </c>
      <c r="D3161" s="12">
        <f>Revenue!J3162</f>
        <v>1466.2552000000001</v>
      </c>
      <c r="E3161" s="13">
        <f>_xlfn.XLOOKUP($C3161,ExpensesTbl[Key],ExpensesTbl[Total Operating Expenses])</f>
        <v>1221.6300000000001</v>
      </c>
      <c r="F3161" s="13">
        <f t="shared" si="134"/>
        <v>244.62519999999995</v>
      </c>
      <c r="G3161" s="11" t="str">
        <f>_xlfn.XLOOKUP($A3161,PropertiesTbl[Property ID],PropertiesTbl[Property Name])</f>
        <v>Summit Retreat</v>
      </c>
    </row>
    <row r="3162" spans="1:7" x14ac:dyDescent="0.25">
      <c r="A3162" s="10" t="str">
        <f>Revenue!A3163</f>
        <v>P0264</v>
      </c>
      <c r="B3162" s="10" t="str">
        <f>Revenue!B3163</f>
        <v>Jun</v>
      </c>
      <c r="C3162" s="11" t="str">
        <f t="shared" si="133"/>
        <v>P0264|Jun</v>
      </c>
      <c r="D3162" s="12">
        <f>Revenue!J3163</f>
        <v>1731.8703</v>
      </c>
      <c r="E3162" s="13">
        <f>_xlfn.XLOOKUP($C3162,ExpensesTbl[Key],ExpensesTbl[Total Operating Expenses])</f>
        <v>1349.1799999999998</v>
      </c>
      <c r="F3162" s="13">
        <f t="shared" si="134"/>
        <v>382.69030000000021</v>
      </c>
      <c r="G3162" s="11" t="str">
        <f>_xlfn.XLOOKUP($A3162,PropertiesTbl[Property ID],PropertiesTbl[Property Name])</f>
        <v>Summit Retreat</v>
      </c>
    </row>
    <row r="3163" spans="1:7" x14ac:dyDescent="0.25">
      <c r="A3163" s="10" t="str">
        <f>Revenue!A3164</f>
        <v>P0264</v>
      </c>
      <c r="B3163" s="10" t="str">
        <f>Revenue!B3164</f>
        <v>Jul</v>
      </c>
      <c r="C3163" s="11" t="str">
        <f t="shared" si="133"/>
        <v>P0264|Jul</v>
      </c>
      <c r="D3163" s="12">
        <f>Revenue!J3164</f>
        <v>2794.3420000000006</v>
      </c>
      <c r="E3163" s="13">
        <f>_xlfn.XLOOKUP($C3163,ExpensesTbl[Key],ExpensesTbl[Total Operating Expenses])</f>
        <v>2608.3500000000004</v>
      </c>
      <c r="F3163" s="13">
        <f t="shared" si="134"/>
        <v>185.99200000000019</v>
      </c>
      <c r="G3163" s="11" t="str">
        <f>_xlfn.XLOOKUP($A3163,PropertiesTbl[Property ID],PropertiesTbl[Property Name])</f>
        <v>Summit Retreat</v>
      </c>
    </row>
    <row r="3164" spans="1:7" x14ac:dyDescent="0.25">
      <c r="A3164" s="10" t="str">
        <f>Revenue!A3165</f>
        <v>P0264</v>
      </c>
      <c r="B3164" s="10" t="str">
        <f>Revenue!B3165</f>
        <v>Aug</v>
      </c>
      <c r="C3164" s="11" t="str">
        <f t="shared" si="133"/>
        <v>P0264|Aug</v>
      </c>
      <c r="D3164" s="12">
        <f>Revenue!J3165</f>
        <v>2158.6896999999999</v>
      </c>
      <c r="E3164" s="13">
        <f>_xlfn.XLOOKUP($C3164,ExpensesTbl[Key],ExpensesTbl[Total Operating Expenses])</f>
        <v>2336.3000000000002</v>
      </c>
      <c r="F3164" s="13">
        <f t="shared" si="134"/>
        <v>-177.61030000000028</v>
      </c>
      <c r="G3164" s="11" t="str">
        <f>_xlfn.XLOOKUP($A3164,PropertiesTbl[Property ID],PropertiesTbl[Property Name])</f>
        <v>Summit Retreat</v>
      </c>
    </row>
    <row r="3165" spans="1:7" x14ac:dyDescent="0.25">
      <c r="A3165" s="10" t="str">
        <f>Revenue!A3166</f>
        <v>P0264</v>
      </c>
      <c r="B3165" s="10" t="str">
        <f>Revenue!B3166</f>
        <v>Sep</v>
      </c>
      <c r="C3165" s="11" t="str">
        <f t="shared" si="133"/>
        <v>P0264|Sep</v>
      </c>
      <c r="D3165" s="12">
        <f>Revenue!J3166</f>
        <v>1529.2857999999999</v>
      </c>
      <c r="E3165" s="13">
        <f>_xlfn.XLOOKUP($C3165,ExpensesTbl[Key],ExpensesTbl[Total Operating Expenses])</f>
        <v>1039.8200000000002</v>
      </c>
      <c r="F3165" s="13">
        <f t="shared" si="134"/>
        <v>489.46579999999972</v>
      </c>
      <c r="G3165" s="11" t="str">
        <f>_xlfn.XLOOKUP($A3165,PropertiesTbl[Property ID],PropertiesTbl[Property Name])</f>
        <v>Summit Retreat</v>
      </c>
    </row>
    <row r="3166" spans="1:7" x14ac:dyDescent="0.25">
      <c r="A3166" s="10" t="str">
        <f>Revenue!A3167</f>
        <v>P0264</v>
      </c>
      <c r="B3166" s="10" t="str">
        <f>Revenue!B3167</f>
        <v>Oct</v>
      </c>
      <c r="C3166" s="11" t="str">
        <f t="shared" si="133"/>
        <v>P0264|Oct</v>
      </c>
      <c r="D3166" s="12">
        <f>Revenue!J3167</f>
        <v>1473.0646000000002</v>
      </c>
      <c r="E3166" s="13">
        <f>_xlfn.XLOOKUP($C3166,ExpensesTbl[Key],ExpensesTbl[Total Operating Expenses])</f>
        <v>920.94999999999959</v>
      </c>
      <c r="F3166" s="13">
        <f t="shared" si="134"/>
        <v>552.11460000000056</v>
      </c>
      <c r="G3166" s="11" t="str">
        <f>_xlfn.XLOOKUP($A3166,PropertiesTbl[Property ID],PropertiesTbl[Property Name])</f>
        <v>Summit Retreat</v>
      </c>
    </row>
    <row r="3167" spans="1:7" x14ac:dyDescent="0.25">
      <c r="A3167" s="10" t="str">
        <f>Revenue!A3168</f>
        <v>P0264</v>
      </c>
      <c r="B3167" s="10" t="str">
        <f>Revenue!B3168</f>
        <v>Nov</v>
      </c>
      <c r="C3167" s="11" t="str">
        <f t="shared" si="133"/>
        <v>P0264|Nov</v>
      </c>
      <c r="D3167" s="12">
        <f>Revenue!J3168</f>
        <v>1482.0856000000001</v>
      </c>
      <c r="E3167" s="13">
        <f>_xlfn.XLOOKUP($C3167,ExpensesTbl[Key],ExpensesTbl[Total Operating Expenses])</f>
        <v>850.40999999999963</v>
      </c>
      <c r="F3167" s="13">
        <f t="shared" si="134"/>
        <v>631.67560000000049</v>
      </c>
      <c r="G3167" s="11" t="str">
        <f>_xlfn.XLOOKUP($A3167,PropertiesTbl[Property ID],PropertiesTbl[Property Name])</f>
        <v>Summit Retreat</v>
      </c>
    </row>
    <row r="3168" spans="1:7" x14ac:dyDescent="0.25">
      <c r="A3168" s="10" t="str">
        <f>Revenue!A3169</f>
        <v>P0264</v>
      </c>
      <c r="B3168" s="10" t="str">
        <f>Revenue!B3169</f>
        <v>Dec</v>
      </c>
      <c r="C3168" s="11" t="str">
        <f t="shared" si="133"/>
        <v>P0264|Dec</v>
      </c>
      <c r="D3168" s="12">
        <f>Revenue!J3169</f>
        <v>5259.4353000000001</v>
      </c>
      <c r="E3168" s="13">
        <f>_xlfn.XLOOKUP($C3168,ExpensesTbl[Key],ExpensesTbl[Total Operating Expenses])</f>
        <v>1295.6099999999997</v>
      </c>
      <c r="F3168" s="13">
        <f t="shared" si="134"/>
        <v>3963.8253000000004</v>
      </c>
      <c r="G3168" s="11" t="str">
        <f>_xlfn.XLOOKUP($A3168,PropertiesTbl[Property ID],PropertiesTbl[Property Name])</f>
        <v>Summit Retreat</v>
      </c>
    </row>
    <row r="3169" spans="1:7" x14ac:dyDescent="0.25">
      <c r="A3169" s="10" t="str">
        <f>Revenue!A3170</f>
        <v>P0264</v>
      </c>
      <c r="B3169" s="10" t="str">
        <f>Revenue!B3170</f>
        <v>Jan</v>
      </c>
      <c r="C3169" s="11" t="str">
        <f t="shared" si="133"/>
        <v>P0264|Jan</v>
      </c>
      <c r="D3169" s="12">
        <f>Revenue!J3170</f>
        <v>4234.1049000000003</v>
      </c>
      <c r="E3169" s="13">
        <f>_xlfn.XLOOKUP($C3169,ExpensesTbl[Key],ExpensesTbl[Total Operating Expenses])</f>
        <v>1166.3199999999993</v>
      </c>
      <c r="F3169" s="13">
        <f t="shared" si="134"/>
        <v>3067.784900000001</v>
      </c>
      <c r="G3169" s="11" t="str">
        <f>_xlfn.XLOOKUP($A3169,PropertiesTbl[Property ID],PropertiesTbl[Property Name])</f>
        <v>Summit Retreat</v>
      </c>
    </row>
    <row r="3170" spans="1:7" x14ac:dyDescent="0.25">
      <c r="A3170" s="10" t="str">
        <f>Revenue!A3171</f>
        <v>P0264</v>
      </c>
      <c r="B3170" s="10" t="str">
        <f>Revenue!B3171</f>
        <v>Feb</v>
      </c>
      <c r="C3170" s="11" t="str">
        <f t="shared" si="133"/>
        <v>P0264|Feb</v>
      </c>
      <c r="D3170" s="12">
        <f>Revenue!J3171</f>
        <v>3945.6948000000002</v>
      </c>
      <c r="E3170" s="13">
        <f>_xlfn.XLOOKUP($C3170,ExpensesTbl[Key],ExpensesTbl[Total Operating Expenses])</f>
        <v>1190.1600000000003</v>
      </c>
      <c r="F3170" s="13">
        <f t="shared" si="134"/>
        <v>2755.5347999999999</v>
      </c>
      <c r="G3170" s="11" t="str">
        <f>_xlfn.XLOOKUP($A3170,PropertiesTbl[Property ID],PropertiesTbl[Property Name])</f>
        <v>Summit Retreat</v>
      </c>
    </row>
    <row r="3171" spans="1:7" x14ac:dyDescent="0.25">
      <c r="A3171" s="10" t="str">
        <f>Revenue!A3172</f>
        <v>P0264</v>
      </c>
      <c r="B3171" s="10" t="str">
        <f>Revenue!B3172</f>
        <v>Mar</v>
      </c>
      <c r="C3171" s="11" t="str">
        <f t="shared" si="133"/>
        <v>P0264|Mar</v>
      </c>
      <c r="D3171" s="12">
        <f>Revenue!J3172</f>
        <v>3336.1079999999997</v>
      </c>
      <c r="E3171" s="13">
        <f>_xlfn.XLOOKUP($C3171,ExpensesTbl[Key],ExpensesTbl[Total Operating Expenses])</f>
        <v>1165.1099999999999</v>
      </c>
      <c r="F3171" s="13">
        <f t="shared" si="134"/>
        <v>2170.9979999999996</v>
      </c>
      <c r="G3171" s="11" t="str">
        <f>_xlfn.XLOOKUP($A3171,PropertiesTbl[Property ID],PropertiesTbl[Property Name])</f>
        <v>Summit Retreat</v>
      </c>
    </row>
    <row r="3172" spans="1:7" x14ac:dyDescent="0.25">
      <c r="A3172" s="10" t="str">
        <f>Revenue!A3173</f>
        <v>P0265</v>
      </c>
      <c r="B3172" s="10" t="str">
        <f>Revenue!B3173</f>
        <v>Apr</v>
      </c>
      <c r="C3172" s="11" t="str">
        <f t="shared" si="133"/>
        <v>P0265|Apr</v>
      </c>
      <c r="D3172" s="12">
        <f>Revenue!J3173</f>
        <v>828.75120000000004</v>
      </c>
      <c r="E3172" s="13">
        <f>_xlfn.XLOOKUP($C3172,ExpensesTbl[Key],ExpensesTbl[Total Operating Expenses])</f>
        <v>523.55999999999949</v>
      </c>
      <c r="F3172" s="13">
        <f t="shared" si="134"/>
        <v>305.19120000000055</v>
      </c>
      <c r="G3172" s="11" t="str">
        <f>_xlfn.XLOOKUP($A3172,PropertiesTbl[Property ID],PropertiesTbl[Property Name])</f>
        <v>Snowline Refuge</v>
      </c>
    </row>
    <row r="3173" spans="1:7" x14ac:dyDescent="0.25">
      <c r="A3173" s="10" t="str">
        <f>Revenue!A3174</f>
        <v>P0265</v>
      </c>
      <c r="B3173" s="10" t="str">
        <f>Revenue!B3174</f>
        <v>May</v>
      </c>
      <c r="C3173" s="11" t="str">
        <f t="shared" si="133"/>
        <v>P0265|May</v>
      </c>
      <c r="D3173" s="12">
        <f>Revenue!J3174</f>
        <v>915.64379999999994</v>
      </c>
      <c r="E3173" s="13">
        <f>_xlfn.XLOOKUP($C3173,ExpensesTbl[Key],ExpensesTbl[Total Operating Expenses])</f>
        <v>729.84000000000037</v>
      </c>
      <c r="F3173" s="13">
        <f t="shared" si="134"/>
        <v>185.80379999999957</v>
      </c>
      <c r="G3173" s="11" t="str">
        <f>_xlfn.XLOOKUP($A3173,PropertiesTbl[Property ID],PropertiesTbl[Property Name])</f>
        <v>Snowline Refuge</v>
      </c>
    </row>
    <row r="3174" spans="1:7" x14ac:dyDescent="0.25">
      <c r="A3174" s="10" t="str">
        <f>Revenue!A3175</f>
        <v>P0265</v>
      </c>
      <c r="B3174" s="10" t="str">
        <f>Revenue!B3175</f>
        <v>Jun</v>
      </c>
      <c r="C3174" s="11" t="str">
        <f t="shared" si="133"/>
        <v>P0265|Jun</v>
      </c>
      <c r="D3174" s="12">
        <f>Revenue!J3175</f>
        <v>890.27829999999994</v>
      </c>
      <c r="E3174" s="13">
        <f>_xlfn.XLOOKUP($C3174,ExpensesTbl[Key],ExpensesTbl[Total Operating Expenses])</f>
        <v>794.88000000000011</v>
      </c>
      <c r="F3174" s="13">
        <f t="shared" si="134"/>
        <v>95.398299999999836</v>
      </c>
      <c r="G3174" s="11" t="str">
        <f>_xlfn.XLOOKUP($A3174,PropertiesTbl[Property ID],PropertiesTbl[Property Name])</f>
        <v>Snowline Refuge</v>
      </c>
    </row>
    <row r="3175" spans="1:7" x14ac:dyDescent="0.25">
      <c r="A3175" s="10" t="str">
        <f>Revenue!A3176</f>
        <v>P0265</v>
      </c>
      <c r="B3175" s="10" t="str">
        <f>Revenue!B3176</f>
        <v>Jul</v>
      </c>
      <c r="C3175" s="11" t="str">
        <f t="shared" si="133"/>
        <v>P0265|Jul</v>
      </c>
      <c r="D3175" s="12">
        <f>Revenue!J3176</f>
        <v>1648.8293000000001</v>
      </c>
      <c r="E3175" s="13">
        <f>_xlfn.XLOOKUP($C3175,ExpensesTbl[Key],ExpensesTbl[Total Operating Expenses])</f>
        <v>1469.1200000000003</v>
      </c>
      <c r="F3175" s="13">
        <f t="shared" si="134"/>
        <v>179.70929999999976</v>
      </c>
      <c r="G3175" s="11" t="str">
        <f>_xlfn.XLOOKUP($A3175,PropertiesTbl[Property ID],PropertiesTbl[Property Name])</f>
        <v>Snowline Refuge</v>
      </c>
    </row>
    <row r="3176" spans="1:7" x14ac:dyDescent="0.25">
      <c r="A3176" s="10" t="str">
        <f>Revenue!A3177</f>
        <v>P0265</v>
      </c>
      <c r="B3176" s="10" t="str">
        <f>Revenue!B3177</f>
        <v>Aug</v>
      </c>
      <c r="C3176" s="11" t="str">
        <f t="shared" si="133"/>
        <v>P0265|Aug</v>
      </c>
      <c r="D3176" s="12">
        <f>Revenue!J3177</f>
        <v>1527.0069999999998</v>
      </c>
      <c r="E3176" s="13">
        <f>_xlfn.XLOOKUP($C3176,ExpensesTbl[Key],ExpensesTbl[Total Operating Expenses])</f>
        <v>1553.21</v>
      </c>
      <c r="F3176" s="13">
        <f t="shared" si="134"/>
        <v>-26.203000000000202</v>
      </c>
      <c r="G3176" s="11" t="str">
        <f>_xlfn.XLOOKUP($A3176,PropertiesTbl[Property ID],PropertiesTbl[Property Name])</f>
        <v>Snowline Refuge</v>
      </c>
    </row>
    <row r="3177" spans="1:7" x14ac:dyDescent="0.25">
      <c r="A3177" s="10" t="str">
        <f>Revenue!A3178</f>
        <v>P0265</v>
      </c>
      <c r="B3177" s="10" t="str">
        <f>Revenue!B3178</f>
        <v>Sep</v>
      </c>
      <c r="C3177" s="11" t="str">
        <f t="shared" si="133"/>
        <v>P0265|Sep</v>
      </c>
      <c r="D3177" s="12">
        <f>Revenue!J3178</f>
        <v>907.55400000000009</v>
      </c>
      <c r="E3177" s="13">
        <f>_xlfn.XLOOKUP($C3177,ExpensesTbl[Key],ExpensesTbl[Total Operating Expenses])</f>
        <v>632.85999999999979</v>
      </c>
      <c r="F3177" s="13">
        <f t="shared" si="134"/>
        <v>274.6940000000003</v>
      </c>
      <c r="G3177" s="11" t="str">
        <f>_xlfn.XLOOKUP($A3177,PropertiesTbl[Property ID],PropertiesTbl[Property Name])</f>
        <v>Snowline Refuge</v>
      </c>
    </row>
    <row r="3178" spans="1:7" x14ac:dyDescent="0.25">
      <c r="A3178" s="10" t="str">
        <f>Revenue!A3179</f>
        <v>P0265</v>
      </c>
      <c r="B3178" s="10" t="str">
        <f>Revenue!B3179</f>
        <v>Oct</v>
      </c>
      <c r="C3178" s="11" t="str">
        <f t="shared" si="133"/>
        <v>P0265|Oct</v>
      </c>
      <c r="D3178" s="12">
        <f>Revenue!J3179</f>
        <v>890.85059999999999</v>
      </c>
      <c r="E3178" s="13">
        <f>_xlfn.XLOOKUP($C3178,ExpensesTbl[Key],ExpensesTbl[Total Operating Expenses])</f>
        <v>591.83000000000038</v>
      </c>
      <c r="F3178" s="13">
        <f t="shared" si="134"/>
        <v>299.0205999999996</v>
      </c>
      <c r="G3178" s="11" t="str">
        <f>_xlfn.XLOOKUP($A3178,PropertiesTbl[Property ID],PropertiesTbl[Property Name])</f>
        <v>Snowline Refuge</v>
      </c>
    </row>
    <row r="3179" spans="1:7" x14ac:dyDescent="0.25">
      <c r="A3179" s="10" t="str">
        <f>Revenue!A3180</f>
        <v>P0265</v>
      </c>
      <c r="B3179" s="10" t="str">
        <f>Revenue!B3180</f>
        <v>Nov</v>
      </c>
      <c r="C3179" s="11" t="str">
        <f t="shared" si="133"/>
        <v>P0265|Nov</v>
      </c>
      <c r="D3179" s="12">
        <f>Revenue!J3180</f>
        <v>912.61739999999998</v>
      </c>
      <c r="E3179" s="13">
        <f>_xlfn.XLOOKUP($C3179,ExpensesTbl[Key],ExpensesTbl[Total Operating Expenses])</f>
        <v>581.84999999999991</v>
      </c>
      <c r="F3179" s="13">
        <f t="shared" si="134"/>
        <v>330.76740000000007</v>
      </c>
      <c r="G3179" s="11" t="str">
        <f>_xlfn.XLOOKUP($A3179,PropertiesTbl[Property ID],PropertiesTbl[Property Name])</f>
        <v>Snowline Refuge</v>
      </c>
    </row>
    <row r="3180" spans="1:7" x14ac:dyDescent="0.25">
      <c r="A3180" s="10" t="str">
        <f>Revenue!A3181</f>
        <v>P0265</v>
      </c>
      <c r="B3180" s="10" t="str">
        <f>Revenue!B3181</f>
        <v>Dec</v>
      </c>
      <c r="C3180" s="11" t="str">
        <f t="shared" si="133"/>
        <v>P0265|Dec</v>
      </c>
      <c r="D3180" s="12">
        <f>Revenue!J3181</f>
        <v>2935.6242000000002</v>
      </c>
      <c r="E3180" s="13">
        <f>_xlfn.XLOOKUP($C3180,ExpensesTbl[Key],ExpensesTbl[Total Operating Expenses])</f>
        <v>909.72</v>
      </c>
      <c r="F3180" s="13">
        <f t="shared" si="134"/>
        <v>2025.9042000000002</v>
      </c>
      <c r="G3180" s="11" t="str">
        <f>_xlfn.XLOOKUP($A3180,PropertiesTbl[Property ID],PropertiesTbl[Property Name])</f>
        <v>Snowline Refuge</v>
      </c>
    </row>
    <row r="3181" spans="1:7" x14ac:dyDescent="0.25">
      <c r="A3181" s="10" t="str">
        <f>Revenue!A3182</f>
        <v>P0265</v>
      </c>
      <c r="B3181" s="10" t="str">
        <f>Revenue!B3182</f>
        <v>Jan</v>
      </c>
      <c r="C3181" s="11" t="str">
        <f t="shared" si="133"/>
        <v>P0265|Jan</v>
      </c>
      <c r="D3181" s="12">
        <f>Revenue!J3182</f>
        <v>3095.7712000000001</v>
      </c>
      <c r="E3181" s="13">
        <f>_xlfn.XLOOKUP($C3181,ExpensesTbl[Key],ExpensesTbl[Total Operating Expenses])</f>
        <v>889.15999999999974</v>
      </c>
      <c r="F3181" s="13">
        <f t="shared" si="134"/>
        <v>2206.6112000000003</v>
      </c>
      <c r="G3181" s="11" t="str">
        <f>_xlfn.XLOOKUP($A3181,PropertiesTbl[Property ID],PropertiesTbl[Property Name])</f>
        <v>Snowline Refuge</v>
      </c>
    </row>
    <row r="3182" spans="1:7" x14ac:dyDescent="0.25">
      <c r="A3182" s="10" t="str">
        <f>Revenue!A3183</f>
        <v>P0265</v>
      </c>
      <c r="B3182" s="10" t="str">
        <f>Revenue!B3183</f>
        <v>Feb</v>
      </c>
      <c r="C3182" s="11" t="str">
        <f t="shared" si="133"/>
        <v>P0265|Feb</v>
      </c>
      <c r="D3182" s="12">
        <f>Revenue!J3183</f>
        <v>2313.6394999999998</v>
      </c>
      <c r="E3182" s="13">
        <f>_xlfn.XLOOKUP($C3182,ExpensesTbl[Key],ExpensesTbl[Total Operating Expenses])</f>
        <v>812.05999999999983</v>
      </c>
      <c r="F3182" s="13">
        <f t="shared" si="134"/>
        <v>1501.5794999999998</v>
      </c>
      <c r="G3182" s="11" t="str">
        <f>_xlfn.XLOOKUP($A3182,PropertiesTbl[Property ID],PropertiesTbl[Property Name])</f>
        <v>Snowline Refuge</v>
      </c>
    </row>
    <row r="3183" spans="1:7" x14ac:dyDescent="0.25">
      <c r="A3183" s="10" t="str">
        <f>Revenue!A3184</f>
        <v>P0265</v>
      </c>
      <c r="B3183" s="10" t="str">
        <f>Revenue!B3184</f>
        <v>Mar</v>
      </c>
      <c r="C3183" s="11" t="str">
        <f t="shared" si="133"/>
        <v>P0265|Mar</v>
      </c>
      <c r="D3183" s="12">
        <f>Revenue!J3184</f>
        <v>2235.1956</v>
      </c>
      <c r="E3183" s="13">
        <f>_xlfn.XLOOKUP($C3183,ExpensesTbl[Key],ExpensesTbl[Total Operating Expenses])</f>
        <v>905.50000000000045</v>
      </c>
      <c r="F3183" s="13">
        <f t="shared" si="134"/>
        <v>1329.6955999999996</v>
      </c>
      <c r="G3183" s="11" t="str">
        <f>_xlfn.XLOOKUP($A3183,PropertiesTbl[Property ID],PropertiesTbl[Property Name])</f>
        <v>Snowline Refuge</v>
      </c>
    </row>
    <row r="3184" spans="1:7" x14ac:dyDescent="0.25">
      <c r="A3184" s="10" t="str">
        <f>Revenue!A3185</f>
        <v>P0266</v>
      </c>
      <c r="B3184" s="10" t="str">
        <f>Revenue!B3185</f>
        <v>Apr</v>
      </c>
      <c r="C3184" s="11" t="str">
        <f t="shared" si="133"/>
        <v>P0266|Apr</v>
      </c>
      <c r="D3184" s="12">
        <f>Revenue!J3185</f>
        <v>1074.4910000000002</v>
      </c>
      <c r="E3184" s="13">
        <f>_xlfn.XLOOKUP($C3184,ExpensesTbl[Key],ExpensesTbl[Total Operating Expenses])</f>
        <v>754.52</v>
      </c>
      <c r="F3184" s="13">
        <f t="shared" si="134"/>
        <v>319.97100000000023</v>
      </c>
      <c r="G3184" s="11" t="str">
        <f>_xlfn.XLOOKUP($A3184,PropertiesTbl[Property ID],PropertiesTbl[Property Name])</f>
        <v>Alpine Hollow</v>
      </c>
    </row>
    <row r="3185" spans="1:7" x14ac:dyDescent="0.25">
      <c r="A3185" s="10" t="str">
        <f>Revenue!A3186</f>
        <v>P0266</v>
      </c>
      <c r="B3185" s="10" t="str">
        <f>Revenue!B3186</f>
        <v>May</v>
      </c>
      <c r="C3185" s="11" t="str">
        <f t="shared" si="133"/>
        <v>P0266|May</v>
      </c>
      <c r="D3185" s="12">
        <f>Revenue!J3186</f>
        <v>1043.3249000000001</v>
      </c>
      <c r="E3185" s="13">
        <f>_xlfn.XLOOKUP($C3185,ExpensesTbl[Key],ExpensesTbl[Total Operating Expenses])</f>
        <v>736.06999999999948</v>
      </c>
      <c r="F3185" s="13">
        <f t="shared" si="134"/>
        <v>307.25490000000059</v>
      </c>
      <c r="G3185" s="11" t="str">
        <f>_xlfn.XLOOKUP($A3185,PropertiesTbl[Property ID],PropertiesTbl[Property Name])</f>
        <v>Alpine Hollow</v>
      </c>
    </row>
    <row r="3186" spans="1:7" x14ac:dyDescent="0.25">
      <c r="A3186" s="10" t="str">
        <f>Revenue!A3187</f>
        <v>P0266</v>
      </c>
      <c r="B3186" s="10" t="str">
        <f>Revenue!B3187</f>
        <v>Jun</v>
      </c>
      <c r="C3186" s="11" t="str">
        <f t="shared" si="133"/>
        <v>P0266|Jun</v>
      </c>
      <c r="D3186" s="12">
        <f>Revenue!J3187</f>
        <v>1367.0054999999998</v>
      </c>
      <c r="E3186" s="13">
        <f>_xlfn.XLOOKUP($C3186,ExpensesTbl[Key],ExpensesTbl[Total Operating Expenses])</f>
        <v>892.59000000000015</v>
      </c>
      <c r="F3186" s="13">
        <f t="shared" si="134"/>
        <v>474.41549999999961</v>
      </c>
      <c r="G3186" s="11" t="str">
        <f>_xlfn.XLOOKUP($A3186,PropertiesTbl[Property ID],PropertiesTbl[Property Name])</f>
        <v>Alpine Hollow</v>
      </c>
    </row>
    <row r="3187" spans="1:7" x14ac:dyDescent="0.25">
      <c r="A3187" s="10" t="str">
        <f>Revenue!A3188</f>
        <v>P0266</v>
      </c>
      <c r="B3187" s="10" t="str">
        <f>Revenue!B3188</f>
        <v>Jul</v>
      </c>
      <c r="C3187" s="11" t="str">
        <f t="shared" si="133"/>
        <v>P0266|Jul</v>
      </c>
      <c r="D3187" s="12">
        <f>Revenue!J3188</f>
        <v>2065.2600000000002</v>
      </c>
      <c r="E3187" s="13">
        <f>_xlfn.XLOOKUP($C3187,ExpensesTbl[Key],ExpensesTbl[Total Operating Expenses])</f>
        <v>1469.2799999999997</v>
      </c>
      <c r="F3187" s="13">
        <f t="shared" si="134"/>
        <v>595.98000000000047</v>
      </c>
      <c r="G3187" s="11" t="str">
        <f>_xlfn.XLOOKUP($A3187,PropertiesTbl[Property ID],PropertiesTbl[Property Name])</f>
        <v>Alpine Hollow</v>
      </c>
    </row>
    <row r="3188" spans="1:7" x14ac:dyDescent="0.25">
      <c r="A3188" s="10" t="str">
        <f>Revenue!A3189</f>
        <v>P0266</v>
      </c>
      <c r="B3188" s="10" t="str">
        <f>Revenue!B3189</f>
        <v>Aug</v>
      </c>
      <c r="C3188" s="11" t="str">
        <f t="shared" si="133"/>
        <v>P0266|Aug</v>
      </c>
      <c r="D3188" s="12">
        <f>Revenue!J3189</f>
        <v>1732.0650000000001</v>
      </c>
      <c r="E3188" s="13">
        <f>_xlfn.XLOOKUP($C3188,ExpensesTbl[Key],ExpensesTbl[Total Operating Expenses])</f>
        <v>1387.2900000000002</v>
      </c>
      <c r="F3188" s="13">
        <f t="shared" si="134"/>
        <v>344.77499999999986</v>
      </c>
      <c r="G3188" s="11" t="str">
        <f>_xlfn.XLOOKUP($A3188,PropertiesTbl[Property ID],PropertiesTbl[Property Name])</f>
        <v>Alpine Hollow</v>
      </c>
    </row>
    <row r="3189" spans="1:7" x14ac:dyDescent="0.25">
      <c r="A3189" s="10" t="str">
        <f>Revenue!A3190</f>
        <v>P0266</v>
      </c>
      <c r="B3189" s="10" t="str">
        <f>Revenue!B3190</f>
        <v>Sep</v>
      </c>
      <c r="C3189" s="11" t="str">
        <f t="shared" si="133"/>
        <v>P0266|Sep</v>
      </c>
      <c r="D3189" s="12">
        <f>Revenue!J3190</f>
        <v>1092.4844999999998</v>
      </c>
      <c r="E3189" s="13">
        <f>_xlfn.XLOOKUP($C3189,ExpensesTbl[Key],ExpensesTbl[Total Operating Expenses])</f>
        <v>628.78000000000043</v>
      </c>
      <c r="F3189" s="13">
        <f t="shared" si="134"/>
        <v>463.70449999999937</v>
      </c>
      <c r="G3189" s="11" t="str">
        <f>_xlfn.XLOOKUP($A3189,PropertiesTbl[Property ID],PropertiesTbl[Property Name])</f>
        <v>Alpine Hollow</v>
      </c>
    </row>
    <row r="3190" spans="1:7" x14ac:dyDescent="0.25">
      <c r="A3190" s="10" t="str">
        <f>Revenue!A3191</f>
        <v>P0266</v>
      </c>
      <c r="B3190" s="10" t="str">
        <f>Revenue!B3191</f>
        <v>Oct</v>
      </c>
      <c r="C3190" s="11" t="str">
        <f t="shared" si="133"/>
        <v>P0266|Oct</v>
      </c>
      <c r="D3190" s="12">
        <f>Revenue!J3191</f>
        <v>858.1422</v>
      </c>
      <c r="E3190" s="13">
        <f>_xlfn.XLOOKUP($C3190,ExpensesTbl[Key],ExpensesTbl[Total Operating Expenses])</f>
        <v>793.19</v>
      </c>
      <c r="F3190" s="13">
        <f t="shared" si="134"/>
        <v>64.952199999999948</v>
      </c>
      <c r="G3190" s="11" t="str">
        <f>_xlfn.XLOOKUP($A3190,PropertiesTbl[Property ID],PropertiesTbl[Property Name])</f>
        <v>Alpine Hollow</v>
      </c>
    </row>
    <row r="3191" spans="1:7" x14ac:dyDescent="0.25">
      <c r="A3191" s="10" t="str">
        <f>Revenue!A3192</f>
        <v>P0266</v>
      </c>
      <c r="B3191" s="10" t="str">
        <f>Revenue!B3192</f>
        <v>Nov</v>
      </c>
      <c r="C3191" s="11" t="str">
        <f t="shared" si="133"/>
        <v>P0266|Nov</v>
      </c>
      <c r="D3191" s="12">
        <f>Revenue!J3192</f>
        <v>938.98199999999997</v>
      </c>
      <c r="E3191" s="13">
        <f>_xlfn.XLOOKUP($C3191,ExpensesTbl[Key],ExpensesTbl[Total Operating Expenses])</f>
        <v>564.7700000000001</v>
      </c>
      <c r="F3191" s="13">
        <f t="shared" si="134"/>
        <v>374.21199999999988</v>
      </c>
      <c r="G3191" s="11" t="str">
        <f>_xlfn.XLOOKUP($A3191,PropertiesTbl[Property ID],PropertiesTbl[Property Name])</f>
        <v>Alpine Hollow</v>
      </c>
    </row>
    <row r="3192" spans="1:7" x14ac:dyDescent="0.25">
      <c r="A3192" s="10" t="str">
        <f>Revenue!A3193</f>
        <v>P0266</v>
      </c>
      <c r="B3192" s="10" t="str">
        <f>Revenue!B3193</f>
        <v>Dec</v>
      </c>
      <c r="C3192" s="11" t="str">
        <f t="shared" si="133"/>
        <v>P0266|Dec</v>
      </c>
      <c r="D3192" s="12">
        <f>Revenue!J3193</f>
        <v>3924.9285</v>
      </c>
      <c r="E3192" s="13">
        <f>_xlfn.XLOOKUP($C3192,ExpensesTbl[Key],ExpensesTbl[Total Operating Expenses])</f>
        <v>958.58000000000027</v>
      </c>
      <c r="F3192" s="13">
        <f t="shared" si="134"/>
        <v>2966.3484999999996</v>
      </c>
      <c r="G3192" s="11" t="str">
        <f>_xlfn.XLOOKUP($A3192,PropertiesTbl[Property ID],PropertiesTbl[Property Name])</f>
        <v>Alpine Hollow</v>
      </c>
    </row>
    <row r="3193" spans="1:7" x14ac:dyDescent="0.25">
      <c r="A3193" s="10" t="str">
        <f>Revenue!A3194</f>
        <v>P0266</v>
      </c>
      <c r="B3193" s="10" t="str">
        <f>Revenue!B3194</f>
        <v>Jan</v>
      </c>
      <c r="C3193" s="11" t="str">
        <f t="shared" si="133"/>
        <v>P0266|Jan</v>
      </c>
      <c r="D3193" s="12">
        <f>Revenue!J3194</f>
        <v>3280.2846000000004</v>
      </c>
      <c r="E3193" s="13">
        <f>_xlfn.XLOOKUP($C3193,ExpensesTbl[Key],ExpensesTbl[Total Operating Expenses])</f>
        <v>873.9100000000002</v>
      </c>
      <c r="F3193" s="13">
        <f t="shared" si="134"/>
        <v>2406.3746000000001</v>
      </c>
      <c r="G3193" s="11" t="str">
        <f>_xlfn.XLOOKUP($A3193,PropertiesTbl[Property ID],PropertiesTbl[Property Name])</f>
        <v>Alpine Hollow</v>
      </c>
    </row>
    <row r="3194" spans="1:7" x14ac:dyDescent="0.25">
      <c r="A3194" s="10" t="str">
        <f>Revenue!A3195</f>
        <v>P0266</v>
      </c>
      <c r="B3194" s="10" t="str">
        <f>Revenue!B3195</f>
        <v>Feb</v>
      </c>
      <c r="C3194" s="11" t="str">
        <f t="shared" si="133"/>
        <v>P0266|Feb</v>
      </c>
      <c r="D3194" s="12">
        <f>Revenue!J3195</f>
        <v>2592.0198</v>
      </c>
      <c r="E3194" s="13">
        <f>_xlfn.XLOOKUP($C3194,ExpensesTbl[Key],ExpensesTbl[Total Operating Expenses])</f>
        <v>786.07</v>
      </c>
      <c r="F3194" s="13">
        <f t="shared" si="134"/>
        <v>1805.9497999999999</v>
      </c>
      <c r="G3194" s="11" t="str">
        <f>_xlfn.XLOOKUP($A3194,PropertiesTbl[Property ID],PropertiesTbl[Property Name])</f>
        <v>Alpine Hollow</v>
      </c>
    </row>
    <row r="3195" spans="1:7" x14ac:dyDescent="0.25">
      <c r="A3195" s="10" t="str">
        <f>Revenue!A3196</f>
        <v>P0266</v>
      </c>
      <c r="B3195" s="10" t="str">
        <f>Revenue!B3196</f>
        <v>Mar</v>
      </c>
      <c r="C3195" s="11" t="str">
        <f t="shared" si="133"/>
        <v>P0266|Mar</v>
      </c>
      <c r="D3195" s="12">
        <f>Revenue!J3196</f>
        <v>2402.2295999999997</v>
      </c>
      <c r="E3195" s="13">
        <f>_xlfn.XLOOKUP($C3195,ExpensesTbl[Key],ExpensesTbl[Total Operating Expenses])</f>
        <v>775.26000000000022</v>
      </c>
      <c r="F3195" s="13">
        <f t="shared" si="134"/>
        <v>1626.9695999999994</v>
      </c>
      <c r="G3195" s="11" t="str">
        <f>_xlfn.XLOOKUP($A3195,PropertiesTbl[Property ID],PropertiesTbl[Property Name])</f>
        <v>Alpine Hollow</v>
      </c>
    </row>
    <row r="3196" spans="1:7" x14ac:dyDescent="0.25">
      <c r="A3196" s="10" t="str">
        <f>Revenue!A3197</f>
        <v>P0267</v>
      </c>
      <c r="B3196" s="10" t="str">
        <f>Revenue!B3197</f>
        <v>Apr</v>
      </c>
      <c r="C3196" s="11" t="str">
        <f t="shared" si="133"/>
        <v>P0267|Apr</v>
      </c>
      <c r="D3196" s="12">
        <f>Revenue!J3197</f>
        <v>1794.0126</v>
      </c>
      <c r="E3196" s="13">
        <f>_xlfn.XLOOKUP($C3196,ExpensesTbl[Key],ExpensesTbl[Total Operating Expenses])</f>
        <v>915.77999999999986</v>
      </c>
      <c r="F3196" s="13">
        <f t="shared" si="134"/>
        <v>878.23260000000016</v>
      </c>
      <c r="G3196" s="11" t="str">
        <f>_xlfn.XLOOKUP($A3196,PropertiesTbl[Property ID],PropertiesTbl[Property Name])</f>
        <v>Rustic Landing</v>
      </c>
    </row>
    <row r="3197" spans="1:7" x14ac:dyDescent="0.25">
      <c r="A3197" s="10" t="str">
        <f>Revenue!A3198</f>
        <v>P0267</v>
      </c>
      <c r="B3197" s="10" t="str">
        <f>Revenue!B3198</f>
        <v>May</v>
      </c>
      <c r="C3197" s="11" t="str">
        <f t="shared" si="133"/>
        <v>P0267|May</v>
      </c>
      <c r="D3197" s="12">
        <f>Revenue!J3198</f>
        <v>2186.6783000000005</v>
      </c>
      <c r="E3197" s="13">
        <f>_xlfn.XLOOKUP($C3197,ExpensesTbl[Key],ExpensesTbl[Total Operating Expenses])</f>
        <v>1471.7000000000003</v>
      </c>
      <c r="F3197" s="13">
        <f t="shared" si="134"/>
        <v>714.97830000000022</v>
      </c>
      <c r="G3197" s="11" t="str">
        <f>_xlfn.XLOOKUP($A3197,PropertiesTbl[Property ID],PropertiesTbl[Property Name])</f>
        <v>Rustic Landing</v>
      </c>
    </row>
    <row r="3198" spans="1:7" x14ac:dyDescent="0.25">
      <c r="A3198" s="10" t="str">
        <f>Revenue!A3199</f>
        <v>P0267</v>
      </c>
      <c r="B3198" s="10" t="str">
        <f>Revenue!B3199</f>
        <v>Jun</v>
      </c>
      <c r="C3198" s="11" t="str">
        <f t="shared" si="133"/>
        <v>P0267|Jun</v>
      </c>
      <c r="D3198" s="12">
        <f>Revenue!J3199</f>
        <v>2565.2983999999997</v>
      </c>
      <c r="E3198" s="13">
        <f>_xlfn.XLOOKUP($C3198,ExpensesTbl[Key],ExpensesTbl[Total Operating Expenses])</f>
        <v>1645.6300000000006</v>
      </c>
      <c r="F3198" s="13">
        <f t="shared" si="134"/>
        <v>919.66839999999911</v>
      </c>
      <c r="G3198" s="11" t="str">
        <f>_xlfn.XLOOKUP($A3198,PropertiesTbl[Property ID],PropertiesTbl[Property Name])</f>
        <v>Rustic Landing</v>
      </c>
    </row>
    <row r="3199" spans="1:7" x14ac:dyDescent="0.25">
      <c r="A3199" s="10" t="str">
        <f>Revenue!A3200</f>
        <v>P0267</v>
      </c>
      <c r="B3199" s="10" t="str">
        <f>Revenue!B3200</f>
        <v>Jul</v>
      </c>
      <c r="C3199" s="11" t="str">
        <f t="shared" si="133"/>
        <v>P0267|Jul</v>
      </c>
      <c r="D3199" s="12">
        <f>Revenue!J3200</f>
        <v>3816.1412999999998</v>
      </c>
      <c r="E3199" s="13">
        <f>_xlfn.XLOOKUP($C3199,ExpensesTbl[Key],ExpensesTbl[Total Operating Expenses])</f>
        <v>3224.1099999999992</v>
      </c>
      <c r="F3199" s="13">
        <f t="shared" si="134"/>
        <v>592.03130000000056</v>
      </c>
      <c r="G3199" s="11" t="str">
        <f>_xlfn.XLOOKUP($A3199,PropertiesTbl[Property ID],PropertiesTbl[Property Name])</f>
        <v>Rustic Landing</v>
      </c>
    </row>
    <row r="3200" spans="1:7" x14ac:dyDescent="0.25">
      <c r="A3200" s="10" t="str">
        <f>Revenue!A3201</f>
        <v>P0267</v>
      </c>
      <c r="B3200" s="10" t="str">
        <f>Revenue!B3201</f>
        <v>Aug</v>
      </c>
      <c r="C3200" s="11" t="str">
        <f t="shared" si="133"/>
        <v>P0267|Aug</v>
      </c>
      <c r="D3200" s="12">
        <f>Revenue!J3201</f>
        <v>3473.8476999999998</v>
      </c>
      <c r="E3200" s="13">
        <f>_xlfn.XLOOKUP($C3200,ExpensesTbl[Key],ExpensesTbl[Total Operating Expenses])</f>
        <v>3051.5899999999997</v>
      </c>
      <c r="F3200" s="13">
        <f t="shared" si="134"/>
        <v>422.25770000000011</v>
      </c>
      <c r="G3200" s="11" t="str">
        <f>_xlfn.XLOOKUP($A3200,PropertiesTbl[Property ID],PropertiesTbl[Property Name])</f>
        <v>Rustic Landing</v>
      </c>
    </row>
    <row r="3201" spans="1:7" x14ac:dyDescent="0.25">
      <c r="A3201" s="10" t="str">
        <f>Revenue!A3202</f>
        <v>P0267</v>
      </c>
      <c r="B3201" s="10" t="str">
        <f>Revenue!B3202</f>
        <v>Sep</v>
      </c>
      <c r="C3201" s="11" t="str">
        <f t="shared" si="133"/>
        <v>P0267|Sep</v>
      </c>
      <c r="D3201" s="12">
        <f>Revenue!J3202</f>
        <v>2082.6554999999998</v>
      </c>
      <c r="E3201" s="13">
        <f>_xlfn.XLOOKUP($C3201,ExpensesTbl[Key],ExpensesTbl[Total Operating Expenses])</f>
        <v>1267.94</v>
      </c>
      <c r="F3201" s="13">
        <f t="shared" si="134"/>
        <v>814.71549999999979</v>
      </c>
      <c r="G3201" s="11" t="str">
        <f>_xlfn.XLOOKUP($A3201,PropertiesTbl[Property ID],PropertiesTbl[Property Name])</f>
        <v>Rustic Landing</v>
      </c>
    </row>
    <row r="3202" spans="1:7" x14ac:dyDescent="0.25">
      <c r="A3202" s="10" t="str">
        <f>Revenue!A3203</f>
        <v>P0267</v>
      </c>
      <c r="B3202" s="10" t="str">
        <f>Revenue!B3203</f>
        <v>Oct</v>
      </c>
      <c r="C3202" s="11" t="str">
        <f t="shared" si="133"/>
        <v>P0267|Oct</v>
      </c>
      <c r="D3202" s="12">
        <f>Revenue!J3203</f>
        <v>2224.9059999999999</v>
      </c>
      <c r="E3202" s="13">
        <f>_xlfn.XLOOKUP($C3202,ExpensesTbl[Key],ExpensesTbl[Total Operating Expenses])</f>
        <v>1130.2400000000005</v>
      </c>
      <c r="F3202" s="13">
        <f t="shared" si="134"/>
        <v>1094.6659999999995</v>
      </c>
      <c r="G3202" s="11" t="str">
        <f>_xlfn.XLOOKUP($A3202,PropertiesTbl[Property ID],PropertiesTbl[Property Name])</f>
        <v>Rustic Landing</v>
      </c>
    </row>
    <row r="3203" spans="1:7" x14ac:dyDescent="0.25">
      <c r="A3203" s="10" t="str">
        <f>Revenue!A3204</f>
        <v>P0267</v>
      </c>
      <c r="B3203" s="10" t="str">
        <f>Revenue!B3204</f>
        <v>Nov</v>
      </c>
      <c r="C3203" s="11" t="str">
        <f t="shared" si="133"/>
        <v>P0267|Nov</v>
      </c>
      <c r="D3203" s="12">
        <f>Revenue!J3204</f>
        <v>2177.5797000000002</v>
      </c>
      <c r="E3203" s="13">
        <f>_xlfn.XLOOKUP($C3203,ExpensesTbl[Key],ExpensesTbl[Total Operating Expenses])</f>
        <v>1147.8399999999999</v>
      </c>
      <c r="F3203" s="13">
        <f t="shared" si="134"/>
        <v>1029.7397000000003</v>
      </c>
      <c r="G3203" s="11" t="str">
        <f>_xlfn.XLOOKUP($A3203,PropertiesTbl[Property ID],PropertiesTbl[Property Name])</f>
        <v>Rustic Landing</v>
      </c>
    </row>
    <row r="3204" spans="1:7" x14ac:dyDescent="0.25">
      <c r="A3204" s="10" t="str">
        <f>Revenue!A3205</f>
        <v>P0267</v>
      </c>
      <c r="B3204" s="10" t="str">
        <f>Revenue!B3205</f>
        <v>Dec</v>
      </c>
      <c r="C3204" s="11" t="str">
        <f t="shared" si="133"/>
        <v>P0267|Dec</v>
      </c>
      <c r="D3204" s="12">
        <f>Revenue!J3205</f>
        <v>8302.8630000000012</v>
      </c>
      <c r="E3204" s="13">
        <f>_xlfn.XLOOKUP($C3204,ExpensesTbl[Key],ExpensesTbl[Total Operating Expenses])</f>
        <v>1720.0300000000022</v>
      </c>
      <c r="F3204" s="13">
        <f t="shared" si="134"/>
        <v>6582.8329999999987</v>
      </c>
      <c r="G3204" s="11" t="str">
        <f>_xlfn.XLOOKUP($A3204,PropertiesTbl[Property ID],PropertiesTbl[Property Name])</f>
        <v>Rustic Landing</v>
      </c>
    </row>
    <row r="3205" spans="1:7" x14ac:dyDescent="0.25">
      <c r="A3205" s="10" t="str">
        <f>Revenue!A3206</f>
        <v>P0267</v>
      </c>
      <c r="B3205" s="10" t="str">
        <f>Revenue!B3206</f>
        <v>Jan</v>
      </c>
      <c r="C3205" s="11" t="str">
        <f t="shared" ref="C3205:C3268" si="135">A3205&amp;"|"&amp;B3205</f>
        <v>P0267|Jan</v>
      </c>
      <c r="D3205" s="12">
        <f>Revenue!J3206</f>
        <v>6489.6723000000002</v>
      </c>
      <c r="E3205" s="13">
        <f>_xlfn.XLOOKUP($C3205,ExpensesTbl[Key],ExpensesTbl[Total Operating Expenses])</f>
        <v>1573.9300000000019</v>
      </c>
      <c r="F3205" s="13">
        <f t="shared" ref="F3205:F3268" si="136">D3205-E3205</f>
        <v>4915.7422999999981</v>
      </c>
      <c r="G3205" s="11" t="str">
        <f>_xlfn.XLOOKUP($A3205,PropertiesTbl[Property ID],PropertiesTbl[Property Name])</f>
        <v>Rustic Landing</v>
      </c>
    </row>
    <row r="3206" spans="1:7" x14ac:dyDescent="0.25">
      <c r="A3206" s="10" t="str">
        <f>Revenue!A3207</f>
        <v>P0267</v>
      </c>
      <c r="B3206" s="10" t="str">
        <f>Revenue!B3207</f>
        <v>Feb</v>
      </c>
      <c r="C3206" s="11" t="str">
        <f t="shared" si="135"/>
        <v>P0267|Feb</v>
      </c>
      <c r="D3206" s="12">
        <f>Revenue!J3207</f>
        <v>5491.9787999999999</v>
      </c>
      <c r="E3206" s="13">
        <f>_xlfn.XLOOKUP($C3206,ExpensesTbl[Key],ExpensesTbl[Total Operating Expenses])</f>
        <v>1569.1399999999983</v>
      </c>
      <c r="F3206" s="13">
        <f t="shared" si="136"/>
        <v>3922.8388000000014</v>
      </c>
      <c r="G3206" s="11" t="str">
        <f>_xlfn.XLOOKUP($A3206,PropertiesTbl[Property ID],PropertiesTbl[Property Name])</f>
        <v>Rustic Landing</v>
      </c>
    </row>
    <row r="3207" spans="1:7" x14ac:dyDescent="0.25">
      <c r="A3207" s="10" t="str">
        <f>Revenue!A3208</f>
        <v>P0267</v>
      </c>
      <c r="B3207" s="10" t="str">
        <f>Revenue!B3208</f>
        <v>Mar</v>
      </c>
      <c r="C3207" s="11" t="str">
        <f t="shared" si="135"/>
        <v>P0267|Mar</v>
      </c>
      <c r="D3207" s="12">
        <f>Revenue!J3208</f>
        <v>4889.8427999999994</v>
      </c>
      <c r="E3207" s="13">
        <f>_xlfn.XLOOKUP($C3207,ExpensesTbl[Key],ExpensesTbl[Total Operating Expenses])</f>
        <v>1393.7</v>
      </c>
      <c r="F3207" s="13">
        <f t="shared" si="136"/>
        <v>3496.1427999999996</v>
      </c>
      <c r="G3207" s="11" t="str">
        <f>_xlfn.XLOOKUP($A3207,PropertiesTbl[Property ID],PropertiesTbl[Property Name])</f>
        <v>Rustic Landing</v>
      </c>
    </row>
    <row r="3208" spans="1:7" x14ac:dyDescent="0.25">
      <c r="A3208" s="10" t="str">
        <f>Revenue!A3209</f>
        <v>P0268</v>
      </c>
      <c r="B3208" s="10" t="str">
        <f>Revenue!B3209</f>
        <v>Apr</v>
      </c>
      <c r="C3208" s="11" t="str">
        <f t="shared" si="135"/>
        <v>P0268|Apr</v>
      </c>
      <c r="D3208" s="12">
        <f>Revenue!J3209</f>
        <v>880.72379999999998</v>
      </c>
      <c r="E3208" s="13">
        <f>_xlfn.XLOOKUP($C3208,ExpensesTbl[Key],ExpensesTbl[Total Operating Expenses])</f>
        <v>528.30000000000007</v>
      </c>
      <c r="F3208" s="13">
        <f t="shared" si="136"/>
        <v>352.42379999999991</v>
      </c>
      <c r="G3208" s="11" t="str">
        <f>_xlfn.XLOOKUP($A3208,PropertiesTbl[Property ID],PropertiesTbl[Property Name])</f>
        <v>Whispering Escape</v>
      </c>
    </row>
    <row r="3209" spans="1:7" x14ac:dyDescent="0.25">
      <c r="A3209" s="10" t="str">
        <f>Revenue!A3210</f>
        <v>P0268</v>
      </c>
      <c r="B3209" s="10" t="str">
        <f>Revenue!B3210</f>
        <v>May</v>
      </c>
      <c r="C3209" s="11" t="str">
        <f t="shared" si="135"/>
        <v>P0268|May</v>
      </c>
      <c r="D3209" s="12">
        <f>Revenue!J3210</f>
        <v>1203.2488000000001</v>
      </c>
      <c r="E3209" s="13">
        <f>_xlfn.XLOOKUP($C3209,ExpensesTbl[Key],ExpensesTbl[Total Operating Expenses])</f>
        <v>730.18000000000006</v>
      </c>
      <c r="F3209" s="13">
        <f t="shared" si="136"/>
        <v>473.06880000000001</v>
      </c>
      <c r="G3209" s="11" t="str">
        <f>_xlfn.XLOOKUP($A3209,PropertiesTbl[Property ID],PropertiesTbl[Property Name])</f>
        <v>Whispering Escape</v>
      </c>
    </row>
    <row r="3210" spans="1:7" x14ac:dyDescent="0.25">
      <c r="A3210" s="10" t="str">
        <f>Revenue!A3211</f>
        <v>P0268</v>
      </c>
      <c r="B3210" s="10" t="str">
        <f>Revenue!B3211</f>
        <v>Jun</v>
      </c>
      <c r="C3210" s="11" t="str">
        <f t="shared" si="135"/>
        <v>P0268|Jun</v>
      </c>
      <c r="D3210" s="12">
        <f>Revenue!J3211</f>
        <v>1262.5449000000001</v>
      </c>
      <c r="E3210" s="13">
        <f>_xlfn.XLOOKUP($C3210,ExpensesTbl[Key],ExpensesTbl[Total Operating Expenses])</f>
        <v>798.26</v>
      </c>
      <c r="F3210" s="13">
        <f t="shared" si="136"/>
        <v>464.28490000000011</v>
      </c>
      <c r="G3210" s="11" t="str">
        <f>_xlfn.XLOOKUP($A3210,PropertiesTbl[Property ID],PropertiesTbl[Property Name])</f>
        <v>Whispering Escape</v>
      </c>
    </row>
    <row r="3211" spans="1:7" x14ac:dyDescent="0.25">
      <c r="A3211" s="10" t="str">
        <f>Revenue!A3212</f>
        <v>P0268</v>
      </c>
      <c r="B3211" s="10" t="str">
        <f>Revenue!B3212</f>
        <v>Jul</v>
      </c>
      <c r="C3211" s="11" t="str">
        <f t="shared" si="135"/>
        <v>P0268|Jul</v>
      </c>
      <c r="D3211" s="12">
        <f>Revenue!J3212</f>
        <v>1863.5097000000001</v>
      </c>
      <c r="E3211" s="13">
        <f>_xlfn.XLOOKUP($C3211,ExpensesTbl[Key],ExpensesTbl[Total Operating Expenses])</f>
        <v>1452.4</v>
      </c>
      <c r="F3211" s="13">
        <f t="shared" si="136"/>
        <v>411.10969999999998</v>
      </c>
      <c r="G3211" s="11" t="str">
        <f>_xlfn.XLOOKUP($A3211,PropertiesTbl[Property ID],PropertiesTbl[Property Name])</f>
        <v>Whispering Escape</v>
      </c>
    </row>
    <row r="3212" spans="1:7" x14ac:dyDescent="0.25">
      <c r="A3212" s="10" t="str">
        <f>Revenue!A3213</f>
        <v>P0268</v>
      </c>
      <c r="B3212" s="10" t="str">
        <f>Revenue!B3213</f>
        <v>Aug</v>
      </c>
      <c r="C3212" s="11" t="str">
        <f t="shared" si="135"/>
        <v>P0268|Aug</v>
      </c>
      <c r="D3212" s="12">
        <f>Revenue!J3213</f>
        <v>1716.0503000000001</v>
      </c>
      <c r="E3212" s="13">
        <f>_xlfn.XLOOKUP($C3212,ExpensesTbl[Key],ExpensesTbl[Total Operating Expenses])</f>
        <v>1378.43</v>
      </c>
      <c r="F3212" s="13">
        <f t="shared" si="136"/>
        <v>337.62030000000004</v>
      </c>
      <c r="G3212" s="11" t="str">
        <f>_xlfn.XLOOKUP($A3212,PropertiesTbl[Property ID],PropertiesTbl[Property Name])</f>
        <v>Whispering Escape</v>
      </c>
    </row>
    <row r="3213" spans="1:7" x14ac:dyDescent="0.25">
      <c r="A3213" s="10" t="str">
        <f>Revenue!A3214</f>
        <v>P0268</v>
      </c>
      <c r="B3213" s="10" t="str">
        <f>Revenue!B3214</f>
        <v>Sep</v>
      </c>
      <c r="C3213" s="11" t="str">
        <f t="shared" si="135"/>
        <v>P0268|Sep</v>
      </c>
      <c r="D3213" s="12">
        <f>Revenue!J3214</f>
        <v>1187.9616000000001</v>
      </c>
      <c r="E3213" s="13">
        <f>_xlfn.XLOOKUP($C3213,ExpensesTbl[Key],ExpensesTbl[Total Operating Expenses])</f>
        <v>661.23000000000047</v>
      </c>
      <c r="F3213" s="13">
        <f t="shared" si="136"/>
        <v>526.73159999999962</v>
      </c>
      <c r="G3213" s="11" t="str">
        <f>_xlfn.XLOOKUP($A3213,PropertiesTbl[Property ID],PropertiesTbl[Property Name])</f>
        <v>Whispering Escape</v>
      </c>
    </row>
    <row r="3214" spans="1:7" x14ac:dyDescent="0.25">
      <c r="A3214" s="10" t="str">
        <f>Revenue!A3215</f>
        <v>P0268</v>
      </c>
      <c r="B3214" s="10" t="str">
        <f>Revenue!B3215</f>
        <v>Oct</v>
      </c>
      <c r="C3214" s="11" t="str">
        <f t="shared" si="135"/>
        <v>P0268|Oct</v>
      </c>
      <c r="D3214" s="12">
        <f>Revenue!J3215</f>
        <v>991.31350000000009</v>
      </c>
      <c r="E3214" s="13">
        <f>_xlfn.XLOOKUP($C3214,ExpensesTbl[Key],ExpensesTbl[Total Operating Expenses])</f>
        <v>589.56000000000029</v>
      </c>
      <c r="F3214" s="13">
        <f t="shared" si="136"/>
        <v>401.7534999999998</v>
      </c>
      <c r="G3214" s="11" t="str">
        <f>_xlfn.XLOOKUP($A3214,PropertiesTbl[Property ID],PropertiesTbl[Property Name])</f>
        <v>Whispering Escape</v>
      </c>
    </row>
    <row r="3215" spans="1:7" x14ac:dyDescent="0.25">
      <c r="A3215" s="10" t="str">
        <f>Revenue!A3216</f>
        <v>P0268</v>
      </c>
      <c r="B3215" s="10" t="str">
        <f>Revenue!B3216</f>
        <v>Nov</v>
      </c>
      <c r="C3215" s="11" t="str">
        <f t="shared" si="135"/>
        <v>P0268|Nov</v>
      </c>
      <c r="D3215" s="12">
        <f>Revenue!J3216</f>
        <v>1096.2869000000001</v>
      </c>
      <c r="E3215" s="13">
        <f>_xlfn.XLOOKUP($C3215,ExpensesTbl[Key],ExpensesTbl[Total Operating Expenses])</f>
        <v>580.23</v>
      </c>
      <c r="F3215" s="13">
        <f t="shared" si="136"/>
        <v>516.05690000000004</v>
      </c>
      <c r="G3215" s="11" t="str">
        <f>_xlfn.XLOOKUP($A3215,PropertiesTbl[Property ID],PropertiesTbl[Property Name])</f>
        <v>Whispering Escape</v>
      </c>
    </row>
    <row r="3216" spans="1:7" x14ac:dyDescent="0.25">
      <c r="A3216" s="10" t="str">
        <f>Revenue!A3217</f>
        <v>P0268</v>
      </c>
      <c r="B3216" s="10" t="str">
        <f>Revenue!B3217</f>
        <v>Dec</v>
      </c>
      <c r="C3216" s="11" t="str">
        <f t="shared" si="135"/>
        <v>P0268|Dec</v>
      </c>
      <c r="D3216" s="12">
        <f>Revenue!J3217</f>
        <v>4095.4545000000003</v>
      </c>
      <c r="E3216" s="13">
        <f>_xlfn.XLOOKUP($C3216,ExpensesTbl[Key],ExpensesTbl[Total Operating Expenses])</f>
        <v>956.51</v>
      </c>
      <c r="F3216" s="13">
        <f t="shared" si="136"/>
        <v>3138.9445000000005</v>
      </c>
      <c r="G3216" s="11" t="str">
        <f>_xlfn.XLOOKUP($A3216,PropertiesTbl[Property ID],PropertiesTbl[Property Name])</f>
        <v>Whispering Escape</v>
      </c>
    </row>
    <row r="3217" spans="1:7" x14ac:dyDescent="0.25">
      <c r="A3217" s="10" t="str">
        <f>Revenue!A3218</f>
        <v>P0268</v>
      </c>
      <c r="B3217" s="10" t="str">
        <f>Revenue!B3218</f>
        <v>Jan</v>
      </c>
      <c r="C3217" s="11" t="str">
        <f t="shared" si="135"/>
        <v>P0268|Jan</v>
      </c>
      <c r="D3217" s="12">
        <f>Revenue!J3218</f>
        <v>3328.9896000000003</v>
      </c>
      <c r="E3217" s="13">
        <f>_xlfn.XLOOKUP($C3217,ExpensesTbl[Key],ExpensesTbl[Total Operating Expenses])</f>
        <v>965.05999999999983</v>
      </c>
      <c r="F3217" s="13">
        <f t="shared" si="136"/>
        <v>2363.9296000000004</v>
      </c>
      <c r="G3217" s="11" t="str">
        <f>_xlfn.XLOOKUP($A3217,PropertiesTbl[Property ID],PropertiesTbl[Property Name])</f>
        <v>Whispering Escape</v>
      </c>
    </row>
    <row r="3218" spans="1:7" x14ac:dyDescent="0.25">
      <c r="A3218" s="10" t="str">
        <f>Revenue!A3219</f>
        <v>P0268</v>
      </c>
      <c r="B3218" s="10" t="str">
        <f>Revenue!B3219</f>
        <v>Feb</v>
      </c>
      <c r="C3218" s="11" t="str">
        <f t="shared" si="135"/>
        <v>P0268|Feb</v>
      </c>
      <c r="D3218" s="12">
        <f>Revenue!J3219</f>
        <v>3091.4838</v>
      </c>
      <c r="E3218" s="13">
        <f>_xlfn.XLOOKUP($C3218,ExpensesTbl[Key],ExpensesTbl[Total Operating Expenses])</f>
        <v>871.12</v>
      </c>
      <c r="F3218" s="13">
        <f t="shared" si="136"/>
        <v>2220.3638000000001</v>
      </c>
      <c r="G3218" s="11" t="str">
        <f>_xlfn.XLOOKUP($A3218,PropertiesTbl[Property ID],PropertiesTbl[Property Name])</f>
        <v>Whispering Escape</v>
      </c>
    </row>
    <row r="3219" spans="1:7" x14ac:dyDescent="0.25">
      <c r="A3219" s="10" t="str">
        <f>Revenue!A3220</f>
        <v>P0268</v>
      </c>
      <c r="B3219" s="10" t="str">
        <f>Revenue!B3220</f>
        <v>Mar</v>
      </c>
      <c r="C3219" s="11" t="str">
        <f t="shared" si="135"/>
        <v>P0268|Mar</v>
      </c>
      <c r="D3219" s="12">
        <f>Revenue!J3220</f>
        <v>2206.1925999999999</v>
      </c>
      <c r="E3219" s="13">
        <f>_xlfn.XLOOKUP($C3219,ExpensesTbl[Key],ExpensesTbl[Total Operating Expenses])</f>
        <v>772.62000000000023</v>
      </c>
      <c r="F3219" s="13">
        <f t="shared" si="136"/>
        <v>1433.5725999999995</v>
      </c>
      <c r="G3219" s="11" t="str">
        <f>_xlfn.XLOOKUP($A3219,PropertiesTbl[Property ID],PropertiesTbl[Property Name])</f>
        <v>Whispering Escape</v>
      </c>
    </row>
    <row r="3220" spans="1:7" x14ac:dyDescent="0.25">
      <c r="A3220" s="10" t="str">
        <f>Revenue!A3221</f>
        <v>P0269</v>
      </c>
      <c r="B3220" s="10" t="str">
        <f>Revenue!B3221</f>
        <v>Apr</v>
      </c>
      <c r="C3220" s="11" t="str">
        <f t="shared" si="135"/>
        <v>P0269|Apr</v>
      </c>
      <c r="D3220" s="12">
        <f>Revenue!J3221</f>
        <v>1181.1095999999998</v>
      </c>
      <c r="E3220" s="13">
        <f>_xlfn.XLOOKUP($C3220,ExpensesTbl[Key],ExpensesTbl[Total Operating Expenses])</f>
        <v>787.04000000000008</v>
      </c>
      <c r="F3220" s="13">
        <f t="shared" si="136"/>
        <v>394.0695999999997</v>
      </c>
      <c r="G3220" s="11" t="str">
        <f>_xlfn.XLOOKUP($A3220,PropertiesTbl[Property ID],PropertiesTbl[Property Name])</f>
        <v>Aspen Landing</v>
      </c>
    </row>
    <row r="3221" spans="1:7" x14ac:dyDescent="0.25">
      <c r="A3221" s="10" t="str">
        <f>Revenue!A3222</f>
        <v>P0269</v>
      </c>
      <c r="B3221" s="10" t="str">
        <f>Revenue!B3222</f>
        <v>May</v>
      </c>
      <c r="C3221" s="11" t="str">
        <f t="shared" si="135"/>
        <v>P0269|May</v>
      </c>
      <c r="D3221" s="12">
        <f>Revenue!J3222</f>
        <v>1675.4010000000001</v>
      </c>
      <c r="E3221" s="13">
        <f>_xlfn.XLOOKUP($C3221,ExpensesTbl[Key],ExpensesTbl[Total Operating Expenses])</f>
        <v>1466.2400000000007</v>
      </c>
      <c r="F3221" s="13">
        <f t="shared" si="136"/>
        <v>209.16099999999938</v>
      </c>
      <c r="G3221" s="11" t="str">
        <f>_xlfn.XLOOKUP($A3221,PropertiesTbl[Property ID],PropertiesTbl[Property Name])</f>
        <v>Aspen Landing</v>
      </c>
    </row>
    <row r="3222" spans="1:7" x14ac:dyDescent="0.25">
      <c r="A3222" s="10" t="str">
        <f>Revenue!A3223</f>
        <v>P0269</v>
      </c>
      <c r="B3222" s="10" t="str">
        <f>Revenue!B3223</f>
        <v>Jun</v>
      </c>
      <c r="C3222" s="11" t="str">
        <f t="shared" si="135"/>
        <v>P0269|Jun</v>
      </c>
      <c r="D3222" s="12">
        <f>Revenue!J3223</f>
        <v>1873.7465999999999</v>
      </c>
      <c r="E3222" s="13">
        <f>_xlfn.XLOOKUP($C3222,ExpensesTbl[Key],ExpensesTbl[Total Operating Expenses])</f>
        <v>1756</v>
      </c>
      <c r="F3222" s="13">
        <f t="shared" si="136"/>
        <v>117.74659999999994</v>
      </c>
      <c r="G3222" s="11" t="str">
        <f>_xlfn.XLOOKUP($A3222,PropertiesTbl[Property ID],PropertiesTbl[Property Name])</f>
        <v>Aspen Landing</v>
      </c>
    </row>
    <row r="3223" spans="1:7" x14ac:dyDescent="0.25">
      <c r="A3223" s="10" t="str">
        <f>Revenue!A3224</f>
        <v>P0269</v>
      </c>
      <c r="B3223" s="10" t="str">
        <f>Revenue!B3224</f>
        <v>Jul</v>
      </c>
      <c r="C3223" s="11" t="str">
        <f t="shared" si="135"/>
        <v>P0269|Jul</v>
      </c>
      <c r="D3223" s="12">
        <f>Revenue!J3224</f>
        <v>2456.3771000000002</v>
      </c>
      <c r="E3223" s="13">
        <f>_xlfn.XLOOKUP($C3223,ExpensesTbl[Key],ExpensesTbl[Total Operating Expenses])</f>
        <v>3043.5299999999997</v>
      </c>
      <c r="F3223" s="13">
        <f t="shared" si="136"/>
        <v>-587.15289999999959</v>
      </c>
      <c r="G3223" s="11" t="str">
        <f>_xlfn.XLOOKUP($A3223,PropertiesTbl[Property ID],PropertiesTbl[Property Name])</f>
        <v>Aspen Landing</v>
      </c>
    </row>
    <row r="3224" spans="1:7" x14ac:dyDescent="0.25">
      <c r="A3224" s="10" t="str">
        <f>Revenue!A3225</f>
        <v>P0269</v>
      </c>
      <c r="B3224" s="10" t="str">
        <f>Revenue!B3225</f>
        <v>Aug</v>
      </c>
      <c r="C3224" s="11" t="str">
        <f t="shared" si="135"/>
        <v>P0269|Aug</v>
      </c>
      <c r="D3224" s="12">
        <f>Revenue!J3225</f>
        <v>2115.2474999999999</v>
      </c>
      <c r="E3224" s="13">
        <f>_xlfn.XLOOKUP($C3224,ExpensesTbl[Key],ExpensesTbl[Total Operating Expenses])</f>
        <v>2885.54</v>
      </c>
      <c r="F3224" s="13">
        <f t="shared" si="136"/>
        <v>-770.29250000000002</v>
      </c>
      <c r="G3224" s="11" t="str">
        <f>_xlfn.XLOOKUP($A3224,PropertiesTbl[Property ID],PropertiesTbl[Property Name])</f>
        <v>Aspen Landing</v>
      </c>
    </row>
    <row r="3225" spans="1:7" x14ac:dyDescent="0.25">
      <c r="A3225" s="10" t="str">
        <f>Revenue!A3226</f>
        <v>P0269</v>
      </c>
      <c r="B3225" s="10" t="str">
        <f>Revenue!B3226</f>
        <v>Sep</v>
      </c>
      <c r="C3225" s="11" t="str">
        <f t="shared" si="135"/>
        <v>P0269|Sep</v>
      </c>
      <c r="D3225" s="12">
        <f>Revenue!J3226</f>
        <v>1782.877</v>
      </c>
      <c r="E3225" s="13">
        <f>_xlfn.XLOOKUP($C3225,ExpensesTbl[Key],ExpensesTbl[Total Operating Expenses])</f>
        <v>1264.1399999999999</v>
      </c>
      <c r="F3225" s="13">
        <f t="shared" si="136"/>
        <v>518.73700000000008</v>
      </c>
      <c r="G3225" s="11" t="str">
        <f>_xlfn.XLOOKUP($A3225,PropertiesTbl[Property ID],PropertiesTbl[Property Name])</f>
        <v>Aspen Landing</v>
      </c>
    </row>
    <row r="3226" spans="1:7" x14ac:dyDescent="0.25">
      <c r="A3226" s="10" t="str">
        <f>Revenue!A3227</f>
        <v>P0269</v>
      </c>
      <c r="B3226" s="10" t="str">
        <f>Revenue!B3227</f>
        <v>Oct</v>
      </c>
      <c r="C3226" s="11" t="str">
        <f t="shared" si="135"/>
        <v>P0269|Oct</v>
      </c>
      <c r="D3226" s="12">
        <f>Revenue!J3227</f>
        <v>1589.1680000000001</v>
      </c>
      <c r="E3226" s="13">
        <f>_xlfn.XLOOKUP($C3226,ExpensesTbl[Key],ExpensesTbl[Total Operating Expenses])</f>
        <v>1116.4299999999998</v>
      </c>
      <c r="F3226" s="13">
        <f t="shared" si="136"/>
        <v>472.73800000000028</v>
      </c>
      <c r="G3226" s="11" t="str">
        <f>_xlfn.XLOOKUP($A3226,PropertiesTbl[Property ID],PropertiesTbl[Property Name])</f>
        <v>Aspen Landing</v>
      </c>
    </row>
    <row r="3227" spans="1:7" x14ac:dyDescent="0.25">
      <c r="A3227" s="10" t="str">
        <f>Revenue!A3228</f>
        <v>P0269</v>
      </c>
      <c r="B3227" s="10" t="str">
        <f>Revenue!B3228</f>
        <v>Nov</v>
      </c>
      <c r="C3227" s="11" t="str">
        <f t="shared" si="135"/>
        <v>P0269|Nov</v>
      </c>
      <c r="D3227" s="12">
        <f>Revenue!J3228</f>
        <v>1748.5875000000001</v>
      </c>
      <c r="E3227" s="13">
        <f>_xlfn.XLOOKUP($C3227,ExpensesTbl[Key],ExpensesTbl[Total Operating Expenses])</f>
        <v>1011.4499999999997</v>
      </c>
      <c r="F3227" s="13">
        <f t="shared" si="136"/>
        <v>737.13750000000039</v>
      </c>
      <c r="G3227" s="11" t="str">
        <f>_xlfn.XLOOKUP($A3227,PropertiesTbl[Property ID],PropertiesTbl[Property Name])</f>
        <v>Aspen Landing</v>
      </c>
    </row>
    <row r="3228" spans="1:7" x14ac:dyDescent="0.25">
      <c r="A3228" s="10" t="str">
        <f>Revenue!A3229</f>
        <v>P0269</v>
      </c>
      <c r="B3228" s="10" t="str">
        <f>Revenue!B3229</f>
        <v>Dec</v>
      </c>
      <c r="C3228" s="11" t="str">
        <f t="shared" si="135"/>
        <v>P0269|Dec</v>
      </c>
      <c r="D3228" s="12">
        <f>Revenue!J3229</f>
        <v>5780.1670000000004</v>
      </c>
      <c r="E3228" s="13">
        <f>_xlfn.XLOOKUP($C3228,ExpensesTbl[Key],ExpensesTbl[Total Operating Expenses])</f>
        <v>1410.41</v>
      </c>
      <c r="F3228" s="13">
        <f t="shared" si="136"/>
        <v>4369.7570000000005</v>
      </c>
      <c r="G3228" s="11" t="str">
        <f>_xlfn.XLOOKUP($A3228,PropertiesTbl[Property ID],PropertiesTbl[Property Name])</f>
        <v>Aspen Landing</v>
      </c>
    </row>
    <row r="3229" spans="1:7" x14ac:dyDescent="0.25">
      <c r="A3229" s="10" t="str">
        <f>Revenue!A3230</f>
        <v>P0269</v>
      </c>
      <c r="B3229" s="10" t="str">
        <f>Revenue!B3230</f>
        <v>Jan</v>
      </c>
      <c r="C3229" s="11" t="str">
        <f t="shared" si="135"/>
        <v>P0269|Jan</v>
      </c>
      <c r="D3229" s="12">
        <f>Revenue!J3230</f>
        <v>4906.4588999999996</v>
      </c>
      <c r="E3229" s="13">
        <f>_xlfn.XLOOKUP($C3229,ExpensesTbl[Key],ExpensesTbl[Total Operating Expenses])</f>
        <v>1431.2499999999998</v>
      </c>
      <c r="F3229" s="13">
        <f t="shared" si="136"/>
        <v>3475.2088999999996</v>
      </c>
      <c r="G3229" s="11" t="str">
        <f>_xlfn.XLOOKUP($A3229,PropertiesTbl[Property ID],PropertiesTbl[Property Name])</f>
        <v>Aspen Landing</v>
      </c>
    </row>
    <row r="3230" spans="1:7" x14ac:dyDescent="0.25">
      <c r="A3230" s="10" t="str">
        <f>Revenue!A3231</f>
        <v>P0269</v>
      </c>
      <c r="B3230" s="10" t="str">
        <f>Revenue!B3231</f>
        <v>Feb</v>
      </c>
      <c r="C3230" s="11" t="str">
        <f t="shared" si="135"/>
        <v>P0269|Feb</v>
      </c>
      <c r="D3230" s="12">
        <f>Revenue!J3231</f>
        <v>3321.1988000000001</v>
      </c>
      <c r="E3230" s="13">
        <f>_xlfn.XLOOKUP($C3230,ExpensesTbl[Key],ExpensesTbl[Total Operating Expenses])</f>
        <v>1270.6299999999997</v>
      </c>
      <c r="F3230" s="13">
        <f t="shared" si="136"/>
        <v>2050.5688000000005</v>
      </c>
      <c r="G3230" s="11" t="str">
        <f>_xlfn.XLOOKUP($A3230,PropertiesTbl[Property ID],PropertiesTbl[Property Name])</f>
        <v>Aspen Landing</v>
      </c>
    </row>
    <row r="3231" spans="1:7" x14ac:dyDescent="0.25">
      <c r="A3231" s="10" t="str">
        <f>Revenue!A3232</f>
        <v>P0269</v>
      </c>
      <c r="B3231" s="10" t="str">
        <f>Revenue!B3232</f>
        <v>Mar</v>
      </c>
      <c r="C3231" s="11" t="str">
        <f t="shared" si="135"/>
        <v>P0269|Mar</v>
      </c>
      <c r="D3231" s="12">
        <f>Revenue!J3232</f>
        <v>3630.7064</v>
      </c>
      <c r="E3231" s="13">
        <f>_xlfn.XLOOKUP($C3231,ExpensesTbl[Key],ExpensesTbl[Total Operating Expenses])</f>
        <v>1245.5899999999997</v>
      </c>
      <c r="F3231" s="13">
        <f t="shared" si="136"/>
        <v>2385.1164000000003</v>
      </c>
      <c r="G3231" s="11" t="str">
        <f>_xlfn.XLOOKUP($A3231,PropertiesTbl[Property ID],PropertiesTbl[Property Name])</f>
        <v>Aspen Landing</v>
      </c>
    </row>
    <row r="3232" spans="1:7" x14ac:dyDescent="0.25">
      <c r="A3232" s="10" t="str">
        <f>Revenue!A3233</f>
        <v>P0270</v>
      </c>
      <c r="B3232" s="10" t="str">
        <f>Revenue!B3233</f>
        <v>Apr</v>
      </c>
      <c r="C3232" s="11" t="str">
        <f t="shared" si="135"/>
        <v>P0270|Apr</v>
      </c>
      <c r="D3232" s="12">
        <f>Revenue!J3233</f>
        <v>1228.9302</v>
      </c>
      <c r="E3232" s="13">
        <f>_xlfn.XLOOKUP($C3232,ExpensesTbl[Key],ExpensesTbl[Total Operating Expenses])</f>
        <v>628.51</v>
      </c>
      <c r="F3232" s="13">
        <f t="shared" si="136"/>
        <v>600.42020000000002</v>
      </c>
      <c r="G3232" s="11" t="str">
        <f>_xlfn.XLOOKUP($A3232,PropertiesTbl[Property ID],PropertiesTbl[Property Name])</f>
        <v>Cloudline Retreat</v>
      </c>
    </row>
    <row r="3233" spans="1:7" x14ac:dyDescent="0.25">
      <c r="A3233" s="10" t="str">
        <f>Revenue!A3234</f>
        <v>P0270</v>
      </c>
      <c r="B3233" s="10" t="str">
        <f>Revenue!B3234</f>
        <v>May</v>
      </c>
      <c r="C3233" s="11" t="str">
        <f t="shared" si="135"/>
        <v>P0270|May</v>
      </c>
      <c r="D3233" s="12">
        <f>Revenue!J3234</f>
        <v>1961.0756999999999</v>
      </c>
      <c r="E3233" s="13">
        <f>_xlfn.XLOOKUP($C3233,ExpensesTbl[Key],ExpensesTbl[Total Operating Expenses])</f>
        <v>1063.3500000000001</v>
      </c>
      <c r="F3233" s="13">
        <f t="shared" si="136"/>
        <v>897.72569999999973</v>
      </c>
      <c r="G3233" s="11" t="str">
        <f>_xlfn.XLOOKUP($A3233,PropertiesTbl[Property ID],PropertiesTbl[Property Name])</f>
        <v>Cloudline Retreat</v>
      </c>
    </row>
    <row r="3234" spans="1:7" x14ac:dyDescent="0.25">
      <c r="A3234" s="10" t="str">
        <f>Revenue!A3235</f>
        <v>P0270</v>
      </c>
      <c r="B3234" s="10" t="str">
        <f>Revenue!B3235</f>
        <v>Jun</v>
      </c>
      <c r="C3234" s="11" t="str">
        <f t="shared" si="135"/>
        <v>P0270|Jun</v>
      </c>
      <c r="D3234" s="12">
        <f>Revenue!J3235</f>
        <v>1633.1680000000001</v>
      </c>
      <c r="E3234" s="13">
        <f>_xlfn.XLOOKUP($C3234,ExpensesTbl[Key],ExpensesTbl[Total Operating Expenses])</f>
        <v>1065.0299999999997</v>
      </c>
      <c r="F3234" s="13">
        <f t="shared" si="136"/>
        <v>568.13800000000037</v>
      </c>
      <c r="G3234" s="11" t="str">
        <f>_xlfn.XLOOKUP($A3234,PropertiesTbl[Property ID],PropertiesTbl[Property Name])</f>
        <v>Cloudline Retreat</v>
      </c>
    </row>
    <row r="3235" spans="1:7" x14ac:dyDescent="0.25">
      <c r="A3235" s="10" t="str">
        <f>Revenue!A3236</f>
        <v>P0270</v>
      </c>
      <c r="B3235" s="10" t="str">
        <f>Revenue!B3236</f>
        <v>Jul</v>
      </c>
      <c r="C3235" s="11" t="str">
        <f t="shared" si="135"/>
        <v>P0270|Jul</v>
      </c>
      <c r="D3235" s="12">
        <f>Revenue!J3236</f>
        <v>2618.4640999999997</v>
      </c>
      <c r="E3235" s="13">
        <f>_xlfn.XLOOKUP($C3235,ExpensesTbl[Key],ExpensesTbl[Total Operating Expenses])</f>
        <v>2021.7999999999997</v>
      </c>
      <c r="F3235" s="13">
        <f t="shared" si="136"/>
        <v>596.66409999999996</v>
      </c>
      <c r="G3235" s="11" t="str">
        <f>_xlfn.XLOOKUP($A3235,PropertiesTbl[Property ID],PropertiesTbl[Property Name])</f>
        <v>Cloudline Retreat</v>
      </c>
    </row>
    <row r="3236" spans="1:7" x14ac:dyDescent="0.25">
      <c r="A3236" s="10" t="str">
        <f>Revenue!A3237</f>
        <v>P0270</v>
      </c>
      <c r="B3236" s="10" t="str">
        <f>Revenue!B3237</f>
        <v>Aug</v>
      </c>
      <c r="C3236" s="11" t="str">
        <f t="shared" si="135"/>
        <v>P0270|Aug</v>
      </c>
      <c r="D3236" s="12">
        <f>Revenue!J3237</f>
        <v>2537.2654000000002</v>
      </c>
      <c r="E3236" s="13">
        <f>_xlfn.XLOOKUP($C3236,ExpensesTbl[Key],ExpensesTbl[Total Operating Expenses])</f>
        <v>1902.6200000000001</v>
      </c>
      <c r="F3236" s="13">
        <f t="shared" si="136"/>
        <v>634.64540000000011</v>
      </c>
      <c r="G3236" s="11" t="str">
        <f>_xlfn.XLOOKUP($A3236,PropertiesTbl[Property ID],PropertiesTbl[Property Name])</f>
        <v>Cloudline Retreat</v>
      </c>
    </row>
    <row r="3237" spans="1:7" x14ac:dyDescent="0.25">
      <c r="A3237" s="10" t="str">
        <f>Revenue!A3238</f>
        <v>P0270</v>
      </c>
      <c r="B3237" s="10" t="str">
        <f>Revenue!B3238</f>
        <v>Sep</v>
      </c>
      <c r="C3237" s="11" t="str">
        <f t="shared" si="135"/>
        <v>P0270|Sep</v>
      </c>
      <c r="D3237" s="12">
        <f>Revenue!J3238</f>
        <v>1886.6863999999998</v>
      </c>
      <c r="E3237" s="13">
        <f>_xlfn.XLOOKUP($C3237,ExpensesTbl[Key],ExpensesTbl[Total Operating Expenses])</f>
        <v>928.95000000000027</v>
      </c>
      <c r="F3237" s="13">
        <f t="shared" si="136"/>
        <v>957.73639999999955</v>
      </c>
      <c r="G3237" s="11" t="str">
        <f>_xlfn.XLOOKUP($A3237,PropertiesTbl[Property ID],PropertiesTbl[Property Name])</f>
        <v>Cloudline Retreat</v>
      </c>
    </row>
    <row r="3238" spans="1:7" x14ac:dyDescent="0.25">
      <c r="A3238" s="10" t="str">
        <f>Revenue!A3239</f>
        <v>P0270</v>
      </c>
      <c r="B3238" s="10" t="str">
        <f>Revenue!B3239</f>
        <v>Oct</v>
      </c>
      <c r="C3238" s="11" t="str">
        <f t="shared" si="135"/>
        <v>P0270|Oct</v>
      </c>
      <c r="D3238" s="12">
        <f>Revenue!J3239</f>
        <v>1369.4929</v>
      </c>
      <c r="E3238" s="13">
        <f>_xlfn.XLOOKUP($C3238,ExpensesTbl[Key],ExpensesTbl[Total Operating Expenses])</f>
        <v>743.68000000000029</v>
      </c>
      <c r="F3238" s="13">
        <f t="shared" si="136"/>
        <v>625.81289999999967</v>
      </c>
      <c r="G3238" s="11" t="str">
        <f>_xlfn.XLOOKUP($A3238,PropertiesTbl[Property ID],PropertiesTbl[Property Name])</f>
        <v>Cloudline Retreat</v>
      </c>
    </row>
    <row r="3239" spans="1:7" x14ac:dyDescent="0.25">
      <c r="A3239" s="10" t="str">
        <f>Revenue!A3240</f>
        <v>P0270</v>
      </c>
      <c r="B3239" s="10" t="str">
        <f>Revenue!B3240</f>
        <v>Nov</v>
      </c>
      <c r="C3239" s="11" t="str">
        <f t="shared" si="135"/>
        <v>P0270|Nov</v>
      </c>
      <c r="D3239" s="12">
        <f>Revenue!J3240</f>
        <v>1834.5391999999999</v>
      </c>
      <c r="E3239" s="13">
        <f>_xlfn.XLOOKUP($C3239,ExpensesTbl[Key],ExpensesTbl[Total Operating Expenses])</f>
        <v>815.91999999999985</v>
      </c>
      <c r="F3239" s="13">
        <f t="shared" si="136"/>
        <v>1018.6192000000001</v>
      </c>
      <c r="G3239" s="11" t="str">
        <f>_xlfn.XLOOKUP($A3239,PropertiesTbl[Property ID],PropertiesTbl[Property Name])</f>
        <v>Cloudline Retreat</v>
      </c>
    </row>
    <row r="3240" spans="1:7" x14ac:dyDescent="0.25">
      <c r="A3240" s="10" t="str">
        <f>Revenue!A3241</f>
        <v>P0270</v>
      </c>
      <c r="B3240" s="10" t="str">
        <f>Revenue!B3241</f>
        <v>Dec</v>
      </c>
      <c r="C3240" s="11" t="str">
        <f t="shared" si="135"/>
        <v>P0270|Dec</v>
      </c>
      <c r="D3240" s="12">
        <f>Revenue!J3241</f>
        <v>5734.3829999999998</v>
      </c>
      <c r="E3240" s="13">
        <f>_xlfn.XLOOKUP($C3240,ExpensesTbl[Key],ExpensesTbl[Total Operating Expenses])</f>
        <v>1223.74</v>
      </c>
      <c r="F3240" s="13">
        <f t="shared" si="136"/>
        <v>4510.643</v>
      </c>
      <c r="G3240" s="11" t="str">
        <f>_xlfn.XLOOKUP($A3240,PropertiesTbl[Property ID],PropertiesTbl[Property Name])</f>
        <v>Cloudline Retreat</v>
      </c>
    </row>
    <row r="3241" spans="1:7" x14ac:dyDescent="0.25">
      <c r="A3241" s="10" t="str">
        <f>Revenue!A3242</f>
        <v>P0270</v>
      </c>
      <c r="B3241" s="10" t="str">
        <f>Revenue!B3242</f>
        <v>Jan</v>
      </c>
      <c r="C3241" s="11" t="str">
        <f t="shared" si="135"/>
        <v>P0270|Jan</v>
      </c>
      <c r="D3241" s="12">
        <f>Revenue!J3242</f>
        <v>5156.4570000000003</v>
      </c>
      <c r="E3241" s="13">
        <f>_xlfn.XLOOKUP($C3241,ExpensesTbl[Key],ExpensesTbl[Total Operating Expenses])</f>
        <v>1430.9400000000003</v>
      </c>
      <c r="F3241" s="13">
        <f t="shared" si="136"/>
        <v>3725.5169999999998</v>
      </c>
      <c r="G3241" s="11" t="str">
        <f>_xlfn.XLOOKUP($A3241,PropertiesTbl[Property ID],PropertiesTbl[Property Name])</f>
        <v>Cloudline Retreat</v>
      </c>
    </row>
    <row r="3242" spans="1:7" x14ac:dyDescent="0.25">
      <c r="A3242" s="10" t="str">
        <f>Revenue!A3243</f>
        <v>P0270</v>
      </c>
      <c r="B3242" s="10" t="str">
        <f>Revenue!B3243</f>
        <v>Feb</v>
      </c>
      <c r="C3242" s="11" t="str">
        <f t="shared" si="135"/>
        <v>P0270|Feb</v>
      </c>
      <c r="D3242" s="12">
        <f>Revenue!J3243</f>
        <v>3973.6203999999998</v>
      </c>
      <c r="E3242" s="13">
        <f>_xlfn.XLOOKUP($C3242,ExpensesTbl[Key],ExpensesTbl[Total Operating Expenses])</f>
        <v>1103.4299999999998</v>
      </c>
      <c r="F3242" s="13">
        <f t="shared" si="136"/>
        <v>2870.1904</v>
      </c>
      <c r="G3242" s="11" t="str">
        <f>_xlfn.XLOOKUP($A3242,PropertiesTbl[Property ID],PropertiesTbl[Property Name])</f>
        <v>Cloudline Retreat</v>
      </c>
    </row>
    <row r="3243" spans="1:7" x14ac:dyDescent="0.25">
      <c r="A3243" s="10" t="str">
        <f>Revenue!A3244</f>
        <v>P0270</v>
      </c>
      <c r="B3243" s="10" t="str">
        <f>Revenue!B3244</f>
        <v>Mar</v>
      </c>
      <c r="C3243" s="11" t="str">
        <f t="shared" si="135"/>
        <v>P0270|Mar</v>
      </c>
      <c r="D3243" s="12">
        <f>Revenue!J3244</f>
        <v>3686.1124</v>
      </c>
      <c r="E3243" s="13">
        <f>_xlfn.XLOOKUP($C3243,ExpensesTbl[Key],ExpensesTbl[Total Operating Expenses])</f>
        <v>1075.6899999999996</v>
      </c>
      <c r="F3243" s="13">
        <f t="shared" si="136"/>
        <v>2610.4224000000004</v>
      </c>
      <c r="G3243" s="11" t="str">
        <f>_xlfn.XLOOKUP($A3243,PropertiesTbl[Property ID],PropertiesTbl[Property Name])</f>
        <v>Cloudline Retreat</v>
      </c>
    </row>
    <row r="3244" spans="1:7" x14ac:dyDescent="0.25">
      <c r="A3244" s="10" t="str">
        <f>Revenue!A3245</f>
        <v>P0271</v>
      </c>
      <c r="B3244" s="10" t="str">
        <f>Revenue!B3245</f>
        <v>Apr</v>
      </c>
      <c r="C3244" s="11" t="str">
        <f t="shared" si="135"/>
        <v>P0271|Apr</v>
      </c>
      <c r="D3244" s="12">
        <f>Revenue!J3245</f>
        <v>933.51120000000003</v>
      </c>
      <c r="E3244" s="13">
        <f>_xlfn.XLOOKUP($C3244,ExpensesTbl[Key],ExpensesTbl[Total Operating Expenses])</f>
        <v>512.29999999999973</v>
      </c>
      <c r="F3244" s="13">
        <f t="shared" si="136"/>
        <v>421.2112000000003</v>
      </c>
      <c r="G3244" s="11" t="str">
        <f>_xlfn.XLOOKUP($A3244,PropertiesTbl[Property ID],PropertiesTbl[Property Name])</f>
        <v>Cinder Cabin</v>
      </c>
    </row>
    <row r="3245" spans="1:7" x14ac:dyDescent="0.25">
      <c r="A3245" s="10" t="str">
        <f>Revenue!A3246</f>
        <v>P0271</v>
      </c>
      <c r="B3245" s="10" t="str">
        <f>Revenue!B3246</f>
        <v>May</v>
      </c>
      <c r="C3245" s="11" t="str">
        <f t="shared" si="135"/>
        <v>P0271|May</v>
      </c>
      <c r="D3245" s="12">
        <f>Revenue!J3246</f>
        <v>1021.5096000000001</v>
      </c>
      <c r="E3245" s="13">
        <f>_xlfn.XLOOKUP($C3245,ExpensesTbl[Key],ExpensesTbl[Total Operating Expenses])</f>
        <v>728.35000000000036</v>
      </c>
      <c r="F3245" s="13">
        <f t="shared" si="136"/>
        <v>293.15959999999973</v>
      </c>
      <c r="G3245" s="11" t="str">
        <f>_xlfn.XLOOKUP($A3245,PropertiesTbl[Property ID],PropertiesTbl[Property Name])</f>
        <v>Cinder Cabin</v>
      </c>
    </row>
    <row r="3246" spans="1:7" x14ac:dyDescent="0.25">
      <c r="A3246" s="10" t="str">
        <f>Revenue!A3247</f>
        <v>P0271</v>
      </c>
      <c r="B3246" s="10" t="str">
        <f>Revenue!B3247</f>
        <v>Jun</v>
      </c>
      <c r="C3246" s="11" t="str">
        <f t="shared" si="135"/>
        <v>P0271|Jun</v>
      </c>
      <c r="D3246" s="12">
        <f>Revenue!J3247</f>
        <v>1286.5912000000001</v>
      </c>
      <c r="E3246" s="13">
        <f>_xlfn.XLOOKUP($C3246,ExpensesTbl[Key],ExpensesTbl[Total Operating Expenses])</f>
        <v>807.27999999999975</v>
      </c>
      <c r="F3246" s="13">
        <f t="shared" si="136"/>
        <v>479.31120000000033</v>
      </c>
      <c r="G3246" s="11" t="str">
        <f>_xlfn.XLOOKUP($A3246,PropertiesTbl[Property ID],PropertiesTbl[Property Name])</f>
        <v>Cinder Cabin</v>
      </c>
    </row>
    <row r="3247" spans="1:7" x14ac:dyDescent="0.25">
      <c r="A3247" s="10" t="str">
        <f>Revenue!A3248</f>
        <v>P0271</v>
      </c>
      <c r="B3247" s="10" t="str">
        <f>Revenue!B3248</f>
        <v>Jul</v>
      </c>
      <c r="C3247" s="11" t="str">
        <f t="shared" si="135"/>
        <v>P0271|Jul</v>
      </c>
      <c r="D3247" s="12">
        <f>Revenue!J3248</f>
        <v>1936.4925000000001</v>
      </c>
      <c r="E3247" s="13">
        <f>_xlfn.XLOOKUP($C3247,ExpensesTbl[Key],ExpensesTbl[Total Operating Expenses])</f>
        <v>1452.0200000000002</v>
      </c>
      <c r="F3247" s="13">
        <f t="shared" si="136"/>
        <v>484.47249999999985</v>
      </c>
      <c r="G3247" s="11" t="str">
        <f>_xlfn.XLOOKUP($A3247,PropertiesTbl[Property ID],PropertiesTbl[Property Name])</f>
        <v>Cinder Cabin</v>
      </c>
    </row>
    <row r="3248" spans="1:7" x14ac:dyDescent="0.25">
      <c r="A3248" s="10" t="str">
        <f>Revenue!A3249</f>
        <v>P0271</v>
      </c>
      <c r="B3248" s="10" t="str">
        <f>Revenue!B3249</f>
        <v>Aug</v>
      </c>
      <c r="C3248" s="11" t="str">
        <f t="shared" si="135"/>
        <v>P0271|Aug</v>
      </c>
      <c r="D3248" s="12">
        <f>Revenue!J3249</f>
        <v>1941.2940000000001</v>
      </c>
      <c r="E3248" s="13">
        <f>_xlfn.XLOOKUP($C3248,ExpensesTbl[Key],ExpensesTbl[Total Operating Expenses])</f>
        <v>1380.2399999999998</v>
      </c>
      <c r="F3248" s="13">
        <f t="shared" si="136"/>
        <v>561.05400000000031</v>
      </c>
      <c r="G3248" s="11" t="str">
        <f>_xlfn.XLOOKUP($A3248,PropertiesTbl[Property ID],PropertiesTbl[Property Name])</f>
        <v>Cinder Cabin</v>
      </c>
    </row>
    <row r="3249" spans="1:7" x14ac:dyDescent="0.25">
      <c r="A3249" s="10" t="str">
        <f>Revenue!A3250</f>
        <v>P0271</v>
      </c>
      <c r="B3249" s="10" t="str">
        <f>Revenue!B3250</f>
        <v>Sep</v>
      </c>
      <c r="C3249" s="11" t="str">
        <f t="shared" si="135"/>
        <v>P0271|Sep</v>
      </c>
      <c r="D3249" s="12">
        <f>Revenue!J3250</f>
        <v>1276.2219</v>
      </c>
      <c r="E3249" s="13">
        <f>_xlfn.XLOOKUP($C3249,ExpensesTbl[Key],ExpensesTbl[Total Operating Expenses])</f>
        <v>644.2999999999995</v>
      </c>
      <c r="F3249" s="13">
        <f t="shared" si="136"/>
        <v>631.92190000000051</v>
      </c>
      <c r="G3249" s="11" t="str">
        <f>_xlfn.XLOOKUP($A3249,PropertiesTbl[Property ID],PropertiesTbl[Property Name])</f>
        <v>Cinder Cabin</v>
      </c>
    </row>
    <row r="3250" spans="1:7" x14ac:dyDescent="0.25">
      <c r="A3250" s="10" t="str">
        <f>Revenue!A3251</f>
        <v>P0271</v>
      </c>
      <c r="B3250" s="10" t="str">
        <f>Revenue!B3251</f>
        <v>Oct</v>
      </c>
      <c r="C3250" s="11" t="str">
        <f t="shared" si="135"/>
        <v>P0271|Oct</v>
      </c>
      <c r="D3250" s="12">
        <f>Revenue!J3251</f>
        <v>1146.1934000000001</v>
      </c>
      <c r="E3250" s="13">
        <f>_xlfn.XLOOKUP($C3250,ExpensesTbl[Key],ExpensesTbl[Total Operating Expenses])</f>
        <v>585.43999999999983</v>
      </c>
      <c r="F3250" s="13">
        <f t="shared" si="136"/>
        <v>560.75340000000028</v>
      </c>
      <c r="G3250" s="11" t="str">
        <f>_xlfn.XLOOKUP($A3250,PropertiesTbl[Property ID],PropertiesTbl[Property Name])</f>
        <v>Cinder Cabin</v>
      </c>
    </row>
    <row r="3251" spans="1:7" x14ac:dyDescent="0.25">
      <c r="A3251" s="10" t="str">
        <f>Revenue!A3252</f>
        <v>P0271</v>
      </c>
      <c r="B3251" s="10" t="str">
        <f>Revenue!B3252</f>
        <v>Nov</v>
      </c>
      <c r="C3251" s="11" t="str">
        <f t="shared" si="135"/>
        <v>P0271|Nov</v>
      </c>
      <c r="D3251" s="12">
        <f>Revenue!J3252</f>
        <v>1158.1438000000001</v>
      </c>
      <c r="E3251" s="13">
        <f>_xlfn.XLOOKUP($C3251,ExpensesTbl[Key],ExpensesTbl[Total Operating Expenses])</f>
        <v>575.23000000000025</v>
      </c>
      <c r="F3251" s="13">
        <f t="shared" si="136"/>
        <v>582.91379999999981</v>
      </c>
      <c r="G3251" s="11" t="str">
        <f>_xlfn.XLOOKUP($A3251,PropertiesTbl[Property ID],PropertiesTbl[Property Name])</f>
        <v>Cinder Cabin</v>
      </c>
    </row>
    <row r="3252" spans="1:7" x14ac:dyDescent="0.25">
      <c r="A3252" s="10" t="str">
        <f>Revenue!A3253</f>
        <v>P0271</v>
      </c>
      <c r="B3252" s="10" t="str">
        <f>Revenue!B3253</f>
        <v>Dec</v>
      </c>
      <c r="C3252" s="11" t="str">
        <f t="shared" si="135"/>
        <v>P0271|Dec</v>
      </c>
      <c r="D3252" s="12">
        <f>Revenue!J3253</f>
        <v>4248.0840000000007</v>
      </c>
      <c r="E3252" s="13">
        <f>_xlfn.XLOOKUP($C3252,ExpensesTbl[Key],ExpensesTbl[Total Operating Expenses])</f>
        <v>956.37000000000012</v>
      </c>
      <c r="F3252" s="13">
        <f t="shared" si="136"/>
        <v>3291.7140000000009</v>
      </c>
      <c r="G3252" s="11" t="str">
        <f>_xlfn.XLOOKUP($A3252,PropertiesTbl[Property ID],PropertiesTbl[Property Name])</f>
        <v>Cinder Cabin</v>
      </c>
    </row>
    <row r="3253" spans="1:7" x14ac:dyDescent="0.25">
      <c r="A3253" s="10" t="str">
        <f>Revenue!A3254</f>
        <v>P0271</v>
      </c>
      <c r="B3253" s="10" t="str">
        <f>Revenue!B3254</f>
        <v>Jan</v>
      </c>
      <c r="C3253" s="11" t="str">
        <f t="shared" si="135"/>
        <v>P0271|Jan</v>
      </c>
      <c r="D3253" s="12">
        <f>Revenue!J3254</f>
        <v>3270.4197000000004</v>
      </c>
      <c r="E3253" s="13">
        <f>_xlfn.XLOOKUP($C3253,ExpensesTbl[Key],ExpensesTbl[Total Operating Expenses])</f>
        <v>881.29999999999973</v>
      </c>
      <c r="F3253" s="13">
        <f t="shared" si="136"/>
        <v>2389.1197000000006</v>
      </c>
      <c r="G3253" s="11" t="str">
        <f>_xlfn.XLOOKUP($A3253,PropertiesTbl[Property ID],PropertiesTbl[Property Name])</f>
        <v>Cinder Cabin</v>
      </c>
    </row>
    <row r="3254" spans="1:7" x14ac:dyDescent="0.25">
      <c r="A3254" s="10" t="str">
        <f>Revenue!A3255</f>
        <v>P0271</v>
      </c>
      <c r="B3254" s="10" t="str">
        <f>Revenue!B3255</f>
        <v>Feb</v>
      </c>
      <c r="C3254" s="11" t="str">
        <f t="shared" si="135"/>
        <v>P0271|Feb</v>
      </c>
      <c r="D3254" s="12">
        <f>Revenue!J3255</f>
        <v>3100.9704000000002</v>
      </c>
      <c r="E3254" s="13">
        <f>_xlfn.XLOOKUP($C3254,ExpensesTbl[Key],ExpensesTbl[Total Operating Expenses])</f>
        <v>877.83000000000038</v>
      </c>
      <c r="F3254" s="13">
        <f t="shared" si="136"/>
        <v>2223.1403999999998</v>
      </c>
      <c r="G3254" s="11" t="str">
        <f>_xlfn.XLOOKUP($A3254,PropertiesTbl[Property ID],PropertiesTbl[Property Name])</f>
        <v>Cinder Cabin</v>
      </c>
    </row>
    <row r="3255" spans="1:7" x14ac:dyDescent="0.25">
      <c r="A3255" s="10" t="str">
        <f>Revenue!A3256</f>
        <v>P0271</v>
      </c>
      <c r="B3255" s="10" t="str">
        <f>Revenue!B3256</f>
        <v>Mar</v>
      </c>
      <c r="C3255" s="11" t="str">
        <f t="shared" si="135"/>
        <v>P0271|Mar</v>
      </c>
      <c r="D3255" s="12">
        <f>Revenue!J3256</f>
        <v>2597.5488</v>
      </c>
      <c r="E3255" s="13">
        <f>_xlfn.XLOOKUP($C3255,ExpensesTbl[Key],ExpensesTbl[Total Operating Expenses])</f>
        <v>781.82999999999993</v>
      </c>
      <c r="F3255" s="13">
        <f t="shared" si="136"/>
        <v>1815.7188000000001</v>
      </c>
      <c r="G3255" s="11" t="str">
        <f>_xlfn.XLOOKUP($A3255,PropertiesTbl[Property ID],PropertiesTbl[Property Name])</f>
        <v>Cinder Cabin</v>
      </c>
    </row>
    <row r="3256" spans="1:7" x14ac:dyDescent="0.25">
      <c r="A3256" s="10" t="str">
        <f>Revenue!A3257</f>
        <v>P0272</v>
      </c>
      <c r="B3256" s="10" t="str">
        <f>Revenue!B3257</f>
        <v>Apr</v>
      </c>
      <c r="C3256" s="11" t="str">
        <f t="shared" si="135"/>
        <v>P0272|Apr</v>
      </c>
      <c r="D3256" s="12">
        <f>Revenue!J3257</f>
        <v>544.68049999999994</v>
      </c>
      <c r="E3256" s="13">
        <f>_xlfn.XLOOKUP($C3256,ExpensesTbl[Key],ExpensesTbl[Total Operating Expenses])</f>
        <v>400.76</v>
      </c>
      <c r="F3256" s="13">
        <f t="shared" si="136"/>
        <v>143.92049999999995</v>
      </c>
      <c r="G3256" s="11" t="str">
        <f>_xlfn.XLOOKUP($A3256,PropertiesTbl[Property ID],PropertiesTbl[Property Name])</f>
        <v>Timber Refuge</v>
      </c>
    </row>
    <row r="3257" spans="1:7" x14ac:dyDescent="0.25">
      <c r="A3257" s="10" t="str">
        <f>Revenue!A3258</f>
        <v>P0272</v>
      </c>
      <c r="B3257" s="10" t="str">
        <f>Revenue!B3258</f>
        <v>May</v>
      </c>
      <c r="C3257" s="11" t="str">
        <f t="shared" si="135"/>
        <v>P0272|May</v>
      </c>
      <c r="D3257" s="12">
        <f>Revenue!J3258</f>
        <v>604.84960000000001</v>
      </c>
      <c r="E3257" s="13">
        <f>_xlfn.XLOOKUP($C3257,ExpensesTbl[Key],ExpensesTbl[Total Operating Expenses])</f>
        <v>538.87999999999977</v>
      </c>
      <c r="F3257" s="13">
        <f t="shared" si="136"/>
        <v>65.969600000000241</v>
      </c>
      <c r="G3257" s="11" t="str">
        <f>_xlfn.XLOOKUP($A3257,PropertiesTbl[Property ID],PropertiesTbl[Property Name])</f>
        <v>Timber Refuge</v>
      </c>
    </row>
    <row r="3258" spans="1:7" x14ac:dyDescent="0.25">
      <c r="A3258" s="10" t="str">
        <f>Revenue!A3259</f>
        <v>P0272</v>
      </c>
      <c r="B3258" s="10" t="str">
        <f>Revenue!B3259</f>
        <v>Jun</v>
      </c>
      <c r="C3258" s="11" t="str">
        <f t="shared" si="135"/>
        <v>P0272|Jun</v>
      </c>
      <c r="D3258" s="12">
        <f>Revenue!J3259</f>
        <v>723.96559999999999</v>
      </c>
      <c r="E3258" s="13">
        <f>_xlfn.XLOOKUP($C3258,ExpensesTbl[Key],ExpensesTbl[Total Operating Expenses])</f>
        <v>562.03999999999974</v>
      </c>
      <c r="F3258" s="13">
        <f t="shared" si="136"/>
        <v>161.92560000000026</v>
      </c>
      <c r="G3258" s="11" t="str">
        <f>_xlfn.XLOOKUP($A3258,PropertiesTbl[Property ID],PropertiesTbl[Property Name])</f>
        <v>Timber Refuge</v>
      </c>
    </row>
    <row r="3259" spans="1:7" x14ac:dyDescent="0.25">
      <c r="A3259" s="10" t="str">
        <f>Revenue!A3260</f>
        <v>P0272</v>
      </c>
      <c r="B3259" s="10" t="str">
        <f>Revenue!B3260</f>
        <v>Jul</v>
      </c>
      <c r="C3259" s="11" t="str">
        <f t="shared" si="135"/>
        <v>P0272|Jul</v>
      </c>
      <c r="D3259" s="12">
        <f>Revenue!J3260</f>
        <v>998.04879999999991</v>
      </c>
      <c r="E3259" s="13">
        <f>_xlfn.XLOOKUP($C3259,ExpensesTbl[Key],ExpensesTbl[Total Operating Expenses])</f>
        <v>933.12999999999988</v>
      </c>
      <c r="F3259" s="13">
        <f t="shared" si="136"/>
        <v>64.918800000000033</v>
      </c>
      <c r="G3259" s="11" t="str">
        <f>_xlfn.XLOOKUP($A3259,PropertiesTbl[Property ID],PropertiesTbl[Property Name])</f>
        <v>Timber Refuge</v>
      </c>
    </row>
    <row r="3260" spans="1:7" x14ac:dyDescent="0.25">
      <c r="A3260" s="10" t="str">
        <f>Revenue!A3261</f>
        <v>P0272</v>
      </c>
      <c r="B3260" s="10" t="str">
        <f>Revenue!B3261</f>
        <v>Aug</v>
      </c>
      <c r="C3260" s="11" t="str">
        <f t="shared" si="135"/>
        <v>P0272|Aug</v>
      </c>
      <c r="D3260" s="12">
        <f>Revenue!J3261</f>
        <v>864.18880000000001</v>
      </c>
      <c r="E3260" s="13">
        <f>_xlfn.XLOOKUP($C3260,ExpensesTbl[Key],ExpensesTbl[Total Operating Expenses])</f>
        <v>793.4399999999996</v>
      </c>
      <c r="F3260" s="13">
        <f t="shared" si="136"/>
        <v>70.748800000000415</v>
      </c>
      <c r="G3260" s="11" t="str">
        <f>_xlfn.XLOOKUP($A3260,PropertiesTbl[Property ID],PropertiesTbl[Property Name])</f>
        <v>Timber Refuge</v>
      </c>
    </row>
    <row r="3261" spans="1:7" x14ac:dyDescent="0.25">
      <c r="A3261" s="10" t="str">
        <f>Revenue!A3262</f>
        <v>P0272</v>
      </c>
      <c r="B3261" s="10" t="str">
        <f>Revenue!B3262</f>
        <v>Sep</v>
      </c>
      <c r="C3261" s="11" t="str">
        <f t="shared" si="135"/>
        <v>P0272|Sep</v>
      </c>
      <c r="D3261" s="12">
        <f>Revenue!J3262</f>
        <v>632.55280000000005</v>
      </c>
      <c r="E3261" s="13">
        <f>_xlfn.XLOOKUP($C3261,ExpensesTbl[Key],ExpensesTbl[Total Operating Expenses])</f>
        <v>478.7700000000001</v>
      </c>
      <c r="F3261" s="13">
        <f t="shared" si="136"/>
        <v>153.78279999999995</v>
      </c>
      <c r="G3261" s="11" t="str">
        <f>_xlfn.XLOOKUP($A3261,PropertiesTbl[Property ID],PropertiesTbl[Property Name])</f>
        <v>Timber Refuge</v>
      </c>
    </row>
    <row r="3262" spans="1:7" x14ac:dyDescent="0.25">
      <c r="A3262" s="10" t="str">
        <f>Revenue!A3263</f>
        <v>P0272</v>
      </c>
      <c r="B3262" s="10" t="str">
        <f>Revenue!B3263</f>
        <v>Oct</v>
      </c>
      <c r="C3262" s="11" t="str">
        <f t="shared" si="135"/>
        <v>P0272|Oct</v>
      </c>
      <c r="D3262" s="12">
        <f>Revenue!J3263</f>
        <v>657.63699999999994</v>
      </c>
      <c r="E3262" s="13">
        <f>_xlfn.XLOOKUP($C3262,ExpensesTbl[Key],ExpensesTbl[Total Operating Expenses])</f>
        <v>449.03</v>
      </c>
      <c r="F3262" s="13">
        <f t="shared" si="136"/>
        <v>208.60699999999997</v>
      </c>
      <c r="G3262" s="11" t="str">
        <f>_xlfn.XLOOKUP($A3262,PropertiesTbl[Property ID],PropertiesTbl[Property Name])</f>
        <v>Timber Refuge</v>
      </c>
    </row>
    <row r="3263" spans="1:7" x14ac:dyDescent="0.25">
      <c r="A3263" s="10" t="str">
        <f>Revenue!A3264</f>
        <v>P0272</v>
      </c>
      <c r="B3263" s="10" t="str">
        <f>Revenue!B3264</f>
        <v>Nov</v>
      </c>
      <c r="C3263" s="11" t="str">
        <f t="shared" si="135"/>
        <v>P0272|Nov</v>
      </c>
      <c r="D3263" s="12">
        <f>Revenue!J3264</f>
        <v>627.95500000000004</v>
      </c>
      <c r="E3263" s="13">
        <f>_xlfn.XLOOKUP($C3263,ExpensesTbl[Key],ExpensesTbl[Total Operating Expenses])</f>
        <v>462.37000000000006</v>
      </c>
      <c r="F3263" s="13">
        <f t="shared" si="136"/>
        <v>165.58499999999998</v>
      </c>
      <c r="G3263" s="11" t="str">
        <f>_xlfn.XLOOKUP($A3263,PropertiesTbl[Property ID],PropertiesTbl[Property Name])</f>
        <v>Timber Refuge</v>
      </c>
    </row>
    <row r="3264" spans="1:7" x14ac:dyDescent="0.25">
      <c r="A3264" s="10" t="str">
        <f>Revenue!A3265</f>
        <v>P0272</v>
      </c>
      <c r="B3264" s="10" t="str">
        <f>Revenue!B3265</f>
        <v>Dec</v>
      </c>
      <c r="C3264" s="11" t="str">
        <f t="shared" si="135"/>
        <v>P0272|Dec</v>
      </c>
      <c r="D3264" s="12">
        <f>Revenue!J3265</f>
        <v>2083.1824000000001</v>
      </c>
      <c r="E3264" s="13">
        <f>_xlfn.XLOOKUP($C3264,ExpensesTbl[Key],ExpensesTbl[Total Operating Expenses])</f>
        <v>696.53999999999985</v>
      </c>
      <c r="F3264" s="13">
        <f t="shared" si="136"/>
        <v>1386.6424000000002</v>
      </c>
      <c r="G3264" s="11" t="str">
        <f>_xlfn.XLOOKUP($A3264,PropertiesTbl[Property ID],PropertiesTbl[Property Name])</f>
        <v>Timber Refuge</v>
      </c>
    </row>
    <row r="3265" spans="1:7" x14ac:dyDescent="0.25">
      <c r="A3265" s="10" t="str">
        <f>Revenue!A3266</f>
        <v>P0272</v>
      </c>
      <c r="B3265" s="10" t="str">
        <f>Revenue!B3266</f>
        <v>Jan</v>
      </c>
      <c r="C3265" s="11" t="str">
        <f t="shared" si="135"/>
        <v>P0272|Jan</v>
      </c>
      <c r="D3265" s="12">
        <f>Revenue!J3266</f>
        <v>1848.7255</v>
      </c>
      <c r="E3265" s="13">
        <f>_xlfn.XLOOKUP($C3265,ExpensesTbl[Key],ExpensesTbl[Total Operating Expenses])</f>
        <v>620.21000000000049</v>
      </c>
      <c r="F3265" s="13">
        <f t="shared" si="136"/>
        <v>1228.5154999999995</v>
      </c>
      <c r="G3265" s="11" t="str">
        <f>_xlfn.XLOOKUP($A3265,PropertiesTbl[Property ID],PropertiesTbl[Property Name])</f>
        <v>Timber Refuge</v>
      </c>
    </row>
    <row r="3266" spans="1:7" x14ac:dyDescent="0.25">
      <c r="A3266" s="10" t="str">
        <f>Revenue!A3267</f>
        <v>P0272</v>
      </c>
      <c r="B3266" s="10" t="str">
        <f>Revenue!B3267</f>
        <v>Feb</v>
      </c>
      <c r="C3266" s="11" t="str">
        <f t="shared" si="135"/>
        <v>P0272|Feb</v>
      </c>
      <c r="D3266" s="12">
        <f>Revenue!J3267</f>
        <v>1571.9359999999999</v>
      </c>
      <c r="E3266" s="13">
        <f>_xlfn.XLOOKUP($C3266,ExpensesTbl[Key],ExpensesTbl[Total Operating Expenses])</f>
        <v>613.20999999999992</v>
      </c>
      <c r="F3266" s="13">
        <f t="shared" si="136"/>
        <v>958.726</v>
      </c>
      <c r="G3266" s="11" t="str">
        <f>_xlfn.XLOOKUP($A3266,PropertiesTbl[Property ID],PropertiesTbl[Property Name])</f>
        <v>Timber Refuge</v>
      </c>
    </row>
    <row r="3267" spans="1:7" x14ac:dyDescent="0.25">
      <c r="A3267" s="10" t="str">
        <f>Revenue!A3268</f>
        <v>P0272</v>
      </c>
      <c r="B3267" s="10" t="str">
        <f>Revenue!B3268</f>
        <v>Mar</v>
      </c>
      <c r="C3267" s="11" t="str">
        <f t="shared" si="135"/>
        <v>P0272|Mar</v>
      </c>
      <c r="D3267" s="12">
        <f>Revenue!J3268</f>
        <v>1413.826</v>
      </c>
      <c r="E3267" s="13">
        <f>_xlfn.XLOOKUP($C3267,ExpensesTbl[Key],ExpensesTbl[Total Operating Expenses])</f>
        <v>620.41000000000031</v>
      </c>
      <c r="F3267" s="13">
        <f t="shared" si="136"/>
        <v>793.41599999999971</v>
      </c>
      <c r="G3267" s="11" t="str">
        <f>_xlfn.XLOOKUP($A3267,PropertiesTbl[Property ID],PropertiesTbl[Property Name])</f>
        <v>Timber Refuge</v>
      </c>
    </row>
    <row r="3268" spans="1:7" x14ac:dyDescent="0.25">
      <c r="A3268" s="10" t="str">
        <f>Revenue!A3269</f>
        <v>P0273</v>
      </c>
      <c r="B3268" s="10" t="str">
        <f>Revenue!B3269</f>
        <v>Apr</v>
      </c>
      <c r="C3268" s="11" t="str">
        <f t="shared" si="135"/>
        <v>P0273|Apr</v>
      </c>
      <c r="D3268" s="12">
        <f>Revenue!J3269</f>
        <v>890.67599999999993</v>
      </c>
      <c r="E3268" s="13">
        <f>_xlfn.XLOOKUP($C3268,ExpensesTbl[Key],ExpensesTbl[Total Operating Expenses])</f>
        <v>536.61999999999989</v>
      </c>
      <c r="F3268" s="13">
        <f t="shared" si="136"/>
        <v>354.05600000000004</v>
      </c>
      <c r="G3268" s="11" t="str">
        <f>_xlfn.XLOOKUP($A3268,PropertiesTbl[Property ID],PropertiesTbl[Property Name])</f>
        <v>Meadow Retreat</v>
      </c>
    </row>
    <row r="3269" spans="1:7" x14ac:dyDescent="0.25">
      <c r="A3269" s="10" t="str">
        <f>Revenue!A3270</f>
        <v>P0273</v>
      </c>
      <c r="B3269" s="10" t="str">
        <f>Revenue!B3270</f>
        <v>May</v>
      </c>
      <c r="C3269" s="11" t="str">
        <f t="shared" ref="C3269:C3332" si="137">A3269&amp;"|"&amp;B3269</f>
        <v>P0273|May</v>
      </c>
      <c r="D3269" s="12">
        <f>Revenue!J3270</f>
        <v>956.7912</v>
      </c>
      <c r="E3269" s="13">
        <f>_xlfn.XLOOKUP($C3269,ExpensesTbl[Key],ExpensesTbl[Total Operating Expenses])</f>
        <v>718.57999999999993</v>
      </c>
      <c r="F3269" s="13">
        <f t="shared" ref="F3269:F3332" si="138">D3269-E3269</f>
        <v>238.21120000000008</v>
      </c>
      <c r="G3269" s="11" t="str">
        <f>_xlfn.XLOOKUP($A3269,PropertiesTbl[Property ID],PropertiesTbl[Property Name])</f>
        <v>Meadow Retreat</v>
      </c>
    </row>
    <row r="3270" spans="1:7" x14ac:dyDescent="0.25">
      <c r="A3270" s="10" t="str">
        <f>Revenue!A3271</f>
        <v>P0273</v>
      </c>
      <c r="B3270" s="10" t="str">
        <f>Revenue!B3271</f>
        <v>Jun</v>
      </c>
      <c r="C3270" s="11" t="str">
        <f t="shared" si="137"/>
        <v>P0273|Jun</v>
      </c>
      <c r="D3270" s="12">
        <f>Revenue!J3271</f>
        <v>1107.5582999999999</v>
      </c>
      <c r="E3270" s="13">
        <f>_xlfn.XLOOKUP($C3270,ExpensesTbl[Key],ExpensesTbl[Total Operating Expenses])</f>
        <v>802.16999999999962</v>
      </c>
      <c r="F3270" s="13">
        <f t="shared" si="138"/>
        <v>305.3883000000003</v>
      </c>
      <c r="G3270" s="11" t="str">
        <f>_xlfn.XLOOKUP($A3270,PropertiesTbl[Property ID],PropertiesTbl[Property Name])</f>
        <v>Meadow Retreat</v>
      </c>
    </row>
    <row r="3271" spans="1:7" x14ac:dyDescent="0.25">
      <c r="A3271" s="10" t="str">
        <f>Revenue!A3272</f>
        <v>P0273</v>
      </c>
      <c r="B3271" s="10" t="str">
        <f>Revenue!B3272</f>
        <v>Jul</v>
      </c>
      <c r="C3271" s="11" t="str">
        <f t="shared" si="137"/>
        <v>P0273|Jul</v>
      </c>
      <c r="D3271" s="12">
        <f>Revenue!J3272</f>
        <v>1427.4546</v>
      </c>
      <c r="E3271" s="13">
        <f>_xlfn.XLOOKUP($C3271,ExpensesTbl[Key],ExpensesTbl[Total Operating Expenses])</f>
        <v>1371.5299999999997</v>
      </c>
      <c r="F3271" s="13">
        <f t="shared" si="138"/>
        <v>55.924600000000282</v>
      </c>
      <c r="G3271" s="11" t="str">
        <f>_xlfn.XLOOKUP($A3271,PropertiesTbl[Property ID],PropertiesTbl[Property Name])</f>
        <v>Meadow Retreat</v>
      </c>
    </row>
    <row r="3272" spans="1:7" x14ac:dyDescent="0.25">
      <c r="A3272" s="10" t="str">
        <f>Revenue!A3273</f>
        <v>P0273</v>
      </c>
      <c r="B3272" s="10" t="str">
        <f>Revenue!B3273</f>
        <v>Aug</v>
      </c>
      <c r="C3272" s="11" t="str">
        <f t="shared" si="137"/>
        <v>P0273|Aug</v>
      </c>
      <c r="D3272" s="12">
        <f>Revenue!J3273</f>
        <v>1687.6390000000001</v>
      </c>
      <c r="E3272" s="13">
        <f>_xlfn.XLOOKUP($C3272,ExpensesTbl[Key],ExpensesTbl[Total Operating Expenses])</f>
        <v>1386.0800000000004</v>
      </c>
      <c r="F3272" s="13">
        <f t="shared" si="138"/>
        <v>301.55899999999974</v>
      </c>
      <c r="G3272" s="11" t="str">
        <f>_xlfn.XLOOKUP($A3272,PropertiesTbl[Property ID],PropertiesTbl[Property Name])</f>
        <v>Meadow Retreat</v>
      </c>
    </row>
    <row r="3273" spans="1:7" x14ac:dyDescent="0.25">
      <c r="A3273" s="10" t="str">
        <f>Revenue!A3274</f>
        <v>P0273</v>
      </c>
      <c r="B3273" s="10" t="str">
        <f>Revenue!B3274</f>
        <v>Sep</v>
      </c>
      <c r="C3273" s="11" t="str">
        <f t="shared" si="137"/>
        <v>P0273|Sep</v>
      </c>
      <c r="D3273" s="12">
        <f>Revenue!J3274</f>
        <v>1077.8860000000002</v>
      </c>
      <c r="E3273" s="13">
        <f>_xlfn.XLOOKUP($C3273,ExpensesTbl[Key],ExpensesTbl[Total Operating Expenses])</f>
        <v>770.1099999999999</v>
      </c>
      <c r="F3273" s="13">
        <f t="shared" si="138"/>
        <v>307.77600000000029</v>
      </c>
      <c r="G3273" s="11" t="str">
        <f>_xlfn.XLOOKUP($A3273,PropertiesTbl[Property ID],PropertiesTbl[Property Name])</f>
        <v>Meadow Retreat</v>
      </c>
    </row>
    <row r="3274" spans="1:7" x14ac:dyDescent="0.25">
      <c r="A3274" s="10" t="str">
        <f>Revenue!A3275</f>
        <v>P0273</v>
      </c>
      <c r="B3274" s="10" t="str">
        <f>Revenue!B3275</f>
        <v>Oct</v>
      </c>
      <c r="C3274" s="11" t="str">
        <f t="shared" si="137"/>
        <v>P0273|Oct</v>
      </c>
      <c r="D3274" s="12">
        <f>Revenue!J3275</f>
        <v>916.86599999999999</v>
      </c>
      <c r="E3274" s="13">
        <f>_xlfn.XLOOKUP($C3274,ExpensesTbl[Key],ExpensesTbl[Total Operating Expenses])</f>
        <v>585.37999999999954</v>
      </c>
      <c r="F3274" s="13">
        <f t="shared" si="138"/>
        <v>331.48600000000044</v>
      </c>
      <c r="G3274" s="11" t="str">
        <f>_xlfn.XLOOKUP($A3274,PropertiesTbl[Property ID],PropertiesTbl[Property Name])</f>
        <v>Meadow Retreat</v>
      </c>
    </row>
    <row r="3275" spans="1:7" x14ac:dyDescent="0.25">
      <c r="A3275" s="10" t="str">
        <f>Revenue!A3276</f>
        <v>P0273</v>
      </c>
      <c r="B3275" s="10" t="str">
        <f>Revenue!B3276</f>
        <v>Nov</v>
      </c>
      <c r="C3275" s="11" t="str">
        <f t="shared" si="137"/>
        <v>P0273|Nov</v>
      </c>
      <c r="D3275" s="12">
        <f>Revenue!J3276</f>
        <v>866.32899999999995</v>
      </c>
      <c r="E3275" s="13">
        <f>_xlfn.XLOOKUP($C3275,ExpensesTbl[Key],ExpensesTbl[Total Operating Expenses])</f>
        <v>578.16999999999916</v>
      </c>
      <c r="F3275" s="13">
        <f t="shared" si="138"/>
        <v>288.15900000000079</v>
      </c>
      <c r="G3275" s="11" t="str">
        <f>_xlfn.XLOOKUP($A3275,PropertiesTbl[Property ID],PropertiesTbl[Property Name])</f>
        <v>Meadow Retreat</v>
      </c>
    </row>
    <row r="3276" spans="1:7" x14ac:dyDescent="0.25">
      <c r="A3276" s="10" t="str">
        <f>Revenue!A3277</f>
        <v>P0273</v>
      </c>
      <c r="B3276" s="10" t="str">
        <f>Revenue!B3277</f>
        <v>Dec</v>
      </c>
      <c r="C3276" s="11" t="str">
        <f t="shared" si="137"/>
        <v>P0273|Dec</v>
      </c>
      <c r="D3276" s="12">
        <f>Revenue!J3277</f>
        <v>3623.5398</v>
      </c>
      <c r="E3276" s="13">
        <f>_xlfn.XLOOKUP($C3276,ExpensesTbl[Key],ExpensesTbl[Total Operating Expenses])</f>
        <v>958.55000000000018</v>
      </c>
      <c r="F3276" s="13">
        <f t="shared" si="138"/>
        <v>2664.9897999999998</v>
      </c>
      <c r="G3276" s="11" t="str">
        <f>_xlfn.XLOOKUP($A3276,PropertiesTbl[Property ID],PropertiesTbl[Property Name])</f>
        <v>Meadow Retreat</v>
      </c>
    </row>
    <row r="3277" spans="1:7" x14ac:dyDescent="0.25">
      <c r="A3277" s="10" t="str">
        <f>Revenue!A3278</f>
        <v>P0273</v>
      </c>
      <c r="B3277" s="10" t="str">
        <f>Revenue!B3278</f>
        <v>Jan</v>
      </c>
      <c r="C3277" s="11" t="str">
        <f t="shared" si="137"/>
        <v>P0273|Jan</v>
      </c>
      <c r="D3277" s="12">
        <f>Revenue!J3278</f>
        <v>3400.5562</v>
      </c>
      <c r="E3277" s="13">
        <f>_xlfn.XLOOKUP($C3277,ExpensesTbl[Key],ExpensesTbl[Total Operating Expenses])</f>
        <v>960.06000000000029</v>
      </c>
      <c r="F3277" s="13">
        <f t="shared" si="138"/>
        <v>2440.4961999999996</v>
      </c>
      <c r="G3277" s="11" t="str">
        <f>_xlfn.XLOOKUP($A3277,PropertiesTbl[Property ID],PropertiesTbl[Property Name])</f>
        <v>Meadow Retreat</v>
      </c>
    </row>
    <row r="3278" spans="1:7" x14ac:dyDescent="0.25">
      <c r="A3278" s="10" t="str">
        <f>Revenue!A3279</f>
        <v>P0273</v>
      </c>
      <c r="B3278" s="10" t="str">
        <f>Revenue!B3279</f>
        <v>Feb</v>
      </c>
      <c r="C3278" s="11" t="str">
        <f t="shared" si="137"/>
        <v>P0273|Feb</v>
      </c>
      <c r="D3278" s="12">
        <f>Revenue!J3279</f>
        <v>2823.24</v>
      </c>
      <c r="E3278" s="13">
        <f>_xlfn.XLOOKUP($C3278,ExpensesTbl[Key],ExpensesTbl[Total Operating Expenses])</f>
        <v>868.89999999999975</v>
      </c>
      <c r="F3278" s="13">
        <f t="shared" si="138"/>
        <v>1954.3400000000001</v>
      </c>
      <c r="G3278" s="11" t="str">
        <f>_xlfn.XLOOKUP($A3278,PropertiesTbl[Property ID],PropertiesTbl[Property Name])</f>
        <v>Meadow Retreat</v>
      </c>
    </row>
    <row r="3279" spans="1:7" x14ac:dyDescent="0.25">
      <c r="A3279" s="10" t="str">
        <f>Revenue!A3280</f>
        <v>P0273</v>
      </c>
      <c r="B3279" s="10" t="str">
        <f>Revenue!B3280</f>
        <v>Mar</v>
      </c>
      <c r="C3279" s="11" t="str">
        <f t="shared" si="137"/>
        <v>P0273|Mar</v>
      </c>
      <c r="D3279" s="12">
        <f>Revenue!J3280</f>
        <v>2193.0685000000003</v>
      </c>
      <c r="E3279" s="13">
        <f>_xlfn.XLOOKUP($C3279,ExpensesTbl[Key],ExpensesTbl[Total Operating Expenses])</f>
        <v>788.88000000000034</v>
      </c>
      <c r="F3279" s="13">
        <f t="shared" si="138"/>
        <v>1404.1885</v>
      </c>
      <c r="G3279" s="11" t="str">
        <f>_xlfn.XLOOKUP($A3279,PropertiesTbl[Property ID],PropertiesTbl[Property Name])</f>
        <v>Meadow Retreat</v>
      </c>
    </row>
    <row r="3280" spans="1:7" x14ac:dyDescent="0.25">
      <c r="A3280" s="10" t="str">
        <f>Revenue!A3281</f>
        <v>P0274</v>
      </c>
      <c r="B3280" s="10" t="str">
        <f>Revenue!B3281</f>
        <v>Apr</v>
      </c>
      <c r="C3280" s="11" t="str">
        <f t="shared" si="137"/>
        <v>P0274|Apr</v>
      </c>
      <c r="D3280" s="12">
        <f>Revenue!J3281</f>
        <v>2104.1831999999999</v>
      </c>
      <c r="E3280" s="13">
        <f>_xlfn.XLOOKUP($C3280,ExpensesTbl[Key],ExpensesTbl[Total Operating Expenses])</f>
        <v>1078.8200000000002</v>
      </c>
      <c r="F3280" s="13">
        <f t="shared" si="138"/>
        <v>1025.3631999999998</v>
      </c>
      <c r="G3280" s="11" t="str">
        <f>_xlfn.XLOOKUP($A3280,PropertiesTbl[Property ID],PropertiesTbl[Property Name])</f>
        <v>Mountain Getaway</v>
      </c>
    </row>
    <row r="3281" spans="1:7" x14ac:dyDescent="0.25">
      <c r="A3281" s="10" t="str">
        <f>Revenue!A3282</f>
        <v>P0274</v>
      </c>
      <c r="B3281" s="10" t="str">
        <f>Revenue!B3282</f>
        <v>May</v>
      </c>
      <c r="C3281" s="11" t="str">
        <f t="shared" si="137"/>
        <v>P0274|May</v>
      </c>
      <c r="D3281" s="12">
        <f>Revenue!J3282</f>
        <v>2571.9753999999998</v>
      </c>
      <c r="E3281" s="13">
        <f>_xlfn.XLOOKUP($C3281,ExpensesTbl[Key],ExpensesTbl[Total Operating Expenses])</f>
        <v>1725.96</v>
      </c>
      <c r="F3281" s="13">
        <f t="shared" si="138"/>
        <v>846.01539999999977</v>
      </c>
      <c r="G3281" s="11" t="str">
        <f>_xlfn.XLOOKUP($A3281,PropertiesTbl[Property ID],PropertiesTbl[Property Name])</f>
        <v>Mountain Getaway</v>
      </c>
    </row>
    <row r="3282" spans="1:7" x14ac:dyDescent="0.25">
      <c r="A3282" s="10" t="str">
        <f>Revenue!A3283</f>
        <v>P0274</v>
      </c>
      <c r="B3282" s="10" t="str">
        <f>Revenue!B3283</f>
        <v>Jun</v>
      </c>
      <c r="C3282" s="11" t="str">
        <f t="shared" si="137"/>
        <v>P0274|Jun</v>
      </c>
      <c r="D3282" s="12">
        <f>Revenue!J3283</f>
        <v>3007.2143999999998</v>
      </c>
      <c r="E3282" s="13">
        <f>_xlfn.XLOOKUP($C3282,ExpensesTbl[Key],ExpensesTbl[Total Operating Expenses])</f>
        <v>1954.56</v>
      </c>
      <c r="F3282" s="13">
        <f t="shared" si="138"/>
        <v>1052.6543999999999</v>
      </c>
      <c r="G3282" s="11" t="str">
        <f>_xlfn.XLOOKUP($A3282,PropertiesTbl[Property ID],PropertiesTbl[Property Name])</f>
        <v>Mountain Getaway</v>
      </c>
    </row>
    <row r="3283" spans="1:7" x14ac:dyDescent="0.25">
      <c r="A3283" s="10" t="str">
        <f>Revenue!A3284</f>
        <v>P0274</v>
      </c>
      <c r="B3283" s="10" t="str">
        <f>Revenue!B3284</f>
        <v>Jul</v>
      </c>
      <c r="C3283" s="11" t="str">
        <f t="shared" si="137"/>
        <v>P0274|Jul</v>
      </c>
      <c r="D3283" s="12">
        <f>Revenue!J3284</f>
        <v>4332.3609999999999</v>
      </c>
      <c r="E3283" s="13">
        <f>_xlfn.XLOOKUP($C3283,ExpensesTbl[Key],ExpensesTbl[Total Operating Expenses])</f>
        <v>3832.29</v>
      </c>
      <c r="F3283" s="13">
        <f t="shared" si="138"/>
        <v>500.07099999999991</v>
      </c>
      <c r="G3283" s="11" t="str">
        <f>_xlfn.XLOOKUP($A3283,PropertiesTbl[Property ID],PropertiesTbl[Property Name])</f>
        <v>Mountain Getaway</v>
      </c>
    </row>
    <row r="3284" spans="1:7" x14ac:dyDescent="0.25">
      <c r="A3284" s="10" t="str">
        <f>Revenue!A3285</f>
        <v>P0274</v>
      </c>
      <c r="B3284" s="10" t="str">
        <f>Revenue!B3285</f>
        <v>Aug</v>
      </c>
      <c r="C3284" s="11" t="str">
        <f t="shared" si="137"/>
        <v>P0274|Aug</v>
      </c>
      <c r="D3284" s="12">
        <f>Revenue!J3285</f>
        <v>4530.0276000000003</v>
      </c>
      <c r="E3284" s="13">
        <f>_xlfn.XLOOKUP($C3284,ExpensesTbl[Key],ExpensesTbl[Total Operating Expenses])</f>
        <v>3624.8200000000006</v>
      </c>
      <c r="F3284" s="13">
        <f t="shared" si="138"/>
        <v>905.20759999999973</v>
      </c>
      <c r="G3284" s="11" t="str">
        <f>_xlfn.XLOOKUP($A3284,PropertiesTbl[Property ID],PropertiesTbl[Property Name])</f>
        <v>Mountain Getaway</v>
      </c>
    </row>
    <row r="3285" spans="1:7" x14ac:dyDescent="0.25">
      <c r="A3285" s="10" t="str">
        <f>Revenue!A3286</f>
        <v>P0274</v>
      </c>
      <c r="B3285" s="10" t="str">
        <f>Revenue!B3286</f>
        <v>Sep</v>
      </c>
      <c r="C3285" s="11" t="str">
        <f t="shared" si="137"/>
        <v>P0274|Sep</v>
      </c>
      <c r="D3285" s="12">
        <f>Revenue!J3286</f>
        <v>2773.1631000000002</v>
      </c>
      <c r="E3285" s="13">
        <f>_xlfn.XLOOKUP($C3285,ExpensesTbl[Key],ExpensesTbl[Total Operating Expenses])</f>
        <v>1518.67</v>
      </c>
      <c r="F3285" s="13">
        <f t="shared" si="138"/>
        <v>1254.4931000000001</v>
      </c>
      <c r="G3285" s="11" t="str">
        <f>_xlfn.XLOOKUP($A3285,PropertiesTbl[Property ID],PropertiesTbl[Property Name])</f>
        <v>Mountain Getaway</v>
      </c>
    </row>
    <row r="3286" spans="1:7" x14ac:dyDescent="0.25">
      <c r="A3286" s="10" t="str">
        <f>Revenue!A3287</f>
        <v>P0274</v>
      </c>
      <c r="B3286" s="10" t="str">
        <f>Revenue!B3287</f>
        <v>Oct</v>
      </c>
      <c r="C3286" s="11" t="str">
        <f t="shared" si="137"/>
        <v>P0274|Oct</v>
      </c>
      <c r="D3286" s="12">
        <f>Revenue!J3287</f>
        <v>2576.0493999999999</v>
      </c>
      <c r="E3286" s="13">
        <f>_xlfn.XLOOKUP($C3286,ExpensesTbl[Key],ExpensesTbl[Total Operating Expenses])</f>
        <v>1335.22</v>
      </c>
      <c r="F3286" s="13">
        <f t="shared" si="138"/>
        <v>1240.8293999999999</v>
      </c>
      <c r="G3286" s="11" t="str">
        <f>_xlfn.XLOOKUP($A3286,PropertiesTbl[Property ID],PropertiesTbl[Property Name])</f>
        <v>Mountain Getaway</v>
      </c>
    </row>
    <row r="3287" spans="1:7" x14ac:dyDescent="0.25">
      <c r="A3287" s="10" t="str">
        <f>Revenue!A3288</f>
        <v>P0274</v>
      </c>
      <c r="B3287" s="10" t="str">
        <f>Revenue!B3288</f>
        <v>Nov</v>
      </c>
      <c r="C3287" s="11" t="str">
        <f t="shared" si="137"/>
        <v>P0274|Nov</v>
      </c>
      <c r="D3287" s="12">
        <f>Revenue!J3288</f>
        <v>2561.2472000000002</v>
      </c>
      <c r="E3287" s="13">
        <f>_xlfn.XLOOKUP($C3287,ExpensesTbl[Key],ExpensesTbl[Total Operating Expenses])</f>
        <v>1187.1199999999994</v>
      </c>
      <c r="F3287" s="13">
        <f t="shared" si="138"/>
        <v>1374.1272000000008</v>
      </c>
      <c r="G3287" s="11" t="str">
        <f>_xlfn.XLOOKUP($A3287,PropertiesTbl[Property ID],PropertiesTbl[Property Name])</f>
        <v>Mountain Getaway</v>
      </c>
    </row>
    <row r="3288" spans="1:7" x14ac:dyDescent="0.25">
      <c r="A3288" s="10" t="str">
        <f>Revenue!A3289</f>
        <v>P0274</v>
      </c>
      <c r="B3288" s="10" t="str">
        <f>Revenue!B3289</f>
        <v>Dec</v>
      </c>
      <c r="C3288" s="11" t="str">
        <f t="shared" si="137"/>
        <v>P0274|Dec</v>
      </c>
      <c r="D3288" s="12">
        <f>Revenue!J3289</f>
        <v>10636.635</v>
      </c>
      <c r="E3288" s="13">
        <f>_xlfn.XLOOKUP($C3288,ExpensesTbl[Key],ExpensesTbl[Total Operating Expenses])</f>
        <v>2055.7100000000037</v>
      </c>
      <c r="F3288" s="13">
        <f t="shared" si="138"/>
        <v>8580.9249999999956</v>
      </c>
      <c r="G3288" s="11" t="str">
        <f>_xlfn.XLOOKUP($A3288,PropertiesTbl[Property ID],PropertiesTbl[Property Name])</f>
        <v>Mountain Getaway</v>
      </c>
    </row>
    <row r="3289" spans="1:7" x14ac:dyDescent="0.25">
      <c r="A3289" s="10" t="str">
        <f>Revenue!A3290</f>
        <v>P0274</v>
      </c>
      <c r="B3289" s="10" t="str">
        <f>Revenue!B3290</f>
        <v>Jan</v>
      </c>
      <c r="C3289" s="11" t="str">
        <f t="shared" si="137"/>
        <v>P0274|Jan</v>
      </c>
      <c r="D3289" s="12">
        <f>Revenue!J3290</f>
        <v>9107.43</v>
      </c>
      <c r="E3289" s="13">
        <f>_xlfn.XLOOKUP($C3289,ExpensesTbl[Key],ExpensesTbl[Total Operating Expenses])</f>
        <v>2049.0800000000027</v>
      </c>
      <c r="F3289" s="13">
        <f t="shared" si="138"/>
        <v>7058.3499999999976</v>
      </c>
      <c r="G3289" s="11" t="str">
        <f>_xlfn.XLOOKUP($A3289,PropertiesTbl[Property ID],PropertiesTbl[Property Name])</f>
        <v>Mountain Getaway</v>
      </c>
    </row>
    <row r="3290" spans="1:7" x14ac:dyDescent="0.25">
      <c r="A3290" s="10" t="str">
        <f>Revenue!A3291</f>
        <v>P0274</v>
      </c>
      <c r="B3290" s="10" t="str">
        <f>Revenue!B3291</f>
        <v>Feb</v>
      </c>
      <c r="C3290" s="11" t="str">
        <f t="shared" si="137"/>
        <v>P0274|Feb</v>
      </c>
      <c r="D3290" s="12">
        <f>Revenue!J3291</f>
        <v>6284.8943999999992</v>
      </c>
      <c r="E3290" s="13">
        <f>_xlfn.XLOOKUP($C3290,ExpensesTbl[Key],ExpensesTbl[Total Operating Expenses])</f>
        <v>1885.950000000001</v>
      </c>
      <c r="F3290" s="13">
        <f t="shared" si="138"/>
        <v>4398.9443999999985</v>
      </c>
      <c r="G3290" s="11" t="str">
        <f>_xlfn.XLOOKUP($A3290,PropertiesTbl[Property ID],PropertiesTbl[Property Name])</f>
        <v>Mountain Getaway</v>
      </c>
    </row>
    <row r="3291" spans="1:7" x14ac:dyDescent="0.25">
      <c r="A3291" s="10" t="str">
        <f>Revenue!A3292</f>
        <v>P0274</v>
      </c>
      <c r="B3291" s="10" t="str">
        <f>Revenue!B3292</f>
        <v>Mar</v>
      </c>
      <c r="C3291" s="11" t="str">
        <f t="shared" si="137"/>
        <v>P0274|Mar</v>
      </c>
      <c r="D3291" s="12">
        <f>Revenue!J3292</f>
        <v>5725.8247000000001</v>
      </c>
      <c r="E3291" s="13">
        <f>_xlfn.XLOOKUP($C3291,ExpensesTbl[Key],ExpensesTbl[Total Operating Expenses])</f>
        <v>1671.3100000000047</v>
      </c>
      <c r="F3291" s="13">
        <f t="shared" si="138"/>
        <v>4054.5146999999952</v>
      </c>
      <c r="G3291" s="11" t="str">
        <f>_xlfn.XLOOKUP($A3291,PropertiesTbl[Property ID],PropertiesTbl[Property Name])</f>
        <v>Mountain Getaway</v>
      </c>
    </row>
    <row r="3292" spans="1:7" x14ac:dyDescent="0.25">
      <c r="A3292" s="10" t="str">
        <f>Revenue!A3293</f>
        <v>P0275</v>
      </c>
      <c r="B3292" s="10" t="str">
        <f>Revenue!B3293</f>
        <v>Apr</v>
      </c>
      <c r="C3292" s="11" t="str">
        <f t="shared" si="137"/>
        <v>P0275|Apr</v>
      </c>
      <c r="D3292" s="12">
        <f>Revenue!J3293</f>
        <v>1345.9315999999999</v>
      </c>
      <c r="E3292" s="13">
        <f>_xlfn.XLOOKUP($C3292,ExpensesTbl[Key],ExpensesTbl[Total Operating Expenses])</f>
        <v>652.52999999999975</v>
      </c>
      <c r="F3292" s="13">
        <f t="shared" si="138"/>
        <v>693.40160000000014</v>
      </c>
      <c r="G3292" s="11" t="str">
        <f>_xlfn.XLOOKUP($A3292,PropertiesTbl[Property ID],PropertiesTbl[Property Name])</f>
        <v>Whispering Nest</v>
      </c>
    </row>
    <row r="3293" spans="1:7" x14ac:dyDescent="0.25">
      <c r="A3293" s="10" t="str">
        <f>Revenue!A3294</f>
        <v>P0275</v>
      </c>
      <c r="B3293" s="10" t="str">
        <f>Revenue!B3294</f>
        <v>May</v>
      </c>
      <c r="C3293" s="11" t="str">
        <f t="shared" si="137"/>
        <v>P0275|May</v>
      </c>
      <c r="D3293" s="12">
        <f>Revenue!J3294</f>
        <v>1612.3712</v>
      </c>
      <c r="E3293" s="13">
        <f>_xlfn.XLOOKUP($C3293,ExpensesTbl[Key],ExpensesTbl[Total Operating Expenses])</f>
        <v>950.85000000000048</v>
      </c>
      <c r="F3293" s="13">
        <f t="shared" si="138"/>
        <v>661.52119999999957</v>
      </c>
      <c r="G3293" s="11" t="str">
        <f>_xlfn.XLOOKUP($A3293,PropertiesTbl[Property ID],PropertiesTbl[Property Name])</f>
        <v>Whispering Nest</v>
      </c>
    </row>
    <row r="3294" spans="1:7" x14ac:dyDescent="0.25">
      <c r="A3294" s="10" t="str">
        <f>Revenue!A3295</f>
        <v>P0275</v>
      </c>
      <c r="B3294" s="10" t="str">
        <f>Revenue!B3295</f>
        <v>Jun</v>
      </c>
      <c r="C3294" s="11" t="str">
        <f t="shared" si="137"/>
        <v>P0275|Jun</v>
      </c>
      <c r="D3294" s="12">
        <f>Revenue!J3295</f>
        <v>1835.1608000000001</v>
      </c>
      <c r="E3294" s="13">
        <f>_xlfn.XLOOKUP($C3294,ExpensesTbl[Key],ExpensesTbl[Total Operating Expenses])</f>
        <v>1065.07</v>
      </c>
      <c r="F3294" s="13">
        <f t="shared" si="138"/>
        <v>770.09080000000017</v>
      </c>
      <c r="G3294" s="11" t="str">
        <f>_xlfn.XLOOKUP($A3294,PropertiesTbl[Property ID],PropertiesTbl[Property Name])</f>
        <v>Whispering Nest</v>
      </c>
    </row>
    <row r="3295" spans="1:7" x14ac:dyDescent="0.25">
      <c r="A3295" s="10" t="str">
        <f>Revenue!A3296</f>
        <v>P0275</v>
      </c>
      <c r="B3295" s="10" t="str">
        <f>Revenue!B3296</f>
        <v>Jul</v>
      </c>
      <c r="C3295" s="11" t="str">
        <f t="shared" si="137"/>
        <v>P0275|Jul</v>
      </c>
      <c r="D3295" s="12">
        <f>Revenue!J3296</f>
        <v>2683.4832000000001</v>
      </c>
      <c r="E3295" s="13">
        <f>_xlfn.XLOOKUP($C3295,ExpensesTbl[Key],ExpensesTbl[Total Operating Expenses])</f>
        <v>2013.8700000000008</v>
      </c>
      <c r="F3295" s="13">
        <f t="shared" si="138"/>
        <v>669.61319999999932</v>
      </c>
      <c r="G3295" s="11" t="str">
        <f>_xlfn.XLOOKUP($A3295,PropertiesTbl[Property ID],PropertiesTbl[Property Name])</f>
        <v>Whispering Nest</v>
      </c>
    </row>
    <row r="3296" spans="1:7" x14ac:dyDescent="0.25">
      <c r="A3296" s="10" t="str">
        <f>Revenue!A3297</f>
        <v>P0275</v>
      </c>
      <c r="B3296" s="10" t="str">
        <f>Revenue!B3297</f>
        <v>Aug</v>
      </c>
      <c r="C3296" s="11" t="str">
        <f t="shared" si="137"/>
        <v>P0275|Aug</v>
      </c>
      <c r="D3296" s="12">
        <f>Revenue!J3297</f>
        <v>2823.8615999999997</v>
      </c>
      <c r="E3296" s="13">
        <f>_xlfn.XLOOKUP($C3296,ExpensesTbl[Key],ExpensesTbl[Total Operating Expenses])</f>
        <v>1892.5900000000001</v>
      </c>
      <c r="F3296" s="13">
        <f t="shared" si="138"/>
        <v>931.27159999999958</v>
      </c>
      <c r="G3296" s="11" t="str">
        <f>_xlfn.XLOOKUP($A3296,PropertiesTbl[Property ID],PropertiesTbl[Property Name])</f>
        <v>Whispering Nest</v>
      </c>
    </row>
    <row r="3297" spans="1:7" x14ac:dyDescent="0.25">
      <c r="A3297" s="10" t="str">
        <f>Revenue!A3298</f>
        <v>P0275</v>
      </c>
      <c r="B3297" s="10" t="str">
        <f>Revenue!B3298</f>
        <v>Sep</v>
      </c>
      <c r="C3297" s="11" t="str">
        <f t="shared" si="137"/>
        <v>P0275|Sep</v>
      </c>
      <c r="D3297" s="12">
        <f>Revenue!J3298</f>
        <v>2009.7018</v>
      </c>
      <c r="E3297" s="13">
        <f>_xlfn.XLOOKUP($C3297,ExpensesTbl[Key],ExpensesTbl[Total Operating Expenses])</f>
        <v>946.08999999999969</v>
      </c>
      <c r="F3297" s="13">
        <f t="shared" si="138"/>
        <v>1063.6118000000004</v>
      </c>
      <c r="G3297" s="11" t="str">
        <f>_xlfn.XLOOKUP($A3297,PropertiesTbl[Property ID],PropertiesTbl[Property Name])</f>
        <v>Whispering Nest</v>
      </c>
    </row>
    <row r="3298" spans="1:7" x14ac:dyDescent="0.25">
      <c r="A3298" s="10" t="str">
        <f>Revenue!A3299</f>
        <v>P0275</v>
      </c>
      <c r="B3298" s="10" t="str">
        <f>Revenue!B3299</f>
        <v>Oct</v>
      </c>
      <c r="C3298" s="11" t="str">
        <f t="shared" si="137"/>
        <v>P0275|Oct</v>
      </c>
      <c r="D3298" s="12">
        <f>Revenue!J3299</f>
        <v>1701.3776</v>
      </c>
      <c r="E3298" s="13">
        <f>_xlfn.XLOOKUP($C3298,ExpensesTbl[Key],ExpensesTbl[Total Operating Expenses])</f>
        <v>859.14999999999986</v>
      </c>
      <c r="F3298" s="13">
        <f t="shared" si="138"/>
        <v>842.22760000000017</v>
      </c>
      <c r="G3298" s="11" t="str">
        <f>_xlfn.XLOOKUP($A3298,PropertiesTbl[Property ID],PropertiesTbl[Property Name])</f>
        <v>Whispering Nest</v>
      </c>
    </row>
    <row r="3299" spans="1:7" x14ac:dyDescent="0.25">
      <c r="A3299" s="10" t="str">
        <f>Revenue!A3300</f>
        <v>P0275</v>
      </c>
      <c r="B3299" s="10" t="str">
        <f>Revenue!B3300</f>
        <v>Nov</v>
      </c>
      <c r="C3299" s="11" t="str">
        <f t="shared" si="137"/>
        <v>P0275|Nov</v>
      </c>
      <c r="D3299" s="12">
        <f>Revenue!J3300</f>
        <v>1717.8967</v>
      </c>
      <c r="E3299" s="13">
        <f>_xlfn.XLOOKUP($C3299,ExpensesTbl[Key],ExpensesTbl[Total Operating Expenses])</f>
        <v>802.75000000000023</v>
      </c>
      <c r="F3299" s="13">
        <f t="shared" si="138"/>
        <v>915.14669999999978</v>
      </c>
      <c r="G3299" s="11" t="str">
        <f>_xlfn.XLOOKUP($A3299,PropertiesTbl[Property ID],PropertiesTbl[Property Name])</f>
        <v>Whispering Nest</v>
      </c>
    </row>
    <row r="3300" spans="1:7" x14ac:dyDescent="0.25">
      <c r="A3300" s="10" t="str">
        <f>Revenue!A3301</f>
        <v>P0275</v>
      </c>
      <c r="B3300" s="10" t="str">
        <f>Revenue!B3301</f>
        <v>Dec</v>
      </c>
      <c r="C3300" s="11" t="str">
        <f t="shared" si="137"/>
        <v>P0275|Dec</v>
      </c>
      <c r="D3300" s="12">
        <f>Revenue!J3301</f>
        <v>5648.6835000000001</v>
      </c>
      <c r="E3300" s="13">
        <f>_xlfn.XLOOKUP($C3300,ExpensesTbl[Key],ExpensesTbl[Total Operating Expenses])</f>
        <v>1180.4099999999996</v>
      </c>
      <c r="F3300" s="13">
        <f t="shared" si="138"/>
        <v>4468.2735000000002</v>
      </c>
      <c r="G3300" s="11" t="str">
        <f>_xlfn.XLOOKUP($A3300,PropertiesTbl[Property ID],PropertiesTbl[Property Name])</f>
        <v>Whispering Nest</v>
      </c>
    </row>
    <row r="3301" spans="1:7" x14ac:dyDescent="0.25">
      <c r="A3301" s="10" t="str">
        <f>Revenue!A3302</f>
        <v>P0275</v>
      </c>
      <c r="B3301" s="10" t="str">
        <f>Revenue!B3302</f>
        <v>Jan</v>
      </c>
      <c r="C3301" s="11" t="str">
        <f t="shared" si="137"/>
        <v>P0275|Jan</v>
      </c>
      <c r="D3301" s="12">
        <f>Revenue!J3302</f>
        <v>4913.9085000000005</v>
      </c>
      <c r="E3301" s="13">
        <f>_xlfn.XLOOKUP($C3301,ExpensesTbl[Key],ExpensesTbl[Total Operating Expenses])</f>
        <v>1209.8200000000006</v>
      </c>
      <c r="F3301" s="13">
        <f t="shared" si="138"/>
        <v>3704.0884999999998</v>
      </c>
      <c r="G3301" s="11" t="str">
        <f>_xlfn.XLOOKUP($A3301,PropertiesTbl[Property ID],PropertiesTbl[Property Name])</f>
        <v>Whispering Nest</v>
      </c>
    </row>
    <row r="3302" spans="1:7" x14ac:dyDescent="0.25">
      <c r="A3302" s="10" t="str">
        <f>Revenue!A3303</f>
        <v>P0275</v>
      </c>
      <c r="B3302" s="10" t="str">
        <f>Revenue!B3303</f>
        <v>Feb</v>
      </c>
      <c r="C3302" s="11" t="str">
        <f t="shared" si="137"/>
        <v>P0275|Feb</v>
      </c>
      <c r="D3302" s="12">
        <f>Revenue!J3303</f>
        <v>4517.7709999999997</v>
      </c>
      <c r="E3302" s="13">
        <f>_xlfn.XLOOKUP($C3302,ExpensesTbl[Key],ExpensesTbl[Total Operating Expenses])</f>
        <v>1053.8500000000001</v>
      </c>
      <c r="F3302" s="13">
        <f t="shared" si="138"/>
        <v>3463.9209999999994</v>
      </c>
      <c r="G3302" s="11" t="str">
        <f>_xlfn.XLOOKUP($A3302,PropertiesTbl[Property ID],PropertiesTbl[Property Name])</f>
        <v>Whispering Nest</v>
      </c>
    </row>
    <row r="3303" spans="1:7" x14ac:dyDescent="0.25">
      <c r="A3303" s="10" t="str">
        <f>Revenue!A3304</f>
        <v>P0275</v>
      </c>
      <c r="B3303" s="10" t="str">
        <f>Revenue!B3304</f>
        <v>Mar</v>
      </c>
      <c r="C3303" s="11" t="str">
        <f t="shared" si="137"/>
        <v>P0275|Mar</v>
      </c>
      <c r="D3303" s="12">
        <f>Revenue!J3304</f>
        <v>3471.0060000000003</v>
      </c>
      <c r="E3303" s="13">
        <f>_xlfn.XLOOKUP($C3303,ExpensesTbl[Key],ExpensesTbl[Total Operating Expenses])</f>
        <v>957.54999999999973</v>
      </c>
      <c r="F3303" s="13">
        <f t="shared" si="138"/>
        <v>2513.4560000000006</v>
      </c>
      <c r="G3303" s="11" t="str">
        <f>_xlfn.XLOOKUP($A3303,PropertiesTbl[Property ID],PropertiesTbl[Property Name])</f>
        <v>Whispering Nest</v>
      </c>
    </row>
    <row r="3304" spans="1:7" x14ac:dyDescent="0.25">
      <c r="A3304" s="10" t="str">
        <f>Revenue!A3305</f>
        <v>P0276</v>
      </c>
      <c r="B3304" s="10" t="str">
        <f>Revenue!B3305</f>
        <v>Apr</v>
      </c>
      <c r="C3304" s="11" t="str">
        <f t="shared" si="137"/>
        <v>P0276|Apr</v>
      </c>
      <c r="D3304" s="12">
        <f>Revenue!J3305</f>
        <v>792.56050000000005</v>
      </c>
      <c r="E3304" s="13">
        <f>_xlfn.XLOOKUP($C3304,ExpensesTbl[Key],ExpensesTbl[Total Operating Expenses])</f>
        <v>515.93000000000052</v>
      </c>
      <c r="F3304" s="13">
        <f t="shared" si="138"/>
        <v>276.63049999999953</v>
      </c>
      <c r="G3304" s="11" t="str">
        <f>_xlfn.XLOOKUP($A3304,PropertiesTbl[Property ID],PropertiesTbl[Property Name])</f>
        <v>Golden Point</v>
      </c>
    </row>
    <row r="3305" spans="1:7" x14ac:dyDescent="0.25">
      <c r="A3305" s="10" t="str">
        <f>Revenue!A3306</f>
        <v>P0276</v>
      </c>
      <c r="B3305" s="10" t="str">
        <f>Revenue!B3306</f>
        <v>May</v>
      </c>
      <c r="C3305" s="11" t="str">
        <f t="shared" si="137"/>
        <v>P0276|May</v>
      </c>
      <c r="D3305" s="12">
        <f>Revenue!J3306</f>
        <v>1107.0150999999998</v>
      </c>
      <c r="E3305" s="13">
        <f>_xlfn.XLOOKUP($C3305,ExpensesTbl[Key],ExpensesTbl[Total Operating Expenses])</f>
        <v>720.64000000000033</v>
      </c>
      <c r="F3305" s="13">
        <f t="shared" si="138"/>
        <v>386.37509999999952</v>
      </c>
      <c r="G3305" s="11" t="str">
        <f>_xlfn.XLOOKUP($A3305,PropertiesTbl[Property ID],PropertiesTbl[Property Name])</f>
        <v>Golden Point</v>
      </c>
    </row>
    <row r="3306" spans="1:7" x14ac:dyDescent="0.25">
      <c r="A3306" s="10" t="str">
        <f>Revenue!A3307</f>
        <v>P0276</v>
      </c>
      <c r="B3306" s="10" t="str">
        <f>Revenue!B3307</f>
        <v>Jun</v>
      </c>
      <c r="C3306" s="11" t="str">
        <f t="shared" si="137"/>
        <v>P0276|Jun</v>
      </c>
      <c r="D3306" s="12">
        <f>Revenue!J3307</f>
        <v>1396.2012</v>
      </c>
      <c r="E3306" s="13">
        <f>_xlfn.XLOOKUP($C3306,ExpensesTbl[Key],ExpensesTbl[Total Operating Expenses])</f>
        <v>808.21000000000026</v>
      </c>
      <c r="F3306" s="13">
        <f t="shared" si="138"/>
        <v>587.99119999999971</v>
      </c>
      <c r="G3306" s="11" t="str">
        <f>_xlfn.XLOOKUP($A3306,PropertiesTbl[Property ID],PropertiesTbl[Property Name])</f>
        <v>Golden Point</v>
      </c>
    </row>
    <row r="3307" spans="1:7" x14ac:dyDescent="0.25">
      <c r="A3307" s="10" t="str">
        <f>Revenue!A3308</f>
        <v>P0276</v>
      </c>
      <c r="B3307" s="10" t="str">
        <f>Revenue!B3308</f>
        <v>Jul</v>
      </c>
      <c r="C3307" s="11" t="str">
        <f t="shared" si="137"/>
        <v>P0276|Jul</v>
      </c>
      <c r="D3307" s="12">
        <f>Revenue!J3308</f>
        <v>1826.155</v>
      </c>
      <c r="E3307" s="13">
        <f>_xlfn.XLOOKUP($C3307,ExpensesTbl[Key],ExpensesTbl[Total Operating Expenses])</f>
        <v>1446.9299999999996</v>
      </c>
      <c r="F3307" s="13">
        <f t="shared" si="138"/>
        <v>379.22500000000036</v>
      </c>
      <c r="G3307" s="11" t="str">
        <f>_xlfn.XLOOKUP($A3307,PropertiesTbl[Property ID],PropertiesTbl[Property Name])</f>
        <v>Golden Point</v>
      </c>
    </row>
    <row r="3308" spans="1:7" x14ac:dyDescent="0.25">
      <c r="A3308" s="10" t="str">
        <f>Revenue!A3309</f>
        <v>P0276</v>
      </c>
      <c r="B3308" s="10" t="str">
        <f>Revenue!B3309</f>
        <v>Aug</v>
      </c>
      <c r="C3308" s="11" t="str">
        <f t="shared" si="137"/>
        <v>P0276|Aug</v>
      </c>
      <c r="D3308" s="12">
        <f>Revenue!J3309</f>
        <v>1658.9741999999999</v>
      </c>
      <c r="E3308" s="13">
        <f>_xlfn.XLOOKUP($C3308,ExpensesTbl[Key],ExpensesTbl[Total Operating Expenses])</f>
        <v>1303.0599999999997</v>
      </c>
      <c r="F3308" s="13">
        <f t="shared" si="138"/>
        <v>355.91420000000016</v>
      </c>
      <c r="G3308" s="11" t="str">
        <f>_xlfn.XLOOKUP($A3308,PropertiesTbl[Property ID],PropertiesTbl[Property Name])</f>
        <v>Golden Point</v>
      </c>
    </row>
    <row r="3309" spans="1:7" x14ac:dyDescent="0.25">
      <c r="A3309" s="10" t="str">
        <f>Revenue!A3310</f>
        <v>P0276</v>
      </c>
      <c r="B3309" s="10" t="str">
        <f>Revenue!B3310</f>
        <v>Sep</v>
      </c>
      <c r="C3309" s="11" t="str">
        <f t="shared" si="137"/>
        <v>P0276|Sep</v>
      </c>
      <c r="D3309" s="12">
        <f>Revenue!J3310</f>
        <v>1155.3599000000002</v>
      </c>
      <c r="E3309" s="13">
        <f>_xlfn.XLOOKUP($C3309,ExpensesTbl[Key],ExpensesTbl[Total Operating Expenses])</f>
        <v>652.35999999999967</v>
      </c>
      <c r="F3309" s="13">
        <f t="shared" si="138"/>
        <v>502.99990000000048</v>
      </c>
      <c r="G3309" s="11" t="str">
        <f>_xlfn.XLOOKUP($A3309,PropertiesTbl[Property ID],PropertiesTbl[Property Name])</f>
        <v>Golden Point</v>
      </c>
    </row>
    <row r="3310" spans="1:7" x14ac:dyDescent="0.25">
      <c r="A3310" s="10" t="str">
        <f>Revenue!A3311</f>
        <v>P0276</v>
      </c>
      <c r="B3310" s="10" t="str">
        <f>Revenue!B3311</f>
        <v>Oct</v>
      </c>
      <c r="C3310" s="11" t="str">
        <f t="shared" si="137"/>
        <v>P0276|Oct</v>
      </c>
      <c r="D3310" s="12">
        <f>Revenue!J3311</f>
        <v>1145.1749</v>
      </c>
      <c r="E3310" s="13">
        <f>_xlfn.XLOOKUP($C3310,ExpensesTbl[Key],ExpensesTbl[Total Operating Expenses])</f>
        <v>618.1400000000001</v>
      </c>
      <c r="F3310" s="13">
        <f t="shared" si="138"/>
        <v>527.03489999999988</v>
      </c>
      <c r="G3310" s="11" t="str">
        <f>_xlfn.XLOOKUP($A3310,PropertiesTbl[Property ID],PropertiesTbl[Property Name])</f>
        <v>Golden Point</v>
      </c>
    </row>
    <row r="3311" spans="1:7" x14ac:dyDescent="0.25">
      <c r="A3311" s="10" t="str">
        <f>Revenue!A3312</f>
        <v>P0276</v>
      </c>
      <c r="B3311" s="10" t="str">
        <f>Revenue!B3312</f>
        <v>Nov</v>
      </c>
      <c r="C3311" s="11" t="str">
        <f t="shared" si="137"/>
        <v>P0276|Nov</v>
      </c>
      <c r="D3311" s="12">
        <f>Revenue!J3312</f>
        <v>1085.9369999999999</v>
      </c>
      <c r="E3311" s="13">
        <f>_xlfn.XLOOKUP($C3311,ExpensesTbl[Key],ExpensesTbl[Total Operating Expenses])</f>
        <v>587.96</v>
      </c>
      <c r="F3311" s="13">
        <f t="shared" si="138"/>
        <v>497.97699999999986</v>
      </c>
      <c r="G3311" s="11" t="str">
        <f>_xlfn.XLOOKUP($A3311,PropertiesTbl[Property ID],PropertiesTbl[Property Name])</f>
        <v>Golden Point</v>
      </c>
    </row>
    <row r="3312" spans="1:7" x14ac:dyDescent="0.25">
      <c r="A3312" s="10" t="str">
        <f>Revenue!A3313</f>
        <v>P0276</v>
      </c>
      <c r="B3312" s="10" t="str">
        <f>Revenue!B3313</f>
        <v>Dec</v>
      </c>
      <c r="C3312" s="11" t="str">
        <f t="shared" si="137"/>
        <v>P0276|Dec</v>
      </c>
      <c r="D3312" s="12">
        <f>Revenue!J3313</f>
        <v>4636.7145</v>
      </c>
      <c r="E3312" s="13">
        <f>_xlfn.XLOOKUP($C3312,ExpensesTbl[Key],ExpensesTbl[Total Operating Expenses])</f>
        <v>957.60000000000014</v>
      </c>
      <c r="F3312" s="13">
        <f t="shared" si="138"/>
        <v>3679.1144999999997</v>
      </c>
      <c r="G3312" s="11" t="str">
        <f>_xlfn.XLOOKUP($A3312,PropertiesTbl[Property ID],PropertiesTbl[Property Name])</f>
        <v>Golden Point</v>
      </c>
    </row>
    <row r="3313" spans="1:7" x14ac:dyDescent="0.25">
      <c r="A3313" s="10" t="str">
        <f>Revenue!A3314</f>
        <v>P0276</v>
      </c>
      <c r="B3313" s="10" t="str">
        <f>Revenue!B3314</f>
        <v>Jan</v>
      </c>
      <c r="C3313" s="11" t="str">
        <f t="shared" si="137"/>
        <v>P0276|Jan</v>
      </c>
      <c r="D3313" s="12">
        <f>Revenue!J3314</f>
        <v>3680.44</v>
      </c>
      <c r="E3313" s="13">
        <f>_xlfn.XLOOKUP($C3313,ExpensesTbl[Key],ExpensesTbl[Total Operating Expenses])</f>
        <v>967.88999999999965</v>
      </c>
      <c r="F3313" s="13">
        <f t="shared" si="138"/>
        <v>2712.55</v>
      </c>
      <c r="G3313" s="11" t="str">
        <f>_xlfn.XLOOKUP($A3313,PropertiesTbl[Property ID],PropertiesTbl[Property Name])</f>
        <v>Golden Point</v>
      </c>
    </row>
    <row r="3314" spans="1:7" x14ac:dyDescent="0.25">
      <c r="A3314" s="10" t="str">
        <f>Revenue!A3315</f>
        <v>P0276</v>
      </c>
      <c r="B3314" s="10" t="str">
        <f>Revenue!B3315</f>
        <v>Feb</v>
      </c>
      <c r="C3314" s="11" t="str">
        <f t="shared" si="137"/>
        <v>P0276|Feb</v>
      </c>
      <c r="D3314" s="12">
        <f>Revenue!J3315</f>
        <v>3117.0336000000002</v>
      </c>
      <c r="E3314" s="13">
        <f>_xlfn.XLOOKUP($C3314,ExpensesTbl[Key],ExpensesTbl[Total Operating Expenses])</f>
        <v>867.38999999999976</v>
      </c>
      <c r="F3314" s="13">
        <f t="shared" si="138"/>
        <v>2249.6436000000003</v>
      </c>
      <c r="G3314" s="11" t="str">
        <f>_xlfn.XLOOKUP($A3314,PropertiesTbl[Property ID],PropertiesTbl[Property Name])</f>
        <v>Golden Point</v>
      </c>
    </row>
    <row r="3315" spans="1:7" x14ac:dyDescent="0.25">
      <c r="A3315" s="10" t="str">
        <f>Revenue!A3316</f>
        <v>P0276</v>
      </c>
      <c r="B3315" s="10" t="str">
        <f>Revenue!B3316</f>
        <v>Mar</v>
      </c>
      <c r="C3315" s="11" t="str">
        <f t="shared" si="137"/>
        <v>P0276|Mar</v>
      </c>
      <c r="D3315" s="12">
        <f>Revenue!J3316</f>
        <v>2874.93</v>
      </c>
      <c r="E3315" s="13">
        <f>_xlfn.XLOOKUP($C3315,ExpensesTbl[Key],ExpensesTbl[Total Operating Expenses])</f>
        <v>779.86000000000024</v>
      </c>
      <c r="F3315" s="13">
        <f t="shared" si="138"/>
        <v>2095.0699999999997</v>
      </c>
      <c r="G3315" s="11" t="str">
        <f>_xlfn.XLOOKUP($A3315,PropertiesTbl[Property ID],PropertiesTbl[Property Name])</f>
        <v>Golden Point</v>
      </c>
    </row>
    <row r="3316" spans="1:7" x14ac:dyDescent="0.25">
      <c r="A3316" s="10" t="str">
        <f>Revenue!A3317</f>
        <v>P0277</v>
      </c>
      <c r="B3316" s="10" t="str">
        <f>Revenue!B3317</f>
        <v>Apr</v>
      </c>
      <c r="C3316" s="11" t="str">
        <f t="shared" si="137"/>
        <v>P0277|Apr</v>
      </c>
      <c r="D3316" s="12">
        <f>Revenue!J3317</f>
        <v>2644.0964999999997</v>
      </c>
      <c r="E3316" s="13">
        <f>_xlfn.XLOOKUP($C3316,ExpensesTbl[Key],ExpensesTbl[Total Operating Expenses])</f>
        <v>529.09</v>
      </c>
      <c r="F3316" s="13">
        <f t="shared" si="138"/>
        <v>2115.0064999999995</v>
      </c>
      <c r="G3316" s="11" t="str">
        <f>_xlfn.XLOOKUP($A3316,PropertiesTbl[Property ID],PropertiesTbl[Property Name])</f>
        <v>Starlight Hollow</v>
      </c>
    </row>
    <row r="3317" spans="1:7" x14ac:dyDescent="0.25">
      <c r="A3317" s="10" t="str">
        <f>Revenue!A3318</f>
        <v>P0277</v>
      </c>
      <c r="B3317" s="10" t="str">
        <f>Revenue!B3318</f>
        <v>May</v>
      </c>
      <c r="C3317" s="11" t="str">
        <f t="shared" si="137"/>
        <v>P0277|May</v>
      </c>
      <c r="D3317" s="12">
        <f>Revenue!J3318</f>
        <v>2878.4970000000003</v>
      </c>
      <c r="E3317" s="13">
        <f>_xlfn.XLOOKUP($C3317,ExpensesTbl[Key],ExpensesTbl[Total Operating Expenses])</f>
        <v>737.96</v>
      </c>
      <c r="F3317" s="13">
        <f t="shared" si="138"/>
        <v>2140.5370000000003</v>
      </c>
      <c r="G3317" s="11" t="str">
        <f>_xlfn.XLOOKUP($A3317,PropertiesTbl[Property ID],PropertiesTbl[Property Name])</f>
        <v>Starlight Hollow</v>
      </c>
    </row>
    <row r="3318" spans="1:7" x14ac:dyDescent="0.25">
      <c r="A3318" s="10" t="str">
        <f>Revenue!A3319</f>
        <v>P0277</v>
      </c>
      <c r="B3318" s="10" t="str">
        <f>Revenue!B3319</f>
        <v>Jun</v>
      </c>
      <c r="C3318" s="11" t="str">
        <f t="shared" si="137"/>
        <v>P0277|Jun</v>
      </c>
      <c r="D3318" s="12">
        <f>Revenue!J3319</f>
        <v>3404.6831999999999</v>
      </c>
      <c r="E3318" s="13">
        <f>_xlfn.XLOOKUP($C3318,ExpensesTbl[Key],ExpensesTbl[Total Operating Expenses])</f>
        <v>790.22999999999956</v>
      </c>
      <c r="F3318" s="13">
        <f t="shared" si="138"/>
        <v>2614.4532000000004</v>
      </c>
      <c r="G3318" s="11" t="str">
        <f>_xlfn.XLOOKUP($A3318,PropertiesTbl[Property ID],PropertiesTbl[Property Name])</f>
        <v>Starlight Hollow</v>
      </c>
    </row>
    <row r="3319" spans="1:7" x14ac:dyDescent="0.25">
      <c r="A3319" s="10" t="str">
        <f>Revenue!A3320</f>
        <v>P0277</v>
      </c>
      <c r="B3319" s="10" t="str">
        <f>Revenue!B3320</f>
        <v>Jul</v>
      </c>
      <c r="C3319" s="11" t="str">
        <f t="shared" si="137"/>
        <v>P0277|Jul</v>
      </c>
      <c r="D3319" s="12">
        <f>Revenue!J3320</f>
        <v>5371.4939999999997</v>
      </c>
      <c r="E3319" s="13">
        <f>_xlfn.XLOOKUP($C3319,ExpensesTbl[Key],ExpensesTbl[Total Operating Expenses])</f>
        <v>1366.5300000000002</v>
      </c>
      <c r="F3319" s="13">
        <f t="shared" si="138"/>
        <v>4004.9639999999995</v>
      </c>
      <c r="G3319" s="11" t="str">
        <f>_xlfn.XLOOKUP($A3319,PropertiesTbl[Property ID],PropertiesTbl[Property Name])</f>
        <v>Starlight Hollow</v>
      </c>
    </row>
    <row r="3320" spans="1:7" x14ac:dyDescent="0.25">
      <c r="A3320" s="10" t="str">
        <f>Revenue!A3321</f>
        <v>P0277</v>
      </c>
      <c r="B3320" s="10" t="str">
        <f>Revenue!B3321</f>
        <v>Aug</v>
      </c>
      <c r="C3320" s="11" t="str">
        <f t="shared" si="137"/>
        <v>P0277|Aug</v>
      </c>
      <c r="D3320" s="12">
        <f>Revenue!J3321</f>
        <v>5508.76</v>
      </c>
      <c r="E3320" s="13">
        <f>_xlfn.XLOOKUP($C3320,ExpensesTbl[Key],ExpensesTbl[Total Operating Expenses])</f>
        <v>1394.4100000000005</v>
      </c>
      <c r="F3320" s="13">
        <f t="shared" si="138"/>
        <v>4114.3499999999995</v>
      </c>
      <c r="G3320" s="11" t="str">
        <f>_xlfn.XLOOKUP($A3320,PropertiesTbl[Property ID],PropertiesTbl[Property Name])</f>
        <v>Starlight Hollow</v>
      </c>
    </row>
    <row r="3321" spans="1:7" x14ac:dyDescent="0.25">
      <c r="A3321" s="10" t="str">
        <f>Revenue!A3322</f>
        <v>P0277</v>
      </c>
      <c r="B3321" s="10" t="str">
        <f>Revenue!B3322</f>
        <v>Sep</v>
      </c>
      <c r="C3321" s="11" t="str">
        <f t="shared" si="137"/>
        <v>P0277|Sep</v>
      </c>
      <c r="D3321" s="12">
        <f>Revenue!J3322</f>
        <v>3659.5119</v>
      </c>
      <c r="E3321" s="13">
        <f>_xlfn.XLOOKUP($C3321,ExpensesTbl[Key],ExpensesTbl[Total Operating Expenses])</f>
        <v>649.91999999999996</v>
      </c>
      <c r="F3321" s="13">
        <f t="shared" si="138"/>
        <v>3009.5918999999999</v>
      </c>
      <c r="G3321" s="11" t="str">
        <f>_xlfn.XLOOKUP($A3321,PropertiesTbl[Property ID],PropertiesTbl[Property Name])</f>
        <v>Starlight Hollow</v>
      </c>
    </row>
    <row r="3322" spans="1:7" x14ac:dyDescent="0.25">
      <c r="A3322" s="10" t="str">
        <f>Revenue!A3323</f>
        <v>P0277</v>
      </c>
      <c r="B3322" s="10" t="str">
        <f>Revenue!B3323</f>
        <v>Oct</v>
      </c>
      <c r="C3322" s="11" t="str">
        <f t="shared" si="137"/>
        <v>P0277|Oct</v>
      </c>
      <c r="D3322" s="12">
        <f>Revenue!J3323</f>
        <v>3513.3910999999998</v>
      </c>
      <c r="E3322" s="13">
        <f>_xlfn.XLOOKUP($C3322,ExpensesTbl[Key],ExpensesTbl[Total Operating Expenses])</f>
        <v>590.77999999999986</v>
      </c>
      <c r="F3322" s="13">
        <f t="shared" si="138"/>
        <v>2922.6111000000001</v>
      </c>
      <c r="G3322" s="11" t="str">
        <f>_xlfn.XLOOKUP($A3322,PropertiesTbl[Property ID],PropertiesTbl[Property Name])</f>
        <v>Starlight Hollow</v>
      </c>
    </row>
    <row r="3323" spans="1:7" x14ac:dyDescent="0.25">
      <c r="A3323" s="10" t="str">
        <f>Revenue!A3324</f>
        <v>P0277</v>
      </c>
      <c r="B3323" s="10" t="str">
        <f>Revenue!B3324</f>
        <v>Nov</v>
      </c>
      <c r="C3323" s="11" t="str">
        <f t="shared" si="137"/>
        <v>P0277|Nov</v>
      </c>
      <c r="D3323" s="12">
        <f>Revenue!J3324</f>
        <v>3212.6232</v>
      </c>
      <c r="E3323" s="13">
        <f>_xlfn.XLOOKUP($C3323,ExpensesTbl[Key],ExpensesTbl[Total Operating Expenses])</f>
        <v>577.88000000000034</v>
      </c>
      <c r="F3323" s="13">
        <f t="shared" si="138"/>
        <v>2634.7431999999999</v>
      </c>
      <c r="G3323" s="11" t="str">
        <f>_xlfn.XLOOKUP($A3323,PropertiesTbl[Property ID],PropertiesTbl[Property Name])</f>
        <v>Starlight Hollow</v>
      </c>
    </row>
    <row r="3324" spans="1:7" x14ac:dyDescent="0.25">
      <c r="A3324" s="10" t="str">
        <f>Revenue!A3325</f>
        <v>P0277</v>
      </c>
      <c r="B3324" s="10" t="str">
        <f>Revenue!B3325</f>
        <v>Dec</v>
      </c>
      <c r="C3324" s="11" t="str">
        <f t="shared" si="137"/>
        <v>P0277|Dec</v>
      </c>
      <c r="D3324" s="12">
        <f>Revenue!J3325</f>
        <v>12703.8068</v>
      </c>
      <c r="E3324" s="13">
        <f>_xlfn.XLOOKUP($C3324,ExpensesTbl[Key],ExpensesTbl[Total Operating Expenses])</f>
        <v>951.67</v>
      </c>
      <c r="F3324" s="13">
        <f t="shared" si="138"/>
        <v>11752.1368</v>
      </c>
      <c r="G3324" s="11" t="str">
        <f>_xlfn.XLOOKUP($A3324,PropertiesTbl[Property ID],PropertiesTbl[Property Name])</f>
        <v>Starlight Hollow</v>
      </c>
    </row>
    <row r="3325" spans="1:7" x14ac:dyDescent="0.25">
      <c r="A3325" s="10" t="str">
        <f>Revenue!A3326</f>
        <v>P0277</v>
      </c>
      <c r="B3325" s="10" t="str">
        <f>Revenue!B3326</f>
        <v>Jan</v>
      </c>
      <c r="C3325" s="11" t="str">
        <f t="shared" si="137"/>
        <v>P0277|Jan</v>
      </c>
      <c r="D3325" s="12">
        <f>Revenue!J3326</f>
        <v>11744.9702</v>
      </c>
      <c r="E3325" s="13">
        <f>_xlfn.XLOOKUP($C3325,ExpensesTbl[Key],ExpensesTbl[Total Operating Expenses])</f>
        <v>863.97000000000025</v>
      </c>
      <c r="F3325" s="13">
        <f t="shared" si="138"/>
        <v>10881.000199999999</v>
      </c>
      <c r="G3325" s="11" t="str">
        <f>_xlfn.XLOOKUP($A3325,PropertiesTbl[Property ID],PropertiesTbl[Property Name])</f>
        <v>Starlight Hollow</v>
      </c>
    </row>
    <row r="3326" spans="1:7" x14ac:dyDescent="0.25">
      <c r="A3326" s="10" t="str">
        <f>Revenue!A3327</f>
        <v>P0277</v>
      </c>
      <c r="B3326" s="10" t="str">
        <f>Revenue!B3327</f>
        <v>Feb</v>
      </c>
      <c r="C3326" s="11" t="str">
        <f t="shared" si="137"/>
        <v>P0277|Feb</v>
      </c>
      <c r="D3326" s="12">
        <f>Revenue!J3327</f>
        <v>9675.3588</v>
      </c>
      <c r="E3326" s="13">
        <f>_xlfn.XLOOKUP($C3326,ExpensesTbl[Key],ExpensesTbl[Total Operating Expenses])</f>
        <v>869.50000000000057</v>
      </c>
      <c r="F3326" s="13">
        <f t="shared" si="138"/>
        <v>8805.8588</v>
      </c>
      <c r="G3326" s="11" t="str">
        <f>_xlfn.XLOOKUP($A3326,PropertiesTbl[Property ID],PropertiesTbl[Property Name])</f>
        <v>Starlight Hollow</v>
      </c>
    </row>
    <row r="3327" spans="1:7" x14ac:dyDescent="0.25">
      <c r="A3327" s="10" t="str">
        <f>Revenue!A3328</f>
        <v>P0277</v>
      </c>
      <c r="B3327" s="10" t="str">
        <f>Revenue!B3328</f>
        <v>Mar</v>
      </c>
      <c r="C3327" s="11" t="str">
        <f t="shared" si="137"/>
        <v>P0277|Mar</v>
      </c>
      <c r="D3327" s="12">
        <f>Revenue!J3328</f>
        <v>7186.2889999999998</v>
      </c>
      <c r="E3327" s="13">
        <f>_xlfn.XLOOKUP($C3327,ExpensesTbl[Key],ExpensesTbl[Total Operating Expenses])</f>
        <v>769.15999999999985</v>
      </c>
      <c r="F3327" s="13">
        <f t="shared" si="138"/>
        <v>6417.1289999999999</v>
      </c>
      <c r="G3327" s="11" t="str">
        <f>_xlfn.XLOOKUP($A3327,PropertiesTbl[Property ID],PropertiesTbl[Property Name])</f>
        <v>Starlight Hollow</v>
      </c>
    </row>
    <row r="3328" spans="1:7" x14ac:dyDescent="0.25">
      <c r="A3328" s="10" t="str">
        <f>Revenue!A3329</f>
        <v>P0278</v>
      </c>
      <c r="B3328" s="10" t="str">
        <f>Revenue!B3329</f>
        <v>Apr</v>
      </c>
      <c r="C3328" s="11" t="str">
        <f t="shared" si="137"/>
        <v>P0278|Apr</v>
      </c>
      <c r="D3328" s="12">
        <f>Revenue!J3329</f>
        <v>1839.2922000000001</v>
      </c>
      <c r="E3328" s="13">
        <f>_xlfn.XLOOKUP($C3328,ExpensesTbl[Key],ExpensesTbl[Total Operating Expenses])</f>
        <v>946.92000000000007</v>
      </c>
      <c r="F3328" s="13">
        <f t="shared" si="138"/>
        <v>892.37220000000002</v>
      </c>
      <c r="G3328" s="11" t="str">
        <f>_xlfn.XLOOKUP($A3328,PropertiesTbl[Property ID],PropertiesTbl[Property Name])</f>
        <v>Timber Getaway</v>
      </c>
    </row>
    <row r="3329" spans="1:7" x14ac:dyDescent="0.25">
      <c r="A3329" s="10" t="str">
        <f>Revenue!A3330</f>
        <v>P0278</v>
      </c>
      <c r="B3329" s="10" t="str">
        <f>Revenue!B3330</f>
        <v>May</v>
      </c>
      <c r="C3329" s="11" t="str">
        <f t="shared" si="137"/>
        <v>P0278|May</v>
      </c>
      <c r="D3329" s="12">
        <f>Revenue!J3330</f>
        <v>2159.5862000000002</v>
      </c>
      <c r="E3329" s="13">
        <f>_xlfn.XLOOKUP($C3329,ExpensesTbl[Key],ExpensesTbl[Total Operating Expenses])</f>
        <v>1475.2699999999998</v>
      </c>
      <c r="F3329" s="13">
        <f t="shared" si="138"/>
        <v>684.31620000000044</v>
      </c>
      <c r="G3329" s="11" t="str">
        <f>_xlfn.XLOOKUP($A3329,PropertiesTbl[Property ID],PropertiesTbl[Property Name])</f>
        <v>Timber Getaway</v>
      </c>
    </row>
    <row r="3330" spans="1:7" x14ac:dyDescent="0.25">
      <c r="A3330" s="10" t="str">
        <f>Revenue!A3331</f>
        <v>P0278</v>
      </c>
      <c r="B3330" s="10" t="str">
        <f>Revenue!B3331</f>
        <v>Jun</v>
      </c>
      <c r="C3330" s="11" t="str">
        <f t="shared" si="137"/>
        <v>P0278|Jun</v>
      </c>
      <c r="D3330" s="12">
        <f>Revenue!J3331</f>
        <v>2428.3344000000002</v>
      </c>
      <c r="E3330" s="13">
        <f>_xlfn.XLOOKUP($C3330,ExpensesTbl[Key],ExpensesTbl[Total Operating Expenses])</f>
        <v>1646.7900000000004</v>
      </c>
      <c r="F3330" s="13">
        <f t="shared" si="138"/>
        <v>781.54439999999977</v>
      </c>
      <c r="G3330" s="11" t="str">
        <f>_xlfn.XLOOKUP($A3330,PropertiesTbl[Property ID],PropertiesTbl[Property Name])</f>
        <v>Timber Getaway</v>
      </c>
    </row>
    <row r="3331" spans="1:7" x14ac:dyDescent="0.25">
      <c r="A3331" s="10" t="str">
        <f>Revenue!A3332</f>
        <v>P0278</v>
      </c>
      <c r="B3331" s="10" t="str">
        <f>Revenue!B3332</f>
        <v>Jul</v>
      </c>
      <c r="C3331" s="11" t="str">
        <f t="shared" si="137"/>
        <v>P0278|Jul</v>
      </c>
      <c r="D3331" s="12">
        <f>Revenue!J3332</f>
        <v>3335.904</v>
      </c>
      <c r="E3331" s="13">
        <f>_xlfn.XLOOKUP($C3331,ExpensesTbl[Key],ExpensesTbl[Total Operating Expenses])</f>
        <v>3206.7599999999998</v>
      </c>
      <c r="F3331" s="13">
        <f t="shared" si="138"/>
        <v>129.14400000000023</v>
      </c>
      <c r="G3331" s="11" t="str">
        <f>_xlfn.XLOOKUP($A3331,PropertiesTbl[Property ID],PropertiesTbl[Property Name])</f>
        <v>Timber Getaway</v>
      </c>
    </row>
    <row r="3332" spans="1:7" x14ac:dyDescent="0.25">
      <c r="A3332" s="10" t="str">
        <f>Revenue!A3333</f>
        <v>P0278</v>
      </c>
      <c r="B3332" s="10" t="str">
        <f>Revenue!B3333</f>
        <v>Aug</v>
      </c>
      <c r="C3332" s="11" t="str">
        <f t="shared" si="137"/>
        <v>P0278|Aug</v>
      </c>
      <c r="D3332" s="12">
        <f>Revenue!J3333</f>
        <v>3274.5030000000002</v>
      </c>
      <c r="E3332" s="13">
        <f>_xlfn.XLOOKUP($C3332,ExpensesTbl[Key],ExpensesTbl[Total Operating Expenses])</f>
        <v>3171.52</v>
      </c>
      <c r="F3332" s="13">
        <f t="shared" si="138"/>
        <v>102.98300000000017</v>
      </c>
      <c r="G3332" s="11" t="str">
        <f>_xlfn.XLOOKUP($A3332,PropertiesTbl[Property ID],PropertiesTbl[Property Name])</f>
        <v>Timber Getaway</v>
      </c>
    </row>
    <row r="3333" spans="1:7" x14ac:dyDescent="0.25">
      <c r="A3333" s="10" t="str">
        <f>Revenue!A3334</f>
        <v>P0278</v>
      </c>
      <c r="B3333" s="10" t="str">
        <f>Revenue!B3334</f>
        <v>Sep</v>
      </c>
      <c r="C3333" s="11" t="str">
        <f t="shared" ref="C3333:C3396" si="139">A3333&amp;"|"&amp;B3333</f>
        <v>P0278|Sep</v>
      </c>
      <c r="D3333" s="12">
        <f>Revenue!J3334</f>
        <v>2190.8201999999997</v>
      </c>
      <c r="E3333" s="13">
        <f>_xlfn.XLOOKUP($C3333,ExpensesTbl[Key],ExpensesTbl[Total Operating Expenses])</f>
        <v>1262.52</v>
      </c>
      <c r="F3333" s="13">
        <f t="shared" ref="F3333:F3396" si="140">D3333-E3333</f>
        <v>928.30019999999968</v>
      </c>
      <c r="G3333" s="11" t="str">
        <f>_xlfn.XLOOKUP($A3333,PropertiesTbl[Property ID],PropertiesTbl[Property Name])</f>
        <v>Timber Getaway</v>
      </c>
    </row>
    <row r="3334" spans="1:7" x14ac:dyDescent="0.25">
      <c r="A3334" s="10" t="str">
        <f>Revenue!A3335</f>
        <v>P0278</v>
      </c>
      <c r="B3334" s="10" t="str">
        <f>Revenue!B3335</f>
        <v>Oct</v>
      </c>
      <c r="C3334" s="11" t="str">
        <f t="shared" si="139"/>
        <v>P0278|Oct</v>
      </c>
      <c r="D3334" s="12">
        <f>Revenue!J3335</f>
        <v>2066.8348000000001</v>
      </c>
      <c r="E3334" s="13">
        <f>_xlfn.XLOOKUP($C3334,ExpensesTbl[Key],ExpensesTbl[Total Operating Expenses])</f>
        <v>1125.6799999999998</v>
      </c>
      <c r="F3334" s="13">
        <f t="shared" si="140"/>
        <v>941.15480000000025</v>
      </c>
      <c r="G3334" s="11" t="str">
        <f>_xlfn.XLOOKUP($A3334,PropertiesTbl[Property ID],PropertiesTbl[Property Name])</f>
        <v>Timber Getaway</v>
      </c>
    </row>
    <row r="3335" spans="1:7" x14ac:dyDescent="0.25">
      <c r="A3335" s="10" t="str">
        <f>Revenue!A3336</f>
        <v>P0278</v>
      </c>
      <c r="B3335" s="10" t="str">
        <f>Revenue!B3336</f>
        <v>Nov</v>
      </c>
      <c r="C3335" s="11" t="str">
        <f t="shared" si="139"/>
        <v>P0278|Nov</v>
      </c>
      <c r="D3335" s="12">
        <f>Revenue!J3336</f>
        <v>2121.3585000000003</v>
      </c>
      <c r="E3335" s="13">
        <f>_xlfn.XLOOKUP($C3335,ExpensesTbl[Key],ExpensesTbl[Total Operating Expenses])</f>
        <v>1012.56</v>
      </c>
      <c r="F3335" s="13">
        <f t="shared" si="140"/>
        <v>1108.7985000000003</v>
      </c>
      <c r="G3335" s="11" t="str">
        <f>_xlfn.XLOOKUP($A3335,PropertiesTbl[Property ID],PropertiesTbl[Property Name])</f>
        <v>Timber Getaway</v>
      </c>
    </row>
    <row r="3336" spans="1:7" x14ac:dyDescent="0.25">
      <c r="A3336" s="10" t="str">
        <f>Revenue!A3337</f>
        <v>P0278</v>
      </c>
      <c r="B3336" s="10" t="str">
        <f>Revenue!B3337</f>
        <v>Dec</v>
      </c>
      <c r="C3336" s="11" t="str">
        <f t="shared" si="139"/>
        <v>P0278|Dec</v>
      </c>
      <c r="D3336" s="12">
        <f>Revenue!J3337</f>
        <v>8349.4229999999989</v>
      </c>
      <c r="E3336" s="13">
        <f>_xlfn.XLOOKUP($C3336,ExpensesTbl[Key],ExpensesTbl[Total Operating Expenses])</f>
        <v>1704.8099999999961</v>
      </c>
      <c r="F3336" s="13">
        <f t="shared" si="140"/>
        <v>6644.613000000003</v>
      </c>
      <c r="G3336" s="11" t="str">
        <f>_xlfn.XLOOKUP($A3336,PropertiesTbl[Property ID],PropertiesTbl[Property Name])</f>
        <v>Timber Getaway</v>
      </c>
    </row>
    <row r="3337" spans="1:7" x14ac:dyDescent="0.25">
      <c r="A3337" s="10" t="str">
        <f>Revenue!A3338</f>
        <v>P0278</v>
      </c>
      <c r="B3337" s="10" t="str">
        <f>Revenue!B3338</f>
        <v>Jan</v>
      </c>
      <c r="C3337" s="11" t="str">
        <f t="shared" si="139"/>
        <v>P0278|Jan</v>
      </c>
      <c r="D3337" s="12">
        <f>Revenue!J3338</f>
        <v>6040.5041000000001</v>
      </c>
      <c r="E3337" s="13">
        <f>_xlfn.XLOOKUP($C3337,ExpensesTbl[Key],ExpensesTbl[Total Operating Expenses])</f>
        <v>1589.6799999999969</v>
      </c>
      <c r="F3337" s="13">
        <f t="shared" si="140"/>
        <v>4450.8241000000035</v>
      </c>
      <c r="G3337" s="11" t="str">
        <f>_xlfn.XLOOKUP($A3337,PropertiesTbl[Property ID],PropertiesTbl[Property Name])</f>
        <v>Timber Getaway</v>
      </c>
    </row>
    <row r="3338" spans="1:7" x14ac:dyDescent="0.25">
      <c r="A3338" s="10" t="str">
        <f>Revenue!A3339</f>
        <v>P0278</v>
      </c>
      <c r="B3338" s="10" t="str">
        <f>Revenue!B3339</f>
        <v>Feb</v>
      </c>
      <c r="C3338" s="11" t="str">
        <f t="shared" si="139"/>
        <v>P0278|Feb</v>
      </c>
      <c r="D3338" s="12">
        <f>Revenue!J3339</f>
        <v>5418.9959999999992</v>
      </c>
      <c r="E3338" s="13">
        <f>_xlfn.XLOOKUP($C3338,ExpensesTbl[Key],ExpensesTbl[Total Operating Expenses])</f>
        <v>1559.7900000000009</v>
      </c>
      <c r="F3338" s="13">
        <f t="shared" si="140"/>
        <v>3859.2059999999983</v>
      </c>
      <c r="G3338" s="11" t="str">
        <f>_xlfn.XLOOKUP($A3338,PropertiesTbl[Property ID],PropertiesTbl[Property Name])</f>
        <v>Timber Getaway</v>
      </c>
    </row>
    <row r="3339" spans="1:7" x14ac:dyDescent="0.25">
      <c r="A3339" s="10" t="str">
        <f>Revenue!A3340</f>
        <v>P0278</v>
      </c>
      <c r="B3339" s="10" t="str">
        <f>Revenue!B3340</f>
        <v>Mar</v>
      </c>
      <c r="C3339" s="11" t="str">
        <f t="shared" si="139"/>
        <v>P0278|Mar</v>
      </c>
      <c r="D3339" s="12">
        <f>Revenue!J3340</f>
        <v>4603.1301999999996</v>
      </c>
      <c r="E3339" s="13">
        <f>_xlfn.XLOOKUP($C3339,ExpensesTbl[Key],ExpensesTbl[Total Operating Expenses])</f>
        <v>1398.98</v>
      </c>
      <c r="F3339" s="13">
        <f t="shared" si="140"/>
        <v>3204.1501999999996</v>
      </c>
      <c r="G3339" s="11" t="str">
        <f>_xlfn.XLOOKUP($A3339,PropertiesTbl[Property ID],PropertiesTbl[Property Name])</f>
        <v>Timber Getaway</v>
      </c>
    </row>
    <row r="3340" spans="1:7" x14ac:dyDescent="0.25">
      <c r="A3340" s="10" t="str">
        <f>Revenue!A3341</f>
        <v>P0279</v>
      </c>
      <c r="B3340" s="10" t="str">
        <f>Revenue!B3341</f>
        <v>Apr</v>
      </c>
      <c r="C3340" s="11" t="str">
        <f t="shared" si="139"/>
        <v>P0279|Apr</v>
      </c>
      <c r="D3340" s="12">
        <f>Revenue!J3341</f>
        <v>819.04150000000004</v>
      </c>
      <c r="E3340" s="13">
        <f>_xlfn.XLOOKUP($C3340,ExpensesTbl[Key],ExpensesTbl[Total Operating Expenses])</f>
        <v>526.90000000000032</v>
      </c>
      <c r="F3340" s="13">
        <f t="shared" si="140"/>
        <v>292.14149999999972</v>
      </c>
      <c r="G3340" s="11" t="str">
        <f>_xlfn.XLOOKUP($A3340,PropertiesTbl[Property ID],PropertiesTbl[Property Name])</f>
        <v>Starlight Point</v>
      </c>
    </row>
    <row r="3341" spans="1:7" x14ac:dyDescent="0.25">
      <c r="A3341" s="10" t="str">
        <f>Revenue!A3342</f>
        <v>P0279</v>
      </c>
      <c r="B3341" s="10" t="str">
        <f>Revenue!B3342</f>
        <v>May</v>
      </c>
      <c r="C3341" s="11" t="str">
        <f t="shared" si="139"/>
        <v>P0279|May</v>
      </c>
      <c r="D3341" s="12">
        <f>Revenue!J3342</f>
        <v>953.41560000000004</v>
      </c>
      <c r="E3341" s="13">
        <f>_xlfn.XLOOKUP($C3341,ExpensesTbl[Key],ExpensesTbl[Total Operating Expenses])</f>
        <v>760.14999999999964</v>
      </c>
      <c r="F3341" s="13">
        <f t="shared" si="140"/>
        <v>193.2656000000004</v>
      </c>
      <c r="G3341" s="11" t="str">
        <f>_xlfn.XLOOKUP($A3341,PropertiesTbl[Property ID],PropertiesTbl[Property Name])</f>
        <v>Starlight Point</v>
      </c>
    </row>
    <row r="3342" spans="1:7" x14ac:dyDescent="0.25">
      <c r="A3342" s="10" t="str">
        <f>Revenue!A3343</f>
        <v>P0279</v>
      </c>
      <c r="B3342" s="10" t="str">
        <f>Revenue!B3343</f>
        <v>Jun</v>
      </c>
      <c r="C3342" s="11" t="str">
        <f t="shared" si="139"/>
        <v>P0279|Jun</v>
      </c>
      <c r="D3342" s="12">
        <f>Revenue!J3343</f>
        <v>1098.2560000000001</v>
      </c>
      <c r="E3342" s="13">
        <f>_xlfn.XLOOKUP($C3342,ExpensesTbl[Key],ExpensesTbl[Total Operating Expenses])</f>
        <v>808.59000000000049</v>
      </c>
      <c r="F3342" s="13">
        <f t="shared" si="140"/>
        <v>289.6659999999996</v>
      </c>
      <c r="G3342" s="11" t="str">
        <f>_xlfn.XLOOKUP($A3342,PropertiesTbl[Property ID],PropertiesTbl[Property Name])</f>
        <v>Starlight Point</v>
      </c>
    </row>
    <row r="3343" spans="1:7" x14ac:dyDescent="0.25">
      <c r="A3343" s="10" t="str">
        <f>Revenue!A3344</f>
        <v>P0279</v>
      </c>
      <c r="B3343" s="10" t="str">
        <f>Revenue!B3344</f>
        <v>Jul</v>
      </c>
      <c r="C3343" s="11" t="str">
        <f t="shared" si="139"/>
        <v>P0279|Jul</v>
      </c>
      <c r="D3343" s="12">
        <f>Revenue!J3344</f>
        <v>1545.5715</v>
      </c>
      <c r="E3343" s="13">
        <f>_xlfn.XLOOKUP($C3343,ExpensesTbl[Key],ExpensesTbl[Total Operating Expenses])</f>
        <v>1351.8899999999996</v>
      </c>
      <c r="F3343" s="13">
        <f t="shared" si="140"/>
        <v>193.68150000000037</v>
      </c>
      <c r="G3343" s="11" t="str">
        <f>_xlfn.XLOOKUP($A3343,PropertiesTbl[Property ID],PropertiesTbl[Property Name])</f>
        <v>Starlight Point</v>
      </c>
    </row>
    <row r="3344" spans="1:7" x14ac:dyDescent="0.25">
      <c r="A3344" s="10" t="str">
        <f>Revenue!A3345</f>
        <v>P0279</v>
      </c>
      <c r="B3344" s="10" t="str">
        <f>Revenue!B3345</f>
        <v>Aug</v>
      </c>
      <c r="C3344" s="11" t="str">
        <f t="shared" si="139"/>
        <v>P0279|Aug</v>
      </c>
      <c r="D3344" s="12">
        <f>Revenue!J3345</f>
        <v>1467.3507</v>
      </c>
      <c r="E3344" s="13">
        <f>_xlfn.XLOOKUP($C3344,ExpensesTbl[Key],ExpensesTbl[Total Operating Expenses])</f>
        <v>1296.2399999999998</v>
      </c>
      <c r="F3344" s="13">
        <f t="shared" si="140"/>
        <v>171.11070000000018</v>
      </c>
      <c r="G3344" s="11" t="str">
        <f>_xlfn.XLOOKUP($A3344,PropertiesTbl[Property ID],PropertiesTbl[Property Name])</f>
        <v>Starlight Point</v>
      </c>
    </row>
    <row r="3345" spans="1:7" x14ac:dyDescent="0.25">
      <c r="A3345" s="10" t="str">
        <f>Revenue!A3346</f>
        <v>P0279</v>
      </c>
      <c r="B3345" s="10" t="str">
        <f>Revenue!B3346</f>
        <v>Sep</v>
      </c>
      <c r="C3345" s="11" t="str">
        <f t="shared" si="139"/>
        <v>P0279|Sep</v>
      </c>
      <c r="D3345" s="12">
        <f>Revenue!J3346</f>
        <v>1021.7424000000001</v>
      </c>
      <c r="E3345" s="13">
        <f>_xlfn.XLOOKUP($C3345,ExpensesTbl[Key],ExpensesTbl[Total Operating Expenses])</f>
        <v>680.25000000000011</v>
      </c>
      <c r="F3345" s="13">
        <f t="shared" si="140"/>
        <v>341.49239999999998</v>
      </c>
      <c r="G3345" s="11" t="str">
        <f>_xlfn.XLOOKUP($A3345,PropertiesTbl[Property ID],PropertiesTbl[Property Name])</f>
        <v>Starlight Point</v>
      </c>
    </row>
    <row r="3346" spans="1:7" x14ac:dyDescent="0.25">
      <c r="A3346" s="10" t="str">
        <f>Revenue!A3347</f>
        <v>P0279</v>
      </c>
      <c r="B3346" s="10" t="str">
        <f>Revenue!B3347</f>
        <v>Oct</v>
      </c>
      <c r="C3346" s="11" t="str">
        <f t="shared" si="139"/>
        <v>P0279|Oct</v>
      </c>
      <c r="D3346" s="12">
        <f>Revenue!J3347</f>
        <v>946.4316</v>
      </c>
      <c r="E3346" s="13">
        <f>_xlfn.XLOOKUP($C3346,ExpensesTbl[Key],ExpensesTbl[Total Operating Expenses])</f>
        <v>630.32000000000016</v>
      </c>
      <c r="F3346" s="13">
        <f t="shared" si="140"/>
        <v>316.11159999999984</v>
      </c>
      <c r="G3346" s="11" t="str">
        <f>_xlfn.XLOOKUP($A3346,PropertiesTbl[Property ID],PropertiesTbl[Property Name])</f>
        <v>Starlight Point</v>
      </c>
    </row>
    <row r="3347" spans="1:7" x14ac:dyDescent="0.25">
      <c r="A3347" s="10" t="str">
        <f>Revenue!A3348</f>
        <v>P0279</v>
      </c>
      <c r="B3347" s="10" t="str">
        <f>Revenue!B3348</f>
        <v>Nov</v>
      </c>
      <c r="C3347" s="11" t="str">
        <f t="shared" si="139"/>
        <v>P0279|Nov</v>
      </c>
      <c r="D3347" s="12">
        <f>Revenue!J3348</f>
        <v>879.27850000000001</v>
      </c>
      <c r="E3347" s="13">
        <f>_xlfn.XLOOKUP($C3347,ExpensesTbl[Key],ExpensesTbl[Total Operating Expenses])</f>
        <v>564.06000000000006</v>
      </c>
      <c r="F3347" s="13">
        <f t="shared" si="140"/>
        <v>315.21849999999995</v>
      </c>
      <c r="G3347" s="11" t="str">
        <f>_xlfn.XLOOKUP($A3347,PropertiesTbl[Property ID],PropertiesTbl[Property Name])</f>
        <v>Starlight Point</v>
      </c>
    </row>
    <row r="3348" spans="1:7" x14ac:dyDescent="0.25">
      <c r="A3348" s="10" t="str">
        <f>Revenue!A3349</f>
        <v>P0279</v>
      </c>
      <c r="B3348" s="10" t="str">
        <f>Revenue!B3349</f>
        <v>Dec</v>
      </c>
      <c r="C3348" s="11" t="str">
        <f t="shared" si="139"/>
        <v>P0279|Dec</v>
      </c>
      <c r="D3348" s="12">
        <f>Revenue!J3349</f>
        <v>3348.4367999999999</v>
      </c>
      <c r="E3348" s="13">
        <f>_xlfn.XLOOKUP($C3348,ExpensesTbl[Key],ExpensesTbl[Total Operating Expenses])</f>
        <v>895.78000000000009</v>
      </c>
      <c r="F3348" s="13">
        <f t="shared" si="140"/>
        <v>2452.6567999999997</v>
      </c>
      <c r="G3348" s="11" t="str">
        <f>_xlfn.XLOOKUP($A3348,PropertiesTbl[Property ID],PropertiesTbl[Property Name])</f>
        <v>Starlight Point</v>
      </c>
    </row>
    <row r="3349" spans="1:7" x14ac:dyDescent="0.25">
      <c r="A3349" s="10" t="str">
        <f>Revenue!A3350</f>
        <v>P0279</v>
      </c>
      <c r="B3349" s="10" t="str">
        <f>Revenue!B3350</f>
        <v>Jan</v>
      </c>
      <c r="C3349" s="11" t="str">
        <f t="shared" si="139"/>
        <v>P0279|Jan</v>
      </c>
      <c r="D3349" s="12">
        <f>Revenue!J3350</f>
        <v>2756.6579000000002</v>
      </c>
      <c r="E3349" s="13">
        <f>_xlfn.XLOOKUP($C3349,ExpensesTbl[Key],ExpensesTbl[Total Operating Expenses])</f>
        <v>801.25000000000011</v>
      </c>
      <c r="F3349" s="13">
        <f t="shared" si="140"/>
        <v>1955.4079000000002</v>
      </c>
      <c r="G3349" s="11" t="str">
        <f>_xlfn.XLOOKUP($A3349,PropertiesTbl[Property ID],PropertiesTbl[Property Name])</f>
        <v>Starlight Point</v>
      </c>
    </row>
    <row r="3350" spans="1:7" x14ac:dyDescent="0.25">
      <c r="A3350" s="10" t="str">
        <f>Revenue!A3351</f>
        <v>P0279</v>
      </c>
      <c r="B3350" s="10" t="str">
        <f>Revenue!B3351</f>
        <v>Feb</v>
      </c>
      <c r="C3350" s="11" t="str">
        <f t="shared" si="139"/>
        <v>P0279|Feb</v>
      </c>
      <c r="D3350" s="12">
        <f>Revenue!J3351</f>
        <v>2560.2619999999997</v>
      </c>
      <c r="E3350" s="13">
        <f>_xlfn.XLOOKUP($C3350,ExpensesTbl[Key],ExpensesTbl[Total Operating Expenses])</f>
        <v>799.33000000000015</v>
      </c>
      <c r="F3350" s="13">
        <f t="shared" si="140"/>
        <v>1760.9319999999996</v>
      </c>
      <c r="G3350" s="11" t="str">
        <f>_xlfn.XLOOKUP($A3350,PropertiesTbl[Property ID],PropertiesTbl[Property Name])</f>
        <v>Starlight Point</v>
      </c>
    </row>
    <row r="3351" spans="1:7" x14ac:dyDescent="0.25">
      <c r="A3351" s="10" t="str">
        <f>Revenue!A3352</f>
        <v>P0279</v>
      </c>
      <c r="B3351" s="10" t="str">
        <f>Revenue!B3352</f>
        <v>Mar</v>
      </c>
      <c r="C3351" s="11" t="str">
        <f t="shared" si="139"/>
        <v>P0279|Mar</v>
      </c>
      <c r="D3351" s="12">
        <f>Revenue!J3352</f>
        <v>2350.16</v>
      </c>
      <c r="E3351" s="13">
        <f>_xlfn.XLOOKUP($C3351,ExpensesTbl[Key],ExpensesTbl[Total Operating Expenses])</f>
        <v>769.32999999999993</v>
      </c>
      <c r="F3351" s="13">
        <f t="shared" si="140"/>
        <v>1580.83</v>
      </c>
      <c r="G3351" s="11" t="str">
        <f>_xlfn.XLOOKUP($A3351,PropertiesTbl[Property ID],PropertiesTbl[Property Name])</f>
        <v>Starlight Point</v>
      </c>
    </row>
    <row r="3352" spans="1:7" x14ac:dyDescent="0.25">
      <c r="A3352" s="10" t="str">
        <f>Revenue!A3353</f>
        <v>P0280</v>
      </c>
      <c r="B3352" s="10" t="str">
        <f>Revenue!B3353</f>
        <v>Apr</v>
      </c>
      <c r="C3352" s="11" t="str">
        <f t="shared" si="139"/>
        <v>P0280|Apr</v>
      </c>
      <c r="D3352" s="12">
        <f>Revenue!J3353</f>
        <v>1387.2196000000001</v>
      </c>
      <c r="E3352" s="13">
        <f>_xlfn.XLOOKUP($C3352,ExpensesTbl[Key],ExpensesTbl[Total Operating Expenses])</f>
        <v>766.05999999999972</v>
      </c>
      <c r="F3352" s="13">
        <f t="shared" si="140"/>
        <v>621.15960000000041</v>
      </c>
      <c r="G3352" s="11" t="str">
        <f>_xlfn.XLOOKUP($A3352,PropertiesTbl[Property ID],PropertiesTbl[Property Name])</f>
        <v>Whispering Hideaway</v>
      </c>
    </row>
    <row r="3353" spans="1:7" x14ac:dyDescent="0.25">
      <c r="A3353" s="10" t="str">
        <f>Revenue!A3354</f>
        <v>P0280</v>
      </c>
      <c r="B3353" s="10" t="str">
        <f>Revenue!B3354</f>
        <v>May</v>
      </c>
      <c r="C3353" s="11" t="str">
        <f t="shared" si="139"/>
        <v>P0280|May</v>
      </c>
      <c r="D3353" s="12">
        <f>Revenue!J3354</f>
        <v>1745.7898000000002</v>
      </c>
      <c r="E3353" s="13">
        <f>_xlfn.XLOOKUP($C3353,ExpensesTbl[Key],ExpensesTbl[Total Operating Expenses])</f>
        <v>1193.5500000000004</v>
      </c>
      <c r="F3353" s="13">
        <f t="shared" si="140"/>
        <v>552.23979999999983</v>
      </c>
      <c r="G3353" s="11" t="str">
        <f>_xlfn.XLOOKUP($A3353,PropertiesTbl[Property ID],PropertiesTbl[Property Name])</f>
        <v>Whispering Hideaway</v>
      </c>
    </row>
    <row r="3354" spans="1:7" x14ac:dyDescent="0.25">
      <c r="A3354" s="10" t="str">
        <f>Revenue!A3355</f>
        <v>P0280</v>
      </c>
      <c r="B3354" s="10" t="str">
        <f>Revenue!B3355</f>
        <v>Jun</v>
      </c>
      <c r="C3354" s="11" t="str">
        <f t="shared" si="139"/>
        <v>P0280|Jun</v>
      </c>
      <c r="D3354" s="12">
        <f>Revenue!J3355</f>
        <v>1954.7569000000001</v>
      </c>
      <c r="E3354" s="13">
        <f>_xlfn.XLOOKUP($C3354,ExpensesTbl[Key],ExpensesTbl[Total Operating Expenses])</f>
        <v>1341.5300000000004</v>
      </c>
      <c r="F3354" s="13">
        <f t="shared" si="140"/>
        <v>613.22689999999966</v>
      </c>
      <c r="G3354" s="11" t="str">
        <f>_xlfn.XLOOKUP($A3354,PropertiesTbl[Property ID],PropertiesTbl[Property Name])</f>
        <v>Whispering Hideaway</v>
      </c>
    </row>
    <row r="3355" spans="1:7" x14ac:dyDescent="0.25">
      <c r="A3355" s="10" t="str">
        <f>Revenue!A3356</f>
        <v>P0280</v>
      </c>
      <c r="B3355" s="10" t="str">
        <f>Revenue!B3356</f>
        <v>Jul</v>
      </c>
      <c r="C3355" s="11" t="str">
        <f t="shared" si="139"/>
        <v>P0280|Jul</v>
      </c>
      <c r="D3355" s="12">
        <f>Revenue!J3356</f>
        <v>2953.0825</v>
      </c>
      <c r="E3355" s="13">
        <f>_xlfn.XLOOKUP($C3355,ExpensesTbl[Key],ExpensesTbl[Total Operating Expenses])</f>
        <v>2637.77</v>
      </c>
      <c r="F3355" s="13">
        <f t="shared" si="140"/>
        <v>315.3125</v>
      </c>
      <c r="G3355" s="11" t="str">
        <f>_xlfn.XLOOKUP($A3355,PropertiesTbl[Property ID],PropertiesTbl[Property Name])</f>
        <v>Whispering Hideaway</v>
      </c>
    </row>
    <row r="3356" spans="1:7" x14ac:dyDescent="0.25">
      <c r="A3356" s="10" t="str">
        <f>Revenue!A3357</f>
        <v>P0280</v>
      </c>
      <c r="B3356" s="10" t="str">
        <f>Revenue!B3357</f>
        <v>Aug</v>
      </c>
      <c r="C3356" s="11" t="str">
        <f t="shared" si="139"/>
        <v>P0280|Aug</v>
      </c>
      <c r="D3356" s="12">
        <f>Revenue!J3357</f>
        <v>2778.2012</v>
      </c>
      <c r="E3356" s="13">
        <f>_xlfn.XLOOKUP($C3356,ExpensesTbl[Key],ExpensesTbl[Total Operating Expenses])</f>
        <v>2470.29</v>
      </c>
      <c r="F3356" s="13">
        <f t="shared" si="140"/>
        <v>307.91120000000001</v>
      </c>
      <c r="G3356" s="11" t="str">
        <f>_xlfn.XLOOKUP($A3356,PropertiesTbl[Property ID],PropertiesTbl[Property Name])</f>
        <v>Whispering Hideaway</v>
      </c>
    </row>
    <row r="3357" spans="1:7" x14ac:dyDescent="0.25">
      <c r="A3357" s="10" t="str">
        <f>Revenue!A3358</f>
        <v>P0280</v>
      </c>
      <c r="B3357" s="10" t="str">
        <f>Revenue!B3358</f>
        <v>Sep</v>
      </c>
      <c r="C3357" s="11" t="str">
        <f t="shared" si="139"/>
        <v>P0280|Sep</v>
      </c>
      <c r="D3357" s="12">
        <f>Revenue!J3358</f>
        <v>1773.2892999999999</v>
      </c>
      <c r="E3357" s="13">
        <f>_xlfn.XLOOKUP($C3357,ExpensesTbl[Key],ExpensesTbl[Total Operating Expenses])</f>
        <v>1038.8500000000004</v>
      </c>
      <c r="F3357" s="13">
        <f t="shared" si="140"/>
        <v>734.43929999999955</v>
      </c>
      <c r="G3357" s="11" t="str">
        <f>_xlfn.XLOOKUP($A3357,PropertiesTbl[Property ID],PropertiesTbl[Property Name])</f>
        <v>Whispering Hideaway</v>
      </c>
    </row>
    <row r="3358" spans="1:7" x14ac:dyDescent="0.25">
      <c r="A3358" s="10" t="str">
        <f>Revenue!A3359</f>
        <v>P0280</v>
      </c>
      <c r="B3358" s="10" t="str">
        <f>Revenue!B3359</f>
        <v>Oct</v>
      </c>
      <c r="C3358" s="11" t="str">
        <f t="shared" si="139"/>
        <v>P0280|Oct</v>
      </c>
      <c r="D3358" s="12">
        <f>Revenue!J3359</f>
        <v>1474.6360000000002</v>
      </c>
      <c r="E3358" s="13">
        <f>_xlfn.XLOOKUP($C3358,ExpensesTbl[Key],ExpensesTbl[Total Operating Expenses])</f>
        <v>941.61</v>
      </c>
      <c r="F3358" s="13">
        <f t="shared" si="140"/>
        <v>533.02600000000018</v>
      </c>
      <c r="G3358" s="11" t="str">
        <f>_xlfn.XLOOKUP($A3358,PropertiesTbl[Property ID],PropertiesTbl[Property Name])</f>
        <v>Whispering Hideaway</v>
      </c>
    </row>
    <row r="3359" spans="1:7" x14ac:dyDescent="0.25">
      <c r="A3359" s="10" t="str">
        <f>Revenue!A3360</f>
        <v>P0280</v>
      </c>
      <c r="B3359" s="10" t="str">
        <f>Revenue!B3360</f>
        <v>Nov</v>
      </c>
      <c r="C3359" s="11" t="str">
        <f t="shared" si="139"/>
        <v>P0280|Nov</v>
      </c>
      <c r="D3359" s="12">
        <f>Revenue!J3360</f>
        <v>1742.1911</v>
      </c>
      <c r="E3359" s="13">
        <f>_xlfn.XLOOKUP($C3359,ExpensesTbl[Key],ExpensesTbl[Total Operating Expenses])</f>
        <v>859.93999999999983</v>
      </c>
      <c r="F3359" s="13">
        <f t="shared" si="140"/>
        <v>882.25110000000018</v>
      </c>
      <c r="G3359" s="11" t="str">
        <f>_xlfn.XLOOKUP($A3359,PropertiesTbl[Property ID],PropertiesTbl[Property Name])</f>
        <v>Whispering Hideaway</v>
      </c>
    </row>
    <row r="3360" spans="1:7" x14ac:dyDescent="0.25">
      <c r="A3360" s="10" t="str">
        <f>Revenue!A3361</f>
        <v>P0280</v>
      </c>
      <c r="B3360" s="10" t="str">
        <f>Revenue!B3361</f>
        <v>Dec</v>
      </c>
      <c r="C3360" s="11" t="str">
        <f t="shared" si="139"/>
        <v>P0280|Dec</v>
      </c>
      <c r="D3360" s="12">
        <f>Revenue!J3361</f>
        <v>6103.2690000000002</v>
      </c>
      <c r="E3360" s="13">
        <f>_xlfn.XLOOKUP($C3360,ExpensesTbl[Key],ExpensesTbl[Total Operating Expenses])</f>
        <v>1443.3699999999969</v>
      </c>
      <c r="F3360" s="13">
        <f t="shared" si="140"/>
        <v>4659.8990000000031</v>
      </c>
      <c r="G3360" s="11" t="str">
        <f>_xlfn.XLOOKUP($A3360,PropertiesTbl[Property ID],PropertiesTbl[Property Name])</f>
        <v>Whispering Hideaway</v>
      </c>
    </row>
    <row r="3361" spans="1:7" x14ac:dyDescent="0.25">
      <c r="A3361" s="10" t="str">
        <f>Revenue!A3362</f>
        <v>P0280</v>
      </c>
      <c r="B3361" s="10" t="str">
        <f>Revenue!B3362</f>
        <v>Jan</v>
      </c>
      <c r="C3361" s="11" t="str">
        <f t="shared" si="139"/>
        <v>P0280|Jan</v>
      </c>
      <c r="D3361" s="12">
        <f>Revenue!J3362</f>
        <v>5298.7105999999994</v>
      </c>
      <c r="E3361" s="13">
        <f>_xlfn.XLOOKUP($C3361,ExpensesTbl[Key],ExpensesTbl[Total Operating Expenses])</f>
        <v>1326.6200000000001</v>
      </c>
      <c r="F3361" s="13">
        <f t="shared" si="140"/>
        <v>3972.0905999999995</v>
      </c>
      <c r="G3361" s="11" t="str">
        <f>_xlfn.XLOOKUP($A3361,PropertiesTbl[Property ID],PropertiesTbl[Property Name])</f>
        <v>Whispering Hideaway</v>
      </c>
    </row>
    <row r="3362" spans="1:7" x14ac:dyDescent="0.25">
      <c r="A3362" s="10" t="str">
        <f>Revenue!A3363</f>
        <v>P0280</v>
      </c>
      <c r="B3362" s="10" t="str">
        <f>Revenue!B3363</f>
        <v>Feb</v>
      </c>
      <c r="C3362" s="11" t="str">
        <f t="shared" si="139"/>
        <v>P0280|Feb</v>
      </c>
      <c r="D3362" s="12">
        <f>Revenue!J3363</f>
        <v>4329.5835999999999</v>
      </c>
      <c r="E3362" s="13">
        <f>_xlfn.XLOOKUP($C3362,ExpensesTbl[Key],ExpensesTbl[Total Operating Expenses])</f>
        <v>1301.7500000000007</v>
      </c>
      <c r="F3362" s="13">
        <f t="shared" si="140"/>
        <v>3027.833599999999</v>
      </c>
      <c r="G3362" s="11" t="str">
        <f>_xlfn.XLOOKUP($A3362,PropertiesTbl[Property ID],PropertiesTbl[Property Name])</f>
        <v>Whispering Hideaway</v>
      </c>
    </row>
    <row r="3363" spans="1:7" x14ac:dyDescent="0.25">
      <c r="A3363" s="10" t="str">
        <f>Revenue!A3364</f>
        <v>P0280</v>
      </c>
      <c r="B3363" s="10" t="str">
        <f>Revenue!B3364</f>
        <v>Mar</v>
      </c>
      <c r="C3363" s="11" t="str">
        <f t="shared" si="139"/>
        <v>P0280|Mar</v>
      </c>
      <c r="D3363" s="12">
        <f>Revenue!J3364</f>
        <v>4769.6628999999994</v>
      </c>
      <c r="E3363" s="13">
        <f>_xlfn.XLOOKUP($C3363,ExpensesTbl[Key],ExpensesTbl[Total Operating Expenses])</f>
        <v>1297.4500000000005</v>
      </c>
      <c r="F3363" s="13">
        <f t="shared" si="140"/>
        <v>3472.2128999999986</v>
      </c>
      <c r="G3363" s="11" t="str">
        <f>_xlfn.XLOOKUP($A3363,PropertiesTbl[Property ID],PropertiesTbl[Property Name])</f>
        <v>Whispering Hideaway</v>
      </c>
    </row>
    <row r="3364" spans="1:7" x14ac:dyDescent="0.25">
      <c r="A3364" s="10" t="str">
        <f>Revenue!A3365</f>
        <v>P0281</v>
      </c>
      <c r="B3364" s="10" t="str">
        <f>Revenue!B3365</f>
        <v>Apr</v>
      </c>
      <c r="C3364" s="11" t="str">
        <f t="shared" si="139"/>
        <v>P0281|Apr</v>
      </c>
      <c r="D3364" s="12">
        <f>Revenue!J3365</f>
        <v>916.01240000000007</v>
      </c>
      <c r="E3364" s="13">
        <f>_xlfn.XLOOKUP($C3364,ExpensesTbl[Key],ExpensesTbl[Total Operating Expenses])</f>
        <v>650.11</v>
      </c>
      <c r="F3364" s="13">
        <f t="shared" si="140"/>
        <v>265.90240000000006</v>
      </c>
      <c r="G3364" s="11" t="str">
        <f>_xlfn.XLOOKUP($A3364,PropertiesTbl[Property ID],PropertiesTbl[Property Name])</f>
        <v>Whispering Overlook</v>
      </c>
    </row>
    <row r="3365" spans="1:7" x14ac:dyDescent="0.25">
      <c r="A3365" s="10" t="str">
        <f>Revenue!A3366</f>
        <v>P0281</v>
      </c>
      <c r="B3365" s="10" t="str">
        <f>Revenue!B3366</f>
        <v>May</v>
      </c>
      <c r="C3365" s="11" t="str">
        <f t="shared" si="139"/>
        <v>P0281|May</v>
      </c>
      <c r="D3365" s="12">
        <f>Revenue!J3366</f>
        <v>1134.06</v>
      </c>
      <c r="E3365" s="13">
        <f>_xlfn.XLOOKUP($C3365,ExpensesTbl[Key],ExpensesTbl[Total Operating Expenses])</f>
        <v>824.38000000000045</v>
      </c>
      <c r="F3365" s="13">
        <f t="shared" si="140"/>
        <v>309.6799999999995</v>
      </c>
      <c r="G3365" s="11" t="str">
        <f>_xlfn.XLOOKUP($A3365,PropertiesTbl[Property ID],PropertiesTbl[Property Name])</f>
        <v>Whispering Overlook</v>
      </c>
    </row>
    <row r="3366" spans="1:7" x14ac:dyDescent="0.25">
      <c r="A3366" s="10" t="str">
        <f>Revenue!A3367</f>
        <v>P0281</v>
      </c>
      <c r="B3366" s="10" t="str">
        <f>Revenue!B3367</f>
        <v>Jun</v>
      </c>
      <c r="C3366" s="11" t="str">
        <f t="shared" si="139"/>
        <v>P0281|Jun</v>
      </c>
      <c r="D3366" s="12">
        <f>Revenue!J3367</f>
        <v>1294.6713</v>
      </c>
      <c r="E3366" s="13">
        <f>_xlfn.XLOOKUP($C3366,ExpensesTbl[Key],ExpensesTbl[Total Operating Expenses])</f>
        <v>794.54000000000042</v>
      </c>
      <c r="F3366" s="13">
        <f t="shared" si="140"/>
        <v>500.13129999999956</v>
      </c>
      <c r="G3366" s="11" t="str">
        <f>_xlfn.XLOOKUP($A3366,PropertiesTbl[Property ID],PropertiesTbl[Property Name])</f>
        <v>Whispering Overlook</v>
      </c>
    </row>
    <row r="3367" spans="1:7" x14ac:dyDescent="0.25">
      <c r="A3367" s="10" t="str">
        <f>Revenue!A3368</f>
        <v>P0281</v>
      </c>
      <c r="B3367" s="10" t="str">
        <f>Revenue!B3368</f>
        <v>Jul</v>
      </c>
      <c r="C3367" s="11" t="str">
        <f t="shared" si="139"/>
        <v>P0281|Jul</v>
      </c>
      <c r="D3367" s="12">
        <f>Revenue!J3368</f>
        <v>1941.4200999999998</v>
      </c>
      <c r="E3367" s="13">
        <f>_xlfn.XLOOKUP($C3367,ExpensesTbl[Key],ExpensesTbl[Total Operating Expenses])</f>
        <v>1474.3000000000004</v>
      </c>
      <c r="F3367" s="13">
        <f t="shared" si="140"/>
        <v>467.12009999999941</v>
      </c>
      <c r="G3367" s="11" t="str">
        <f>_xlfn.XLOOKUP($A3367,PropertiesTbl[Property ID],PropertiesTbl[Property Name])</f>
        <v>Whispering Overlook</v>
      </c>
    </row>
    <row r="3368" spans="1:7" x14ac:dyDescent="0.25">
      <c r="A3368" s="10" t="str">
        <f>Revenue!A3369</f>
        <v>P0281</v>
      </c>
      <c r="B3368" s="10" t="str">
        <f>Revenue!B3369</f>
        <v>Aug</v>
      </c>
      <c r="C3368" s="11" t="str">
        <f t="shared" si="139"/>
        <v>P0281|Aug</v>
      </c>
      <c r="D3368" s="12">
        <f>Revenue!J3369</f>
        <v>1748.07</v>
      </c>
      <c r="E3368" s="13">
        <f>_xlfn.XLOOKUP($C3368,ExpensesTbl[Key],ExpensesTbl[Total Operating Expenses])</f>
        <v>1390.7799999999997</v>
      </c>
      <c r="F3368" s="13">
        <f t="shared" si="140"/>
        <v>357.29000000000019</v>
      </c>
      <c r="G3368" s="11" t="str">
        <f>_xlfn.XLOOKUP($A3368,PropertiesTbl[Property ID],PropertiesTbl[Property Name])</f>
        <v>Whispering Overlook</v>
      </c>
    </row>
    <row r="3369" spans="1:7" x14ac:dyDescent="0.25">
      <c r="A3369" s="10" t="str">
        <f>Revenue!A3370</f>
        <v>P0281</v>
      </c>
      <c r="B3369" s="10" t="str">
        <f>Revenue!B3370</f>
        <v>Sep</v>
      </c>
      <c r="C3369" s="11" t="str">
        <f t="shared" si="139"/>
        <v>P0281|Sep</v>
      </c>
      <c r="D3369" s="12">
        <f>Revenue!J3370</f>
        <v>946.36369999999999</v>
      </c>
      <c r="E3369" s="13">
        <f>_xlfn.XLOOKUP($C3369,ExpensesTbl[Key],ExpensesTbl[Total Operating Expenses])</f>
        <v>641.55999999999995</v>
      </c>
      <c r="F3369" s="13">
        <f t="shared" si="140"/>
        <v>304.80370000000005</v>
      </c>
      <c r="G3369" s="11" t="str">
        <f>_xlfn.XLOOKUP($A3369,PropertiesTbl[Property ID],PropertiesTbl[Property Name])</f>
        <v>Whispering Overlook</v>
      </c>
    </row>
    <row r="3370" spans="1:7" x14ac:dyDescent="0.25">
      <c r="A3370" s="10" t="str">
        <f>Revenue!A3371</f>
        <v>P0281</v>
      </c>
      <c r="B3370" s="10" t="str">
        <f>Revenue!B3371</f>
        <v>Oct</v>
      </c>
      <c r="C3370" s="11" t="str">
        <f t="shared" si="139"/>
        <v>P0281|Oct</v>
      </c>
      <c r="D3370" s="12">
        <f>Revenue!J3371</f>
        <v>957.83879999999999</v>
      </c>
      <c r="E3370" s="13">
        <f>_xlfn.XLOOKUP($C3370,ExpensesTbl[Key],ExpensesTbl[Total Operating Expenses])</f>
        <v>606.31999999999994</v>
      </c>
      <c r="F3370" s="13">
        <f t="shared" si="140"/>
        <v>351.51880000000006</v>
      </c>
      <c r="G3370" s="11" t="str">
        <f>_xlfn.XLOOKUP($A3370,PropertiesTbl[Property ID],PropertiesTbl[Property Name])</f>
        <v>Whispering Overlook</v>
      </c>
    </row>
    <row r="3371" spans="1:7" x14ac:dyDescent="0.25">
      <c r="A3371" s="10" t="str">
        <f>Revenue!A3372</f>
        <v>P0281</v>
      </c>
      <c r="B3371" s="10" t="str">
        <f>Revenue!B3372</f>
        <v>Nov</v>
      </c>
      <c r="C3371" s="11" t="str">
        <f t="shared" si="139"/>
        <v>P0281|Nov</v>
      </c>
      <c r="D3371" s="12">
        <f>Revenue!J3372</f>
        <v>1140.3068000000001</v>
      </c>
      <c r="E3371" s="13">
        <f>_xlfn.XLOOKUP($C3371,ExpensesTbl[Key],ExpensesTbl[Total Operating Expenses])</f>
        <v>663.6099999999999</v>
      </c>
      <c r="F3371" s="13">
        <f t="shared" si="140"/>
        <v>476.69680000000017</v>
      </c>
      <c r="G3371" s="11" t="str">
        <f>_xlfn.XLOOKUP($A3371,PropertiesTbl[Property ID],PropertiesTbl[Property Name])</f>
        <v>Whispering Overlook</v>
      </c>
    </row>
    <row r="3372" spans="1:7" x14ac:dyDescent="0.25">
      <c r="A3372" s="10" t="str">
        <f>Revenue!A3373</f>
        <v>P0281</v>
      </c>
      <c r="B3372" s="10" t="str">
        <f>Revenue!B3373</f>
        <v>Dec</v>
      </c>
      <c r="C3372" s="11" t="str">
        <f t="shared" si="139"/>
        <v>P0281|Dec</v>
      </c>
      <c r="D3372" s="12">
        <f>Revenue!J3373</f>
        <v>3600.1725000000001</v>
      </c>
      <c r="E3372" s="13">
        <f>_xlfn.XLOOKUP($C3372,ExpensesTbl[Key],ExpensesTbl[Total Operating Expenses])</f>
        <v>959.9899999999999</v>
      </c>
      <c r="F3372" s="13">
        <f t="shared" si="140"/>
        <v>2640.1825000000003</v>
      </c>
      <c r="G3372" s="11" t="str">
        <f>_xlfn.XLOOKUP($A3372,PropertiesTbl[Property ID],PropertiesTbl[Property Name])</f>
        <v>Whispering Overlook</v>
      </c>
    </row>
    <row r="3373" spans="1:7" x14ac:dyDescent="0.25">
      <c r="A3373" s="10" t="str">
        <f>Revenue!A3374</f>
        <v>P0281</v>
      </c>
      <c r="B3373" s="10" t="str">
        <f>Revenue!B3374</f>
        <v>Jan</v>
      </c>
      <c r="C3373" s="11" t="str">
        <f t="shared" si="139"/>
        <v>P0281|Jan</v>
      </c>
      <c r="D3373" s="12">
        <f>Revenue!J3374</f>
        <v>3399.6734999999999</v>
      </c>
      <c r="E3373" s="13">
        <f>_xlfn.XLOOKUP($C3373,ExpensesTbl[Key],ExpensesTbl[Total Operating Expenses])</f>
        <v>961.23000000000025</v>
      </c>
      <c r="F3373" s="13">
        <f t="shared" si="140"/>
        <v>2438.4434999999994</v>
      </c>
      <c r="G3373" s="11" t="str">
        <f>_xlfn.XLOOKUP($A3373,PropertiesTbl[Property ID],PropertiesTbl[Property Name])</f>
        <v>Whispering Overlook</v>
      </c>
    </row>
    <row r="3374" spans="1:7" x14ac:dyDescent="0.25">
      <c r="A3374" s="10" t="str">
        <f>Revenue!A3375</f>
        <v>P0281</v>
      </c>
      <c r="B3374" s="10" t="str">
        <f>Revenue!B3375</f>
        <v>Feb</v>
      </c>
      <c r="C3374" s="11" t="str">
        <f t="shared" si="139"/>
        <v>P0281|Feb</v>
      </c>
      <c r="D3374" s="12">
        <f>Revenue!J3375</f>
        <v>2593.7671000000005</v>
      </c>
      <c r="E3374" s="13">
        <f>_xlfn.XLOOKUP($C3374,ExpensesTbl[Key],ExpensesTbl[Total Operating Expenses])</f>
        <v>869.04999999999984</v>
      </c>
      <c r="F3374" s="13">
        <f t="shared" si="140"/>
        <v>1724.7171000000008</v>
      </c>
      <c r="G3374" s="11" t="str">
        <f>_xlfn.XLOOKUP($A3374,PropertiesTbl[Property ID],PropertiesTbl[Property Name])</f>
        <v>Whispering Overlook</v>
      </c>
    </row>
    <row r="3375" spans="1:7" x14ac:dyDescent="0.25">
      <c r="A3375" s="10" t="str">
        <f>Revenue!A3376</f>
        <v>P0281</v>
      </c>
      <c r="B3375" s="10" t="str">
        <f>Revenue!B3376</f>
        <v>Mar</v>
      </c>
      <c r="C3375" s="11" t="str">
        <f t="shared" si="139"/>
        <v>P0281|Mar</v>
      </c>
      <c r="D3375" s="12">
        <f>Revenue!J3376</f>
        <v>2109.0179999999996</v>
      </c>
      <c r="E3375" s="13">
        <f>_xlfn.XLOOKUP($C3375,ExpensesTbl[Key],ExpensesTbl[Total Operating Expenses])</f>
        <v>775.5</v>
      </c>
      <c r="F3375" s="13">
        <f t="shared" si="140"/>
        <v>1333.5179999999996</v>
      </c>
      <c r="G3375" s="11" t="str">
        <f>_xlfn.XLOOKUP($A3375,PropertiesTbl[Property ID],PropertiesTbl[Property Name])</f>
        <v>Whispering Overlook</v>
      </c>
    </row>
    <row r="3376" spans="1:7" x14ac:dyDescent="0.25">
      <c r="A3376" s="10" t="str">
        <f>Revenue!A3377</f>
        <v>P0282</v>
      </c>
      <c r="B3376" s="10" t="str">
        <f>Revenue!B3377</f>
        <v>Apr</v>
      </c>
      <c r="C3376" s="11" t="str">
        <f t="shared" si="139"/>
        <v>P0282|Apr</v>
      </c>
      <c r="D3376" s="12">
        <f>Revenue!J3377</f>
        <v>1881.5585000000001</v>
      </c>
      <c r="E3376" s="13">
        <f>_xlfn.XLOOKUP($C3376,ExpensesTbl[Key],ExpensesTbl[Total Operating Expenses])</f>
        <v>1095.0900000000001</v>
      </c>
      <c r="F3376" s="13">
        <f t="shared" si="140"/>
        <v>786.46849999999995</v>
      </c>
      <c r="G3376" s="11" t="str">
        <f>_xlfn.XLOOKUP($A3376,PropertiesTbl[Property ID],PropertiesTbl[Property Name])</f>
        <v>Evergreen Retreat</v>
      </c>
    </row>
    <row r="3377" spans="1:7" x14ac:dyDescent="0.25">
      <c r="A3377" s="10" t="str">
        <f>Revenue!A3378</f>
        <v>P0282</v>
      </c>
      <c r="B3377" s="10" t="str">
        <f>Revenue!B3378</f>
        <v>May</v>
      </c>
      <c r="C3377" s="11" t="str">
        <f t="shared" si="139"/>
        <v>P0282|May</v>
      </c>
      <c r="D3377" s="12">
        <f>Revenue!J3378</f>
        <v>2640.3507</v>
      </c>
      <c r="E3377" s="13">
        <f>_xlfn.XLOOKUP($C3377,ExpensesTbl[Key],ExpensesTbl[Total Operating Expenses])</f>
        <v>1728.04</v>
      </c>
      <c r="F3377" s="13">
        <f t="shared" si="140"/>
        <v>912.3107</v>
      </c>
      <c r="G3377" s="11" t="str">
        <f>_xlfn.XLOOKUP($A3377,PropertiesTbl[Property ID],PropertiesTbl[Property Name])</f>
        <v>Evergreen Retreat</v>
      </c>
    </row>
    <row r="3378" spans="1:7" x14ac:dyDescent="0.25">
      <c r="A3378" s="10" t="str">
        <f>Revenue!A3379</f>
        <v>P0282</v>
      </c>
      <c r="B3378" s="10" t="str">
        <f>Revenue!B3379</f>
        <v>Jun</v>
      </c>
      <c r="C3378" s="11" t="str">
        <f t="shared" si="139"/>
        <v>P0282|Jun</v>
      </c>
      <c r="D3378" s="12">
        <f>Revenue!J3379</f>
        <v>2835.7960000000003</v>
      </c>
      <c r="E3378" s="13">
        <f>_xlfn.XLOOKUP($C3378,ExpensesTbl[Key],ExpensesTbl[Total Operating Expenses])</f>
        <v>1941.3999999999996</v>
      </c>
      <c r="F3378" s="13">
        <f t="shared" si="140"/>
        <v>894.39600000000064</v>
      </c>
      <c r="G3378" s="11" t="str">
        <f>_xlfn.XLOOKUP($A3378,PropertiesTbl[Property ID],PropertiesTbl[Property Name])</f>
        <v>Evergreen Retreat</v>
      </c>
    </row>
    <row r="3379" spans="1:7" x14ac:dyDescent="0.25">
      <c r="A3379" s="10" t="str">
        <f>Revenue!A3380</f>
        <v>P0282</v>
      </c>
      <c r="B3379" s="10" t="str">
        <f>Revenue!B3380</f>
        <v>Jul</v>
      </c>
      <c r="C3379" s="11" t="str">
        <f t="shared" si="139"/>
        <v>P0282|Jul</v>
      </c>
      <c r="D3379" s="12">
        <f>Revenue!J3380</f>
        <v>4167.558</v>
      </c>
      <c r="E3379" s="13">
        <f>_xlfn.XLOOKUP($C3379,ExpensesTbl[Key],ExpensesTbl[Total Operating Expenses])</f>
        <v>3840.67</v>
      </c>
      <c r="F3379" s="13">
        <f t="shared" si="140"/>
        <v>326.88799999999992</v>
      </c>
      <c r="G3379" s="11" t="str">
        <f>_xlfn.XLOOKUP($A3379,PropertiesTbl[Property ID],PropertiesTbl[Property Name])</f>
        <v>Evergreen Retreat</v>
      </c>
    </row>
    <row r="3380" spans="1:7" x14ac:dyDescent="0.25">
      <c r="A3380" s="10" t="str">
        <f>Revenue!A3381</f>
        <v>P0282</v>
      </c>
      <c r="B3380" s="10" t="str">
        <f>Revenue!B3381</f>
        <v>Aug</v>
      </c>
      <c r="C3380" s="11" t="str">
        <f t="shared" si="139"/>
        <v>P0282|Aug</v>
      </c>
      <c r="D3380" s="12">
        <f>Revenue!J3381</f>
        <v>4021.67</v>
      </c>
      <c r="E3380" s="13">
        <f>_xlfn.XLOOKUP($C3380,ExpensesTbl[Key],ExpensesTbl[Total Operating Expenses])</f>
        <v>3741.92</v>
      </c>
      <c r="F3380" s="13">
        <f t="shared" si="140"/>
        <v>279.75</v>
      </c>
      <c r="G3380" s="11" t="str">
        <f>_xlfn.XLOOKUP($A3380,PropertiesTbl[Property ID],PropertiesTbl[Property Name])</f>
        <v>Evergreen Retreat</v>
      </c>
    </row>
    <row r="3381" spans="1:7" x14ac:dyDescent="0.25">
      <c r="A3381" s="10" t="str">
        <f>Revenue!A3382</f>
        <v>P0282</v>
      </c>
      <c r="B3381" s="10" t="str">
        <f>Revenue!B3382</f>
        <v>Sep</v>
      </c>
      <c r="C3381" s="11" t="str">
        <f t="shared" si="139"/>
        <v>P0282|Sep</v>
      </c>
      <c r="D3381" s="12">
        <f>Revenue!J3382</f>
        <v>2588.7467000000001</v>
      </c>
      <c r="E3381" s="13">
        <f>_xlfn.XLOOKUP($C3381,ExpensesTbl[Key],ExpensesTbl[Total Operating Expenses])</f>
        <v>1485.3700000000003</v>
      </c>
      <c r="F3381" s="13">
        <f t="shared" si="140"/>
        <v>1103.3766999999998</v>
      </c>
      <c r="G3381" s="11" t="str">
        <f>_xlfn.XLOOKUP($A3381,PropertiesTbl[Property ID],PropertiesTbl[Property Name])</f>
        <v>Evergreen Retreat</v>
      </c>
    </row>
    <row r="3382" spans="1:7" x14ac:dyDescent="0.25">
      <c r="A3382" s="10" t="str">
        <f>Revenue!A3383</f>
        <v>P0282</v>
      </c>
      <c r="B3382" s="10" t="str">
        <f>Revenue!B3383</f>
        <v>Oct</v>
      </c>
      <c r="C3382" s="11" t="str">
        <f t="shared" si="139"/>
        <v>P0282|Oct</v>
      </c>
      <c r="D3382" s="12">
        <f>Revenue!J3383</f>
        <v>2183.9754000000003</v>
      </c>
      <c r="E3382" s="13">
        <f>_xlfn.XLOOKUP($C3382,ExpensesTbl[Key],ExpensesTbl[Total Operating Expenses])</f>
        <v>1321.4800000000005</v>
      </c>
      <c r="F3382" s="13">
        <f t="shared" si="140"/>
        <v>862.49539999999979</v>
      </c>
      <c r="G3382" s="11" t="str">
        <f>_xlfn.XLOOKUP($A3382,PropertiesTbl[Property ID],PropertiesTbl[Property Name])</f>
        <v>Evergreen Retreat</v>
      </c>
    </row>
    <row r="3383" spans="1:7" x14ac:dyDescent="0.25">
      <c r="A3383" s="10" t="str">
        <f>Revenue!A3384</f>
        <v>P0282</v>
      </c>
      <c r="B3383" s="10" t="str">
        <f>Revenue!B3384</f>
        <v>Nov</v>
      </c>
      <c r="C3383" s="11" t="str">
        <f t="shared" si="139"/>
        <v>P0282|Nov</v>
      </c>
      <c r="D3383" s="12">
        <f>Revenue!J3384</f>
        <v>2220.4086000000002</v>
      </c>
      <c r="E3383" s="13">
        <f>_xlfn.XLOOKUP($C3383,ExpensesTbl[Key],ExpensesTbl[Total Operating Expenses])</f>
        <v>1187.3699999999999</v>
      </c>
      <c r="F3383" s="13">
        <f t="shared" si="140"/>
        <v>1033.0386000000003</v>
      </c>
      <c r="G3383" s="11" t="str">
        <f>_xlfn.XLOOKUP($A3383,PropertiesTbl[Property ID],PropertiesTbl[Property Name])</f>
        <v>Evergreen Retreat</v>
      </c>
    </row>
    <row r="3384" spans="1:7" x14ac:dyDescent="0.25">
      <c r="A3384" s="10" t="str">
        <f>Revenue!A3385</f>
        <v>P0282</v>
      </c>
      <c r="B3384" s="10" t="str">
        <f>Revenue!B3385</f>
        <v>Dec</v>
      </c>
      <c r="C3384" s="11" t="str">
        <f t="shared" si="139"/>
        <v>P0282|Dec</v>
      </c>
      <c r="D3384" s="12">
        <f>Revenue!J3385</f>
        <v>8909.7439999999988</v>
      </c>
      <c r="E3384" s="13">
        <f>_xlfn.XLOOKUP($C3384,ExpensesTbl[Key],ExpensesTbl[Total Operating Expenses])</f>
        <v>2020.2300000000005</v>
      </c>
      <c r="F3384" s="13">
        <f t="shared" si="140"/>
        <v>6889.5139999999983</v>
      </c>
      <c r="G3384" s="11" t="str">
        <f>_xlfn.XLOOKUP($A3384,PropertiesTbl[Property ID],PropertiesTbl[Property Name])</f>
        <v>Evergreen Retreat</v>
      </c>
    </row>
    <row r="3385" spans="1:7" x14ac:dyDescent="0.25">
      <c r="A3385" s="10" t="str">
        <f>Revenue!A3386</f>
        <v>P0282</v>
      </c>
      <c r="B3385" s="10" t="str">
        <f>Revenue!B3386</f>
        <v>Jan</v>
      </c>
      <c r="C3385" s="11" t="str">
        <f t="shared" si="139"/>
        <v>P0282|Jan</v>
      </c>
      <c r="D3385" s="12">
        <f>Revenue!J3386</f>
        <v>7459.7972</v>
      </c>
      <c r="E3385" s="13">
        <f>_xlfn.XLOOKUP($C3385,ExpensesTbl[Key],ExpensesTbl[Total Operating Expenses])</f>
        <v>1981.6399999999983</v>
      </c>
      <c r="F3385" s="13">
        <f t="shared" si="140"/>
        <v>5478.1572000000015</v>
      </c>
      <c r="G3385" s="11" t="str">
        <f>_xlfn.XLOOKUP($A3385,PropertiesTbl[Property ID],PropertiesTbl[Property Name])</f>
        <v>Evergreen Retreat</v>
      </c>
    </row>
    <row r="3386" spans="1:7" x14ac:dyDescent="0.25">
      <c r="A3386" s="10" t="str">
        <f>Revenue!A3387</f>
        <v>P0282</v>
      </c>
      <c r="B3386" s="10" t="str">
        <f>Revenue!B3387</f>
        <v>Feb</v>
      </c>
      <c r="C3386" s="11" t="str">
        <f t="shared" si="139"/>
        <v>P0282|Feb</v>
      </c>
      <c r="D3386" s="12">
        <f>Revenue!J3387</f>
        <v>7082.4672</v>
      </c>
      <c r="E3386" s="13">
        <f>_xlfn.XLOOKUP($C3386,ExpensesTbl[Key],ExpensesTbl[Total Operating Expenses])</f>
        <v>1885.7399999999959</v>
      </c>
      <c r="F3386" s="13">
        <f t="shared" si="140"/>
        <v>5196.7272000000039</v>
      </c>
      <c r="G3386" s="11" t="str">
        <f>_xlfn.XLOOKUP($A3386,PropertiesTbl[Property ID],PropertiesTbl[Property Name])</f>
        <v>Evergreen Retreat</v>
      </c>
    </row>
    <row r="3387" spans="1:7" x14ac:dyDescent="0.25">
      <c r="A3387" s="10" t="str">
        <f>Revenue!A3388</f>
        <v>P0282</v>
      </c>
      <c r="B3387" s="10" t="str">
        <f>Revenue!B3388</f>
        <v>Mar</v>
      </c>
      <c r="C3387" s="11" t="str">
        <f t="shared" si="139"/>
        <v>P0282|Mar</v>
      </c>
      <c r="D3387" s="12">
        <f>Revenue!J3388</f>
        <v>5676.054000000001</v>
      </c>
      <c r="E3387" s="13">
        <f>_xlfn.XLOOKUP($C3387,ExpensesTbl[Key],ExpensesTbl[Total Operating Expenses])</f>
        <v>1635.0699999999972</v>
      </c>
      <c r="F3387" s="13">
        <f t="shared" si="140"/>
        <v>4040.984000000004</v>
      </c>
      <c r="G3387" s="11" t="str">
        <f>_xlfn.XLOOKUP($A3387,PropertiesTbl[Property ID],PropertiesTbl[Property Name])</f>
        <v>Evergreen Retreat</v>
      </c>
    </row>
    <row r="3388" spans="1:7" x14ac:dyDescent="0.25">
      <c r="A3388" s="10" t="str">
        <f>Revenue!A3389</f>
        <v>P0283</v>
      </c>
      <c r="B3388" s="10" t="str">
        <f>Revenue!B3389</f>
        <v>Apr</v>
      </c>
      <c r="C3388" s="11" t="str">
        <f t="shared" si="139"/>
        <v>P0283|Apr</v>
      </c>
      <c r="D3388" s="12">
        <f>Revenue!J3389</f>
        <v>783.72040000000004</v>
      </c>
      <c r="E3388" s="13">
        <f>_xlfn.XLOOKUP($C3388,ExpensesTbl[Key],ExpensesTbl[Total Operating Expenses])</f>
        <v>530.18999999999983</v>
      </c>
      <c r="F3388" s="13">
        <f t="shared" si="140"/>
        <v>253.53040000000021</v>
      </c>
      <c r="G3388" s="11" t="str">
        <f>_xlfn.XLOOKUP($A3388,PropertiesTbl[Property ID],PropertiesTbl[Property Name])</f>
        <v>Alpine Retreat</v>
      </c>
    </row>
    <row r="3389" spans="1:7" x14ac:dyDescent="0.25">
      <c r="A3389" s="10" t="str">
        <f>Revenue!A3390</f>
        <v>P0283</v>
      </c>
      <c r="B3389" s="10" t="str">
        <f>Revenue!B3390</f>
        <v>May</v>
      </c>
      <c r="C3389" s="11" t="str">
        <f t="shared" si="139"/>
        <v>P0283|May</v>
      </c>
      <c r="D3389" s="12">
        <f>Revenue!J3390</f>
        <v>1145.7914999999998</v>
      </c>
      <c r="E3389" s="13">
        <f>_xlfn.XLOOKUP($C3389,ExpensesTbl[Key],ExpensesTbl[Total Operating Expenses])</f>
        <v>951.88000000000034</v>
      </c>
      <c r="F3389" s="13">
        <f t="shared" si="140"/>
        <v>193.91149999999948</v>
      </c>
      <c r="G3389" s="11" t="str">
        <f>_xlfn.XLOOKUP($A3389,PropertiesTbl[Property ID],PropertiesTbl[Property Name])</f>
        <v>Alpine Retreat</v>
      </c>
    </row>
    <row r="3390" spans="1:7" x14ac:dyDescent="0.25">
      <c r="A3390" s="10" t="str">
        <f>Revenue!A3391</f>
        <v>P0283</v>
      </c>
      <c r="B3390" s="10" t="str">
        <f>Revenue!B3391</f>
        <v>Jun</v>
      </c>
      <c r="C3390" s="11" t="str">
        <f t="shared" si="139"/>
        <v>P0283|Jun</v>
      </c>
      <c r="D3390" s="12">
        <f>Revenue!J3391</f>
        <v>1502.9842999999998</v>
      </c>
      <c r="E3390" s="13">
        <f>_xlfn.XLOOKUP($C3390,ExpensesTbl[Key],ExpensesTbl[Total Operating Expenses])</f>
        <v>1064.2300000000005</v>
      </c>
      <c r="F3390" s="13">
        <f t="shared" si="140"/>
        <v>438.75429999999938</v>
      </c>
      <c r="G3390" s="11" t="str">
        <f>_xlfn.XLOOKUP($A3390,PropertiesTbl[Property ID],PropertiesTbl[Property Name])</f>
        <v>Alpine Retreat</v>
      </c>
    </row>
    <row r="3391" spans="1:7" x14ac:dyDescent="0.25">
      <c r="A3391" s="10" t="str">
        <f>Revenue!A3392</f>
        <v>P0283</v>
      </c>
      <c r="B3391" s="10" t="str">
        <f>Revenue!B3392</f>
        <v>Jul</v>
      </c>
      <c r="C3391" s="11" t="str">
        <f t="shared" si="139"/>
        <v>P0283|Jul</v>
      </c>
      <c r="D3391" s="12">
        <f>Revenue!J3392</f>
        <v>1912.6056000000001</v>
      </c>
      <c r="E3391" s="13">
        <f>_xlfn.XLOOKUP($C3391,ExpensesTbl[Key],ExpensesTbl[Total Operating Expenses])</f>
        <v>1899.9800000000005</v>
      </c>
      <c r="F3391" s="13">
        <f t="shared" si="140"/>
        <v>12.625599999999622</v>
      </c>
      <c r="G3391" s="11" t="str">
        <f>_xlfn.XLOOKUP($A3391,PropertiesTbl[Property ID],PropertiesTbl[Property Name])</f>
        <v>Alpine Retreat</v>
      </c>
    </row>
    <row r="3392" spans="1:7" x14ac:dyDescent="0.25">
      <c r="A3392" s="10" t="str">
        <f>Revenue!A3393</f>
        <v>P0283</v>
      </c>
      <c r="B3392" s="10" t="str">
        <f>Revenue!B3393</f>
        <v>Aug</v>
      </c>
      <c r="C3392" s="11" t="str">
        <f t="shared" si="139"/>
        <v>P0283|Aug</v>
      </c>
      <c r="D3392" s="12">
        <f>Revenue!J3393</f>
        <v>2003.7468000000001</v>
      </c>
      <c r="E3392" s="13">
        <f>_xlfn.XLOOKUP($C3392,ExpensesTbl[Key],ExpensesTbl[Total Operating Expenses])</f>
        <v>1836.07</v>
      </c>
      <c r="F3392" s="13">
        <f t="shared" si="140"/>
        <v>167.67680000000018</v>
      </c>
      <c r="G3392" s="11" t="str">
        <f>_xlfn.XLOOKUP($A3392,PropertiesTbl[Property ID],PropertiesTbl[Property Name])</f>
        <v>Alpine Retreat</v>
      </c>
    </row>
    <row r="3393" spans="1:7" x14ac:dyDescent="0.25">
      <c r="A3393" s="10" t="str">
        <f>Revenue!A3394</f>
        <v>P0283</v>
      </c>
      <c r="B3393" s="10" t="str">
        <f>Revenue!B3394</f>
        <v>Sep</v>
      </c>
      <c r="C3393" s="11" t="str">
        <f t="shared" si="139"/>
        <v>P0283|Sep</v>
      </c>
      <c r="D3393" s="12">
        <f>Revenue!J3394</f>
        <v>1237.5535</v>
      </c>
      <c r="E3393" s="13">
        <f>_xlfn.XLOOKUP($C3393,ExpensesTbl[Key],ExpensesTbl[Total Operating Expenses])</f>
        <v>834.09000000000015</v>
      </c>
      <c r="F3393" s="13">
        <f t="shared" si="140"/>
        <v>403.46349999999984</v>
      </c>
      <c r="G3393" s="11" t="str">
        <f>_xlfn.XLOOKUP($A3393,PropertiesTbl[Property ID],PropertiesTbl[Property Name])</f>
        <v>Alpine Retreat</v>
      </c>
    </row>
    <row r="3394" spans="1:7" x14ac:dyDescent="0.25">
      <c r="A3394" s="10" t="str">
        <f>Revenue!A3395</f>
        <v>P0283</v>
      </c>
      <c r="B3394" s="10" t="str">
        <f>Revenue!B3395</f>
        <v>Oct</v>
      </c>
      <c r="C3394" s="11" t="str">
        <f t="shared" si="139"/>
        <v>P0283|Oct</v>
      </c>
      <c r="D3394" s="12">
        <f>Revenue!J3395</f>
        <v>1125.2275</v>
      </c>
      <c r="E3394" s="13">
        <f>_xlfn.XLOOKUP($C3394,ExpensesTbl[Key],ExpensesTbl[Total Operating Expenses])</f>
        <v>764.14000000000033</v>
      </c>
      <c r="F3394" s="13">
        <f t="shared" si="140"/>
        <v>361.08749999999964</v>
      </c>
      <c r="G3394" s="11" t="str">
        <f>_xlfn.XLOOKUP($A3394,PropertiesTbl[Property ID],PropertiesTbl[Property Name])</f>
        <v>Alpine Retreat</v>
      </c>
    </row>
    <row r="3395" spans="1:7" x14ac:dyDescent="0.25">
      <c r="A3395" s="10" t="str">
        <f>Revenue!A3396</f>
        <v>P0283</v>
      </c>
      <c r="B3395" s="10" t="str">
        <f>Revenue!B3396</f>
        <v>Nov</v>
      </c>
      <c r="C3395" s="11" t="str">
        <f t="shared" si="139"/>
        <v>P0283|Nov</v>
      </c>
      <c r="D3395" s="12">
        <f>Revenue!J3396</f>
        <v>1144.2394999999999</v>
      </c>
      <c r="E3395" s="13">
        <f>_xlfn.XLOOKUP($C3395,ExpensesTbl[Key],ExpensesTbl[Total Operating Expenses])</f>
        <v>698.28000000000077</v>
      </c>
      <c r="F3395" s="13">
        <f t="shared" si="140"/>
        <v>445.95949999999914</v>
      </c>
      <c r="G3395" s="11" t="str">
        <f>_xlfn.XLOOKUP($A3395,PropertiesTbl[Property ID],PropertiesTbl[Property Name])</f>
        <v>Alpine Retreat</v>
      </c>
    </row>
    <row r="3396" spans="1:7" x14ac:dyDescent="0.25">
      <c r="A3396" s="10" t="str">
        <f>Revenue!A3397</f>
        <v>P0283</v>
      </c>
      <c r="B3396" s="10" t="str">
        <f>Revenue!B3397</f>
        <v>Dec</v>
      </c>
      <c r="C3396" s="11" t="str">
        <f t="shared" si="139"/>
        <v>P0283|Dec</v>
      </c>
      <c r="D3396" s="12">
        <f>Revenue!J3397</f>
        <v>4043.2954999999997</v>
      </c>
      <c r="E3396" s="13">
        <f>_xlfn.XLOOKUP($C3396,ExpensesTbl[Key],ExpensesTbl[Total Operating Expenses])</f>
        <v>1099.46</v>
      </c>
      <c r="F3396" s="13">
        <f t="shared" si="140"/>
        <v>2943.8354999999997</v>
      </c>
      <c r="G3396" s="11" t="str">
        <f>_xlfn.XLOOKUP($A3396,PropertiesTbl[Property ID],PropertiesTbl[Property Name])</f>
        <v>Alpine Retreat</v>
      </c>
    </row>
    <row r="3397" spans="1:7" x14ac:dyDescent="0.25">
      <c r="A3397" s="10" t="str">
        <f>Revenue!A3398</f>
        <v>P0283</v>
      </c>
      <c r="B3397" s="10" t="str">
        <f>Revenue!B3398</f>
        <v>Jan</v>
      </c>
      <c r="C3397" s="11" t="str">
        <f t="shared" ref="C3397:C3460" si="141">A3397&amp;"|"&amp;B3397</f>
        <v>P0283|Jan</v>
      </c>
      <c r="D3397" s="12">
        <f>Revenue!J3398</f>
        <v>4063.2096000000001</v>
      </c>
      <c r="E3397" s="13">
        <f>_xlfn.XLOOKUP($C3397,ExpensesTbl[Key],ExpensesTbl[Total Operating Expenses])</f>
        <v>1062.1800000000003</v>
      </c>
      <c r="F3397" s="13">
        <f t="shared" ref="F3397:F3460" si="142">D3397-E3397</f>
        <v>3001.0295999999998</v>
      </c>
      <c r="G3397" s="11" t="str">
        <f>_xlfn.XLOOKUP($A3397,PropertiesTbl[Property ID],PropertiesTbl[Property Name])</f>
        <v>Alpine Retreat</v>
      </c>
    </row>
    <row r="3398" spans="1:7" x14ac:dyDescent="0.25">
      <c r="A3398" s="10" t="str">
        <f>Revenue!A3399</f>
        <v>P0283</v>
      </c>
      <c r="B3398" s="10" t="str">
        <f>Revenue!B3399</f>
        <v>Feb</v>
      </c>
      <c r="C3398" s="11" t="str">
        <f t="shared" si="141"/>
        <v>P0283|Feb</v>
      </c>
      <c r="D3398" s="12">
        <f>Revenue!J3399</f>
        <v>3357.4189999999999</v>
      </c>
      <c r="E3398" s="13">
        <f>_xlfn.XLOOKUP($C3398,ExpensesTbl[Key],ExpensesTbl[Total Operating Expenses])</f>
        <v>991.69000000000096</v>
      </c>
      <c r="F3398" s="13">
        <f t="shared" si="142"/>
        <v>2365.7289999999989</v>
      </c>
      <c r="G3398" s="11" t="str">
        <f>_xlfn.XLOOKUP($A3398,PropertiesTbl[Property ID],PropertiesTbl[Property Name])</f>
        <v>Alpine Retreat</v>
      </c>
    </row>
    <row r="3399" spans="1:7" x14ac:dyDescent="0.25">
      <c r="A3399" s="10" t="str">
        <f>Revenue!A3400</f>
        <v>P0283</v>
      </c>
      <c r="B3399" s="10" t="str">
        <f>Revenue!B3400</f>
        <v>Mar</v>
      </c>
      <c r="C3399" s="11" t="str">
        <f t="shared" si="141"/>
        <v>P0283|Mar</v>
      </c>
      <c r="D3399" s="12">
        <f>Revenue!J3400</f>
        <v>2437.7337000000002</v>
      </c>
      <c r="E3399" s="13">
        <f>_xlfn.XLOOKUP($C3399,ExpensesTbl[Key],ExpensesTbl[Total Operating Expenses])</f>
        <v>843.96000000000015</v>
      </c>
      <c r="F3399" s="13">
        <f t="shared" si="142"/>
        <v>1593.7737000000002</v>
      </c>
      <c r="G3399" s="11" t="str">
        <f>_xlfn.XLOOKUP($A3399,PropertiesTbl[Property ID],PropertiesTbl[Property Name])</f>
        <v>Alpine Retreat</v>
      </c>
    </row>
    <row r="3400" spans="1:7" x14ac:dyDescent="0.25">
      <c r="A3400" s="10" t="str">
        <f>Revenue!A3401</f>
        <v>P0284</v>
      </c>
      <c r="B3400" s="10" t="str">
        <f>Revenue!B3401</f>
        <v>Apr</v>
      </c>
      <c r="C3400" s="11" t="str">
        <f t="shared" si="141"/>
        <v>P0284|Apr</v>
      </c>
      <c r="D3400" s="12">
        <f>Revenue!J3401</f>
        <v>571.69500000000005</v>
      </c>
      <c r="E3400" s="13">
        <f>_xlfn.XLOOKUP($C3400,ExpensesTbl[Key],ExpensesTbl[Total Operating Expenses])</f>
        <v>400.99000000000041</v>
      </c>
      <c r="F3400" s="13">
        <f t="shared" si="142"/>
        <v>170.70499999999964</v>
      </c>
      <c r="G3400" s="11" t="str">
        <f>_xlfn.XLOOKUP($A3400,PropertiesTbl[Property ID],PropertiesTbl[Property Name])</f>
        <v>Whispering Villa</v>
      </c>
    </row>
    <row r="3401" spans="1:7" x14ac:dyDescent="0.25">
      <c r="A3401" s="10" t="str">
        <f>Revenue!A3402</f>
        <v>P0284</v>
      </c>
      <c r="B3401" s="10" t="str">
        <f>Revenue!B3402</f>
        <v>May</v>
      </c>
      <c r="C3401" s="11" t="str">
        <f t="shared" si="141"/>
        <v>P0284|May</v>
      </c>
      <c r="D3401" s="12">
        <f>Revenue!J3402</f>
        <v>705.53560000000004</v>
      </c>
      <c r="E3401" s="13">
        <f>_xlfn.XLOOKUP($C3401,ExpensesTbl[Key],ExpensesTbl[Total Operating Expenses])</f>
        <v>517.38999999999965</v>
      </c>
      <c r="F3401" s="13">
        <f t="shared" si="142"/>
        <v>188.1456000000004</v>
      </c>
      <c r="G3401" s="11" t="str">
        <f>_xlfn.XLOOKUP($A3401,PropertiesTbl[Property ID],PropertiesTbl[Property Name])</f>
        <v>Whispering Villa</v>
      </c>
    </row>
    <row r="3402" spans="1:7" x14ac:dyDescent="0.25">
      <c r="A3402" s="10" t="str">
        <f>Revenue!A3403</f>
        <v>P0284</v>
      </c>
      <c r="B3402" s="10" t="str">
        <f>Revenue!B3403</f>
        <v>Jun</v>
      </c>
      <c r="C3402" s="11" t="str">
        <f t="shared" si="141"/>
        <v>P0284|Jun</v>
      </c>
      <c r="D3402" s="12">
        <f>Revenue!J3403</f>
        <v>822.21690000000001</v>
      </c>
      <c r="E3402" s="13">
        <f>_xlfn.XLOOKUP($C3402,ExpensesTbl[Key],ExpensesTbl[Total Operating Expenses])</f>
        <v>552.86000000000013</v>
      </c>
      <c r="F3402" s="13">
        <f t="shared" si="142"/>
        <v>269.35689999999988</v>
      </c>
      <c r="G3402" s="11" t="str">
        <f>_xlfn.XLOOKUP($A3402,PropertiesTbl[Property ID],PropertiesTbl[Property Name])</f>
        <v>Whispering Villa</v>
      </c>
    </row>
    <row r="3403" spans="1:7" x14ac:dyDescent="0.25">
      <c r="A3403" s="10" t="str">
        <f>Revenue!A3404</f>
        <v>P0284</v>
      </c>
      <c r="B3403" s="10" t="str">
        <f>Revenue!B3404</f>
        <v>Jul</v>
      </c>
      <c r="C3403" s="11" t="str">
        <f t="shared" si="141"/>
        <v>P0284|Jul</v>
      </c>
      <c r="D3403" s="12">
        <f>Revenue!J3404</f>
        <v>1250.635</v>
      </c>
      <c r="E3403" s="13">
        <f>_xlfn.XLOOKUP($C3403,ExpensesTbl[Key],ExpensesTbl[Total Operating Expenses])</f>
        <v>894.30000000000041</v>
      </c>
      <c r="F3403" s="13">
        <f t="shared" si="142"/>
        <v>356.33499999999958</v>
      </c>
      <c r="G3403" s="11" t="str">
        <f>_xlfn.XLOOKUP($A3403,PropertiesTbl[Property ID],PropertiesTbl[Property Name])</f>
        <v>Whispering Villa</v>
      </c>
    </row>
    <row r="3404" spans="1:7" x14ac:dyDescent="0.25">
      <c r="A3404" s="10" t="str">
        <f>Revenue!A3405</f>
        <v>P0284</v>
      </c>
      <c r="B3404" s="10" t="str">
        <f>Revenue!B3405</f>
        <v>Aug</v>
      </c>
      <c r="C3404" s="11" t="str">
        <f t="shared" si="141"/>
        <v>P0284|Aug</v>
      </c>
      <c r="D3404" s="12">
        <f>Revenue!J3405</f>
        <v>938.37440000000004</v>
      </c>
      <c r="E3404" s="13">
        <f>_xlfn.XLOOKUP($C3404,ExpensesTbl[Key],ExpensesTbl[Total Operating Expenses])</f>
        <v>1069.1699999999989</v>
      </c>
      <c r="F3404" s="13">
        <f t="shared" si="142"/>
        <v>-130.7955999999989</v>
      </c>
      <c r="G3404" s="11" t="str">
        <f>_xlfn.XLOOKUP($A3404,PropertiesTbl[Property ID],PropertiesTbl[Property Name])</f>
        <v>Whispering Villa</v>
      </c>
    </row>
    <row r="3405" spans="1:7" x14ac:dyDescent="0.25">
      <c r="A3405" s="10" t="str">
        <f>Revenue!A3406</f>
        <v>P0284</v>
      </c>
      <c r="B3405" s="10" t="str">
        <f>Revenue!B3406</f>
        <v>Sep</v>
      </c>
      <c r="C3405" s="11" t="str">
        <f t="shared" si="141"/>
        <v>P0284|Sep</v>
      </c>
      <c r="D3405" s="12">
        <f>Revenue!J3406</f>
        <v>718.51419999999996</v>
      </c>
      <c r="E3405" s="13">
        <f>_xlfn.XLOOKUP($C3405,ExpensesTbl[Key],ExpensesTbl[Total Operating Expenses])</f>
        <v>466.73000000000025</v>
      </c>
      <c r="F3405" s="13">
        <f t="shared" si="142"/>
        <v>251.78419999999971</v>
      </c>
      <c r="G3405" s="11" t="str">
        <f>_xlfn.XLOOKUP($A3405,PropertiesTbl[Property ID],PropertiesTbl[Property Name])</f>
        <v>Whispering Villa</v>
      </c>
    </row>
    <row r="3406" spans="1:7" x14ac:dyDescent="0.25">
      <c r="A3406" s="10" t="str">
        <f>Revenue!A3407</f>
        <v>P0284</v>
      </c>
      <c r="B3406" s="10" t="str">
        <f>Revenue!B3407</f>
        <v>Oct</v>
      </c>
      <c r="C3406" s="11" t="str">
        <f t="shared" si="141"/>
        <v>P0284|Oct</v>
      </c>
      <c r="D3406" s="12">
        <f>Revenue!J3407</f>
        <v>730.03780000000006</v>
      </c>
      <c r="E3406" s="13">
        <f>_xlfn.XLOOKUP($C3406,ExpensesTbl[Key],ExpensesTbl[Total Operating Expenses])</f>
        <v>449.70000000000039</v>
      </c>
      <c r="F3406" s="13">
        <f t="shared" si="142"/>
        <v>280.33779999999967</v>
      </c>
      <c r="G3406" s="11" t="str">
        <f>_xlfn.XLOOKUP($A3406,PropertiesTbl[Property ID],PropertiesTbl[Property Name])</f>
        <v>Whispering Villa</v>
      </c>
    </row>
    <row r="3407" spans="1:7" x14ac:dyDescent="0.25">
      <c r="A3407" s="10" t="str">
        <f>Revenue!A3408</f>
        <v>P0284</v>
      </c>
      <c r="B3407" s="10" t="str">
        <f>Revenue!B3408</f>
        <v>Nov</v>
      </c>
      <c r="C3407" s="11" t="str">
        <f t="shared" si="141"/>
        <v>P0284|Nov</v>
      </c>
      <c r="D3407" s="12">
        <f>Revenue!J3408</f>
        <v>776.72389999999996</v>
      </c>
      <c r="E3407" s="13">
        <f>_xlfn.XLOOKUP($C3407,ExpensesTbl[Key],ExpensesTbl[Total Operating Expenses])</f>
        <v>450.87999999999977</v>
      </c>
      <c r="F3407" s="13">
        <f t="shared" si="142"/>
        <v>325.84390000000019</v>
      </c>
      <c r="G3407" s="11" t="str">
        <f>_xlfn.XLOOKUP($A3407,PropertiesTbl[Property ID],PropertiesTbl[Property Name])</f>
        <v>Whispering Villa</v>
      </c>
    </row>
    <row r="3408" spans="1:7" x14ac:dyDescent="0.25">
      <c r="A3408" s="10" t="str">
        <f>Revenue!A3409</f>
        <v>P0284</v>
      </c>
      <c r="B3408" s="10" t="str">
        <f>Revenue!B3409</f>
        <v>Dec</v>
      </c>
      <c r="C3408" s="11" t="str">
        <f t="shared" si="141"/>
        <v>P0284|Dec</v>
      </c>
      <c r="D3408" s="12">
        <f>Revenue!J3409</f>
        <v>2478.8550999999998</v>
      </c>
      <c r="E3408" s="13">
        <f>_xlfn.XLOOKUP($C3408,ExpensesTbl[Key],ExpensesTbl[Total Operating Expenses])</f>
        <v>705.74000000000024</v>
      </c>
      <c r="F3408" s="13">
        <f t="shared" si="142"/>
        <v>1773.1150999999995</v>
      </c>
      <c r="G3408" s="11" t="str">
        <f>_xlfn.XLOOKUP($A3408,PropertiesTbl[Property ID],PropertiesTbl[Property Name])</f>
        <v>Whispering Villa</v>
      </c>
    </row>
    <row r="3409" spans="1:7" x14ac:dyDescent="0.25">
      <c r="A3409" s="10" t="str">
        <f>Revenue!A3410</f>
        <v>P0284</v>
      </c>
      <c r="B3409" s="10" t="str">
        <f>Revenue!B3410</f>
        <v>Jan</v>
      </c>
      <c r="C3409" s="11" t="str">
        <f t="shared" si="141"/>
        <v>P0284|Jan</v>
      </c>
      <c r="D3409" s="12">
        <f>Revenue!J3410</f>
        <v>2231.4468999999999</v>
      </c>
      <c r="E3409" s="13">
        <f>_xlfn.XLOOKUP($C3409,ExpensesTbl[Key],ExpensesTbl[Total Operating Expenses])</f>
        <v>697.8000000000003</v>
      </c>
      <c r="F3409" s="13">
        <f t="shared" si="142"/>
        <v>1533.6468999999997</v>
      </c>
      <c r="G3409" s="11" t="str">
        <f>_xlfn.XLOOKUP($A3409,PropertiesTbl[Property ID],PropertiesTbl[Property Name])</f>
        <v>Whispering Villa</v>
      </c>
    </row>
    <row r="3410" spans="1:7" x14ac:dyDescent="0.25">
      <c r="A3410" s="10" t="str">
        <f>Revenue!A3411</f>
        <v>P0284</v>
      </c>
      <c r="B3410" s="10" t="str">
        <f>Revenue!B3411</f>
        <v>Feb</v>
      </c>
      <c r="C3410" s="11" t="str">
        <f t="shared" si="141"/>
        <v>P0284|Feb</v>
      </c>
      <c r="D3410" s="12">
        <f>Revenue!J3411</f>
        <v>1844.6709000000001</v>
      </c>
      <c r="E3410" s="13">
        <f>_xlfn.XLOOKUP($C3410,ExpensesTbl[Key],ExpensesTbl[Total Operating Expenses])</f>
        <v>622.37999999999943</v>
      </c>
      <c r="F3410" s="13">
        <f t="shared" si="142"/>
        <v>1222.2909000000006</v>
      </c>
      <c r="G3410" s="11" t="str">
        <f>_xlfn.XLOOKUP($A3410,PropertiesTbl[Property ID],PropertiesTbl[Property Name])</f>
        <v>Whispering Villa</v>
      </c>
    </row>
    <row r="3411" spans="1:7" x14ac:dyDescent="0.25">
      <c r="A3411" s="10" t="str">
        <f>Revenue!A3412</f>
        <v>P0284</v>
      </c>
      <c r="B3411" s="10" t="str">
        <f>Revenue!B3412</f>
        <v>Mar</v>
      </c>
      <c r="C3411" s="11" t="str">
        <f t="shared" si="141"/>
        <v>P0284|Mar</v>
      </c>
      <c r="D3411" s="12">
        <f>Revenue!J3412</f>
        <v>1482.6960000000001</v>
      </c>
      <c r="E3411" s="13">
        <f>_xlfn.XLOOKUP($C3411,ExpensesTbl[Key],ExpensesTbl[Total Operating Expenses])</f>
        <v>605.69999999999993</v>
      </c>
      <c r="F3411" s="13">
        <f t="shared" si="142"/>
        <v>876.99600000000021</v>
      </c>
      <c r="G3411" s="11" t="str">
        <f>_xlfn.XLOOKUP($A3411,PropertiesTbl[Property ID],PropertiesTbl[Property Name])</f>
        <v>Whispering Villa</v>
      </c>
    </row>
    <row r="3412" spans="1:7" x14ac:dyDescent="0.25">
      <c r="A3412" s="10" t="str">
        <f>Revenue!A3413</f>
        <v>P0285</v>
      </c>
      <c r="B3412" s="10" t="str">
        <f>Revenue!B3413</f>
        <v>Apr</v>
      </c>
      <c r="C3412" s="11" t="str">
        <f t="shared" si="141"/>
        <v>P0285|Apr</v>
      </c>
      <c r="D3412" s="12">
        <f>Revenue!J3413</f>
        <v>1906.5131999999999</v>
      </c>
      <c r="E3412" s="13">
        <f>_xlfn.XLOOKUP($C3412,ExpensesTbl[Key],ExpensesTbl[Total Operating Expenses])</f>
        <v>932.55000000000007</v>
      </c>
      <c r="F3412" s="13">
        <f t="shared" si="142"/>
        <v>973.9631999999998</v>
      </c>
      <c r="G3412" s="11" t="str">
        <f>_xlfn.XLOOKUP($A3412,PropertiesTbl[Property ID],PropertiesTbl[Property Name])</f>
        <v>Whispering Retreat</v>
      </c>
    </row>
    <row r="3413" spans="1:7" x14ac:dyDescent="0.25">
      <c r="A3413" s="10" t="str">
        <f>Revenue!A3414</f>
        <v>P0285</v>
      </c>
      <c r="B3413" s="10" t="str">
        <f>Revenue!B3414</f>
        <v>May</v>
      </c>
      <c r="C3413" s="11" t="str">
        <f t="shared" si="141"/>
        <v>P0285|May</v>
      </c>
      <c r="D3413" s="12">
        <f>Revenue!J3414</f>
        <v>2076.6803</v>
      </c>
      <c r="E3413" s="13">
        <f>_xlfn.XLOOKUP($C3413,ExpensesTbl[Key],ExpensesTbl[Total Operating Expenses])</f>
        <v>1478.01</v>
      </c>
      <c r="F3413" s="13">
        <f t="shared" si="142"/>
        <v>598.6703</v>
      </c>
      <c r="G3413" s="11" t="str">
        <f>_xlfn.XLOOKUP($A3413,PropertiesTbl[Property ID],PropertiesTbl[Property Name])</f>
        <v>Whispering Retreat</v>
      </c>
    </row>
    <row r="3414" spans="1:7" x14ac:dyDescent="0.25">
      <c r="A3414" s="10" t="str">
        <f>Revenue!A3415</f>
        <v>P0285</v>
      </c>
      <c r="B3414" s="10" t="str">
        <f>Revenue!B3415</f>
        <v>Jun</v>
      </c>
      <c r="C3414" s="11" t="str">
        <f t="shared" si="141"/>
        <v>P0285|Jun</v>
      </c>
      <c r="D3414" s="12">
        <f>Revenue!J3415</f>
        <v>2561.4960000000001</v>
      </c>
      <c r="E3414" s="13">
        <f>_xlfn.XLOOKUP($C3414,ExpensesTbl[Key],ExpensesTbl[Total Operating Expenses])</f>
        <v>1664.2100000000005</v>
      </c>
      <c r="F3414" s="13">
        <f t="shared" si="142"/>
        <v>897.2859999999996</v>
      </c>
      <c r="G3414" s="11" t="str">
        <f>_xlfn.XLOOKUP($A3414,PropertiesTbl[Property ID],PropertiesTbl[Property Name])</f>
        <v>Whispering Retreat</v>
      </c>
    </row>
    <row r="3415" spans="1:7" x14ac:dyDescent="0.25">
      <c r="A3415" s="10" t="str">
        <f>Revenue!A3416</f>
        <v>P0285</v>
      </c>
      <c r="B3415" s="10" t="str">
        <f>Revenue!B3416</f>
        <v>Jul</v>
      </c>
      <c r="C3415" s="11" t="str">
        <f t="shared" si="141"/>
        <v>P0285|Jul</v>
      </c>
      <c r="D3415" s="12">
        <f>Revenue!J3416</f>
        <v>4381.9908000000005</v>
      </c>
      <c r="E3415" s="13">
        <f>_xlfn.XLOOKUP($C3415,ExpensesTbl[Key],ExpensesTbl[Total Operating Expenses])</f>
        <v>3210.7400000000002</v>
      </c>
      <c r="F3415" s="13">
        <f t="shared" si="142"/>
        <v>1171.2508000000003</v>
      </c>
      <c r="G3415" s="11" t="str">
        <f>_xlfn.XLOOKUP($A3415,PropertiesTbl[Property ID],PropertiesTbl[Property Name])</f>
        <v>Whispering Retreat</v>
      </c>
    </row>
    <row r="3416" spans="1:7" x14ac:dyDescent="0.25">
      <c r="A3416" s="10" t="str">
        <f>Revenue!A3417</f>
        <v>P0285</v>
      </c>
      <c r="B3416" s="10" t="str">
        <f>Revenue!B3417</f>
        <v>Aug</v>
      </c>
      <c r="C3416" s="11" t="str">
        <f t="shared" si="141"/>
        <v>P0285|Aug</v>
      </c>
      <c r="D3416" s="12">
        <f>Revenue!J3417</f>
        <v>3601.2960000000003</v>
      </c>
      <c r="E3416" s="13">
        <f>_xlfn.XLOOKUP($C3416,ExpensesTbl[Key],ExpensesTbl[Total Operating Expenses])</f>
        <v>3019.1399999999994</v>
      </c>
      <c r="F3416" s="13">
        <f t="shared" si="142"/>
        <v>582.15600000000086</v>
      </c>
      <c r="G3416" s="11" t="str">
        <f>_xlfn.XLOOKUP($A3416,PropertiesTbl[Property ID],PropertiesTbl[Property Name])</f>
        <v>Whispering Retreat</v>
      </c>
    </row>
    <row r="3417" spans="1:7" x14ac:dyDescent="0.25">
      <c r="A3417" s="10" t="str">
        <f>Revenue!A3418</f>
        <v>P0285</v>
      </c>
      <c r="B3417" s="10" t="str">
        <f>Revenue!B3418</f>
        <v>Sep</v>
      </c>
      <c r="C3417" s="11" t="str">
        <f t="shared" si="141"/>
        <v>P0285|Sep</v>
      </c>
      <c r="D3417" s="12">
        <f>Revenue!J3418</f>
        <v>1993.1147999999998</v>
      </c>
      <c r="E3417" s="13">
        <f>_xlfn.XLOOKUP($C3417,ExpensesTbl[Key],ExpensesTbl[Total Operating Expenses])</f>
        <v>1251.1199999999999</v>
      </c>
      <c r="F3417" s="13">
        <f t="shared" si="142"/>
        <v>741.99479999999994</v>
      </c>
      <c r="G3417" s="11" t="str">
        <f>_xlfn.XLOOKUP($A3417,PropertiesTbl[Property ID],PropertiesTbl[Property Name])</f>
        <v>Whispering Retreat</v>
      </c>
    </row>
    <row r="3418" spans="1:7" x14ac:dyDescent="0.25">
      <c r="A3418" s="10" t="str">
        <f>Revenue!A3419</f>
        <v>P0285</v>
      </c>
      <c r="B3418" s="10" t="str">
        <f>Revenue!B3419</f>
        <v>Oct</v>
      </c>
      <c r="C3418" s="11" t="str">
        <f t="shared" si="141"/>
        <v>P0285|Oct</v>
      </c>
      <c r="D3418" s="12">
        <f>Revenue!J3419</f>
        <v>1913.1480000000001</v>
      </c>
      <c r="E3418" s="13">
        <f>_xlfn.XLOOKUP($C3418,ExpensesTbl[Key],ExpensesTbl[Total Operating Expenses])</f>
        <v>1119.3100000000004</v>
      </c>
      <c r="F3418" s="13">
        <f t="shared" si="142"/>
        <v>793.83799999999974</v>
      </c>
      <c r="G3418" s="11" t="str">
        <f>_xlfn.XLOOKUP($A3418,PropertiesTbl[Property ID],PropertiesTbl[Property Name])</f>
        <v>Whispering Retreat</v>
      </c>
    </row>
    <row r="3419" spans="1:7" x14ac:dyDescent="0.25">
      <c r="A3419" s="10" t="str">
        <f>Revenue!A3420</f>
        <v>P0285</v>
      </c>
      <c r="B3419" s="10" t="str">
        <f>Revenue!B3420</f>
        <v>Nov</v>
      </c>
      <c r="C3419" s="11" t="str">
        <f t="shared" si="141"/>
        <v>P0285|Nov</v>
      </c>
      <c r="D3419" s="12">
        <f>Revenue!J3420</f>
        <v>2243.7143000000001</v>
      </c>
      <c r="E3419" s="13">
        <f>_xlfn.XLOOKUP($C3419,ExpensesTbl[Key],ExpensesTbl[Total Operating Expenses])</f>
        <v>995.4099999999994</v>
      </c>
      <c r="F3419" s="13">
        <f t="shared" si="142"/>
        <v>1248.3043000000007</v>
      </c>
      <c r="G3419" s="11" t="str">
        <f>_xlfn.XLOOKUP($A3419,PropertiesTbl[Property ID],PropertiesTbl[Property Name])</f>
        <v>Whispering Retreat</v>
      </c>
    </row>
    <row r="3420" spans="1:7" x14ac:dyDescent="0.25">
      <c r="A3420" s="10" t="str">
        <f>Revenue!A3421</f>
        <v>P0285</v>
      </c>
      <c r="B3420" s="10" t="str">
        <f>Revenue!B3421</f>
        <v>Dec</v>
      </c>
      <c r="C3420" s="11" t="str">
        <f t="shared" si="141"/>
        <v>P0285|Dec</v>
      </c>
      <c r="D3420" s="12">
        <f>Revenue!J3421</f>
        <v>7891.3501999999999</v>
      </c>
      <c r="E3420" s="13">
        <f>_xlfn.XLOOKUP($C3420,ExpensesTbl[Key],ExpensesTbl[Total Operating Expenses])</f>
        <v>1725.0899999999974</v>
      </c>
      <c r="F3420" s="13">
        <f t="shared" si="142"/>
        <v>6166.2602000000024</v>
      </c>
      <c r="G3420" s="11" t="str">
        <f>_xlfn.XLOOKUP($A3420,PropertiesTbl[Property ID],PropertiesTbl[Property Name])</f>
        <v>Whispering Retreat</v>
      </c>
    </row>
    <row r="3421" spans="1:7" x14ac:dyDescent="0.25">
      <c r="A3421" s="10" t="str">
        <f>Revenue!A3422</f>
        <v>P0285</v>
      </c>
      <c r="B3421" s="10" t="str">
        <f>Revenue!B3422</f>
        <v>Jan</v>
      </c>
      <c r="C3421" s="11" t="str">
        <f t="shared" si="141"/>
        <v>P0285|Jan</v>
      </c>
      <c r="D3421" s="12">
        <f>Revenue!J3422</f>
        <v>7433.9369999999999</v>
      </c>
      <c r="E3421" s="13">
        <f>_xlfn.XLOOKUP($C3421,ExpensesTbl[Key],ExpensesTbl[Total Operating Expenses])</f>
        <v>1757.6000000000038</v>
      </c>
      <c r="F3421" s="13">
        <f t="shared" si="142"/>
        <v>5676.3369999999959</v>
      </c>
      <c r="G3421" s="11" t="str">
        <f>_xlfn.XLOOKUP($A3421,PropertiesTbl[Property ID],PropertiesTbl[Property Name])</f>
        <v>Whispering Retreat</v>
      </c>
    </row>
    <row r="3422" spans="1:7" x14ac:dyDescent="0.25">
      <c r="A3422" s="10" t="str">
        <f>Revenue!A3423</f>
        <v>P0285</v>
      </c>
      <c r="B3422" s="10" t="str">
        <f>Revenue!B3423</f>
        <v>Feb</v>
      </c>
      <c r="C3422" s="11" t="str">
        <f t="shared" si="141"/>
        <v>P0285|Feb</v>
      </c>
      <c r="D3422" s="12">
        <f>Revenue!J3423</f>
        <v>6172.5307999999995</v>
      </c>
      <c r="E3422" s="13">
        <f>_xlfn.XLOOKUP($C3422,ExpensesTbl[Key],ExpensesTbl[Total Operating Expenses])</f>
        <v>1582.930000000003</v>
      </c>
      <c r="F3422" s="13">
        <f t="shared" si="142"/>
        <v>4589.6007999999965</v>
      </c>
      <c r="G3422" s="11" t="str">
        <f>_xlfn.XLOOKUP($A3422,PropertiesTbl[Property ID],PropertiesTbl[Property Name])</f>
        <v>Whispering Retreat</v>
      </c>
    </row>
    <row r="3423" spans="1:7" x14ac:dyDescent="0.25">
      <c r="A3423" s="10" t="str">
        <f>Revenue!A3424</f>
        <v>P0285</v>
      </c>
      <c r="B3423" s="10" t="str">
        <f>Revenue!B3424</f>
        <v>Mar</v>
      </c>
      <c r="C3423" s="11" t="str">
        <f t="shared" si="141"/>
        <v>P0285|Mar</v>
      </c>
      <c r="D3423" s="12">
        <f>Revenue!J3424</f>
        <v>5101.8072000000002</v>
      </c>
      <c r="E3423" s="13">
        <f>_xlfn.XLOOKUP($C3423,ExpensesTbl[Key],ExpensesTbl[Total Operating Expenses])</f>
        <v>1414.6500000000003</v>
      </c>
      <c r="F3423" s="13">
        <f t="shared" si="142"/>
        <v>3687.1571999999996</v>
      </c>
      <c r="G3423" s="11" t="str">
        <f>_xlfn.XLOOKUP($A3423,PropertiesTbl[Property ID],PropertiesTbl[Property Name])</f>
        <v>Whispering Retreat</v>
      </c>
    </row>
    <row r="3424" spans="1:7" x14ac:dyDescent="0.25">
      <c r="A3424" s="10" t="str">
        <f>Revenue!A3425</f>
        <v>P0286</v>
      </c>
      <c r="B3424" s="10" t="str">
        <f>Revenue!B3425</f>
        <v>Apr</v>
      </c>
      <c r="C3424" s="11" t="str">
        <f t="shared" si="141"/>
        <v>P0286|Apr</v>
      </c>
      <c r="D3424" s="12">
        <f>Revenue!J3425</f>
        <v>820.20550000000003</v>
      </c>
      <c r="E3424" s="13">
        <f>_xlfn.XLOOKUP($C3424,ExpensesTbl[Key],ExpensesTbl[Total Operating Expenses])</f>
        <v>527.14000000000021</v>
      </c>
      <c r="F3424" s="13">
        <f t="shared" si="142"/>
        <v>293.06549999999982</v>
      </c>
      <c r="G3424" s="11" t="str">
        <f>_xlfn.XLOOKUP($A3424,PropertiesTbl[Property ID],PropertiesTbl[Property Name])</f>
        <v>Whispering Perch</v>
      </c>
    </row>
    <row r="3425" spans="1:7" x14ac:dyDescent="0.25">
      <c r="A3425" s="10" t="str">
        <f>Revenue!A3426</f>
        <v>P0286</v>
      </c>
      <c r="B3425" s="10" t="str">
        <f>Revenue!B3426</f>
        <v>May</v>
      </c>
      <c r="C3425" s="11" t="str">
        <f t="shared" si="141"/>
        <v>P0286|May</v>
      </c>
      <c r="D3425" s="12">
        <f>Revenue!J3426</f>
        <v>1007.4834000000001</v>
      </c>
      <c r="E3425" s="13">
        <f>_xlfn.XLOOKUP($C3425,ExpensesTbl[Key],ExpensesTbl[Total Operating Expenses])</f>
        <v>720.59999999999968</v>
      </c>
      <c r="F3425" s="13">
        <f t="shared" si="142"/>
        <v>286.88340000000039</v>
      </c>
      <c r="G3425" s="11" t="str">
        <f>_xlfn.XLOOKUP($A3425,PropertiesTbl[Property ID],PropertiesTbl[Property Name])</f>
        <v>Whispering Perch</v>
      </c>
    </row>
    <row r="3426" spans="1:7" x14ac:dyDescent="0.25">
      <c r="A3426" s="10" t="str">
        <f>Revenue!A3427</f>
        <v>P0286</v>
      </c>
      <c r="B3426" s="10" t="str">
        <f>Revenue!B3427</f>
        <v>Jun</v>
      </c>
      <c r="C3426" s="11" t="str">
        <f t="shared" si="141"/>
        <v>P0286|Jun</v>
      </c>
      <c r="D3426" s="12">
        <f>Revenue!J3427</f>
        <v>1132.4096999999999</v>
      </c>
      <c r="E3426" s="13">
        <f>_xlfn.XLOOKUP($C3426,ExpensesTbl[Key],ExpensesTbl[Total Operating Expenses])</f>
        <v>796.96999999999957</v>
      </c>
      <c r="F3426" s="13">
        <f t="shared" si="142"/>
        <v>335.43970000000036</v>
      </c>
      <c r="G3426" s="11" t="str">
        <f>_xlfn.XLOOKUP($A3426,PropertiesTbl[Property ID],PropertiesTbl[Property Name])</f>
        <v>Whispering Perch</v>
      </c>
    </row>
    <row r="3427" spans="1:7" x14ac:dyDescent="0.25">
      <c r="A3427" s="10" t="str">
        <f>Revenue!A3428</f>
        <v>P0286</v>
      </c>
      <c r="B3427" s="10" t="str">
        <f>Revenue!B3428</f>
        <v>Jul</v>
      </c>
      <c r="C3427" s="11" t="str">
        <f t="shared" si="141"/>
        <v>P0286|Jul</v>
      </c>
      <c r="D3427" s="12">
        <f>Revenue!J3428</f>
        <v>1587.3009</v>
      </c>
      <c r="E3427" s="13">
        <f>_xlfn.XLOOKUP($C3427,ExpensesTbl[Key],ExpensesTbl[Total Operating Expenses])</f>
        <v>1374.8100000000002</v>
      </c>
      <c r="F3427" s="13">
        <f t="shared" si="142"/>
        <v>212.49089999999978</v>
      </c>
      <c r="G3427" s="11" t="str">
        <f>_xlfn.XLOOKUP($A3427,PropertiesTbl[Property ID],PropertiesTbl[Property Name])</f>
        <v>Whispering Perch</v>
      </c>
    </row>
    <row r="3428" spans="1:7" x14ac:dyDescent="0.25">
      <c r="A3428" s="10" t="str">
        <f>Revenue!A3429</f>
        <v>P0286</v>
      </c>
      <c r="B3428" s="10" t="str">
        <f>Revenue!B3429</f>
        <v>Aug</v>
      </c>
      <c r="C3428" s="11" t="str">
        <f t="shared" si="141"/>
        <v>P0286|Aug</v>
      </c>
      <c r="D3428" s="12">
        <f>Revenue!J3429</f>
        <v>1411.3719999999998</v>
      </c>
      <c r="E3428" s="13">
        <f>_xlfn.XLOOKUP($C3428,ExpensesTbl[Key],ExpensesTbl[Total Operating Expenses])</f>
        <v>1297.3600000000006</v>
      </c>
      <c r="F3428" s="13">
        <f t="shared" si="142"/>
        <v>114.01199999999926</v>
      </c>
      <c r="G3428" s="11" t="str">
        <f>_xlfn.XLOOKUP($A3428,PropertiesTbl[Property ID],PropertiesTbl[Property Name])</f>
        <v>Whispering Perch</v>
      </c>
    </row>
    <row r="3429" spans="1:7" x14ac:dyDescent="0.25">
      <c r="A3429" s="10" t="str">
        <f>Revenue!A3430</f>
        <v>P0286</v>
      </c>
      <c r="B3429" s="10" t="str">
        <f>Revenue!B3430</f>
        <v>Sep</v>
      </c>
      <c r="C3429" s="11" t="str">
        <f t="shared" si="141"/>
        <v>P0286|Sep</v>
      </c>
      <c r="D3429" s="12">
        <f>Revenue!J3430</f>
        <v>955.375</v>
      </c>
      <c r="E3429" s="13">
        <f>_xlfn.XLOOKUP($C3429,ExpensesTbl[Key],ExpensesTbl[Total Operating Expenses])</f>
        <v>643.7199999999998</v>
      </c>
      <c r="F3429" s="13">
        <f t="shared" si="142"/>
        <v>311.6550000000002</v>
      </c>
      <c r="G3429" s="11" t="str">
        <f>_xlfn.XLOOKUP($A3429,PropertiesTbl[Property ID],PropertiesTbl[Property Name])</f>
        <v>Whispering Perch</v>
      </c>
    </row>
    <row r="3430" spans="1:7" x14ac:dyDescent="0.25">
      <c r="A3430" s="10" t="str">
        <f>Revenue!A3431</f>
        <v>P0286</v>
      </c>
      <c r="B3430" s="10" t="str">
        <f>Revenue!B3431</f>
        <v>Oct</v>
      </c>
      <c r="C3430" s="11" t="str">
        <f t="shared" si="141"/>
        <v>P0286|Oct</v>
      </c>
      <c r="D3430" s="12">
        <f>Revenue!J3431</f>
        <v>956.09280000000001</v>
      </c>
      <c r="E3430" s="13">
        <f>_xlfn.XLOOKUP($C3430,ExpensesTbl[Key],ExpensesTbl[Total Operating Expenses])</f>
        <v>598.94999999999982</v>
      </c>
      <c r="F3430" s="13">
        <f t="shared" si="142"/>
        <v>357.14280000000019</v>
      </c>
      <c r="G3430" s="11" t="str">
        <f>_xlfn.XLOOKUP($A3430,PropertiesTbl[Property ID],PropertiesTbl[Property Name])</f>
        <v>Whispering Perch</v>
      </c>
    </row>
    <row r="3431" spans="1:7" x14ac:dyDescent="0.25">
      <c r="A3431" s="10" t="str">
        <f>Revenue!A3432</f>
        <v>P0286</v>
      </c>
      <c r="B3431" s="10" t="str">
        <f>Revenue!B3432</f>
        <v>Nov</v>
      </c>
      <c r="C3431" s="11" t="str">
        <f t="shared" si="141"/>
        <v>P0286|Nov</v>
      </c>
      <c r="D3431" s="12">
        <f>Revenue!J3432</f>
        <v>974.36760000000004</v>
      </c>
      <c r="E3431" s="13">
        <f>_xlfn.XLOOKUP($C3431,ExpensesTbl[Key],ExpensesTbl[Total Operating Expenses])</f>
        <v>573.87000000000046</v>
      </c>
      <c r="F3431" s="13">
        <f t="shared" si="142"/>
        <v>400.49759999999958</v>
      </c>
      <c r="G3431" s="11" t="str">
        <f>_xlfn.XLOOKUP($A3431,PropertiesTbl[Property ID],PropertiesTbl[Property Name])</f>
        <v>Whispering Perch</v>
      </c>
    </row>
    <row r="3432" spans="1:7" x14ac:dyDescent="0.25">
      <c r="A3432" s="10" t="str">
        <f>Revenue!A3433</f>
        <v>P0286</v>
      </c>
      <c r="B3432" s="10" t="str">
        <f>Revenue!B3433</f>
        <v>Dec</v>
      </c>
      <c r="C3432" s="11" t="str">
        <f t="shared" si="141"/>
        <v>P0286|Dec</v>
      </c>
      <c r="D3432" s="12">
        <f>Revenue!J3433</f>
        <v>2985.1718000000001</v>
      </c>
      <c r="E3432" s="13">
        <f>_xlfn.XLOOKUP($C3432,ExpensesTbl[Key],ExpensesTbl[Total Operating Expenses])</f>
        <v>883.37000000000023</v>
      </c>
      <c r="F3432" s="13">
        <f t="shared" si="142"/>
        <v>2101.8017999999997</v>
      </c>
      <c r="G3432" s="11" t="str">
        <f>_xlfn.XLOOKUP($A3432,PropertiesTbl[Property ID],PropertiesTbl[Property Name])</f>
        <v>Whispering Perch</v>
      </c>
    </row>
    <row r="3433" spans="1:7" x14ac:dyDescent="0.25">
      <c r="A3433" s="10" t="str">
        <f>Revenue!A3434</f>
        <v>P0286</v>
      </c>
      <c r="B3433" s="10" t="str">
        <f>Revenue!B3434</f>
        <v>Jan</v>
      </c>
      <c r="C3433" s="11" t="str">
        <f t="shared" si="141"/>
        <v>P0286|Jan</v>
      </c>
      <c r="D3433" s="12">
        <f>Revenue!J3434</f>
        <v>2791.3353999999999</v>
      </c>
      <c r="E3433" s="13">
        <f>_xlfn.XLOOKUP($C3433,ExpensesTbl[Key],ExpensesTbl[Total Operating Expenses])</f>
        <v>790.91000000000008</v>
      </c>
      <c r="F3433" s="13">
        <f t="shared" si="142"/>
        <v>2000.4253999999999</v>
      </c>
      <c r="G3433" s="11" t="str">
        <f>_xlfn.XLOOKUP($A3433,PropertiesTbl[Property ID],PropertiesTbl[Property Name])</f>
        <v>Whispering Perch</v>
      </c>
    </row>
    <row r="3434" spans="1:7" x14ac:dyDescent="0.25">
      <c r="A3434" s="10" t="str">
        <f>Revenue!A3435</f>
        <v>P0286</v>
      </c>
      <c r="B3434" s="10" t="str">
        <f>Revenue!B3435</f>
        <v>Feb</v>
      </c>
      <c r="C3434" s="11" t="str">
        <f t="shared" si="141"/>
        <v>P0286|Feb</v>
      </c>
      <c r="D3434" s="12">
        <f>Revenue!J3435</f>
        <v>2487.5119999999997</v>
      </c>
      <c r="E3434" s="13">
        <f>_xlfn.XLOOKUP($C3434,ExpensesTbl[Key],ExpensesTbl[Total Operating Expenses])</f>
        <v>797.45000000000039</v>
      </c>
      <c r="F3434" s="13">
        <f t="shared" si="142"/>
        <v>1690.0619999999994</v>
      </c>
      <c r="G3434" s="11" t="str">
        <f>_xlfn.XLOOKUP($A3434,PropertiesTbl[Property ID],PropertiesTbl[Property Name])</f>
        <v>Whispering Perch</v>
      </c>
    </row>
    <row r="3435" spans="1:7" x14ac:dyDescent="0.25">
      <c r="A3435" s="10" t="str">
        <f>Revenue!A3436</f>
        <v>P0286</v>
      </c>
      <c r="B3435" s="10" t="str">
        <f>Revenue!B3436</f>
        <v>Mar</v>
      </c>
      <c r="C3435" s="11" t="str">
        <f t="shared" si="141"/>
        <v>P0286|Mar</v>
      </c>
      <c r="D3435" s="12">
        <f>Revenue!J3436</f>
        <v>1880.3295000000001</v>
      </c>
      <c r="E3435" s="13">
        <f>_xlfn.XLOOKUP($C3435,ExpensesTbl[Key],ExpensesTbl[Total Operating Expenses])</f>
        <v>688.94000000000051</v>
      </c>
      <c r="F3435" s="13">
        <f t="shared" si="142"/>
        <v>1191.3894999999995</v>
      </c>
      <c r="G3435" s="11" t="str">
        <f>_xlfn.XLOOKUP($A3435,PropertiesTbl[Property ID],PropertiesTbl[Property Name])</f>
        <v>Whispering Perch</v>
      </c>
    </row>
    <row r="3436" spans="1:7" x14ac:dyDescent="0.25">
      <c r="A3436" s="10" t="str">
        <f>Revenue!A3437</f>
        <v>P0287</v>
      </c>
      <c r="B3436" s="10" t="str">
        <f>Revenue!B3437</f>
        <v>Apr</v>
      </c>
      <c r="C3436" s="11" t="str">
        <f t="shared" si="141"/>
        <v>P0287|Apr</v>
      </c>
      <c r="D3436" s="12">
        <f>Revenue!J3437</f>
        <v>1565.5444</v>
      </c>
      <c r="E3436" s="13">
        <f>_xlfn.XLOOKUP($C3436,ExpensesTbl[Key],ExpensesTbl[Total Operating Expenses])</f>
        <v>759.42000000000019</v>
      </c>
      <c r="F3436" s="13">
        <f t="shared" si="142"/>
        <v>806.12439999999981</v>
      </c>
      <c r="G3436" s="11" t="str">
        <f>_xlfn.XLOOKUP($A3436,PropertiesTbl[Property ID],PropertiesTbl[Property Name])</f>
        <v>Alpine Landing</v>
      </c>
    </row>
    <row r="3437" spans="1:7" x14ac:dyDescent="0.25">
      <c r="A3437" s="10" t="str">
        <f>Revenue!A3438</f>
        <v>P0287</v>
      </c>
      <c r="B3437" s="10" t="str">
        <f>Revenue!B3438</f>
        <v>May</v>
      </c>
      <c r="C3437" s="11" t="str">
        <f t="shared" si="141"/>
        <v>P0287|May</v>
      </c>
      <c r="D3437" s="12">
        <f>Revenue!J3438</f>
        <v>2036.9256</v>
      </c>
      <c r="E3437" s="13">
        <f>_xlfn.XLOOKUP($C3437,ExpensesTbl[Key],ExpensesTbl[Total Operating Expenses])</f>
        <v>1224.2</v>
      </c>
      <c r="F3437" s="13">
        <f t="shared" si="142"/>
        <v>812.72559999999999</v>
      </c>
      <c r="G3437" s="11" t="str">
        <f>_xlfn.XLOOKUP($A3437,PropertiesTbl[Property ID],PropertiesTbl[Property Name])</f>
        <v>Alpine Landing</v>
      </c>
    </row>
    <row r="3438" spans="1:7" x14ac:dyDescent="0.25">
      <c r="A3438" s="10" t="str">
        <f>Revenue!A3439</f>
        <v>P0287</v>
      </c>
      <c r="B3438" s="10" t="str">
        <f>Revenue!B3439</f>
        <v>Jun</v>
      </c>
      <c r="C3438" s="11" t="str">
        <f t="shared" si="141"/>
        <v>P0287|Jun</v>
      </c>
      <c r="D3438" s="12">
        <f>Revenue!J3439</f>
        <v>2038.788</v>
      </c>
      <c r="E3438" s="13">
        <f>_xlfn.XLOOKUP($C3438,ExpensesTbl[Key],ExpensesTbl[Total Operating Expenses])</f>
        <v>1368.8199999999997</v>
      </c>
      <c r="F3438" s="13">
        <f t="shared" si="142"/>
        <v>669.9680000000003</v>
      </c>
      <c r="G3438" s="11" t="str">
        <f>_xlfn.XLOOKUP($A3438,PropertiesTbl[Property ID],PropertiesTbl[Property Name])</f>
        <v>Alpine Landing</v>
      </c>
    </row>
    <row r="3439" spans="1:7" x14ac:dyDescent="0.25">
      <c r="A3439" s="10" t="str">
        <f>Revenue!A3440</f>
        <v>P0287</v>
      </c>
      <c r="B3439" s="10" t="str">
        <f>Revenue!B3440</f>
        <v>Jul</v>
      </c>
      <c r="C3439" s="11" t="str">
        <f t="shared" si="141"/>
        <v>P0287|Jul</v>
      </c>
      <c r="D3439" s="12">
        <f>Revenue!J3440</f>
        <v>3134.7925999999998</v>
      </c>
      <c r="E3439" s="13">
        <f>_xlfn.XLOOKUP($C3439,ExpensesTbl[Key],ExpensesTbl[Total Operating Expenses])</f>
        <v>2615.6899999999996</v>
      </c>
      <c r="F3439" s="13">
        <f t="shared" si="142"/>
        <v>519.10260000000017</v>
      </c>
      <c r="G3439" s="11" t="str">
        <f>_xlfn.XLOOKUP($A3439,PropertiesTbl[Property ID],PropertiesTbl[Property Name])</f>
        <v>Alpine Landing</v>
      </c>
    </row>
    <row r="3440" spans="1:7" x14ac:dyDescent="0.25">
      <c r="A3440" s="10" t="str">
        <f>Revenue!A3441</f>
        <v>P0287</v>
      </c>
      <c r="B3440" s="10" t="str">
        <f>Revenue!B3441</f>
        <v>Aug</v>
      </c>
      <c r="C3440" s="11" t="str">
        <f t="shared" si="141"/>
        <v>P0287|Aug</v>
      </c>
      <c r="D3440" s="12">
        <f>Revenue!J3441</f>
        <v>2747.7819999999997</v>
      </c>
      <c r="E3440" s="13">
        <f>_xlfn.XLOOKUP($C3440,ExpensesTbl[Key],ExpensesTbl[Total Operating Expenses])</f>
        <v>2475.4499999999998</v>
      </c>
      <c r="F3440" s="13">
        <f t="shared" si="142"/>
        <v>272.33199999999988</v>
      </c>
      <c r="G3440" s="11" t="str">
        <f>_xlfn.XLOOKUP($A3440,PropertiesTbl[Property ID],PropertiesTbl[Property Name])</f>
        <v>Alpine Landing</v>
      </c>
    </row>
    <row r="3441" spans="1:7" x14ac:dyDescent="0.25">
      <c r="A3441" s="10" t="str">
        <f>Revenue!A3442</f>
        <v>P0287</v>
      </c>
      <c r="B3441" s="10" t="str">
        <f>Revenue!B3442</f>
        <v>Sep</v>
      </c>
      <c r="C3441" s="11" t="str">
        <f t="shared" si="141"/>
        <v>P0287|Sep</v>
      </c>
      <c r="D3441" s="12">
        <f>Revenue!J3442</f>
        <v>1973.7301</v>
      </c>
      <c r="E3441" s="13">
        <f>_xlfn.XLOOKUP($C3441,ExpensesTbl[Key],ExpensesTbl[Total Operating Expenses])</f>
        <v>1053.5000000000005</v>
      </c>
      <c r="F3441" s="13">
        <f t="shared" si="142"/>
        <v>920.23009999999954</v>
      </c>
      <c r="G3441" s="11" t="str">
        <f>_xlfn.XLOOKUP($A3441,PropertiesTbl[Property ID],PropertiesTbl[Property Name])</f>
        <v>Alpine Landing</v>
      </c>
    </row>
    <row r="3442" spans="1:7" x14ac:dyDescent="0.25">
      <c r="A3442" s="10" t="str">
        <f>Revenue!A3443</f>
        <v>P0287</v>
      </c>
      <c r="B3442" s="10" t="str">
        <f>Revenue!B3443</f>
        <v>Oct</v>
      </c>
      <c r="C3442" s="11" t="str">
        <f t="shared" si="141"/>
        <v>P0287|Oct</v>
      </c>
      <c r="D3442" s="12">
        <f>Revenue!J3443</f>
        <v>1950.0329999999999</v>
      </c>
      <c r="E3442" s="13">
        <f>_xlfn.XLOOKUP($C3442,ExpensesTbl[Key],ExpensesTbl[Total Operating Expenses])</f>
        <v>931.24</v>
      </c>
      <c r="F3442" s="13">
        <f t="shared" si="142"/>
        <v>1018.7929999999999</v>
      </c>
      <c r="G3442" s="11" t="str">
        <f>_xlfn.XLOOKUP($A3442,PropertiesTbl[Property ID],PropertiesTbl[Property Name])</f>
        <v>Alpine Landing</v>
      </c>
    </row>
    <row r="3443" spans="1:7" x14ac:dyDescent="0.25">
      <c r="A3443" s="10" t="str">
        <f>Revenue!A3444</f>
        <v>P0287</v>
      </c>
      <c r="B3443" s="10" t="str">
        <f>Revenue!B3444</f>
        <v>Nov</v>
      </c>
      <c r="C3443" s="11" t="str">
        <f t="shared" si="141"/>
        <v>P0287|Nov</v>
      </c>
      <c r="D3443" s="12">
        <f>Revenue!J3444</f>
        <v>1849.5813999999998</v>
      </c>
      <c r="E3443" s="13">
        <f>_xlfn.XLOOKUP($C3443,ExpensesTbl[Key],ExpensesTbl[Total Operating Expenses])</f>
        <v>965.92</v>
      </c>
      <c r="F3443" s="13">
        <f t="shared" si="142"/>
        <v>883.66139999999984</v>
      </c>
      <c r="G3443" s="11" t="str">
        <f>_xlfn.XLOOKUP($A3443,PropertiesTbl[Property ID],PropertiesTbl[Property Name])</f>
        <v>Alpine Landing</v>
      </c>
    </row>
    <row r="3444" spans="1:7" x14ac:dyDescent="0.25">
      <c r="A3444" s="10" t="str">
        <f>Revenue!A3445</f>
        <v>P0287</v>
      </c>
      <c r="B3444" s="10" t="str">
        <f>Revenue!B3445</f>
        <v>Dec</v>
      </c>
      <c r="C3444" s="11" t="str">
        <f t="shared" si="141"/>
        <v>P0287|Dec</v>
      </c>
      <c r="D3444" s="12">
        <f>Revenue!J3445</f>
        <v>6117.3824999999997</v>
      </c>
      <c r="E3444" s="13">
        <f>_xlfn.XLOOKUP($C3444,ExpensesTbl[Key],ExpensesTbl[Total Operating Expenses])</f>
        <v>1432.5000000000025</v>
      </c>
      <c r="F3444" s="13">
        <f t="shared" si="142"/>
        <v>4684.882499999997</v>
      </c>
      <c r="G3444" s="11" t="str">
        <f>_xlfn.XLOOKUP($A3444,PropertiesTbl[Property ID],PropertiesTbl[Property Name])</f>
        <v>Alpine Landing</v>
      </c>
    </row>
    <row r="3445" spans="1:7" x14ac:dyDescent="0.25">
      <c r="A3445" s="10" t="str">
        <f>Revenue!A3446</f>
        <v>P0287</v>
      </c>
      <c r="B3445" s="10" t="str">
        <f>Revenue!B3446</f>
        <v>Jan</v>
      </c>
      <c r="C3445" s="11" t="str">
        <f t="shared" si="141"/>
        <v>P0287|Jan</v>
      </c>
      <c r="D3445" s="12">
        <f>Revenue!J3446</f>
        <v>5963.5874000000003</v>
      </c>
      <c r="E3445" s="13">
        <f>_xlfn.XLOOKUP($C3445,ExpensesTbl[Key],ExpensesTbl[Total Operating Expenses])</f>
        <v>1305.5599999999997</v>
      </c>
      <c r="F3445" s="13">
        <f t="shared" si="142"/>
        <v>4658.0274000000009</v>
      </c>
      <c r="G3445" s="11" t="str">
        <f>_xlfn.XLOOKUP($A3445,PropertiesTbl[Property ID],PropertiesTbl[Property Name])</f>
        <v>Alpine Landing</v>
      </c>
    </row>
    <row r="3446" spans="1:7" x14ac:dyDescent="0.25">
      <c r="A3446" s="10" t="str">
        <f>Revenue!A3447</f>
        <v>P0287</v>
      </c>
      <c r="B3446" s="10" t="str">
        <f>Revenue!B3447</f>
        <v>Feb</v>
      </c>
      <c r="C3446" s="11" t="str">
        <f t="shared" si="141"/>
        <v>P0287|Feb</v>
      </c>
      <c r="D3446" s="12">
        <f>Revenue!J3447</f>
        <v>5444.0457000000006</v>
      </c>
      <c r="E3446" s="13">
        <f>_xlfn.XLOOKUP($C3446,ExpensesTbl[Key],ExpensesTbl[Total Operating Expenses])</f>
        <v>1302.2200000000005</v>
      </c>
      <c r="F3446" s="13">
        <f t="shared" si="142"/>
        <v>4141.8257000000003</v>
      </c>
      <c r="G3446" s="11" t="str">
        <f>_xlfn.XLOOKUP($A3446,PropertiesTbl[Property ID],PropertiesTbl[Property Name])</f>
        <v>Alpine Landing</v>
      </c>
    </row>
    <row r="3447" spans="1:7" x14ac:dyDescent="0.25">
      <c r="A3447" s="10" t="str">
        <f>Revenue!A3448</f>
        <v>P0287</v>
      </c>
      <c r="B3447" s="10" t="str">
        <f>Revenue!B3448</f>
        <v>Mar</v>
      </c>
      <c r="C3447" s="11" t="str">
        <f t="shared" si="141"/>
        <v>P0287|Mar</v>
      </c>
      <c r="D3447" s="12">
        <f>Revenue!J3448</f>
        <v>4270.9940000000006</v>
      </c>
      <c r="E3447" s="13">
        <f>_xlfn.XLOOKUP($C3447,ExpensesTbl[Key],ExpensesTbl[Total Operating Expenses])</f>
        <v>1157.6400000000001</v>
      </c>
      <c r="F3447" s="13">
        <f t="shared" si="142"/>
        <v>3113.3540000000003</v>
      </c>
      <c r="G3447" s="11" t="str">
        <f>_xlfn.XLOOKUP($A3447,PropertiesTbl[Property ID],PropertiesTbl[Property Name])</f>
        <v>Alpine Landing</v>
      </c>
    </row>
    <row r="3448" spans="1:7" x14ac:dyDescent="0.25">
      <c r="A3448" s="10" t="str">
        <f>Revenue!A3449</f>
        <v>P0288</v>
      </c>
      <c r="B3448" s="10" t="str">
        <f>Revenue!B3449</f>
        <v>Apr</v>
      </c>
      <c r="C3448" s="11" t="str">
        <f t="shared" si="141"/>
        <v>P0288|Apr</v>
      </c>
      <c r="D3448" s="12">
        <f>Revenue!J3449</f>
        <v>1096.3215</v>
      </c>
      <c r="E3448" s="13">
        <f>_xlfn.XLOOKUP($C3448,ExpensesTbl[Key],ExpensesTbl[Total Operating Expenses])</f>
        <v>628.67000000000007</v>
      </c>
      <c r="F3448" s="13">
        <f t="shared" si="142"/>
        <v>467.65149999999994</v>
      </c>
      <c r="G3448" s="11" t="str">
        <f>_xlfn.XLOOKUP($A3448,PropertiesTbl[Property ID],PropertiesTbl[Property Name])</f>
        <v>Rustic Cabin</v>
      </c>
    </row>
    <row r="3449" spans="1:7" x14ac:dyDescent="0.25">
      <c r="A3449" s="10" t="str">
        <f>Revenue!A3450</f>
        <v>P0288</v>
      </c>
      <c r="B3449" s="10" t="str">
        <f>Revenue!B3450</f>
        <v>May</v>
      </c>
      <c r="C3449" s="11" t="str">
        <f t="shared" si="141"/>
        <v>P0288|May</v>
      </c>
      <c r="D3449" s="12">
        <f>Revenue!J3450</f>
        <v>1399.107</v>
      </c>
      <c r="E3449" s="13">
        <f>_xlfn.XLOOKUP($C3449,ExpensesTbl[Key],ExpensesTbl[Total Operating Expenses])</f>
        <v>959.9200000000003</v>
      </c>
      <c r="F3449" s="13">
        <f t="shared" si="142"/>
        <v>439.18699999999967</v>
      </c>
      <c r="G3449" s="11" t="str">
        <f>_xlfn.XLOOKUP($A3449,PropertiesTbl[Property ID],PropertiesTbl[Property Name])</f>
        <v>Rustic Cabin</v>
      </c>
    </row>
    <row r="3450" spans="1:7" x14ac:dyDescent="0.25">
      <c r="A3450" s="10" t="str">
        <f>Revenue!A3451</f>
        <v>P0288</v>
      </c>
      <c r="B3450" s="10" t="str">
        <f>Revenue!B3451</f>
        <v>Jun</v>
      </c>
      <c r="C3450" s="11" t="str">
        <f t="shared" si="141"/>
        <v>P0288|Jun</v>
      </c>
      <c r="D3450" s="12">
        <f>Revenue!J3451</f>
        <v>1568.0325</v>
      </c>
      <c r="E3450" s="13">
        <f>_xlfn.XLOOKUP($C3450,ExpensesTbl[Key],ExpensesTbl[Total Operating Expenses])</f>
        <v>1060.6300000000003</v>
      </c>
      <c r="F3450" s="13">
        <f t="shared" si="142"/>
        <v>507.40249999999969</v>
      </c>
      <c r="G3450" s="11" t="str">
        <f>_xlfn.XLOOKUP($A3450,PropertiesTbl[Property ID],PropertiesTbl[Property Name])</f>
        <v>Rustic Cabin</v>
      </c>
    </row>
    <row r="3451" spans="1:7" x14ac:dyDescent="0.25">
      <c r="A3451" s="10" t="str">
        <f>Revenue!A3452</f>
        <v>P0288</v>
      </c>
      <c r="B3451" s="10" t="str">
        <f>Revenue!B3452</f>
        <v>Jul</v>
      </c>
      <c r="C3451" s="11" t="str">
        <f t="shared" si="141"/>
        <v>P0288|Jul</v>
      </c>
      <c r="D3451" s="12">
        <f>Revenue!J3452</f>
        <v>2072.6264999999999</v>
      </c>
      <c r="E3451" s="13">
        <f>_xlfn.XLOOKUP($C3451,ExpensesTbl[Key],ExpensesTbl[Total Operating Expenses])</f>
        <v>1896.9300000000007</v>
      </c>
      <c r="F3451" s="13">
        <f t="shared" si="142"/>
        <v>175.69649999999911</v>
      </c>
      <c r="G3451" s="11" t="str">
        <f>_xlfn.XLOOKUP($A3451,PropertiesTbl[Property ID],PropertiesTbl[Property Name])</f>
        <v>Rustic Cabin</v>
      </c>
    </row>
    <row r="3452" spans="1:7" x14ac:dyDescent="0.25">
      <c r="A3452" s="10" t="str">
        <f>Revenue!A3453</f>
        <v>P0288</v>
      </c>
      <c r="B3452" s="10" t="str">
        <f>Revenue!B3453</f>
        <v>Aug</v>
      </c>
      <c r="C3452" s="11" t="str">
        <f t="shared" si="141"/>
        <v>P0288|Aug</v>
      </c>
      <c r="D3452" s="12">
        <f>Revenue!J3453</f>
        <v>1972.2315000000001</v>
      </c>
      <c r="E3452" s="13">
        <f>_xlfn.XLOOKUP($C3452,ExpensesTbl[Key],ExpensesTbl[Total Operating Expenses])</f>
        <v>1800.7899999999997</v>
      </c>
      <c r="F3452" s="13">
        <f t="shared" si="142"/>
        <v>171.44150000000036</v>
      </c>
      <c r="G3452" s="11" t="str">
        <f>_xlfn.XLOOKUP($A3452,PropertiesTbl[Property ID],PropertiesTbl[Property Name])</f>
        <v>Rustic Cabin</v>
      </c>
    </row>
    <row r="3453" spans="1:7" x14ac:dyDescent="0.25">
      <c r="A3453" s="10" t="str">
        <f>Revenue!A3454</f>
        <v>P0288</v>
      </c>
      <c r="B3453" s="10" t="str">
        <f>Revenue!B3454</f>
        <v>Sep</v>
      </c>
      <c r="C3453" s="11" t="str">
        <f t="shared" si="141"/>
        <v>P0288|Sep</v>
      </c>
      <c r="D3453" s="12">
        <f>Revenue!J3454</f>
        <v>1134.5394999999999</v>
      </c>
      <c r="E3453" s="13">
        <f>_xlfn.XLOOKUP($C3453,ExpensesTbl[Key],ExpensesTbl[Total Operating Expenses])</f>
        <v>826.15999999999963</v>
      </c>
      <c r="F3453" s="13">
        <f t="shared" si="142"/>
        <v>308.37950000000023</v>
      </c>
      <c r="G3453" s="11" t="str">
        <f>_xlfn.XLOOKUP($A3453,PropertiesTbl[Property ID],PropertiesTbl[Property Name])</f>
        <v>Rustic Cabin</v>
      </c>
    </row>
    <row r="3454" spans="1:7" x14ac:dyDescent="0.25">
      <c r="A3454" s="10" t="str">
        <f>Revenue!A3455</f>
        <v>P0288</v>
      </c>
      <c r="B3454" s="10" t="str">
        <f>Revenue!B3455</f>
        <v>Oct</v>
      </c>
      <c r="C3454" s="11" t="str">
        <f t="shared" si="141"/>
        <v>P0288|Oct</v>
      </c>
      <c r="D3454" s="12">
        <f>Revenue!J3455</f>
        <v>1184.155</v>
      </c>
      <c r="E3454" s="13">
        <f>_xlfn.XLOOKUP($C3454,ExpensesTbl[Key],ExpensesTbl[Total Operating Expenses])</f>
        <v>782.22</v>
      </c>
      <c r="F3454" s="13">
        <f t="shared" si="142"/>
        <v>401.93499999999995</v>
      </c>
      <c r="G3454" s="11" t="str">
        <f>_xlfn.XLOOKUP($A3454,PropertiesTbl[Property ID],PropertiesTbl[Property Name])</f>
        <v>Rustic Cabin</v>
      </c>
    </row>
    <row r="3455" spans="1:7" x14ac:dyDescent="0.25">
      <c r="A3455" s="10" t="str">
        <f>Revenue!A3456</f>
        <v>P0288</v>
      </c>
      <c r="B3455" s="10" t="str">
        <f>Revenue!B3456</f>
        <v>Nov</v>
      </c>
      <c r="C3455" s="11" t="str">
        <f t="shared" si="141"/>
        <v>P0288|Nov</v>
      </c>
      <c r="D3455" s="12">
        <f>Revenue!J3456</f>
        <v>1274.6753999999999</v>
      </c>
      <c r="E3455" s="13">
        <f>_xlfn.XLOOKUP($C3455,ExpensesTbl[Key],ExpensesTbl[Total Operating Expenses])</f>
        <v>709.86000000000081</v>
      </c>
      <c r="F3455" s="13">
        <f t="shared" si="142"/>
        <v>564.81539999999904</v>
      </c>
      <c r="G3455" s="11" t="str">
        <f>_xlfn.XLOOKUP($A3455,PropertiesTbl[Property ID],PropertiesTbl[Property Name])</f>
        <v>Rustic Cabin</v>
      </c>
    </row>
    <row r="3456" spans="1:7" x14ac:dyDescent="0.25">
      <c r="A3456" s="10" t="str">
        <f>Revenue!A3457</f>
        <v>P0288</v>
      </c>
      <c r="B3456" s="10" t="str">
        <f>Revenue!B3457</f>
        <v>Dec</v>
      </c>
      <c r="C3456" s="11" t="str">
        <f t="shared" si="141"/>
        <v>P0288|Dec</v>
      </c>
      <c r="D3456" s="12">
        <f>Revenue!J3457</f>
        <v>4789.7395999999999</v>
      </c>
      <c r="E3456" s="13">
        <f>_xlfn.XLOOKUP($C3456,ExpensesTbl[Key],ExpensesTbl[Total Operating Expenses])</f>
        <v>1081.3300000000004</v>
      </c>
      <c r="F3456" s="13">
        <f t="shared" si="142"/>
        <v>3708.4095999999995</v>
      </c>
      <c r="G3456" s="11" t="str">
        <f>_xlfn.XLOOKUP($A3456,PropertiesTbl[Property ID],PropertiesTbl[Property Name])</f>
        <v>Rustic Cabin</v>
      </c>
    </row>
    <row r="3457" spans="1:7" x14ac:dyDescent="0.25">
      <c r="A3457" s="10" t="str">
        <f>Revenue!A3458</f>
        <v>P0288</v>
      </c>
      <c r="B3457" s="10" t="str">
        <f>Revenue!B3458</f>
        <v>Jan</v>
      </c>
      <c r="C3457" s="11" t="str">
        <f t="shared" si="141"/>
        <v>P0288|Jan</v>
      </c>
      <c r="D3457" s="12">
        <f>Revenue!J3458</f>
        <v>3803.7741999999998</v>
      </c>
      <c r="E3457" s="13">
        <f>_xlfn.XLOOKUP($C3457,ExpensesTbl[Key],ExpensesTbl[Total Operating Expenses])</f>
        <v>959.44</v>
      </c>
      <c r="F3457" s="13">
        <f t="shared" si="142"/>
        <v>2844.3341999999998</v>
      </c>
      <c r="G3457" s="11" t="str">
        <f>_xlfn.XLOOKUP($A3457,PropertiesTbl[Property ID],PropertiesTbl[Property Name])</f>
        <v>Rustic Cabin</v>
      </c>
    </row>
    <row r="3458" spans="1:7" x14ac:dyDescent="0.25">
      <c r="A3458" s="10" t="str">
        <f>Revenue!A3459</f>
        <v>P0288</v>
      </c>
      <c r="B3458" s="10" t="str">
        <f>Revenue!B3459</f>
        <v>Feb</v>
      </c>
      <c r="C3458" s="11" t="str">
        <f t="shared" si="141"/>
        <v>P0288|Feb</v>
      </c>
      <c r="D3458" s="12">
        <f>Revenue!J3459</f>
        <v>2713.1651999999999</v>
      </c>
      <c r="E3458" s="13">
        <f>_xlfn.XLOOKUP($C3458,ExpensesTbl[Key],ExpensesTbl[Total Operating Expenses])</f>
        <v>883.96000000000015</v>
      </c>
      <c r="F3458" s="13">
        <f t="shared" si="142"/>
        <v>1829.2051999999999</v>
      </c>
      <c r="G3458" s="11" t="str">
        <f>_xlfn.XLOOKUP($A3458,PropertiesTbl[Property ID],PropertiesTbl[Property Name])</f>
        <v>Rustic Cabin</v>
      </c>
    </row>
    <row r="3459" spans="1:7" x14ac:dyDescent="0.25">
      <c r="A3459" s="10" t="str">
        <f>Revenue!A3460</f>
        <v>P0288</v>
      </c>
      <c r="B3459" s="10" t="str">
        <f>Revenue!B3460</f>
        <v>Mar</v>
      </c>
      <c r="C3459" s="11" t="str">
        <f t="shared" si="141"/>
        <v>P0288|Mar</v>
      </c>
      <c r="D3459" s="12">
        <f>Revenue!J3460</f>
        <v>2988.2370000000001</v>
      </c>
      <c r="E3459" s="13">
        <f>_xlfn.XLOOKUP($C3459,ExpensesTbl[Key],ExpensesTbl[Total Operating Expenses])</f>
        <v>966.63</v>
      </c>
      <c r="F3459" s="13">
        <f t="shared" si="142"/>
        <v>2021.607</v>
      </c>
      <c r="G3459" s="11" t="str">
        <f>_xlfn.XLOOKUP($A3459,PropertiesTbl[Property ID],PropertiesTbl[Property Name])</f>
        <v>Rustic Cabin</v>
      </c>
    </row>
    <row r="3460" spans="1:7" x14ac:dyDescent="0.25">
      <c r="A3460" s="10" t="str">
        <f>Revenue!A3461</f>
        <v>P0289</v>
      </c>
      <c r="B3460" s="10" t="str">
        <f>Revenue!B3461</f>
        <v>Apr</v>
      </c>
      <c r="C3460" s="11" t="str">
        <f t="shared" si="141"/>
        <v>P0289|Apr</v>
      </c>
      <c r="D3460" s="12">
        <f>Revenue!J3461</f>
        <v>674.74779999999998</v>
      </c>
      <c r="E3460" s="13">
        <f>_xlfn.XLOOKUP($C3460,ExpensesTbl[Key],ExpensesTbl[Total Operating Expenses])</f>
        <v>424.31999999999965</v>
      </c>
      <c r="F3460" s="13">
        <f t="shared" si="142"/>
        <v>250.42780000000033</v>
      </c>
      <c r="G3460" s="11" t="str">
        <f>_xlfn.XLOOKUP($A3460,PropertiesTbl[Property ID],PropertiesTbl[Property Name])</f>
        <v>Aspen Escape</v>
      </c>
    </row>
    <row r="3461" spans="1:7" x14ac:dyDescent="0.25">
      <c r="A3461" s="10" t="str">
        <f>Revenue!A3462</f>
        <v>P0289</v>
      </c>
      <c r="B3461" s="10" t="str">
        <f>Revenue!B3462</f>
        <v>May</v>
      </c>
      <c r="C3461" s="11" t="str">
        <f t="shared" ref="C3461:C3524" si="143">A3461&amp;"|"&amp;B3461</f>
        <v>P0289|May</v>
      </c>
      <c r="D3461" s="12">
        <f>Revenue!J3462</f>
        <v>768.50799999999992</v>
      </c>
      <c r="E3461" s="13">
        <f>_xlfn.XLOOKUP($C3461,ExpensesTbl[Key],ExpensesTbl[Total Operating Expenses])</f>
        <v>513.27000000000032</v>
      </c>
      <c r="F3461" s="13">
        <f t="shared" ref="F3461:F3524" si="144">D3461-E3461</f>
        <v>255.2379999999996</v>
      </c>
      <c r="G3461" s="11" t="str">
        <f>_xlfn.XLOOKUP($A3461,PropertiesTbl[Property ID],PropertiesTbl[Property Name])</f>
        <v>Aspen Escape</v>
      </c>
    </row>
    <row r="3462" spans="1:7" x14ac:dyDescent="0.25">
      <c r="A3462" s="10" t="str">
        <f>Revenue!A3463</f>
        <v>P0289</v>
      </c>
      <c r="B3462" s="10" t="str">
        <f>Revenue!B3463</f>
        <v>Jun</v>
      </c>
      <c r="C3462" s="11" t="str">
        <f t="shared" si="143"/>
        <v>P0289|Jun</v>
      </c>
      <c r="D3462" s="12">
        <f>Revenue!J3463</f>
        <v>897.24639999999999</v>
      </c>
      <c r="E3462" s="13">
        <f>_xlfn.XLOOKUP($C3462,ExpensesTbl[Key],ExpensesTbl[Total Operating Expenses])</f>
        <v>554.11999999999978</v>
      </c>
      <c r="F3462" s="13">
        <f t="shared" si="144"/>
        <v>343.12640000000022</v>
      </c>
      <c r="G3462" s="11" t="str">
        <f>_xlfn.XLOOKUP($A3462,PropertiesTbl[Property ID],PropertiesTbl[Property Name])</f>
        <v>Aspen Escape</v>
      </c>
    </row>
    <row r="3463" spans="1:7" x14ac:dyDescent="0.25">
      <c r="A3463" s="10" t="str">
        <f>Revenue!A3464</f>
        <v>P0289</v>
      </c>
      <c r="B3463" s="10" t="str">
        <f>Revenue!B3464</f>
        <v>Jul</v>
      </c>
      <c r="C3463" s="11" t="str">
        <f t="shared" si="143"/>
        <v>P0289|Jul</v>
      </c>
      <c r="D3463" s="12">
        <f>Revenue!J3464</f>
        <v>1544.5644</v>
      </c>
      <c r="E3463" s="13">
        <f>_xlfn.XLOOKUP($C3463,ExpensesTbl[Key],ExpensesTbl[Total Operating Expenses])</f>
        <v>893.94000000000017</v>
      </c>
      <c r="F3463" s="13">
        <f t="shared" si="144"/>
        <v>650.62439999999981</v>
      </c>
      <c r="G3463" s="11" t="str">
        <f>_xlfn.XLOOKUP($A3463,PropertiesTbl[Property ID],PropertiesTbl[Property Name])</f>
        <v>Aspen Escape</v>
      </c>
    </row>
    <row r="3464" spans="1:7" x14ac:dyDescent="0.25">
      <c r="A3464" s="10" t="str">
        <f>Revenue!A3465</f>
        <v>P0289</v>
      </c>
      <c r="B3464" s="10" t="str">
        <f>Revenue!B3465</f>
        <v>Aug</v>
      </c>
      <c r="C3464" s="11" t="str">
        <f t="shared" si="143"/>
        <v>P0289|Aug</v>
      </c>
      <c r="D3464" s="12">
        <f>Revenue!J3465</f>
        <v>1333.7543000000001</v>
      </c>
      <c r="E3464" s="13">
        <f>_xlfn.XLOOKUP($C3464,ExpensesTbl[Key],ExpensesTbl[Total Operating Expenses])</f>
        <v>857.82000000000028</v>
      </c>
      <c r="F3464" s="13">
        <f t="shared" si="144"/>
        <v>475.93429999999978</v>
      </c>
      <c r="G3464" s="11" t="str">
        <f>_xlfn.XLOOKUP($A3464,PropertiesTbl[Property ID],PropertiesTbl[Property Name])</f>
        <v>Aspen Escape</v>
      </c>
    </row>
    <row r="3465" spans="1:7" x14ac:dyDescent="0.25">
      <c r="A3465" s="10" t="str">
        <f>Revenue!A3466</f>
        <v>P0289</v>
      </c>
      <c r="B3465" s="10" t="str">
        <f>Revenue!B3466</f>
        <v>Sep</v>
      </c>
      <c r="C3465" s="11" t="str">
        <f t="shared" si="143"/>
        <v>P0289|Sep</v>
      </c>
      <c r="D3465" s="12">
        <f>Revenue!J3466</f>
        <v>808.29740000000004</v>
      </c>
      <c r="E3465" s="13">
        <f>_xlfn.XLOOKUP($C3465,ExpensesTbl[Key],ExpensesTbl[Total Operating Expenses])</f>
        <v>466.75999999999976</v>
      </c>
      <c r="F3465" s="13">
        <f t="shared" si="144"/>
        <v>341.53740000000028</v>
      </c>
      <c r="G3465" s="11" t="str">
        <f>_xlfn.XLOOKUP($A3465,PropertiesTbl[Property ID],PropertiesTbl[Property Name])</f>
        <v>Aspen Escape</v>
      </c>
    </row>
    <row r="3466" spans="1:7" x14ac:dyDescent="0.25">
      <c r="A3466" s="10" t="str">
        <f>Revenue!A3467</f>
        <v>P0289</v>
      </c>
      <c r="B3466" s="10" t="str">
        <f>Revenue!B3467</f>
        <v>Oct</v>
      </c>
      <c r="C3466" s="11" t="str">
        <f t="shared" si="143"/>
        <v>P0289|Oct</v>
      </c>
      <c r="D3466" s="12">
        <f>Revenue!J3467</f>
        <v>779.37200000000007</v>
      </c>
      <c r="E3466" s="13">
        <f>_xlfn.XLOOKUP($C3466,ExpensesTbl[Key],ExpensesTbl[Total Operating Expenses])</f>
        <v>461.34999999999991</v>
      </c>
      <c r="F3466" s="13">
        <f t="shared" si="144"/>
        <v>318.02200000000016</v>
      </c>
      <c r="G3466" s="11" t="str">
        <f>_xlfn.XLOOKUP($A3466,PropertiesTbl[Property ID],PropertiesTbl[Property Name])</f>
        <v>Aspen Escape</v>
      </c>
    </row>
    <row r="3467" spans="1:7" x14ac:dyDescent="0.25">
      <c r="A3467" s="10" t="str">
        <f>Revenue!A3468</f>
        <v>P0289</v>
      </c>
      <c r="B3467" s="10" t="str">
        <f>Revenue!B3468</f>
        <v>Nov</v>
      </c>
      <c r="C3467" s="11" t="str">
        <f t="shared" si="143"/>
        <v>P0289|Nov</v>
      </c>
      <c r="D3467" s="12">
        <f>Revenue!J3468</f>
        <v>777.33500000000004</v>
      </c>
      <c r="E3467" s="13">
        <f>_xlfn.XLOOKUP($C3467,ExpensesTbl[Key],ExpensesTbl[Total Operating Expenses])</f>
        <v>445.71000000000038</v>
      </c>
      <c r="F3467" s="13">
        <f t="shared" si="144"/>
        <v>331.62499999999966</v>
      </c>
      <c r="G3467" s="11" t="str">
        <f>_xlfn.XLOOKUP($A3467,PropertiesTbl[Property ID],PropertiesTbl[Property Name])</f>
        <v>Aspen Escape</v>
      </c>
    </row>
    <row r="3468" spans="1:7" x14ac:dyDescent="0.25">
      <c r="A3468" s="10" t="str">
        <f>Revenue!A3469</f>
        <v>P0289</v>
      </c>
      <c r="B3468" s="10" t="str">
        <f>Revenue!B3469</f>
        <v>Dec</v>
      </c>
      <c r="C3468" s="11" t="str">
        <f t="shared" si="143"/>
        <v>P0289|Dec</v>
      </c>
      <c r="D3468" s="12">
        <f>Revenue!J3469</f>
        <v>2823.3585000000003</v>
      </c>
      <c r="E3468" s="13">
        <f>_xlfn.XLOOKUP($C3468,ExpensesTbl[Key],ExpensesTbl[Total Operating Expenses])</f>
        <v>766.97999999999956</v>
      </c>
      <c r="F3468" s="13">
        <f t="shared" si="144"/>
        <v>2056.3785000000007</v>
      </c>
      <c r="G3468" s="11" t="str">
        <f>_xlfn.XLOOKUP($A3468,PropertiesTbl[Property ID],PropertiesTbl[Property Name])</f>
        <v>Aspen Escape</v>
      </c>
    </row>
    <row r="3469" spans="1:7" x14ac:dyDescent="0.25">
      <c r="A3469" s="10" t="str">
        <f>Revenue!A3470</f>
        <v>P0289</v>
      </c>
      <c r="B3469" s="10" t="str">
        <f>Revenue!B3470</f>
        <v>Jan</v>
      </c>
      <c r="C3469" s="11" t="str">
        <f t="shared" si="143"/>
        <v>P0289|Jan</v>
      </c>
      <c r="D3469" s="12">
        <f>Revenue!J3470</f>
        <v>2832.8160000000003</v>
      </c>
      <c r="E3469" s="13">
        <f>_xlfn.XLOOKUP($C3469,ExpensesTbl[Key],ExpensesTbl[Total Operating Expenses])</f>
        <v>758.05000000000041</v>
      </c>
      <c r="F3469" s="13">
        <f t="shared" si="144"/>
        <v>2074.7659999999996</v>
      </c>
      <c r="G3469" s="11" t="str">
        <f>_xlfn.XLOOKUP($A3469,PropertiesTbl[Property ID],PropertiesTbl[Property Name])</f>
        <v>Aspen Escape</v>
      </c>
    </row>
    <row r="3470" spans="1:7" x14ac:dyDescent="0.25">
      <c r="A3470" s="10" t="str">
        <f>Revenue!A3471</f>
        <v>P0289</v>
      </c>
      <c r="B3470" s="10" t="str">
        <f>Revenue!B3471</f>
        <v>Feb</v>
      </c>
      <c r="C3470" s="11" t="str">
        <f t="shared" si="143"/>
        <v>P0289|Feb</v>
      </c>
      <c r="D3470" s="12">
        <f>Revenue!J3471</f>
        <v>2193.9951999999998</v>
      </c>
      <c r="E3470" s="13">
        <f>_xlfn.XLOOKUP($C3470,ExpensesTbl[Key],ExpensesTbl[Total Operating Expenses])</f>
        <v>703.96000000000038</v>
      </c>
      <c r="F3470" s="13">
        <f t="shared" si="144"/>
        <v>1490.0351999999993</v>
      </c>
      <c r="G3470" s="11" t="str">
        <f>_xlfn.XLOOKUP($A3470,PropertiesTbl[Property ID],PropertiesTbl[Property Name])</f>
        <v>Aspen Escape</v>
      </c>
    </row>
    <row r="3471" spans="1:7" x14ac:dyDescent="0.25">
      <c r="A3471" s="10" t="str">
        <f>Revenue!A3472</f>
        <v>P0289</v>
      </c>
      <c r="B3471" s="10" t="str">
        <f>Revenue!B3472</f>
        <v>Mar</v>
      </c>
      <c r="C3471" s="11" t="str">
        <f t="shared" si="143"/>
        <v>P0289|Mar</v>
      </c>
      <c r="D3471" s="12">
        <f>Revenue!J3472</f>
        <v>2094.8806</v>
      </c>
      <c r="E3471" s="13">
        <f>_xlfn.XLOOKUP($C3471,ExpensesTbl[Key],ExpensesTbl[Total Operating Expenses])</f>
        <v>682.29999999999961</v>
      </c>
      <c r="F3471" s="13">
        <f t="shared" si="144"/>
        <v>1412.5806000000002</v>
      </c>
      <c r="G3471" s="11" t="str">
        <f>_xlfn.XLOOKUP($A3471,PropertiesTbl[Property ID],PropertiesTbl[Property Name])</f>
        <v>Aspen Escape</v>
      </c>
    </row>
    <row r="3472" spans="1:7" x14ac:dyDescent="0.25">
      <c r="A3472" s="10" t="str">
        <f>Revenue!A3473</f>
        <v>P0290</v>
      </c>
      <c r="B3472" s="10" t="str">
        <f>Revenue!B3473</f>
        <v>Apr</v>
      </c>
      <c r="C3472" s="11" t="str">
        <f t="shared" si="143"/>
        <v>P0290|Apr</v>
      </c>
      <c r="D3472" s="12">
        <f>Revenue!J3473</f>
        <v>814.72500000000002</v>
      </c>
      <c r="E3472" s="13">
        <f>_xlfn.XLOOKUP($C3472,ExpensesTbl[Key],ExpensesTbl[Total Operating Expenses])</f>
        <v>538.35000000000014</v>
      </c>
      <c r="F3472" s="13">
        <f t="shared" si="144"/>
        <v>276.37499999999989</v>
      </c>
      <c r="G3472" s="11" t="str">
        <f>_xlfn.XLOOKUP($A3472,PropertiesTbl[Property ID],PropertiesTbl[Property Name])</f>
        <v>Boulder Refuge</v>
      </c>
    </row>
    <row r="3473" spans="1:7" x14ac:dyDescent="0.25">
      <c r="A3473" s="10" t="str">
        <f>Revenue!A3474</f>
        <v>P0290</v>
      </c>
      <c r="B3473" s="10" t="str">
        <f>Revenue!B3474</f>
        <v>May</v>
      </c>
      <c r="C3473" s="11" t="str">
        <f t="shared" si="143"/>
        <v>P0290|May</v>
      </c>
      <c r="D3473" s="12">
        <f>Revenue!J3474</f>
        <v>888.81359999999995</v>
      </c>
      <c r="E3473" s="13">
        <f>_xlfn.XLOOKUP($C3473,ExpensesTbl[Key],ExpensesTbl[Total Operating Expenses])</f>
        <v>729.31000000000017</v>
      </c>
      <c r="F3473" s="13">
        <f t="shared" si="144"/>
        <v>159.50359999999978</v>
      </c>
      <c r="G3473" s="11" t="str">
        <f>_xlfn.XLOOKUP($A3473,PropertiesTbl[Property ID],PropertiesTbl[Property Name])</f>
        <v>Boulder Refuge</v>
      </c>
    </row>
    <row r="3474" spans="1:7" x14ac:dyDescent="0.25">
      <c r="A3474" s="10" t="str">
        <f>Revenue!A3475</f>
        <v>P0290</v>
      </c>
      <c r="B3474" s="10" t="str">
        <f>Revenue!B3475</f>
        <v>Jun</v>
      </c>
      <c r="C3474" s="11" t="str">
        <f t="shared" si="143"/>
        <v>P0290|Jun</v>
      </c>
      <c r="D3474" s="12">
        <f>Revenue!J3475</f>
        <v>1189.6687999999999</v>
      </c>
      <c r="E3474" s="13">
        <f>_xlfn.XLOOKUP($C3474,ExpensesTbl[Key],ExpensesTbl[Total Operating Expenses])</f>
        <v>798.20000000000039</v>
      </c>
      <c r="F3474" s="13">
        <f t="shared" si="144"/>
        <v>391.46879999999953</v>
      </c>
      <c r="G3474" s="11" t="str">
        <f>_xlfn.XLOOKUP($A3474,PropertiesTbl[Property ID],PropertiesTbl[Property Name])</f>
        <v>Boulder Refuge</v>
      </c>
    </row>
    <row r="3475" spans="1:7" x14ac:dyDescent="0.25">
      <c r="A3475" s="10" t="str">
        <f>Revenue!A3476</f>
        <v>P0290</v>
      </c>
      <c r="B3475" s="10" t="str">
        <f>Revenue!B3476</f>
        <v>Jul</v>
      </c>
      <c r="C3475" s="11" t="str">
        <f t="shared" si="143"/>
        <v>P0290|Jul</v>
      </c>
      <c r="D3475" s="12">
        <f>Revenue!J3476</f>
        <v>1840.6759</v>
      </c>
      <c r="E3475" s="13">
        <f>_xlfn.XLOOKUP($C3475,ExpensesTbl[Key],ExpensesTbl[Total Operating Expenses])</f>
        <v>1451.6800000000003</v>
      </c>
      <c r="F3475" s="13">
        <f t="shared" si="144"/>
        <v>388.99589999999966</v>
      </c>
      <c r="G3475" s="11" t="str">
        <f>_xlfn.XLOOKUP($A3475,PropertiesTbl[Property ID],PropertiesTbl[Property Name])</f>
        <v>Boulder Refuge</v>
      </c>
    </row>
    <row r="3476" spans="1:7" x14ac:dyDescent="0.25">
      <c r="A3476" s="10" t="str">
        <f>Revenue!A3477</f>
        <v>P0290</v>
      </c>
      <c r="B3476" s="10" t="str">
        <f>Revenue!B3477</f>
        <v>Aug</v>
      </c>
      <c r="C3476" s="11" t="str">
        <f t="shared" si="143"/>
        <v>P0290|Aug</v>
      </c>
      <c r="D3476" s="12">
        <f>Revenue!J3477</f>
        <v>1445.5256999999999</v>
      </c>
      <c r="E3476" s="13">
        <f>_xlfn.XLOOKUP($C3476,ExpensesTbl[Key],ExpensesTbl[Total Operating Expenses])</f>
        <v>1416.72</v>
      </c>
      <c r="F3476" s="13">
        <f t="shared" si="144"/>
        <v>28.805699999999888</v>
      </c>
      <c r="G3476" s="11" t="str">
        <f>_xlfn.XLOOKUP($A3476,PropertiesTbl[Property ID],PropertiesTbl[Property Name])</f>
        <v>Boulder Refuge</v>
      </c>
    </row>
    <row r="3477" spans="1:7" x14ac:dyDescent="0.25">
      <c r="A3477" s="10" t="str">
        <f>Revenue!A3478</f>
        <v>P0290</v>
      </c>
      <c r="B3477" s="10" t="str">
        <f>Revenue!B3478</f>
        <v>Sep</v>
      </c>
      <c r="C3477" s="11" t="str">
        <f t="shared" si="143"/>
        <v>P0290|Sep</v>
      </c>
      <c r="D3477" s="12">
        <f>Revenue!J3478</f>
        <v>1068.7874000000002</v>
      </c>
      <c r="E3477" s="13">
        <f>_xlfn.XLOOKUP($C3477,ExpensesTbl[Key],ExpensesTbl[Total Operating Expenses])</f>
        <v>673.97</v>
      </c>
      <c r="F3477" s="13">
        <f t="shared" si="144"/>
        <v>394.81740000000013</v>
      </c>
      <c r="G3477" s="11" t="str">
        <f>_xlfn.XLOOKUP($A3477,PropertiesTbl[Property ID],PropertiesTbl[Property Name])</f>
        <v>Boulder Refuge</v>
      </c>
    </row>
    <row r="3478" spans="1:7" x14ac:dyDescent="0.25">
      <c r="A3478" s="10" t="str">
        <f>Revenue!A3479</f>
        <v>P0290</v>
      </c>
      <c r="B3478" s="10" t="str">
        <f>Revenue!B3479</f>
        <v>Oct</v>
      </c>
      <c r="C3478" s="11" t="str">
        <f t="shared" si="143"/>
        <v>P0290|Oct</v>
      </c>
      <c r="D3478" s="12">
        <f>Revenue!J3479</f>
        <v>974.60039999999992</v>
      </c>
      <c r="E3478" s="13">
        <f>_xlfn.XLOOKUP($C3478,ExpensesTbl[Key],ExpensesTbl[Total Operating Expenses])</f>
        <v>613.16999999999985</v>
      </c>
      <c r="F3478" s="13">
        <f t="shared" si="144"/>
        <v>361.43040000000008</v>
      </c>
      <c r="G3478" s="11" t="str">
        <f>_xlfn.XLOOKUP($A3478,PropertiesTbl[Property ID],PropertiesTbl[Property Name])</f>
        <v>Boulder Refuge</v>
      </c>
    </row>
    <row r="3479" spans="1:7" x14ac:dyDescent="0.25">
      <c r="A3479" s="10" t="str">
        <f>Revenue!A3480</f>
        <v>P0290</v>
      </c>
      <c r="B3479" s="10" t="str">
        <f>Revenue!B3480</f>
        <v>Nov</v>
      </c>
      <c r="C3479" s="11" t="str">
        <f t="shared" si="143"/>
        <v>P0290|Nov</v>
      </c>
      <c r="D3479" s="12">
        <f>Revenue!J3480</f>
        <v>876.35879999999997</v>
      </c>
      <c r="E3479" s="13">
        <f>_xlfn.XLOOKUP($C3479,ExpensesTbl[Key],ExpensesTbl[Total Operating Expenses])</f>
        <v>567.13999999999919</v>
      </c>
      <c r="F3479" s="13">
        <f t="shared" si="144"/>
        <v>309.21880000000078</v>
      </c>
      <c r="G3479" s="11" t="str">
        <f>_xlfn.XLOOKUP($A3479,PropertiesTbl[Property ID],PropertiesTbl[Property Name])</f>
        <v>Boulder Refuge</v>
      </c>
    </row>
    <row r="3480" spans="1:7" x14ac:dyDescent="0.25">
      <c r="A3480" s="10" t="str">
        <f>Revenue!A3481</f>
        <v>P0290</v>
      </c>
      <c r="B3480" s="10" t="str">
        <f>Revenue!B3481</f>
        <v>Dec</v>
      </c>
      <c r="C3480" s="11" t="str">
        <f t="shared" si="143"/>
        <v>P0290|Dec</v>
      </c>
      <c r="D3480" s="12">
        <f>Revenue!J3481</f>
        <v>3866.1464999999998</v>
      </c>
      <c r="E3480" s="13">
        <f>_xlfn.XLOOKUP($C3480,ExpensesTbl[Key],ExpensesTbl[Total Operating Expenses])</f>
        <v>975.11999999999989</v>
      </c>
      <c r="F3480" s="13">
        <f t="shared" si="144"/>
        <v>2891.0264999999999</v>
      </c>
      <c r="G3480" s="11" t="str">
        <f>_xlfn.XLOOKUP($A3480,PropertiesTbl[Property ID],PropertiesTbl[Property Name])</f>
        <v>Boulder Refuge</v>
      </c>
    </row>
    <row r="3481" spans="1:7" x14ac:dyDescent="0.25">
      <c r="A3481" s="10" t="str">
        <f>Revenue!A3482</f>
        <v>P0290</v>
      </c>
      <c r="B3481" s="10" t="str">
        <f>Revenue!B3482</f>
        <v>Jan</v>
      </c>
      <c r="C3481" s="11" t="str">
        <f t="shared" si="143"/>
        <v>P0290|Jan</v>
      </c>
      <c r="D3481" s="12">
        <f>Revenue!J3482</f>
        <v>3002.7094000000002</v>
      </c>
      <c r="E3481" s="13">
        <f>_xlfn.XLOOKUP($C3481,ExpensesTbl[Key],ExpensesTbl[Total Operating Expenses])</f>
        <v>856.28999999999951</v>
      </c>
      <c r="F3481" s="13">
        <f t="shared" si="144"/>
        <v>2146.4194000000007</v>
      </c>
      <c r="G3481" s="11" t="str">
        <f>_xlfn.XLOOKUP($A3481,PropertiesTbl[Property ID],PropertiesTbl[Property Name])</f>
        <v>Boulder Refuge</v>
      </c>
    </row>
    <row r="3482" spans="1:7" x14ac:dyDescent="0.25">
      <c r="A3482" s="10" t="str">
        <f>Revenue!A3483</f>
        <v>P0290</v>
      </c>
      <c r="B3482" s="10" t="str">
        <f>Revenue!B3483</f>
        <v>Feb</v>
      </c>
      <c r="C3482" s="11" t="str">
        <f t="shared" si="143"/>
        <v>P0290|Feb</v>
      </c>
      <c r="D3482" s="12">
        <f>Revenue!J3483</f>
        <v>2304.6766999999995</v>
      </c>
      <c r="E3482" s="13">
        <f>_xlfn.XLOOKUP($C3482,ExpensesTbl[Key],ExpensesTbl[Total Operating Expenses])</f>
        <v>786.74000000000024</v>
      </c>
      <c r="F3482" s="13">
        <f t="shared" si="144"/>
        <v>1517.9366999999993</v>
      </c>
      <c r="G3482" s="11" t="str">
        <f>_xlfn.XLOOKUP($A3482,PropertiesTbl[Property ID],PropertiesTbl[Property Name])</f>
        <v>Boulder Refuge</v>
      </c>
    </row>
    <row r="3483" spans="1:7" x14ac:dyDescent="0.25">
      <c r="A3483" s="10" t="str">
        <f>Revenue!A3484</f>
        <v>P0290</v>
      </c>
      <c r="B3483" s="10" t="str">
        <f>Revenue!B3484</f>
        <v>Mar</v>
      </c>
      <c r="C3483" s="11" t="str">
        <f t="shared" si="143"/>
        <v>P0290|Mar</v>
      </c>
      <c r="D3483" s="12">
        <f>Revenue!J3484</f>
        <v>2302.8627999999999</v>
      </c>
      <c r="E3483" s="13">
        <f>_xlfn.XLOOKUP($C3483,ExpensesTbl[Key],ExpensesTbl[Total Operating Expenses])</f>
        <v>771.74000000000035</v>
      </c>
      <c r="F3483" s="13">
        <f t="shared" si="144"/>
        <v>1531.1227999999996</v>
      </c>
      <c r="G3483" s="11" t="str">
        <f>_xlfn.XLOOKUP($A3483,PropertiesTbl[Property ID],PropertiesTbl[Property Name])</f>
        <v>Boulder Refuge</v>
      </c>
    </row>
    <row r="3484" spans="1:7" x14ac:dyDescent="0.25">
      <c r="A3484" s="10" t="str">
        <f>Revenue!A3485</f>
        <v>P0291</v>
      </c>
      <c r="B3484" s="10" t="str">
        <f>Revenue!B3485</f>
        <v>Apr</v>
      </c>
      <c r="C3484" s="11" t="str">
        <f t="shared" si="143"/>
        <v>P0291|Apr</v>
      </c>
      <c r="D3484" s="12">
        <f>Revenue!J3485</f>
        <v>675.72400000000005</v>
      </c>
      <c r="E3484" s="13">
        <f>_xlfn.XLOOKUP($C3484,ExpensesTbl[Key],ExpensesTbl[Total Operating Expenses])</f>
        <v>506.85000000000019</v>
      </c>
      <c r="F3484" s="13">
        <f t="shared" si="144"/>
        <v>168.87399999999985</v>
      </c>
      <c r="G3484" s="11" t="str">
        <f>_xlfn.XLOOKUP($A3484,PropertiesTbl[Property ID],PropertiesTbl[Property Name])</f>
        <v>Cloudline Lodge</v>
      </c>
    </row>
    <row r="3485" spans="1:7" x14ac:dyDescent="0.25">
      <c r="A3485" s="10" t="str">
        <f>Revenue!A3486</f>
        <v>P0291</v>
      </c>
      <c r="B3485" s="10" t="str">
        <f>Revenue!B3486</f>
        <v>May</v>
      </c>
      <c r="C3485" s="11" t="str">
        <f t="shared" si="143"/>
        <v>P0291|May</v>
      </c>
      <c r="D3485" s="12">
        <f>Revenue!J3486</f>
        <v>963.54240000000004</v>
      </c>
      <c r="E3485" s="13">
        <f>_xlfn.XLOOKUP($C3485,ExpensesTbl[Key],ExpensesTbl[Total Operating Expenses])</f>
        <v>738.9400000000004</v>
      </c>
      <c r="F3485" s="13">
        <f t="shared" si="144"/>
        <v>224.60239999999965</v>
      </c>
      <c r="G3485" s="11" t="str">
        <f>_xlfn.XLOOKUP($A3485,PropertiesTbl[Property ID],PropertiesTbl[Property Name])</f>
        <v>Cloudline Lodge</v>
      </c>
    </row>
    <row r="3486" spans="1:7" x14ac:dyDescent="0.25">
      <c r="A3486" s="10" t="str">
        <f>Revenue!A3487</f>
        <v>P0291</v>
      </c>
      <c r="B3486" s="10" t="str">
        <f>Revenue!B3487</f>
        <v>Jun</v>
      </c>
      <c r="C3486" s="11" t="str">
        <f t="shared" si="143"/>
        <v>P0291|Jun</v>
      </c>
      <c r="D3486" s="12">
        <f>Revenue!J3487</f>
        <v>911.19149999999991</v>
      </c>
      <c r="E3486" s="13">
        <f>_xlfn.XLOOKUP($C3486,ExpensesTbl[Key],ExpensesTbl[Total Operating Expenses])</f>
        <v>824.81999999999982</v>
      </c>
      <c r="F3486" s="13">
        <f t="shared" si="144"/>
        <v>86.371500000000083</v>
      </c>
      <c r="G3486" s="11" t="str">
        <f>_xlfn.XLOOKUP($A3486,PropertiesTbl[Property ID],PropertiesTbl[Property Name])</f>
        <v>Cloudline Lodge</v>
      </c>
    </row>
    <row r="3487" spans="1:7" x14ac:dyDescent="0.25">
      <c r="A3487" s="10" t="str">
        <f>Revenue!A3488</f>
        <v>P0291</v>
      </c>
      <c r="B3487" s="10" t="str">
        <f>Revenue!B3488</f>
        <v>Jul</v>
      </c>
      <c r="C3487" s="11" t="str">
        <f t="shared" si="143"/>
        <v>P0291|Jul</v>
      </c>
      <c r="D3487" s="12">
        <f>Revenue!J3488</f>
        <v>1554.6519999999998</v>
      </c>
      <c r="E3487" s="13">
        <f>_xlfn.XLOOKUP($C3487,ExpensesTbl[Key],ExpensesTbl[Total Operating Expenses])</f>
        <v>1449.4199999999996</v>
      </c>
      <c r="F3487" s="13">
        <f t="shared" si="144"/>
        <v>105.2320000000002</v>
      </c>
      <c r="G3487" s="11" t="str">
        <f>_xlfn.XLOOKUP($A3487,PropertiesTbl[Property ID],PropertiesTbl[Property Name])</f>
        <v>Cloudline Lodge</v>
      </c>
    </row>
    <row r="3488" spans="1:7" x14ac:dyDescent="0.25">
      <c r="A3488" s="10" t="str">
        <f>Revenue!A3489</f>
        <v>P0291</v>
      </c>
      <c r="B3488" s="10" t="str">
        <f>Revenue!B3489</f>
        <v>Aug</v>
      </c>
      <c r="C3488" s="11" t="str">
        <f t="shared" si="143"/>
        <v>P0291|Aug</v>
      </c>
      <c r="D3488" s="12">
        <f>Revenue!J3489</f>
        <v>1570.075</v>
      </c>
      <c r="E3488" s="13">
        <f>_xlfn.XLOOKUP($C3488,ExpensesTbl[Key],ExpensesTbl[Total Operating Expenses])</f>
        <v>1407.3799999999999</v>
      </c>
      <c r="F3488" s="13">
        <f t="shared" si="144"/>
        <v>162.69500000000016</v>
      </c>
      <c r="G3488" s="11" t="str">
        <f>_xlfn.XLOOKUP($A3488,PropertiesTbl[Property ID],PropertiesTbl[Property Name])</f>
        <v>Cloudline Lodge</v>
      </c>
    </row>
    <row r="3489" spans="1:7" x14ac:dyDescent="0.25">
      <c r="A3489" s="10" t="str">
        <f>Revenue!A3490</f>
        <v>P0291</v>
      </c>
      <c r="B3489" s="10" t="str">
        <f>Revenue!B3490</f>
        <v>Sep</v>
      </c>
      <c r="C3489" s="11" t="str">
        <f t="shared" si="143"/>
        <v>P0291|Sep</v>
      </c>
      <c r="D3489" s="12">
        <f>Revenue!J3490</f>
        <v>917.09879999999998</v>
      </c>
      <c r="E3489" s="13">
        <f>_xlfn.XLOOKUP($C3489,ExpensesTbl[Key],ExpensesTbl[Total Operating Expenses])</f>
        <v>646.92999999999984</v>
      </c>
      <c r="F3489" s="13">
        <f t="shared" si="144"/>
        <v>270.16880000000015</v>
      </c>
      <c r="G3489" s="11" t="str">
        <f>_xlfn.XLOOKUP($A3489,PropertiesTbl[Property ID],PropertiesTbl[Property Name])</f>
        <v>Cloudline Lodge</v>
      </c>
    </row>
    <row r="3490" spans="1:7" x14ac:dyDescent="0.25">
      <c r="A3490" s="10" t="str">
        <f>Revenue!A3491</f>
        <v>P0291</v>
      </c>
      <c r="B3490" s="10" t="str">
        <f>Revenue!B3491</f>
        <v>Oct</v>
      </c>
      <c r="C3490" s="11" t="str">
        <f t="shared" si="143"/>
        <v>P0291|Oct</v>
      </c>
      <c r="D3490" s="12">
        <f>Revenue!J3491</f>
        <v>870.82979999999998</v>
      </c>
      <c r="E3490" s="13">
        <f>_xlfn.XLOOKUP($C3490,ExpensesTbl[Key],ExpensesTbl[Total Operating Expenses])</f>
        <v>601.99999999999977</v>
      </c>
      <c r="F3490" s="13">
        <f t="shared" si="144"/>
        <v>268.8298000000002</v>
      </c>
      <c r="G3490" s="11" t="str">
        <f>_xlfn.XLOOKUP($A3490,PropertiesTbl[Property ID],PropertiesTbl[Property Name])</f>
        <v>Cloudline Lodge</v>
      </c>
    </row>
    <row r="3491" spans="1:7" x14ac:dyDescent="0.25">
      <c r="A3491" s="10" t="str">
        <f>Revenue!A3492</f>
        <v>P0291</v>
      </c>
      <c r="B3491" s="10" t="str">
        <f>Revenue!B3492</f>
        <v>Nov</v>
      </c>
      <c r="C3491" s="11" t="str">
        <f t="shared" si="143"/>
        <v>P0291|Nov</v>
      </c>
      <c r="D3491" s="12">
        <f>Revenue!J3492</f>
        <v>849.41219999999998</v>
      </c>
      <c r="E3491" s="13">
        <f>_xlfn.XLOOKUP($C3491,ExpensesTbl[Key],ExpensesTbl[Total Operating Expenses])</f>
        <v>567.8599999999999</v>
      </c>
      <c r="F3491" s="13">
        <f t="shared" si="144"/>
        <v>281.55220000000008</v>
      </c>
      <c r="G3491" s="11" t="str">
        <f>_xlfn.XLOOKUP($A3491,PropertiesTbl[Property ID],PropertiesTbl[Property Name])</f>
        <v>Cloudline Lodge</v>
      </c>
    </row>
    <row r="3492" spans="1:7" x14ac:dyDescent="0.25">
      <c r="A3492" s="10" t="str">
        <f>Revenue!A3493</f>
        <v>P0291</v>
      </c>
      <c r="B3492" s="10" t="str">
        <f>Revenue!B3493</f>
        <v>Dec</v>
      </c>
      <c r="C3492" s="11" t="str">
        <f t="shared" si="143"/>
        <v>P0291|Dec</v>
      </c>
      <c r="D3492" s="12">
        <f>Revenue!J3493</f>
        <v>3185.6804999999999</v>
      </c>
      <c r="E3492" s="13">
        <f>_xlfn.XLOOKUP($C3492,ExpensesTbl[Key],ExpensesTbl[Total Operating Expenses])</f>
        <v>865.59</v>
      </c>
      <c r="F3492" s="13">
        <f t="shared" si="144"/>
        <v>2320.0904999999998</v>
      </c>
      <c r="G3492" s="11" t="str">
        <f>_xlfn.XLOOKUP($A3492,PropertiesTbl[Property ID],PropertiesTbl[Property Name])</f>
        <v>Cloudline Lodge</v>
      </c>
    </row>
    <row r="3493" spans="1:7" x14ac:dyDescent="0.25">
      <c r="A3493" s="10" t="str">
        <f>Revenue!A3494</f>
        <v>P0291</v>
      </c>
      <c r="B3493" s="10" t="str">
        <f>Revenue!B3494</f>
        <v>Jan</v>
      </c>
      <c r="C3493" s="11" t="str">
        <f t="shared" si="143"/>
        <v>P0291|Jan</v>
      </c>
      <c r="D3493" s="12">
        <f>Revenue!J3494</f>
        <v>2612.9051999999997</v>
      </c>
      <c r="E3493" s="13">
        <f>_xlfn.XLOOKUP($C3493,ExpensesTbl[Key],ExpensesTbl[Total Operating Expenses])</f>
        <v>877.50000000000034</v>
      </c>
      <c r="F3493" s="13">
        <f t="shared" si="144"/>
        <v>1735.4051999999992</v>
      </c>
      <c r="G3493" s="11" t="str">
        <f>_xlfn.XLOOKUP($A3493,PropertiesTbl[Property ID],PropertiesTbl[Property Name])</f>
        <v>Cloudline Lodge</v>
      </c>
    </row>
    <row r="3494" spans="1:7" x14ac:dyDescent="0.25">
      <c r="A3494" s="10" t="str">
        <f>Revenue!A3495</f>
        <v>P0291</v>
      </c>
      <c r="B3494" s="10" t="str">
        <f>Revenue!B3495</f>
        <v>Feb</v>
      </c>
      <c r="C3494" s="11" t="str">
        <f t="shared" si="143"/>
        <v>P0291|Feb</v>
      </c>
      <c r="D3494" s="12">
        <f>Revenue!J3495</f>
        <v>2522.4513999999999</v>
      </c>
      <c r="E3494" s="13">
        <f>_xlfn.XLOOKUP($C3494,ExpensesTbl[Key],ExpensesTbl[Total Operating Expenses])</f>
        <v>802.60000000000014</v>
      </c>
      <c r="F3494" s="13">
        <f t="shared" si="144"/>
        <v>1719.8513999999998</v>
      </c>
      <c r="G3494" s="11" t="str">
        <f>_xlfn.XLOOKUP($A3494,PropertiesTbl[Property ID],PropertiesTbl[Property Name])</f>
        <v>Cloudline Lodge</v>
      </c>
    </row>
    <row r="3495" spans="1:7" x14ac:dyDescent="0.25">
      <c r="A3495" s="10" t="str">
        <f>Revenue!A3496</f>
        <v>P0291</v>
      </c>
      <c r="B3495" s="10" t="str">
        <f>Revenue!B3496</f>
        <v>Mar</v>
      </c>
      <c r="C3495" s="11" t="str">
        <f t="shared" si="143"/>
        <v>P0291|Mar</v>
      </c>
      <c r="D3495" s="12">
        <f>Revenue!J3496</f>
        <v>2089.0360000000001</v>
      </c>
      <c r="E3495" s="13">
        <f>_xlfn.XLOOKUP($C3495,ExpensesTbl[Key],ExpensesTbl[Total Operating Expenses])</f>
        <v>779.89999999999975</v>
      </c>
      <c r="F3495" s="13">
        <f t="shared" si="144"/>
        <v>1309.1360000000004</v>
      </c>
      <c r="G3495" s="11" t="str">
        <f>_xlfn.XLOOKUP($A3495,PropertiesTbl[Property ID],PropertiesTbl[Property Name])</f>
        <v>Cloudline Lodge</v>
      </c>
    </row>
    <row r="3496" spans="1:7" x14ac:dyDescent="0.25">
      <c r="A3496" s="10" t="str">
        <f>Revenue!A3497</f>
        <v>P0292</v>
      </c>
      <c r="B3496" s="10" t="str">
        <f>Revenue!B3497</f>
        <v>Apr</v>
      </c>
      <c r="C3496" s="11" t="str">
        <f t="shared" si="143"/>
        <v>P0292|Apr</v>
      </c>
      <c r="D3496" s="12">
        <f>Revenue!J3497</f>
        <v>896.49599999999998</v>
      </c>
      <c r="E3496" s="13">
        <f>_xlfn.XLOOKUP($C3496,ExpensesTbl[Key],ExpensesTbl[Total Operating Expenses])</f>
        <v>524.50000000000045</v>
      </c>
      <c r="F3496" s="13">
        <f t="shared" si="144"/>
        <v>371.99599999999953</v>
      </c>
      <c r="G3496" s="11" t="str">
        <f>_xlfn.XLOOKUP($A3496,PropertiesTbl[Property ID],PropertiesTbl[Property Name])</f>
        <v>Timber House</v>
      </c>
    </row>
    <row r="3497" spans="1:7" x14ac:dyDescent="0.25">
      <c r="A3497" s="10" t="str">
        <f>Revenue!A3498</f>
        <v>P0292</v>
      </c>
      <c r="B3497" s="10" t="str">
        <f>Revenue!B3498</f>
        <v>May</v>
      </c>
      <c r="C3497" s="11" t="str">
        <f t="shared" si="143"/>
        <v>P0292|May</v>
      </c>
      <c r="D3497" s="12">
        <f>Revenue!J3498</f>
        <v>1048.01</v>
      </c>
      <c r="E3497" s="13">
        <f>_xlfn.XLOOKUP($C3497,ExpensesTbl[Key],ExpensesTbl[Total Operating Expenses])</f>
        <v>735.52999999999952</v>
      </c>
      <c r="F3497" s="13">
        <f t="shared" si="144"/>
        <v>312.48000000000047</v>
      </c>
      <c r="G3497" s="11" t="str">
        <f>_xlfn.XLOOKUP($A3497,PropertiesTbl[Property ID],PropertiesTbl[Property Name])</f>
        <v>Timber House</v>
      </c>
    </row>
    <row r="3498" spans="1:7" x14ac:dyDescent="0.25">
      <c r="A3498" s="10" t="str">
        <f>Revenue!A3499</f>
        <v>P0292</v>
      </c>
      <c r="B3498" s="10" t="str">
        <f>Revenue!B3499</f>
        <v>Jun</v>
      </c>
      <c r="C3498" s="11" t="str">
        <f t="shared" si="143"/>
        <v>P0292|Jun</v>
      </c>
      <c r="D3498" s="12">
        <f>Revenue!J3499</f>
        <v>1224.9768000000001</v>
      </c>
      <c r="E3498" s="13">
        <f>_xlfn.XLOOKUP($C3498,ExpensesTbl[Key],ExpensesTbl[Total Operating Expenses])</f>
        <v>805.05000000000018</v>
      </c>
      <c r="F3498" s="13">
        <f t="shared" si="144"/>
        <v>419.92679999999996</v>
      </c>
      <c r="G3498" s="11" t="str">
        <f>_xlfn.XLOOKUP($A3498,PropertiesTbl[Property ID],PropertiesTbl[Property Name])</f>
        <v>Timber House</v>
      </c>
    </row>
    <row r="3499" spans="1:7" x14ac:dyDescent="0.25">
      <c r="A3499" s="10" t="str">
        <f>Revenue!A3500</f>
        <v>P0292</v>
      </c>
      <c r="B3499" s="10" t="str">
        <f>Revenue!B3500</f>
        <v>Jul</v>
      </c>
      <c r="C3499" s="11" t="str">
        <f t="shared" si="143"/>
        <v>P0292|Jul</v>
      </c>
      <c r="D3499" s="12">
        <f>Revenue!J3500</f>
        <v>1980.0261</v>
      </c>
      <c r="E3499" s="13">
        <f>_xlfn.XLOOKUP($C3499,ExpensesTbl[Key],ExpensesTbl[Total Operating Expenses])</f>
        <v>1450.6999999999998</v>
      </c>
      <c r="F3499" s="13">
        <f t="shared" si="144"/>
        <v>529.32610000000022</v>
      </c>
      <c r="G3499" s="11" t="str">
        <f>_xlfn.XLOOKUP($A3499,PropertiesTbl[Property ID],PropertiesTbl[Property Name])</f>
        <v>Timber House</v>
      </c>
    </row>
    <row r="3500" spans="1:7" x14ac:dyDescent="0.25">
      <c r="A3500" s="10" t="str">
        <f>Revenue!A3501</f>
        <v>P0292</v>
      </c>
      <c r="B3500" s="10" t="str">
        <f>Revenue!B3501</f>
        <v>Aug</v>
      </c>
      <c r="C3500" s="11" t="str">
        <f t="shared" si="143"/>
        <v>P0292|Aug</v>
      </c>
      <c r="D3500" s="12">
        <f>Revenue!J3501</f>
        <v>1853.0531000000001</v>
      </c>
      <c r="E3500" s="13">
        <f>_xlfn.XLOOKUP($C3500,ExpensesTbl[Key],ExpensesTbl[Total Operating Expenses])</f>
        <v>1380.5299999999997</v>
      </c>
      <c r="F3500" s="13">
        <f t="shared" si="144"/>
        <v>472.52310000000034</v>
      </c>
      <c r="G3500" s="11" t="str">
        <f>_xlfn.XLOOKUP($A3500,PropertiesTbl[Property ID],PropertiesTbl[Property Name])</f>
        <v>Timber House</v>
      </c>
    </row>
    <row r="3501" spans="1:7" x14ac:dyDescent="0.25">
      <c r="A3501" s="10" t="str">
        <f>Revenue!A3502</f>
        <v>P0292</v>
      </c>
      <c r="B3501" s="10" t="str">
        <f>Revenue!B3502</f>
        <v>Sep</v>
      </c>
      <c r="C3501" s="11" t="str">
        <f t="shared" si="143"/>
        <v>P0292|Sep</v>
      </c>
      <c r="D3501" s="12">
        <f>Revenue!J3502</f>
        <v>1122.9037000000001</v>
      </c>
      <c r="E3501" s="13">
        <f>_xlfn.XLOOKUP($C3501,ExpensesTbl[Key],ExpensesTbl[Total Operating Expenses])</f>
        <v>647.0599999999996</v>
      </c>
      <c r="F3501" s="13">
        <f t="shared" si="144"/>
        <v>475.84370000000047</v>
      </c>
      <c r="G3501" s="11" t="str">
        <f>_xlfn.XLOOKUP($A3501,PropertiesTbl[Property ID],PropertiesTbl[Property Name])</f>
        <v>Timber House</v>
      </c>
    </row>
    <row r="3502" spans="1:7" x14ac:dyDescent="0.25">
      <c r="A3502" s="10" t="str">
        <f>Revenue!A3503</f>
        <v>P0292</v>
      </c>
      <c r="B3502" s="10" t="str">
        <f>Revenue!B3503</f>
        <v>Oct</v>
      </c>
      <c r="C3502" s="11" t="str">
        <f t="shared" si="143"/>
        <v>P0292|Oct</v>
      </c>
      <c r="D3502" s="12">
        <f>Revenue!J3503</f>
        <v>958.1880000000001</v>
      </c>
      <c r="E3502" s="13">
        <f>_xlfn.XLOOKUP($C3502,ExpensesTbl[Key],ExpensesTbl[Total Operating Expenses])</f>
        <v>616.14</v>
      </c>
      <c r="F3502" s="13">
        <f t="shared" si="144"/>
        <v>342.04800000000012</v>
      </c>
      <c r="G3502" s="11" t="str">
        <f>_xlfn.XLOOKUP($A3502,PropertiesTbl[Property ID],PropertiesTbl[Property Name])</f>
        <v>Timber House</v>
      </c>
    </row>
    <row r="3503" spans="1:7" x14ac:dyDescent="0.25">
      <c r="A3503" s="10" t="str">
        <f>Revenue!A3504</f>
        <v>P0292</v>
      </c>
      <c r="B3503" s="10" t="str">
        <f>Revenue!B3504</f>
        <v>Nov</v>
      </c>
      <c r="C3503" s="11" t="str">
        <f t="shared" si="143"/>
        <v>P0292|Nov</v>
      </c>
      <c r="D3503" s="12">
        <f>Revenue!J3504</f>
        <v>1093.3671999999999</v>
      </c>
      <c r="E3503" s="13">
        <f>_xlfn.XLOOKUP($C3503,ExpensesTbl[Key],ExpensesTbl[Total Operating Expenses])</f>
        <v>577.5200000000001</v>
      </c>
      <c r="F3503" s="13">
        <f t="shared" si="144"/>
        <v>515.84719999999982</v>
      </c>
      <c r="G3503" s="11" t="str">
        <f>_xlfn.XLOOKUP($A3503,PropertiesTbl[Property ID],PropertiesTbl[Property Name])</f>
        <v>Timber House</v>
      </c>
    </row>
    <row r="3504" spans="1:7" x14ac:dyDescent="0.25">
      <c r="A3504" s="10" t="str">
        <f>Revenue!A3505</f>
        <v>P0292</v>
      </c>
      <c r="B3504" s="10" t="str">
        <f>Revenue!B3505</f>
        <v>Dec</v>
      </c>
      <c r="C3504" s="11" t="str">
        <f t="shared" si="143"/>
        <v>P0292|Dec</v>
      </c>
      <c r="D3504" s="12">
        <f>Revenue!J3505</f>
        <v>4030.2704999999996</v>
      </c>
      <c r="E3504" s="13">
        <f>_xlfn.XLOOKUP($C3504,ExpensesTbl[Key],ExpensesTbl[Total Operating Expenses])</f>
        <v>955.40999999999951</v>
      </c>
      <c r="F3504" s="13">
        <f t="shared" si="144"/>
        <v>3074.8605000000002</v>
      </c>
      <c r="G3504" s="11" t="str">
        <f>_xlfn.XLOOKUP($A3504,PropertiesTbl[Property ID],PropertiesTbl[Property Name])</f>
        <v>Timber House</v>
      </c>
    </row>
    <row r="3505" spans="1:7" x14ac:dyDescent="0.25">
      <c r="A3505" s="10" t="str">
        <f>Revenue!A3506</f>
        <v>P0292</v>
      </c>
      <c r="B3505" s="10" t="str">
        <f>Revenue!B3506</f>
        <v>Jan</v>
      </c>
      <c r="C3505" s="11" t="str">
        <f t="shared" si="143"/>
        <v>P0292|Jan</v>
      </c>
      <c r="D3505" s="12">
        <f>Revenue!J3506</f>
        <v>3651.6976</v>
      </c>
      <c r="E3505" s="13">
        <f>_xlfn.XLOOKUP($C3505,ExpensesTbl[Key],ExpensesTbl[Total Operating Expenses])</f>
        <v>885.60000000000036</v>
      </c>
      <c r="F3505" s="13">
        <f t="shared" si="144"/>
        <v>2766.0975999999996</v>
      </c>
      <c r="G3505" s="11" t="str">
        <f>_xlfn.XLOOKUP($A3505,PropertiesTbl[Property ID],PropertiesTbl[Property Name])</f>
        <v>Timber House</v>
      </c>
    </row>
    <row r="3506" spans="1:7" x14ac:dyDescent="0.25">
      <c r="A3506" s="10" t="str">
        <f>Revenue!A3507</f>
        <v>P0292</v>
      </c>
      <c r="B3506" s="10" t="str">
        <f>Revenue!B3507</f>
        <v>Feb</v>
      </c>
      <c r="C3506" s="11" t="str">
        <f t="shared" si="143"/>
        <v>P0292|Feb</v>
      </c>
      <c r="D3506" s="12">
        <f>Revenue!J3507</f>
        <v>2672.5783000000001</v>
      </c>
      <c r="E3506" s="13">
        <f>_xlfn.XLOOKUP($C3506,ExpensesTbl[Key],ExpensesTbl[Total Operating Expenses])</f>
        <v>782.40000000000032</v>
      </c>
      <c r="F3506" s="13">
        <f t="shared" si="144"/>
        <v>1890.1782999999998</v>
      </c>
      <c r="G3506" s="11" t="str">
        <f>_xlfn.XLOOKUP($A3506,PropertiesTbl[Property ID],PropertiesTbl[Property Name])</f>
        <v>Timber House</v>
      </c>
    </row>
    <row r="3507" spans="1:7" x14ac:dyDescent="0.25">
      <c r="A3507" s="10" t="str">
        <f>Revenue!A3508</f>
        <v>P0292</v>
      </c>
      <c r="B3507" s="10" t="str">
        <f>Revenue!B3508</f>
        <v>Mar</v>
      </c>
      <c r="C3507" s="11" t="str">
        <f t="shared" si="143"/>
        <v>P0292|Mar</v>
      </c>
      <c r="D3507" s="12">
        <f>Revenue!J3508</f>
        <v>2436.5675999999999</v>
      </c>
      <c r="E3507" s="13">
        <f>_xlfn.XLOOKUP($C3507,ExpensesTbl[Key],ExpensesTbl[Total Operating Expenses])</f>
        <v>768.26999999999987</v>
      </c>
      <c r="F3507" s="13">
        <f t="shared" si="144"/>
        <v>1668.2975999999999</v>
      </c>
      <c r="G3507" s="11" t="str">
        <f>_xlfn.XLOOKUP($A3507,PropertiesTbl[Property ID],PropertiesTbl[Property Name])</f>
        <v>Timber House</v>
      </c>
    </row>
    <row r="3508" spans="1:7" x14ac:dyDescent="0.25">
      <c r="A3508" s="10" t="str">
        <f>Revenue!A3509</f>
        <v>P0293</v>
      </c>
      <c r="B3508" s="10" t="str">
        <f>Revenue!B3509</f>
        <v>Apr</v>
      </c>
      <c r="C3508" s="11" t="str">
        <f t="shared" si="143"/>
        <v>P0293|Apr</v>
      </c>
      <c r="D3508" s="12">
        <f>Revenue!J3509</f>
        <v>652.83550000000014</v>
      </c>
      <c r="E3508" s="13">
        <f>_xlfn.XLOOKUP($C3508,ExpensesTbl[Key],ExpensesTbl[Total Operating Expenses])</f>
        <v>553.39</v>
      </c>
      <c r="F3508" s="13">
        <f t="shared" si="144"/>
        <v>99.445500000000152</v>
      </c>
      <c r="G3508" s="11" t="str">
        <f>_xlfn.XLOOKUP($A3508,PropertiesTbl[Property ID],PropertiesTbl[Property Name])</f>
        <v>Rustic Getaway</v>
      </c>
    </row>
    <row r="3509" spans="1:7" x14ac:dyDescent="0.25">
      <c r="A3509" s="10" t="str">
        <f>Revenue!A3510</f>
        <v>P0293</v>
      </c>
      <c r="B3509" s="10" t="str">
        <f>Revenue!B3510</f>
        <v>May</v>
      </c>
      <c r="C3509" s="11" t="str">
        <f t="shared" si="143"/>
        <v>P0293|May</v>
      </c>
      <c r="D3509" s="12">
        <f>Revenue!J3510</f>
        <v>762.57159999999999</v>
      </c>
      <c r="E3509" s="13">
        <f>_xlfn.XLOOKUP($C3509,ExpensesTbl[Key],ExpensesTbl[Total Operating Expenses])</f>
        <v>527.07000000000039</v>
      </c>
      <c r="F3509" s="13">
        <f t="shared" si="144"/>
        <v>235.5015999999996</v>
      </c>
      <c r="G3509" s="11" t="str">
        <f>_xlfn.XLOOKUP($A3509,PropertiesTbl[Property ID],PropertiesTbl[Property Name])</f>
        <v>Rustic Getaway</v>
      </c>
    </row>
    <row r="3510" spans="1:7" x14ac:dyDescent="0.25">
      <c r="A3510" s="10" t="str">
        <f>Revenue!A3511</f>
        <v>P0293</v>
      </c>
      <c r="B3510" s="10" t="str">
        <f>Revenue!B3511</f>
        <v>Jun</v>
      </c>
      <c r="C3510" s="11" t="str">
        <f t="shared" si="143"/>
        <v>P0293|Jun</v>
      </c>
      <c r="D3510" s="12">
        <f>Revenue!J3511</f>
        <v>924.25120000000004</v>
      </c>
      <c r="E3510" s="13">
        <f>_xlfn.XLOOKUP($C3510,ExpensesTbl[Key],ExpensesTbl[Total Operating Expenses])</f>
        <v>554.75</v>
      </c>
      <c r="F3510" s="13">
        <f t="shared" si="144"/>
        <v>369.50120000000004</v>
      </c>
      <c r="G3510" s="11" t="str">
        <f>_xlfn.XLOOKUP($A3510,PropertiesTbl[Property ID],PropertiesTbl[Property Name])</f>
        <v>Rustic Getaway</v>
      </c>
    </row>
    <row r="3511" spans="1:7" x14ac:dyDescent="0.25">
      <c r="A3511" s="10" t="str">
        <f>Revenue!A3512</f>
        <v>P0293</v>
      </c>
      <c r="B3511" s="10" t="str">
        <f>Revenue!B3512</f>
        <v>Jul</v>
      </c>
      <c r="C3511" s="11" t="str">
        <f t="shared" si="143"/>
        <v>P0293|Jul</v>
      </c>
      <c r="D3511" s="12">
        <f>Revenue!J3512</f>
        <v>1564.5464000000002</v>
      </c>
      <c r="E3511" s="13">
        <f>_xlfn.XLOOKUP($C3511,ExpensesTbl[Key],ExpensesTbl[Total Operating Expenses])</f>
        <v>904.69000000000028</v>
      </c>
      <c r="F3511" s="13">
        <f t="shared" si="144"/>
        <v>659.85639999999989</v>
      </c>
      <c r="G3511" s="11" t="str">
        <f>_xlfn.XLOOKUP($A3511,PropertiesTbl[Property ID],PropertiesTbl[Property Name])</f>
        <v>Rustic Getaway</v>
      </c>
    </row>
    <row r="3512" spans="1:7" x14ac:dyDescent="0.25">
      <c r="A3512" s="10" t="str">
        <f>Revenue!A3513</f>
        <v>P0293</v>
      </c>
      <c r="B3512" s="10" t="str">
        <f>Revenue!B3513</f>
        <v>Aug</v>
      </c>
      <c r="C3512" s="11" t="str">
        <f t="shared" si="143"/>
        <v>P0293|Aug</v>
      </c>
      <c r="D3512" s="12">
        <f>Revenue!J3513</f>
        <v>1373.2430000000002</v>
      </c>
      <c r="E3512" s="13">
        <f>_xlfn.XLOOKUP($C3512,ExpensesTbl[Key],ExpensesTbl[Total Operating Expenses])</f>
        <v>871.62999999999988</v>
      </c>
      <c r="F3512" s="13">
        <f t="shared" si="144"/>
        <v>501.61300000000028</v>
      </c>
      <c r="G3512" s="11" t="str">
        <f>_xlfn.XLOOKUP($A3512,PropertiesTbl[Property ID],PropertiesTbl[Property Name])</f>
        <v>Rustic Getaway</v>
      </c>
    </row>
    <row r="3513" spans="1:7" x14ac:dyDescent="0.25">
      <c r="A3513" s="10" t="str">
        <f>Revenue!A3514</f>
        <v>P0293</v>
      </c>
      <c r="B3513" s="10" t="str">
        <f>Revenue!B3514</f>
        <v>Sep</v>
      </c>
      <c r="C3513" s="11" t="str">
        <f t="shared" si="143"/>
        <v>P0293|Sep</v>
      </c>
      <c r="D3513" s="12">
        <f>Revenue!J3514</f>
        <v>882.78370000000007</v>
      </c>
      <c r="E3513" s="13">
        <f>_xlfn.XLOOKUP($C3513,ExpensesTbl[Key],ExpensesTbl[Total Operating Expenses])</f>
        <v>471.44000000000028</v>
      </c>
      <c r="F3513" s="13">
        <f t="shared" si="144"/>
        <v>411.34369999999979</v>
      </c>
      <c r="G3513" s="11" t="str">
        <f>_xlfn.XLOOKUP($A3513,PropertiesTbl[Property ID],PropertiesTbl[Property Name])</f>
        <v>Rustic Getaway</v>
      </c>
    </row>
    <row r="3514" spans="1:7" x14ac:dyDescent="0.25">
      <c r="A3514" s="10" t="str">
        <f>Revenue!A3515</f>
        <v>P0293</v>
      </c>
      <c r="B3514" s="10" t="str">
        <f>Revenue!B3515</f>
        <v>Oct</v>
      </c>
      <c r="C3514" s="11" t="str">
        <f t="shared" si="143"/>
        <v>P0293|Oct</v>
      </c>
      <c r="D3514" s="12">
        <f>Revenue!J3515</f>
        <v>769.49739999999997</v>
      </c>
      <c r="E3514" s="13">
        <f>_xlfn.XLOOKUP($C3514,ExpensesTbl[Key],ExpensesTbl[Total Operating Expenses])</f>
        <v>449.25000000000006</v>
      </c>
      <c r="F3514" s="13">
        <f t="shared" si="144"/>
        <v>320.24739999999991</v>
      </c>
      <c r="G3514" s="11" t="str">
        <f>_xlfn.XLOOKUP($A3514,PropertiesTbl[Property ID],PropertiesTbl[Property Name])</f>
        <v>Rustic Getaway</v>
      </c>
    </row>
    <row r="3515" spans="1:7" x14ac:dyDescent="0.25">
      <c r="A3515" s="10" t="str">
        <f>Revenue!A3516</f>
        <v>P0293</v>
      </c>
      <c r="B3515" s="10" t="str">
        <f>Revenue!B3516</f>
        <v>Nov</v>
      </c>
      <c r="C3515" s="11" t="str">
        <f t="shared" si="143"/>
        <v>P0293|Nov</v>
      </c>
      <c r="D3515" s="12">
        <f>Revenue!J3516</f>
        <v>871.6481</v>
      </c>
      <c r="E3515" s="13">
        <f>_xlfn.XLOOKUP($C3515,ExpensesTbl[Key],ExpensesTbl[Total Operating Expenses])</f>
        <v>467.6900000000004</v>
      </c>
      <c r="F3515" s="13">
        <f t="shared" si="144"/>
        <v>403.9580999999996</v>
      </c>
      <c r="G3515" s="11" t="str">
        <f>_xlfn.XLOOKUP($A3515,PropertiesTbl[Property ID],PropertiesTbl[Property Name])</f>
        <v>Rustic Getaway</v>
      </c>
    </row>
    <row r="3516" spans="1:7" x14ac:dyDescent="0.25">
      <c r="A3516" s="10" t="str">
        <f>Revenue!A3517</f>
        <v>P0293</v>
      </c>
      <c r="B3516" s="10" t="str">
        <f>Revenue!B3517</f>
        <v>Dec</v>
      </c>
      <c r="C3516" s="11" t="str">
        <f t="shared" si="143"/>
        <v>P0293|Dec</v>
      </c>
      <c r="D3516" s="12">
        <f>Revenue!J3517</f>
        <v>3260.5859999999998</v>
      </c>
      <c r="E3516" s="13">
        <f>_xlfn.XLOOKUP($C3516,ExpensesTbl[Key],ExpensesTbl[Total Operating Expenses])</f>
        <v>783.18000000000006</v>
      </c>
      <c r="F3516" s="13">
        <f t="shared" si="144"/>
        <v>2477.4059999999999</v>
      </c>
      <c r="G3516" s="11" t="str">
        <f>_xlfn.XLOOKUP($A3516,PropertiesTbl[Property ID],PropertiesTbl[Property Name])</f>
        <v>Rustic Getaway</v>
      </c>
    </row>
    <row r="3517" spans="1:7" x14ac:dyDescent="0.25">
      <c r="A3517" s="10" t="str">
        <f>Revenue!A3518</f>
        <v>P0293</v>
      </c>
      <c r="B3517" s="10" t="str">
        <f>Revenue!B3518</f>
        <v>Jan</v>
      </c>
      <c r="C3517" s="11" t="str">
        <f t="shared" si="143"/>
        <v>P0293|Jan</v>
      </c>
      <c r="D3517" s="12">
        <f>Revenue!J3518</f>
        <v>2935.3643999999999</v>
      </c>
      <c r="E3517" s="13">
        <f>_xlfn.XLOOKUP($C3517,ExpensesTbl[Key],ExpensesTbl[Total Operating Expenses])</f>
        <v>784.00999999999976</v>
      </c>
      <c r="F3517" s="13">
        <f t="shared" si="144"/>
        <v>2151.3544000000002</v>
      </c>
      <c r="G3517" s="11" t="str">
        <f>_xlfn.XLOOKUP($A3517,PropertiesTbl[Property ID],PropertiesTbl[Property Name])</f>
        <v>Rustic Getaway</v>
      </c>
    </row>
    <row r="3518" spans="1:7" x14ac:dyDescent="0.25">
      <c r="A3518" s="10" t="str">
        <f>Revenue!A3519</f>
        <v>P0293</v>
      </c>
      <c r="B3518" s="10" t="str">
        <f>Revenue!B3519</f>
        <v>Feb</v>
      </c>
      <c r="C3518" s="11" t="str">
        <f t="shared" si="143"/>
        <v>P0293|Feb</v>
      </c>
      <c r="D3518" s="12">
        <f>Revenue!J3519</f>
        <v>2286.1839999999997</v>
      </c>
      <c r="E3518" s="13">
        <f>_xlfn.XLOOKUP($C3518,ExpensesTbl[Key],ExpensesTbl[Total Operating Expenses])</f>
        <v>709.73000000000013</v>
      </c>
      <c r="F3518" s="13">
        <f t="shared" si="144"/>
        <v>1576.4539999999997</v>
      </c>
      <c r="G3518" s="11" t="str">
        <f>_xlfn.XLOOKUP($A3518,PropertiesTbl[Property ID],PropertiesTbl[Property Name])</f>
        <v>Rustic Getaway</v>
      </c>
    </row>
    <row r="3519" spans="1:7" x14ac:dyDescent="0.25">
      <c r="A3519" s="10" t="str">
        <f>Revenue!A3520</f>
        <v>P0293</v>
      </c>
      <c r="B3519" s="10" t="str">
        <f>Revenue!B3520</f>
        <v>Mar</v>
      </c>
      <c r="C3519" s="11" t="str">
        <f t="shared" si="143"/>
        <v>P0293|Mar</v>
      </c>
      <c r="D3519" s="12">
        <f>Revenue!J3520</f>
        <v>1637.1394</v>
      </c>
      <c r="E3519" s="13">
        <f>_xlfn.XLOOKUP($C3519,ExpensesTbl[Key],ExpensesTbl[Total Operating Expenses])</f>
        <v>618.14999999999975</v>
      </c>
      <c r="F3519" s="13">
        <f t="shared" si="144"/>
        <v>1018.9894000000003</v>
      </c>
      <c r="G3519" s="11" t="str">
        <f>_xlfn.XLOOKUP($A3519,PropertiesTbl[Property ID],PropertiesTbl[Property Name])</f>
        <v>Rustic Getaway</v>
      </c>
    </row>
    <row r="3520" spans="1:7" x14ac:dyDescent="0.25">
      <c r="A3520" s="10" t="str">
        <f>Revenue!A3521</f>
        <v>P0294</v>
      </c>
      <c r="B3520" s="10" t="str">
        <f>Revenue!B3521</f>
        <v>Apr</v>
      </c>
      <c r="C3520" s="11" t="str">
        <f t="shared" si="143"/>
        <v>P0294|Apr</v>
      </c>
      <c r="D3520" s="12">
        <f>Revenue!J3521</f>
        <v>811.75060000000008</v>
      </c>
      <c r="E3520" s="13">
        <f>_xlfn.XLOOKUP($C3520,ExpensesTbl[Key],ExpensesTbl[Total Operating Expenses])</f>
        <v>408.5800000000001</v>
      </c>
      <c r="F3520" s="13">
        <f t="shared" si="144"/>
        <v>403.17059999999998</v>
      </c>
      <c r="G3520" s="11" t="str">
        <f>_xlfn.XLOOKUP($A3520,PropertiesTbl[Property ID],PropertiesTbl[Property Name])</f>
        <v>Timber Retreat</v>
      </c>
    </row>
    <row r="3521" spans="1:7" x14ac:dyDescent="0.25">
      <c r="A3521" s="10" t="str">
        <f>Revenue!A3522</f>
        <v>P0294</v>
      </c>
      <c r="B3521" s="10" t="str">
        <f>Revenue!B3522</f>
        <v>May</v>
      </c>
      <c r="C3521" s="11" t="str">
        <f t="shared" si="143"/>
        <v>P0294|May</v>
      </c>
      <c r="D3521" s="12">
        <f>Revenue!J3522</f>
        <v>868.86419999999998</v>
      </c>
      <c r="E3521" s="13">
        <f>_xlfn.XLOOKUP($C3521,ExpensesTbl[Key],ExpensesTbl[Total Operating Expenses])</f>
        <v>515.02000000000032</v>
      </c>
      <c r="F3521" s="13">
        <f t="shared" si="144"/>
        <v>353.84419999999966</v>
      </c>
      <c r="G3521" s="11" t="str">
        <f>_xlfn.XLOOKUP($A3521,PropertiesTbl[Property ID],PropertiesTbl[Property Name])</f>
        <v>Timber Retreat</v>
      </c>
    </row>
    <row r="3522" spans="1:7" x14ac:dyDescent="0.25">
      <c r="A3522" s="10" t="str">
        <f>Revenue!A3523</f>
        <v>P0294</v>
      </c>
      <c r="B3522" s="10" t="str">
        <f>Revenue!B3523</f>
        <v>Jun</v>
      </c>
      <c r="C3522" s="11" t="str">
        <f t="shared" si="143"/>
        <v>P0294|Jun</v>
      </c>
      <c r="D3522" s="12">
        <f>Revenue!J3523</f>
        <v>1005.5759999999999</v>
      </c>
      <c r="E3522" s="13">
        <f>_xlfn.XLOOKUP($C3522,ExpensesTbl[Key],ExpensesTbl[Total Operating Expenses])</f>
        <v>537.01999999999975</v>
      </c>
      <c r="F3522" s="13">
        <f t="shared" si="144"/>
        <v>468.55600000000015</v>
      </c>
      <c r="G3522" s="11" t="str">
        <f>_xlfn.XLOOKUP($A3522,PropertiesTbl[Property ID],PropertiesTbl[Property Name])</f>
        <v>Timber Retreat</v>
      </c>
    </row>
    <row r="3523" spans="1:7" x14ac:dyDescent="0.25">
      <c r="A3523" s="10" t="str">
        <f>Revenue!A3524</f>
        <v>P0294</v>
      </c>
      <c r="B3523" s="10" t="str">
        <f>Revenue!B3524</f>
        <v>Jul</v>
      </c>
      <c r="C3523" s="11" t="str">
        <f t="shared" si="143"/>
        <v>P0294|Jul</v>
      </c>
      <c r="D3523" s="12">
        <f>Revenue!J3524</f>
        <v>1379.548</v>
      </c>
      <c r="E3523" s="13">
        <f>_xlfn.XLOOKUP($C3523,ExpensesTbl[Key],ExpensesTbl[Total Operating Expenses])</f>
        <v>891.01</v>
      </c>
      <c r="F3523" s="13">
        <f t="shared" si="144"/>
        <v>488.53800000000001</v>
      </c>
      <c r="G3523" s="11" t="str">
        <f>_xlfn.XLOOKUP($A3523,PropertiesTbl[Property ID],PropertiesTbl[Property Name])</f>
        <v>Timber Retreat</v>
      </c>
    </row>
    <row r="3524" spans="1:7" x14ac:dyDescent="0.25">
      <c r="A3524" s="10" t="str">
        <f>Revenue!A3525</f>
        <v>P0294</v>
      </c>
      <c r="B3524" s="10" t="str">
        <f>Revenue!B3525</f>
        <v>Aug</v>
      </c>
      <c r="C3524" s="11" t="str">
        <f t="shared" si="143"/>
        <v>P0294|Aug</v>
      </c>
      <c r="D3524" s="12">
        <f>Revenue!J3525</f>
        <v>1484.5214000000001</v>
      </c>
      <c r="E3524" s="13">
        <f>_xlfn.XLOOKUP($C3524,ExpensesTbl[Key],ExpensesTbl[Total Operating Expenses])</f>
        <v>880.18000000000006</v>
      </c>
      <c r="F3524" s="13">
        <f t="shared" si="144"/>
        <v>604.34140000000002</v>
      </c>
      <c r="G3524" s="11" t="str">
        <f>_xlfn.XLOOKUP($A3524,PropertiesTbl[Property ID],PropertiesTbl[Property Name])</f>
        <v>Timber Retreat</v>
      </c>
    </row>
    <row r="3525" spans="1:7" x14ac:dyDescent="0.25">
      <c r="A3525" s="10" t="str">
        <f>Revenue!A3526</f>
        <v>P0294</v>
      </c>
      <c r="B3525" s="10" t="str">
        <f>Revenue!B3526</f>
        <v>Sep</v>
      </c>
      <c r="C3525" s="11" t="str">
        <f t="shared" ref="C3525:C3588" si="145">A3525&amp;"|"&amp;B3525</f>
        <v>P0294|Sep</v>
      </c>
      <c r="D3525" s="12">
        <f>Revenue!J3526</f>
        <v>914.76459999999997</v>
      </c>
      <c r="E3525" s="13">
        <f>_xlfn.XLOOKUP($C3525,ExpensesTbl[Key],ExpensesTbl[Total Operating Expenses])</f>
        <v>478.77</v>
      </c>
      <c r="F3525" s="13">
        <f t="shared" ref="F3525:F3588" si="146">D3525-E3525</f>
        <v>435.99459999999999</v>
      </c>
      <c r="G3525" s="11" t="str">
        <f>_xlfn.XLOOKUP($A3525,PropertiesTbl[Property ID],PropertiesTbl[Property Name])</f>
        <v>Timber Retreat</v>
      </c>
    </row>
    <row r="3526" spans="1:7" x14ac:dyDescent="0.25">
      <c r="A3526" s="10" t="str">
        <f>Revenue!A3527</f>
        <v>P0294</v>
      </c>
      <c r="B3526" s="10" t="str">
        <f>Revenue!B3527</f>
        <v>Oct</v>
      </c>
      <c r="C3526" s="11" t="str">
        <f t="shared" si="145"/>
        <v>P0294|Oct</v>
      </c>
      <c r="D3526" s="12">
        <f>Revenue!J3527</f>
        <v>853.53820000000007</v>
      </c>
      <c r="E3526" s="13">
        <f>_xlfn.XLOOKUP($C3526,ExpensesTbl[Key],ExpensesTbl[Total Operating Expenses])</f>
        <v>465.97000000000014</v>
      </c>
      <c r="F3526" s="13">
        <f t="shared" si="146"/>
        <v>387.56819999999993</v>
      </c>
      <c r="G3526" s="11" t="str">
        <f>_xlfn.XLOOKUP($A3526,PropertiesTbl[Property ID],PropertiesTbl[Property Name])</f>
        <v>Timber Retreat</v>
      </c>
    </row>
    <row r="3527" spans="1:7" x14ac:dyDescent="0.25">
      <c r="A3527" s="10" t="str">
        <f>Revenue!A3528</f>
        <v>P0294</v>
      </c>
      <c r="B3527" s="10" t="str">
        <f>Revenue!B3528</f>
        <v>Nov</v>
      </c>
      <c r="C3527" s="11" t="str">
        <f t="shared" si="145"/>
        <v>P0294|Nov</v>
      </c>
      <c r="D3527" s="12">
        <f>Revenue!J3528</f>
        <v>914.22140000000002</v>
      </c>
      <c r="E3527" s="13">
        <f>_xlfn.XLOOKUP($C3527,ExpensesTbl[Key],ExpensesTbl[Total Operating Expenses])</f>
        <v>468.77</v>
      </c>
      <c r="F3527" s="13">
        <f t="shared" si="146"/>
        <v>445.45140000000004</v>
      </c>
      <c r="G3527" s="11" t="str">
        <f>_xlfn.XLOOKUP($A3527,PropertiesTbl[Property ID],PropertiesTbl[Property Name])</f>
        <v>Timber Retreat</v>
      </c>
    </row>
    <row r="3528" spans="1:7" x14ac:dyDescent="0.25">
      <c r="A3528" s="10" t="str">
        <f>Revenue!A3529</f>
        <v>P0294</v>
      </c>
      <c r="B3528" s="10" t="str">
        <f>Revenue!B3529</f>
        <v>Dec</v>
      </c>
      <c r="C3528" s="11" t="str">
        <f t="shared" si="145"/>
        <v>P0294|Dec</v>
      </c>
      <c r="D3528" s="12">
        <f>Revenue!J3529</f>
        <v>2887.6985999999997</v>
      </c>
      <c r="E3528" s="13">
        <f>_xlfn.XLOOKUP($C3528,ExpensesTbl[Key],ExpensesTbl[Total Operating Expenses])</f>
        <v>753.56999999999971</v>
      </c>
      <c r="F3528" s="13">
        <f t="shared" si="146"/>
        <v>2134.1286</v>
      </c>
      <c r="G3528" s="11" t="str">
        <f>_xlfn.XLOOKUP($A3528,PropertiesTbl[Property ID],PropertiesTbl[Property Name])</f>
        <v>Timber Retreat</v>
      </c>
    </row>
    <row r="3529" spans="1:7" x14ac:dyDescent="0.25">
      <c r="A3529" s="10" t="str">
        <f>Revenue!A3530</f>
        <v>P0294</v>
      </c>
      <c r="B3529" s="10" t="str">
        <f>Revenue!B3530</f>
        <v>Jan</v>
      </c>
      <c r="C3529" s="11" t="str">
        <f t="shared" si="145"/>
        <v>P0294|Jan</v>
      </c>
      <c r="D3529" s="12">
        <f>Revenue!J3530</f>
        <v>3143.0025999999998</v>
      </c>
      <c r="E3529" s="13">
        <f>_xlfn.XLOOKUP($C3529,ExpensesTbl[Key],ExpensesTbl[Total Operating Expenses])</f>
        <v>754.68999999999983</v>
      </c>
      <c r="F3529" s="13">
        <f t="shared" si="146"/>
        <v>2388.3126000000002</v>
      </c>
      <c r="G3529" s="11" t="str">
        <f>_xlfn.XLOOKUP($A3529,PropertiesTbl[Property ID],PropertiesTbl[Property Name])</f>
        <v>Timber Retreat</v>
      </c>
    </row>
    <row r="3530" spans="1:7" x14ac:dyDescent="0.25">
      <c r="A3530" s="10" t="str">
        <f>Revenue!A3531</f>
        <v>P0294</v>
      </c>
      <c r="B3530" s="10" t="str">
        <f>Revenue!B3531</f>
        <v>Feb</v>
      </c>
      <c r="C3530" s="11" t="str">
        <f t="shared" si="145"/>
        <v>P0294|Feb</v>
      </c>
      <c r="D3530" s="12">
        <f>Revenue!J3531</f>
        <v>2056.5771</v>
      </c>
      <c r="E3530" s="13">
        <f>_xlfn.XLOOKUP($C3530,ExpensesTbl[Key],ExpensesTbl[Total Operating Expenses])</f>
        <v>762.61999999999944</v>
      </c>
      <c r="F3530" s="13">
        <f t="shared" si="146"/>
        <v>1293.9571000000005</v>
      </c>
      <c r="G3530" s="11" t="str">
        <f>_xlfn.XLOOKUP($A3530,PropertiesTbl[Property ID],PropertiesTbl[Property Name])</f>
        <v>Timber Retreat</v>
      </c>
    </row>
    <row r="3531" spans="1:7" x14ac:dyDescent="0.25">
      <c r="A3531" s="10" t="str">
        <f>Revenue!A3532</f>
        <v>P0294</v>
      </c>
      <c r="B3531" s="10" t="str">
        <f>Revenue!B3532</f>
        <v>Mar</v>
      </c>
      <c r="C3531" s="11" t="str">
        <f t="shared" si="145"/>
        <v>P0294|Mar</v>
      </c>
      <c r="D3531" s="12">
        <f>Revenue!J3532</f>
        <v>1920.8547000000001</v>
      </c>
      <c r="E3531" s="13">
        <f>_xlfn.XLOOKUP($C3531,ExpensesTbl[Key],ExpensesTbl[Total Operating Expenses])</f>
        <v>613.23999999999955</v>
      </c>
      <c r="F3531" s="13">
        <f t="shared" si="146"/>
        <v>1307.6147000000005</v>
      </c>
      <c r="G3531" s="11" t="str">
        <f>_xlfn.XLOOKUP($A3531,PropertiesTbl[Property ID],PropertiesTbl[Property Name])</f>
        <v>Timber Retreat</v>
      </c>
    </row>
    <row r="3532" spans="1:7" x14ac:dyDescent="0.25">
      <c r="A3532" s="10" t="str">
        <f>Revenue!A3533</f>
        <v>P0295</v>
      </c>
      <c r="B3532" s="10" t="str">
        <f>Revenue!B3533</f>
        <v>Apr</v>
      </c>
      <c r="C3532" s="11" t="str">
        <f t="shared" si="145"/>
        <v>P0295|Apr</v>
      </c>
      <c r="D3532" s="12">
        <f>Revenue!J3533</f>
        <v>1202.2556</v>
      </c>
      <c r="E3532" s="13">
        <f>_xlfn.XLOOKUP($C3532,ExpensesTbl[Key],ExpensesTbl[Total Operating Expenses])</f>
        <v>750.60999999999967</v>
      </c>
      <c r="F3532" s="13">
        <f t="shared" si="146"/>
        <v>451.64560000000029</v>
      </c>
      <c r="G3532" s="11" t="str">
        <f>_xlfn.XLOOKUP($A3532,PropertiesTbl[Property ID],PropertiesTbl[Property Name])</f>
        <v>Golden Chalet</v>
      </c>
    </row>
    <row r="3533" spans="1:7" x14ac:dyDescent="0.25">
      <c r="A3533" s="10" t="str">
        <f>Revenue!A3534</f>
        <v>P0295</v>
      </c>
      <c r="B3533" s="10" t="str">
        <f>Revenue!B3534</f>
        <v>May</v>
      </c>
      <c r="C3533" s="11" t="str">
        <f t="shared" si="145"/>
        <v>P0295|May</v>
      </c>
      <c r="D3533" s="12">
        <f>Revenue!J3534</f>
        <v>1636.6009999999999</v>
      </c>
      <c r="E3533" s="13">
        <f>_xlfn.XLOOKUP($C3533,ExpensesTbl[Key],ExpensesTbl[Total Operating Expenses])</f>
        <v>1475.2200000000003</v>
      </c>
      <c r="F3533" s="13">
        <f t="shared" si="146"/>
        <v>161.38099999999963</v>
      </c>
      <c r="G3533" s="11" t="str">
        <f>_xlfn.XLOOKUP($A3533,PropertiesTbl[Property ID],PropertiesTbl[Property Name])</f>
        <v>Golden Chalet</v>
      </c>
    </row>
    <row r="3534" spans="1:7" x14ac:dyDescent="0.25">
      <c r="A3534" s="10" t="str">
        <f>Revenue!A3535</f>
        <v>P0295</v>
      </c>
      <c r="B3534" s="10" t="str">
        <f>Revenue!B3535</f>
        <v>Jun</v>
      </c>
      <c r="C3534" s="11" t="str">
        <f t="shared" si="145"/>
        <v>P0295|Jun</v>
      </c>
      <c r="D3534" s="12">
        <f>Revenue!J3535</f>
        <v>2076.69</v>
      </c>
      <c r="E3534" s="13">
        <f>_xlfn.XLOOKUP($C3534,ExpensesTbl[Key],ExpensesTbl[Total Operating Expenses])</f>
        <v>1667.01</v>
      </c>
      <c r="F3534" s="13">
        <f t="shared" si="146"/>
        <v>409.68000000000006</v>
      </c>
      <c r="G3534" s="11" t="str">
        <f>_xlfn.XLOOKUP($A3534,PropertiesTbl[Property ID],PropertiesTbl[Property Name])</f>
        <v>Golden Chalet</v>
      </c>
    </row>
    <row r="3535" spans="1:7" x14ac:dyDescent="0.25">
      <c r="A3535" s="10" t="str">
        <f>Revenue!A3536</f>
        <v>P0295</v>
      </c>
      <c r="B3535" s="10" t="str">
        <f>Revenue!B3536</f>
        <v>Jul</v>
      </c>
      <c r="C3535" s="11" t="str">
        <f t="shared" si="145"/>
        <v>P0295|Jul</v>
      </c>
      <c r="D3535" s="12">
        <f>Revenue!J3536</f>
        <v>2785.1392000000001</v>
      </c>
      <c r="E3535" s="13">
        <f>_xlfn.XLOOKUP($C3535,ExpensesTbl[Key],ExpensesTbl[Total Operating Expenses])</f>
        <v>3036.8900000000003</v>
      </c>
      <c r="F3535" s="13">
        <f t="shared" si="146"/>
        <v>-251.75080000000025</v>
      </c>
      <c r="G3535" s="11" t="str">
        <f>_xlfn.XLOOKUP($A3535,PropertiesTbl[Property ID],PropertiesTbl[Property Name])</f>
        <v>Golden Chalet</v>
      </c>
    </row>
    <row r="3536" spans="1:7" x14ac:dyDescent="0.25">
      <c r="A3536" s="10" t="str">
        <f>Revenue!A3537</f>
        <v>P0295</v>
      </c>
      <c r="B3536" s="10" t="str">
        <f>Revenue!B3537</f>
        <v>Aug</v>
      </c>
      <c r="C3536" s="11" t="str">
        <f t="shared" si="145"/>
        <v>P0295|Aug</v>
      </c>
      <c r="D3536" s="12">
        <f>Revenue!J3537</f>
        <v>2532.0855999999999</v>
      </c>
      <c r="E3536" s="13">
        <f>_xlfn.XLOOKUP($C3536,ExpensesTbl[Key],ExpensesTbl[Total Operating Expenses])</f>
        <v>2878.48</v>
      </c>
      <c r="F3536" s="13">
        <f t="shared" si="146"/>
        <v>-346.39440000000013</v>
      </c>
      <c r="G3536" s="11" t="str">
        <f>_xlfn.XLOOKUP($A3536,PropertiesTbl[Property ID],PropertiesTbl[Property Name])</f>
        <v>Golden Chalet</v>
      </c>
    </row>
    <row r="3537" spans="1:7" x14ac:dyDescent="0.25">
      <c r="A3537" s="10" t="str">
        <f>Revenue!A3538</f>
        <v>P0295</v>
      </c>
      <c r="B3537" s="10" t="str">
        <f>Revenue!B3538</f>
        <v>Sep</v>
      </c>
      <c r="C3537" s="11" t="str">
        <f t="shared" si="145"/>
        <v>P0295|Sep</v>
      </c>
      <c r="D3537" s="12">
        <f>Revenue!J3538</f>
        <v>1725.0164999999997</v>
      </c>
      <c r="E3537" s="13">
        <f>_xlfn.XLOOKUP($C3537,ExpensesTbl[Key],ExpensesTbl[Total Operating Expenses])</f>
        <v>1271.1100000000001</v>
      </c>
      <c r="F3537" s="13">
        <f t="shared" si="146"/>
        <v>453.9064999999996</v>
      </c>
      <c r="G3537" s="11" t="str">
        <f>_xlfn.XLOOKUP($A3537,PropertiesTbl[Property ID],PropertiesTbl[Property Name])</f>
        <v>Golden Chalet</v>
      </c>
    </row>
    <row r="3538" spans="1:7" x14ac:dyDescent="0.25">
      <c r="A3538" s="10" t="str">
        <f>Revenue!A3539</f>
        <v>P0295</v>
      </c>
      <c r="B3538" s="10" t="str">
        <f>Revenue!B3539</f>
        <v>Oct</v>
      </c>
      <c r="C3538" s="11" t="str">
        <f t="shared" si="145"/>
        <v>P0295|Oct</v>
      </c>
      <c r="D3538" s="12">
        <f>Revenue!J3539</f>
        <v>1792.3829999999998</v>
      </c>
      <c r="E3538" s="13">
        <f>_xlfn.XLOOKUP($C3538,ExpensesTbl[Key],ExpensesTbl[Total Operating Expenses])</f>
        <v>1146.9899999999998</v>
      </c>
      <c r="F3538" s="13">
        <f t="shared" si="146"/>
        <v>645.39300000000003</v>
      </c>
      <c r="G3538" s="11" t="str">
        <f>_xlfn.XLOOKUP($A3538,PropertiesTbl[Property ID],PropertiesTbl[Property Name])</f>
        <v>Golden Chalet</v>
      </c>
    </row>
    <row r="3539" spans="1:7" x14ac:dyDescent="0.25">
      <c r="A3539" s="10" t="str">
        <f>Revenue!A3540</f>
        <v>P0295</v>
      </c>
      <c r="B3539" s="10" t="str">
        <f>Revenue!B3540</f>
        <v>Nov</v>
      </c>
      <c r="C3539" s="11" t="str">
        <f t="shared" si="145"/>
        <v>P0295|Nov</v>
      </c>
      <c r="D3539" s="12">
        <f>Revenue!J3540</f>
        <v>1631.6539999999998</v>
      </c>
      <c r="E3539" s="13">
        <f>_xlfn.XLOOKUP($C3539,ExpensesTbl[Key],ExpensesTbl[Total Operating Expenses])</f>
        <v>1011.8499999999998</v>
      </c>
      <c r="F3539" s="13">
        <f t="shared" si="146"/>
        <v>619.80399999999997</v>
      </c>
      <c r="G3539" s="11" t="str">
        <f>_xlfn.XLOOKUP($A3539,PropertiesTbl[Property ID],PropertiesTbl[Property Name])</f>
        <v>Golden Chalet</v>
      </c>
    </row>
    <row r="3540" spans="1:7" x14ac:dyDescent="0.25">
      <c r="A3540" s="10" t="str">
        <f>Revenue!A3541</f>
        <v>P0295</v>
      </c>
      <c r="B3540" s="10" t="str">
        <f>Revenue!B3541</f>
        <v>Dec</v>
      </c>
      <c r="C3540" s="11" t="str">
        <f t="shared" si="145"/>
        <v>P0295|Dec</v>
      </c>
      <c r="D3540" s="12">
        <f>Revenue!J3541</f>
        <v>4547.3940000000011</v>
      </c>
      <c r="E3540" s="13">
        <f>_xlfn.XLOOKUP($C3540,ExpensesTbl[Key],ExpensesTbl[Total Operating Expenses])</f>
        <v>1408.6999999999998</v>
      </c>
      <c r="F3540" s="13">
        <f t="shared" si="146"/>
        <v>3138.6940000000013</v>
      </c>
      <c r="G3540" s="11" t="str">
        <f>_xlfn.XLOOKUP($A3540,PropertiesTbl[Property ID],PropertiesTbl[Property Name])</f>
        <v>Golden Chalet</v>
      </c>
    </row>
    <row r="3541" spans="1:7" x14ac:dyDescent="0.25">
      <c r="A3541" s="10" t="str">
        <f>Revenue!A3542</f>
        <v>P0295</v>
      </c>
      <c r="B3541" s="10" t="str">
        <f>Revenue!B3542</f>
        <v>Jan</v>
      </c>
      <c r="C3541" s="11" t="str">
        <f t="shared" si="145"/>
        <v>P0295|Jan</v>
      </c>
      <c r="D3541" s="12">
        <f>Revenue!J3542</f>
        <v>4912.2110000000002</v>
      </c>
      <c r="E3541" s="13">
        <f>_xlfn.XLOOKUP($C3541,ExpensesTbl[Key],ExpensesTbl[Total Operating Expenses])</f>
        <v>1576.4899999999989</v>
      </c>
      <c r="F3541" s="13">
        <f t="shared" si="146"/>
        <v>3335.7210000000014</v>
      </c>
      <c r="G3541" s="11" t="str">
        <f>_xlfn.XLOOKUP($A3541,PropertiesTbl[Property ID],PropertiesTbl[Property Name])</f>
        <v>Golden Chalet</v>
      </c>
    </row>
    <row r="3542" spans="1:7" x14ac:dyDescent="0.25">
      <c r="A3542" s="10" t="str">
        <f>Revenue!A3543</f>
        <v>P0295</v>
      </c>
      <c r="B3542" s="10" t="str">
        <f>Revenue!B3543</f>
        <v>Feb</v>
      </c>
      <c r="C3542" s="11" t="str">
        <f t="shared" si="145"/>
        <v>P0295|Feb</v>
      </c>
      <c r="D3542" s="12">
        <f>Revenue!J3543</f>
        <v>4127.4531000000006</v>
      </c>
      <c r="E3542" s="13">
        <f>_xlfn.XLOOKUP($C3542,ExpensesTbl[Key],ExpensesTbl[Total Operating Expenses])</f>
        <v>1283.72</v>
      </c>
      <c r="F3542" s="13">
        <f t="shared" si="146"/>
        <v>2843.7331000000004</v>
      </c>
      <c r="G3542" s="11" t="str">
        <f>_xlfn.XLOOKUP($A3542,PropertiesTbl[Property ID],PropertiesTbl[Property Name])</f>
        <v>Golden Chalet</v>
      </c>
    </row>
    <row r="3543" spans="1:7" x14ac:dyDescent="0.25">
      <c r="A3543" s="10" t="str">
        <f>Revenue!A3544</f>
        <v>P0295</v>
      </c>
      <c r="B3543" s="10" t="str">
        <f>Revenue!B3544</f>
        <v>Mar</v>
      </c>
      <c r="C3543" s="11" t="str">
        <f t="shared" si="145"/>
        <v>P0295|Mar</v>
      </c>
      <c r="D3543" s="12">
        <f>Revenue!J3544</f>
        <v>3571.1872000000003</v>
      </c>
      <c r="E3543" s="13">
        <f>_xlfn.XLOOKUP($C3543,ExpensesTbl[Key],ExpensesTbl[Total Operating Expenses])</f>
        <v>1377.4899999999989</v>
      </c>
      <c r="F3543" s="13">
        <f t="shared" si="146"/>
        <v>2193.6972000000014</v>
      </c>
      <c r="G3543" s="11" t="str">
        <f>_xlfn.XLOOKUP($A3543,PropertiesTbl[Property ID],PropertiesTbl[Property Name])</f>
        <v>Golden Chalet</v>
      </c>
    </row>
    <row r="3544" spans="1:7" x14ac:dyDescent="0.25">
      <c r="A3544" s="10" t="str">
        <f>Revenue!A3545</f>
        <v>P0296</v>
      </c>
      <c r="B3544" s="10" t="str">
        <f>Revenue!B3545</f>
        <v>Apr</v>
      </c>
      <c r="C3544" s="11" t="str">
        <f t="shared" si="145"/>
        <v>P0296|Apr</v>
      </c>
      <c r="D3544" s="12">
        <f>Revenue!J3545</f>
        <v>595.13019999999995</v>
      </c>
      <c r="E3544" s="13">
        <f>_xlfn.XLOOKUP($C3544,ExpensesTbl[Key],ExpensesTbl[Total Operating Expenses])</f>
        <v>416.7499999999996</v>
      </c>
      <c r="F3544" s="13">
        <f t="shared" si="146"/>
        <v>178.38020000000034</v>
      </c>
      <c r="G3544" s="11" t="str">
        <f>_xlfn.XLOOKUP($A3544,PropertiesTbl[Property ID],PropertiesTbl[Property Name])</f>
        <v>Trailside Manor</v>
      </c>
    </row>
    <row r="3545" spans="1:7" x14ac:dyDescent="0.25">
      <c r="A3545" s="10" t="str">
        <f>Revenue!A3546</f>
        <v>P0296</v>
      </c>
      <c r="B3545" s="10" t="str">
        <f>Revenue!B3546</f>
        <v>May</v>
      </c>
      <c r="C3545" s="11" t="str">
        <f t="shared" si="145"/>
        <v>P0296|May</v>
      </c>
      <c r="D3545" s="12">
        <f>Revenue!J3546</f>
        <v>827.5616</v>
      </c>
      <c r="E3545" s="13">
        <f>_xlfn.XLOOKUP($C3545,ExpensesTbl[Key],ExpensesTbl[Total Operating Expenses])</f>
        <v>522.23999999999944</v>
      </c>
      <c r="F3545" s="13">
        <f t="shared" si="146"/>
        <v>305.32160000000056</v>
      </c>
      <c r="G3545" s="11" t="str">
        <f>_xlfn.XLOOKUP($A3545,PropertiesTbl[Property ID],PropertiesTbl[Property Name])</f>
        <v>Trailside Manor</v>
      </c>
    </row>
    <row r="3546" spans="1:7" x14ac:dyDescent="0.25">
      <c r="A3546" s="10" t="str">
        <f>Revenue!A3547</f>
        <v>P0296</v>
      </c>
      <c r="B3546" s="10" t="str">
        <f>Revenue!B3547</f>
        <v>Jun</v>
      </c>
      <c r="C3546" s="11" t="str">
        <f t="shared" si="145"/>
        <v>P0296|Jun</v>
      </c>
      <c r="D3546" s="12">
        <f>Revenue!J3547</f>
        <v>870.78480000000002</v>
      </c>
      <c r="E3546" s="13">
        <f>_xlfn.XLOOKUP($C3546,ExpensesTbl[Key],ExpensesTbl[Total Operating Expenses])</f>
        <v>548.23999999999955</v>
      </c>
      <c r="F3546" s="13">
        <f t="shared" si="146"/>
        <v>322.54480000000046</v>
      </c>
      <c r="G3546" s="11" t="str">
        <f>_xlfn.XLOOKUP($A3546,PropertiesTbl[Property ID],PropertiesTbl[Property Name])</f>
        <v>Trailside Manor</v>
      </c>
    </row>
    <row r="3547" spans="1:7" x14ac:dyDescent="0.25">
      <c r="A3547" s="10" t="str">
        <f>Revenue!A3548</f>
        <v>P0296</v>
      </c>
      <c r="B3547" s="10" t="str">
        <f>Revenue!B3548</f>
        <v>Jul</v>
      </c>
      <c r="C3547" s="11" t="str">
        <f t="shared" si="145"/>
        <v>P0296|Jul</v>
      </c>
      <c r="D3547" s="12">
        <f>Revenue!J3548</f>
        <v>1436.4191000000001</v>
      </c>
      <c r="E3547" s="13">
        <f>_xlfn.XLOOKUP($C3547,ExpensesTbl[Key],ExpensesTbl[Total Operating Expenses])</f>
        <v>912.08999999999946</v>
      </c>
      <c r="F3547" s="13">
        <f t="shared" si="146"/>
        <v>524.32910000000061</v>
      </c>
      <c r="G3547" s="11" t="str">
        <f>_xlfn.XLOOKUP($A3547,PropertiesTbl[Property ID],PropertiesTbl[Property Name])</f>
        <v>Trailside Manor</v>
      </c>
    </row>
    <row r="3548" spans="1:7" x14ac:dyDescent="0.25">
      <c r="A3548" s="10" t="str">
        <f>Revenue!A3549</f>
        <v>P0296</v>
      </c>
      <c r="B3548" s="10" t="str">
        <f>Revenue!B3549</f>
        <v>Aug</v>
      </c>
      <c r="C3548" s="11" t="str">
        <f t="shared" si="145"/>
        <v>P0296|Aug</v>
      </c>
      <c r="D3548" s="12">
        <f>Revenue!J3549</f>
        <v>1270.3744999999999</v>
      </c>
      <c r="E3548" s="13">
        <f>_xlfn.XLOOKUP($C3548,ExpensesTbl[Key],ExpensesTbl[Total Operating Expenses])</f>
        <v>865.0400000000003</v>
      </c>
      <c r="F3548" s="13">
        <f t="shared" si="146"/>
        <v>405.33449999999959</v>
      </c>
      <c r="G3548" s="11" t="str">
        <f>_xlfn.XLOOKUP($A3548,PropertiesTbl[Property ID],PropertiesTbl[Property Name])</f>
        <v>Trailside Manor</v>
      </c>
    </row>
    <row r="3549" spans="1:7" x14ac:dyDescent="0.25">
      <c r="A3549" s="10" t="str">
        <f>Revenue!A3550</f>
        <v>P0296</v>
      </c>
      <c r="B3549" s="10" t="str">
        <f>Revenue!B3550</f>
        <v>Sep</v>
      </c>
      <c r="C3549" s="11" t="str">
        <f t="shared" si="145"/>
        <v>P0296|Sep</v>
      </c>
      <c r="D3549" s="12">
        <f>Revenue!J3550</f>
        <v>883.1232</v>
      </c>
      <c r="E3549" s="13">
        <f>_xlfn.XLOOKUP($C3549,ExpensesTbl[Key],ExpensesTbl[Total Operating Expenses])</f>
        <v>468.75999999999954</v>
      </c>
      <c r="F3549" s="13">
        <f t="shared" si="146"/>
        <v>414.36320000000046</v>
      </c>
      <c r="G3549" s="11" t="str">
        <f>_xlfn.XLOOKUP($A3549,PropertiesTbl[Property ID],PropertiesTbl[Property Name])</f>
        <v>Trailside Manor</v>
      </c>
    </row>
    <row r="3550" spans="1:7" x14ac:dyDescent="0.25">
      <c r="A3550" s="10" t="str">
        <f>Revenue!A3551</f>
        <v>P0296</v>
      </c>
      <c r="B3550" s="10" t="str">
        <f>Revenue!B3551</f>
        <v>Oct</v>
      </c>
      <c r="C3550" s="11" t="str">
        <f t="shared" si="145"/>
        <v>P0296|Oct</v>
      </c>
      <c r="D3550" s="12">
        <f>Revenue!J3551</f>
        <v>694.42910000000006</v>
      </c>
      <c r="E3550" s="13">
        <f>_xlfn.XLOOKUP($C3550,ExpensesTbl[Key],ExpensesTbl[Total Operating Expenses])</f>
        <v>446.57999999999987</v>
      </c>
      <c r="F3550" s="13">
        <f t="shared" si="146"/>
        <v>247.84910000000019</v>
      </c>
      <c r="G3550" s="11" t="str">
        <f>_xlfn.XLOOKUP($A3550,PropertiesTbl[Property ID],PropertiesTbl[Property Name])</f>
        <v>Trailside Manor</v>
      </c>
    </row>
    <row r="3551" spans="1:7" x14ac:dyDescent="0.25">
      <c r="A3551" s="10" t="str">
        <f>Revenue!A3552</f>
        <v>P0296</v>
      </c>
      <c r="B3551" s="10" t="str">
        <f>Revenue!B3552</f>
        <v>Nov</v>
      </c>
      <c r="C3551" s="11" t="str">
        <f t="shared" si="145"/>
        <v>P0296|Nov</v>
      </c>
      <c r="D3551" s="12">
        <f>Revenue!J3552</f>
        <v>932.88239999999996</v>
      </c>
      <c r="E3551" s="13">
        <f>_xlfn.XLOOKUP($C3551,ExpensesTbl[Key],ExpensesTbl[Total Operating Expenses])</f>
        <v>552.17000000000053</v>
      </c>
      <c r="F3551" s="13">
        <f t="shared" si="146"/>
        <v>380.71239999999943</v>
      </c>
      <c r="G3551" s="11" t="str">
        <f>_xlfn.XLOOKUP($A3551,PropertiesTbl[Property ID],PropertiesTbl[Property Name])</f>
        <v>Trailside Manor</v>
      </c>
    </row>
    <row r="3552" spans="1:7" x14ac:dyDescent="0.25">
      <c r="A3552" s="10" t="str">
        <f>Revenue!A3553</f>
        <v>P0296</v>
      </c>
      <c r="B3552" s="10" t="str">
        <f>Revenue!B3553</f>
        <v>Dec</v>
      </c>
      <c r="C3552" s="11" t="str">
        <f t="shared" si="145"/>
        <v>P0296|Dec</v>
      </c>
      <c r="D3552" s="12">
        <f>Revenue!J3553</f>
        <v>2768.2140000000004</v>
      </c>
      <c r="E3552" s="13">
        <f>_xlfn.XLOOKUP($C3552,ExpensesTbl[Key],ExpensesTbl[Total Operating Expenses])</f>
        <v>753.7099999999997</v>
      </c>
      <c r="F3552" s="13">
        <f t="shared" si="146"/>
        <v>2014.5040000000008</v>
      </c>
      <c r="G3552" s="11" t="str">
        <f>_xlfn.XLOOKUP($A3552,PropertiesTbl[Property ID],PropertiesTbl[Property Name])</f>
        <v>Trailside Manor</v>
      </c>
    </row>
    <row r="3553" spans="1:7" x14ac:dyDescent="0.25">
      <c r="A3553" s="10" t="str">
        <f>Revenue!A3554</f>
        <v>P0296</v>
      </c>
      <c r="B3553" s="10" t="str">
        <f>Revenue!B3554</f>
        <v>Jan</v>
      </c>
      <c r="C3553" s="11" t="str">
        <f t="shared" si="145"/>
        <v>P0296|Jan</v>
      </c>
      <c r="D3553" s="12">
        <f>Revenue!J3554</f>
        <v>2403.009</v>
      </c>
      <c r="E3553" s="13">
        <f>_xlfn.XLOOKUP($C3553,ExpensesTbl[Key],ExpensesTbl[Total Operating Expenses])</f>
        <v>757.13</v>
      </c>
      <c r="F3553" s="13">
        <f t="shared" si="146"/>
        <v>1645.8789999999999</v>
      </c>
      <c r="G3553" s="11" t="str">
        <f>_xlfn.XLOOKUP($A3553,PropertiesTbl[Property ID],PropertiesTbl[Property Name])</f>
        <v>Trailside Manor</v>
      </c>
    </row>
    <row r="3554" spans="1:7" x14ac:dyDescent="0.25">
      <c r="A3554" s="10" t="str">
        <f>Revenue!A3555</f>
        <v>P0296</v>
      </c>
      <c r="B3554" s="10" t="str">
        <f>Revenue!B3555</f>
        <v>Feb</v>
      </c>
      <c r="C3554" s="11" t="str">
        <f t="shared" si="145"/>
        <v>P0296|Feb</v>
      </c>
      <c r="D3554" s="12">
        <f>Revenue!J3555</f>
        <v>2115.9393</v>
      </c>
      <c r="E3554" s="13">
        <f>_xlfn.XLOOKUP($C3554,ExpensesTbl[Key],ExpensesTbl[Total Operating Expenses])</f>
        <v>705.14</v>
      </c>
      <c r="F3554" s="13">
        <f t="shared" si="146"/>
        <v>1410.7993000000001</v>
      </c>
      <c r="G3554" s="11" t="str">
        <f>_xlfn.XLOOKUP($A3554,PropertiesTbl[Property ID],PropertiesTbl[Property Name])</f>
        <v>Trailside Manor</v>
      </c>
    </row>
    <row r="3555" spans="1:7" x14ac:dyDescent="0.25">
      <c r="A3555" s="10" t="str">
        <f>Revenue!A3556</f>
        <v>P0296</v>
      </c>
      <c r="B3555" s="10" t="str">
        <f>Revenue!B3556</f>
        <v>Mar</v>
      </c>
      <c r="C3555" s="11" t="str">
        <f t="shared" si="145"/>
        <v>P0296|Mar</v>
      </c>
      <c r="D3555" s="12">
        <f>Revenue!J3556</f>
        <v>1749.0968</v>
      </c>
      <c r="E3555" s="13">
        <f>_xlfn.XLOOKUP($C3555,ExpensesTbl[Key],ExpensesTbl[Total Operating Expenses])</f>
        <v>609.28000000000054</v>
      </c>
      <c r="F3555" s="13">
        <f t="shared" si="146"/>
        <v>1139.8167999999996</v>
      </c>
      <c r="G3555" s="11" t="str">
        <f>_xlfn.XLOOKUP($A3555,PropertiesTbl[Property ID],PropertiesTbl[Property Name])</f>
        <v>Trailside Manor</v>
      </c>
    </row>
    <row r="3556" spans="1:7" x14ac:dyDescent="0.25">
      <c r="A3556" s="10" t="str">
        <f>Revenue!A3557</f>
        <v>P0297</v>
      </c>
      <c r="B3556" s="10" t="str">
        <f>Revenue!B3557</f>
        <v>Apr</v>
      </c>
      <c r="C3556" s="11" t="str">
        <f t="shared" si="145"/>
        <v>P0297|Apr</v>
      </c>
      <c r="D3556" s="12">
        <f>Revenue!J3557</f>
        <v>2225.4985000000001</v>
      </c>
      <c r="E3556" s="13">
        <f>_xlfn.XLOOKUP($C3556,ExpensesTbl[Key],ExpensesTbl[Total Operating Expenses])</f>
        <v>663.42000000000007</v>
      </c>
      <c r="F3556" s="13">
        <f t="shared" si="146"/>
        <v>1562.0785000000001</v>
      </c>
      <c r="G3556" s="11" t="str">
        <f>_xlfn.XLOOKUP($A3556,PropertiesTbl[Property ID],PropertiesTbl[Property Name])</f>
        <v>Cloudline Chalet</v>
      </c>
    </row>
    <row r="3557" spans="1:7" x14ac:dyDescent="0.25">
      <c r="A3557" s="10" t="str">
        <f>Revenue!A3558</f>
        <v>P0297</v>
      </c>
      <c r="B3557" s="10" t="str">
        <f>Revenue!B3558</f>
        <v>May</v>
      </c>
      <c r="C3557" s="11" t="str">
        <f t="shared" si="145"/>
        <v>P0297|May</v>
      </c>
      <c r="D3557" s="12">
        <f>Revenue!J3558</f>
        <v>2406.1415999999999</v>
      </c>
      <c r="E3557" s="13">
        <f>_xlfn.XLOOKUP($C3557,ExpensesTbl[Key],ExpensesTbl[Total Operating Expenses])</f>
        <v>942.28000000000031</v>
      </c>
      <c r="F3557" s="13">
        <f t="shared" si="146"/>
        <v>1463.8615999999997</v>
      </c>
      <c r="G3557" s="11" t="str">
        <f>_xlfn.XLOOKUP($A3557,PropertiesTbl[Property ID],PropertiesTbl[Property Name])</f>
        <v>Cloudline Chalet</v>
      </c>
    </row>
    <row r="3558" spans="1:7" x14ac:dyDescent="0.25">
      <c r="A3558" s="10" t="str">
        <f>Revenue!A3559</f>
        <v>P0297</v>
      </c>
      <c r="B3558" s="10" t="str">
        <f>Revenue!B3559</f>
        <v>Jun</v>
      </c>
      <c r="C3558" s="11" t="str">
        <f t="shared" si="145"/>
        <v>P0297|Jun</v>
      </c>
      <c r="D3558" s="12">
        <f>Revenue!J3559</f>
        <v>3016.4074000000001</v>
      </c>
      <c r="E3558" s="13">
        <f>_xlfn.XLOOKUP($C3558,ExpensesTbl[Key],ExpensesTbl[Total Operating Expenses])</f>
        <v>1238.9299999999998</v>
      </c>
      <c r="F3558" s="13">
        <f t="shared" si="146"/>
        <v>1777.4774000000002</v>
      </c>
      <c r="G3558" s="11" t="str">
        <f>_xlfn.XLOOKUP($A3558,PropertiesTbl[Property ID],PropertiesTbl[Property Name])</f>
        <v>Cloudline Chalet</v>
      </c>
    </row>
    <row r="3559" spans="1:7" x14ac:dyDescent="0.25">
      <c r="A3559" s="10" t="str">
        <f>Revenue!A3560</f>
        <v>P0297</v>
      </c>
      <c r="B3559" s="10" t="str">
        <f>Revenue!B3560</f>
        <v>Jul</v>
      </c>
      <c r="C3559" s="11" t="str">
        <f t="shared" si="145"/>
        <v>P0297|Jul</v>
      </c>
      <c r="D3559" s="12">
        <f>Revenue!J3560</f>
        <v>4880.8630000000003</v>
      </c>
      <c r="E3559" s="13">
        <f>_xlfn.XLOOKUP($C3559,ExpensesTbl[Key],ExpensesTbl[Total Operating Expenses])</f>
        <v>2023.3500000000001</v>
      </c>
      <c r="F3559" s="13">
        <f t="shared" si="146"/>
        <v>2857.5129999999999</v>
      </c>
      <c r="G3559" s="11" t="str">
        <f>_xlfn.XLOOKUP($A3559,PropertiesTbl[Property ID],PropertiesTbl[Property Name])</f>
        <v>Cloudline Chalet</v>
      </c>
    </row>
    <row r="3560" spans="1:7" x14ac:dyDescent="0.25">
      <c r="A3560" s="10" t="str">
        <f>Revenue!A3561</f>
        <v>P0297</v>
      </c>
      <c r="B3560" s="10" t="str">
        <f>Revenue!B3561</f>
        <v>Aug</v>
      </c>
      <c r="C3560" s="11" t="str">
        <f t="shared" si="145"/>
        <v>P0297|Aug</v>
      </c>
      <c r="D3560" s="12">
        <f>Revenue!J3561</f>
        <v>4493.0190000000002</v>
      </c>
      <c r="E3560" s="13">
        <f>_xlfn.XLOOKUP($C3560,ExpensesTbl[Key],ExpensesTbl[Total Operating Expenses])</f>
        <v>1805.7399999999998</v>
      </c>
      <c r="F3560" s="13">
        <f t="shared" si="146"/>
        <v>2687.2790000000005</v>
      </c>
      <c r="G3560" s="11" t="str">
        <f>_xlfn.XLOOKUP($A3560,PropertiesTbl[Property ID],PropertiesTbl[Property Name])</f>
        <v>Cloudline Chalet</v>
      </c>
    </row>
    <row r="3561" spans="1:7" x14ac:dyDescent="0.25">
      <c r="A3561" s="10" t="str">
        <f>Revenue!A3562</f>
        <v>P0297</v>
      </c>
      <c r="B3561" s="10" t="str">
        <f>Revenue!B3562</f>
        <v>Sep</v>
      </c>
      <c r="C3561" s="11" t="str">
        <f t="shared" si="145"/>
        <v>P0297|Sep</v>
      </c>
      <c r="D3561" s="12">
        <f>Revenue!J3562</f>
        <v>2770.0079999999998</v>
      </c>
      <c r="E3561" s="13">
        <f>_xlfn.XLOOKUP($C3561,ExpensesTbl[Key],ExpensesTbl[Total Operating Expenses])</f>
        <v>831.05999999999972</v>
      </c>
      <c r="F3561" s="13">
        <f t="shared" si="146"/>
        <v>1938.9480000000001</v>
      </c>
      <c r="G3561" s="11" t="str">
        <f>_xlfn.XLOOKUP($A3561,PropertiesTbl[Property ID],PropertiesTbl[Property Name])</f>
        <v>Cloudline Chalet</v>
      </c>
    </row>
    <row r="3562" spans="1:7" x14ac:dyDescent="0.25">
      <c r="A3562" s="10" t="str">
        <f>Revenue!A3563</f>
        <v>P0297</v>
      </c>
      <c r="B3562" s="10" t="str">
        <f>Revenue!B3563</f>
        <v>Oct</v>
      </c>
      <c r="C3562" s="11" t="str">
        <f t="shared" si="145"/>
        <v>P0297|Oct</v>
      </c>
      <c r="D3562" s="12">
        <f>Revenue!J3563</f>
        <v>2584.5245999999997</v>
      </c>
      <c r="E3562" s="13">
        <f>_xlfn.XLOOKUP($C3562,ExpensesTbl[Key],ExpensesTbl[Total Operating Expenses])</f>
        <v>775.21</v>
      </c>
      <c r="F3562" s="13">
        <f t="shared" si="146"/>
        <v>1809.3145999999997</v>
      </c>
      <c r="G3562" s="11" t="str">
        <f>_xlfn.XLOOKUP($A3562,PropertiesTbl[Property ID],PropertiesTbl[Property Name])</f>
        <v>Cloudline Chalet</v>
      </c>
    </row>
    <row r="3563" spans="1:7" x14ac:dyDescent="0.25">
      <c r="A3563" s="10" t="str">
        <f>Revenue!A3564</f>
        <v>P0297</v>
      </c>
      <c r="B3563" s="10" t="str">
        <f>Revenue!B3564</f>
        <v>Nov</v>
      </c>
      <c r="C3563" s="11" t="str">
        <f t="shared" si="145"/>
        <v>P0297|Nov</v>
      </c>
      <c r="D3563" s="12">
        <f>Revenue!J3564</f>
        <v>2675.2584000000002</v>
      </c>
      <c r="E3563" s="13">
        <f>_xlfn.XLOOKUP($C3563,ExpensesTbl[Key],ExpensesTbl[Total Operating Expenses])</f>
        <v>725.91000000000042</v>
      </c>
      <c r="F3563" s="13">
        <f t="shared" si="146"/>
        <v>1949.3483999999999</v>
      </c>
      <c r="G3563" s="11" t="str">
        <f>_xlfn.XLOOKUP($A3563,PropertiesTbl[Property ID],PropertiesTbl[Property Name])</f>
        <v>Cloudline Chalet</v>
      </c>
    </row>
    <row r="3564" spans="1:7" x14ac:dyDescent="0.25">
      <c r="A3564" s="10" t="str">
        <f>Revenue!A3565</f>
        <v>P0297</v>
      </c>
      <c r="B3564" s="10" t="str">
        <f>Revenue!B3565</f>
        <v>Dec</v>
      </c>
      <c r="C3564" s="11" t="str">
        <f t="shared" si="145"/>
        <v>P0297|Dec</v>
      </c>
      <c r="D3564" s="12">
        <f>Revenue!J3565</f>
        <v>9612.1818999999996</v>
      </c>
      <c r="E3564" s="13">
        <f>_xlfn.XLOOKUP($C3564,ExpensesTbl[Key],ExpensesTbl[Total Operating Expenses])</f>
        <v>1070.9400000000005</v>
      </c>
      <c r="F3564" s="13">
        <f t="shared" si="146"/>
        <v>8541.2418999999991</v>
      </c>
      <c r="G3564" s="11" t="str">
        <f>_xlfn.XLOOKUP($A3564,PropertiesTbl[Property ID],PropertiesTbl[Property Name])</f>
        <v>Cloudline Chalet</v>
      </c>
    </row>
    <row r="3565" spans="1:7" x14ac:dyDescent="0.25">
      <c r="A3565" s="10" t="str">
        <f>Revenue!A3566</f>
        <v>P0297</v>
      </c>
      <c r="B3565" s="10" t="str">
        <f>Revenue!B3566</f>
        <v>Jan</v>
      </c>
      <c r="C3565" s="11" t="str">
        <f t="shared" si="145"/>
        <v>P0297|Jan</v>
      </c>
      <c r="D3565" s="12">
        <f>Revenue!J3566</f>
        <v>6919.55</v>
      </c>
      <c r="E3565" s="13">
        <f>_xlfn.XLOOKUP($C3565,ExpensesTbl[Key],ExpensesTbl[Total Operating Expenses])</f>
        <v>972.53999999999974</v>
      </c>
      <c r="F3565" s="13">
        <f t="shared" si="146"/>
        <v>5947.01</v>
      </c>
      <c r="G3565" s="11" t="str">
        <f>_xlfn.XLOOKUP($A3565,PropertiesTbl[Property ID],PropertiesTbl[Property Name])</f>
        <v>Cloudline Chalet</v>
      </c>
    </row>
    <row r="3566" spans="1:7" x14ac:dyDescent="0.25">
      <c r="A3566" s="10" t="str">
        <f>Revenue!A3567</f>
        <v>P0297</v>
      </c>
      <c r="B3566" s="10" t="str">
        <f>Revenue!B3567</f>
        <v>Feb</v>
      </c>
      <c r="C3566" s="11" t="str">
        <f t="shared" si="145"/>
        <v>P0297|Feb</v>
      </c>
      <c r="D3566" s="12">
        <f>Revenue!J3567</f>
        <v>6925.2826999999997</v>
      </c>
      <c r="E3566" s="13">
        <f>_xlfn.XLOOKUP($C3566,ExpensesTbl[Key],ExpensesTbl[Total Operating Expenses])</f>
        <v>1076.45</v>
      </c>
      <c r="F3566" s="13">
        <f t="shared" si="146"/>
        <v>5848.8326999999999</v>
      </c>
      <c r="G3566" s="11" t="str">
        <f>_xlfn.XLOOKUP($A3566,PropertiesTbl[Property ID],PropertiesTbl[Property Name])</f>
        <v>Cloudline Chalet</v>
      </c>
    </row>
    <row r="3567" spans="1:7" x14ac:dyDescent="0.25">
      <c r="A3567" s="10" t="str">
        <f>Revenue!A3568</f>
        <v>P0297</v>
      </c>
      <c r="B3567" s="10" t="str">
        <f>Revenue!B3568</f>
        <v>Mar</v>
      </c>
      <c r="C3567" s="11" t="str">
        <f t="shared" si="145"/>
        <v>P0297|Mar</v>
      </c>
      <c r="D3567" s="12">
        <f>Revenue!J3568</f>
        <v>6014.54</v>
      </c>
      <c r="E3567" s="13">
        <f>_xlfn.XLOOKUP($C3567,ExpensesTbl[Key],ExpensesTbl[Total Operating Expenses])</f>
        <v>970.8500000000007</v>
      </c>
      <c r="F3567" s="13">
        <f t="shared" si="146"/>
        <v>5043.6899999999996</v>
      </c>
      <c r="G3567" s="11" t="str">
        <f>_xlfn.XLOOKUP($A3567,PropertiesTbl[Property ID],PropertiesTbl[Property Name])</f>
        <v>Cloudline Chalet</v>
      </c>
    </row>
    <row r="3568" spans="1:7" x14ac:dyDescent="0.25">
      <c r="A3568" s="10" t="str">
        <f>Revenue!A3569</f>
        <v>P0298</v>
      </c>
      <c r="B3568" s="10" t="str">
        <f>Revenue!B3569</f>
        <v>Apr</v>
      </c>
      <c r="C3568" s="11" t="str">
        <f t="shared" si="145"/>
        <v>P0298|Apr</v>
      </c>
      <c r="D3568" s="12">
        <f>Revenue!J3569</f>
        <v>886.83480000000009</v>
      </c>
      <c r="E3568" s="13">
        <f>_xlfn.XLOOKUP($C3568,ExpensesTbl[Key],ExpensesTbl[Total Operating Expenses])</f>
        <v>527.89000000000033</v>
      </c>
      <c r="F3568" s="13">
        <f t="shared" si="146"/>
        <v>358.94479999999976</v>
      </c>
      <c r="G3568" s="11" t="str">
        <f>_xlfn.XLOOKUP($A3568,PropertiesTbl[Property ID],PropertiesTbl[Property Name])</f>
        <v>Pine Getaway</v>
      </c>
    </row>
    <row r="3569" spans="1:7" x14ac:dyDescent="0.25">
      <c r="A3569" s="10" t="str">
        <f>Revenue!A3570</f>
        <v>P0298</v>
      </c>
      <c r="B3569" s="10" t="str">
        <f>Revenue!B3570</f>
        <v>May</v>
      </c>
      <c r="C3569" s="11" t="str">
        <f t="shared" si="145"/>
        <v>P0298|May</v>
      </c>
      <c r="D3569" s="12">
        <f>Revenue!J3570</f>
        <v>1028.1831999999999</v>
      </c>
      <c r="E3569" s="13">
        <f>_xlfn.XLOOKUP($C3569,ExpensesTbl[Key],ExpensesTbl[Total Operating Expenses])</f>
        <v>743.56</v>
      </c>
      <c r="F3569" s="13">
        <f t="shared" si="146"/>
        <v>284.6232</v>
      </c>
      <c r="G3569" s="11" t="str">
        <f>_xlfn.XLOOKUP($A3569,PropertiesTbl[Property ID],PropertiesTbl[Property Name])</f>
        <v>Pine Getaway</v>
      </c>
    </row>
    <row r="3570" spans="1:7" x14ac:dyDescent="0.25">
      <c r="A3570" s="10" t="str">
        <f>Revenue!A3571</f>
        <v>P0298</v>
      </c>
      <c r="B3570" s="10" t="str">
        <f>Revenue!B3571</f>
        <v>Jun</v>
      </c>
      <c r="C3570" s="11" t="str">
        <f t="shared" si="145"/>
        <v>P0298|Jun</v>
      </c>
      <c r="D3570" s="12">
        <f>Revenue!J3571</f>
        <v>1166.0784000000001</v>
      </c>
      <c r="E3570" s="13">
        <f>_xlfn.XLOOKUP($C3570,ExpensesTbl[Key],ExpensesTbl[Total Operating Expenses])</f>
        <v>802.31999999999994</v>
      </c>
      <c r="F3570" s="13">
        <f t="shared" si="146"/>
        <v>363.75840000000017</v>
      </c>
      <c r="G3570" s="11" t="str">
        <f>_xlfn.XLOOKUP($A3570,PropertiesTbl[Property ID],PropertiesTbl[Property Name])</f>
        <v>Pine Getaway</v>
      </c>
    </row>
    <row r="3571" spans="1:7" x14ac:dyDescent="0.25">
      <c r="A3571" s="10" t="str">
        <f>Revenue!A3572</f>
        <v>P0298</v>
      </c>
      <c r="B3571" s="10" t="str">
        <f>Revenue!B3572</f>
        <v>Jul</v>
      </c>
      <c r="C3571" s="11" t="str">
        <f t="shared" si="145"/>
        <v>P0298|Jul</v>
      </c>
      <c r="D3571" s="12">
        <f>Revenue!J3572</f>
        <v>1739.1460000000002</v>
      </c>
      <c r="E3571" s="13">
        <f>_xlfn.XLOOKUP($C3571,ExpensesTbl[Key],ExpensesTbl[Total Operating Expenses])</f>
        <v>1435.4999999999995</v>
      </c>
      <c r="F3571" s="13">
        <f t="shared" si="146"/>
        <v>303.64600000000064</v>
      </c>
      <c r="G3571" s="11" t="str">
        <f>_xlfn.XLOOKUP($A3571,PropertiesTbl[Property ID],PropertiesTbl[Property Name])</f>
        <v>Pine Getaway</v>
      </c>
    </row>
    <row r="3572" spans="1:7" x14ac:dyDescent="0.25">
      <c r="A3572" s="10" t="str">
        <f>Revenue!A3573</f>
        <v>P0298</v>
      </c>
      <c r="B3572" s="10" t="str">
        <f>Revenue!B3573</f>
        <v>Aug</v>
      </c>
      <c r="C3572" s="11" t="str">
        <f t="shared" si="145"/>
        <v>P0298|Aug</v>
      </c>
      <c r="D3572" s="12">
        <f>Revenue!J3573</f>
        <v>1682.6920000000002</v>
      </c>
      <c r="E3572" s="13">
        <f>_xlfn.XLOOKUP($C3572,ExpensesTbl[Key],ExpensesTbl[Total Operating Expenses])</f>
        <v>1369.8000000000002</v>
      </c>
      <c r="F3572" s="13">
        <f t="shared" si="146"/>
        <v>312.89200000000005</v>
      </c>
      <c r="G3572" s="11" t="str">
        <f>_xlfn.XLOOKUP($A3572,PropertiesTbl[Property ID],PropertiesTbl[Property Name])</f>
        <v>Pine Getaway</v>
      </c>
    </row>
    <row r="3573" spans="1:7" x14ac:dyDescent="0.25">
      <c r="A3573" s="10" t="str">
        <f>Revenue!A3574</f>
        <v>P0298</v>
      </c>
      <c r="B3573" s="10" t="str">
        <f>Revenue!B3574</f>
        <v>Sep</v>
      </c>
      <c r="C3573" s="11" t="str">
        <f t="shared" si="145"/>
        <v>P0298|Sep</v>
      </c>
      <c r="D3573" s="12">
        <f>Revenue!J3574</f>
        <v>1286.5912000000001</v>
      </c>
      <c r="E3573" s="13">
        <f>_xlfn.XLOOKUP($C3573,ExpensesTbl[Key],ExpensesTbl[Total Operating Expenses])</f>
        <v>653.36000000000035</v>
      </c>
      <c r="F3573" s="13">
        <f t="shared" si="146"/>
        <v>633.23119999999972</v>
      </c>
      <c r="G3573" s="11" t="str">
        <f>_xlfn.XLOOKUP($A3573,PropertiesTbl[Property ID],PropertiesTbl[Property Name])</f>
        <v>Pine Getaway</v>
      </c>
    </row>
    <row r="3574" spans="1:7" x14ac:dyDescent="0.25">
      <c r="A3574" s="10" t="str">
        <f>Revenue!A3575</f>
        <v>P0298</v>
      </c>
      <c r="B3574" s="10" t="str">
        <f>Revenue!B3575</f>
        <v>Oct</v>
      </c>
      <c r="C3574" s="11" t="str">
        <f t="shared" si="145"/>
        <v>P0298|Oct</v>
      </c>
      <c r="D3574" s="12">
        <f>Revenue!J3575</f>
        <v>1021.0537</v>
      </c>
      <c r="E3574" s="13">
        <f>_xlfn.XLOOKUP($C3574,ExpensesTbl[Key],ExpensesTbl[Total Operating Expenses])</f>
        <v>606.08000000000027</v>
      </c>
      <c r="F3574" s="13">
        <f t="shared" si="146"/>
        <v>414.97369999999978</v>
      </c>
      <c r="G3574" s="11" t="str">
        <f>_xlfn.XLOOKUP($A3574,PropertiesTbl[Property ID],PropertiesTbl[Property Name])</f>
        <v>Pine Getaway</v>
      </c>
    </row>
    <row r="3575" spans="1:7" x14ac:dyDescent="0.25">
      <c r="A3575" s="10" t="str">
        <f>Revenue!A3576</f>
        <v>P0298</v>
      </c>
      <c r="B3575" s="10" t="str">
        <f>Revenue!B3576</f>
        <v>Nov</v>
      </c>
      <c r="C3575" s="11" t="str">
        <f t="shared" si="145"/>
        <v>P0298|Nov</v>
      </c>
      <c r="D3575" s="12">
        <f>Revenue!J3576</f>
        <v>1040.7447</v>
      </c>
      <c r="E3575" s="13">
        <f>_xlfn.XLOOKUP($C3575,ExpensesTbl[Key],ExpensesTbl[Total Operating Expenses])</f>
        <v>573.48999999999978</v>
      </c>
      <c r="F3575" s="13">
        <f t="shared" si="146"/>
        <v>467.25470000000018</v>
      </c>
      <c r="G3575" s="11" t="str">
        <f>_xlfn.XLOOKUP($A3575,PropertiesTbl[Property ID],PropertiesTbl[Property Name])</f>
        <v>Pine Getaway</v>
      </c>
    </row>
    <row r="3576" spans="1:7" x14ac:dyDescent="0.25">
      <c r="A3576" s="10" t="str">
        <f>Revenue!A3577</f>
        <v>P0298</v>
      </c>
      <c r="B3576" s="10" t="str">
        <f>Revenue!B3577</f>
        <v>Dec</v>
      </c>
      <c r="C3576" s="11" t="str">
        <f t="shared" si="145"/>
        <v>P0298|Dec</v>
      </c>
      <c r="D3576" s="12">
        <f>Revenue!J3577</f>
        <v>4255.7954999999993</v>
      </c>
      <c r="E3576" s="13">
        <f>_xlfn.XLOOKUP($C3576,ExpensesTbl[Key],ExpensesTbl[Total Operating Expenses])</f>
        <v>960.91000000000031</v>
      </c>
      <c r="F3576" s="13">
        <f t="shared" si="146"/>
        <v>3294.885499999999</v>
      </c>
      <c r="G3576" s="11" t="str">
        <f>_xlfn.XLOOKUP($A3576,PropertiesTbl[Property ID],PropertiesTbl[Property Name])</f>
        <v>Pine Getaway</v>
      </c>
    </row>
    <row r="3577" spans="1:7" x14ac:dyDescent="0.25">
      <c r="A3577" s="10" t="str">
        <f>Revenue!A3578</f>
        <v>P0298</v>
      </c>
      <c r="B3577" s="10" t="str">
        <f>Revenue!B3578</f>
        <v>Jan</v>
      </c>
      <c r="C3577" s="11" t="str">
        <f t="shared" si="145"/>
        <v>P0298|Jan</v>
      </c>
      <c r="D3577" s="12">
        <f>Revenue!J3578</f>
        <v>3603.9555</v>
      </c>
      <c r="E3577" s="13">
        <f>_xlfn.XLOOKUP($C3577,ExpensesTbl[Key],ExpensesTbl[Total Operating Expenses])</f>
        <v>1222.3800000000006</v>
      </c>
      <c r="F3577" s="13">
        <f t="shared" si="146"/>
        <v>2381.5754999999995</v>
      </c>
      <c r="G3577" s="11" t="str">
        <f>_xlfn.XLOOKUP($A3577,PropertiesTbl[Property ID],PropertiesTbl[Property Name])</f>
        <v>Pine Getaway</v>
      </c>
    </row>
    <row r="3578" spans="1:7" x14ac:dyDescent="0.25">
      <c r="A3578" s="10" t="str">
        <f>Revenue!A3579</f>
        <v>P0298</v>
      </c>
      <c r="B3578" s="10" t="str">
        <f>Revenue!B3579</f>
        <v>Feb</v>
      </c>
      <c r="C3578" s="11" t="str">
        <f t="shared" si="145"/>
        <v>P0298|Feb</v>
      </c>
      <c r="D3578" s="12">
        <f>Revenue!J3579</f>
        <v>3057.1651999999999</v>
      </c>
      <c r="E3578" s="13">
        <f>_xlfn.XLOOKUP($C3578,ExpensesTbl[Key],ExpensesTbl[Total Operating Expenses])</f>
        <v>1016.6300000000009</v>
      </c>
      <c r="F3578" s="13">
        <f t="shared" si="146"/>
        <v>2040.5351999999989</v>
      </c>
      <c r="G3578" s="11" t="str">
        <f>_xlfn.XLOOKUP($A3578,PropertiesTbl[Property ID],PropertiesTbl[Property Name])</f>
        <v>Pine Getaway</v>
      </c>
    </row>
    <row r="3579" spans="1:7" x14ac:dyDescent="0.25">
      <c r="A3579" s="10" t="str">
        <f>Revenue!A3580</f>
        <v>P0298</v>
      </c>
      <c r="B3579" s="10" t="str">
        <f>Revenue!B3580</f>
        <v>Mar</v>
      </c>
      <c r="C3579" s="11" t="str">
        <f t="shared" si="145"/>
        <v>P0298|Mar</v>
      </c>
      <c r="D3579" s="12">
        <f>Revenue!J3580</f>
        <v>2524.7988</v>
      </c>
      <c r="E3579" s="13">
        <f>_xlfn.XLOOKUP($C3579,ExpensesTbl[Key],ExpensesTbl[Total Operating Expenses])</f>
        <v>773.03000000000031</v>
      </c>
      <c r="F3579" s="13">
        <f t="shared" si="146"/>
        <v>1751.7687999999998</v>
      </c>
      <c r="G3579" s="11" t="str">
        <f>_xlfn.XLOOKUP($A3579,PropertiesTbl[Property ID],PropertiesTbl[Property Name])</f>
        <v>Pine Getaway</v>
      </c>
    </row>
    <row r="3580" spans="1:7" x14ac:dyDescent="0.25">
      <c r="A3580" s="10" t="str">
        <f>Revenue!A3581</f>
        <v>P0299</v>
      </c>
      <c r="B3580" s="10" t="str">
        <f>Revenue!B3581</f>
        <v>Apr</v>
      </c>
      <c r="C3580" s="11" t="str">
        <f t="shared" si="145"/>
        <v>P0299|Apr</v>
      </c>
      <c r="D3580" s="12">
        <f>Revenue!J3581</f>
        <v>871.66399999999999</v>
      </c>
      <c r="E3580" s="13">
        <f>_xlfn.XLOOKUP($C3580,ExpensesTbl[Key],ExpensesTbl[Total Operating Expenses])</f>
        <v>510.74000000000018</v>
      </c>
      <c r="F3580" s="13">
        <f t="shared" si="146"/>
        <v>360.92399999999981</v>
      </c>
      <c r="G3580" s="11" t="str">
        <f>_xlfn.XLOOKUP($A3580,PropertiesTbl[Property ID],PropertiesTbl[Property Name])</f>
        <v>Trailside Cabin</v>
      </c>
    </row>
    <row r="3581" spans="1:7" x14ac:dyDescent="0.25">
      <c r="A3581" s="10" t="str">
        <f>Revenue!A3582</f>
        <v>P0299</v>
      </c>
      <c r="B3581" s="10" t="str">
        <f>Revenue!B3582</f>
        <v>May</v>
      </c>
      <c r="C3581" s="11" t="str">
        <f t="shared" si="145"/>
        <v>P0299|May</v>
      </c>
      <c r="D3581" s="12">
        <f>Revenue!J3582</f>
        <v>840.67250000000001</v>
      </c>
      <c r="E3581" s="13">
        <f>_xlfn.XLOOKUP($C3581,ExpensesTbl[Key],ExpensesTbl[Total Operating Expenses])</f>
        <v>758.47999999999979</v>
      </c>
      <c r="F3581" s="13">
        <f t="shared" si="146"/>
        <v>82.192500000000223</v>
      </c>
      <c r="G3581" s="11" t="str">
        <f>_xlfn.XLOOKUP($A3581,PropertiesTbl[Property ID],PropertiesTbl[Property Name])</f>
        <v>Trailside Cabin</v>
      </c>
    </row>
    <row r="3582" spans="1:7" x14ac:dyDescent="0.25">
      <c r="A3582" s="10" t="str">
        <f>Revenue!A3583</f>
        <v>P0299</v>
      </c>
      <c r="B3582" s="10" t="str">
        <f>Revenue!B3583</f>
        <v>Jun</v>
      </c>
      <c r="C3582" s="11" t="str">
        <f t="shared" si="145"/>
        <v>P0299|Jun</v>
      </c>
      <c r="D3582" s="12">
        <f>Revenue!J3583</f>
        <v>1005.4464000000002</v>
      </c>
      <c r="E3582" s="13">
        <f>_xlfn.XLOOKUP($C3582,ExpensesTbl[Key],ExpensesTbl[Total Operating Expenses])</f>
        <v>799.20999999999958</v>
      </c>
      <c r="F3582" s="13">
        <f t="shared" si="146"/>
        <v>206.23640000000057</v>
      </c>
      <c r="G3582" s="11" t="str">
        <f>_xlfn.XLOOKUP($A3582,PropertiesTbl[Property ID],PropertiesTbl[Property Name])</f>
        <v>Trailside Cabin</v>
      </c>
    </row>
    <row r="3583" spans="1:7" x14ac:dyDescent="0.25">
      <c r="A3583" s="10" t="str">
        <f>Revenue!A3584</f>
        <v>P0299</v>
      </c>
      <c r="B3583" s="10" t="str">
        <f>Revenue!B3584</f>
        <v>Jul</v>
      </c>
      <c r="C3583" s="11" t="str">
        <f t="shared" si="145"/>
        <v>P0299|Jul</v>
      </c>
      <c r="D3583" s="12">
        <f>Revenue!J3584</f>
        <v>1644.8316</v>
      </c>
      <c r="E3583" s="13">
        <f>_xlfn.XLOOKUP($C3583,ExpensesTbl[Key],ExpensesTbl[Total Operating Expenses])</f>
        <v>1364.2999999999997</v>
      </c>
      <c r="F3583" s="13">
        <f t="shared" si="146"/>
        <v>280.53160000000025</v>
      </c>
      <c r="G3583" s="11" t="str">
        <f>_xlfn.XLOOKUP($A3583,PropertiesTbl[Property ID],PropertiesTbl[Property Name])</f>
        <v>Trailside Cabin</v>
      </c>
    </row>
    <row r="3584" spans="1:7" x14ac:dyDescent="0.25">
      <c r="A3584" s="10" t="str">
        <f>Revenue!A3585</f>
        <v>P0299</v>
      </c>
      <c r="B3584" s="10" t="str">
        <f>Revenue!B3585</f>
        <v>Aug</v>
      </c>
      <c r="C3584" s="11" t="str">
        <f t="shared" si="145"/>
        <v>P0299|Aug</v>
      </c>
      <c r="D3584" s="12">
        <f>Revenue!J3585</f>
        <v>1422.3912</v>
      </c>
      <c r="E3584" s="13">
        <f>_xlfn.XLOOKUP($C3584,ExpensesTbl[Key],ExpensesTbl[Total Operating Expenses])</f>
        <v>1315.2600000000004</v>
      </c>
      <c r="F3584" s="13">
        <f t="shared" si="146"/>
        <v>107.13119999999958</v>
      </c>
      <c r="G3584" s="11" t="str">
        <f>_xlfn.XLOOKUP($A3584,PropertiesTbl[Property ID],PropertiesTbl[Property Name])</f>
        <v>Trailside Cabin</v>
      </c>
    </row>
    <row r="3585" spans="1:7" x14ac:dyDescent="0.25">
      <c r="A3585" s="10" t="str">
        <f>Revenue!A3586</f>
        <v>P0299</v>
      </c>
      <c r="B3585" s="10" t="str">
        <f>Revenue!B3586</f>
        <v>Sep</v>
      </c>
      <c r="C3585" s="11" t="str">
        <f t="shared" si="145"/>
        <v>P0299|Sep</v>
      </c>
      <c r="D3585" s="12">
        <f>Revenue!J3586</f>
        <v>1002.8856000000001</v>
      </c>
      <c r="E3585" s="13">
        <f>_xlfn.XLOOKUP($C3585,ExpensesTbl[Key],ExpensesTbl[Total Operating Expenses])</f>
        <v>652.0899999999998</v>
      </c>
      <c r="F3585" s="13">
        <f t="shared" si="146"/>
        <v>350.79560000000026</v>
      </c>
      <c r="G3585" s="11" t="str">
        <f>_xlfn.XLOOKUP($A3585,PropertiesTbl[Property ID],PropertiesTbl[Property Name])</f>
        <v>Trailside Cabin</v>
      </c>
    </row>
    <row r="3586" spans="1:7" x14ac:dyDescent="0.25">
      <c r="A3586" s="10" t="str">
        <f>Revenue!A3587</f>
        <v>P0299</v>
      </c>
      <c r="B3586" s="10" t="str">
        <f>Revenue!B3587</f>
        <v>Oct</v>
      </c>
      <c r="C3586" s="11" t="str">
        <f t="shared" si="145"/>
        <v>P0299|Oct</v>
      </c>
      <c r="D3586" s="12">
        <f>Revenue!J3587</f>
        <v>861.91549999999995</v>
      </c>
      <c r="E3586" s="13">
        <f>_xlfn.XLOOKUP($C3586,ExpensesTbl[Key],ExpensesTbl[Total Operating Expenses])</f>
        <v>597.51999999999987</v>
      </c>
      <c r="F3586" s="13">
        <f t="shared" si="146"/>
        <v>264.39550000000008</v>
      </c>
      <c r="G3586" s="11" t="str">
        <f>_xlfn.XLOOKUP($A3586,PropertiesTbl[Property ID],PropertiesTbl[Property Name])</f>
        <v>Trailside Cabin</v>
      </c>
    </row>
    <row r="3587" spans="1:7" x14ac:dyDescent="0.25">
      <c r="A3587" s="10" t="str">
        <f>Revenue!A3588</f>
        <v>P0299</v>
      </c>
      <c r="B3587" s="10" t="str">
        <f>Revenue!B3588</f>
        <v>Nov</v>
      </c>
      <c r="C3587" s="11" t="str">
        <f t="shared" si="145"/>
        <v>P0299|Nov</v>
      </c>
      <c r="D3587" s="12">
        <f>Revenue!J3588</f>
        <v>1071.6780000000001</v>
      </c>
      <c r="E3587" s="13">
        <f>_xlfn.XLOOKUP($C3587,ExpensesTbl[Key],ExpensesTbl[Total Operating Expenses])</f>
        <v>573.71999999999946</v>
      </c>
      <c r="F3587" s="13">
        <f t="shared" si="146"/>
        <v>497.95800000000065</v>
      </c>
      <c r="G3587" s="11" t="str">
        <f>_xlfn.XLOOKUP($A3587,PropertiesTbl[Property ID],PropertiesTbl[Property Name])</f>
        <v>Trailside Cabin</v>
      </c>
    </row>
    <row r="3588" spans="1:7" x14ac:dyDescent="0.25">
      <c r="A3588" s="10" t="str">
        <f>Revenue!A3589</f>
        <v>P0299</v>
      </c>
      <c r="B3588" s="10" t="str">
        <f>Revenue!B3589</f>
        <v>Dec</v>
      </c>
      <c r="C3588" s="11" t="str">
        <f t="shared" si="145"/>
        <v>P0299|Dec</v>
      </c>
      <c r="D3588" s="12">
        <f>Revenue!J3589</f>
        <v>3404.1135000000004</v>
      </c>
      <c r="E3588" s="13">
        <f>_xlfn.XLOOKUP($C3588,ExpensesTbl[Key],ExpensesTbl[Total Operating Expenses])</f>
        <v>792.39999999999986</v>
      </c>
      <c r="F3588" s="13">
        <f t="shared" si="146"/>
        <v>2611.7135000000007</v>
      </c>
      <c r="G3588" s="11" t="str">
        <f>_xlfn.XLOOKUP($A3588,PropertiesTbl[Property ID],PropertiesTbl[Property Name])</f>
        <v>Trailside Cabin</v>
      </c>
    </row>
    <row r="3589" spans="1:7" x14ac:dyDescent="0.25">
      <c r="A3589" s="10" t="str">
        <f>Revenue!A3590</f>
        <v>P0299</v>
      </c>
      <c r="B3589" s="10" t="str">
        <f>Revenue!B3590</f>
        <v>Jan</v>
      </c>
      <c r="C3589" s="11" t="str">
        <f t="shared" ref="C3589:C3603" si="147">A3589&amp;"|"&amp;B3589</f>
        <v>P0299|Jan</v>
      </c>
      <c r="D3589" s="12">
        <f>Revenue!J3590</f>
        <v>3231.8039999999996</v>
      </c>
      <c r="E3589" s="13">
        <f>_xlfn.XLOOKUP($C3589,ExpensesTbl[Key],ExpensesTbl[Total Operating Expenses])</f>
        <v>876.02000000000044</v>
      </c>
      <c r="F3589" s="13">
        <f t="shared" ref="F3589:F3603" si="148">D3589-E3589</f>
        <v>2355.7839999999992</v>
      </c>
      <c r="G3589" s="11" t="str">
        <f>_xlfn.XLOOKUP($A3589,PropertiesTbl[Property ID],PropertiesTbl[Property Name])</f>
        <v>Trailside Cabin</v>
      </c>
    </row>
    <row r="3590" spans="1:7" x14ac:dyDescent="0.25">
      <c r="A3590" s="10" t="str">
        <f>Revenue!A3591</f>
        <v>P0299</v>
      </c>
      <c r="B3590" s="10" t="str">
        <f>Revenue!B3591</f>
        <v>Feb</v>
      </c>
      <c r="C3590" s="11" t="str">
        <f t="shared" si="147"/>
        <v>P0299|Feb</v>
      </c>
      <c r="D3590" s="12">
        <f>Revenue!J3591</f>
        <v>2573.4539999999997</v>
      </c>
      <c r="E3590" s="13">
        <f>_xlfn.XLOOKUP($C3590,ExpensesTbl[Key],ExpensesTbl[Total Operating Expenses])</f>
        <v>782.12999999999965</v>
      </c>
      <c r="F3590" s="13">
        <f t="shared" si="148"/>
        <v>1791.3240000000001</v>
      </c>
      <c r="G3590" s="11" t="str">
        <f>_xlfn.XLOOKUP($A3590,PropertiesTbl[Property ID],PropertiesTbl[Property Name])</f>
        <v>Trailside Cabin</v>
      </c>
    </row>
    <row r="3591" spans="1:7" x14ac:dyDescent="0.25">
      <c r="A3591" s="10" t="str">
        <f>Revenue!A3592</f>
        <v>P0299</v>
      </c>
      <c r="B3591" s="10" t="str">
        <f>Revenue!B3592</f>
        <v>Mar</v>
      </c>
      <c r="C3591" s="11" t="str">
        <f t="shared" si="147"/>
        <v>P0299|Mar</v>
      </c>
      <c r="D3591" s="12">
        <f>Revenue!J3592</f>
        <v>2424.5589999999997</v>
      </c>
      <c r="E3591" s="13">
        <f>_xlfn.XLOOKUP($C3591,ExpensesTbl[Key],ExpensesTbl[Total Operating Expenses])</f>
        <v>774.27999999999986</v>
      </c>
      <c r="F3591" s="13">
        <f t="shared" si="148"/>
        <v>1650.279</v>
      </c>
      <c r="G3591" s="11" t="str">
        <f>_xlfn.XLOOKUP($A3591,PropertiesTbl[Property ID],PropertiesTbl[Property Name])</f>
        <v>Trailside Cabin</v>
      </c>
    </row>
    <row r="3592" spans="1:7" x14ac:dyDescent="0.25">
      <c r="A3592" s="10" t="str">
        <f>Revenue!A3593</f>
        <v>P0300</v>
      </c>
      <c r="B3592" s="10" t="str">
        <f>Revenue!B3593</f>
        <v>Apr</v>
      </c>
      <c r="C3592" s="11" t="str">
        <f t="shared" si="147"/>
        <v>P0300|Apr</v>
      </c>
      <c r="D3592" s="12">
        <f>Revenue!J3593</f>
        <v>1786.6656</v>
      </c>
      <c r="E3592" s="13">
        <f>_xlfn.XLOOKUP($C3592,ExpensesTbl[Key],ExpensesTbl[Total Operating Expenses])</f>
        <v>776.36999999999989</v>
      </c>
      <c r="F3592" s="13">
        <f t="shared" si="148"/>
        <v>1010.2956000000001</v>
      </c>
      <c r="G3592" s="11" t="str">
        <f>_xlfn.XLOOKUP($A3592,PropertiesTbl[Property ID],PropertiesTbl[Property Name])</f>
        <v>Trailside Cottage</v>
      </c>
    </row>
    <row r="3593" spans="1:7" x14ac:dyDescent="0.25">
      <c r="A3593" s="10" t="str">
        <f>Revenue!A3594</f>
        <v>P0300</v>
      </c>
      <c r="B3593" s="10" t="str">
        <f>Revenue!B3594</f>
        <v>May</v>
      </c>
      <c r="C3593" s="11" t="str">
        <f t="shared" si="147"/>
        <v>P0300|May</v>
      </c>
      <c r="D3593" s="12">
        <f>Revenue!J3594</f>
        <v>1870.008</v>
      </c>
      <c r="E3593" s="13">
        <f>_xlfn.XLOOKUP($C3593,ExpensesTbl[Key],ExpensesTbl[Total Operating Expenses])</f>
        <v>1231.1799999999998</v>
      </c>
      <c r="F3593" s="13">
        <f t="shared" si="148"/>
        <v>638.8280000000002</v>
      </c>
      <c r="G3593" s="11" t="str">
        <f>_xlfn.XLOOKUP($A3593,PropertiesTbl[Property ID],PropertiesTbl[Property Name])</f>
        <v>Trailside Cottage</v>
      </c>
    </row>
    <row r="3594" spans="1:7" x14ac:dyDescent="0.25">
      <c r="A3594" s="10" t="str">
        <f>Revenue!A3595</f>
        <v>P0300</v>
      </c>
      <c r="B3594" s="10" t="str">
        <f>Revenue!B3595</f>
        <v>Jun</v>
      </c>
      <c r="C3594" s="11" t="str">
        <f t="shared" si="147"/>
        <v>P0300|Jun</v>
      </c>
      <c r="D3594" s="12">
        <f>Revenue!J3595</f>
        <v>1955.6784</v>
      </c>
      <c r="E3594" s="13">
        <f>_xlfn.XLOOKUP($C3594,ExpensesTbl[Key],ExpensesTbl[Total Operating Expenses])</f>
        <v>1364.6699999999996</v>
      </c>
      <c r="F3594" s="13">
        <f t="shared" si="148"/>
        <v>591.00840000000039</v>
      </c>
      <c r="G3594" s="11" t="str">
        <f>_xlfn.XLOOKUP($A3594,PropertiesTbl[Property ID],PropertiesTbl[Property Name])</f>
        <v>Trailside Cottage</v>
      </c>
    </row>
    <row r="3595" spans="1:7" x14ac:dyDescent="0.25">
      <c r="A3595" s="10" t="str">
        <f>Revenue!A3596</f>
        <v>P0300</v>
      </c>
      <c r="B3595" s="10" t="str">
        <f>Revenue!B3596</f>
        <v>Jul</v>
      </c>
      <c r="C3595" s="11" t="str">
        <f t="shared" si="147"/>
        <v>P0300|Jul</v>
      </c>
      <c r="D3595" s="12">
        <f>Revenue!J3596</f>
        <v>2985.4320000000002</v>
      </c>
      <c r="E3595" s="13">
        <f>_xlfn.XLOOKUP($C3595,ExpensesTbl[Key],ExpensesTbl[Total Operating Expenses])</f>
        <v>2613.0099999999998</v>
      </c>
      <c r="F3595" s="13">
        <f t="shared" si="148"/>
        <v>372.42200000000048</v>
      </c>
      <c r="G3595" s="11" t="str">
        <f>_xlfn.XLOOKUP($A3595,PropertiesTbl[Property ID],PropertiesTbl[Property Name])</f>
        <v>Trailside Cottage</v>
      </c>
    </row>
    <row r="3596" spans="1:7" x14ac:dyDescent="0.25">
      <c r="A3596" s="10" t="str">
        <f>Revenue!A3597</f>
        <v>P0300</v>
      </c>
      <c r="B3596" s="10" t="str">
        <f>Revenue!B3597</f>
        <v>Aug</v>
      </c>
      <c r="C3596" s="11" t="str">
        <f t="shared" si="147"/>
        <v>P0300|Aug</v>
      </c>
      <c r="D3596" s="12">
        <f>Revenue!J3597</f>
        <v>3261.9886999999999</v>
      </c>
      <c r="E3596" s="13">
        <f>_xlfn.XLOOKUP($C3596,ExpensesTbl[Key],ExpensesTbl[Total Operating Expenses])</f>
        <v>2498.2700000000004</v>
      </c>
      <c r="F3596" s="13">
        <f t="shared" si="148"/>
        <v>763.71869999999944</v>
      </c>
      <c r="G3596" s="11" t="str">
        <f>_xlfn.XLOOKUP($A3596,PropertiesTbl[Property ID],PropertiesTbl[Property Name])</f>
        <v>Trailside Cottage</v>
      </c>
    </row>
    <row r="3597" spans="1:7" x14ac:dyDescent="0.25">
      <c r="A3597" s="10" t="str">
        <f>Revenue!A3598</f>
        <v>P0300</v>
      </c>
      <c r="B3597" s="10" t="str">
        <f>Revenue!B3598</f>
        <v>Sep</v>
      </c>
      <c r="C3597" s="11" t="str">
        <f t="shared" si="147"/>
        <v>P0300|Sep</v>
      </c>
      <c r="D3597" s="12">
        <f>Revenue!J3598</f>
        <v>1968.172</v>
      </c>
      <c r="E3597" s="13">
        <f>_xlfn.XLOOKUP($C3597,ExpensesTbl[Key],ExpensesTbl[Total Operating Expenses])</f>
        <v>1025.5100000000002</v>
      </c>
      <c r="F3597" s="13">
        <f t="shared" si="148"/>
        <v>942.66199999999981</v>
      </c>
      <c r="G3597" s="11" t="str">
        <f>_xlfn.XLOOKUP($A3597,PropertiesTbl[Property ID],PropertiesTbl[Property Name])</f>
        <v>Trailside Cottage</v>
      </c>
    </row>
    <row r="3598" spans="1:7" x14ac:dyDescent="0.25">
      <c r="A3598" s="10" t="str">
        <f>Revenue!A3599</f>
        <v>P0300</v>
      </c>
      <c r="B3598" s="10" t="str">
        <f>Revenue!B3599</f>
        <v>Oct</v>
      </c>
      <c r="C3598" s="11" t="str">
        <f t="shared" si="147"/>
        <v>P0300|Oct</v>
      </c>
      <c r="D3598" s="12">
        <f>Revenue!J3599</f>
        <v>2031.1072000000001</v>
      </c>
      <c r="E3598" s="13">
        <f>_xlfn.XLOOKUP($C3598,ExpensesTbl[Key],ExpensesTbl[Total Operating Expenses])</f>
        <v>1049.0000000000005</v>
      </c>
      <c r="F3598" s="13">
        <f t="shared" si="148"/>
        <v>982.10719999999969</v>
      </c>
      <c r="G3598" s="11" t="str">
        <f>_xlfn.XLOOKUP($A3598,PropertiesTbl[Property ID],PropertiesTbl[Property Name])</f>
        <v>Trailside Cottage</v>
      </c>
    </row>
    <row r="3599" spans="1:7" x14ac:dyDescent="0.25">
      <c r="A3599" s="10" t="str">
        <f>Revenue!A3600</f>
        <v>P0300</v>
      </c>
      <c r="B3599" s="10" t="str">
        <f>Revenue!B3600</f>
        <v>Nov</v>
      </c>
      <c r="C3599" s="11" t="str">
        <f t="shared" si="147"/>
        <v>P0300|Nov</v>
      </c>
      <c r="D3599" s="12">
        <f>Revenue!J3600</f>
        <v>1970.9186999999999</v>
      </c>
      <c r="E3599" s="13">
        <f>_xlfn.XLOOKUP($C3599,ExpensesTbl[Key],ExpensesTbl[Total Operating Expenses])</f>
        <v>994.28999999999917</v>
      </c>
      <c r="F3599" s="13">
        <f t="shared" si="148"/>
        <v>976.62870000000078</v>
      </c>
      <c r="G3599" s="11" t="str">
        <f>_xlfn.XLOOKUP($A3599,PropertiesTbl[Property ID],PropertiesTbl[Property Name])</f>
        <v>Trailside Cottage</v>
      </c>
    </row>
    <row r="3600" spans="1:7" x14ac:dyDescent="0.25">
      <c r="A3600" s="10" t="str">
        <f>Revenue!A3601</f>
        <v>P0300</v>
      </c>
      <c r="B3600" s="10" t="str">
        <f>Revenue!B3601</f>
        <v>Dec</v>
      </c>
      <c r="C3600" s="11" t="str">
        <f t="shared" si="147"/>
        <v>P0300|Dec</v>
      </c>
      <c r="D3600" s="12">
        <f>Revenue!J3601</f>
        <v>6328.7939999999999</v>
      </c>
      <c r="E3600" s="13">
        <f>_xlfn.XLOOKUP($C3600,ExpensesTbl[Key],ExpensesTbl[Total Operating Expenses])</f>
        <v>1447.1600000000012</v>
      </c>
      <c r="F3600" s="13">
        <f t="shared" si="148"/>
        <v>4881.6339999999982</v>
      </c>
      <c r="G3600" s="11" t="str">
        <f>_xlfn.XLOOKUP($A3600,PropertiesTbl[Property ID],PropertiesTbl[Property Name])</f>
        <v>Trailside Cottage</v>
      </c>
    </row>
    <row r="3601" spans="1:7" x14ac:dyDescent="0.25">
      <c r="A3601" s="10" t="str">
        <f>Revenue!A3602</f>
        <v>P0300</v>
      </c>
      <c r="B3601" s="10" t="str">
        <f>Revenue!B3602</f>
        <v>Jan</v>
      </c>
      <c r="C3601" s="11" t="str">
        <f t="shared" si="147"/>
        <v>P0300|Jan</v>
      </c>
      <c r="D3601" s="12">
        <f>Revenue!J3602</f>
        <v>5746.6194000000005</v>
      </c>
      <c r="E3601" s="13">
        <f>_xlfn.XLOOKUP($C3601,ExpensesTbl[Key],ExpensesTbl[Total Operating Expenses])</f>
        <v>1419.8599999999976</v>
      </c>
      <c r="F3601" s="13">
        <f t="shared" si="148"/>
        <v>4326.7594000000026</v>
      </c>
      <c r="G3601" s="11" t="str">
        <f>_xlfn.XLOOKUP($A3601,PropertiesTbl[Property ID],PropertiesTbl[Property Name])</f>
        <v>Trailside Cottage</v>
      </c>
    </row>
    <row r="3602" spans="1:7" x14ac:dyDescent="0.25">
      <c r="A3602" s="10" t="str">
        <f>Revenue!A3603</f>
        <v>P0300</v>
      </c>
      <c r="B3602" s="10" t="str">
        <f>Revenue!B3603</f>
        <v>Feb</v>
      </c>
      <c r="C3602" s="11" t="str">
        <f t="shared" si="147"/>
        <v>P0300|Feb</v>
      </c>
      <c r="D3602" s="12">
        <f>Revenue!J3603</f>
        <v>5028.332800000001</v>
      </c>
      <c r="E3602" s="13">
        <f>_xlfn.XLOOKUP($C3602,ExpensesTbl[Key],ExpensesTbl[Total Operating Expenses])</f>
        <v>1311.8999999999996</v>
      </c>
      <c r="F3602" s="13">
        <f t="shared" si="148"/>
        <v>3716.4328000000014</v>
      </c>
      <c r="G3602" s="11" t="str">
        <f>_xlfn.XLOOKUP($A3602,PropertiesTbl[Property ID],PropertiesTbl[Property Name])</f>
        <v>Trailside Cottage</v>
      </c>
    </row>
    <row r="3603" spans="1:7" x14ac:dyDescent="0.25">
      <c r="A3603" s="10" t="str">
        <f>Revenue!A3604</f>
        <v>P0300</v>
      </c>
      <c r="B3603" s="10" t="str">
        <f>Revenue!B3604</f>
        <v>Mar</v>
      </c>
      <c r="C3603" s="11" t="str">
        <f t="shared" si="147"/>
        <v>P0300|Mar</v>
      </c>
      <c r="D3603" s="12">
        <f>Revenue!J3604</f>
        <v>3881.5195999999996</v>
      </c>
      <c r="E3603" s="13">
        <f>_xlfn.XLOOKUP($C3603,ExpensesTbl[Key],ExpensesTbl[Total Operating Expenses])</f>
        <v>1159.2299999999998</v>
      </c>
      <c r="F3603" s="13">
        <f t="shared" si="148"/>
        <v>2722.2896000000001</v>
      </c>
      <c r="G3603" s="11" t="str">
        <f>_xlfn.XLOOKUP($A3603,PropertiesTbl[Property ID],PropertiesTbl[Property Name])</f>
        <v>Trailside Cottage</v>
      </c>
    </row>
    <row r="3610" spans="1:7" x14ac:dyDescent="0.25">
      <c r="A3610" s="24" t="s">
        <v>684</v>
      </c>
      <c r="B3610" t="s">
        <v>686</v>
      </c>
      <c r="C3610" t="s">
        <v>687</v>
      </c>
      <c r="D3610" t="s">
        <v>688</v>
      </c>
    </row>
    <row r="3611" spans="1:7" x14ac:dyDescent="0.25">
      <c r="A3611" s="25" t="s">
        <v>11</v>
      </c>
      <c r="B3611" s="14">
        <v>1348860.5300999999</v>
      </c>
      <c r="C3611" s="14">
        <v>340451.10000000003</v>
      </c>
      <c r="D3611" s="14">
        <v>1008409.4300999998</v>
      </c>
    </row>
    <row r="3612" spans="1:7" x14ac:dyDescent="0.25">
      <c r="A3612" s="25" t="s">
        <v>12</v>
      </c>
      <c r="B3612" s="14">
        <v>1095138.5429999998</v>
      </c>
      <c r="C3612" s="14">
        <v>313564.62999999995</v>
      </c>
      <c r="D3612" s="14">
        <v>781573.91300000041</v>
      </c>
    </row>
    <row r="3613" spans="1:7" x14ac:dyDescent="0.25">
      <c r="A3613" s="25" t="s">
        <v>13</v>
      </c>
      <c r="B3613" s="14">
        <v>930448.52820000041</v>
      </c>
      <c r="C3613" s="14">
        <v>291533.35000000038</v>
      </c>
      <c r="D3613" s="14">
        <v>638915.17820000055</v>
      </c>
    </row>
    <row r="3614" spans="1:7" x14ac:dyDescent="0.25">
      <c r="A3614" s="25" t="s">
        <v>2</v>
      </c>
      <c r="B3614" s="14">
        <v>353570.33840000007</v>
      </c>
      <c r="C3614" s="14">
        <v>198004.26000000007</v>
      </c>
      <c r="D3614" s="14">
        <v>155566.07840000011</v>
      </c>
    </row>
    <row r="3615" spans="1:7" x14ac:dyDescent="0.25">
      <c r="A3615" s="25" t="s">
        <v>3</v>
      </c>
      <c r="B3615" s="14">
        <v>420962.69679999986</v>
      </c>
      <c r="C3615" s="14">
        <v>295953.60000000015</v>
      </c>
      <c r="D3615" s="14">
        <v>125009.09680000001</v>
      </c>
    </row>
    <row r="3616" spans="1:7" x14ac:dyDescent="0.25">
      <c r="A3616" s="25" t="s">
        <v>4</v>
      </c>
      <c r="B3616" s="14">
        <v>483101.64269999985</v>
      </c>
      <c r="C3616" s="14">
        <v>330236.58000000007</v>
      </c>
      <c r="D3616" s="14">
        <v>152865.06269999992</v>
      </c>
    </row>
    <row r="3617" spans="1:4" x14ac:dyDescent="0.25">
      <c r="A3617" s="25" t="s">
        <v>5</v>
      </c>
      <c r="B3617" s="14">
        <v>713584.25530000066</v>
      </c>
      <c r="C3617" s="14">
        <v>603783.64000000036</v>
      </c>
      <c r="D3617" s="14">
        <v>109800.61529999998</v>
      </c>
    </row>
    <row r="3618" spans="1:4" x14ac:dyDescent="0.25">
      <c r="A3618" s="25" t="s">
        <v>6</v>
      </c>
      <c r="B3618" s="14">
        <v>666801.12999999919</v>
      </c>
      <c r="C3618" s="14">
        <v>567716.37000000023</v>
      </c>
      <c r="D3618" s="14">
        <v>99084.759999999922</v>
      </c>
    </row>
    <row r="3619" spans="1:4" x14ac:dyDescent="0.25">
      <c r="A3619" s="25" t="s">
        <v>7</v>
      </c>
      <c r="B3619" s="14">
        <v>443225.46240000008</v>
      </c>
      <c r="C3619" s="14">
        <v>259289.36999999997</v>
      </c>
      <c r="D3619" s="14">
        <v>183936.09239999994</v>
      </c>
    </row>
    <row r="3620" spans="1:4" x14ac:dyDescent="0.25">
      <c r="A3620" s="25" t="s">
        <v>8</v>
      </c>
      <c r="B3620" s="14">
        <v>402944.5996999999</v>
      </c>
      <c r="C3620" s="14">
        <v>237358.45000000007</v>
      </c>
      <c r="D3620" s="14">
        <v>165586.14970000004</v>
      </c>
    </row>
    <row r="3621" spans="1:4" x14ac:dyDescent="0.25">
      <c r="A3621" s="25" t="s">
        <v>9</v>
      </c>
      <c r="B3621" s="14">
        <v>425360.0605000002</v>
      </c>
      <c r="C3621" s="14">
        <v>224617.18</v>
      </c>
      <c r="D3621" s="14">
        <v>200742.88049999997</v>
      </c>
    </row>
    <row r="3622" spans="1:4" x14ac:dyDescent="0.25">
      <c r="A3622" s="25" t="s">
        <v>10</v>
      </c>
      <c r="B3622" s="14">
        <v>1566001.6943999995</v>
      </c>
      <c r="C3622" s="14">
        <v>355427.40999999986</v>
      </c>
      <c r="D3622" s="14">
        <v>1210574.2843999993</v>
      </c>
    </row>
    <row r="3623" spans="1:4" x14ac:dyDescent="0.25">
      <c r="A3623" s="25" t="s">
        <v>685</v>
      </c>
      <c r="B3623" s="14">
        <v>8849999.4814999998</v>
      </c>
      <c r="C3623" s="14">
        <v>4017935.9400000013</v>
      </c>
      <c r="D3623" s="14">
        <v>4832063.5415000003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Properties</vt:lpstr>
      <vt:lpstr>Revenue</vt:lpstr>
      <vt:lpstr>Expenses</vt:lpstr>
      <vt:lpstr>Ratings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Rudenski</cp:lastModifiedBy>
  <cp:revision>0</cp:revision>
  <dcterms:created xsi:type="dcterms:W3CDTF">2026-08-29T17:21:03Z</dcterms:created>
  <dcterms:modified xsi:type="dcterms:W3CDTF">2026-09-11T15:47:47Z</dcterms:modified>
  <dc:language>en-US</dc:language>
</cp:coreProperties>
</file>